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1"/>
  <workbookPr showInkAnnotation="0" codeName="ThisWorkbook" hidePivotFieldList="1" autoCompressPictures="0"/>
  <mc:AlternateContent xmlns:mc="http://schemas.openxmlformats.org/markup-compatibility/2006">
    <mc:Choice Requires="x15">
      <x15ac:absPath xmlns:x15ac="http://schemas.microsoft.com/office/spreadsheetml/2010/11/ac" url="/Users/c.ceruti/Desktop/"/>
    </mc:Choice>
  </mc:AlternateContent>
  <xr:revisionPtr revIDLastSave="0" documentId="13_ncr:1_{3BD08248-B78F-F94E-8375-F305273B55BB}" xr6:coauthVersionLast="47" xr6:coauthVersionMax="47" xr10:uidLastSave="{00000000-0000-0000-0000-000000000000}"/>
  <bookViews>
    <workbookView xWindow="0" yWindow="460" windowWidth="38400" windowHeight="19460" tabRatio="865" xr2:uid="{00000000-000D-0000-FFFF-FFFF00000000}"/>
  </bookViews>
  <sheets>
    <sheet name="BDC EDITION - AVRIL 2024" sheetId="51" r:id="rId1"/>
    <sheet name="Changements de prix 2024" sheetId="56" r:id="rId2"/>
    <sheet name="02.04.2024" sheetId="41" state="hidden" r:id="rId3"/>
    <sheet name="INFOS COMMANDE" sheetId="52" r:id="rId4"/>
    <sheet name="EN-TÊTE DÉLÉGUES" sheetId="45" state="hidden" r:id="rId5"/>
    <sheet name="FICHE Réclamation" sheetId="44" state="hidden" r:id="rId6"/>
    <sheet name="DEVIS VHD" sheetId="50" state="hidden" r:id="rId7"/>
    <sheet name="DEVIS DÉLÉGUÉS" sheetId="57" state="hidden" r:id="rId8"/>
    <sheet name="CGV" sheetId="54" r:id="rId9"/>
  </sheets>
  <externalReferences>
    <externalReference r:id="rId10"/>
    <externalReference r:id="rId11"/>
  </externalReferences>
  <definedNames>
    <definedName name="_xlnm._FilterDatabase" localSheetId="0" hidden="1">'BDC EDITION - AVRIL 2024'!$A$1:$AJ$2427</definedName>
    <definedName name="_xlnm._FilterDatabase" localSheetId="1" hidden="1">'Changements de prix 2024'!$B$1:$G$16</definedName>
    <definedName name="autrecopie" localSheetId="1">'[1]office 23 fevrier 2012'!#REF!</definedName>
    <definedName name="autrecopie">'[1]office 23 fevrier 2012'!#REF!</definedName>
    <definedName name="Choix_Remise" localSheetId="0">#REF!</definedName>
    <definedName name="Choix_Remise" localSheetId="8">#REF!</definedName>
    <definedName name="Choix_Remise" localSheetId="5">#REF!</definedName>
    <definedName name="Choix_Remise" localSheetId="3">#REF!</definedName>
    <definedName name="Choix_Remise">#REF!</definedName>
    <definedName name="COPIE">#REF!</definedName>
    <definedName name="COPIECOPIE">#REF!</definedName>
    <definedName name="dgfgf">#REF!</definedName>
    <definedName name="DKHFKDH" localSheetId="8">#REF!</definedName>
    <definedName name="DKHFKDH">#REF!</definedName>
    <definedName name="Excel_BuiltIn__FilterDatabase_9" localSheetId="0">'[1]office 23 fevrier 2012'!#REF!</definedName>
    <definedName name="Excel_BuiltIn__FilterDatabase_9" localSheetId="8">'[1]office 23 fevrier 2012'!#REF!</definedName>
    <definedName name="Excel_BuiltIn__FilterDatabase_9" localSheetId="3">'[1]office 23 fevrier 2012'!#REF!</definedName>
    <definedName name="Excel_BuiltIn__FilterDatabase_9">'[1]office 23 fevrier 2012'!#REF!</definedName>
    <definedName name="Excel_BuiltIn_Print_Area_14">'[2]office 9 avril 2009'!$A$1:$I$9</definedName>
    <definedName name="Excel_BuiltIn_Print_Area_20" localSheetId="0">#REF!</definedName>
    <definedName name="Excel_BuiltIn_Print_Area_20" localSheetId="8">#REF!</definedName>
    <definedName name="Excel_BuiltIn_Print_Area_20" localSheetId="3">#REF!</definedName>
    <definedName name="Excel_BuiltIn_Print_Area_20">#REF!</definedName>
    <definedName name="Excel_BuiltIn_Print_Area_26" localSheetId="0">#REF!</definedName>
    <definedName name="Excel_BuiltIn_Print_Area_26" localSheetId="8">#REF!</definedName>
    <definedName name="Excel_BuiltIn_Print_Area_26" localSheetId="3">#REF!</definedName>
    <definedName name="Excel_BuiltIn_Print_Area_26">#REF!</definedName>
    <definedName name="Excel_BuiltIn_Print_Area_33" localSheetId="0">#REF!</definedName>
    <definedName name="Excel_BuiltIn_Print_Area_33" localSheetId="8">#REF!</definedName>
    <definedName name="Excel_BuiltIn_Print_Area_33" localSheetId="5">#REF!</definedName>
    <definedName name="Excel_BuiltIn_Print_Area_33" localSheetId="3">#REF!</definedName>
    <definedName name="Excel_BuiltIn_Print_Area_33">#REF!</definedName>
    <definedName name="Excel_BuiltIn_Print_Area_7" localSheetId="0">#REF!</definedName>
    <definedName name="Excel_BuiltIn_Print_Area_7" localSheetId="8">#REF!</definedName>
    <definedName name="Excel_BuiltIn_Print_Area_7" localSheetId="3">#REF!</definedName>
    <definedName name="Excel_BuiltIn_Print_Area_7">#REF!</definedName>
    <definedName name="Excel_BuiltIn_Print_Area_8" localSheetId="0">#REF!</definedName>
    <definedName name="Excel_BuiltIn_Print_Area_8" localSheetId="8">#REF!</definedName>
    <definedName name="Excel_BuiltIn_Print_Area_8" localSheetId="3">#REF!</definedName>
    <definedName name="Excel_BuiltIn_Print_Area_8">#REF!</definedName>
    <definedName name="Excel_BuiltIn_Print_Area_9" localSheetId="0">'[1]office 23 fevrier 2012'!#REF!</definedName>
    <definedName name="Excel_BuiltIn_Print_Area_9" localSheetId="8">'[1]office 23 fevrier 2012'!#REF!</definedName>
    <definedName name="Excel_BuiltIn_Print_Area_9" localSheetId="3">'[1]office 23 fevrier 2012'!#REF!</definedName>
    <definedName name="Excel_BuiltIn_Print_Area_9">'[1]office 23 fevrier 2012'!#REF!</definedName>
    <definedName name="INFOS2" localSheetId="8">#REF!</definedName>
    <definedName name="INFOS2">#REF!</definedName>
    <definedName name="Remise" localSheetId="0">#REF!</definedName>
    <definedName name="Remise" localSheetId="8">#REF!</definedName>
    <definedName name="Remise" localSheetId="5">#REF!</definedName>
    <definedName name="Remise" localSheetId="3">#REF!</definedName>
    <definedName name="Remise">#REF!</definedName>
    <definedName name="test" localSheetId="8">#REF!</definedName>
    <definedName name="test">#REF!</definedName>
    <definedName name="_xlnm.Print_Area" localSheetId="0">'BDC EDITION - AVRIL 2024'!$A$1:$R$210</definedName>
    <definedName name="_xlnm.Print_Area" localSheetId="7">'DEVIS DÉLÉGUÉS'!$B$3:$L$71</definedName>
    <definedName name="_xlnm.Print_Area" localSheetId="6">'DEVIS VHD'!$B$3:$L$65</definedName>
    <definedName name="_xlnm.Print_Area" localSheetId="4">'EN-TÊTE DÉLÉGUES'!$A$1:$G$48</definedName>
    <definedName name="_xlnm.Print_Area" localSheetId="5">'FICHE Réclamation'!$A$2:$F$54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E2056" i="51" l="1"/>
  <c r="W2056" i="51"/>
  <c r="S2056" i="51"/>
  <c r="H2056" i="51"/>
  <c r="AE2065" i="51"/>
  <c r="W2065" i="51"/>
  <c r="S2065" i="51"/>
  <c r="H2065" i="51"/>
  <c r="S2" i="51"/>
  <c r="S3" i="51"/>
  <c r="S4" i="51"/>
  <c r="S5" i="51"/>
  <c r="S6" i="51"/>
  <c r="S7" i="51"/>
  <c r="S8" i="51"/>
  <c r="S9" i="51"/>
  <c r="S10" i="51"/>
  <c r="S11" i="51"/>
  <c r="S12" i="51"/>
  <c r="S13" i="51"/>
  <c r="S14" i="51"/>
  <c r="S15" i="51"/>
  <c r="S16" i="51"/>
  <c r="S17" i="51"/>
  <c r="S18" i="51"/>
  <c r="S19" i="51"/>
  <c r="S20" i="51"/>
  <c r="S21" i="51"/>
  <c r="S22" i="51"/>
  <c r="S23" i="51"/>
  <c r="S24" i="51"/>
  <c r="S25" i="51"/>
  <c r="S26" i="51"/>
  <c r="S27" i="51"/>
  <c r="S28" i="51"/>
  <c r="S29" i="51"/>
  <c r="S30" i="51"/>
  <c r="S31" i="51"/>
  <c r="S32" i="51"/>
  <c r="S33" i="51"/>
  <c r="S34" i="51"/>
  <c r="S35" i="51"/>
  <c r="S36" i="51"/>
  <c r="S37" i="51"/>
  <c r="S38" i="51"/>
  <c r="S39" i="51"/>
  <c r="S40" i="51"/>
  <c r="S41" i="51"/>
  <c r="S42" i="51"/>
  <c r="S43" i="51"/>
  <c r="S44" i="51"/>
  <c r="S45" i="51"/>
  <c r="S46" i="51"/>
  <c r="S47" i="51"/>
  <c r="S48" i="51"/>
  <c r="S50" i="51"/>
  <c r="S51" i="51"/>
  <c r="S52" i="51"/>
  <c r="S53" i="51"/>
  <c r="S54" i="51"/>
  <c r="S55" i="51"/>
  <c r="S56" i="51"/>
  <c r="S57" i="51"/>
  <c r="S58" i="51"/>
  <c r="S59" i="51"/>
  <c r="S60" i="51"/>
  <c r="S61" i="51"/>
  <c r="S62" i="51"/>
  <c r="S63" i="51"/>
  <c r="S64" i="51"/>
  <c r="S65" i="51"/>
  <c r="S66" i="51"/>
  <c r="S67" i="51"/>
  <c r="S68" i="51"/>
  <c r="S69" i="51"/>
  <c r="S70" i="51"/>
  <c r="S71" i="51"/>
  <c r="S72" i="51"/>
  <c r="S73" i="51"/>
  <c r="S74" i="51"/>
  <c r="S75" i="51"/>
  <c r="S76" i="51"/>
  <c r="S77" i="51"/>
  <c r="S78" i="51"/>
  <c r="S79" i="51"/>
  <c r="S80" i="51"/>
  <c r="S81" i="51"/>
  <c r="S82" i="51"/>
  <c r="S83" i="51"/>
  <c r="S84" i="51"/>
  <c r="S85" i="51"/>
  <c r="S86" i="51"/>
  <c r="S87" i="51"/>
  <c r="S88" i="51"/>
  <c r="S89" i="51"/>
  <c r="S90" i="51"/>
  <c r="S91" i="51"/>
  <c r="S92" i="51"/>
  <c r="S93" i="51"/>
  <c r="S94" i="51"/>
  <c r="S95" i="51"/>
  <c r="S96" i="51"/>
  <c r="S97" i="51"/>
  <c r="S98" i="51"/>
  <c r="S99" i="51"/>
  <c r="S100" i="51"/>
  <c r="S101" i="51"/>
  <c r="S102" i="51"/>
  <c r="S103" i="51"/>
  <c r="S104" i="51"/>
  <c r="S105" i="51"/>
  <c r="S106" i="51"/>
  <c r="S107" i="51"/>
  <c r="S108" i="51"/>
  <c r="S109" i="51"/>
  <c r="S110" i="51"/>
  <c r="S111" i="51"/>
  <c r="S112" i="51"/>
  <c r="S113" i="51"/>
  <c r="S114" i="51"/>
  <c r="S115" i="51"/>
  <c r="S116" i="51"/>
  <c r="S117" i="51"/>
  <c r="S118" i="51"/>
  <c r="S119" i="51"/>
  <c r="S120" i="51"/>
  <c r="S121" i="51"/>
  <c r="S122" i="51"/>
  <c r="S123" i="51"/>
  <c r="S124" i="51"/>
  <c r="S125" i="51"/>
  <c r="S126" i="51"/>
  <c r="S127" i="51"/>
  <c r="S128" i="51"/>
  <c r="S129" i="51"/>
  <c r="S130" i="51"/>
  <c r="S131" i="51"/>
  <c r="S132" i="51"/>
  <c r="S133" i="51"/>
  <c r="S134" i="51"/>
  <c r="S135" i="51"/>
  <c r="S136" i="51"/>
  <c r="S137" i="51"/>
  <c r="S138" i="51"/>
  <c r="S139" i="51"/>
  <c r="S140" i="51"/>
  <c r="S141" i="51"/>
  <c r="S142" i="51"/>
  <c r="S143" i="51"/>
  <c r="S144" i="51"/>
  <c r="S145" i="51"/>
  <c r="S146" i="51"/>
  <c r="S147" i="51"/>
  <c r="S148" i="51"/>
  <c r="S149" i="51"/>
  <c r="S150" i="51"/>
  <c r="S151" i="51"/>
  <c r="S152" i="51"/>
  <c r="S153" i="51"/>
  <c r="S154" i="51"/>
  <c r="S155" i="51"/>
  <c r="S156" i="51"/>
  <c r="S157" i="51"/>
  <c r="S158" i="51"/>
  <c r="S159" i="51"/>
  <c r="S160" i="51"/>
  <c r="S161" i="51"/>
  <c r="S162" i="51"/>
  <c r="S163" i="51"/>
  <c r="S164" i="51"/>
  <c r="S165" i="51"/>
  <c r="S166" i="51"/>
  <c r="S167" i="51"/>
  <c r="S168" i="51"/>
  <c r="S169" i="51"/>
  <c r="S170" i="51"/>
  <c r="S171" i="51"/>
  <c r="S172" i="51"/>
  <c r="S173" i="51"/>
  <c r="S174" i="51"/>
  <c r="S175" i="51"/>
  <c r="S176" i="51"/>
  <c r="S177" i="51"/>
  <c r="S178" i="51"/>
  <c r="S179" i="51"/>
  <c r="S180" i="51"/>
  <c r="S181" i="51"/>
  <c r="S182" i="51"/>
  <c r="S183" i="51"/>
  <c r="S184" i="51"/>
  <c r="S185" i="51"/>
  <c r="S186" i="51"/>
  <c r="S187" i="51"/>
  <c r="S188" i="51"/>
  <c r="S189" i="51"/>
  <c r="S190" i="51"/>
  <c r="S191" i="51"/>
  <c r="S192" i="51"/>
  <c r="S193" i="51"/>
  <c r="S194" i="51"/>
  <c r="S195" i="51"/>
  <c r="S196" i="51"/>
  <c r="S197" i="51"/>
  <c r="S198" i="51"/>
  <c r="S199" i="51"/>
  <c r="S200" i="51"/>
  <c r="S201" i="51"/>
  <c r="S202" i="51"/>
  <c r="S203" i="51"/>
  <c r="S204" i="51"/>
  <c r="S205" i="51"/>
  <c r="S206" i="51"/>
  <c r="S207" i="51"/>
  <c r="S208" i="51"/>
  <c r="S209" i="51"/>
  <c r="S210" i="51"/>
  <c r="S211" i="51"/>
  <c r="S212" i="51"/>
  <c r="S213" i="51"/>
  <c r="S214" i="51"/>
  <c r="S215" i="51"/>
  <c r="S216" i="51"/>
  <c r="S217" i="51"/>
  <c r="S218" i="51"/>
  <c r="S219" i="51"/>
  <c r="S220" i="51"/>
  <c r="S221" i="51"/>
  <c r="S222" i="51"/>
  <c r="S223" i="51"/>
  <c r="S224" i="51"/>
  <c r="S225" i="51"/>
  <c r="S226" i="51"/>
  <c r="S227" i="51"/>
  <c r="S228" i="51"/>
  <c r="S229" i="51"/>
  <c r="S230" i="51"/>
  <c r="S231" i="51"/>
  <c r="S232" i="51"/>
  <c r="S233" i="51"/>
  <c r="S234" i="51"/>
  <c r="S235" i="51"/>
  <c r="S236" i="51"/>
  <c r="S237" i="51"/>
  <c r="S238" i="51"/>
  <c r="S239" i="51"/>
  <c r="S240" i="51"/>
  <c r="S241" i="51"/>
  <c r="S242" i="51"/>
  <c r="S243" i="51"/>
  <c r="S244" i="51"/>
  <c r="S245" i="51"/>
  <c r="S246" i="51"/>
  <c r="S247" i="51"/>
  <c r="S248" i="51"/>
  <c r="S249" i="51"/>
  <c r="S250" i="51"/>
  <c r="S251" i="51"/>
  <c r="S252" i="51"/>
  <c r="S253" i="51"/>
  <c r="S254" i="51"/>
  <c r="S255" i="51"/>
  <c r="S256" i="51"/>
  <c r="S257" i="51"/>
  <c r="S258" i="51"/>
  <c r="S259" i="51"/>
  <c r="S260" i="51"/>
  <c r="S261" i="51"/>
  <c r="S262" i="51"/>
  <c r="S263" i="51"/>
  <c r="S264" i="51"/>
  <c r="S265" i="51"/>
  <c r="S266" i="51"/>
  <c r="S267" i="51"/>
  <c r="S268" i="51"/>
  <c r="S269" i="51"/>
  <c r="S270" i="51"/>
  <c r="S271" i="51"/>
  <c r="S272" i="51"/>
  <c r="S273" i="51"/>
  <c r="S274" i="51"/>
  <c r="S275" i="51"/>
  <c r="S276" i="51"/>
  <c r="S277" i="51"/>
  <c r="S278" i="51"/>
  <c r="S279" i="51"/>
  <c r="S280" i="51"/>
  <c r="S281" i="51"/>
  <c r="S282" i="51"/>
  <c r="S283" i="51"/>
  <c r="S284" i="51"/>
  <c r="S285" i="51"/>
  <c r="S286" i="51"/>
  <c r="S287" i="51"/>
  <c r="S288" i="51"/>
  <c r="S289" i="51"/>
  <c r="S290" i="51"/>
  <c r="S291" i="51"/>
  <c r="S292" i="51"/>
  <c r="S293" i="51"/>
  <c r="S294" i="51"/>
  <c r="S295" i="51"/>
  <c r="S296" i="51"/>
  <c r="S297" i="51"/>
  <c r="S298" i="51"/>
  <c r="S299" i="51"/>
  <c r="S300" i="51"/>
  <c r="S301" i="51"/>
  <c r="S302" i="51"/>
  <c r="S303" i="51"/>
  <c r="S304" i="51"/>
  <c r="S305" i="51"/>
  <c r="S306" i="51"/>
  <c r="S307" i="51"/>
  <c r="S308" i="51"/>
  <c r="S309" i="51"/>
  <c r="S310" i="51"/>
  <c r="S311" i="51"/>
  <c r="S312" i="51"/>
  <c r="S313" i="51"/>
  <c r="S314" i="51"/>
  <c r="S315" i="51"/>
  <c r="S316" i="51"/>
  <c r="S317" i="51"/>
  <c r="S318" i="51"/>
  <c r="S319" i="51"/>
  <c r="S320" i="51"/>
  <c r="S321" i="51"/>
  <c r="S322" i="51"/>
  <c r="S323" i="51"/>
  <c r="S324" i="51"/>
  <c r="S325" i="51"/>
  <c r="S326" i="51"/>
  <c r="S327" i="51"/>
  <c r="S328" i="51"/>
  <c r="S329" i="51"/>
  <c r="S330" i="51"/>
  <c r="S331" i="51"/>
  <c r="S332" i="51"/>
  <c r="S333" i="51"/>
  <c r="S334" i="51"/>
  <c r="S335" i="51"/>
  <c r="S336" i="51"/>
  <c r="S337" i="51"/>
  <c r="S338" i="51"/>
  <c r="S339" i="51"/>
  <c r="S340" i="51"/>
  <c r="S341" i="51"/>
  <c r="S342" i="51"/>
  <c r="S343" i="51"/>
  <c r="S344" i="51"/>
  <c r="S345" i="51"/>
  <c r="S346" i="51"/>
  <c r="S347" i="51"/>
  <c r="S348" i="51"/>
  <c r="S349" i="51"/>
  <c r="S350" i="51"/>
  <c r="S351" i="51"/>
  <c r="S352" i="51"/>
  <c r="S353" i="51"/>
  <c r="S354" i="51"/>
  <c r="S355" i="51"/>
  <c r="S356" i="51"/>
  <c r="S357" i="51"/>
  <c r="S358" i="51"/>
  <c r="S359" i="51"/>
  <c r="S360" i="51"/>
  <c r="S361" i="51"/>
  <c r="S362" i="51"/>
  <c r="S363" i="51"/>
  <c r="S364" i="51"/>
  <c r="S365" i="51"/>
  <c r="S366" i="51"/>
  <c r="S367" i="51"/>
  <c r="S368" i="51"/>
  <c r="S369" i="51"/>
  <c r="S370" i="51"/>
  <c r="S371" i="51"/>
  <c r="S372" i="51"/>
  <c r="S373" i="51"/>
  <c r="S374" i="51"/>
  <c r="S375" i="51"/>
  <c r="S376" i="51"/>
  <c r="S377" i="51"/>
  <c r="S378" i="51"/>
  <c r="S379" i="51"/>
  <c r="S380" i="51"/>
  <c r="S381" i="51"/>
  <c r="S382" i="51"/>
  <c r="S383" i="51"/>
  <c r="S384" i="51"/>
  <c r="S385" i="51"/>
  <c r="S386" i="51"/>
  <c r="S387" i="51"/>
  <c r="S388" i="51"/>
  <c r="S389" i="51"/>
  <c r="S390" i="51"/>
  <c r="S391" i="51"/>
  <c r="S392" i="51"/>
  <c r="S393" i="51"/>
  <c r="S394" i="51"/>
  <c r="S395" i="51"/>
  <c r="S396" i="51"/>
  <c r="S397" i="51"/>
  <c r="S398" i="51"/>
  <c r="S399" i="51"/>
  <c r="S400" i="51"/>
  <c r="S401" i="51"/>
  <c r="S402" i="51"/>
  <c r="S403" i="51"/>
  <c r="S404" i="51"/>
  <c r="S405" i="51"/>
  <c r="S406" i="51"/>
  <c r="S407" i="51"/>
  <c r="S408" i="51"/>
  <c r="S409" i="51"/>
  <c r="S410" i="51"/>
  <c r="S411" i="51"/>
  <c r="S412" i="51"/>
  <c r="S413" i="51"/>
  <c r="S414" i="51"/>
  <c r="S415" i="51"/>
  <c r="S416" i="51"/>
  <c r="S417" i="51"/>
  <c r="S418" i="51"/>
  <c r="S419" i="51"/>
  <c r="S420" i="51"/>
  <c r="S421" i="51"/>
  <c r="S422" i="51"/>
  <c r="S423" i="51"/>
  <c r="S424" i="51"/>
  <c r="S425" i="51"/>
  <c r="S426" i="51"/>
  <c r="S427" i="51"/>
  <c r="S428" i="51"/>
  <c r="S429" i="51"/>
  <c r="S430" i="51"/>
  <c r="S431" i="51"/>
  <c r="S432" i="51"/>
  <c r="S433" i="51"/>
  <c r="S434" i="51"/>
  <c r="S435" i="51"/>
  <c r="S436" i="51"/>
  <c r="S437" i="51"/>
  <c r="S438" i="51"/>
  <c r="S439" i="51"/>
  <c r="S440" i="51"/>
  <c r="S441" i="51"/>
  <c r="S442" i="51"/>
  <c r="S443" i="51"/>
  <c r="S444" i="51"/>
  <c r="S445" i="51"/>
  <c r="S446" i="51"/>
  <c r="S447" i="51"/>
  <c r="S448" i="51"/>
  <c r="S449" i="51"/>
  <c r="S450" i="51"/>
  <c r="S451" i="51"/>
  <c r="S452" i="51"/>
  <c r="S453" i="51"/>
  <c r="S454" i="51"/>
  <c r="S455" i="51"/>
  <c r="S456" i="51"/>
  <c r="S457" i="51"/>
  <c r="S458" i="51"/>
  <c r="S459" i="51"/>
  <c r="S460" i="51"/>
  <c r="S461" i="51"/>
  <c r="S462" i="51"/>
  <c r="S463" i="51"/>
  <c r="S464" i="51"/>
  <c r="S465" i="51"/>
  <c r="S466" i="51"/>
  <c r="S467" i="51"/>
  <c r="S468" i="51"/>
  <c r="S469" i="51"/>
  <c r="S470" i="51"/>
  <c r="S471" i="51"/>
  <c r="S472" i="51"/>
  <c r="S473" i="51"/>
  <c r="S474" i="51"/>
  <c r="S475" i="51"/>
  <c r="S476" i="51"/>
  <c r="S477" i="51"/>
  <c r="S478" i="51"/>
  <c r="S479" i="51"/>
  <c r="S480" i="51"/>
  <c r="S481" i="51"/>
  <c r="S482" i="51"/>
  <c r="S483" i="51"/>
  <c r="S484" i="51"/>
  <c r="S485" i="51"/>
  <c r="S486" i="51"/>
  <c r="S487" i="51"/>
  <c r="S488" i="51"/>
  <c r="S489" i="51"/>
  <c r="S490" i="51"/>
  <c r="S491" i="51"/>
  <c r="S492" i="51"/>
  <c r="S493" i="51"/>
  <c r="S494" i="51"/>
  <c r="S495" i="51"/>
  <c r="S496" i="51"/>
  <c r="S497" i="51"/>
  <c r="S498" i="51"/>
  <c r="S499" i="51"/>
  <c r="S500" i="51"/>
  <c r="S501" i="51"/>
  <c r="S502" i="51"/>
  <c r="S503" i="51"/>
  <c r="S504" i="51"/>
  <c r="S505" i="51"/>
  <c r="S506" i="51"/>
  <c r="S507" i="51"/>
  <c r="S508" i="51"/>
  <c r="S509" i="51"/>
  <c r="S510" i="51"/>
  <c r="S511" i="51"/>
  <c r="S512" i="51"/>
  <c r="S513" i="51"/>
  <c r="S514" i="51"/>
  <c r="S515" i="51"/>
  <c r="S516" i="51"/>
  <c r="S517" i="51"/>
  <c r="S518" i="51"/>
  <c r="S519" i="51"/>
  <c r="S520" i="51"/>
  <c r="S521" i="51"/>
  <c r="S522" i="51"/>
  <c r="S523" i="51"/>
  <c r="S524" i="51"/>
  <c r="S525" i="51"/>
  <c r="S526" i="51"/>
  <c r="S527" i="51"/>
  <c r="S528" i="51"/>
  <c r="S529" i="51"/>
  <c r="S530" i="51"/>
  <c r="S531" i="51"/>
  <c r="S532" i="51"/>
  <c r="S533" i="51"/>
  <c r="S534" i="51"/>
  <c r="S535" i="51"/>
  <c r="S536" i="51"/>
  <c r="S537" i="51"/>
  <c r="S538" i="51"/>
  <c r="S539" i="51"/>
  <c r="S540" i="51"/>
  <c r="S541" i="51"/>
  <c r="S542" i="51"/>
  <c r="S543" i="51"/>
  <c r="S544" i="51"/>
  <c r="S545" i="51"/>
  <c r="S546" i="51"/>
  <c r="S547" i="51"/>
  <c r="S548" i="51"/>
  <c r="S549" i="51"/>
  <c r="S550" i="51"/>
  <c r="S551" i="51"/>
  <c r="S552" i="51"/>
  <c r="S553" i="51"/>
  <c r="S554" i="51"/>
  <c r="S555" i="51"/>
  <c r="S556" i="51"/>
  <c r="S557" i="51"/>
  <c r="S558" i="51"/>
  <c r="S559" i="51"/>
  <c r="S560" i="51"/>
  <c r="S561" i="51"/>
  <c r="S562" i="51"/>
  <c r="S563" i="51"/>
  <c r="S564" i="51"/>
  <c r="S565" i="51"/>
  <c r="S566" i="51"/>
  <c r="S567" i="51"/>
  <c r="S568" i="51"/>
  <c r="S569" i="51"/>
  <c r="S570" i="51"/>
  <c r="S571" i="51"/>
  <c r="S572" i="51"/>
  <c r="S573" i="51"/>
  <c r="S574" i="51"/>
  <c r="S575" i="51"/>
  <c r="S576" i="51"/>
  <c r="S577" i="51"/>
  <c r="S578" i="51"/>
  <c r="S579" i="51"/>
  <c r="S580" i="51"/>
  <c r="S581" i="51"/>
  <c r="S582" i="51"/>
  <c r="S583" i="51"/>
  <c r="S584" i="51"/>
  <c r="S585" i="51"/>
  <c r="S586" i="51"/>
  <c r="S587" i="51"/>
  <c r="S588" i="51"/>
  <c r="S589" i="51"/>
  <c r="S590" i="51"/>
  <c r="S591" i="51"/>
  <c r="S592" i="51"/>
  <c r="S593" i="51"/>
  <c r="S594" i="51"/>
  <c r="S595" i="51"/>
  <c r="S596" i="51"/>
  <c r="S597" i="51"/>
  <c r="S598" i="51"/>
  <c r="S599" i="51"/>
  <c r="S600" i="51"/>
  <c r="S601" i="51"/>
  <c r="S602" i="51"/>
  <c r="S603" i="51"/>
  <c r="S604" i="51"/>
  <c r="S605" i="51"/>
  <c r="S606" i="51"/>
  <c r="S607" i="51"/>
  <c r="S608" i="51"/>
  <c r="S609" i="51"/>
  <c r="S610" i="51"/>
  <c r="S611" i="51"/>
  <c r="S612" i="51"/>
  <c r="S613" i="51"/>
  <c r="S614" i="51"/>
  <c r="S615" i="51"/>
  <c r="S616" i="51"/>
  <c r="S617" i="51"/>
  <c r="S618" i="51"/>
  <c r="S619" i="51"/>
  <c r="S620" i="51"/>
  <c r="S621" i="51"/>
  <c r="S622" i="51"/>
  <c r="S623" i="51"/>
  <c r="S624" i="51"/>
  <c r="S625" i="51"/>
  <c r="S626" i="51"/>
  <c r="S627" i="51"/>
  <c r="S628" i="51"/>
  <c r="S629" i="51"/>
  <c r="S630" i="51"/>
  <c r="S631" i="51"/>
  <c r="S632" i="51"/>
  <c r="S633" i="51"/>
  <c r="S634" i="51"/>
  <c r="S635" i="51"/>
  <c r="S636" i="51"/>
  <c r="S637" i="51"/>
  <c r="S638" i="51"/>
  <c r="S639" i="51"/>
  <c r="S640" i="51"/>
  <c r="S641" i="51"/>
  <c r="S642" i="51"/>
  <c r="S643" i="51"/>
  <c r="S644" i="51"/>
  <c r="S645" i="51"/>
  <c r="S646" i="51"/>
  <c r="S647" i="51"/>
  <c r="S648" i="51"/>
  <c r="S649" i="51"/>
  <c r="S650" i="51"/>
  <c r="S651" i="51"/>
  <c r="S652" i="51"/>
  <c r="S653" i="51"/>
  <c r="S654" i="51"/>
  <c r="S655" i="51"/>
  <c r="S656" i="51"/>
  <c r="S657" i="51"/>
  <c r="S658" i="51"/>
  <c r="S659" i="51"/>
  <c r="S660" i="51"/>
  <c r="S661" i="51"/>
  <c r="S662" i="51"/>
  <c r="S663" i="51"/>
  <c r="S664" i="51"/>
  <c r="S665" i="51"/>
  <c r="S666" i="51"/>
  <c r="S667" i="51"/>
  <c r="S668" i="51"/>
  <c r="S669" i="51"/>
  <c r="S670" i="51"/>
  <c r="S671" i="51"/>
  <c r="S672" i="51"/>
  <c r="S673" i="51"/>
  <c r="S674" i="51"/>
  <c r="S675" i="51"/>
  <c r="S676" i="51"/>
  <c r="S677" i="51"/>
  <c r="S678" i="51"/>
  <c r="S679" i="51"/>
  <c r="S680" i="51"/>
  <c r="S681" i="51"/>
  <c r="S682" i="51"/>
  <c r="S683" i="51"/>
  <c r="S684" i="51"/>
  <c r="S685" i="51"/>
  <c r="S686" i="51"/>
  <c r="S687" i="51"/>
  <c r="S688" i="51"/>
  <c r="S689" i="51"/>
  <c r="S690" i="51"/>
  <c r="S691" i="51"/>
  <c r="S692" i="51"/>
  <c r="S693" i="51"/>
  <c r="S694" i="51"/>
  <c r="S695" i="51"/>
  <c r="S696" i="51"/>
  <c r="S697" i="51"/>
  <c r="S698" i="51"/>
  <c r="S699" i="51"/>
  <c r="S700" i="51"/>
  <c r="S701" i="51"/>
  <c r="S702" i="51"/>
  <c r="S703" i="51"/>
  <c r="S704" i="51"/>
  <c r="S705" i="51"/>
  <c r="S706" i="51"/>
  <c r="S707" i="51"/>
  <c r="S708" i="51"/>
  <c r="S709" i="51"/>
  <c r="S710" i="51"/>
  <c r="S711" i="51"/>
  <c r="S712" i="51"/>
  <c r="S713" i="51"/>
  <c r="S714" i="51"/>
  <c r="S715" i="51"/>
  <c r="S716" i="51"/>
  <c r="S717" i="51"/>
  <c r="S718" i="51"/>
  <c r="S719" i="51"/>
  <c r="S720" i="51"/>
  <c r="S721" i="51"/>
  <c r="S722" i="51"/>
  <c r="S723" i="51"/>
  <c r="S724" i="51"/>
  <c r="S725" i="51"/>
  <c r="S726" i="51"/>
  <c r="S727" i="51"/>
  <c r="S728" i="51"/>
  <c r="S729" i="51"/>
  <c r="S730" i="51"/>
  <c r="S731" i="51"/>
  <c r="S732" i="51"/>
  <c r="S733" i="51"/>
  <c r="S734" i="51"/>
  <c r="S735" i="51"/>
  <c r="S736" i="51"/>
  <c r="S737" i="51"/>
  <c r="S738" i="51"/>
  <c r="S739" i="51"/>
  <c r="S740" i="51"/>
  <c r="S741" i="51"/>
  <c r="S742" i="51"/>
  <c r="S743" i="51"/>
  <c r="S744" i="51"/>
  <c r="S745" i="51"/>
  <c r="S746" i="51"/>
  <c r="S747" i="51"/>
  <c r="S748" i="51"/>
  <c r="S749" i="51"/>
  <c r="S750" i="51"/>
  <c r="S751" i="51"/>
  <c r="S752" i="51"/>
  <c r="S753" i="51"/>
  <c r="S754" i="51"/>
  <c r="S755" i="51"/>
  <c r="S756" i="51"/>
  <c r="S757" i="51"/>
  <c r="S758" i="51"/>
  <c r="S759" i="51"/>
  <c r="S760" i="51"/>
  <c r="S761" i="51"/>
  <c r="S762" i="51"/>
  <c r="S763" i="51"/>
  <c r="S764" i="51"/>
  <c r="S765" i="51"/>
  <c r="S766" i="51"/>
  <c r="S767" i="51"/>
  <c r="S768" i="51"/>
  <c r="S769" i="51"/>
  <c r="S770" i="51"/>
  <c r="S771" i="51"/>
  <c r="S772" i="51"/>
  <c r="S773" i="51"/>
  <c r="S774" i="51"/>
  <c r="S775" i="51"/>
  <c r="S776" i="51"/>
  <c r="S777" i="51"/>
  <c r="S778" i="51"/>
  <c r="S779" i="51"/>
  <c r="S780" i="51"/>
  <c r="S781" i="51"/>
  <c r="S782" i="51"/>
  <c r="S783" i="51"/>
  <c r="S784" i="51"/>
  <c r="S785" i="51"/>
  <c r="S786" i="51"/>
  <c r="S787" i="51"/>
  <c r="S788" i="51"/>
  <c r="S789" i="51"/>
  <c r="S790" i="51"/>
  <c r="S791" i="51"/>
  <c r="S792" i="51"/>
  <c r="S793" i="51"/>
  <c r="S794" i="51"/>
  <c r="S795" i="51"/>
  <c r="S796" i="51"/>
  <c r="S797" i="51"/>
  <c r="S798" i="51"/>
  <c r="S799" i="51"/>
  <c r="S800" i="51"/>
  <c r="S801" i="51"/>
  <c r="S802" i="51"/>
  <c r="S803" i="51"/>
  <c r="S804" i="51"/>
  <c r="S805" i="51"/>
  <c r="S806" i="51"/>
  <c r="S807" i="51"/>
  <c r="S808" i="51"/>
  <c r="S809" i="51"/>
  <c r="S810" i="51"/>
  <c r="S811" i="51"/>
  <c r="S812" i="51"/>
  <c r="S813" i="51"/>
  <c r="S814" i="51"/>
  <c r="S815" i="51"/>
  <c r="S816" i="51"/>
  <c r="S817" i="51"/>
  <c r="S818" i="51"/>
  <c r="S819" i="51"/>
  <c r="S820" i="51"/>
  <c r="S821" i="51"/>
  <c r="S822" i="51"/>
  <c r="S823" i="51"/>
  <c r="S824" i="51"/>
  <c r="S825" i="51"/>
  <c r="S826" i="51"/>
  <c r="S827" i="51"/>
  <c r="S828" i="51"/>
  <c r="S829" i="51"/>
  <c r="S830" i="51"/>
  <c r="S831" i="51"/>
  <c r="S832" i="51"/>
  <c r="S833" i="51"/>
  <c r="S834" i="51"/>
  <c r="S835" i="51"/>
  <c r="S836" i="51"/>
  <c r="S837" i="51"/>
  <c r="S838" i="51"/>
  <c r="S839" i="51"/>
  <c r="S840" i="51"/>
  <c r="S841" i="51"/>
  <c r="S842" i="51"/>
  <c r="S843" i="51"/>
  <c r="S844" i="51"/>
  <c r="S845" i="51"/>
  <c r="S846" i="51"/>
  <c r="S847" i="51"/>
  <c r="S848" i="51"/>
  <c r="S849" i="51"/>
  <c r="S850" i="51"/>
  <c r="S851" i="51"/>
  <c r="S852" i="51"/>
  <c r="S853" i="51"/>
  <c r="S854" i="51"/>
  <c r="S855" i="51"/>
  <c r="S856" i="51"/>
  <c r="S857" i="51"/>
  <c r="S858" i="51"/>
  <c r="S859" i="51"/>
  <c r="S860" i="51"/>
  <c r="S861" i="51"/>
  <c r="S862" i="51"/>
  <c r="S863" i="51"/>
  <c r="S864" i="51"/>
  <c r="S865" i="51"/>
  <c r="S866" i="51"/>
  <c r="S867" i="51"/>
  <c r="S868" i="51"/>
  <c r="S869" i="51"/>
  <c r="S870" i="51"/>
  <c r="S871" i="51"/>
  <c r="S872" i="51"/>
  <c r="S873" i="51"/>
  <c r="S874" i="51"/>
  <c r="S875" i="51"/>
  <c r="S876" i="51"/>
  <c r="S877" i="51"/>
  <c r="S878" i="51"/>
  <c r="S879" i="51"/>
  <c r="S880" i="51"/>
  <c r="S881" i="51"/>
  <c r="S882" i="51"/>
  <c r="S883" i="51"/>
  <c r="S884" i="51"/>
  <c r="S885" i="51"/>
  <c r="S886" i="51"/>
  <c r="S887" i="51"/>
  <c r="S888" i="51"/>
  <c r="S889" i="51"/>
  <c r="S890" i="51"/>
  <c r="S891" i="51"/>
  <c r="S892" i="51"/>
  <c r="S893" i="51"/>
  <c r="S894" i="51"/>
  <c r="S895" i="51"/>
  <c r="S896" i="51"/>
  <c r="S897" i="51"/>
  <c r="S898" i="51"/>
  <c r="S899" i="51"/>
  <c r="S900" i="51"/>
  <c r="S901" i="51"/>
  <c r="S902" i="51"/>
  <c r="S903" i="51"/>
  <c r="S904" i="51"/>
  <c r="S905" i="51"/>
  <c r="S906" i="51"/>
  <c r="S907" i="51"/>
  <c r="S908" i="51"/>
  <c r="S909" i="51"/>
  <c r="S910" i="51"/>
  <c r="S911" i="51"/>
  <c r="S912" i="51"/>
  <c r="S913" i="51"/>
  <c r="S914" i="51"/>
  <c r="S915" i="51"/>
  <c r="S916" i="51"/>
  <c r="S917" i="51"/>
  <c r="S918" i="51"/>
  <c r="S919" i="51"/>
  <c r="S920" i="51"/>
  <c r="S921" i="51"/>
  <c r="S922" i="51"/>
  <c r="S923" i="51"/>
  <c r="S924" i="51"/>
  <c r="S925" i="51"/>
  <c r="S926" i="51"/>
  <c r="S927" i="51"/>
  <c r="S928" i="51"/>
  <c r="S929" i="51"/>
  <c r="S930" i="51"/>
  <c r="S931" i="51"/>
  <c r="S932" i="51"/>
  <c r="S933" i="51"/>
  <c r="S934" i="51"/>
  <c r="S935" i="51"/>
  <c r="S936" i="51"/>
  <c r="S937" i="51"/>
  <c r="S938" i="51"/>
  <c r="S939" i="51"/>
  <c r="S940" i="51"/>
  <c r="S941" i="51"/>
  <c r="S942" i="51"/>
  <c r="S943" i="51"/>
  <c r="S944" i="51"/>
  <c r="S945" i="51"/>
  <c r="S946" i="51"/>
  <c r="S947" i="51"/>
  <c r="S948" i="51"/>
  <c r="S949" i="51"/>
  <c r="S950" i="51"/>
  <c r="S951" i="51"/>
  <c r="S952" i="51"/>
  <c r="S953" i="51"/>
  <c r="S954" i="51"/>
  <c r="S955" i="51"/>
  <c r="S956" i="51"/>
  <c r="S957" i="51"/>
  <c r="S958" i="51"/>
  <c r="S959" i="51"/>
  <c r="S960" i="51"/>
  <c r="S961" i="51"/>
  <c r="S962" i="51"/>
  <c r="S963" i="51"/>
  <c r="S964" i="51"/>
  <c r="S965" i="51"/>
  <c r="S966" i="51"/>
  <c r="S967" i="51"/>
  <c r="S968" i="51"/>
  <c r="S969" i="51"/>
  <c r="S970" i="51"/>
  <c r="S971" i="51"/>
  <c r="S972" i="51"/>
  <c r="S973" i="51"/>
  <c r="S974" i="51"/>
  <c r="S975" i="51"/>
  <c r="S976" i="51"/>
  <c r="S977" i="51"/>
  <c r="S978" i="51"/>
  <c r="S979" i="51"/>
  <c r="S980" i="51"/>
  <c r="S981" i="51"/>
  <c r="S982" i="51"/>
  <c r="S983" i="51"/>
  <c r="S984" i="51"/>
  <c r="S985" i="51"/>
  <c r="S986" i="51"/>
  <c r="S987" i="51"/>
  <c r="S988" i="51"/>
  <c r="S989" i="51"/>
  <c r="S990" i="51"/>
  <c r="S991" i="51"/>
  <c r="S992" i="51"/>
  <c r="S993" i="51"/>
  <c r="S994" i="51"/>
  <c r="S995" i="51"/>
  <c r="S996" i="51"/>
  <c r="S997" i="51"/>
  <c r="S998" i="51"/>
  <c r="S999" i="51"/>
  <c r="S1000" i="51"/>
  <c r="S1001" i="51"/>
  <c r="S1002" i="51"/>
  <c r="S1003" i="51"/>
  <c r="S1004" i="51"/>
  <c r="S1005" i="51"/>
  <c r="S1006" i="51"/>
  <c r="S1007" i="51"/>
  <c r="S1008" i="51"/>
  <c r="S1009" i="51"/>
  <c r="S1010" i="51"/>
  <c r="S1011" i="51"/>
  <c r="S1012" i="51"/>
  <c r="S1013" i="51"/>
  <c r="S1014" i="51"/>
  <c r="S1015" i="51"/>
  <c r="S1016" i="51"/>
  <c r="S1017" i="51"/>
  <c r="S1018" i="51"/>
  <c r="S1019" i="51"/>
  <c r="S1020" i="51"/>
  <c r="S1021" i="51"/>
  <c r="S1022" i="51"/>
  <c r="S1023" i="51"/>
  <c r="S1024" i="51"/>
  <c r="S1025" i="51"/>
  <c r="S1026" i="51"/>
  <c r="S1027" i="51"/>
  <c r="S1028" i="51"/>
  <c r="S1029" i="51"/>
  <c r="S1030" i="51"/>
  <c r="S1031" i="51"/>
  <c r="S1032" i="51"/>
  <c r="S1033" i="51"/>
  <c r="S1034" i="51"/>
  <c r="S1035" i="51"/>
  <c r="S1036" i="51"/>
  <c r="S1037" i="51"/>
  <c r="S1038" i="51"/>
  <c r="S1039" i="51"/>
  <c r="S1040" i="51"/>
  <c r="S1041" i="51"/>
  <c r="S1042" i="51"/>
  <c r="S1043" i="51"/>
  <c r="S1044" i="51"/>
  <c r="S1045" i="51"/>
  <c r="S1046" i="51"/>
  <c r="S1047" i="51"/>
  <c r="S1048" i="51"/>
  <c r="S1049" i="51"/>
  <c r="S1050" i="51"/>
  <c r="S1051" i="51"/>
  <c r="S1052" i="51"/>
  <c r="S1053" i="51"/>
  <c r="S1054" i="51"/>
  <c r="S1055" i="51"/>
  <c r="S1056" i="51"/>
  <c r="S1057" i="51"/>
  <c r="S1058" i="51"/>
  <c r="S1059" i="51"/>
  <c r="S1060" i="51"/>
  <c r="S1061" i="51"/>
  <c r="S1062" i="51"/>
  <c r="S1063" i="51"/>
  <c r="S1064" i="51"/>
  <c r="S1065" i="51"/>
  <c r="S1066" i="51"/>
  <c r="S1067" i="51"/>
  <c r="S1068" i="51"/>
  <c r="S1069" i="51"/>
  <c r="S1070" i="51"/>
  <c r="S1071" i="51"/>
  <c r="S1072" i="51"/>
  <c r="S1073" i="51"/>
  <c r="S1074" i="51"/>
  <c r="S1075" i="51"/>
  <c r="S1076" i="51"/>
  <c r="S1077" i="51"/>
  <c r="S1078" i="51"/>
  <c r="S1079" i="51"/>
  <c r="S1080" i="51"/>
  <c r="S1081" i="51"/>
  <c r="S1082" i="51"/>
  <c r="S1083" i="51"/>
  <c r="S1084" i="51"/>
  <c r="S1085" i="51"/>
  <c r="S1086" i="51"/>
  <c r="S1087" i="51"/>
  <c r="S1088" i="51"/>
  <c r="S1089" i="51"/>
  <c r="S1090" i="51"/>
  <c r="S1091" i="51"/>
  <c r="S1092" i="51"/>
  <c r="S1093" i="51"/>
  <c r="S1094" i="51"/>
  <c r="S1095" i="51"/>
  <c r="S1096" i="51"/>
  <c r="S1097" i="51"/>
  <c r="S1098" i="51"/>
  <c r="S1099" i="51"/>
  <c r="S1100" i="51"/>
  <c r="S1101" i="51"/>
  <c r="S1102" i="51"/>
  <c r="S1103" i="51"/>
  <c r="S1104" i="51"/>
  <c r="S1105" i="51"/>
  <c r="S1106" i="51"/>
  <c r="S1107" i="51"/>
  <c r="S1108" i="51"/>
  <c r="S1109" i="51"/>
  <c r="S1110" i="51"/>
  <c r="S1111" i="51"/>
  <c r="S1112" i="51"/>
  <c r="S1113" i="51"/>
  <c r="S1114" i="51"/>
  <c r="S1115" i="51"/>
  <c r="S1116" i="51"/>
  <c r="S1117" i="51"/>
  <c r="S1118" i="51"/>
  <c r="S1119" i="51"/>
  <c r="S1120" i="51"/>
  <c r="S1121" i="51"/>
  <c r="S1122" i="51"/>
  <c r="S1123" i="51"/>
  <c r="S1124" i="51"/>
  <c r="S1125" i="51"/>
  <c r="S1126" i="51"/>
  <c r="S1127" i="51"/>
  <c r="S1128" i="51"/>
  <c r="S1129" i="51"/>
  <c r="S1130" i="51"/>
  <c r="S1131" i="51"/>
  <c r="S1132" i="51"/>
  <c r="S1133" i="51"/>
  <c r="S1134" i="51"/>
  <c r="S1135" i="51"/>
  <c r="S1136" i="51"/>
  <c r="S1137" i="51"/>
  <c r="S1138" i="51"/>
  <c r="S1139" i="51"/>
  <c r="S1140" i="51"/>
  <c r="S1141" i="51"/>
  <c r="S1142" i="51"/>
  <c r="S1143" i="51"/>
  <c r="S1144" i="51"/>
  <c r="S1145" i="51"/>
  <c r="S1146" i="51"/>
  <c r="S1147" i="51"/>
  <c r="S1148" i="51"/>
  <c r="S1149" i="51"/>
  <c r="S1150" i="51"/>
  <c r="S1151" i="51"/>
  <c r="S1152" i="51"/>
  <c r="S1153" i="51"/>
  <c r="S1154" i="51"/>
  <c r="S1155" i="51"/>
  <c r="S1156" i="51"/>
  <c r="S1157" i="51"/>
  <c r="S1158" i="51"/>
  <c r="S1159" i="51"/>
  <c r="S1160" i="51"/>
  <c r="S1161" i="51"/>
  <c r="S1162" i="51"/>
  <c r="S1163" i="51"/>
  <c r="S1164" i="51"/>
  <c r="S1165" i="51"/>
  <c r="S1166" i="51"/>
  <c r="S1167" i="51"/>
  <c r="S1168" i="51"/>
  <c r="S1169" i="51"/>
  <c r="S1170" i="51"/>
  <c r="S1171" i="51"/>
  <c r="S1172" i="51"/>
  <c r="S1173" i="51"/>
  <c r="S1174" i="51"/>
  <c r="S1175" i="51"/>
  <c r="S1176" i="51"/>
  <c r="S1177" i="51"/>
  <c r="S1178" i="51"/>
  <c r="S1179" i="51"/>
  <c r="S1180" i="51"/>
  <c r="S1181" i="51"/>
  <c r="S1182" i="51"/>
  <c r="S1183" i="51"/>
  <c r="S1184" i="51"/>
  <c r="S1185" i="51"/>
  <c r="S1186" i="51"/>
  <c r="S1187" i="51"/>
  <c r="S1188" i="51"/>
  <c r="S1189" i="51"/>
  <c r="S1190" i="51"/>
  <c r="S1191" i="51"/>
  <c r="S1192" i="51"/>
  <c r="S1193" i="51"/>
  <c r="S1194" i="51"/>
  <c r="S1195" i="51"/>
  <c r="S1196" i="51"/>
  <c r="S1197" i="51"/>
  <c r="S1198" i="51"/>
  <c r="S1199" i="51"/>
  <c r="S1200" i="51"/>
  <c r="S1201" i="51"/>
  <c r="S1202" i="51"/>
  <c r="S1203" i="51"/>
  <c r="S1204" i="51"/>
  <c r="S1205" i="51"/>
  <c r="S1206" i="51"/>
  <c r="S1207" i="51"/>
  <c r="S1208" i="51"/>
  <c r="S1209" i="51"/>
  <c r="S1210" i="51"/>
  <c r="S1211" i="51"/>
  <c r="S1212" i="51"/>
  <c r="S1213" i="51"/>
  <c r="S1214" i="51"/>
  <c r="S1215" i="51"/>
  <c r="S1216" i="51"/>
  <c r="S1217" i="51"/>
  <c r="S1218" i="51"/>
  <c r="S1219" i="51"/>
  <c r="S1220" i="51"/>
  <c r="S1221" i="51"/>
  <c r="S1222" i="51"/>
  <c r="S1223" i="51"/>
  <c r="S1224" i="51"/>
  <c r="S1225" i="51"/>
  <c r="S1226" i="51"/>
  <c r="S1227" i="51"/>
  <c r="S1228" i="51"/>
  <c r="S1229" i="51"/>
  <c r="S1230" i="51"/>
  <c r="S1231" i="51"/>
  <c r="S1232" i="51"/>
  <c r="S1233" i="51"/>
  <c r="S1234" i="51"/>
  <c r="S1235" i="51"/>
  <c r="S1236" i="51"/>
  <c r="S1237" i="51"/>
  <c r="S1238" i="51"/>
  <c r="S1239" i="51"/>
  <c r="S1240" i="51"/>
  <c r="S1241" i="51"/>
  <c r="S1242" i="51"/>
  <c r="S1243" i="51"/>
  <c r="S1244" i="51"/>
  <c r="S1245" i="51"/>
  <c r="S1246" i="51"/>
  <c r="S1247" i="51"/>
  <c r="S1248" i="51"/>
  <c r="S1249" i="51"/>
  <c r="S1250" i="51"/>
  <c r="S1251" i="51"/>
  <c r="S1252" i="51"/>
  <c r="S1253" i="51"/>
  <c r="S1254" i="51"/>
  <c r="S1255" i="51"/>
  <c r="S1256" i="51"/>
  <c r="S1257" i="51"/>
  <c r="S1258" i="51"/>
  <c r="S1259" i="51"/>
  <c r="S1260" i="51"/>
  <c r="S1261" i="51"/>
  <c r="S1262" i="51"/>
  <c r="S1263" i="51"/>
  <c r="S1264" i="51"/>
  <c r="S1265" i="51"/>
  <c r="S1266" i="51"/>
  <c r="S1267" i="51"/>
  <c r="S1268" i="51"/>
  <c r="S1269" i="51"/>
  <c r="S1270" i="51"/>
  <c r="S1271" i="51"/>
  <c r="S1272" i="51"/>
  <c r="S1273" i="51"/>
  <c r="S1274" i="51"/>
  <c r="S1275" i="51"/>
  <c r="S1276" i="51"/>
  <c r="S1277" i="51"/>
  <c r="S1278" i="51"/>
  <c r="S1279" i="51"/>
  <c r="S1280" i="51"/>
  <c r="S1281" i="51"/>
  <c r="S1282" i="51"/>
  <c r="S1283" i="51"/>
  <c r="S1284" i="51"/>
  <c r="S1285" i="51"/>
  <c r="S1286" i="51"/>
  <c r="S1287" i="51"/>
  <c r="S1288" i="51"/>
  <c r="S1289" i="51"/>
  <c r="S1290" i="51"/>
  <c r="S1291" i="51"/>
  <c r="S1292" i="51"/>
  <c r="S1293" i="51"/>
  <c r="S1294" i="51"/>
  <c r="S1295" i="51"/>
  <c r="S1296" i="51"/>
  <c r="S1297" i="51"/>
  <c r="S1298" i="51"/>
  <c r="S1299" i="51"/>
  <c r="S1300" i="51"/>
  <c r="S1301" i="51"/>
  <c r="S1302" i="51"/>
  <c r="S1303" i="51"/>
  <c r="S1304" i="51"/>
  <c r="S1305" i="51"/>
  <c r="S1306" i="51"/>
  <c r="S1307" i="51"/>
  <c r="S1308" i="51"/>
  <c r="S1309" i="51"/>
  <c r="S1310" i="51"/>
  <c r="S1311" i="51"/>
  <c r="S1312" i="51"/>
  <c r="S1313" i="51"/>
  <c r="S1314" i="51"/>
  <c r="S1315" i="51"/>
  <c r="S1316" i="51"/>
  <c r="S1317" i="51"/>
  <c r="S1318" i="51"/>
  <c r="S1319" i="51"/>
  <c r="S1320" i="51"/>
  <c r="S1321" i="51"/>
  <c r="S1322" i="51"/>
  <c r="S1323" i="51"/>
  <c r="S1324" i="51"/>
  <c r="S1325" i="51"/>
  <c r="S1326" i="51"/>
  <c r="S1327" i="51"/>
  <c r="S1328" i="51"/>
  <c r="S1329" i="51"/>
  <c r="S1330" i="51"/>
  <c r="S1331" i="51"/>
  <c r="S1332" i="51"/>
  <c r="S1333" i="51"/>
  <c r="S1334" i="51"/>
  <c r="S1335" i="51"/>
  <c r="S1336" i="51"/>
  <c r="S1337" i="51"/>
  <c r="S1338" i="51"/>
  <c r="S1339" i="51"/>
  <c r="S1340" i="51"/>
  <c r="S1341" i="51"/>
  <c r="S1342" i="51"/>
  <c r="S1343" i="51"/>
  <c r="S1344" i="51"/>
  <c r="S1345" i="51"/>
  <c r="S1346" i="51"/>
  <c r="S1347" i="51"/>
  <c r="S1348" i="51"/>
  <c r="S1349" i="51"/>
  <c r="S1350" i="51"/>
  <c r="S1351" i="51"/>
  <c r="S1352" i="51"/>
  <c r="S1353" i="51"/>
  <c r="S1354" i="51"/>
  <c r="S1355" i="51"/>
  <c r="S1356" i="51"/>
  <c r="S1357" i="51"/>
  <c r="S1358" i="51"/>
  <c r="S1359" i="51"/>
  <c r="S1360" i="51"/>
  <c r="S1361" i="51"/>
  <c r="S1362" i="51"/>
  <c r="S1363" i="51"/>
  <c r="S1364" i="51"/>
  <c r="S1365" i="51"/>
  <c r="S1366" i="51"/>
  <c r="S1367" i="51"/>
  <c r="S1368" i="51"/>
  <c r="S1369" i="51"/>
  <c r="S1370" i="51"/>
  <c r="S1371" i="51"/>
  <c r="S1372" i="51"/>
  <c r="S1373" i="51"/>
  <c r="S1374" i="51"/>
  <c r="S1375" i="51"/>
  <c r="S1376" i="51"/>
  <c r="S1377" i="51"/>
  <c r="S1378" i="51"/>
  <c r="S1379" i="51"/>
  <c r="S1380" i="51"/>
  <c r="S1381" i="51"/>
  <c r="S1382" i="51"/>
  <c r="S1383" i="51"/>
  <c r="S1384" i="51"/>
  <c r="S1385" i="51"/>
  <c r="S1386" i="51"/>
  <c r="S1387" i="51"/>
  <c r="S1388" i="51"/>
  <c r="S1389" i="51"/>
  <c r="S1390" i="51"/>
  <c r="S1391" i="51"/>
  <c r="S1392" i="51"/>
  <c r="S1393" i="51"/>
  <c r="S1394" i="51"/>
  <c r="S1395" i="51"/>
  <c r="S1396" i="51"/>
  <c r="S1397" i="51"/>
  <c r="S1398" i="51"/>
  <c r="S1399" i="51"/>
  <c r="S1400" i="51"/>
  <c r="S1401" i="51"/>
  <c r="S1402" i="51"/>
  <c r="S1403" i="51"/>
  <c r="S1404" i="51"/>
  <c r="S1405" i="51"/>
  <c r="S1406" i="51"/>
  <c r="S1407" i="51"/>
  <c r="S1408" i="51"/>
  <c r="S1409" i="51"/>
  <c r="S1410" i="51"/>
  <c r="S1411" i="51"/>
  <c r="S1412" i="51"/>
  <c r="S1413" i="51"/>
  <c r="S1414" i="51"/>
  <c r="S1415" i="51"/>
  <c r="S1416" i="51"/>
  <c r="S1417" i="51"/>
  <c r="S1418" i="51"/>
  <c r="S1419" i="51"/>
  <c r="S1420" i="51"/>
  <c r="S1421" i="51"/>
  <c r="S1422" i="51"/>
  <c r="S1423" i="51"/>
  <c r="S1424" i="51"/>
  <c r="S1425" i="51"/>
  <c r="S1426" i="51"/>
  <c r="S1427" i="51"/>
  <c r="S1428" i="51"/>
  <c r="S1429" i="51"/>
  <c r="S1430" i="51"/>
  <c r="S1431" i="51"/>
  <c r="S1432" i="51"/>
  <c r="S1433" i="51"/>
  <c r="S1434" i="51"/>
  <c r="S1435" i="51"/>
  <c r="S1436" i="51"/>
  <c r="S1437" i="51"/>
  <c r="S1438" i="51"/>
  <c r="S1439" i="51"/>
  <c r="S1440" i="51"/>
  <c r="S1441" i="51"/>
  <c r="S1442" i="51"/>
  <c r="S1443" i="51"/>
  <c r="S1444" i="51"/>
  <c r="S1445" i="51"/>
  <c r="S1446" i="51"/>
  <c r="S1447" i="51"/>
  <c r="S1448" i="51"/>
  <c r="S1449" i="51"/>
  <c r="S1450" i="51"/>
  <c r="S1451" i="51"/>
  <c r="S1452" i="51"/>
  <c r="S1453" i="51"/>
  <c r="S1454" i="51"/>
  <c r="S1455" i="51"/>
  <c r="S1456" i="51"/>
  <c r="S1457" i="51"/>
  <c r="S1458" i="51"/>
  <c r="S1459" i="51"/>
  <c r="S1460" i="51"/>
  <c r="S1461" i="51"/>
  <c r="S1462" i="51"/>
  <c r="S1463" i="51"/>
  <c r="S1464" i="51"/>
  <c r="S1465" i="51"/>
  <c r="S1466" i="51"/>
  <c r="S1467" i="51"/>
  <c r="S1468" i="51"/>
  <c r="S1469" i="51"/>
  <c r="S1470" i="51"/>
  <c r="S1471" i="51"/>
  <c r="S1472" i="51"/>
  <c r="S1473" i="51"/>
  <c r="S1474" i="51"/>
  <c r="S1475" i="51"/>
  <c r="S1476" i="51"/>
  <c r="S1477" i="51"/>
  <c r="S1478" i="51"/>
  <c r="S1479" i="51"/>
  <c r="S1480" i="51"/>
  <c r="S1481" i="51"/>
  <c r="S1482" i="51"/>
  <c r="S1483" i="51"/>
  <c r="S1484" i="51"/>
  <c r="S1485" i="51"/>
  <c r="S1486" i="51"/>
  <c r="S1487" i="51"/>
  <c r="S1488" i="51"/>
  <c r="S1489" i="51"/>
  <c r="S1490" i="51"/>
  <c r="S1491" i="51"/>
  <c r="S1492" i="51"/>
  <c r="S1493" i="51"/>
  <c r="S1494" i="51"/>
  <c r="S1495" i="51"/>
  <c r="S1496" i="51"/>
  <c r="S1497" i="51"/>
  <c r="S1498" i="51"/>
  <c r="S1499" i="51"/>
  <c r="S1500" i="51"/>
  <c r="S1501" i="51"/>
  <c r="S1502" i="51"/>
  <c r="S1503" i="51"/>
  <c r="S1504" i="51"/>
  <c r="S1505" i="51"/>
  <c r="S1506" i="51"/>
  <c r="S1507" i="51"/>
  <c r="S1508" i="51"/>
  <c r="S1509" i="51"/>
  <c r="S1510" i="51"/>
  <c r="S1511" i="51"/>
  <c r="S1512" i="51"/>
  <c r="S1513" i="51"/>
  <c r="S1514" i="51"/>
  <c r="S1515" i="51"/>
  <c r="S1516" i="51"/>
  <c r="S1517" i="51"/>
  <c r="S1518" i="51"/>
  <c r="S1519" i="51"/>
  <c r="S1520" i="51"/>
  <c r="S1521" i="51"/>
  <c r="S1522" i="51"/>
  <c r="S1523" i="51"/>
  <c r="S1524" i="51"/>
  <c r="S1525" i="51"/>
  <c r="S1526" i="51"/>
  <c r="S1527" i="51"/>
  <c r="S1528" i="51"/>
  <c r="S1529" i="51"/>
  <c r="S1530" i="51"/>
  <c r="S1531" i="51"/>
  <c r="S1532" i="51"/>
  <c r="S1533" i="51"/>
  <c r="S1534" i="51"/>
  <c r="S1535" i="51"/>
  <c r="S1536" i="51"/>
  <c r="S1537" i="51"/>
  <c r="S1538" i="51"/>
  <c r="S1539" i="51"/>
  <c r="S1540" i="51"/>
  <c r="S1541" i="51"/>
  <c r="S1542" i="51"/>
  <c r="S1543" i="51"/>
  <c r="S1544" i="51"/>
  <c r="S1545" i="51"/>
  <c r="S1546" i="51"/>
  <c r="S1547" i="51"/>
  <c r="S1548" i="51"/>
  <c r="S1549" i="51"/>
  <c r="S1550" i="51"/>
  <c r="S1551" i="51"/>
  <c r="S1552" i="51"/>
  <c r="S1553" i="51"/>
  <c r="S1554" i="51"/>
  <c r="S1555" i="51"/>
  <c r="S1556" i="51"/>
  <c r="S1557" i="51"/>
  <c r="S1558" i="51"/>
  <c r="S1559" i="51"/>
  <c r="S1560" i="51"/>
  <c r="S1561" i="51"/>
  <c r="S1562" i="51"/>
  <c r="S1563" i="51"/>
  <c r="S1564" i="51"/>
  <c r="S1565" i="51"/>
  <c r="S1566" i="51"/>
  <c r="S1567" i="51"/>
  <c r="S1568" i="51"/>
  <c r="S1569" i="51"/>
  <c r="S1570" i="51"/>
  <c r="S1571" i="51"/>
  <c r="S1572" i="51"/>
  <c r="S1573" i="51"/>
  <c r="S1574" i="51"/>
  <c r="S1575" i="51"/>
  <c r="S1576" i="51"/>
  <c r="S1577" i="51"/>
  <c r="S1578" i="51"/>
  <c r="S1579" i="51"/>
  <c r="S1580" i="51"/>
  <c r="S1581" i="51"/>
  <c r="S1582" i="51"/>
  <c r="S1583" i="51"/>
  <c r="S1584" i="51"/>
  <c r="S1585" i="51"/>
  <c r="S1586" i="51"/>
  <c r="S1587" i="51"/>
  <c r="S1588" i="51"/>
  <c r="S1589" i="51"/>
  <c r="S1590" i="51"/>
  <c r="S1591" i="51"/>
  <c r="S1592" i="51"/>
  <c r="S1593" i="51"/>
  <c r="S1594" i="51"/>
  <c r="S1595" i="51"/>
  <c r="S1596" i="51"/>
  <c r="S1597" i="51"/>
  <c r="S1598" i="51"/>
  <c r="S1599" i="51"/>
  <c r="S1600" i="51"/>
  <c r="S1601" i="51"/>
  <c r="S1602" i="51"/>
  <c r="S1603" i="51"/>
  <c r="S1604" i="51"/>
  <c r="S1605" i="51"/>
  <c r="S1606" i="51"/>
  <c r="S1607" i="51"/>
  <c r="S1608" i="51"/>
  <c r="S1609" i="51"/>
  <c r="S1610" i="51"/>
  <c r="S1611" i="51"/>
  <c r="S1612" i="51"/>
  <c r="S1613" i="51"/>
  <c r="S1614" i="51"/>
  <c r="S1615" i="51"/>
  <c r="S1616" i="51"/>
  <c r="S1617" i="51"/>
  <c r="S1618" i="51"/>
  <c r="S1619" i="51"/>
  <c r="S1620" i="51"/>
  <c r="S1621" i="51"/>
  <c r="S1622" i="51"/>
  <c r="S1623" i="51"/>
  <c r="S1624" i="51"/>
  <c r="S1625" i="51"/>
  <c r="S1626" i="51"/>
  <c r="S1627" i="51"/>
  <c r="S1628" i="51"/>
  <c r="S1629" i="51"/>
  <c r="S1630" i="51"/>
  <c r="S1631" i="51"/>
  <c r="S1632" i="51"/>
  <c r="S1633" i="51"/>
  <c r="S1634" i="51"/>
  <c r="S1635" i="51"/>
  <c r="S1636" i="51"/>
  <c r="S1637" i="51"/>
  <c r="S1638" i="51"/>
  <c r="S1639" i="51"/>
  <c r="S1640" i="51"/>
  <c r="S1641" i="51"/>
  <c r="S1642" i="51"/>
  <c r="S1643" i="51"/>
  <c r="S1644" i="51"/>
  <c r="S1645" i="51"/>
  <c r="S1646" i="51"/>
  <c r="S1647" i="51"/>
  <c r="S1648" i="51"/>
  <c r="S1649" i="51"/>
  <c r="S1650" i="51"/>
  <c r="S1651" i="51"/>
  <c r="S1652" i="51"/>
  <c r="S1653" i="51"/>
  <c r="S1654" i="51"/>
  <c r="S1655" i="51"/>
  <c r="S1656" i="51"/>
  <c r="S1657" i="51"/>
  <c r="S1658" i="51"/>
  <c r="S1659" i="51"/>
  <c r="S1660" i="51"/>
  <c r="S1661" i="51"/>
  <c r="S1662" i="51"/>
  <c r="S1663" i="51"/>
  <c r="S1664" i="51"/>
  <c r="S1665" i="51"/>
  <c r="S1666" i="51"/>
  <c r="S1667" i="51"/>
  <c r="S1668" i="51"/>
  <c r="S1669" i="51"/>
  <c r="S1670" i="51"/>
  <c r="S1671" i="51"/>
  <c r="S1672" i="51"/>
  <c r="S1673" i="51"/>
  <c r="S1674" i="51"/>
  <c r="S1675" i="51"/>
  <c r="S1676" i="51"/>
  <c r="S1677" i="51"/>
  <c r="S1678" i="51"/>
  <c r="S1679" i="51"/>
  <c r="S1680" i="51"/>
  <c r="S1681" i="51"/>
  <c r="S1682" i="51"/>
  <c r="S1683" i="51"/>
  <c r="S1684" i="51"/>
  <c r="S1685" i="51"/>
  <c r="S1686" i="51"/>
  <c r="S1687" i="51"/>
  <c r="S1688" i="51"/>
  <c r="S1689" i="51"/>
  <c r="S1690" i="51"/>
  <c r="S1691" i="51"/>
  <c r="S1692" i="51"/>
  <c r="S1693" i="51"/>
  <c r="S1694" i="51"/>
  <c r="S1695" i="51"/>
  <c r="S1696" i="51"/>
  <c r="S1697" i="51"/>
  <c r="S1698" i="51"/>
  <c r="S1699" i="51"/>
  <c r="S1700" i="51"/>
  <c r="S1701" i="51"/>
  <c r="S1702" i="51"/>
  <c r="S1703" i="51"/>
  <c r="S1704" i="51"/>
  <c r="S1705" i="51"/>
  <c r="S1706" i="51"/>
  <c r="S1707" i="51"/>
  <c r="S1708" i="51"/>
  <c r="S1709" i="51"/>
  <c r="S1710" i="51"/>
  <c r="S1711" i="51"/>
  <c r="S1712" i="51"/>
  <c r="S1713" i="51"/>
  <c r="S1714" i="51"/>
  <c r="S1715" i="51"/>
  <c r="S1716" i="51"/>
  <c r="S1717" i="51"/>
  <c r="S1718" i="51"/>
  <c r="S1719" i="51"/>
  <c r="S1720" i="51"/>
  <c r="S1721" i="51"/>
  <c r="S1722" i="51"/>
  <c r="S1723" i="51"/>
  <c r="S1724" i="51"/>
  <c r="S1725" i="51"/>
  <c r="S1726" i="51"/>
  <c r="S1727" i="51"/>
  <c r="S1728" i="51"/>
  <c r="S1729" i="51"/>
  <c r="S1730" i="51"/>
  <c r="S1731" i="51"/>
  <c r="S1732" i="51"/>
  <c r="S1733" i="51"/>
  <c r="S1734" i="51"/>
  <c r="S1735" i="51"/>
  <c r="S1736" i="51"/>
  <c r="S1737" i="51"/>
  <c r="S1738" i="51"/>
  <c r="S1739" i="51"/>
  <c r="S1740" i="51"/>
  <c r="S1741" i="51"/>
  <c r="S1742" i="51"/>
  <c r="S1743" i="51"/>
  <c r="S1744" i="51"/>
  <c r="S1745" i="51"/>
  <c r="S1746" i="51"/>
  <c r="S1747" i="51"/>
  <c r="S1748" i="51"/>
  <c r="S1749" i="51"/>
  <c r="S1750" i="51"/>
  <c r="S1751" i="51"/>
  <c r="S1752" i="51"/>
  <c r="S1753" i="51"/>
  <c r="S1754" i="51"/>
  <c r="S1755" i="51"/>
  <c r="S1756" i="51"/>
  <c r="S1757" i="51"/>
  <c r="S1758" i="51"/>
  <c r="S1759" i="51"/>
  <c r="S1760" i="51"/>
  <c r="S1761" i="51"/>
  <c r="S1762" i="51"/>
  <c r="S1763" i="51"/>
  <c r="S1764" i="51"/>
  <c r="S1765" i="51"/>
  <c r="S1766" i="51"/>
  <c r="S1767" i="51"/>
  <c r="S1768" i="51"/>
  <c r="S1769" i="51"/>
  <c r="S1770" i="51"/>
  <c r="S1771" i="51"/>
  <c r="S1772" i="51"/>
  <c r="S1773" i="51"/>
  <c r="S1774" i="51"/>
  <c r="S1775" i="51"/>
  <c r="S1776" i="51"/>
  <c r="S1777" i="51"/>
  <c r="S1778" i="51"/>
  <c r="S1779" i="51"/>
  <c r="S1780" i="51"/>
  <c r="S1781" i="51"/>
  <c r="S1782" i="51"/>
  <c r="S1783" i="51"/>
  <c r="S1784" i="51"/>
  <c r="S1785" i="51"/>
  <c r="S1786" i="51"/>
  <c r="S1787" i="51"/>
  <c r="S1788" i="51"/>
  <c r="S1789" i="51"/>
  <c r="S1790" i="51"/>
  <c r="S1791" i="51"/>
  <c r="S1792" i="51"/>
  <c r="S1793" i="51"/>
  <c r="S1794" i="51"/>
  <c r="S1795" i="51"/>
  <c r="S1796" i="51"/>
  <c r="S1797" i="51"/>
  <c r="S1798" i="51"/>
  <c r="S1799" i="51"/>
  <c r="S1800" i="51"/>
  <c r="S1801" i="51"/>
  <c r="S1802" i="51"/>
  <c r="S1803" i="51"/>
  <c r="S1804" i="51"/>
  <c r="S1805" i="51"/>
  <c r="S1806" i="51"/>
  <c r="S1807" i="51"/>
  <c r="S1808" i="51"/>
  <c r="S1809" i="51"/>
  <c r="S1810" i="51"/>
  <c r="S1811" i="51"/>
  <c r="S1812" i="51"/>
  <c r="S1813" i="51"/>
  <c r="S1814" i="51"/>
  <c r="S1815" i="51"/>
  <c r="S1816" i="51"/>
  <c r="S1817" i="51"/>
  <c r="S1818" i="51"/>
  <c r="S1819" i="51"/>
  <c r="S1820" i="51"/>
  <c r="S1821" i="51"/>
  <c r="S1822" i="51"/>
  <c r="S1823" i="51"/>
  <c r="S1824" i="51"/>
  <c r="S1825" i="51"/>
  <c r="S1826" i="51"/>
  <c r="S1827" i="51"/>
  <c r="S1828" i="51"/>
  <c r="S1829" i="51"/>
  <c r="S1830" i="51"/>
  <c r="S1831" i="51"/>
  <c r="S1832" i="51"/>
  <c r="S1833" i="51"/>
  <c r="S1834" i="51"/>
  <c r="S1835" i="51"/>
  <c r="S1836" i="51"/>
  <c r="S1837" i="51"/>
  <c r="S1838" i="51"/>
  <c r="S1839" i="51"/>
  <c r="S1840" i="51"/>
  <c r="S1841" i="51"/>
  <c r="S1842" i="51"/>
  <c r="S1843" i="51"/>
  <c r="S1844" i="51"/>
  <c r="S1845" i="51"/>
  <c r="S1846" i="51"/>
  <c r="S1847" i="51"/>
  <c r="S1848" i="51"/>
  <c r="S1849" i="51"/>
  <c r="S1850" i="51"/>
  <c r="S1851" i="51"/>
  <c r="S1852" i="51"/>
  <c r="S1853" i="51"/>
  <c r="S1854" i="51"/>
  <c r="S1855" i="51"/>
  <c r="S1856" i="51"/>
  <c r="S1857" i="51"/>
  <c r="S1858" i="51"/>
  <c r="S1859" i="51"/>
  <c r="S1860" i="51"/>
  <c r="S1861" i="51"/>
  <c r="S1862" i="51"/>
  <c r="S1863" i="51"/>
  <c r="S1864" i="51"/>
  <c r="S1865" i="51"/>
  <c r="S1866" i="51"/>
  <c r="S1867" i="51"/>
  <c r="S1868" i="51"/>
  <c r="S1869" i="51"/>
  <c r="S1870" i="51"/>
  <c r="S1871" i="51"/>
  <c r="S1872" i="51"/>
  <c r="S1873" i="51"/>
  <c r="S1874" i="51"/>
  <c r="S1875" i="51"/>
  <c r="S1876" i="51"/>
  <c r="S1877" i="51"/>
  <c r="S1878" i="51"/>
  <c r="S1879" i="51"/>
  <c r="S1880" i="51"/>
  <c r="S1881" i="51"/>
  <c r="S1882" i="51"/>
  <c r="S1883" i="51"/>
  <c r="S1884" i="51"/>
  <c r="S1885" i="51"/>
  <c r="S1886" i="51"/>
  <c r="S1887" i="51"/>
  <c r="S1888" i="51"/>
  <c r="S1889" i="51"/>
  <c r="S1890" i="51"/>
  <c r="S1891" i="51"/>
  <c r="S1892" i="51"/>
  <c r="S1893" i="51"/>
  <c r="S1894" i="51"/>
  <c r="S1895" i="51"/>
  <c r="S1896" i="51"/>
  <c r="S1897" i="51"/>
  <c r="S1898" i="51"/>
  <c r="S1899" i="51"/>
  <c r="S1900" i="51"/>
  <c r="S1901" i="51"/>
  <c r="S1902" i="51"/>
  <c r="S1903" i="51"/>
  <c r="S1904" i="51"/>
  <c r="S1905" i="51"/>
  <c r="S1906" i="51"/>
  <c r="S1907" i="51"/>
  <c r="S1908" i="51"/>
  <c r="S1909" i="51"/>
  <c r="S1910" i="51"/>
  <c r="S1911" i="51"/>
  <c r="S1912" i="51"/>
  <c r="S1913" i="51"/>
  <c r="S1914" i="51"/>
  <c r="S1915" i="51"/>
  <c r="S1916" i="51"/>
  <c r="S1917" i="51"/>
  <c r="S1918" i="51"/>
  <c r="S1919" i="51"/>
  <c r="S1920" i="51"/>
  <c r="S1921" i="51"/>
  <c r="S1922" i="51"/>
  <c r="S1923" i="51"/>
  <c r="S1924" i="51"/>
  <c r="S1925" i="51"/>
  <c r="S1926" i="51"/>
  <c r="S1927" i="51"/>
  <c r="S1928" i="51"/>
  <c r="S1929" i="51"/>
  <c r="S1930" i="51"/>
  <c r="S1931" i="51"/>
  <c r="S1932" i="51"/>
  <c r="S1933" i="51"/>
  <c r="S1934" i="51"/>
  <c r="S1935" i="51"/>
  <c r="S1936" i="51"/>
  <c r="S1937" i="51"/>
  <c r="S1938" i="51"/>
  <c r="S1939" i="51"/>
  <c r="S1940" i="51"/>
  <c r="S1941" i="51"/>
  <c r="S1942" i="51"/>
  <c r="S1943" i="51"/>
  <c r="S1944" i="51"/>
  <c r="S1945" i="51"/>
  <c r="S1946" i="51"/>
  <c r="S1947" i="51"/>
  <c r="S1948" i="51"/>
  <c r="S1949" i="51"/>
  <c r="S1950" i="51"/>
  <c r="S1951" i="51"/>
  <c r="S1952" i="51"/>
  <c r="S1953" i="51"/>
  <c r="S1954" i="51"/>
  <c r="S1955" i="51"/>
  <c r="S1956" i="51"/>
  <c r="S1957" i="51"/>
  <c r="S1958" i="51"/>
  <c r="S1959" i="51"/>
  <c r="S1960" i="51"/>
  <c r="S1961" i="51"/>
  <c r="S1962" i="51"/>
  <c r="S1963" i="51"/>
  <c r="S1964" i="51"/>
  <c r="S1965" i="51"/>
  <c r="S1966" i="51"/>
  <c r="S1967" i="51"/>
  <c r="S1968" i="51"/>
  <c r="S1969" i="51"/>
  <c r="S1970" i="51"/>
  <c r="S1971" i="51"/>
  <c r="S1972" i="51"/>
  <c r="S1973" i="51"/>
  <c r="S1974" i="51"/>
  <c r="S1975" i="51"/>
  <c r="S1976" i="51"/>
  <c r="S1977" i="51"/>
  <c r="S1978" i="51"/>
  <c r="S1979" i="51"/>
  <c r="S1980" i="51"/>
  <c r="S1981" i="51"/>
  <c r="S1982" i="51"/>
  <c r="S1983" i="51"/>
  <c r="S1984" i="51"/>
  <c r="S1985" i="51"/>
  <c r="S1986" i="51"/>
  <c r="S1987" i="51"/>
  <c r="S1988" i="51"/>
  <c r="S1989" i="51"/>
  <c r="S1990" i="51"/>
  <c r="S1991" i="51"/>
  <c r="S1992" i="51"/>
  <c r="S1993" i="51"/>
  <c r="S1994" i="51"/>
  <c r="S1995" i="51"/>
  <c r="S1996" i="51"/>
  <c r="S1997" i="51"/>
  <c r="S1998" i="51"/>
  <c r="S1999" i="51"/>
  <c r="S2000" i="51"/>
  <c r="S2001" i="51"/>
  <c r="S2002" i="51"/>
  <c r="S2003" i="51"/>
  <c r="S2004" i="51"/>
  <c r="S2005" i="51"/>
  <c r="S2006" i="51"/>
  <c r="S2007" i="51"/>
  <c r="S2008" i="51"/>
  <c r="S2009" i="51"/>
  <c r="S2010" i="51"/>
  <c r="S2011" i="51"/>
  <c r="S2012" i="51"/>
  <c r="S2013" i="51"/>
  <c r="S2014" i="51"/>
  <c r="S2015" i="51"/>
  <c r="S2016" i="51"/>
  <c r="S2017" i="51"/>
  <c r="S2018" i="51"/>
  <c r="S2019" i="51"/>
  <c r="S2020" i="51"/>
  <c r="S2021" i="51"/>
  <c r="S2022" i="51"/>
  <c r="S2023" i="51"/>
  <c r="S2024" i="51"/>
  <c r="S2025" i="51"/>
  <c r="S2026" i="51"/>
  <c r="S2027" i="51"/>
  <c r="S2028" i="51"/>
  <c r="S2029" i="51"/>
  <c r="S2030" i="51"/>
  <c r="S2031" i="51"/>
  <c r="S2032" i="51"/>
  <c r="S2033" i="51"/>
  <c r="S2034" i="51"/>
  <c r="S2035" i="51"/>
  <c r="S2036" i="51"/>
  <c r="S2037" i="51"/>
  <c r="S2038" i="51"/>
  <c r="S2039" i="51"/>
  <c r="S2040" i="51"/>
  <c r="S2041" i="51"/>
  <c r="S2042" i="51"/>
  <c r="S2043" i="51"/>
  <c r="S2044" i="51"/>
  <c r="S2045" i="51"/>
  <c r="S2046" i="51"/>
  <c r="S2047" i="51"/>
  <c r="S2048" i="51"/>
  <c r="S2049" i="51"/>
  <c r="S2050" i="51"/>
  <c r="S2051" i="51"/>
  <c r="S2052" i="51"/>
  <c r="S2053" i="51"/>
  <c r="S2054" i="51"/>
  <c r="S2055" i="51"/>
  <c r="S2057" i="51"/>
  <c r="S2058" i="51"/>
  <c r="S2059" i="51"/>
  <c r="S2060" i="51"/>
  <c r="S2061" i="51"/>
  <c r="S2062" i="51"/>
  <c r="S2063" i="51"/>
  <c r="S2064" i="51"/>
  <c r="S2066" i="51"/>
  <c r="S2067" i="51"/>
  <c r="S2068" i="51"/>
  <c r="S2069" i="51"/>
  <c r="S2070" i="51"/>
  <c r="S2071" i="51"/>
  <c r="S2072" i="51"/>
  <c r="S2073" i="51"/>
  <c r="S2074" i="51"/>
  <c r="S2075" i="51"/>
  <c r="S2076" i="51"/>
  <c r="S2077" i="51"/>
  <c r="S2078" i="51"/>
  <c r="S2079" i="51"/>
  <c r="S2080" i="51"/>
  <c r="S2081" i="51"/>
  <c r="S2082" i="51"/>
  <c r="S2083" i="51"/>
  <c r="S2084" i="51"/>
  <c r="S2085" i="51"/>
  <c r="S2086" i="51"/>
  <c r="S2087" i="51"/>
  <c r="S2088" i="51"/>
  <c r="S2089" i="51"/>
  <c r="S2090" i="51"/>
  <c r="S2091" i="51"/>
  <c r="S2092" i="51"/>
  <c r="S2093" i="51"/>
  <c r="S2094" i="51"/>
  <c r="S2095" i="51"/>
  <c r="S2096" i="51"/>
  <c r="S2097" i="51"/>
  <c r="S2098" i="51"/>
  <c r="S2099" i="51"/>
  <c r="S2100" i="51"/>
  <c r="S2101" i="51"/>
  <c r="S2102" i="51"/>
  <c r="S2103" i="51"/>
  <c r="S2104" i="51"/>
  <c r="S2105" i="51"/>
  <c r="S2106" i="51"/>
  <c r="S2107" i="51"/>
  <c r="S2108" i="51"/>
  <c r="S2109" i="51"/>
  <c r="S2110" i="51"/>
  <c r="S2111" i="51"/>
  <c r="S2112" i="51"/>
  <c r="S2113" i="51"/>
  <c r="S2114" i="51"/>
  <c r="S2115" i="51"/>
  <c r="S2116" i="51"/>
  <c r="S2117" i="51"/>
  <c r="S2118" i="51"/>
  <c r="S2119" i="51"/>
  <c r="S2120" i="51"/>
  <c r="S2121" i="51"/>
  <c r="S2122" i="51"/>
  <c r="S2123" i="51"/>
  <c r="S2124" i="51"/>
  <c r="S2125" i="51"/>
  <c r="S2126" i="51"/>
  <c r="S2127" i="51"/>
  <c r="S2128" i="51"/>
  <c r="S2129" i="51"/>
  <c r="S2130" i="51"/>
  <c r="S2131" i="51"/>
  <c r="S2132" i="51"/>
  <c r="S2133" i="51"/>
  <c r="S2134" i="51"/>
  <c r="S2135" i="51"/>
  <c r="S2136" i="51"/>
  <c r="S2137" i="51"/>
  <c r="S2138" i="51"/>
  <c r="S2139" i="51"/>
  <c r="S2140" i="51"/>
  <c r="S2141" i="51"/>
  <c r="S2142" i="51"/>
  <c r="S2143" i="51"/>
  <c r="S2144" i="51"/>
  <c r="S2145" i="51"/>
  <c r="S2146" i="51"/>
  <c r="S2147" i="51"/>
  <c r="S2148" i="51"/>
  <c r="S2149" i="51"/>
  <c r="S2150" i="51"/>
  <c r="S2151" i="51"/>
  <c r="S2152" i="51"/>
  <c r="S2153" i="51"/>
  <c r="S2154" i="51"/>
  <c r="S2155" i="51"/>
  <c r="S2156" i="51"/>
  <c r="S2157" i="51"/>
  <c r="S2158" i="51"/>
  <c r="S2159" i="51"/>
  <c r="S2160" i="51"/>
  <c r="S2161" i="51"/>
  <c r="S2162" i="51"/>
  <c r="S2163" i="51"/>
  <c r="S2164" i="51"/>
  <c r="S2165" i="51"/>
  <c r="S2166" i="51"/>
  <c r="S2167" i="51"/>
  <c r="S2168" i="51"/>
  <c r="S2169" i="51"/>
  <c r="S2170" i="51"/>
  <c r="S2171" i="51"/>
  <c r="S2172" i="51"/>
  <c r="S2173" i="51"/>
  <c r="S2174" i="51"/>
  <c r="S2175" i="51"/>
  <c r="S2176" i="51"/>
  <c r="S2177" i="51"/>
  <c r="S2178" i="51"/>
  <c r="S2179" i="51"/>
  <c r="S2180" i="51"/>
  <c r="S2181" i="51"/>
  <c r="S2182" i="51"/>
  <c r="S2183" i="51"/>
  <c r="S2184" i="51"/>
  <c r="S2185" i="51"/>
  <c r="S2186" i="51"/>
  <c r="S2187" i="51"/>
  <c r="S2188" i="51"/>
  <c r="S2189" i="51"/>
  <c r="S2190" i="51"/>
  <c r="S2191" i="51"/>
  <c r="S2192" i="51"/>
  <c r="S2193" i="51"/>
  <c r="S2194" i="51"/>
  <c r="S2195" i="51"/>
  <c r="S2196" i="51"/>
  <c r="S2197" i="51"/>
  <c r="S2198" i="51"/>
  <c r="S2199" i="51"/>
  <c r="S2200" i="51"/>
  <c r="S2201" i="51"/>
  <c r="S2202" i="51"/>
  <c r="S2203" i="51"/>
  <c r="S2204" i="51"/>
  <c r="S2205" i="51"/>
  <c r="S2206" i="51"/>
  <c r="S2207" i="51"/>
  <c r="S2208" i="51"/>
  <c r="S2209" i="51"/>
  <c r="S2210" i="51"/>
  <c r="S2211" i="51"/>
  <c r="S2212" i="51"/>
  <c r="S2213" i="51"/>
  <c r="S2214" i="51"/>
  <c r="S2215" i="51"/>
  <c r="S2216" i="51"/>
  <c r="S2217" i="51"/>
  <c r="S2218" i="51"/>
  <c r="S2219" i="51"/>
  <c r="S2220" i="51"/>
  <c r="S2221" i="51"/>
  <c r="S2222" i="51"/>
  <c r="S2223" i="51"/>
  <c r="S2224" i="51"/>
  <c r="S2225" i="51"/>
  <c r="S2226" i="51"/>
  <c r="S2227" i="51"/>
  <c r="S2228" i="51"/>
  <c r="S2229" i="51"/>
  <c r="S2230" i="51"/>
  <c r="S2231" i="51"/>
  <c r="S2232" i="51"/>
  <c r="S2233" i="51"/>
  <c r="S2234" i="51"/>
  <c r="S2235" i="51"/>
  <c r="S2236" i="51"/>
  <c r="S2237" i="51"/>
  <c r="S2238" i="51"/>
  <c r="S2239" i="51"/>
  <c r="S2240" i="51"/>
  <c r="S2241" i="51"/>
  <c r="S2242" i="51"/>
  <c r="S2243" i="51"/>
  <c r="S2244" i="51"/>
  <c r="S2245" i="51"/>
  <c r="S2246" i="51"/>
  <c r="S2247" i="51"/>
  <c r="S2248" i="51"/>
  <c r="S2249" i="51"/>
  <c r="S2250" i="51"/>
  <c r="S2251" i="51"/>
  <c r="S2252" i="51"/>
  <c r="S2253" i="51"/>
  <c r="S2254" i="51"/>
  <c r="S2255" i="51"/>
  <c r="S2256" i="51"/>
  <c r="S2257" i="51"/>
  <c r="S2258" i="51"/>
  <c r="S2259" i="51"/>
  <c r="S2260" i="51"/>
  <c r="S2261" i="51"/>
  <c r="S2262" i="51"/>
  <c r="S2263" i="51"/>
  <c r="S2264" i="51"/>
  <c r="S2265" i="51"/>
  <c r="S2266" i="51"/>
  <c r="S2267" i="51"/>
  <c r="S2268" i="51"/>
  <c r="S2269" i="51"/>
  <c r="S2270" i="51"/>
  <c r="S2271" i="51"/>
  <c r="S2272" i="51"/>
  <c r="S2273" i="51"/>
  <c r="S2274" i="51"/>
  <c r="S2275" i="51"/>
  <c r="S2276" i="51"/>
  <c r="S2277" i="51"/>
  <c r="S2278" i="51"/>
  <c r="S2279" i="51"/>
  <c r="S2280" i="51"/>
  <c r="S2281" i="51"/>
  <c r="S2282" i="51"/>
  <c r="S2283" i="51"/>
  <c r="S2284" i="51"/>
  <c r="S2285" i="51"/>
  <c r="S2286" i="51"/>
  <c r="S2287" i="51"/>
  <c r="S2288" i="51"/>
  <c r="S2289" i="51"/>
  <c r="S2290" i="51"/>
  <c r="S2291" i="51"/>
  <c r="S2292" i="51"/>
  <c r="S2293" i="51"/>
  <c r="S2294" i="51"/>
  <c r="S2295" i="51"/>
  <c r="S2296" i="51"/>
  <c r="S2297" i="51"/>
  <c r="S2298" i="51"/>
  <c r="S2299" i="51"/>
  <c r="S2300" i="51"/>
  <c r="S2301" i="51"/>
  <c r="S2302" i="51"/>
  <c r="S2303" i="51"/>
  <c r="S2304" i="51"/>
  <c r="S2305" i="51"/>
  <c r="S2306" i="51"/>
  <c r="S2307" i="51"/>
  <c r="S2308" i="51"/>
  <c r="S2309" i="51"/>
  <c r="S2310" i="51"/>
  <c r="S2311" i="51"/>
  <c r="S2312" i="51"/>
  <c r="S2313" i="51"/>
  <c r="S2314" i="51"/>
  <c r="S2315" i="51"/>
  <c r="S2316" i="51"/>
  <c r="S2317" i="51"/>
  <c r="S2318" i="51"/>
  <c r="S2319" i="51"/>
  <c r="S2320" i="51"/>
  <c r="S2321" i="51"/>
  <c r="S2322" i="51"/>
  <c r="S2323" i="51"/>
  <c r="S2324" i="51"/>
  <c r="S2325" i="51"/>
  <c r="S2326" i="51"/>
  <c r="S2327" i="51"/>
  <c r="S2328" i="51"/>
  <c r="S2329" i="51"/>
  <c r="S2330" i="51"/>
  <c r="S2331" i="51"/>
  <c r="S2332" i="51"/>
  <c r="S2333" i="51"/>
  <c r="S2334" i="51"/>
  <c r="S2335" i="51"/>
  <c r="S2336" i="51"/>
  <c r="S2337" i="51"/>
  <c r="S2338" i="51"/>
  <c r="S2339" i="51"/>
  <c r="S2340" i="51"/>
  <c r="S2341" i="51"/>
  <c r="S2342" i="51"/>
  <c r="S2343" i="51"/>
  <c r="S2344" i="51"/>
  <c r="S2345" i="51"/>
  <c r="S2346" i="51"/>
  <c r="S2347" i="51"/>
  <c r="S2348" i="51"/>
  <c r="S2349" i="51"/>
  <c r="S2350" i="51"/>
  <c r="S2351" i="51"/>
  <c r="S2352" i="51"/>
  <c r="S2353" i="51"/>
  <c r="S2354" i="51"/>
  <c r="S2355" i="51"/>
  <c r="S2356" i="51"/>
  <c r="S2357" i="51"/>
  <c r="S2358" i="51"/>
  <c r="S2359" i="51"/>
  <c r="S2360" i="51"/>
  <c r="S2361" i="51"/>
  <c r="S2362" i="51"/>
  <c r="S2363" i="51"/>
  <c r="S2364" i="51"/>
  <c r="S2365" i="51"/>
  <c r="S2366" i="51"/>
  <c r="S2367" i="51"/>
  <c r="S2368" i="51"/>
  <c r="S2369" i="51"/>
  <c r="S2370" i="51"/>
  <c r="S2371" i="51"/>
  <c r="S2372" i="51"/>
  <c r="S2373" i="51"/>
  <c r="S2374" i="51"/>
  <c r="S2375" i="51"/>
  <c r="S2376" i="51"/>
  <c r="S2377" i="51"/>
  <c r="S2378" i="51"/>
  <c r="S2379" i="51"/>
  <c r="S2380" i="51"/>
  <c r="S2381" i="51"/>
  <c r="S2382" i="51"/>
  <c r="S2383" i="51"/>
  <c r="S2384" i="51"/>
  <c r="S2385" i="51"/>
  <c r="S2386" i="51"/>
  <c r="S2387" i="51"/>
  <c r="S2388" i="51"/>
  <c r="S2389" i="51"/>
  <c r="S2390" i="51"/>
  <c r="S2391" i="51"/>
  <c r="S2392" i="51"/>
  <c r="S2393" i="51"/>
  <c r="S2394" i="51"/>
  <c r="S2395" i="51"/>
  <c r="S2396" i="51"/>
  <c r="S2397" i="51"/>
  <c r="S2398" i="51"/>
  <c r="S2399" i="51"/>
  <c r="S2400" i="51"/>
  <c r="S2401" i="51"/>
  <c r="S2402" i="51"/>
  <c r="S2403" i="51"/>
  <c r="S2404" i="51"/>
  <c r="S2405" i="51"/>
  <c r="S2406" i="51"/>
  <c r="S2407" i="51"/>
  <c r="S2408" i="51"/>
  <c r="S2409" i="51"/>
  <c r="S2410" i="51"/>
  <c r="S2411" i="51"/>
  <c r="S2412" i="51"/>
  <c r="S2413" i="51"/>
  <c r="S2414" i="51"/>
  <c r="S2415" i="51"/>
  <c r="S2416" i="51"/>
  <c r="S2417" i="51"/>
  <c r="S2418" i="51"/>
  <c r="S2419" i="51"/>
  <c r="S2420" i="51"/>
  <c r="S2421" i="51"/>
  <c r="S2422" i="51"/>
  <c r="S2423" i="51"/>
  <c r="S2424" i="51"/>
  <c r="AE585" i="51"/>
  <c r="AE583" i="51"/>
  <c r="AE578" i="51"/>
  <c r="AE579" i="51"/>
  <c r="AE580" i="51"/>
  <c r="AE232" i="51"/>
  <c r="AE231" i="51"/>
  <c r="AC2056" i="51" l="1"/>
  <c r="V2056" i="51" s="1"/>
  <c r="AC2065" i="51"/>
  <c r="V2065" i="51" s="1"/>
  <c r="H1334" i="51"/>
  <c r="W1334" i="51"/>
  <c r="AE1334" i="51"/>
  <c r="AC1334" i="51" l="1"/>
  <c r="V1334" i="51" s="1"/>
  <c r="AE728" i="51"/>
  <c r="W728" i="51"/>
  <c r="H728" i="51"/>
  <c r="AE727" i="51"/>
  <c r="W727" i="51"/>
  <c r="H727" i="51"/>
  <c r="AE726" i="51"/>
  <c r="W726" i="51"/>
  <c r="H726" i="51"/>
  <c r="AE725" i="51"/>
  <c r="W725" i="51"/>
  <c r="H725" i="51"/>
  <c r="AE724" i="51"/>
  <c r="W724" i="51"/>
  <c r="H724" i="51"/>
  <c r="AE338" i="51"/>
  <c r="W338" i="51"/>
  <c r="H338" i="51"/>
  <c r="H1833" i="51"/>
  <c r="AE186" i="51"/>
  <c r="W186" i="51"/>
  <c r="H186" i="51"/>
  <c r="H187" i="51"/>
  <c r="W187" i="51"/>
  <c r="AE187" i="51"/>
  <c r="AE190" i="51"/>
  <c r="W190" i="51"/>
  <c r="H190" i="51"/>
  <c r="AE191" i="51"/>
  <c r="W191" i="51"/>
  <c r="H191" i="51"/>
  <c r="AE69" i="51"/>
  <c r="W69" i="51"/>
  <c r="H69" i="51"/>
  <c r="AC232" i="51"/>
  <c r="V232" i="51" s="1"/>
  <c r="W232" i="51"/>
  <c r="H232" i="51"/>
  <c r="AE101" i="51"/>
  <c r="W101" i="51"/>
  <c r="H101" i="51"/>
  <c r="AE102" i="51"/>
  <c r="W102" i="51"/>
  <c r="H102" i="51"/>
  <c r="AE2037" i="51"/>
  <c r="W2037" i="51"/>
  <c r="H2037" i="51"/>
  <c r="W583" i="51"/>
  <c r="AC583" i="51"/>
  <c r="V583" i="51" s="1"/>
  <c r="H583" i="51"/>
  <c r="W585" i="51"/>
  <c r="AC585" i="51"/>
  <c r="V585" i="51" s="1"/>
  <c r="H585" i="51"/>
  <c r="H587" i="51"/>
  <c r="W587" i="51"/>
  <c r="AE587" i="51"/>
  <c r="W599" i="51"/>
  <c r="AE599" i="51"/>
  <c r="H599" i="51"/>
  <c r="AC724" i="51" l="1"/>
  <c r="V724" i="51" s="1"/>
  <c r="AC726" i="51"/>
  <c r="V726" i="51" s="1"/>
  <c r="AC725" i="51"/>
  <c r="V725" i="51" s="1"/>
  <c r="AC727" i="51"/>
  <c r="V727" i="51" s="1"/>
  <c r="AC728" i="51"/>
  <c r="V728" i="51" s="1"/>
  <c r="AC338" i="51"/>
  <c r="V338" i="51" s="1"/>
  <c r="AC69" i="51"/>
  <c r="V69" i="51" s="1"/>
  <c r="AC190" i="51"/>
  <c r="V190" i="51" s="1"/>
  <c r="AC186" i="51"/>
  <c r="V186" i="51" s="1"/>
  <c r="AC187" i="51"/>
  <c r="V187" i="51" s="1"/>
  <c r="AC191" i="51"/>
  <c r="V191" i="51" s="1"/>
  <c r="AC2037" i="51"/>
  <c r="V2037" i="51" s="1"/>
  <c r="AC101" i="51"/>
  <c r="V101" i="51" s="1"/>
  <c r="AC102" i="51"/>
  <c r="V102" i="51" s="1"/>
  <c r="AC599" i="51"/>
  <c r="V599" i="51" s="1"/>
  <c r="AC587" i="51"/>
  <c r="V587" i="51" s="1"/>
  <c r="W2022" i="51"/>
  <c r="AE2022" i="51"/>
  <c r="H2022" i="51"/>
  <c r="W2154" i="51"/>
  <c r="AE2154" i="51"/>
  <c r="H2154" i="51"/>
  <c r="W2129" i="51"/>
  <c r="AE2129" i="51"/>
  <c r="H2129" i="51"/>
  <c r="W1997" i="51"/>
  <c r="AE1997" i="51"/>
  <c r="H1997" i="51"/>
  <c r="W2094" i="51"/>
  <c r="AE2094" i="51"/>
  <c r="H2094" i="51"/>
  <c r="W2007" i="51"/>
  <c r="AE2007" i="51"/>
  <c r="H2007" i="51"/>
  <c r="W2141" i="51"/>
  <c r="AE2141" i="51"/>
  <c r="H2141" i="51"/>
  <c r="W2064" i="51"/>
  <c r="AE2064" i="51"/>
  <c r="H2064" i="51"/>
  <c r="W2143" i="51"/>
  <c r="AE2143" i="51"/>
  <c r="H2143" i="51"/>
  <c r="AC2154" i="51" l="1"/>
  <c r="V2154" i="51" s="1"/>
  <c r="AC2022" i="51"/>
  <c r="V2022" i="51" s="1"/>
  <c r="AC2129" i="51"/>
  <c r="V2129" i="51" s="1"/>
  <c r="AC2094" i="51"/>
  <c r="V2094" i="51" s="1"/>
  <c r="AC1997" i="51"/>
  <c r="V1997" i="51" s="1"/>
  <c r="AC2141" i="51"/>
  <c r="V2141" i="51" s="1"/>
  <c r="AC2007" i="51"/>
  <c r="V2007" i="51" s="1"/>
  <c r="AC2143" i="51"/>
  <c r="V2143" i="51" s="1"/>
  <c r="AC2064" i="51"/>
  <c r="V2064" i="51" s="1"/>
  <c r="W2046" i="51"/>
  <c r="AE2046" i="51"/>
  <c r="H2046" i="51"/>
  <c r="W2151" i="51"/>
  <c r="AE2151" i="51"/>
  <c r="H2151" i="51"/>
  <c r="W2034" i="51"/>
  <c r="AE2034" i="51"/>
  <c r="H2034" i="51"/>
  <c r="W2043" i="51"/>
  <c r="AE2043" i="51"/>
  <c r="H2043" i="51"/>
  <c r="W2150" i="51"/>
  <c r="AE2150" i="51"/>
  <c r="H2150" i="51"/>
  <c r="AC2046" i="51" l="1"/>
  <c r="V2046" i="51" s="1"/>
  <c r="AC2150" i="51"/>
  <c r="V2150" i="51" s="1"/>
  <c r="AC2034" i="51"/>
  <c r="V2034" i="51" s="1"/>
  <c r="AC2151" i="51"/>
  <c r="V2151" i="51" s="1"/>
  <c r="AC2043" i="51"/>
  <c r="V2043" i="51" s="1"/>
  <c r="W1520" i="51"/>
  <c r="AE1520" i="51"/>
  <c r="W1473" i="51"/>
  <c r="AE1473" i="51"/>
  <c r="W1469" i="51"/>
  <c r="AE1469" i="51"/>
  <c r="H1520" i="51"/>
  <c r="H1473" i="51"/>
  <c r="H1469" i="51"/>
  <c r="W1502" i="51"/>
  <c r="AE1502" i="51"/>
  <c r="H1502" i="51"/>
  <c r="W1273" i="51"/>
  <c r="AE1273" i="51"/>
  <c r="H1273" i="51"/>
  <c r="W1464" i="51"/>
  <c r="AE1464" i="51"/>
  <c r="W1470" i="51"/>
  <c r="AE1470" i="51"/>
  <c r="H1464" i="51"/>
  <c r="H1470" i="51"/>
  <c r="W1239" i="51"/>
  <c r="AE1239" i="51"/>
  <c r="H1239" i="51"/>
  <c r="H1240" i="51"/>
  <c r="W1240" i="51"/>
  <c r="AE1240" i="51"/>
  <c r="H1243" i="51"/>
  <c r="W1243" i="51"/>
  <c r="AE1243" i="51"/>
  <c r="W1267" i="51"/>
  <c r="AE1267" i="51"/>
  <c r="H1267" i="51"/>
  <c r="W1351" i="51"/>
  <c r="AE1351" i="51"/>
  <c r="W1437" i="51"/>
  <c r="AE1437" i="51"/>
  <c r="H1351" i="51"/>
  <c r="H1437" i="51"/>
  <c r="W1261" i="51"/>
  <c r="AE1261" i="51"/>
  <c r="H1261" i="51"/>
  <c r="W1876" i="51"/>
  <c r="AE1876" i="51"/>
  <c r="H1876" i="51"/>
  <c r="W255" i="51"/>
  <c r="AE255" i="51"/>
  <c r="H255" i="51"/>
  <c r="W347" i="51"/>
  <c r="AE347" i="51"/>
  <c r="H347" i="51"/>
  <c r="W282" i="51"/>
  <c r="AE282" i="51"/>
  <c r="H282" i="51"/>
  <c r="W1819" i="51"/>
  <c r="AE1819" i="51"/>
  <c r="H1819" i="51"/>
  <c r="W1730" i="51"/>
  <c r="AE1730" i="51"/>
  <c r="H1730" i="51"/>
  <c r="W1756" i="51"/>
  <c r="AE1756" i="51"/>
  <c r="H1756" i="51"/>
  <c r="W351" i="51"/>
  <c r="AE351" i="51"/>
  <c r="H351" i="51"/>
  <c r="W388" i="51"/>
  <c r="AE388" i="51"/>
  <c r="W389" i="51"/>
  <c r="AE389" i="51"/>
  <c r="W390" i="51"/>
  <c r="AE390" i="51"/>
  <c r="H388" i="51"/>
  <c r="H389" i="51"/>
  <c r="H390" i="51"/>
  <c r="W241" i="51"/>
  <c r="AE241" i="51"/>
  <c r="H241" i="51"/>
  <c r="W721" i="51"/>
  <c r="AE721" i="51"/>
  <c r="H721" i="51"/>
  <c r="W1587" i="51"/>
  <c r="AE1587" i="51"/>
  <c r="W1588" i="51"/>
  <c r="AE1588" i="51"/>
  <c r="W1589" i="51"/>
  <c r="AE1589" i="51"/>
  <c r="H1589" i="51"/>
  <c r="H1587" i="51"/>
  <c r="H1588" i="51"/>
  <c r="W1180" i="51"/>
  <c r="AE1180" i="51"/>
  <c r="H1180" i="51"/>
  <c r="W807" i="51"/>
  <c r="AE807" i="51"/>
  <c r="H807" i="51"/>
  <c r="H808" i="51"/>
  <c r="W808" i="51"/>
  <c r="AE808" i="51"/>
  <c r="W45" i="51"/>
  <c r="AE45" i="51"/>
  <c r="H45" i="51"/>
  <c r="W214" i="51"/>
  <c r="AE214" i="51"/>
  <c r="H214" i="51"/>
  <c r="W216" i="51"/>
  <c r="AE216" i="51"/>
  <c r="H216" i="51"/>
  <c r="AE78" i="51"/>
  <c r="W56" i="51"/>
  <c r="AE56" i="51"/>
  <c r="H56" i="51"/>
  <c r="W42" i="51"/>
  <c r="AE42" i="51"/>
  <c r="H42" i="51"/>
  <c r="W30" i="51"/>
  <c r="AE30" i="51"/>
  <c r="H30" i="51"/>
  <c r="W40" i="51"/>
  <c r="AE40" i="51"/>
  <c r="W41" i="51"/>
  <c r="AE41" i="51"/>
  <c r="H40" i="51"/>
  <c r="H41" i="51"/>
  <c r="W109" i="51"/>
  <c r="AE109" i="51"/>
  <c r="W110" i="51"/>
  <c r="AE110" i="51"/>
  <c r="W111" i="51"/>
  <c r="AE111" i="51"/>
  <c r="H109" i="51"/>
  <c r="H110" i="51"/>
  <c r="H111" i="51"/>
  <c r="W182" i="51"/>
  <c r="AE182" i="51"/>
  <c r="W183" i="51"/>
  <c r="AE183" i="51"/>
  <c r="W141" i="51"/>
  <c r="AE141" i="51"/>
  <c r="H182" i="51"/>
  <c r="H183" i="51"/>
  <c r="H141" i="51"/>
  <c r="W7" i="51"/>
  <c r="AE7" i="51"/>
  <c r="H7" i="51"/>
  <c r="W917" i="51"/>
  <c r="AE917" i="51"/>
  <c r="H917" i="51"/>
  <c r="W722" i="51"/>
  <c r="AE722" i="51"/>
  <c r="W723" i="51"/>
  <c r="AE723" i="51"/>
  <c r="H722" i="51"/>
  <c r="H723" i="51"/>
  <c r="W812" i="51"/>
  <c r="AE812" i="51"/>
  <c r="H812" i="51"/>
  <c r="W903" i="51"/>
  <c r="AE903" i="51"/>
  <c r="W904" i="51"/>
  <c r="AE904" i="51"/>
  <c r="H903" i="51"/>
  <c r="H904" i="51"/>
  <c r="W900" i="51"/>
  <c r="AE900" i="51"/>
  <c r="H900" i="51"/>
  <c r="W785" i="51"/>
  <c r="AE785" i="51"/>
  <c r="H785" i="51"/>
  <c r="W879" i="51"/>
  <c r="AE879" i="51"/>
  <c r="W880" i="51"/>
  <c r="AE880" i="51"/>
  <c r="W881" i="51"/>
  <c r="AE881" i="51"/>
  <c r="W882" i="51"/>
  <c r="AE882" i="51"/>
  <c r="H879" i="51"/>
  <c r="H880" i="51"/>
  <c r="H881" i="51"/>
  <c r="H882" i="51"/>
  <c r="W860" i="51"/>
  <c r="AE860" i="51"/>
  <c r="W861" i="51"/>
  <c r="AE861" i="51"/>
  <c r="H860" i="51"/>
  <c r="H861" i="51"/>
  <c r="W1390" i="51"/>
  <c r="AE1390" i="51"/>
  <c r="H1390" i="51"/>
  <c r="W1374" i="51"/>
  <c r="AE1374" i="51"/>
  <c r="W1391" i="51"/>
  <c r="AE1391" i="51"/>
  <c r="H1374" i="51"/>
  <c r="H1391" i="51"/>
  <c r="W1014" i="51"/>
  <c r="AE1014" i="51"/>
  <c r="W1015" i="51"/>
  <c r="AE1015" i="51"/>
  <c r="W1016" i="51"/>
  <c r="AE1016" i="51"/>
  <c r="W1017" i="51"/>
  <c r="AE1017" i="51"/>
  <c r="W1018" i="51"/>
  <c r="AE1018" i="51"/>
  <c r="W1019" i="51"/>
  <c r="AE1019" i="51"/>
  <c r="H1014" i="51"/>
  <c r="H1015" i="51"/>
  <c r="H1016" i="51"/>
  <c r="H1017" i="51"/>
  <c r="H1018" i="51"/>
  <c r="H1019" i="51"/>
  <c r="W1203" i="51"/>
  <c r="AE1203" i="51"/>
  <c r="W1204" i="51"/>
  <c r="AE1204" i="51"/>
  <c r="W1202" i="51"/>
  <c r="AE1202" i="51"/>
  <c r="H1203" i="51"/>
  <c r="H1204" i="51"/>
  <c r="H1202" i="51"/>
  <c r="W1154" i="51"/>
  <c r="AE1154" i="51"/>
  <c r="H1154" i="51"/>
  <c r="W1082" i="51"/>
  <c r="AE1082" i="51"/>
  <c r="H1082" i="51"/>
  <c r="W1157" i="51"/>
  <c r="AE1157" i="51"/>
  <c r="H1157" i="51"/>
  <c r="W1178" i="51"/>
  <c r="AE1178" i="51"/>
  <c r="H1178" i="51"/>
  <c r="W1156" i="51"/>
  <c r="AE1156" i="51"/>
  <c r="H1156" i="51"/>
  <c r="W213" i="51"/>
  <c r="AE213" i="51"/>
  <c r="H213" i="51"/>
  <c r="W188" i="51"/>
  <c r="AE188" i="51"/>
  <c r="H188" i="51"/>
  <c r="W276" i="51"/>
  <c r="AE276" i="51"/>
  <c r="H276" i="51"/>
  <c r="W302" i="51"/>
  <c r="AE302" i="51"/>
  <c r="H302" i="51"/>
  <c r="W293" i="51"/>
  <c r="AE293" i="51"/>
  <c r="H293" i="51"/>
  <c r="W401" i="51"/>
  <c r="AE401" i="51"/>
  <c r="H401" i="51"/>
  <c r="W400" i="51"/>
  <c r="AE400" i="51"/>
  <c r="H400" i="51"/>
  <c r="W2023" i="51"/>
  <c r="AE2023" i="51"/>
  <c r="H2023" i="51"/>
  <c r="W1575" i="51"/>
  <c r="AE1575" i="51"/>
  <c r="H1575" i="51"/>
  <c r="W1592" i="51"/>
  <c r="AE1592" i="51"/>
  <c r="H1592" i="51"/>
  <c r="W1553" i="51"/>
  <c r="AE1553" i="51"/>
  <c r="H1553" i="51"/>
  <c r="W1658" i="51"/>
  <c r="AE1658" i="51"/>
  <c r="H1658" i="51"/>
  <c r="W1618" i="51"/>
  <c r="AE1618" i="51"/>
  <c r="H1618" i="51"/>
  <c r="W1685" i="51"/>
  <c r="AE1685" i="51"/>
  <c r="H1685" i="51"/>
  <c r="W1702" i="51"/>
  <c r="AE1702" i="51"/>
  <c r="H1702" i="51"/>
  <c r="AE1706" i="51"/>
  <c r="W1706" i="51"/>
  <c r="H1706" i="51"/>
  <c r="AC1502" i="51" l="1"/>
  <c r="V1502" i="51" s="1"/>
  <c r="AC1469" i="51"/>
  <c r="V1469" i="51" s="1"/>
  <c r="AC1473" i="51"/>
  <c r="V1473" i="51" s="1"/>
  <c r="AC1520" i="51"/>
  <c r="V1520" i="51" s="1"/>
  <c r="AC1470" i="51"/>
  <c r="V1470" i="51" s="1"/>
  <c r="AC1464" i="51"/>
  <c r="V1464" i="51" s="1"/>
  <c r="AC1273" i="51"/>
  <c r="V1273" i="51" s="1"/>
  <c r="AC1240" i="51"/>
  <c r="V1240" i="51" s="1"/>
  <c r="AC1239" i="51"/>
  <c r="V1239" i="51" s="1"/>
  <c r="AC1267" i="51"/>
  <c r="V1267" i="51" s="1"/>
  <c r="AC1243" i="51"/>
  <c r="V1243" i="51" s="1"/>
  <c r="AC1351" i="51"/>
  <c r="V1351" i="51" s="1"/>
  <c r="AC1437" i="51"/>
  <c r="V1437" i="51" s="1"/>
  <c r="AC1819" i="51"/>
  <c r="V1819" i="51" s="1"/>
  <c r="AC1876" i="51"/>
  <c r="V1876" i="51" s="1"/>
  <c r="AC255" i="51"/>
  <c r="V255" i="51" s="1"/>
  <c r="AC1261" i="51"/>
  <c r="V1261" i="51" s="1"/>
  <c r="AC347" i="51"/>
  <c r="V347" i="51" s="1"/>
  <c r="AC282" i="51"/>
  <c r="V282" i="51" s="1"/>
  <c r="AC1730" i="51"/>
  <c r="V1730" i="51" s="1"/>
  <c r="AC1589" i="51"/>
  <c r="V1589" i="51" s="1"/>
  <c r="AC1756" i="51"/>
  <c r="V1756" i="51" s="1"/>
  <c r="AC351" i="51"/>
  <c r="V351" i="51" s="1"/>
  <c r="AC241" i="51"/>
  <c r="V241" i="51" s="1"/>
  <c r="AC390" i="51"/>
  <c r="V390" i="51" s="1"/>
  <c r="AC389" i="51"/>
  <c r="V389" i="51" s="1"/>
  <c r="AC388" i="51"/>
  <c r="V388" i="51" s="1"/>
  <c r="AC721" i="51"/>
  <c r="V721" i="51" s="1"/>
  <c r="AC1588" i="51"/>
  <c r="V1588" i="51" s="1"/>
  <c r="AC1180" i="51"/>
  <c r="V1180" i="51" s="1"/>
  <c r="AC1587" i="51"/>
  <c r="V1587" i="51" s="1"/>
  <c r="AC723" i="51"/>
  <c r="V723" i="51" s="1"/>
  <c r="AC807" i="51"/>
  <c r="V807" i="51" s="1"/>
  <c r="AC45" i="51"/>
  <c r="V45" i="51" s="1"/>
  <c r="AC808" i="51"/>
  <c r="V808" i="51" s="1"/>
  <c r="AC216" i="51"/>
  <c r="V216" i="51" s="1"/>
  <c r="AC41" i="51"/>
  <c r="V41" i="51" s="1"/>
  <c r="AC214" i="51"/>
  <c r="V214" i="51" s="1"/>
  <c r="AC56" i="51"/>
  <c r="V56" i="51" s="1"/>
  <c r="AC42" i="51"/>
  <c r="V42" i="51" s="1"/>
  <c r="AC111" i="51"/>
  <c r="V111" i="51" s="1"/>
  <c r="AC30" i="51"/>
  <c r="V30" i="51" s="1"/>
  <c r="AC183" i="51"/>
  <c r="V183" i="51" s="1"/>
  <c r="AC110" i="51"/>
  <c r="V110" i="51" s="1"/>
  <c r="AC7" i="51"/>
  <c r="V7" i="51" s="1"/>
  <c r="AC141" i="51"/>
  <c r="V141" i="51" s="1"/>
  <c r="AC109" i="51"/>
  <c r="V109" i="51" s="1"/>
  <c r="AC40" i="51"/>
  <c r="V40" i="51" s="1"/>
  <c r="AC812" i="51"/>
  <c r="V812" i="51" s="1"/>
  <c r="AC182" i="51"/>
  <c r="V182" i="51" s="1"/>
  <c r="AC917" i="51"/>
  <c r="V917" i="51" s="1"/>
  <c r="AC722" i="51"/>
  <c r="V722" i="51" s="1"/>
  <c r="AC904" i="51"/>
  <c r="V904" i="51" s="1"/>
  <c r="AC900" i="51"/>
  <c r="V900" i="51" s="1"/>
  <c r="AC903" i="51"/>
  <c r="V903" i="51" s="1"/>
  <c r="AC879" i="51"/>
  <c r="V879" i="51" s="1"/>
  <c r="AC881" i="51"/>
  <c r="V881" i="51" s="1"/>
  <c r="AC785" i="51"/>
  <c r="V785" i="51" s="1"/>
  <c r="AC882" i="51"/>
  <c r="V882" i="51" s="1"/>
  <c r="AC880" i="51"/>
  <c r="V880" i="51" s="1"/>
  <c r="AC1390" i="51"/>
  <c r="V1390" i="51" s="1"/>
  <c r="AC860" i="51"/>
  <c r="V860" i="51" s="1"/>
  <c r="AC861" i="51"/>
  <c r="V861" i="51" s="1"/>
  <c r="AC1018" i="51"/>
  <c r="V1018" i="51" s="1"/>
  <c r="AC1014" i="51"/>
  <c r="V1014" i="51" s="1"/>
  <c r="AC1391" i="51"/>
  <c r="V1391" i="51" s="1"/>
  <c r="AC1374" i="51"/>
  <c r="V1374" i="51" s="1"/>
  <c r="AC1017" i="51"/>
  <c r="V1017" i="51" s="1"/>
  <c r="AC1015" i="51"/>
  <c r="V1015" i="51" s="1"/>
  <c r="AC1019" i="51"/>
  <c r="V1019" i="51" s="1"/>
  <c r="AC1016" i="51"/>
  <c r="V1016" i="51" s="1"/>
  <c r="AC1204" i="51"/>
  <c r="V1204" i="51" s="1"/>
  <c r="AC1203" i="51"/>
  <c r="V1203" i="51" s="1"/>
  <c r="AC1202" i="51"/>
  <c r="V1202" i="51" s="1"/>
  <c r="AC1154" i="51"/>
  <c r="V1154" i="51" s="1"/>
  <c r="AC1178" i="51"/>
  <c r="V1178" i="51" s="1"/>
  <c r="AC1082" i="51"/>
  <c r="V1082" i="51" s="1"/>
  <c r="AC1157" i="51"/>
  <c r="V1157" i="51" s="1"/>
  <c r="AC1156" i="51"/>
  <c r="V1156" i="51" s="1"/>
  <c r="AC213" i="51"/>
  <c r="V213" i="51" s="1"/>
  <c r="AC188" i="51"/>
  <c r="V188" i="51" s="1"/>
  <c r="AC276" i="51"/>
  <c r="V276" i="51" s="1"/>
  <c r="AC293" i="51"/>
  <c r="V293" i="51" s="1"/>
  <c r="AC401" i="51"/>
  <c r="V401" i="51" s="1"/>
  <c r="AC302" i="51"/>
  <c r="V302" i="51" s="1"/>
  <c r="AC2023" i="51"/>
  <c r="V2023" i="51" s="1"/>
  <c r="AC400" i="51"/>
  <c r="V400" i="51" s="1"/>
  <c r="AC1575" i="51"/>
  <c r="V1575" i="51" s="1"/>
  <c r="AC1592" i="51"/>
  <c r="V1592" i="51" s="1"/>
  <c r="AC1702" i="51"/>
  <c r="V1702" i="51" s="1"/>
  <c r="AC1553" i="51"/>
  <c r="V1553" i="51" s="1"/>
  <c r="AC1658" i="51"/>
  <c r="V1658" i="51" s="1"/>
  <c r="AC1685" i="51"/>
  <c r="V1685" i="51" s="1"/>
  <c r="AC1618" i="51"/>
  <c r="V1618" i="51" s="1"/>
  <c r="AC1706" i="51"/>
  <c r="V1706" i="51" s="1"/>
  <c r="W1700" i="51"/>
  <c r="AE1700" i="51"/>
  <c r="H1700" i="51"/>
  <c r="W1688" i="51"/>
  <c r="AE1688" i="51"/>
  <c r="W1689" i="51"/>
  <c r="AE1689" i="51"/>
  <c r="H1688" i="51"/>
  <c r="H1689" i="51"/>
  <c r="W573" i="51"/>
  <c r="AE573" i="51"/>
  <c r="H573" i="51"/>
  <c r="W2191" i="51"/>
  <c r="AE2191" i="51"/>
  <c r="H2191" i="51"/>
  <c r="W2178" i="51"/>
  <c r="AE2178" i="51"/>
  <c r="H2178" i="51"/>
  <c r="W2187" i="51"/>
  <c r="AE2187" i="51"/>
  <c r="W2185" i="51"/>
  <c r="AE2185" i="51"/>
  <c r="H2187" i="51"/>
  <c r="H2185" i="51"/>
  <c r="W2200" i="51"/>
  <c r="AE2200" i="51"/>
  <c r="H2200" i="51"/>
  <c r="W1837" i="51"/>
  <c r="AE1837" i="51"/>
  <c r="W1838" i="51"/>
  <c r="AE1838" i="51"/>
  <c r="W1839" i="51"/>
  <c r="AE1839" i="51"/>
  <c r="H1837" i="51"/>
  <c r="H1838" i="51"/>
  <c r="H1839" i="51"/>
  <c r="W1840" i="51"/>
  <c r="AE1840" i="51"/>
  <c r="H1840" i="51"/>
  <c r="W1834" i="51"/>
  <c r="AE1834" i="51"/>
  <c r="W1835" i="51"/>
  <c r="AE1835" i="51"/>
  <c r="W1836" i="51"/>
  <c r="AE1836" i="51"/>
  <c r="H1834" i="51"/>
  <c r="H1835" i="51"/>
  <c r="H1836" i="51"/>
  <c r="AC1700" i="51" l="1"/>
  <c r="V1700" i="51" s="1"/>
  <c r="AC1689" i="51"/>
  <c r="V1689" i="51" s="1"/>
  <c r="AC1688" i="51"/>
  <c r="V1688" i="51" s="1"/>
  <c r="AC573" i="51"/>
  <c r="V573" i="51" s="1"/>
  <c r="AC2191" i="51"/>
  <c r="V2191" i="51" s="1"/>
  <c r="AC2178" i="51"/>
  <c r="V2178" i="51" s="1"/>
  <c r="AC2187" i="51"/>
  <c r="V2187" i="51" s="1"/>
  <c r="AC2185" i="51"/>
  <c r="V2185" i="51" s="1"/>
  <c r="AC2200" i="51"/>
  <c r="V2200" i="51" s="1"/>
  <c r="AC1839" i="51"/>
  <c r="V1839" i="51" s="1"/>
  <c r="AC1838" i="51"/>
  <c r="V1838" i="51" s="1"/>
  <c r="AC1837" i="51"/>
  <c r="V1837" i="51" s="1"/>
  <c r="AC1840" i="51"/>
  <c r="V1840" i="51" s="1"/>
  <c r="AC1835" i="51"/>
  <c r="V1835" i="51" s="1"/>
  <c r="AC1836" i="51"/>
  <c r="V1836" i="51" s="1"/>
  <c r="AC1834" i="51"/>
  <c r="V1834" i="51" s="1"/>
  <c r="W1841" i="51"/>
  <c r="AE1841" i="51"/>
  <c r="W1842" i="51"/>
  <c r="AE1842" i="51"/>
  <c r="W1843" i="51"/>
  <c r="AE1843" i="51"/>
  <c r="H1841" i="51"/>
  <c r="H1842" i="51"/>
  <c r="H1843" i="51"/>
  <c r="W843" i="51"/>
  <c r="AE843" i="51"/>
  <c r="H843" i="51"/>
  <c r="W2225" i="51"/>
  <c r="AE2225" i="51"/>
  <c r="H2225" i="51"/>
  <c r="W2422" i="51"/>
  <c r="AE2422" i="51"/>
  <c r="H2422" i="51"/>
  <c r="W2415" i="51"/>
  <c r="AE2415" i="51"/>
  <c r="H2415" i="51"/>
  <c r="W2238" i="51"/>
  <c r="AE2238" i="51"/>
  <c r="H2238" i="51"/>
  <c r="H2239" i="51"/>
  <c r="W2239" i="51"/>
  <c r="AE2239" i="51"/>
  <c r="AC1843" i="51" l="1"/>
  <c r="V1843" i="51" s="1"/>
  <c r="AC1842" i="51"/>
  <c r="V1842" i="51" s="1"/>
  <c r="AC1841" i="51"/>
  <c r="V1841" i="51" s="1"/>
  <c r="AC843" i="51"/>
  <c r="V843" i="51" s="1"/>
  <c r="AC2225" i="51"/>
  <c r="V2225" i="51" s="1"/>
  <c r="AC2422" i="51"/>
  <c r="V2422" i="51" s="1"/>
  <c r="AC2415" i="51"/>
  <c r="V2415" i="51" s="1"/>
  <c r="AC2238" i="51"/>
  <c r="V2238" i="51" s="1"/>
  <c r="AC2239" i="51"/>
  <c r="V2239" i="51" s="1"/>
  <c r="W2286" i="51"/>
  <c r="AE2286" i="51"/>
  <c r="H2286" i="51"/>
  <c r="W2302" i="51"/>
  <c r="AE2302" i="51"/>
  <c r="H2302" i="51"/>
  <c r="W2361" i="51"/>
  <c r="AE2361" i="51"/>
  <c r="H2361" i="51"/>
  <c r="W2339" i="51"/>
  <c r="AE2339" i="51"/>
  <c r="H2339" i="51"/>
  <c r="W2271" i="51"/>
  <c r="AE2271" i="51"/>
  <c r="H2271" i="51"/>
  <c r="W2294" i="51"/>
  <c r="AE2294" i="51"/>
  <c r="H2294" i="51"/>
  <c r="W2423" i="51"/>
  <c r="AE2423" i="51"/>
  <c r="H2423" i="51"/>
  <c r="W2411" i="51"/>
  <c r="AE2411" i="51"/>
  <c r="H2411" i="51"/>
  <c r="W2412" i="51"/>
  <c r="AE2412" i="51"/>
  <c r="W2413" i="51"/>
  <c r="AE2413" i="51"/>
  <c r="H2412" i="51"/>
  <c r="H2413" i="51"/>
  <c r="W2410" i="51"/>
  <c r="AE2410" i="51"/>
  <c r="W2414" i="51"/>
  <c r="AE2414" i="51"/>
  <c r="H2410" i="51"/>
  <c r="W2372" i="51"/>
  <c r="AE2372" i="51"/>
  <c r="H2372" i="51"/>
  <c r="AC2286" i="51" l="1"/>
  <c r="V2286" i="51" s="1"/>
  <c r="AC2302" i="51"/>
  <c r="V2302" i="51" s="1"/>
  <c r="AC2361" i="51"/>
  <c r="V2361" i="51" s="1"/>
  <c r="AC2339" i="51"/>
  <c r="V2339" i="51" s="1"/>
  <c r="AC2271" i="51"/>
  <c r="V2271" i="51" s="1"/>
  <c r="AC2294" i="51"/>
  <c r="V2294" i="51" s="1"/>
  <c r="AC2411" i="51"/>
  <c r="V2411" i="51" s="1"/>
  <c r="AC2423" i="51"/>
  <c r="V2423" i="51" s="1"/>
  <c r="AC2413" i="51"/>
  <c r="V2413" i="51" s="1"/>
  <c r="AC2412" i="51"/>
  <c r="V2412" i="51" s="1"/>
  <c r="AC2414" i="51"/>
  <c r="V2414" i="51" s="1"/>
  <c r="AC2410" i="51"/>
  <c r="V2410" i="51" s="1"/>
  <c r="AC2372" i="51"/>
  <c r="V2372" i="51" s="1"/>
  <c r="AE615" i="51"/>
  <c r="W615" i="51"/>
  <c r="H615" i="51"/>
  <c r="W78" i="51"/>
  <c r="AC78" i="51" s="1"/>
  <c r="V78" i="51" s="1"/>
  <c r="H78" i="51"/>
  <c r="H604" i="51"/>
  <c r="W604" i="51"/>
  <c r="AE604" i="51"/>
  <c r="W1760" i="51"/>
  <c r="W1768" i="51"/>
  <c r="AE1768" i="51"/>
  <c r="H1768" i="51"/>
  <c r="W1761" i="51"/>
  <c r="AE1761" i="51"/>
  <c r="H1761" i="51"/>
  <c r="W1720" i="51"/>
  <c r="AE1720" i="51"/>
  <c r="H1720" i="51"/>
  <c r="W386" i="51"/>
  <c r="AE386" i="51"/>
  <c r="H386" i="51"/>
  <c r="W385" i="51"/>
  <c r="AE385" i="51"/>
  <c r="W387" i="51"/>
  <c r="AE387" i="51"/>
  <c r="H385" i="51"/>
  <c r="W261" i="51"/>
  <c r="AE261" i="51"/>
  <c r="W262" i="51"/>
  <c r="AE262" i="51"/>
  <c r="H261" i="51"/>
  <c r="H262" i="51"/>
  <c r="W384" i="51"/>
  <c r="AE384" i="51"/>
  <c r="H384" i="51"/>
  <c r="W356" i="51"/>
  <c r="AE356" i="51"/>
  <c r="H356" i="51"/>
  <c r="W344" i="51"/>
  <c r="AE344" i="51"/>
  <c r="H344" i="51"/>
  <c r="W240" i="51"/>
  <c r="AE240" i="51"/>
  <c r="H240" i="51"/>
  <c r="W244" i="51"/>
  <c r="AE244" i="51"/>
  <c r="W243" i="51"/>
  <c r="AE243" i="51"/>
  <c r="H244" i="51"/>
  <c r="H243" i="51"/>
  <c r="W26" i="51"/>
  <c r="AE26" i="51"/>
  <c r="H26" i="51"/>
  <c r="W327" i="51"/>
  <c r="AE327" i="51"/>
  <c r="H327" i="51"/>
  <c r="W2199" i="51"/>
  <c r="AE2199" i="51"/>
  <c r="H2199" i="51"/>
  <c r="W1503" i="51"/>
  <c r="AE1503" i="51"/>
  <c r="W1548" i="51"/>
  <c r="AE1548" i="51"/>
  <c r="H1503" i="51"/>
  <c r="W1519" i="51"/>
  <c r="AE1519" i="51"/>
  <c r="W1509" i="51"/>
  <c r="AE1509" i="51"/>
  <c r="H1519" i="51"/>
  <c r="H1509" i="51"/>
  <c r="W1276" i="51"/>
  <c r="AE1276" i="51"/>
  <c r="H1276" i="51"/>
  <c r="W915" i="51"/>
  <c r="AE915" i="51"/>
  <c r="W916" i="51"/>
  <c r="AE916" i="51"/>
  <c r="H915" i="51"/>
  <c r="H916" i="51"/>
  <c r="W1309" i="51"/>
  <c r="AE1309" i="51"/>
  <c r="H1309" i="51"/>
  <c r="W720" i="51"/>
  <c r="AE720" i="51"/>
  <c r="H720" i="51"/>
  <c r="W788" i="51"/>
  <c r="AE788" i="51"/>
  <c r="H788" i="51"/>
  <c r="W670" i="51"/>
  <c r="AE670" i="51"/>
  <c r="H670" i="51"/>
  <c r="W822" i="51"/>
  <c r="AE822" i="51"/>
  <c r="H822" i="51"/>
  <c r="W811" i="51"/>
  <c r="AE811" i="51"/>
  <c r="H811" i="51"/>
  <c r="W806" i="51"/>
  <c r="AE806" i="51"/>
  <c r="H806" i="51"/>
  <c r="W1265" i="51"/>
  <c r="AE1265" i="51"/>
  <c r="H1265" i="51"/>
  <c r="W955" i="51"/>
  <c r="AE955" i="51"/>
  <c r="H955" i="51"/>
  <c r="W1350" i="51"/>
  <c r="AE1350" i="51"/>
  <c r="H1350" i="51"/>
  <c r="W1250" i="51"/>
  <c r="AE1250" i="51"/>
  <c r="H1250" i="51"/>
  <c r="AC615" i="51" l="1"/>
  <c r="V615" i="51" s="1"/>
  <c r="AC604" i="51"/>
  <c r="V604" i="51" s="1"/>
  <c r="AC1768" i="51"/>
  <c r="V1768" i="51" s="1"/>
  <c r="AC1761" i="51"/>
  <c r="V1761" i="51" s="1"/>
  <c r="AC1720" i="51"/>
  <c r="V1720" i="51" s="1"/>
  <c r="AC386" i="51"/>
  <c r="V386" i="51" s="1"/>
  <c r="AC385" i="51"/>
  <c r="V385" i="51" s="1"/>
  <c r="AC387" i="51"/>
  <c r="V387" i="51" s="1"/>
  <c r="AC262" i="51"/>
  <c r="V262" i="51" s="1"/>
  <c r="AC384" i="51"/>
  <c r="V384" i="51" s="1"/>
  <c r="AC261" i="51"/>
  <c r="V261" i="51" s="1"/>
  <c r="AC344" i="51"/>
  <c r="V344" i="51" s="1"/>
  <c r="AC356" i="51"/>
  <c r="V356" i="51" s="1"/>
  <c r="AC240" i="51"/>
  <c r="V240" i="51" s="1"/>
  <c r="AC243" i="51"/>
  <c r="V243" i="51" s="1"/>
  <c r="AC26" i="51"/>
  <c r="V26" i="51" s="1"/>
  <c r="AC244" i="51"/>
  <c r="V244" i="51" s="1"/>
  <c r="AC327" i="51"/>
  <c r="V327" i="51" s="1"/>
  <c r="AC2199" i="51"/>
  <c r="V2199" i="51" s="1"/>
  <c r="AC1548" i="51"/>
  <c r="V1548" i="51" s="1"/>
  <c r="AC1509" i="51"/>
  <c r="V1509" i="51" s="1"/>
  <c r="AC1503" i="51"/>
  <c r="V1503" i="51" s="1"/>
  <c r="AC1519" i="51"/>
  <c r="V1519" i="51" s="1"/>
  <c r="AC916" i="51"/>
  <c r="V916" i="51" s="1"/>
  <c r="AC1276" i="51"/>
  <c r="V1276" i="51" s="1"/>
  <c r="AC1309" i="51"/>
  <c r="V1309" i="51" s="1"/>
  <c r="AC720" i="51"/>
  <c r="V720" i="51" s="1"/>
  <c r="AC915" i="51"/>
  <c r="V915" i="51" s="1"/>
  <c r="AC670" i="51"/>
  <c r="V670" i="51" s="1"/>
  <c r="AC788" i="51"/>
  <c r="V788" i="51" s="1"/>
  <c r="AC811" i="51"/>
  <c r="V811" i="51" s="1"/>
  <c r="AC822" i="51"/>
  <c r="V822" i="51" s="1"/>
  <c r="AC955" i="51"/>
  <c r="V955" i="51" s="1"/>
  <c r="AC806" i="51"/>
  <c r="V806" i="51" s="1"/>
  <c r="AC1350" i="51"/>
  <c r="V1350" i="51" s="1"/>
  <c r="AC1265" i="51"/>
  <c r="V1265" i="51" s="1"/>
  <c r="AC1250" i="51"/>
  <c r="V1250" i="51" s="1"/>
  <c r="W1873" i="51"/>
  <c r="AE1873" i="51"/>
  <c r="H1873" i="51"/>
  <c r="W1861" i="51"/>
  <c r="AE1861" i="51"/>
  <c r="H1861" i="51"/>
  <c r="W1954" i="51"/>
  <c r="AE1954" i="51"/>
  <c r="H1954" i="51"/>
  <c r="W2070" i="51"/>
  <c r="AE2070" i="51"/>
  <c r="H2070" i="51"/>
  <c r="W2190" i="51"/>
  <c r="AE2190" i="51"/>
  <c r="H2190" i="51"/>
  <c r="W2161" i="51"/>
  <c r="AE2161" i="51"/>
  <c r="H2161" i="51"/>
  <c r="W2189" i="51"/>
  <c r="AE2189" i="51"/>
  <c r="H2189" i="51"/>
  <c r="W2176" i="51"/>
  <c r="AE2176" i="51"/>
  <c r="H2176" i="51"/>
  <c r="W2140" i="51"/>
  <c r="AE2140" i="51"/>
  <c r="H2140" i="51"/>
  <c r="H2142" i="51"/>
  <c r="W2082" i="51"/>
  <c r="AE2082" i="51"/>
  <c r="H2082" i="51"/>
  <c r="W2079" i="51"/>
  <c r="AE2079" i="51"/>
  <c r="H2079" i="51"/>
  <c r="W2033" i="51"/>
  <c r="AE2033" i="51"/>
  <c r="H2033" i="51"/>
  <c r="W2041" i="51"/>
  <c r="AE2041" i="51"/>
  <c r="H2041" i="51"/>
  <c r="W1908" i="51"/>
  <c r="AE1908" i="51"/>
  <c r="H1908" i="51"/>
  <c r="W2031" i="51"/>
  <c r="AE2031" i="51"/>
  <c r="H2031" i="51"/>
  <c r="W2045" i="51"/>
  <c r="AE2045" i="51"/>
  <c r="H2045" i="51"/>
  <c r="W497" i="51"/>
  <c r="AE497" i="51"/>
  <c r="W498" i="51"/>
  <c r="AE498" i="51"/>
  <c r="H497" i="51"/>
  <c r="H498" i="51"/>
  <c r="W476" i="51"/>
  <c r="AE476" i="51"/>
  <c r="W477" i="51"/>
  <c r="AE477" i="51"/>
  <c r="H476" i="51"/>
  <c r="H477" i="51"/>
  <c r="W438" i="51"/>
  <c r="AE438" i="51"/>
  <c r="H438" i="51"/>
  <c r="W200" i="51"/>
  <c r="AE200" i="51"/>
  <c r="H200" i="51"/>
  <c r="W48" i="51"/>
  <c r="AE48" i="51"/>
  <c r="H48" i="51"/>
  <c r="AE108" i="51"/>
  <c r="W108" i="51"/>
  <c r="H108" i="51"/>
  <c r="H107" i="51"/>
  <c r="W107" i="51"/>
  <c r="AE107" i="51"/>
  <c r="W116" i="51"/>
  <c r="AE116" i="51"/>
  <c r="W180" i="51"/>
  <c r="AE180" i="51"/>
  <c r="W181" i="51"/>
  <c r="AE181" i="51"/>
  <c r="H116" i="51"/>
  <c r="H180" i="51"/>
  <c r="H181" i="51"/>
  <c r="W987" i="51"/>
  <c r="AE987" i="51"/>
  <c r="H987" i="51"/>
  <c r="AE963" i="51"/>
  <c r="W972" i="51"/>
  <c r="AE972" i="51"/>
  <c r="H972" i="51"/>
  <c r="W1344" i="51"/>
  <c r="AE1344" i="51"/>
  <c r="H1344" i="51"/>
  <c r="W1244" i="51"/>
  <c r="AE1244" i="51"/>
  <c r="H1244" i="51"/>
  <c r="W1466" i="51"/>
  <c r="AE1466" i="51"/>
  <c r="W1467" i="51"/>
  <c r="AE1467" i="51"/>
  <c r="H1466" i="51"/>
  <c r="H1467" i="51"/>
  <c r="W1490" i="51"/>
  <c r="AE1490" i="51"/>
  <c r="H1490" i="51"/>
  <c r="W1960" i="51"/>
  <c r="AE1960" i="51"/>
  <c r="H1960" i="51"/>
  <c r="W1545" i="51"/>
  <c r="AE1545" i="51"/>
  <c r="W1546" i="51"/>
  <c r="AE1546" i="51"/>
  <c r="W1547" i="51"/>
  <c r="AE1547" i="51"/>
  <c r="H1545" i="51"/>
  <c r="H1546" i="51"/>
  <c r="H1547" i="51"/>
  <c r="W2300" i="51"/>
  <c r="AE2300" i="51"/>
  <c r="H2300" i="51"/>
  <c r="W2360" i="51"/>
  <c r="AE2360" i="51"/>
  <c r="W2362" i="51"/>
  <c r="AE2362" i="51"/>
  <c r="H2360" i="51"/>
  <c r="H2362" i="51"/>
  <c r="W2421" i="51"/>
  <c r="AE2421" i="51"/>
  <c r="H2421" i="51"/>
  <c r="W2317" i="51"/>
  <c r="AE2317" i="51"/>
  <c r="H2317" i="51"/>
  <c r="W2409" i="51"/>
  <c r="AE2409" i="51"/>
  <c r="H2409" i="51"/>
  <c r="W2244" i="51"/>
  <c r="AE2244" i="51"/>
  <c r="H2244" i="51"/>
  <c r="W2262" i="51"/>
  <c r="AE2262" i="51"/>
  <c r="H2262" i="51"/>
  <c r="W2269" i="51"/>
  <c r="AE2269" i="51"/>
  <c r="H2269" i="51"/>
  <c r="W2221" i="51"/>
  <c r="AE2221" i="51"/>
  <c r="W2222" i="51"/>
  <c r="AE2222" i="51"/>
  <c r="W2223" i="51"/>
  <c r="AE2223" i="51"/>
  <c r="W2224" i="51"/>
  <c r="AE2224" i="51"/>
  <c r="H2221" i="51"/>
  <c r="H2222" i="51"/>
  <c r="H2223" i="51"/>
  <c r="H2224" i="51"/>
  <c r="W2236" i="51"/>
  <c r="AE2236" i="51"/>
  <c r="W2237" i="51"/>
  <c r="AE2237" i="51"/>
  <c r="H2236" i="51"/>
  <c r="H2237" i="51"/>
  <c r="W1146" i="51"/>
  <c r="AE1146" i="51"/>
  <c r="W1155" i="51"/>
  <c r="AE1155" i="51"/>
  <c r="H1146" i="51"/>
  <c r="H1155" i="51"/>
  <c r="W1111" i="51"/>
  <c r="AE1111" i="51"/>
  <c r="W1127" i="51"/>
  <c r="AE1127" i="51"/>
  <c r="H1111" i="51"/>
  <c r="H1127" i="51"/>
  <c r="W1086" i="51"/>
  <c r="AE1086" i="51"/>
  <c r="W1080" i="51"/>
  <c r="AE1080" i="51"/>
  <c r="W1081" i="51"/>
  <c r="AE1081" i="51"/>
  <c r="H1086" i="51"/>
  <c r="H1080" i="51"/>
  <c r="H1081" i="51"/>
  <c r="W857" i="51"/>
  <c r="AE857" i="51"/>
  <c r="W858" i="51"/>
  <c r="AE858" i="51"/>
  <c r="W859" i="51"/>
  <c r="AE859" i="51"/>
  <c r="H857" i="51"/>
  <c r="H858" i="51"/>
  <c r="H859" i="51"/>
  <c r="W1233" i="51"/>
  <c r="AE1233" i="51"/>
  <c r="H1233" i="51"/>
  <c r="W1198" i="51"/>
  <c r="AE1198" i="51"/>
  <c r="W1200" i="51"/>
  <c r="AE1200" i="51"/>
  <c r="H1198" i="51"/>
  <c r="H1200" i="51"/>
  <c r="W1559" i="51"/>
  <c r="AE1559" i="51"/>
  <c r="H1559" i="51"/>
  <c r="W1649" i="51"/>
  <c r="AE1649" i="51"/>
  <c r="H1649" i="51"/>
  <c r="H1651" i="51"/>
  <c r="W1651" i="51"/>
  <c r="AE1651" i="51"/>
  <c r="W1604" i="51"/>
  <c r="AE1604" i="51"/>
  <c r="H1604" i="51"/>
  <c r="H1605" i="51"/>
  <c r="W1629" i="51"/>
  <c r="AE1629" i="51"/>
  <c r="W1624" i="51"/>
  <c r="AE1624" i="51"/>
  <c r="H1629" i="51"/>
  <c r="H1624" i="51"/>
  <c r="W1707" i="51"/>
  <c r="AE1707" i="51"/>
  <c r="H1707" i="51"/>
  <c r="W1711" i="51"/>
  <c r="AE1711" i="51"/>
  <c r="H1711" i="51"/>
  <c r="W1684" i="51"/>
  <c r="AE1684" i="51"/>
  <c r="W1686" i="51"/>
  <c r="AE1686" i="51"/>
  <c r="H1684" i="51"/>
  <c r="H1686" i="51"/>
  <c r="W1830" i="51"/>
  <c r="AE1830" i="51"/>
  <c r="W1831" i="51"/>
  <c r="AE1831" i="51"/>
  <c r="W1832" i="51"/>
  <c r="AE1832" i="51"/>
  <c r="W1833" i="51"/>
  <c r="AE1833" i="51"/>
  <c r="H1830" i="51"/>
  <c r="H1831" i="51"/>
  <c r="H1832" i="51"/>
  <c r="H1844" i="51"/>
  <c r="W1844" i="51"/>
  <c r="AE1844" i="51"/>
  <c r="H1845" i="51"/>
  <c r="W1845" i="51"/>
  <c r="AE1845" i="51"/>
  <c r="H1846" i="51"/>
  <c r="W1846" i="51"/>
  <c r="AE1846" i="51"/>
  <c r="H1847" i="51"/>
  <c r="W1847" i="51"/>
  <c r="AE1847" i="51"/>
  <c r="H1848" i="51"/>
  <c r="W1848" i="51"/>
  <c r="AE1848" i="51"/>
  <c r="AC180" i="51" l="1"/>
  <c r="V180" i="51" s="1"/>
  <c r="AC2070" i="51"/>
  <c r="V2070" i="51" s="1"/>
  <c r="AC1861" i="51"/>
  <c r="V1861" i="51" s="1"/>
  <c r="AC1954" i="51"/>
  <c r="V1954" i="51" s="1"/>
  <c r="AC1873" i="51"/>
  <c r="V1873" i="51" s="1"/>
  <c r="AC2190" i="51"/>
  <c r="V2190" i="51" s="1"/>
  <c r="AC2161" i="51"/>
  <c r="V2161" i="51" s="1"/>
  <c r="AC2176" i="51"/>
  <c r="V2176" i="51" s="1"/>
  <c r="AC2189" i="51"/>
  <c r="V2189" i="51" s="1"/>
  <c r="AC2140" i="51"/>
  <c r="V2140" i="51" s="1"/>
  <c r="AC2082" i="51"/>
  <c r="V2082" i="51" s="1"/>
  <c r="AC2079" i="51"/>
  <c r="V2079" i="51" s="1"/>
  <c r="AC2041" i="51"/>
  <c r="V2041" i="51" s="1"/>
  <c r="AC2033" i="51"/>
  <c r="V2033" i="51" s="1"/>
  <c r="AC2031" i="51"/>
  <c r="V2031" i="51" s="1"/>
  <c r="AC1908" i="51"/>
  <c r="V1908" i="51" s="1"/>
  <c r="AC2045" i="51"/>
  <c r="V2045" i="51" s="1"/>
  <c r="AC477" i="51"/>
  <c r="V477" i="51" s="1"/>
  <c r="AC498" i="51"/>
  <c r="V498" i="51" s="1"/>
  <c r="AC438" i="51"/>
  <c r="V438" i="51" s="1"/>
  <c r="AC476" i="51"/>
  <c r="V476" i="51" s="1"/>
  <c r="AC497" i="51"/>
  <c r="V497" i="51" s="1"/>
  <c r="AC200" i="51"/>
  <c r="V200" i="51" s="1"/>
  <c r="AC48" i="51"/>
  <c r="V48" i="51" s="1"/>
  <c r="AC1127" i="51"/>
  <c r="V1127" i="51" s="1"/>
  <c r="AC2237" i="51"/>
  <c r="V2237" i="51" s="1"/>
  <c r="AC107" i="51"/>
  <c r="V107" i="51" s="1"/>
  <c r="AC987" i="51"/>
  <c r="V987" i="51" s="1"/>
  <c r="AC108" i="51"/>
  <c r="V108" i="51" s="1"/>
  <c r="AC116" i="51"/>
  <c r="V116" i="51" s="1"/>
  <c r="AC181" i="51"/>
  <c r="V181" i="51" s="1"/>
  <c r="AC972" i="51"/>
  <c r="V972" i="51" s="1"/>
  <c r="AC1344" i="51"/>
  <c r="V1344" i="51" s="1"/>
  <c r="AC1244" i="51"/>
  <c r="V1244" i="51" s="1"/>
  <c r="AC1467" i="51"/>
  <c r="V1467" i="51" s="1"/>
  <c r="AC1490" i="51"/>
  <c r="V1490" i="51" s="1"/>
  <c r="AC1466" i="51"/>
  <c r="V1466" i="51" s="1"/>
  <c r="AC1960" i="51"/>
  <c r="V1960" i="51" s="1"/>
  <c r="AC2362" i="51"/>
  <c r="V2362" i="51" s="1"/>
  <c r="AC1546" i="51"/>
  <c r="V1546" i="51" s="1"/>
  <c r="AC1547" i="51"/>
  <c r="V1547" i="51" s="1"/>
  <c r="AC2421" i="51"/>
  <c r="V2421" i="51" s="1"/>
  <c r="AC2360" i="51"/>
  <c r="V2360" i="51" s="1"/>
  <c r="AC1545" i="51"/>
  <c r="V1545" i="51" s="1"/>
  <c r="AC2244" i="51"/>
  <c r="V2244" i="51" s="1"/>
  <c r="AC2300" i="51"/>
  <c r="V2300" i="51" s="1"/>
  <c r="AC2409" i="51"/>
  <c r="V2409" i="51" s="1"/>
  <c r="AC2317" i="51"/>
  <c r="V2317" i="51" s="1"/>
  <c r="AC2236" i="51"/>
  <c r="V2236" i="51" s="1"/>
  <c r="AC2221" i="51"/>
  <c r="V2221" i="51" s="1"/>
  <c r="AC2262" i="51"/>
  <c r="V2262" i="51" s="1"/>
  <c r="AC2269" i="51"/>
  <c r="V2269" i="51" s="1"/>
  <c r="AC2222" i="51"/>
  <c r="V2222" i="51" s="1"/>
  <c r="AC2224" i="51"/>
  <c r="V2224" i="51" s="1"/>
  <c r="AC2223" i="51"/>
  <c r="V2223" i="51" s="1"/>
  <c r="AC1847" i="51"/>
  <c r="V1847" i="51" s="1"/>
  <c r="AC1111" i="51"/>
  <c r="V1111" i="51" s="1"/>
  <c r="AC1086" i="51"/>
  <c r="V1086" i="51" s="1"/>
  <c r="AC1155" i="51"/>
  <c r="V1155" i="51" s="1"/>
  <c r="AC1146" i="51"/>
  <c r="V1146" i="51" s="1"/>
  <c r="AC1080" i="51"/>
  <c r="V1080" i="51" s="1"/>
  <c r="AC1081" i="51"/>
  <c r="V1081" i="51" s="1"/>
  <c r="AC1233" i="51"/>
  <c r="V1233" i="51" s="1"/>
  <c r="AC859" i="51"/>
  <c r="V859" i="51" s="1"/>
  <c r="AC857" i="51"/>
  <c r="V857" i="51" s="1"/>
  <c r="AC1200" i="51"/>
  <c r="V1200" i="51" s="1"/>
  <c r="AC858" i="51"/>
  <c r="V858" i="51" s="1"/>
  <c r="AC1559" i="51"/>
  <c r="V1559" i="51" s="1"/>
  <c r="AC1198" i="51"/>
  <c r="V1198" i="51" s="1"/>
  <c r="AC1649" i="51"/>
  <c r="V1649" i="51" s="1"/>
  <c r="AC1848" i="51"/>
  <c r="V1848" i="51" s="1"/>
  <c r="AC1846" i="51"/>
  <c r="V1846" i="51" s="1"/>
  <c r="AC1844" i="51"/>
  <c r="V1844" i="51" s="1"/>
  <c r="AC1831" i="51"/>
  <c r="V1831" i="51" s="1"/>
  <c r="AC1651" i="51"/>
  <c r="V1651" i="51" s="1"/>
  <c r="AC1604" i="51"/>
  <c r="V1604" i="51" s="1"/>
  <c r="AC1629" i="51"/>
  <c r="V1629" i="51" s="1"/>
  <c r="AC1624" i="51"/>
  <c r="V1624" i="51" s="1"/>
  <c r="AC1707" i="51"/>
  <c r="V1707" i="51" s="1"/>
  <c r="AC1711" i="51"/>
  <c r="V1711" i="51" s="1"/>
  <c r="AC1686" i="51"/>
  <c r="V1686" i="51" s="1"/>
  <c r="AC1684" i="51"/>
  <c r="V1684" i="51" s="1"/>
  <c r="AC1830" i="51"/>
  <c r="V1830" i="51" s="1"/>
  <c r="AC1832" i="51"/>
  <c r="V1832" i="51" s="1"/>
  <c r="AC1833" i="51"/>
  <c r="V1833" i="51" s="1"/>
  <c r="AC1845" i="51"/>
  <c r="V1845" i="51" s="1"/>
  <c r="AE826" i="51" l="1"/>
  <c r="W826" i="51"/>
  <c r="H826" i="51"/>
  <c r="AE1013" i="51"/>
  <c r="W1013" i="51"/>
  <c r="H1013" i="51"/>
  <c r="AE1012" i="51"/>
  <c r="W1012" i="51"/>
  <c r="H1012" i="51"/>
  <c r="AE1011" i="51"/>
  <c r="W1011" i="51"/>
  <c r="H1011" i="51"/>
  <c r="AE1010" i="51"/>
  <c r="W1010" i="51"/>
  <c r="H1010" i="51"/>
  <c r="AE1009" i="51"/>
  <c r="W1009" i="51"/>
  <c r="H1009" i="51"/>
  <c r="AE1008" i="51"/>
  <c r="W1008" i="51"/>
  <c r="H1008" i="51"/>
  <c r="AE1007" i="51"/>
  <c r="W1007" i="51"/>
  <c r="H1007" i="51"/>
  <c r="AE1006" i="51"/>
  <c r="W1006" i="51"/>
  <c r="H1006" i="51"/>
  <c r="H90" i="51"/>
  <c r="AE1533" i="51"/>
  <c r="AE1534" i="51"/>
  <c r="AE1535" i="51"/>
  <c r="AE1536" i="51"/>
  <c r="AE1537" i="51"/>
  <c r="AE1538" i="51"/>
  <c r="AE1539" i="51"/>
  <c r="AE1540" i="51"/>
  <c r="AE1541" i="51"/>
  <c r="AE1542" i="51"/>
  <c r="AE1543" i="51"/>
  <c r="AE1544" i="51"/>
  <c r="W1533" i="51"/>
  <c r="W1534" i="51"/>
  <c r="W1535" i="51"/>
  <c r="W1536" i="51"/>
  <c r="W1537" i="51"/>
  <c r="W1538" i="51"/>
  <c r="W1539" i="51"/>
  <c r="W1540" i="51"/>
  <c r="W1541" i="51"/>
  <c r="W1542" i="51"/>
  <c r="W1543" i="51"/>
  <c r="W1544" i="51"/>
  <c r="W1554" i="51"/>
  <c r="H1533" i="51"/>
  <c r="H1534" i="51"/>
  <c r="H1535" i="51"/>
  <c r="H1536" i="51"/>
  <c r="H1537" i="51"/>
  <c r="H1538" i="51"/>
  <c r="H1539" i="51"/>
  <c r="H1540" i="51"/>
  <c r="H1541" i="51"/>
  <c r="H1542" i="51"/>
  <c r="H1543" i="51"/>
  <c r="H1544" i="51"/>
  <c r="AE2186" i="51"/>
  <c r="AE2188" i="51"/>
  <c r="W2186" i="51"/>
  <c r="W2188" i="51"/>
  <c r="H2186" i="51"/>
  <c r="H2188" i="51"/>
  <c r="AE2144" i="51"/>
  <c r="AE2145" i="51"/>
  <c r="AE2146" i="51"/>
  <c r="AE2147" i="51"/>
  <c r="AE2148" i="51"/>
  <c r="AE2149" i="51"/>
  <c r="AE2152" i="51"/>
  <c r="H2144" i="51"/>
  <c r="H2145" i="51"/>
  <c r="H2146" i="51"/>
  <c r="H2147" i="51"/>
  <c r="H2148" i="51"/>
  <c r="H2149" i="51"/>
  <c r="W2142" i="51"/>
  <c r="W2144" i="51"/>
  <c r="W2145" i="51"/>
  <c r="W2146" i="51"/>
  <c r="W2147" i="51"/>
  <c r="W2148" i="51"/>
  <c r="W2149" i="51"/>
  <c r="AE2021" i="51"/>
  <c r="AE2024" i="51"/>
  <c r="AE2025" i="51"/>
  <c r="AE2026" i="51"/>
  <c r="AE2027" i="51"/>
  <c r="AE2028" i="51"/>
  <c r="AE2029" i="51"/>
  <c r="AE2030" i="51"/>
  <c r="AE2032" i="51"/>
  <c r="AE2035" i="51"/>
  <c r="AE2036" i="51"/>
  <c r="AE2038" i="51"/>
  <c r="AE2039" i="51"/>
  <c r="AE2040" i="51"/>
  <c r="AE2042" i="51"/>
  <c r="AE2044" i="51"/>
  <c r="AE2047" i="51"/>
  <c r="AE2048" i="51"/>
  <c r="AE2049" i="51"/>
  <c r="AE2050" i="51"/>
  <c r="AE2051" i="51"/>
  <c r="AE2052" i="51"/>
  <c r="AE2053" i="51"/>
  <c r="AE2054" i="51"/>
  <c r="AE2055" i="51"/>
  <c r="H2024" i="51"/>
  <c r="H2025" i="51"/>
  <c r="H2026" i="51"/>
  <c r="H2027" i="51"/>
  <c r="H2028" i="51"/>
  <c r="H2029" i="51"/>
  <c r="H2030" i="51"/>
  <c r="H2032" i="51"/>
  <c r="H2035" i="51"/>
  <c r="H2036" i="51"/>
  <c r="H2038" i="51"/>
  <c r="H2039" i="51"/>
  <c r="H2040" i="51"/>
  <c r="H2042" i="51"/>
  <c r="H2044" i="51"/>
  <c r="H2047" i="51"/>
  <c r="H2048" i="51"/>
  <c r="H2049" i="51"/>
  <c r="H2050" i="51"/>
  <c r="H2051" i="51"/>
  <c r="H2052" i="51"/>
  <c r="H2053" i="51"/>
  <c r="H2054" i="51"/>
  <c r="H2055" i="51"/>
  <c r="W2020" i="51"/>
  <c r="W2021" i="51"/>
  <c r="W2024" i="51"/>
  <c r="W2025" i="51"/>
  <c r="W2026" i="51"/>
  <c r="W2027" i="51"/>
  <c r="W2028" i="51"/>
  <c r="W2029" i="51"/>
  <c r="W2030" i="51"/>
  <c r="W2032" i="51"/>
  <c r="W2035" i="51"/>
  <c r="W2036" i="51"/>
  <c r="W2038" i="51"/>
  <c r="W2039" i="51"/>
  <c r="W2040" i="51"/>
  <c r="W2042" i="51"/>
  <c r="W2044" i="51"/>
  <c r="W2047" i="51"/>
  <c r="W2048" i="51"/>
  <c r="W2049" i="51"/>
  <c r="W2050" i="51"/>
  <c r="W2051" i="51"/>
  <c r="W2052" i="51"/>
  <c r="W2053" i="51"/>
  <c r="W2054" i="51"/>
  <c r="W2055" i="51"/>
  <c r="H2057" i="51"/>
  <c r="W2057" i="51"/>
  <c r="H2058" i="51"/>
  <c r="W2058" i="51"/>
  <c r="H2059" i="51"/>
  <c r="W2059" i="51"/>
  <c r="H2060" i="51"/>
  <c r="W2060" i="51"/>
  <c r="AE1724" i="51"/>
  <c r="W1724" i="51"/>
  <c r="H1724" i="51"/>
  <c r="AE1744" i="51"/>
  <c r="AE1737" i="51"/>
  <c r="W1744" i="51"/>
  <c r="W1737" i="51"/>
  <c r="H1744" i="51"/>
  <c r="H1737" i="51"/>
  <c r="AE1734" i="51"/>
  <c r="W1734" i="51"/>
  <c r="H1734" i="51"/>
  <c r="AE541" i="51"/>
  <c r="W541" i="51"/>
  <c r="H541" i="51"/>
  <c r="AE480" i="51"/>
  <c r="W480" i="51"/>
  <c r="H480" i="51"/>
  <c r="AE382" i="51"/>
  <c r="AE383" i="51"/>
  <c r="W382" i="51"/>
  <c r="W383" i="51"/>
  <c r="H382" i="51"/>
  <c r="H383" i="51"/>
  <c r="AE320" i="51"/>
  <c r="W320" i="51"/>
  <c r="H320" i="51"/>
  <c r="AE1862" i="51"/>
  <c r="W1862" i="51"/>
  <c r="H1862" i="51"/>
  <c r="AE315" i="51"/>
  <c r="W315" i="51"/>
  <c r="H315" i="51"/>
  <c r="AE1527" i="51"/>
  <c r="W1527" i="51"/>
  <c r="H1527" i="51"/>
  <c r="AE1444" i="51"/>
  <c r="AE1333" i="51"/>
  <c r="W1444" i="51"/>
  <c r="W1333" i="51"/>
  <c r="W1332" i="51"/>
  <c r="H1444" i="51"/>
  <c r="H1333" i="51"/>
  <c r="AE1308" i="51"/>
  <c r="W1308" i="51"/>
  <c r="H1308" i="51"/>
  <c r="AE719" i="51"/>
  <c r="AE813" i="51"/>
  <c r="W719" i="51"/>
  <c r="H719" i="51"/>
  <c r="AE710" i="51"/>
  <c r="W710" i="51"/>
  <c r="H710" i="51"/>
  <c r="AE711" i="51"/>
  <c r="W711" i="51"/>
  <c r="H711" i="51"/>
  <c r="AC826" i="51" l="1"/>
  <c r="V826" i="51" s="1"/>
  <c r="AC1007" i="51"/>
  <c r="V1007" i="51" s="1"/>
  <c r="AC1009" i="51"/>
  <c r="V1009" i="51" s="1"/>
  <c r="AC1011" i="51"/>
  <c r="V1011" i="51" s="1"/>
  <c r="AC1010" i="51"/>
  <c r="V1010" i="51" s="1"/>
  <c r="AC1012" i="51"/>
  <c r="V1012" i="51" s="1"/>
  <c r="AC1013" i="51"/>
  <c r="V1013" i="51" s="1"/>
  <c r="AC1006" i="51"/>
  <c r="V1006" i="51" s="1"/>
  <c r="AC1008" i="51"/>
  <c r="V1008" i="51" s="1"/>
  <c r="AC2149" i="51"/>
  <c r="V2149" i="51" s="1"/>
  <c r="AC2049" i="51"/>
  <c r="V2049" i="51" s="1"/>
  <c r="AC2040" i="51"/>
  <c r="V2040" i="51" s="1"/>
  <c r="AC2029" i="51"/>
  <c r="V2029" i="51" s="1"/>
  <c r="AC2148" i="51"/>
  <c r="V2148" i="51" s="1"/>
  <c r="AC2053" i="51"/>
  <c r="V2053" i="51" s="1"/>
  <c r="AC2035" i="51"/>
  <c r="V2035" i="51" s="1"/>
  <c r="AC2048" i="51"/>
  <c r="V2048" i="51" s="1"/>
  <c r="AC2039" i="51"/>
  <c r="V2039" i="51" s="1"/>
  <c r="AC2028" i="51"/>
  <c r="V2028" i="51" s="1"/>
  <c r="AC1540" i="51"/>
  <c r="V1540" i="51" s="1"/>
  <c r="AC2147" i="51"/>
  <c r="V2147" i="51" s="1"/>
  <c r="AC1538" i="51"/>
  <c r="V1538" i="51" s="1"/>
  <c r="AC1539" i="51"/>
  <c r="V1539" i="51" s="1"/>
  <c r="AC1535" i="51"/>
  <c r="V1535" i="51" s="1"/>
  <c r="AC1542" i="51"/>
  <c r="V1542" i="51" s="1"/>
  <c r="AC1537" i="51"/>
  <c r="V1537" i="51" s="1"/>
  <c r="AC1541" i="51"/>
  <c r="V1541" i="51" s="1"/>
  <c r="AC1536" i="51"/>
  <c r="V1536" i="51" s="1"/>
  <c r="AC1544" i="51"/>
  <c r="V1544" i="51" s="1"/>
  <c r="AC1534" i="51"/>
  <c r="V1534" i="51" s="1"/>
  <c r="AC1543" i="51"/>
  <c r="V1543" i="51" s="1"/>
  <c r="AC1533" i="51"/>
  <c r="V1533" i="51" s="1"/>
  <c r="AC2186" i="51"/>
  <c r="V2186" i="51" s="1"/>
  <c r="AC2188" i="51"/>
  <c r="V2188" i="51" s="1"/>
  <c r="AC2146" i="51"/>
  <c r="V2146" i="51" s="1"/>
  <c r="AC2145" i="51"/>
  <c r="V2145" i="51" s="1"/>
  <c r="AC2144" i="51"/>
  <c r="V2144" i="51" s="1"/>
  <c r="AC2050" i="51"/>
  <c r="V2050" i="51" s="1"/>
  <c r="AC2038" i="51"/>
  <c r="V2038" i="51" s="1"/>
  <c r="AC2044" i="51"/>
  <c r="V2044" i="51" s="1"/>
  <c r="AC2036" i="51"/>
  <c r="V2036" i="51" s="1"/>
  <c r="AC2055" i="51"/>
  <c r="V2055" i="51" s="1"/>
  <c r="AC2054" i="51"/>
  <c r="V2054" i="51" s="1"/>
  <c r="AC2042" i="51"/>
  <c r="V2042" i="51" s="1"/>
  <c r="AC2027" i="51"/>
  <c r="V2027" i="51" s="1"/>
  <c r="AC2026" i="51"/>
  <c r="V2026" i="51" s="1"/>
  <c r="AC2047" i="51"/>
  <c r="V2047" i="51" s="1"/>
  <c r="AC2032" i="51"/>
  <c r="V2032" i="51" s="1"/>
  <c r="AC2025" i="51"/>
  <c r="V2025" i="51" s="1"/>
  <c r="AC2052" i="51"/>
  <c r="V2052" i="51" s="1"/>
  <c r="AC2030" i="51"/>
  <c r="V2030" i="51" s="1"/>
  <c r="AC2024" i="51"/>
  <c r="V2024" i="51" s="1"/>
  <c r="AC2051" i="51"/>
  <c r="V2051" i="51" s="1"/>
  <c r="AC2021" i="51"/>
  <c r="AC1724" i="51"/>
  <c r="V1724" i="51" s="1"/>
  <c r="AC1737" i="51"/>
  <c r="V1737" i="51" s="1"/>
  <c r="AC1744" i="51"/>
  <c r="V1744" i="51" s="1"/>
  <c r="AC1734" i="51"/>
  <c r="V1734" i="51" s="1"/>
  <c r="AC541" i="51"/>
  <c r="V541" i="51" s="1"/>
  <c r="AC480" i="51"/>
  <c r="V480" i="51" s="1"/>
  <c r="AC382" i="51"/>
  <c r="V382" i="51" s="1"/>
  <c r="AC383" i="51"/>
  <c r="V383" i="51" s="1"/>
  <c r="AC320" i="51"/>
  <c r="V320" i="51" s="1"/>
  <c r="AC1862" i="51"/>
  <c r="V1862" i="51" s="1"/>
  <c r="AC315" i="51"/>
  <c r="V315" i="51" s="1"/>
  <c r="AC1527" i="51"/>
  <c r="V1527" i="51" s="1"/>
  <c r="AC1333" i="51"/>
  <c r="V1333" i="51" s="1"/>
  <c r="AC1444" i="51"/>
  <c r="V1444" i="51" s="1"/>
  <c r="AC1308" i="51"/>
  <c r="V1308" i="51" s="1"/>
  <c r="AC719" i="51"/>
  <c r="V719" i="51" s="1"/>
  <c r="AC710" i="51"/>
  <c r="V710" i="51" s="1"/>
  <c r="AC711" i="51"/>
  <c r="V711" i="51" s="1"/>
  <c r="AE405" i="51"/>
  <c r="W405" i="51"/>
  <c r="H405" i="51"/>
  <c r="W44" i="51"/>
  <c r="AE44" i="51"/>
  <c r="H44" i="51"/>
  <c r="AE113" i="51"/>
  <c r="W113" i="51"/>
  <c r="H113" i="51"/>
  <c r="H6" i="51"/>
  <c r="W6" i="51"/>
  <c r="AE6" i="51"/>
  <c r="AE46" i="51"/>
  <c r="W46" i="51"/>
  <c r="H46" i="51"/>
  <c r="AE29" i="51"/>
  <c r="W29" i="51"/>
  <c r="H29" i="51"/>
  <c r="AE2338" i="51"/>
  <c r="W2338" i="51"/>
  <c r="H2338" i="51"/>
  <c r="AE2348" i="51"/>
  <c r="AE2349" i="51"/>
  <c r="W2348" i="51"/>
  <c r="W2349" i="51"/>
  <c r="H2348" i="51"/>
  <c r="H2349" i="51"/>
  <c r="AE2356" i="51"/>
  <c r="AE2357" i="51"/>
  <c r="W2356" i="51"/>
  <c r="W2357" i="51"/>
  <c r="H2356" i="51"/>
  <c r="H2357" i="51"/>
  <c r="AE2299" i="51"/>
  <c r="W2299" i="51"/>
  <c r="H2299" i="51"/>
  <c r="H2414" i="51"/>
  <c r="AE2218" i="51"/>
  <c r="AE2219" i="51"/>
  <c r="AE2220" i="51"/>
  <c r="W2218" i="51"/>
  <c r="W2219" i="51"/>
  <c r="W2220" i="51"/>
  <c r="H2218" i="51"/>
  <c r="H2219" i="51"/>
  <c r="H2220" i="51"/>
  <c r="H2207" i="51"/>
  <c r="AE2207" i="51"/>
  <c r="W2207" i="51"/>
  <c r="AE2275" i="51"/>
  <c r="AE2276" i="51"/>
  <c r="W2275" i="51"/>
  <c r="W2276" i="51"/>
  <c r="H2275" i="51"/>
  <c r="H2276" i="51"/>
  <c r="AE1586" i="51"/>
  <c r="W1586" i="51"/>
  <c r="H1586" i="51"/>
  <c r="AE899" i="51"/>
  <c r="W899" i="51"/>
  <c r="H899" i="51"/>
  <c r="AE1253" i="51"/>
  <c r="W1253" i="51"/>
  <c r="H1253" i="51"/>
  <c r="AE1494" i="51"/>
  <c r="W1494" i="51"/>
  <c r="H1494" i="51"/>
  <c r="W1506" i="51"/>
  <c r="AE1506" i="51"/>
  <c r="H1506" i="51"/>
  <c r="AE854" i="51"/>
  <c r="AE855" i="51"/>
  <c r="AE856" i="51"/>
  <c r="W854" i="51"/>
  <c r="W855" i="51"/>
  <c r="W856" i="51"/>
  <c r="H854" i="51"/>
  <c r="H855" i="51"/>
  <c r="H856" i="51"/>
  <c r="W1389" i="51"/>
  <c r="AE1389" i="51"/>
  <c r="H1389" i="51"/>
  <c r="W1327" i="51"/>
  <c r="AE1327" i="51"/>
  <c r="H1327" i="51"/>
  <c r="AE1355" i="51"/>
  <c r="W1355" i="51"/>
  <c r="H1355" i="51"/>
  <c r="AE1395" i="51"/>
  <c r="AE1396" i="51"/>
  <c r="AE1397" i="51"/>
  <c r="AE1398" i="51"/>
  <c r="AE1399" i="51"/>
  <c r="AE1400" i="51"/>
  <c r="W1395" i="51"/>
  <c r="W1396" i="51"/>
  <c r="W1397" i="51"/>
  <c r="W1398" i="51"/>
  <c r="W1399" i="51"/>
  <c r="W1400" i="51"/>
  <c r="H1395" i="51"/>
  <c r="H1396" i="51"/>
  <c r="H1397" i="51"/>
  <c r="H1398" i="51"/>
  <c r="H1399" i="51"/>
  <c r="H1400" i="51"/>
  <c r="W225" i="51"/>
  <c r="W226" i="51"/>
  <c r="AE225" i="51"/>
  <c r="AE226" i="51"/>
  <c r="H225" i="51"/>
  <c r="H226" i="51"/>
  <c r="AE411" i="51"/>
  <c r="W411" i="51"/>
  <c r="H411" i="51"/>
  <c r="H231" i="51"/>
  <c r="W231" i="51"/>
  <c r="AE1605" i="51"/>
  <c r="W1605" i="51"/>
  <c r="AE1591" i="51"/>
  <c r="W1591" i="51"/>
  <c r="H1591" i="51"/>
  <c r="AE1182" i="51"/>
  <c r="W1182" i="51"/>
  <c r="H1182" i="51"/>
  <c r="AE1614" i="51"/>
  <c r="W1614" i="51"/>
  <c r="H1614" i="51"/>
  <c r="AC1395" i="51" l="1"/>
  <c r="V1395" i="51" s="1"/>
  <c r="AC6" i="51"/>
  <c r="V6" i="51" s="1"/>
  <c r="AC405" i="51"/>
  <c r="V405" i="51" s="1"/>
  <c r="AC44" i="51"/>
  <c r="V44" i="51" s="1"/>
  <c r="AC113" i="51"/>
  <c r="V113" i="51" s="1"/>
  <c r="AC46" i="51"/>
  <c r="V46" i="51" s="1"/>
  <c r="AC29" i="51"/>
  <c r="V29" i="51" s="1"/>
  <c r="AC2338" i="51"/>
  <c r="V2338" i="51" s="1"/>
  <c r="AC2349" i="51"/>
  <c r="V2349" i="51" s="1"/>
  <c r="AC2348" i="51"/>
  <c r="V2348" i="51" s="1"/>
  <c r="AC2356" i="51"/>
  <c r="V2356" i="51" s="1"/>
  <c r="AC2357" i="51"/>
  <c r="V2357" i="51" s="1"/>
  <c r="AC2299" i="51"/>
  <c r="V2299" i="51" s="1"/>
  <c r="AC2207" i="51"/>
  <c r="V2207" i="51" s="1"/>
  <c r="AC2220" i="51"/>
  <c r="V2220" i="51" s="1"/>
  <c r="AC2219" i="51"/>
  <c r="V2219" i="51" s="1"/>
  <c r="AC2218" i="51"/>
  <c r="V2218" i="51" s="1"/>
  <c r="AC2276" i="51"/>
  <c r="V2276" i="51" s="1"/>
  <c r="AC1253" i="51"/>
  <c r="V1253" i="51" s="1"/>
  <c r="AC854" i="51"/>
  <c r="V854" i="51" s="1"/>
  <c r="AC899" i="51"/>
  <c r="V899" i="51" s="1"/>
  <c r="AC1586" i="51"/>
  <c r="V1586" i="51" s="1"/>
  <c r="AC2275" i="51"/>
  <c r="V2275" i="51" s="1"/>
  <c r="AC1494" i="51"/>
  <c r="V1494" i="51" s="1"/>
  <c r="AC1389" i="51"/>
  <c r="V1389" i="51" s="1"/>
  <c r="AC856" i="51"/>
  <c r="V856" i="51" s="1"/>
  <c r="AC1506" i="51"/>
  <c r="V1506" i="51" s="1"/>
  <c r="AC855" i="51"/>
  <c r="V855" i="51" s="1"/>
  <c r="AC1355" i="51"/>
  <c r="V1355" i="51" s="1"/>
  <c r="AC1327" i="51"/>
  <c r="V1327" i="51" s="1"/>
  <c r="AC1398" i="51"/>
  <c r="V1398" i="51" s="1"/>
  <c r="AC1397" i="51"/>
  <c r="V1397" i="51" s="1"/>
  <c r="AC1400" i="51"/>
  <c r="V1400" i="51" s="1"/>
  <c r="AC1399" i="51"/>
  <c r="V1399" i="51" s="1"/>
  <c r="AC1396" i="51"/>
  <c r="V1396" i="51" s="1"/>
  <c r="AC225" i="51"/>
  <c r="V225" i="51" s="1"/>
  <c r="AC226" i="51"/>
  <c r="V226" i="51" s="1"/>
  <c r="AC411" i="51"/>
  <c r="V411" i="51" s="1"/>
  <c r="AC231" i="51"/>
  <c r="V231" i="51" s="1"/>
  <c r="AC1605" i="51"/>
  <c r="V1605" i="51" s="1"/>
  <c r="AC1591" i="51"/>
  <c r="V1591" i="51" s="1"/>
  <c r="AC1182" i="51"/>
  <c r="V1182" i="51" s="1"/>
  <c r="AC1614" i="51"/>
  <c r="V1614" i="51" s="1"/>
  <c r="AE1558" i="51"/>
  <c r="W1558" i="51"/>
  <c r="H1558" i="51"/>
  <c r="AE1612" i="51"/>
  <c r="W1612" i="51"/>
  <c r="H1612" i="51"/>
  <c r="AE2193" i="51"/>
  <c r="H2193" i="51"/>
  <c r="W2193" i="51"/>
  <c r="AE1886" i="51"/>
  <c r="W1886" i="51"/>
  <c r="H1886" i="51"/>
  <c r="AE2156" i="51"/>
  <c r="W2156" i="51"/>
  <c r="H2156" i="51"/>
  <c r="AE1930" i="51"/>
  <c r="W1930" i="51"/>
  <c r="H1930" i="51"/>
  <c r="W1957" i="51"/>
  <c r="AE1957" i="51"/>
  <c r="H1957" i="51"/>
  <c r="W2" i="51"/>
  <c r="AE2" i="51"/>
  <c r="W3" i="51"/>
  <c r="AE3" i="51"/>
  <c r="W4" i="51"/>
  <c r="AE4" i="51"/>
  <c r="W5" i="51"/>
  <c r="AE5" i="51"/>
  <c r="W8" i="51"/>
  <c r="AE8" i="51"/>
  <c r="W9" i="51"/>
  <c r="AE9" i="51"/>
  <c r="W10" i="51"/>
  <c r="AE10" i="51"/>
  <c r="W11" i="51"/>
  <c r="AE11" i="51"/>
  <c r="W12" i="51"/>
  <c r="AE12" i="51"/>
  <c r="W13" i="51"/>
  <c r="AE13" i="51"/>
  <c r="W14" i="51"/>
  <c r="AE14" i="51"/>
  <c r="W15" i="51"/>
  <c r="AE15" i="51"/>
  <c r="W16" i="51"/>
  <c r="AE16" i="51"/>
  <c r="W17" i="51"/>
  <c r="AE17" i="51"/>
  <c r="W18" i="51"/>
  <c r="AE18" i="51"/>
  <c r="W19" i="51"/>
  <c r="AE19" i="51"/>
  <c r="W20" i="51"/>
  <c r="AE20" i="51"/>
  <c r="W21" i="51"/>
  <c r="AE21" i="51"/>
  <c r="W22" i="51"/>
  <c r="AE22" i="51"/>
  <c r="W23" i="51"/>
  <c r="AE23" i="51"/>
  <c r="W24" i="51"/>
  <c r="AE24" i="51"/>
  <c r="W25" i="51"/>
  <c r="AE25" i="51"/>
  <c r="W27" i="51"/>
  <c r="AE27" i="51"/>
  <c r="W28" i="51"/>
  <c r="AE28" i="51"/>
  <c r="W31" i="51"/>
  <c r="AE31" i="51"/>
  <c r="W32" i="51"/>
  <c r="AE32" i="51"/>
  <c r="W33" i="51"/>
  <c r="AE33" i="51"/>
  <c r="W34" i="51"/>
  <c r="AE34" i="51"/>
  <c r="W35" i="51"/>
  <c r="AE35" i="51"/>
  <c r="W36" i="51"/>
  <c r="AE36" i="51"/>
  <c r="W37" i="51"/>
  <c r="AE37" i="51"/>
  <c r="W38" i="51"/>
  <c r="AE38" i="51"/>
  <c r="W39" i="51"/>
  <c r="AE39" i="51"/>
  <c r="W43" i="51"/>
  <c r="AE43" i="51"/>
  <c r="W47" i="51"/>
  <c r="AE47" i="51"/>
  <c r="W49" i="51"/>
  <c r="AE49" i="51"/>
  <c r="W50" i="51"/>
  <c r="AE50" i="51"/>
  <c r="W51" i="51"/>
  <c r="AE51" i="51"/>
  <c r="W52" i="51"/>
  <c r="AE52" i="51"/>
  <c r="W53" i="51"/>
  <c r="AE53" i="51"/>
  <c r="W54" i="51"/>
  <c r="AE54" i="51"/>
  <c r="W55" i="51"/>
  <c r="AE55" i="51"/>
  <c r="W57" i="51"/>
  <c r="AE57" i="51"/>
  <c r="W58" i="51"/>
  <c r="AE58" i="51"/>
  <c r="W59" i="51"/>
  <c r="AE59" i="51"/>
  <c r="W60" i="51"/>
  <c r="AE60" i="51"/>
  <c r="W61" i="51"/>
  <c r="AE61" i="51"/>
  <c r="W62" i="51"/>
  <c r="AE62" i="51"/>
  <c r="W63" i="51"/>
  <c r="AE63" i="51"/>
  <c r="W64" i="51"/>
  <c r="AE64" i="51"/>
  <c r="W65" i="51"/>
  <c r="AE65" i="51"/>
  <c r="W66" i="51"/>
  <c r="AE66" i="51"/>
  <c r="W67" i="51"/>
  <c r="AE67" i="51"/>
  <c r="W68" i="51"/>
  <c r="AE68" i="51"/>
  <c r="W70" i="51"/>
  <c r="AE70" i="51"/>
  <c r="W71" i="51"/>
  <c r="AE71" i="51"/>
  <c r="W72" i="51"/>
  <c r="AE72" i="51"/>
  <c r="W73" i="51"/>
  <c r="AE73" i="51"/>
  <c r="W74" i="51"/>
  <c r="AE74" i="51"/>
  <c r="W75" i="51"/>
  <c r="AE75" i="51"/>
  <c r="W77" i="51"/>
  <c r="AE77" i="51"/>
  <c r="W76" i="51"/>
  <c r="AE76" i="51"/>
  <c r="W79" i="51"/>
  <c r="AE79" i="51"/>
  <c r="W80" i="51"/>
  <c r="AE80" i="51"/>
  <c r="W81" i="51"/>
  <c r="AE81" i="51"/>
  <c r="W82" i="51"/>
  <c r="AE82" i="51"/>
  <c r="W83" i="51"/>
  <c r="AE83" i="51"/>
  <c r="W84" i="51"/>
  <c r="AE84" i="51"/>
  <c r="W85" i="51"/>
  <c r="AE85" i="51"/>
  <c r="W86" i="51"/>
  <c r="AE86" i="51"/>
  <c r="W87" i="51"/>
  <c r="AE87" i="51"/>
  <c r="W88" i="51"/>
  <c r="AE88" i="51"/>
  <c r="W89" i="51"/>
  <c r="AE89" i="51"/>
  <c r="W90" i="51"/>
  <c r="AE90" i="51"/>
  <c r="W91" i="51"/>
  <c r="AE91" i="51"/>
  <c r="W92" i="51"/>
  <c r="AE92" i="51"/>
  <c r="W93" i="51"/>
  <c r="AE93" i="51"/>
  <c r="W94" i="51"/>
  <c r="AE94" i="51"/>
  <c r="W95" i="51"/>
  <c r="AE95" i="51"/>
  <c r="W96" i="51"/>
  <c r="AE96" i="51"/>
  <c r="W97" i="51"/>
  <c r="AE97" i="51"/>
  <c r="W98" i="51"/>
  <c r="AE98" i="51"/>
  <c r="W99" i="51"/>
  <c r="AE99" i="51"/>
  <c r="W100" i="51"/>
  <c r="AE100" i="51"/>
  <c r="W103" i="51"/>
  <c r="AE103" i="51"/>
  <c r="W104" i="51"/>
  <c r="AE104" i="51"/>
  <c r="W105" i="51"/>
  <c r="AE105" i="51"/>
  <c r="W106" i="51"/>
  <c r="AE106" i="51"/>
  <c r="W112" i="51"/>
  <c r="AE112" i="51"/>
  <c r="W114" i="51"/>
  <c r="AE114" i="51"/>
  <c r="W121" i="51"/>
  <c r="AE121" i="51"/>
  <c r="W117" i="51"/>
  <c r="AE117" i="51"/>
  <c r="W118" i="51"/>
  <c r="AE118" i="51"/>
  <c r="W119" i="51"/>
  <c r="AE119" i="51"/>
  <c r="W120" i="51"/>
  <c r="AE120" i="51"/>
  <c r="W122" i="51"/>
  <c r="AE122" i="51"/>
  <c r="W123" i="51"/>
  <c r="AE123" i="51"/>
  <c r="W124" i="51"/>
  <c r="AE124" i="51"/>
  <c r="W125" i="51"/>
  <c r="AE125" i="51"/>
  <c r="W126" i="51"/>
  <c r="AE126" i="51"/>
  <c r="W127" i="51"/>
  <c r="AE127" i="51"/>
  <c r="W128" i="51"/>
  <c r="AE128" i="51"/>
  <c r="W129" i="51"/>
  <c r="AE129" i="51"/>
  <c r="W130" i="51"/>
  <c r="AE130" i="51"/>
  <c r="W131" i="51"/>
  <c r="AE131" i="51"/>
  <c r="W132" i="51"/>
  <c r="AE132" i="51"/>
  <c r="W133" i="51"/>
  <c r="AE133" i="51"/>
  <c r="W134" i="51"/>
  <c r="AE134" i="51"/>
  <c r="W135" i="51"/>
  <c r="AE135" i="51"/>
  <c r="W136" i="51"/>
  <c r="AE136" i="51"/>
  <c r="W137" i="51"/>
  <c r="AE137" i="51"/>
  <c r="W138" i="51"/>
  <c r="AE138" i="51"/>
  <c r="W139" i="51"/>
  <c r="AE139" i="51"/>
  <c r="W140" i="51"/>
  <c r="AE140" i="51"/>
  <c r="W142" i="51"/>
  <c r="AE142" i="51"/>
  <c r="W143" i="51"/>
  <c r="AE143" i="51"/>
  <c r="W144" i="51"/>
  <c r="AE144" i="51"/>
  <c r="W115" i="51"/>
  <c r="AE115" i="51"/>
  <c r="W145" i="51"/>
  <c r="AE145" i="51"/>
  <c r="W147" i="51"/>
  <c r="AE147" i="51"/>
  <c r="W148" i="51"/>
  <c r="AE148" i="51"/>
  <c r="W149" i="51"/>
  <c r="AE149" i="51"/>
  <c r="W150" i="51"/>
  <c r="AE150" i="51"/>
  <c r="W151" i="51"/>
  <c r="AE151" i="51"/>
  <c r="W152" i="51"/>
  <c r="AE152" i="51"/>
  <c r="W153" i="51"/>
  <c r="AE153" i="51"/>
  <c r="W154" i="51"/>
  <c r="AE154" i="51"/>
  <c r="W155" i="51"/>
  <c r="AE155" i="51"/>
  <c r="W156" i="51"/>
  <c r="AE156" i="51"/>
  <c r="W157" i="51"/>
  <c r="AE157" i="51"/>
  <c r="W158" i="51"/>
  <c r="AE158" i="51"/>
  <c r="W159" i="51"/>
  <c r="AE159" i="51"/>
  <c r="W160" i="51"/>
  <c r="AE160" i="51"/>
  <c r="W161" i="51"/>
  <c r="AE161" i="51"/>
  <c r="W162" i="51"/>
  <c r="AE162" i="51"/>
  <c r="W163" i="51"/>
  <c r="AE163" i="51"/>
  <c r="W164" i="51"/>
  <c r="AE164" i="51"/>
  <c r="W165" i="51"/>
  <c r="AE165" i="51"/>
  <c r="W166" i="51"/>
  <c r="AE166" i="51"/>
  <c r="W167" i="51"/>
  <c r="AE167" i="51"/>
  <c r="W168" i="51"/>
  <c r="AE168" i="51"/>
  <c r="W169" i="51"/>
  <c r="AE169" i="51"/>
  <c r="W170" i="51"/>
  <c r="AE170" i="51"/>
  <c r="W171" i="51"/>
  <c r="AE171" i="51"/>
  <c r="W172" i="51"/>
  <c r="AE172" i="51"/>
  <c r="W173" i="51"/>
  <c r="AE173" i="51"/>
  <c r="W174" i="51"/>
  <c r="AE174" i="51"/>
  <c r="W175" i="51"/>
  <c r="AE175" i="51"/>
  <c r="W176" i="51"/>
  <c r="AE176" i="51"/>
  <c r="W146" i="51"/>
  <c r="AE146" i="51"/>
  <c r="W177" i="51"/>
  <c r="AE177" i="51"/>
  <c r="W178" i="51"/>
  <c r="AE178" i="51"/>
  <c r="W179" i="51"/>
  <c r="AE179" i="51"/>
  <c r="W184" i="51"/>
  <c r="AE184" i="51"/>
  <c r="W185" i="51"/>
  <c r="AE185" i="51"/>
  <c r="W189" i="51"/>
  <c r="AE189" i="51"/>
  <c r="W192" i="51"/>
  <c r="AE192" i="51"/>
  <c r="W193" i="51"/>
  <c r="AE193" i="51"/>
  <c r="W194" i="51"/>
  <c r="AE194" i="51"/>
  <c r="W195" i="51"/>
  <c r="AE195" i="51"/>
  <c r="W196" i="51"/>
  <c r="AE196" i="51"/>
  <c r="W197" i="51"/>
  <c r="AE197" i="51"/>
  <c r="W198" i="51"/>
  <c r="AE198" i="51"/>
  <c r="W199" i="51"/>
  <c r="AE199" i="51"/>
  <c r="W201" i="51"/>
  <c r="AE201" i="51"/>
  <c r="W202" i="51"/>
  <c r="AE202" i="51"/>
  <c r="W203" i="51"/>
  <c r="AE203" i="51"/>
  <c r="W204" i="51"/>
  <c r="AE204" i="51"/>
  <c r="W205" i="51"/>
  <c r="AE205" i="51"/>
  <c r="W206" i="51"/>
  <c r="AE206" i="51"/>
  <c r="W207" i="51"/>
  <c r="AE207" i="51"/>
  <c r="W208" i="51"/>
  <c r="AE208" i="51"/>
  <c r="W209" i="51"/>
  <c r="AE209" i="51"/>
  <c r="W210" i="51"/>
  <c r="AE210" i="51"/>
  <c r="W211" i="51"/>
  <c r="AE211" i="51"/>
  <c r="W212" i="51"/>
  <c r="AE212" i="51"/>
  <c r="W215" i="51"/>
  <c r="AE215" i="51"/>
  <c r="W218" i="51"/>
  <c r="AE218" i="51"/>
  <c r="W219" i="51"/>
  <c r="AE219" i="51"/>
  <c r="W220" i="51"/>
  <c r="AE220" i="51"/>
  <c r="W221" i="51"/>
  <c r="AE221" i="51"/>
  <c r="W222" i="51"/>
  <c r="AE222" i="51"/>
  <c r="W223" i="51"/>
  <c r="AE223" i="51"/>
  <c r="W224" i="51"/>
  <c r="AE224" i="51"/>
  <c r="W217" i="51"/>
  <c r="AE217" i="51"/>
  <c r="W227" i="51"/>
  <c r="AE227" i="51"/>
  <c r="W228" i="51"/>
  <c r="AE228" i="51"/>
  <c r="W229" i="51"/>
  <c r="AE229" i="51"/>
  <c r="W230" i="51"/>
  <c r="AE230" i="51"/>
  <c r="W233" i="51"/>
  <c r="AE233" i="51"/>
  <c r="W234" i="51"/>
  <c r="AE234" i="51"/>
  <c r="W235" i="51"/>
  <c r="AE235" i="51"/>
  <c r="W236" i="51"/>
  <c r="AE236" i="51"/>
  <c r="W237" i="51"/>
  <c r="AE237" i="51"/>
  <c r="W238" i="51"/>
  <c r="AE238" i="51"/>
  <c r="W239" i="51"/>
  <c r="AE239" i="51"/>
  <c r="W242" i="51"/>
  <c r="AE242" i="51"/>
  <c r="W251" i="51"/>
  <c r="AE251" i="51"/>
  <c r="W248" i="51"/>
  <c r="AE248" i="51"/>
  <c r="W249" i="51"/>
  <c r="AE249" i="51"/>
  <c r="W245" i="51"/>
  <c r="AE245" i="51"/>
  <c r="W246" i="51"/>
  <c r="AE246" i="51"/>
  <c r="W250" i="51"/>
  <c r="AE250" i="51"/>
  <c r="W247" i="51"/>
  <c r="AE247" i="51"/>
  <c r="W252" i="51"/>
  <c r="AE252" i="51"/>
  <c r="W253" i="51"/>
  <c r="AE253" i="51"/>
  <c r="W254" i="51"/>
  <c r="AE254" i="51"/>
  <c r="W256" i="51"/>
  <c r="AE256" i="51"/>
  <c r="W257" i="51"/>
  <c r="AE257" i="51"/>
  <c r="W258" i="51"/>
  <c r="AE258" i="51"/>
  <c r="W259" i="51"/>
  <c r="AE259" i="51"/>
  <c r="W260" i="51"/>
  <c r="AE260" i="51"/>
  <c r="W272" i="51"/>
  <c r="AE272" i="51"/>
  <c r="W273" i="51"/>
  <c r="AE273" i="51"/>
  <c r="W274" i="51"/>
  <c r="AE274" i="51"/>
  <c r="W275" i="51"/>
  <c r="AE275" i="51"/>
  <c r="W277" i="51"/>
  <c r="AE277" i="51"/>
  <c r="W278" i="51"/>
  <c r="AE278" i="51"/>
  <c r="W279" i="51"/>
  <c r="AE279" i="51"/>
  <c r="W280" i="51"/>
  <c r="AE280" i="51"/>
  <c r="W281" i="51"/>
  <c r="AE281" i="51"/>
  <c r="W269" i="51"/>
  <c r="AE269" i="51"/>
  <c r="W270" i="51"/>
  <c r="AE270" i="51"/>
  <c r="W271" i="51"/>
  <c r="AE271" i="51"/>
  <c r="W283" i="51"/>
  <c r="AE283" i="51"/>
  <c r="W284" i="51"/>
  <c r="AE284" i="51"/>
  <c r="W285" i="51"/>
  <c r="AE285" i="51"/>
  <c r="W286" i="51"/>
  <c r="AE286" i="51"/>
  <c r="W287" i="51"/>
  <c r="AE287" i="51"/>
  <c r="W288" i="51"/>
  <c r="AE288" i="51"/>
  <c r="W289" i="51"/>
  <c r="AE289" i="51"/>
  <c r="W290" i="51"/>
  <c r="AE290" i="51"/>
  <c r="W291" i="51"/>
  <c r="AE291" i="51"/>
  <c r="W292" i="51"/>
  <c r="AE292" i="51"/>
  <c r="W295" i="51"/>
  <c r="AE295" i="51"/>
  <c r="W296" i="51"/>
  <c r="AE296" i="51"/>
  <c r="W297" i="51"/>
  <c r="AE297" i="51"/>
  <c r="W298" i="51"/>
  <c r="AE298" i="51"/>
  <c r="W299" i="51"/>
  <c r="AE299" i="51"/>
  <c r="W300" i="51"/>
  <c r="AE300" i="51"/>
  <c r="W301" i="51"/>
  <c r="AE301" i="51"/>
  <c r="W294" i="51"/>
  <c r="AE294" i="51"/>
  <c r="W303" i="51"/>
  <c r="AE303" i="51"/>
  <c r="W304" i="51"/>
  <c r="AE304" i="51"/>
  <c r="W305" i="51"/>
  <c r="AE305" i="51"/>
  <c r="W306" i="51"/>
  <c r="AE306" i="51"/>
  <c r="W307" i="51"/>
  <c r="AE307" i="51"/>
  <c r="W308" i="51"/>
  <c r="AE308" i="51"/>
  <c r="W309" i="51"/>
  <c r="AE309" i="51"/>
  <c r="W310" i="51"/>
  <c r="AE310" i="51"/>
  <c r="W311" i="51"/>
  <c r="AE311" i="51"/>
  <c r="W312" i="51"/>
  <c r="AE312" i="51"/>
  <c r="W313" i="51"/>
  <c r="AE313" i="51"/>
  <c r="W314" i="51"/>
  <c r="AE314" i="51"/>
  <c r="W263" i="51"/>
  <c r="AE263" i="51"/>
  <c r="W264" i="51"/>
  <c r="AE264" i="51"/>
  <c r="W265" i="51"/>
  <c r="AE265" i="51"/>
  <c r="W266" i="51"/>
  <c r="AE266" i="51"/>
  <c r="W267" i="51"/>
  <c r="AE267" i="51"/>
  <c r="W268" i="51"/>
  <c r="AE268" i="51"/>
  <c r="W316" i="51"/>
  <c r="AE316" i="51"/>
  <c r="W317" i="51"/>
  <c r="AE317" i="51"/>
  <c r="W318" i="51"/>
  <c r="AE318" i="51"/>
  <c r="W348" i="51"/>
  <c r="AE348" i="51"/>
  <c r="W349" i="51"/>
  <c r="AE349" i="51"/>
  <c r="W350" i="51"/>
  <c r="AE350" i="51"/>
  <c r="W373" i="51"/>
  <c r="AE373" i="51"/>
  <c r="W342" i="51"/>
  <c r="AE342" i="51"/>
  <c r="W343" i="51"/>
  <c r="AE343" i="51"/>
  <c r="W321" i="51"/>
  <c r="AE321" i="51"/>
  <c r="W322" i="51"/>
  <c r="AE322" i="51"/>
  <c r="W323" i="51"/>
  <c r="AE323" i="51"/>
  <c r="W324" i="51"/>
  <c r="AE324" i="51"/>
  <c r="W325" i="51"/>
  <c r="AE325" i="51"/>
  <c r="W326" i="51"/>
  <c r="AE326" i="51"/>
  <c r="W335" i="51"/>
  <c r="AE335" i="51"/>
  <c r="W336" i="51"/>
  <c r="AE336" i="51"/>
  <c r="W328" i="51"/>
  <c r="AE328" i="51"/>
  <c r="W329" i="51"/>
  <c r="AE329" i="51"/>
  <c r="W330" i="51"/>
  <c r="AE330" i="51"/>
  <c r="W331" i="51"/>
  <c r="AE331" i="51"/>
  <c r="W332" i="51"/>
  <c r="AE332" i="51"/>
  <c r="W339" i="51"/>
  <c r="AE339" i="51"/>
  <c r="W340" i="51"/>
  <c r="AE340" i="51"/>
  <c r="W341" i="51"/>
  <c r="AE341" i="51"/>
  <c r="W333" i="51"/>
  <c r="AE333" i="51"/>
  <c r="W334" i="51"/>
  <c r="AE334" i="51"/>
  <c r="W357" i="51"/>
  <c r="AE357" i="51"/>
  <c r="W358" i="51"/>
  <c r="AE358" i="51"/>
  <c r="W359" i="51"/>
  <c r="AE359" i="51"/>
  <c r="W360" i="51"/>
  <c r="AE360" i="51"/>
  <c r="W361" i="51"/>
  <c r="AE361" i="51"/>
  <c r="W362" i="51"/>
  <c r="AE362" i="51"/>
  <c r="W363" i="51"/>
  <c r="AE363" i="51"/>
  <c r="W364" i="51"/>
  <c r="AE364" i="51"/>
  <c r="W365" i="51"/>
  <c r="AE365" i="51"/>
  <c r="W366" i="51"/>
  <c r="AE366" i="51"/>
  <c r="W367" i="51"/>
  <c r="AE367" i="51"/>
  <c r="W368" i="51"/>
  <c r="AE368" i="51"/>
  <c r="W369" i="51"/>
  <c r="AE369" i="51"/>
  <c r="W370" i="51"/>
  <c r="AE370" i="51"/>
  <c r="W371" i="51"/>
  <c r="AE371" i="51"/>
  <c r="W319" i="51"/>
  <c r="AE319" i="51"/>
  <c r="W372" i="51"/>
  <c r="AE372" i="51"/>
  <c r="W337" i="51"/>
  <c r="AE337" i="51"/>
  <c r="W374" i="51"/>
  <c r="AE374" i="51"/>
  <c r="W375" i="51"/>
  <c r="AE375" i="51"/>
  <c r="W376" i="51"/>
  <c r="AE376" i="51"/>
  <c r="W377" i="51"/>
  <c r="AE377" i="51"/>
  <c r="W378" i="51"/>
  <c r="AE378" i="51"/>
  <c r="W379" i="51"/>
  <c r="AE379" i="51"/>
  <c r="W380" i="51"/>
  <c r="AE380" i="51"/>
  <c r="W381" i="51"/>
  <c r="AE381" i="51"/>
  <c r="W352" i="51"/>
  <c r="AE352" i="51"/>
  <c r="W353" i="51"/>
  <c r="AE353" i="51"/>
  <c r="W354" i="51"/>
  <c r="AE354" i="51"/>
  <c r="W355" i="51"/>
  <c r="AE355" i="51"/>
  <c r="W391" i="51"/>
  <c r="AE391" i="51"/>
  <c r="W392" i="51"/>
  <c r="AE392" i="51"/>
  <c r="W393" i="51"/>
  <c r="AE393" i="51"/>
  <c r="W394" i="51"/>
  <c r="AE394" i="51"/>
  <c r="W395" i="51"/>
  <c r="AE395" i="51"/>
  <c r="W396" i="51"/>
  <c r="AE396" i="51"/>
  <c r="W397" i="51"/>
  <c r="AE397" i="51"/>
  <c r="W398" i="51"/>
  <c r="AE398" i="51"/>
  <c r="W399" i="51"/>
  <c r="AE399" i="51"/>
  <c r="W402" i="51"/>
  <c r="AE402" i="51"/>
  <c r="W403" i="51"/>
  <c r="AE403" i="51"/>
  <c r="W404" i="51"/>
  <c r="AE404" i="51"/>
  <c r="W406" i="51"/>
  <c r="AE406" i="51"/>
  <c r="W407" i="51"/>
  <c r="AE407" i="51"/>
  <c r="W408" i="51"/>
  <c r="AE408" i="51"/>
  <c r="W409" i="51"/>
  <c r="AE409" i="51"/>
  <c r="W410" i="51"/>
  <c r="AE410" i="51"/>
  <c r="W412" i="51"/>
  <c r="AE412" i="51"/>
  <c r="W413" i="51"/>
  <c r="AE413" i="51"/>
  <c r="W414" i="51"/>
  <c r="AE414" i="51"/>
  <c r="W415" i="51"/>
  <c r="AE415" i="51"/>
  <c r="W416" i="51"/>
  <c r="AE416" i="51"/>
  <c r="W417" i="51"/>
  <c r="AE417" i="51"/>
  <c r="W418" i="51"/>
  <c r="AE418" i="51"/>
  <c r="W419" i="51"/>
  <c r="AE419" i="51"/>
  <c r="W420" i="51"/>
  <c r="AE420" i="51"/>
  <c r="W421" i="51"/>
  <c r="AE421" i="51"/>
  <c r="W422" i="51"/>
  <c r="AE422" i="51"/>
  <c r="W423" i="51"/>
  <c r="AE423" i="51"/>
  <c r="W424" i="51"/>
  <c r="AE424" i="51"/>
  <c r="W425" i="51"/>
  <c r="AE425" i="51"/>
  <c r="W426" i="51"/>
  <c r="AE426" i="51"/>
  <c r="W427" i="51"/>
  <c r="AE427" i="51"/>
  <c r="W428" i="51"/>
  <c r="AE428" i="51"/>
  <c r="W429" i="51"/>
  <c r="AE429" i="51"/>
  <c r="W430" i="51"/>
  <c r="AE430" i="51"/>
  <c r="W431" i="51"/>
  <c r="AE431" i="51"/>
  <c r="W432" i="51"/>
  <c r="AE432" i="51"/>
  <c r="W433" i="51"/>
  <c r="AE433" i="51"/>
  <c r="W434" i="51"/>
  <c r="AE434" i="51"/>
  <c r="W435" i="51"/>
  <c r="AE435" i="51"/>
  <c r="W436" i="51"/>
  <c r="AE436" i="51"/>
  <c r="W437" i="51"/>
  <c r="AE437" i="51"/>
  <c r="W439" i="51"/>
  <c r="AE439" i="51"/>
  <c r="W440" i="51"/>
  <c r="AE440" i="51"/>
  <c r="W441" i="51"/>
  <c r="AE441" i="51"/>
  <c r="W442" i="51"/>
  <c r="AE442" i="51"/>
  <c r="W443" i="51"/>
  <c r="AE443" i="51"/>
  <c r="W444" i="51"/>
  <c r="AE444" i="51"/>
  <c r="W445" i="51"/>
  <c r="AE445" i="51"/>
  <c r="W446" i="51"/>
  <c r="AE446" i="51"/>
  <c r="W447" i="51"/>
  <c r="AE447" i="51"/>
  <c r="W448" i="51"/>
  <c r="AE448" i="51"/>
  <c r="W449" i="51"/>
  <c r="AE449" i="51"/>
  <c r="W450" i="51"/>
  <c r="AE450" i="51"/>
  <c r="W451" i="51"/>
  <c r="AE451" i="51"/>
  <c r="W452" i="51"/>
  <c r="AE452" i="51"/>
  <c r="W453" i="51"/>
  <c r="AE453" i="51"/>
  <c r="W454" i="51"/>
  <c r="AE454" i="51"/>
  <c r="W455" i="51"/>
  <c r="AE455" i="51"/>
  <c r="W456" i="51"/>
  <c r="AE456" i="51"/>
  <c r="W457" i="51"/>
  <c r="AE457" i="51"/>
  <c r="W458" i="51"/>
  <c r="AE458" i="51"/>
  <c r="W459" i="51"/>
  <c r="AE459" i="51"/>
  <c r="W460" i="51"/>
  <c r="AE460" i="51"/>
  <c r="W461" i="51"/>
  <c r="AE461" i="51"/>
  <c r="W462" i="51"/>
  <c r="AE462" i="51"/>
  <c r="W463" i="51"/>
  <c r="AE463" i="51"/>
  <c r="W464" i="51"/>
  <c r="AE464" i="51"/>
  <c r="W465" i="51"/>
  <c r="AE465" i="51"/>
  <c r="W466" i="51"/>
  <c r="AE466" i="51"/>
  <c r="W467" i="51"/>
  <c r="AE467" i="51"/>
  <c r="W468" i="51"/>
  <c r="AE468" i="51"/>
  <c r="W469" i="51"/>
  <c r="AE469" i="51"/>
  <c r="W470" i="51"/>
  <c r="AE470" i="51"/>
  <c r="W471" i="51"/>
  <c r="AE471" i="51"/>
  <c r="W472" i="51"/>
  <c r="AE472" i="51"/>
  <c r="W473" i="51"/>
  <c r="AE473" i="51"/>
  <c r="W474" i="51"/>
  <c r="AE474" i="51"/>
  <c r="W475" i="51"/>
  <c r="AE475" i="51"/>
  <c r="W478" i="51"/>
  <c r="AE478" i="51"/>
  <c r="W479" i="51"/>
  <c r="AE479" i="51"/>
  <c r="W481" i="51"/>
  <c r="AE481" i="51"/>
  <c r="W482" i="51"/>
  <c r="AE482" i="51"/>
  <c r="W483" i="51"/>
  <c r="AE483" i="51"/>
  <c r="W484" i="51"/>
  <c r="AE484" i="51"/>
  <c r="W485" i="51"/>
  <c r="AE485" i="51"/>
  <c r="W486" i="51"/>
  <c r="AE486" i="51"/>
  <c r="W487" i="51"/>
  <c r="AE487" i="51"/>
  <c r="W488" i="51"/>
  <c r="AE488" i="51"/>
  <c r="W489" i="51"/>
  <c r="AE489" i="51"/>
  <c r="W490" i="51"/>
  <c r="AE490" i="51"/>
  <c r="W491" i="51"/>
  <c r="AE491" i="51"/>
  <c r="W492" i="51"/>
  <c r="AE492" i="51"/>
  <c r="W493" i="51"/>
  <c r="AE493" i="51"/>
  <c r="W494" i="51"/>
  <c r="AE494" i="51"/>
  <c r="W495" i="51"/>
  <c r="AE495" i="51"/>
  <c r="W496" i="51"/>
  <c r="AE496" i="51"/>
  <c r="W499" i="51"/>
  <c r="AE499" i="51"/>
  <c r="W500" i="51"/>
  <c r="AE500" i="51"/>
  <c r="W536" i="51"/>
  <c r="AE536" i="51"/>
  <c r="W501" i="51"/>
  <c r="AE501" i="51"/>
  <c r="W502" i="51"/>
  <c r="AE502" i="51"/>
  <c r="W503" i="51"/>
  <c r="AE503" i="51"/>
  <c r="W504" i="51"/>
  <c r="AE504" i="51"/>
  <c r="W505" i="51"/>
  <c r="AE505" i="51"/>
  <c r="W506" i="51"/>
  <c r="AE506" i="51"/>
  <c r="W507" i="51"/>
  <c r="AE507" i="51"/>
  <c r="W508" i="51"/>
  <c r="AE508" i="51"/>
  <c r="W509" i="51"/>
  <c r="AE509" i="51"/>
  <c r="W510" i="51"/>
  <c r="AE510" i="51"/>
  <c r="W511" i="51"/>
  <c r="AE511" i="51"/>
  <c r="W512" i="51"/>
  <c r="AE512" i="51"/>
  <c r="W513" i="51"/>
  <c r="AE513" i="51"/>
  <c r="W514" i="51"/>
  <c r="AE514" i="51"/>
  <c r="W515" i="51"/>
  <c r="AE515" i="51"/>
  <c r="W516" i="51"/>
  <c r="AE516" i="51"/>
  <c r="W517" i="51"/>
  <c r="AE517" i="51"/>
  <c r="W518" i="51"/>
  <c r="AE518" i="51"/>
  <c r="W519" i="51"/>
  <c r="AE519" i="51"/>
  <c r="W520" i="51"/>
  <c r="AE520" i="51"/>
  <c r="W521" i="51"/>
  <c r="AE521" i="51"/>
  <c r="W522" i="51"/>
  <c r="AE522" i="51"/>
  <c r="W523" i="51"/>
  <c r="AE523" i="51"/>
  <c r="W524" i="51"/>
  <c r="AE524" i="51"/>
  <c r="W525" i="51"/>
  <c r="AE525" i="51"/>
  <c r="W526" i="51"/>
  <c r="AE526" i="51"/>
  <c r="W527" i="51"/>
  <c r="AE527" i="51"/>
  <c r="W528" i="51"/>
  <c r="AE528" i="51"/>
  <c r="W529" i="51"/>
  <c r="AE529" i="51"/>
  <c r="W530" i="51"/>
  <c r="AE530" i="51"/>
  <c r="W531" i="51"/>
  <c r="AE531" i="51"/>
  <c r="W532" i="51"/>
  <c r="AE532" i="51"/>
  <c r="W533" i="51"/>
  <c r="AE533" i="51"/>
  <c r="W534" i="51"/>
  <c r="AE534" i="51"/>
  <c r="W535" i="51"/>
  <c r="AE535" i="51"/>
  <c r="W537" i="51"/>
  <c r="AE537" i="51"/>
  <c r="W538" i="51"/>
  <c r="AE538" i="51"/>
  <c r="W539" i="51"/>
  <c r="AE539" i="51"/>
  <c r="W540" i="51"/>
  <c r="AE540" i="51"/>
  <c r="W542" i="51"/>
  <c r="AE542" i="51"/>
  <c r="W543" i="51"/>
  <c r="AE543" i="51"/>
  <c r="W544" i="51"/>
  <c r="AE544" i="51"/>
  <c r="W545" i="51"/>
  <c r="AE545" i="51"/>
  <c r="W546" i="51"/>
  <c r="AE546" i="51"/>
  <c r="W547" i="51"/>
  <c r="AE547" i="51"/>
  <c r="W548" i="51"/>
  <c r="AE548" i="51"/>
  <c r="W549" i="51"/>
  <c r="AE549" i="51"/>
  <c r="W550" i="51"/>
  <c r="AE550" i="51"/>
  <c r="W551" i="51"/>
  <c r="AE551" i="51"/>
  <c r="W552" i="51"/>
  <c r="AE552" i="51"/>
  <c r="W553" i="51"/>
  <c r="AE553" i="51"/>
  <c r="W554" i="51"/>
  <c r="AE554" i="51"/>
  <c r="W555" i="51"/>
  <c r="AE555" i="51"/>
  <c r="W556" i="51"/>
  <c r="AE556" i="51"/>
  <c r="W557" i="51"/>
  <c r="AE557" i="51"/>
  <c r="W558" i="51"/>
  <c r="AE558" i="51"/>
  <c r="W559" i="51"/>
  <c r="AE559" i="51"/>
  <c r="W560" i="51"/>
  <c r="AE560" i="51"/>
  <c r="W561" i="51"/>
  <c r="AE561" i="51"/>
  <c r="W562" i="51"/>
  <c r="AE562" i="51"/>
  <c r="W563" i="51"/>
  <c r="AE563" i="51"/>
  <c r="W564" i="51"/>
  <c r="AE564" i="51"/>
  <c r="W565" i="51"/>
  <c r="AE565" i="51"/>
  <c r="W566" i="51"/>
  <c r="AE566" i="51"/>
  <c r="W567" i="51"/>
  <c r="AE567" i="51"/>
  <c r="W568" i="51"/>
  <c r="AE568" i="51"/>
  <c r="W569" i="51"/>
  <c r="AE569" i="51"/>
  <c r="W570" i="51"/>
  <c r="AE570" i="51"/>
  <c r="W571" i="51"/>
  <c r="AE571" i="51"/>
  <c r="W572" i="51"/>
  <c r="AE572" i="51"/>
  <c r="W574" i="51"/>
  <c r="AE574" i="51"/>
  <c r="W575" i="51"/>
  <c r="AE575" i="51"/>
  <c r="W576" i="51"/>
  <c r="AE576" i="51"/>
  <c r="W577" i="51"/>
  <c r="AE577" i="51"/>
  <c r="AC578" i="51"/>
  <c r="V578" i="51" s="1"/>
  <c r="AC579" i="51"/>
  <c r="V579" i="51" s="1"/>
  <c r="W580" i="51"/>
  <c r="W581" i="51"/>
  <c r="AE581" i="51"/>
  <c r="W582" i="51"/>
  <c r="AE582" i="51"/>
  <c r="W584" i="51"/>
  <c r="AE584" i="51"/>
  <c r="W586" i="51"/>
  <c r="AE586" i="51"/>
  <c r="W588" i="51"/>
  <c r="AE588" i="51"/>
  <c r="W589" i="51"/>
  <c r="AE589" i="51"/>
  <c r="W590" i="51"/>
  <c r="AE590" i="51"/>
  <c r="W591" i="51"/>
  <c r="AE591" i="51"/>
  <c r="W601" i="51"/>
  <c r="AE601" i="51"/>
  <c r="W592" i="51"/>
  <c r="AE592" i="51"/>
  <c r="W593" i="51"/>
  <c r="AE593" i="51"/>
  <c r="W594" i="51"/>
  <c r="AE594" i="51"/>
  <c r="W595" i="51"/>
  <c r="AE595" i="51"/>
  <c r="W596" i="51"/>
  <c r="AE596" i="51"/>
  <c r="W597" i="51"/>
  <c r="AE597" i="51"/>
  <c r="W598" i="51"/>
  <c r="AE598" i="51"/>
  <c r="W600" i="51"/>
  <c r="AE600" i="51"/>
  <c r="W602" i="51"/>
  <c r="AE602" i="51"/>
  <c r="W603" i="51"/>
  <c r="AE603" i="51"/>
  <c r="W605" i="51"/>
  <c r="AE605" i="51"/>
  <c r="W606" i="51"/>
  <c r="AE606" i="51"/>
  <c r="W607" i="51"/>
  <c r="AE607" i="51"/>
  <c r="W608" i="51"/>
  <c r="AE608" i="51"/>
  <c r="W609" i="51"/>
  <c r="AE609" i="51"/>
  <c r="W610" i="51"/>
  <c r="AE610" i="51"/>
  <c r="W611" i="51"/>
  <c r="AE611" i="51"/>
  <c r="W612" i="51"/>
  <c r="AE612" i="51"/>
  <c r="W613" i="51"/>
  <c r="AE613" i="51"/>
  <c r="W614" i="51"/>
  <c r="AE614" i="51"/>
  <c r="W616" i="51"/>
  <c r="AE616" i="51"/>
  <c r="W617" i="51"/>
  <c r="AE617" i="51"/>
  <c r="W618" i="51"/>
  <c r="AE618" i="51"/>
  <c r="W619" i="51"/>
  <c r="AE619" i="51"/>
  <c r="W620" i="51"/>
  <c r="AE620" i="51"/>
  <c r="W621" i="51"/>
  <c r="AE621" i="51"/>
  <c r="W622" i="51"/>
  <c r="AE622" i="51"/>
  <c r="W623" i="51"/>
  <c r="AE623" i="51"/>
  <c r="W624" i="51"/>
  <c r="AE624" i="51"/>
  <c r="W625" i="51"/>
  <c r="AE625" i="51"/>
  <c r="W626" i="51"/>
  <c r="AE626" i="51"/>
  <c r="W627" i="51"/>
  <c r="AE627" i="51"/>
  <c r="W628" i="51"/>
  <c r="AE628" i="51"/>
  <c r="W629" i="51"/>
  <c r="AE629" i="51"/>
  <c r="W630" i="51"/>
  <c r="AE630" i="51"/>
  <c r="W631" i="51"/>
  <c r="AE631" i="51"/>
  <c r="W632" i="51"/>
  <c r="AE632" i="51"/>
  <c r="W633" i="51"/>
  <c r="AE633" i="51"/>
  <c r="W634" i="51"/>
  <c r="AE634" i="51"/>
  <c r="W635" i="51"/>
  <c r="AE635" i="51"/>
  <c r="W636" i="51"/>
  <c r="AE636" i="51"/>
  <c r="W637" i="51"/>
  <c r="AE637" i="51"/>
  <c r="W638" i="51"/>
  <c r="AE638" i="51"/>
  <c r="W639" i="51"/>
  <c r="AE639" i="51"/>
  <c r="W640" i="51"/>
  <c r="AE640" i="51"/>
  <c r="W641" i="51"/>
  <c r="AE641" i="51"/>
  <c r="W642" i="51"/>
  <c r="AE642" i="51"/>
  <c r="W643" i="51"/>
  <c r="AE643" i="51"/>
  <c r="W644" i="51"/>
  <c r="AE644" i="51"/>
  <c r="W645" i="51"/>
  <c r="AE645" i="51"/>
  <c r="W646" i="51"/>
  <c r="AE646" i="51"/>
  <c r="W647" i="51"/>
  <c r="AE647" i="51"/>
  <c r="W648" i="51"/>
  <c r="AE648" i="51"/>
  <c r="W649" i="51"/>
  <c r="AE649" i="51"/>
  <c r="W650" i="51"/>
  <c r="AE650" i="51"/>
  <c r="W651" i="51"/>
  <c r="AE651" i="51"/>
  <c r="W652" i="51"/>
  <c r="AE652" i="51"/>
  <c r="W653" i="51"/>
  <c r="AE653" i="51"/>
  <c r="W654" i="51"/>
  <c r="AE654" i="51"/>
  <c r="W655" i="51"/>
  <c r="AE655" i="51"/>
  <c r="W656" i="51"/>
  <c r="AE656" i="51"/>
  <c r="W657" i="51"/>
  <c r="AE657" i="51"/>
  <c r="W658" i="51"/>
  <c r="AE658" i="51"/>
  <c r="W659" i="51"/>
  <c r="AE659" i="51"/>
  <c r="W660" i="51"/>
  <c r="AE660" i="51"/>
  <c r="W661" i="51"/>
  <c r="AE661" i="51"/>
  <c r="W662" i="51"/>
  <c r="AE662" i="51"/>
  <c r="W663" i="51"/>
  <c r="AE663" i="51"/>
  <c r="W664" i="51"/>
  <c r="AE664" i="51"/>
  <c r="W665" i="51"/>
  <c r="AE665" i="51"/>
  <c r="W666" i="51"/>
  <c r="AE666" i="51"/>
  <c r="W667" i="51"/>
  <c r="AE667" i="51"/>
  <c r="W668" i="51"/>
  <c r="AE668" i="51"/>
  <c r="W669" i="51"/>
  <c r="AE669" i="51"/>
  <c r="W671" i="51"/>
  <c r="AE671" i="51"/>
  <c r="W672" i="51"/>
  <c r="AE672" i="51"/>
  <c r="W673" i="51"/>
  <c r="AE673" i="51"/>
  <c r="W674" i="51"/>
  <c r="AE674" i="51"/>
  <c r="W675" i="51"/>
  <c r="AE675" i="51"/>
  <c r="W676" i="51"/>
  <c r="AE676" i="51"/>
  <c r="W677" i="51"/>
  <c r="AE677" i="51"/>
  <c r="W678" i="51"/>
  <c r="AE678" i="51"/>
  <c r="W679" i="51"/>
  <c r="AE679" i="51"/>
  <c r="W680" i="51"/>
  <c r="AE680" i="51"/>
  <c r="W681" i="51"/>
  <c r="AE681" i="51"/>
  <c r="W682" i="51"/>
  <c r="AE682" i="51"/>
  <c r="W683" i="51"/>
  <c r="AE683" i="51"/>
  <c r="W684" i="51"/>
  <c r="AE684" i="51"/>
  <c r="W685" i="51"/>
  <c r="AE685" i="51"/>
  <c r="W686" i="51"/>
  <c r="AE686" i="51"/>
  <c r="W687" i="51"/>
  <c r="AE687" i="51"/>
  <c r="W688" i="51"/>
  <c r="AE688" i="51"/>
  <c r="W689" i="51"/>
  <c r="AE689" i="51"/>
  <c r="W690" i="51"/>
  <c r="AE690" i="51"/>
  <c r="W691" i="51"/>
  <c r="AE691" i="51"/>
  <c r="W692" i="51"/>
  <c r="AE692" i="51"/>
  <c r="W693" i="51"/>
  <c r="AE693" i="51"/>
  <c r="W694" i="51"/>
  <c r="AE694" i="51"/>
  <c r="W695" i="51"/>
  <c r="AE695" i="51"/>
  <c r="W696" i="51"/>
  <c r="AE696" i="51"/>
  <c r="W697" i="51"/>
  <c r="AE697" i="51"/>
  <c r="W698" i="51"/>
  <c r="AE698" i="51"/>
  <c r="W699" i="51"/>
  <c r="AE699" i="51"/>
  <c r="W700" i="51"/>
  <c r="AE700" i="51"/>
  <c r="W701" i="51"/>
  <c r="AE701" i="51"/>
  <c r="W702" i="51"/>
  <c r="AE702" i="51"/>
  <c r="W703" i="51"/>
  <c r="AE703" i="51"/>
  <c r="W704" i="51"/>
  <c r="AE704" i="51"/>
  <c r="W705" i="51"/>
  <c r="AE705" i="51"/>
  <c r="W706" i="51"/>
  <c r="AE706" i="51"/>
  <c r="W707" i="51"/>
  <c r="AE707" i="51"/>
  <c r="W708" i="51"/>
  <c r="AE708" i="51"/>
  <c r="W709" i="51"/>
  <c r="AE709" i="51"/>
  <c r="W712" i="51"/>
  <c r="AE712" i="51"/>
  <c r="W713" i="51"/>
  <c r="AE713" i="51"/>
  <c r="W714" i="51"/>
  <c r="AE714" i="51"/>
  <c r="W715" i="51"/>
  <c r="AE715" i="51"/>
  <c r="W716" i="51"/>
  <c r="AE716" i="51"/>
  <c r="W717" i="51"/>
  <c r="AE717" i="51"/>
  <c r="W718" i="51"/>
  <c r="AE718" i="51"/>
  <c r="W813" i="51"/>
  <c r="AC813" i="51" s="1"/>
  <c r="W814" i="51"/>
  <c r="AE814" i="51"/>
  <c r="W815" i="51"/>
  <c r="AE815" i="51"/>
  <c r="W816" i="51"/>
  <c r="AE816" i="51"/>
  <c r="W817" i="51"/>
  <c r="AE817" i="51"/>
  <c r="W818" i="51"/>
  <c r="AE818" i="51"/>
  <c r="W848" i="51"/>
  <c r="AE848" i="51"/>
  <c r="W849" i="51"/>
  <c r="AE849" i="51"/>
  <c r="W819" i="51"/>
  <c r="AE819" i="51"/>
  <c r="W820" i="51"/>
  <c r="AE820" i="51"/>
  <c r="W821" i="51"/>
  <c r="AE821" i="51"/>
  <c r="W823" i="51"/>
  <c r="AE823" i="51"/>
  <c r="W824" i="51"/>
  <c r="AE824" i="51"/>
  <c r="W825" i="51"/>
  <c r="AE825" i="51"/>
  <c r="W827" i="51"/>
  <c r="AE827" i="51"/>
  <c r="W828" i="51"/>
  <c r="AE828" i="51"/>
  <c r="W829" i="51"/>
  <c r="AE829" i="51"/>
  <c r="W830" i="51"/>
  <c r="AE830" i="51"/>
  <c r="W831" i="51"/>
  <c r="AE831" i="51"/>
  <c r="W832" i="51"/>
  <c r="AE832" i="51"/>
  <c r="W833" i="51"/>
  <c r="AE833" i="51"/>
  <c r="W834" i="51"/>
  <c r="AE834" i="51"/>
  <c r="W835" i="51"/>
  <c r="AE835" i="51"/>
  <c r="W836" i="51"/>
  <c r="AE836" i="51"/>
  <c r="W837" i="51"/>
  <c r="AE837" i="51"/>
  <c r="W838" i="51"/>
  <c r="AE838" i="51"/>
  <c r="W839" i="51"/>
  <c r="AE839" i="51"/>
  <c r="W840" i="51"/>
  <c r="AE840" i="51"/>
  <c r="W841" i="51"/>
  <c r="AE841" i="51"/>
  <c r="W842" i="51"/>
  <c r="AE842" i="51"/>
  <c r="W844" i="51"/>
  <c r="AE844" i="51"/>
  <c r="W845" i="51"/>
  <c r="AE845" i="51"/>
  <c r="W846" i="51"/>
  <c r="AE846" i="51"/>
  <c r="W847" i="51"/>
  <c r="AE847" i="51"/>
  <c r="W789" i="51"/>
  <c r="AE789" i="51"/>
  <c r="W790" i="51"/>
  <c r="AE790" i="51"/>
  <c r="W791" i="51"/>
  <c r="AE791" i="51"/>
  <c r="W792" i="51"/>
  <c r="AE792" i="51"/>
  <c r="W793" i="51"/>
  <c r="AE793" i="51"/>
  <c r="W794" i="51"/>
  <c r="AE794" i="51"/>
  <c r="W795" i="51"/>
  <c r="AE795" i="51"/>
  <c r="W796" i="51"/>
  <c r="AE796" i="51"/>
  <c r="W797" i="51"/>
  <c r="AE797" i="51"/>
  <c r="W798" i="51"/>
  <c r="AE798" i="51"/>
  <c r="W799" i="51"/>
  <c r="AE799" i="51"/>
  <c r="W800" i="51"/>
  <c r="AE800" i="51"/>
  <c r="W801" i="51"/>
  <c r="AE801" i="51"/>
  <c r="W802" i="51"/>
  <c r="AE802" i="51"/>
  <c r="W803" i="51"/>
  <c r="AE803" i="51"/>
  <c r="W804" i="51"/>
  <c r="AE804" i="51"/>
  <c r="W805" i="51"/>
  <c r="AE805" i="51"/>
  <c r="W809" i="51"/>
  <c r="AE809" i="51"/>
  <c r="W810" i="51"/>
  <c r="AE810" i="51"/>
  <c r="W729" i="51"/>
  <c r="AE729" i="51"/>
  <c r="W730" i="51"/>
  <c r="AE730" i="51"/>
  <c r="W731" i="51"/>
  <c r="AE731" i="51"/>
  <c r="W732" i="51"/>
  <c r="AE732" i="51"/>
  <c r="W733" i="51"/>
  <c r="AE733" i="51"/>
  <c r="W734" i="51"/>
  <c r="AE734" i="51"/>
  <c r="W735" i="51"/>
  <c r="AE735" i="51"/>
  <c r="W736" i="51"/>
  <c r="AE736" i="51"/>
  <c r="W737" i="51"/>
  <c r="AE737" i="51"/>
  <c r="W738" i="51"/>
  <c r="AE738" i="51"/>
  <c r="W739" i="51"/>
  <c r="AE739" i="51"/>
  <c r="W740" i="51"/>
  <c r="AE740" i="51"/>
  <c r="W741" i="51"/>
  <c r="AE741" i="51"/>
  <c r="W742" i="51"/>
  <c r="AE742" i="51"/>
  <c r="W743" i="51"/>
  <c r="AE743" i="51"/>
  <c r="W744" i="51"/>
  <c r="AE744" i="51"/>
  <c r="W745" i="51"/>
  <c r="AE745" i="51"/>
  <c r="W746" i="51"/>
  <c r="AE746" i="51"/>
  <c r="W747" i="51"/>
  <c r="AE747" i="51"/>
  <c r="W748" i="51"/>
  <c r="AE748" i="51"/>
  <c r="W749" i="51"/>
  <c r="AE749" i="51"/>
  <c r="W750" i="51"/>
  <c r="AE750" i="51"/>
  <c r="W751" i="51"/>
  <c r="AE751" i="51"/>
  <c r="W752" i="51"/>
  <c r="AE752" i="51"/>
  <c r="W753" i="51"/>
  <c r="AE753" i="51"/>
  <c r="W754" i="51"/>
  <c r="AE754" i="51"/>
  <c r="W755" i="51"/>
  <c r="AE755" i="51"/>
  <c r="W756" i="51"/>
  <c r="AE756" i="51"/>
  <c r="W757" i="51"/>
  <c r="AE757" i="51"/>
  <c r="W758" i="51"/>
  <c r="AE758" i="51"/>
  <c r="W759" i="51"/>
  <c r="AE759" i="51"/>
  <c r="W760" i="51"/>
  <c r="AE760" i="51"/>
  <c r="W761" i="51"/>
  <c r="AE761" i="51"/>
  <c r="W762" i="51"/>
  <c r="AE762" i="51"/>
  <c r="W763" i="51"/>
  <c r="AE763" i="51"/>
  <c r="W764" i="51"/>
  <c r="AE764" i="51"/>
  <c r="W765" i="51"/>
  <c r="AE765" i="51"/>
  <c r="W766" i="51"/>
  <c r="AE766" i="51"/>
  <c r="W767" i="51"/>
  <c r="AE767" i="51"/>
  <c r="W768" i="51"/>
  <c r="AE768" i="51"/>
  <c r="W769" i="51"/>
  <c r="AE769" i="51"/>
  <c r="W770" i="51"/>
  <c r="AE770" i="51"/>
  <c r="W771" i="51"/>
  <c r="AE771" i="51"/>
  <c r="W772" i="51"/>
  <c r="AE772" i="51"/>
  <c r="W773" i="51"/>
  <c r="AE773" i="51"/>
  <c r="W774" i="51"/>
  <c r="AE774" i="51"/>
  <c r="W775" i="51"/>
  <c r="AE775" i="51"/>
  <c r="W776" i="51"/>
  <c r="AE776" i="51"/>
  <c r="W777" i="51"/>
  <c r="AE777" i="51"/>
  <c r="W778" i="51"/>
  <c r="AE778" i="51"/>
  <c r="W779" i="51"/>
  <c r="AE779" i="51"/>
  <c r="W780" i="51"/>
  <c r="AE780" i="51"/>
  <c r="W781" i="51"/>
  <c r="AE781" i="51"/>
  <c r="W782" i="51"/>
  <c r="AE782" i="51"/>
  <c r="W783" i="51"/>
  <c r="AE783" i="51"/>
  <c r="W784" i="51"/>
  <c r="AE784" i="51"/>
  <c r="W786" i="51"/>
  <c r="AE786" i="51"/>
  <c r="W787" i="51"/>
  <c r="AE787" i="51"/>
  <c r="W901" i="51"/>
  <c r="AE901" i="51"/>
  <c r="W902" i="51"/>
  <c r="AE902" i="51"/>
  <c r="W905" i="51"/>
  <c r="AE905" i="51"/>
  <c r="W906" i="51"/>
  <c r="AE906" i="51"/>
  <c r="W907" i="51"/>
  <c r="AE907" i="51"/>
  <c r="W908" i="51"/>
  <c r="AE908" i="51"/>
  <c r="W909" i="51"/>
  <c r="AE909" i="51"/>
  <c r="W910" i="51"/>
  <c r="AE910" i="51"/>
  <c r="W911" i="51"/>
  <c r="AE911" i="51"/>
  <c r="W912" i="51"/>
  <c r="AE912" i="51"/>
  <c r="W913" i="51"/>
  <c r="AE913" i="51"/>
  <c r="W914" i="51"/>
  <c r="AE914" i="51"/>
  <c r="W918" i="51"/>
  <c r="AE918" i="51"/>
  <c r="W919" i="51"/>
  <c r="AE919" i="51"/>
  <c r="W920" i="51"/>
  <c r="AE920" i="51"/>
  <c r="W921" i="51"/>
  <c r="AE921" i="51"/>
  <c r="W922" i="51"/>
  <c r="AE922" i="51"/>
  <c r="W923" i="51"/>
  <c r="AE923" i="51"/>
  <c r="W924" i="51"/>
  <c r="AE924" i="51"/>
  <c r="W925" i="51"/>
  <c r="AE925" i="51"/>
  <c r="W926" i="51"/>
  <c r="AE926" i="51"/>
  <c r="W927" i="51"/>
  <c r="AE927" i="51"/>
  <c r="W928" i="51"/>
  <c r="AE928" i="51"/>
  <c r="W884" i="51"/>
  <c r="AE884" i="51"/>
  <c r="W885" i="51"/>
  <c r="AE885" i="51"/>
  <c r="W886" i="51"/>
  <c r="AE886" i="51"/>
  <c r="W887" i="51"/>
  <c r="AE887" i="51"/>
  <c r="W888" i="51"/>
  <c r="AE888" i="51"/>
  <c r="W889" i="51"/>
  <c r="AE889" i="51"/>
  <c r="W890" i="51"/>
  <c r="AE890" i="51"/>
  <c r="W891" i="51"/>
  <c r="AE891" i="51"/>
  <c r="W892" i="51"/>
  <c r="AE892" i="51"/>
  <c r="W893" i="51"/>
  <c r="AE893" i="51"/>
  <c r="W894" i="51"/>
  <c r="AE894" i="51"/>
  <c r="W895" i="51"/>
  <c r="AE895" i="51"/>
  <c r="W896" i="51"/>
  <c r="AE896" i="51"/>
  <c r="W897" i="51"/>
  <c r="AE897" i="51"/>
  <c r="W898" i="51"/>
  <c r="AE898" i="51"/>
  <c r="W850" i="51"/>
  <c r="AE850" i="51"/>
  <c r="W851" i="51"/>
  <c r="AE851" i="51"/>
  <c r="W852" i="51"/>
  <c r="AE852" i="51"/>
  <c r="W853" i="51"/>
  <c r="AE853" i="51"/>
  <c r="W862" i="51"/>
  <c r="AE862" i="51"/>
  <c r="W863" i="51"/>
  <c r="AE863" i="51"/>
  <c r="W864" i="51"/>
  <c r="AE864" i="51"/>
  <c r="W865" i="51"/>
  <c r="AE865" i="51"/>
  <c r="W866" i="51"/>
  <c r="AE866" i="51"/>
  <c r="W867" i="51"/>
  <c r="AE867" i="51"/>
  <c r="W868" i="51"/>
  <c r="AE868" i="51"/>
  <c r="W869" i="51"/>
  <c r="AE869" i="51"/>
  <c r="W870" i="51"/>
  <c r="AE870" i="51"/>
  <c r="W871" i="51"/>
  <c r="AE871" i="51"/>
  <c r="W872" i="51"/>
  <c r="AE872" i="51"/>
  <c r="W873" i="51"/>
  <c r="AE873" i="51"/>
  <c r="W874" i="51"/>
  <c r="AE874" i="51"/>
  <c r="W875" i="51"/>
  <c r="AE875" i="51"/>
  <c r="W876" i="51"/>
  <c r="AE876" i="51"/>
  <c r="W877" i="51"/>
  <c r="AE877" i="51"/>
  <c r="W878" i="51"/>
  <c r="AE878" i="51"/>
  <c r="W883" i="51"/>
  <c r="AE883" i="51"/>
  <c r="W979" i="51"/>
  <c r="AE979" i="51"/>
  <c r="W980" i="51"/>
  <c r="AE980" i="51"/>
  <c r="W981" i="51"/>
  <c r="AE981" i="51"/>
  <c r="W982" i="51"/>
  <c r="AE982" i="51"/>
  <c r="W983" i="51"/>
  <c r="AE983" i="51"/>
  <c r="W984" i="51"/>
  <c r="AE984" i="51"/>
  <c r="W985" i="51"/>
  <c r="AE985" i="51"/>
  <c r="W986" i="51"/>
  <c r="AE986" i="51"/>
  <c r="W929" i="51"/>
  <c r="AE929" i="51"/>
  <c r="W930" i="51"/>
  <c r="AE930" i="51"/>
  <c r="W931" i="51"/>
  <c r="AE931" i="51"/>
  <c r="W932" i="51"/>
  <c r="AE932" i="51"/>
  <c r="W933" i="51"/>
  <c r="AE933" i="51"/>
  <c r="W934" i="51"/>
  <c r="AE934" i="51"/>
  <c r="W935" i="51"/>
  <c r="AE935" i="51"/>
  <c r="W936" i="51"/>
  <c r="AE936" i="51"/>
  <c r="W937" i="51"/>
  <c r="AE937" i="51"/>
  <c r="W938" i="51"/>
  <c r="AE938" i="51"/>
  <c r="W939" i="51"/>
  <c r="AE939" i="51"/>
  <c r="W940" i="51"/>
  <c r="AE940" i="51"/>
  <c r="W941" i="51"/>
  <c r="AE941" i="51"/>
  <c r="W942" i="51"/>
  <c r="AE942" i="51"/>
  <c r="W943" i="51"/>
  <c r="AE943" i="51"/>
  <c r="W944" i="51"/>
  <c r="AE944" i="51"/>
  <c r="W945" i="51"/>
  <c r="AE945" i="51"/>
  <c r="W946" i="51"/>
  <c r="AE946" i="51"/>
  <c r="W947" i="51"/>
  <c r="AE947" i="51"/>
  <c r="W948" i="51"/>
  <c r="AE948" i="51"/>
  <c r="W949" i="51"/>
  <c r="AE949" i="51"/>
  <c r="W950" i="51"/>
  <c r="AE950" i="51"/>
  <c r="W951" i="51"/>
  <c r="AE951" i="51"/>
  <c r="W952" i="51"/>
  <c r="AE952" i="51"/>
  <c r="W953" i="51"/>
  <c r="AE953" i="51"/>
  <c r="W954" i="51"/>
  <c r="AE954" i="51"/>
  <c r="W956" i="51"/>
  <c r="AE956" i="51"/>
  <c r="W957" i="51"/>
  <c r="AE957" i="51"/>
  <c r="W958" i="51"/>
  <c r="AE958" i="51"/>
  <c r="W959" i="51"/>
  <c r="AE959" i="51"/>
  <c r="W960" i="51"/>
  <c r="AE960" i="51"/>
  <c r="W961" i="51"/>
  <c r="AE961" i="51"/>
  <c r="W962" i="51"/>
  <c r="AE962" i="51"/>
  <c r="W963" i="51"/>
  <c r="AC963" i="51" s="1"/>
  <c r="W964" i="51"/>
  <c r="AE964" i="51"/>
  <c r="W965" i="51"/>
  <c r="AE965" i="51"/>
  <c r="W966" i="51"/>
  <c r="AE966" i="51"/>
  <c r="W967" i="51"/>
  <c r="AE967" i="51"/>
  <c r="W968" i="51"/>
  <c r="AE968" i="51"/>
  <c r="W969" i="51"/>
  <c r="AE969" i="51"/>
  <c r="W970" i="51"/>
  <c r="AE970" i="51"/>
  <c r="W971" i="51"/>
  <c r="AE971" i="51"/>
  <c r="W973" i="51"/>
  <c r="AE973" i="51"/>
  <c r="W974" i="51"/>
  <c r="AE974" i="51"/>
  <c r="W975" i="51"/>
  <c r="AE975" i="51"/>
  <c r="W976" i="51"/>
  <c r="AE976" i="51"/>
  <c r="W977" i="51"/>
  <c r="AE977" i="51"/>
  <c r="W978" i="51"/>
  <c r="AE978" i="51"/>
  <c r="W988" i="51"/>
  <c r="AE988" i="51"/>
  <c r="W989" i="51"/>
  <c r="AE989" i="51"/>
  <c r="W990" i="51"/>
  <c r="AE990" i="51"/>
  <c r="W991" i="51"/>
  <c r="AE991" i="51"/>
  <c r="W992" i="51"/>
  <c r="AE992" i="51"/>
  <c r="W993" i="51"/>
  <c r="AE993" i="51"/>
  <c r="W994" i="51"/>
  <c r="AE994" i="51"/>
  <c r="W995" i="51"/>
  <c r="AE995" i="51"/>
  <c r="W996" i="51"/>
  <c r="AE996" i="51"/>
  <c r="W997" i="51"/>
  <c r="AE997" i="51"/>
  <c r="W998" i="51"/>
  <c r="AE998" i="51"/>
  <c r="W999" i="51"/>
  <c r="AE999" i="51"/>
  <c r="W1000" i="51"/>
  <c r="AE1000" i="51"/>
  <c r="W1001" i="51"/>
  <c r="AE1001" i="51"/>
  <c r="W1002" i="51"/>
  <c r="AE1002" i="51"/>
  <c r="W1003" i="51"/>
  <c r="AE1003" i="51"/>
  <c r="W1004" i="51"/>
  <c r="AE1004" i="51"/>
  <c r="W1005" i="51"/>
  <c r="AE1005" i="51"/>
  <c r="W1020" i="51"/>
  <c r="AE1020" i="51"/>
  <c r="W1021" i="51"/>
  <c r="AE1021" i="51"/>
  <c r="W1022" i="51"/>
  <c r="AE1022" i="51"/>
  <c r="W1023" i="51"/>
  <c r="AE1023" i="51"/>
  <c r="W1024" i="51"/>
  <c r="AE1024" i="51"/>
  <c r="W1025" i="51"/>
  <c r="AE1025" i="51"/>
  <c r="W1026" i="51"/>
  <c r="AE1026" i="51"/>
  <c r="W1027" i="51"/>
  <c r="AE1027" i="51"/>
  <c r="W1028" i="51"/>
  <c r="AE1028" i="51"/>
  <c r="W1029" i="51"/>
  <c r="AE1029" i="51"/>
  <c r="W1030" i="51"/>
  <c r="AE1030" i="51"/>
  <c r="W1031" i="51"/>
  <c r="AE1031" i="51"/>
  <c r="W1032" i="51"/>
  <c r="AE1032" i="51"/>
  <c r="W1033" i="51"/>
  <c r="AE1033" i="51"/>
  <c r="W1034" i="51"/>
  <c r="AE1034" i="51"/>
  <c r="W1035" i="51"/>
  <c r="AE1035" i="51"/>
  <c r="W1036" i="51"/>
  <c r="AE1036" i="51"/>
  <c r="W1037" i="51"/>
  <c r="AE1037" i="51"/>
  <c r="W1038" i="51"/>
  <c r="AE1038" i="51"/>
  <c r="W1039" i="51"/>
  <c r="AE1039" i="51"/>
  <c r="W1040" i="51"/>
  <c r="AE1040" i="51"/>
  <c r="W1041" i="51"/>
  <c r="AE1041" i="51"/>
  <c r="W1042" i="51"/>
  <c r="AE1042" i="51"/>
  <c r="W1043" i="51"/>
  <c r="AE1043" i="51"/>
  <c r="W1044" i="51"/>
  <c r="AE1044" i="51"/>
  <c r="W1045" i="51"/>
  <c r="AE1045" i="51"/>
  <c r="W1046" i="51"/>
  <c r="AE1046" i="51"/>
  <c r="W1047" i="51"/>
  <c r="AE1047" i="51"/>
  <c r="W1048" i="51"/>
  <c r="AE1048" i="51"/>
  <c r="W1049" i="51"/>
  <c r="AE1049" i="51"/>
  <c r="W1050" i="51"/>
  <c r="AE1050" i="51"/>
  <c r="W1051" i="51"/>
  <c r="AE1051" i="51"/>
  <c r="W1052" i="51"/>
  <c r="AE1052" i="51"/>
  <c r="W1053" i="51"/>
  <c r="AE1053" i="51"/>
  <c r="W1054" i="51"/>
  <c r="AE1054" i="51"/>
  <c r="W1055" i="51"/>
  <c r="AE1055" i="51"/>
  <c r="W1056" i="51"/>
  <c r="AE1056" i="51"/>
  <c r="W1057" i="51"/>
  <c r="AE1057" i="51"/>
  <c r="W1058" i="51"/>
  <c r="AE1058" i="51"/>
  <c r="W1059" i="51"/>
  <c r="AE1059" i="51"/>
  <c r="W1060" i="51"/>
  <c r="AE1060" i="51"/>
  <c r="W1061" i="51"/>
  <c r="AE1061" i="51"/>
  <c r="W1062" i="51"/>
  <c r="AE1062" i="51"/>
  <c r="W1063" i="51"/>
  <c r="AE1063" i="51"/>
  <c r="W1064" i="51"/>
  <c r="AE1064" i="51"/>
  <c r="W1065" i="51"/>
  <c r="AE1065" i="51"/>
  <c r="W1066" i="51"/>
  <c r="AE1066" i="51"/>
  <c r="W1067" i="51"/>
  <c r="AE1067" i="51"/>
  <c r="W1068" i="51"/>
  <c r="AE1068" i="51"/>
  <c r="W1069" i="51"/>
  <c r="AE1069" i="51"/>
  <c r="W1070" i="51"/>
  <c r="AE1070" i="51"/>
  <c r="W1071" i="51"/>
  <c r="AE1071" i="51"/>
  <c r="W1072" i="51"/>
  <c r="AE1072" i="51"/>
  <c r="W1073" i="51"/>
  <c r="AE1073" i="51"/>
  <c r="W1074" i="51"/>
  <c r="AE1074" i="51"/>
  <c r="W1075" i="51"/>
  <c r="AE1075" i="51"/>
  <c r="W1076" i="51"/>
  <c r="AE1076" i="51"/>
  <c r="W1077" i="51"/>
  <c r="AE1077" i="51"/>
  <c r="W1078" i="51"/>
  <c r="AE1078" i="51"/>
  <c r="W1079" i="51"/>
  <c r="AE1079" i="51"/>
  <c r="W1083" i="51"/>
  <c r="AE1083" i="51"/>
  <c r="W1084" i="51"/>
  <c r="AE1084" i="51"/>
  <c r="W1085" i="51"/>
  <c r="AE1085" i="51"/>
  <c r="W1179" i="51"/>
  <c r="AE1179" i="51"/>
  <c r="W1087" i="51"/>
  <c r="AE1087" i="51"/>
  <c r="W1088" i="51"/>
  <c r="AE1088" i="51"/>
  <c r="W1089" i="51"/>
  <c r="AE1089" i="51"/>
  <c r="W1090" i="51"/>
  <c r="AE1090" i="51"/>
  <c r="W1092" i="51"/>
  <c r="AE1092" i="51"/>
  <c r="W1093" i="51"/>
  <c r="AE1093" i="51"/>
  <c r="W1094" i="51"/>
  <c r="AE1094" i="51"/>
  <c r="W1095" i="51"/>
  <c r="AE1095" i="51"/>
  <c r="W1096" i="51"/>
  <c r="AE1096" i="51"/>
  <c r="W1097" i="51"/>
  <c r="AE1097" i="51"/>
  <c r="W1098" i="51"/>
  <c r="AE1098" i="51"/>
  <c r="W1099" i="51"/>
  <c r="AE1099" i="51"/>
  <c r="W1100" i="51"/>
  <c r="AE1100" i="51"/>
  <c r="W1101" i="51"/>
  <c r="AE1101" i="51"/>
  <c r="W1102" i="51"/>
  <c r="AE1102" i="51"/>
  <c r="W1103" i="51"/>
  <c r="AE1103" i="51"/>
  <c r="W1104" i="51"/>
  <c r="AE1104" i="51"/>
  <c r="W1105" i="51"/>
  <c r="AE1105" i="51"/>
  <c r="W1106" i="51"/>
  <c r="AE1106" i="51"/>
  <c r="W1107" i="51"/>
  <c r="AE1107" i="51"/>
  <c r="W1108" i="51"/>
  <c r="AE1108" i="51"/>
  <c r="W1109" i="51"/>
  <c r="AE1109" i="51"/>
  <c r="W1110" i="51"/>
  <c r="AE1110" i="51"/>
  <c r="W1112" i="51"/>
  <c r="AE1112" i="51"/>
  <c r="W1113" i="51"/>
  <c r="AE1113" i="51"/>
  <c r="W1115" i="51"/>
  <c r="AE1115" i="51"/>
  <c r="W1116" i="51"/>
  <c r="AE1116" i="51"/>
  <c r="W1117" i="51"/>
  <c r="AE1117" i="51"/>
  <c r="W1118" i="51"/>
  <c r="AE1118" i="51"/>
  <c r="W1119" i="51"/>
  <c r="AE1119" i="51"/>
  <c r="W1120" i="51"/>
  <c r="AE1120" i="51"/>
  <c r="W1121" i="51"/>
  <c r="AE1121" i="51"/>
  <c r="W1122" i="51"/>
  <c r="AE1122" i="51"/>
  <c r="W1123" i="51"/>
  <c r="AE1123" i="51"/>
  <c r="W1124" i="51"/>
  <c r="AE1124" i="51"/>
  <c r="W1125" i="51"/>
  <c r="AE1125" i="51"/>
  <c r="W1126" i="51"/>
  <c r="AE1126" i="51"/>
  <c r="W1128" i="51"/>
  <c r="AE1128" i="51"/>
  <c r="W1129" i="51"/>
  <c r="AE1129" i="51"/>
  <c r="W1130" i="51"/>
  <c r="AE1130" i="51"/>
  <c r="W1131" i="51"/>
  <c r="AE1131" i="51"/>
  <c r="W1114" i="51"/>
  <c r="AE1114" i="51"/>
  <c r="W1091" i="51"/>
  <c r="AE1091" i="51"/>
  <c r="W1132" i="51"/>
  <c r="AE1132" i="51"/>
  <c r="W1133" i="51"/>
  <c r="AE1133" i="51"/>
  <c r="W1134" i="51"/>
  <c r="AE1134" i="51"/>
  <c r="W1135" i="51"/>
  <c r="AE1135" i="51"/>
  <c r="W1136" i="51"/>
  <c r="AE1136" i="51"/>
  <c r="W1137" i="51"/>
  <c r="AE1137" i="51"/>
  <c r="W1138" i="51"/>
  <c r="AE1138" i="51"/>
  <c r="W1139" i="51"/>
  <c r="AE1139" i="51"/>
  <c r="W1140" i="51"/>
  <c r="AE1140" i="51"/>
  <c r="W1141" i="51"/>
  <c r="AE1141" i="51"/>
  <c r="W1142" i="51"/>
  <c r="AE1142" i="51"/>
  <c r="W1143" i="51"/>
  <c r="AE1143" i="51"/>
  <c r="W1144" i="51"/>
  <c r="AE1144" i="51"/>
  <c r="W1145" i="51"/>
  <c r="AE1145" i="51"/>
  <c r="W1147" i="51"/>
  <c r="AE1147" i="51"/>
  <c r="W1149" i="51"/>
  <c r="AE1149" i="51"/>
  <c r="W1150" i="51"/>
  <c r="AE1150" i="51"/>
  <c r="W1151" i="51"/>
  <c r="AE1151" i="51"/>
  <c r="W1152" i="51"/>
  <c r="AE1152" i="51"/>
  <c r="W1153" i="51"/>
  <c r="AE1153" i="51"/>
  <c r="W1148" i="51"/>
  <c r="AE1148" i="51"/>
  <c r="W1158" i="51"/>
  <c r="AE1158" i="51"/>
  <c r="W1159" i="51"/>
  <c r="AE1159" i="51"/>
  <c r="W1160" i="51"/>
  <c r="AE1160" i="51"/>
  <c r="W1161" i="51"/>
  <c r="AE1161" i="51"/>
  <c r="W1162" i="51"/>
  <c r="AE1162" i="51"/>
  <c r="W1163" i="51"/>
  <c r="AE1163" i="51"/>
  <c r="W1164" i="51"/>
  <c r="AE1164" i="51"/>
  <c r="W1165" i="51"/>
  <c r="AE1165" i="51"/>
  <c r="W1166" i="51"/>
  <c r="AE1166" i="51"/>
  <c r="W1167" i="51"/>
  <c r="AE1167" i="51"/>
  <c r="W1168" i="51"/>
  <c r="AE1168" i="51"/>
  <c r="W1169" i="51"/>
  <c r="AE1169" i="51"/>
  <c r="W1170" i="51"/>
  <c r="AE1170" i="51"/>
  <c r="W1171" i="51"/>
  <c r="AE1171" i="51"/>
  <c r="W1172" i="51"/>
  <c r="AE1172" i="51"/>
  <c r="W1173" i="51"/>
  <c r="AE1173" i="51"/>
  <c r="W1174" i="51"/>
  <c r="AE1174" i="51"/>
  <c r="W1175" i="51"/>
  <c r="AE1175" i="51"/>
  <c r="W1176" i="51"/>
  <c r="AE1176" i="51"/>
  <c r="W1177" i="51"/>
  <c r="AE1177" i="51"/>
  <c r="W1181" i="51"/>
  <c r="AE1181" i="51"/>
  <c r="W1183" i="51"/>
  <c r="AE1183" i="51"/>
  <c r="W1184" i="51"/>
  <c r="AE1184" i="51"/>
  <c r="W1185" i="51"/>
  <c r="AE1185" i="51"/>
  <c r="W1186" i="51"/>
  <c r="AE1186" i="51"/>
  <c r="W1187" i="51"/>
  <c r="AE1187" i="51"/>
  <c r="W1188" i="51"/>
  <c r="AE1188" i="51"/>
  <c r="W1189" i="51"/>
  <c r="AE1189" i="51"/>
  <c r="W1190" i="51"/>
  <c r="AE1190" i="51"/>
  <c r="W1191" i="51"/>
  <c r="AE1191" i="51"/>
  <c r="W1192" i="51"/>
  <c r="AE1192" i="51"/>
  <c r="W1193" i="51"/>
  <c r="AE1193" i="51"/>
  <c r="W1194" i="51"/>
  <c r="AE1194" i="51"/>
  <c r="W1195" i="51"/>
  <c r="AE1195" i="51"/>
  <c r="W1205" i="51"/>
  <c r="AE1205" i="51"/>
  <c r="W1206" i="51"/>
  <c r="AE1206" i="51"/>
  <c r="W1207" i="51"/>
  <c r="AE1207" i="51"/>
  <c r="W1208" i="51"/>
  <c r="AE1208" i="51"/>
  <c r="W1209" i="51"/>
  <c r="AE1209" i="51"/>
  <c r="W1210" i="51"/>
  <c r="AE1210" i="51"/>
  <c r="W1211" i="51"/>
  <c r="AE1211" i="51"/>
  <c r="W1212" i="51"/>
  <c r="AE1212" i="51"/>
  <c r="W1213" i="51"/>
  <c r="AE1213" i="51"/>
  <c r="W1214" i="51"/>
  <c r="AE1214" i="51"/>
  <c r="W1215" i="51"/>
  <c r="AE1215" i="51"/>
  <c r="W1216" i="51"/>
  <c r="AE1216" i="51"/>
  <c r="W1217" i="51"/>
  <c r="AE1217" i="51"/>
  <c r="W1218" i="51"/>
  <c r="AE1218" i="51"/>
  <c r="W1219" i="51"/>
  <c r="AE1219" i="51"/>
  <c r="W1220" i="51"/>
  <c r="AE1220" i="51"/>
  <c r="W1221" i="51"/>
  <c r="AE1221" i="51"/>
  <c r="W1222" i="51"/>
  <c r="AE1222" i="51"/>
  <c r="W1223" i="51"/>
  <c r="AE1223" i="51"/>
  <c r="W1224" i="51"/>
  <c r="AE1224" i="51"/>
  <c r="W1199" i="51"/>
  <c r="AE1199" i="51"/>
  <c r="W1197" i="51"/>
  <c r="AE1197" i="51"/>
  <c r="W1196" i="51"/>
  <c r="AE1196" i="51"/>
  <c r="W1201" i="51"/>
  <c r="AE1201" i="51"/>
  <c r="W1234" i="51"/>
  <c r="AE1234" i="51"/>
  <c r="W1235" i="51"/>
  <c r="AE1235" i="51"/>
  <c r="W1236" i="51"/>
  <c r="AE1236" i="51"/>
  <c r="W1237" i="51"/>
  <c r="AE1237" i="51"/>
  <c r="W1238" i="51"/>
  <c r="AE1238" i="51"/>
  <c r="W1241" i="51"/>
  <c r="AE1241" i="51"/>
  <c r="W1242" i="51"/>
  <c r="AE1242" i="51"/>
  <c r="W1245" i="51"/>
  <c r="AE1245" i="51"/>
  <c r="W1246" i="51"/>
  <c r="AE1246" i="51"/>
  <c r="W1247" i="51"/>
  <c r="AE1247" i="51"/>
  <c r="W1248" i="51"/>
  <c r="AE1248" i="51"/>
  <c r="W1249" i="51"/>
  <c r="AE1249" i="51"/>
  <c r="W1254" i="51"/>
  <c r="AE1254" i="51"/>
  <c r="W1255" i="51"/>
  <c r="AE1255" i="51"/>
  <c r="W1256" i="51"/>
  <c r="AE1256" i="51"/>
  <c r="W1257" i="51"/>
  <c r="AE1257" i="51"/>
  <c r="W1258" i="51"/>
  <c r="AE1258" i="51"/>
  <c r="W1341" i="51"/>
  <c r="AE1341" i="51"/>
  <c r="W1342" i="51"/>
  <c r="AE1342" i="51"/>
  <c r="W1262" i="51"/>
  <c r="AE1262" i="51"/>
  <c r="W1263" i="51"/>
  <c r="AE1263" i="51"/>
  <c r="W1268" i="51"/>
  <c r="AE1268" i="51"/>
  <c r="W1269" i="51"/>
  <c r="AE1269" i="51"/>
  <c r="W1281" i="51"/>
  <c r="AE1281" i="51"/>
  <c r="W1282" i="51"/>
  <c r="AE1282" i="51"/>
  <c r="W1283" i="51"/>
  <c r="AE1283" i="51"/>
  <c r="W1284" i="51"/>
  <c r="AE1284" i="51"/>
  <c r="W1291" i="51"/>
  <c r="AE1291" i="51"/>
  <c r="W1292" i="51"/>
  <c r="AE1292" i="51"/>
  <c r="W1293" i="51"/>
  <c r="AE1293" i="51"/>
  <c r="W1294" i="51"/>
  <c r="AE1294" i="51"/>
  <c r="W1295" i="51"/>
  <c r="AE1295" i="51"/>
  <c r="W1296" i="51"/>
  <c r="AE1296" i="51"/>
  <c r="W1297" i="51"/>
  <c r="AE1297" i="51"/>
  <c r="W1298" i="51"/>
  <c r="AE1298" i="51"/>
  <c r="W1299" i="51"/>
  <c r="AE1299" i="51"/>
  <c r="W1300" i="51"/>
  <c r="AE1300" i="51"/>
  <c r="W1301" i="51"/>
  <c r="AE1301" i="51"/>
  <c r="W1302" i="51"/>
  <c r="AE1302" i="51"/>
  <c r="W1303" i="51"/>
  <c r="AE1303" i="51"/>
  <c r="W1304" i="51"/>
  <c r="AE1304" i="51"/>
  <c r="W1305" i="51"/>
  <c r="AE1305" i="51"/>
  <c r="W1306" i="51"/>
  <c r="AE1306" i="51"/>
  <c r="W1307" i="51"/>
  <c r="AE1307" i="51"/>
  <c r="W1252" i="51"/>
  <c r="AE1252" i="51"/>
  <c r="W1310" i="51"/>
  <c r="AE1310" i="51"/>
  <c r="W1311" i="51"/>
  <c r="AE1311" i="51"/>
  <c r="W1312" i="51"/>
  <c r="AE1312" i="51"/>
  <c r="W1313" i="51"/>
  <c r="AE1313" i="51"/>
  <c r="W1314" i="51"/>
  <c r="AE1314" i="51"/>
  <c r="W1315" i="51"/>
  <c r="AE1315" i="51"/>
  <c r="W1316" i="51"/>
  <c r="AE1316" i="51"/>
  <c r="W1317" i="51"/>
  <c r="AE1317" i="51"/>
  <c r="W1318" i="51"/>
  <c r="AE1318" i="51"/>
  <c r="W1319" i="51"/>
  <c r="AE1319" i="51"/>
  <c r="W1320" i="51"/>
  <c r="AE1320" i="51"/>
  <c r="W1321" i="51"/>
  <c r="AE1321" i="51"/>
  <c r="W1322" i="51"/>
  <c r="AE1322" i="51"/>
  <c r="W1323" i="51"/>
  <c r="AE1323" i="51"/>
  <c r="W1324" i="51"/>
  <c r="AE1324" i="51"/>
  <c r="W1325" i="51"/>
  <c r="AE1325" i="51"/>
  <c r="W1326" i="51"/>
  <c r="AE1326" i="51"/>
  <c r="W1328" i="51"/>
  <c r="AE1328" i="51"/>
  <c r="W1329" i="51"/>
  <c r="AE1329" i="51"/>
  <c r="W1270" i="51"/>
  <c r="AE1270" i="51"/>
  <c r="W1271" i="51"/>
  <c r="AE1271" i="51"/>
  <c r="W1272" i="51"/>
  <c r="AE1272" i="51"/>
  <c r="W1335" i="51"/>
  <c r="AE1335" i="51"/>
  <c r="W1336" i="51"/>
  <c r="AE1336" i="51"/>
  <c r="W1337" i="51"/>
  <c r="AE1337" i="51"/>
  <c r="W1338" i="51"/>
  <c r="AE1338" i="51"/>
  <c r="W1339" i="51"/>
  <c r="AE1339" i="51"/>
  <c r="W1340" i="51"/>
  <c r="AE1340" i="51"/>
  <c r="W1343" i="51"/>
  <c r="AE1343" i="51"/>
  <c r="W1287" i="51"/>
  <c r="AE1287" i="51"/>
  <c r="W1288" i="51"/>
  <c r="AE1288" i="51"/>
  <c r="W1289" i="51"/>
  <c r="AE1289" i="51"/>
  <c r="W1345" i="51"/>
  <c r="AE1345" i="51"/>
  <c r="W1346" i="51"/>
  <c r="AE1346" i="51"/>
  <c r="W1330" i="51"/>
  <c r="AE1330" i="51"/>
  <c r="W1259" i="51"/>
  <c r="AE1259" i="51"/>
  <c r="W1260" i="51"/>
  <c r="AE1260" i="51"/>
  <c r="W1347" i="51"/>
  <c r="AE1347" i="51"/>
  <c r="W1348" i="51"/>
  <c r="AE1348" i="51"/>
  <c r="W1277" i="51"/>
  <c r="AE1277" i="51"/>
  <c r="W1278" i="51"/>
  <c r="AE1278" i="51"/>
  <c r="W1279" i="51"/>
  <c r="AE1279" i="51"/>
  <c r="W1280" i="51"/>
  <c r="AE1280" i="51"/>
  <c r="W1274" i="51"/>
  <c r="AE1274" i="51"/>
  <c r="W1275" i="51"/>
  <c r="AE1275" i="51"/>
  <c r="W1349" i="51"/>
  <c r="AE1349" i="51"/>
  <c r="W1266" i="51"/>
  <c r="AE1266" i="51"/>
  <c r="W1423" i="51"/>
  <c r="AE1423" i="51"/>
  <c r="W1424" i="51"/>
  <c r="AE1424" i="51"/>
  <c r="AE1332" i="51"/>
  <c r="W1425" i="51"/>
  <c r="AE1425" i="51"/>
  <c r="W1426" i="51"/>
  <c r="AE1426" i="51"/>
  <c r="W1427" i="51"/>
  <c r="AE1427" i="51"/>
  <c r="W1428" i="51"/>
  <c r="AE1428" i="51"/>
  <c r="W1429" i="51"/>
  <c r="AE1429" i="51"/>
  <c r="W1450" i="51"/>
  <c r="AE1450" i="51"/>
  <c r="W1432" i="51"/>
  <c r="AE1432" i="51"/>
  <c r="W1433" i="51"/>
  <c r="AE1433" i="51"/>
  <c r="W1434" i="51"/>
  <c r="AE1434" i="51"/>
  <c r="W1435" i="51"/>
  <c r="AE1435" i="51"/>
  <c r="W1436" i="51"/>
  <c r="AE1436" i="51"/>
  <c r="W1251" i="51"/>
  <c r="AE1251" i="51"/>
  <c r="W1439" i="51"/>
  <c r="AE1439" i="51"/>
  <c r="W1440" i="51"/>
  <c r="AE1440" i="51"/>
  <c r="W1442" i="51"/>
  <c r="AE1442" i="51"/>
  <c r="W1459" i="51"/>
  <c r="AE1459" i="51"/>
  <c r="W1456" i="51"/>
  <c r="AE1456" i="51"/>
  <c r="W1441" i="51"/>
  <c r="AE1441" i="51"/>
  <c r="W1446" i="51"/>
  <c r="AE1446" i="51"/>
  <c r="W1447" i="51"/>
  <c r="AE1447" i="51"/>
  <c r="W1448" i="51"/>
  <c r="AE1448" i="51"/>
  <c r="W1449" i="51"/>
  <c r="AE1449" i="51"/>
  <c r="W1422" i="51"/>
  <c r="AE1422" i="51"/>
  <c r="W1451" i="51"/>
  <c r="AE1451" i="51"/>
  <c r="W1452" i="51"/>
  <c r="AE1452" i="51"/>
  <c r="W1460" i="51"/>
  <c r="AE1460" i="51"/>
  <c r="W1453" i="51"/>
  <c r="AE1453" i="51"/>
  <c r="W1454" i="51"/>
  <c r="AE1454" i="51"/>
  <c r="W1455" i="51"/>
  <c r="AE1455" i="51"/>
  <c r="W1458" i="51"/>
  <c r="AE1458" i="51"/>
  <c r="W1264" i="51"/>
  <c r="AE1264" i="51"/>
  <c r="W1286" i="51"/>
  <c r="AE1286" i="51"/>
  <c r="W1462" i="51"/>
  <c r="AE1462" i="51"/>
  <c r="W1443" i="51"/>
  <c r="AE1443" i="51"/>
  <c r="W1463" i="51"/>
  <c r="AE1463" i="51"/>
  <c r="W1474" i="51"/>
  <c r="AE1474" i="51"/>
  <c r="W1475" i="51"/>
  <c r="AE1475" i="51"/>
  <c r="W1476" i="51"/>
  <c r="AE1476" i="51"/>
  <c r="W1352" i="51"/>
  <c r="AE1352" i="51"/>
  <c r="W1353" i="51"/>
  <c r="AE1353" i="51"/>
  <c r="W1354" i="51"/>
  <c r="AE1354" i="51"/>
  <c r="W1356" i="51"/>
  <c r="AE1356" i="51"/>
  <c r="W1357" i="51"/>
  <c r="AE1357" i="51"/>
  <c r="W1358" i="51"/>
  <c r="AE1358" i="51"/>
  <c r="W1359" i="51"/>
  <c r="AE1359" i="51"/>
  <c r="W1360" i="51"/>
  <c r="AE1360" i="51"/>
  <c r="W1361" i="51"/>
  <c r="AE1361" i="51"/>
  <c r="W1362" i="51"/>
  <c r="AE1362" i="51"/>
  <c r="W1363" i="51"/>
  <c r="AE1363" i="51"/>
  <c r="W1364" i="51"/>
  <c r="AE1364" i="51"/>
  <c r="W1365" i="51"/>
  <c r="AE1365" i="51"/>
  <c r="W1366" i="51"/>
  <c r="AE1366" i="51"/>
  <c r="W1367" i="51"/>
  <c r="AE1367" i="51"/>
  <c r="W1368" i="51"/>
  <c r="AE1368" i="51"/>
  <c r="W1369" i="51"/>
  <c r="AE1369" i="51"/>
  <c r="W1370" i="51"/>
  <c r="AE1370" i="51"/>
  <c r="W1371" i="51"/>
  <c r="AE1371" i="51"/>
  <c r="W1372" i="51"/>
  <c r="AE1372" i="51"/>
  <c r="W1373" i="51"/>
  <c r="AE1373" i="51"/>
  <c r="W1375" i="51"/>
  <c r="AE1375" i="51"/>
  <c r="W1376" i="51"/>
  <c r="AE1376" i="51"/>
  <c r="W1377" i="51"/>
  <c r="AE1377" i="51"/>
  <c r="W1378" i="51"/>
  <c r="AE1378" i="51"/>
  <c r="W1379" i="51"/>
  <c r="AE1379" i="51"/>
  <c r="W1380" i="51"/>
  <c r="AE1380" i="51"/>
  <c r="W1381" i="51"/>
  <c r="AE1381" i="51"/>
  <c r="W1382" i="51"/>
  <c r="AE1382" i="51"/>
  <c r="W1383" i="51"/>
  <c r="AE1383" i="51"/>
  <c r="W1384" i="51"/>
  <c r="AE1384" i="51"/>
  <c r="W1385" i="51"/>
  <c r="AE1385" i="51"/>
  <c r="W1386" i="51"/>
  <c r="AE1386" i="51"/>
  <c r="W1387" i="51"/>
  <c r="AE1387" i="51"/>
  <c r="W1388" i="51"/>
  <c r="AE1388" i="51"/>
  <c r="W1392" i="51"/>
  <c r="AE1392" i="51"/>
  <c r="W1393" i="51"/>
  <c r="AE1393" i="51"/>
  <c r="W1394" i="51"/>
  <c r="AE1394" i="51"/>
  <c r="W1401" i="51"/>
  <c r="AE1401" i="51"/>
  <c r="W1402" i="51"/>
  <c r="AE1402" i="51"/>
  <c r="W1403" i="51"/>
  <c r="AE1403" i="51"/>
  <c r="W1404" i="51"/>
  <c r="AE1404" i="51"/>
  <c r="W1405" i="51"/>
  <c r="AE1405" i="51"/>
  <c r="W1406" i="51"/>
  <c r="AE1406" i="51"/>
  <c r="W1407" i="51"/>
  <c r="AE1407" i="51"/>
  <c r="W1408" i="51"/>
  <c r="AE1408" i="51"/>
  <c r="W1409" i="51"/>
  <c r="AE1409" i="51"/>
  <c r="W1410" i="51"/>
  <c r="AE1410" i="51"/>
  <c r="W1411" i="51"/>
  <c r="AE1411" i="51"/>
  <c r="W1412" i="51"/>
  <c r="AE1412" i="51"/>
  <c r="W1413" i="51"/>
  <c r="AE1413" i="51"/>
  <c r="W1414" i="51"/>
  <c r="AE1414" i="51"/>
  <c r="W1415" i="51"/>
  <c r="AE1415" i="51"/>
  <c r="W1416" i="51"/>
  <c r="AE1416" i="51"/>
  <c r="W1417" i="51"/>
  <c r="AE1417" i="51"/>
  <c r="W1418" i="51"/>
  <c r="AE1418" i="51"/>
  <c r="W1419" i="51"/>
  <c r="AE1419" i="51"/>
  <c r="W1420" i="51"/>
  <c r="AE1420" i="51"/>
  <c r="W1421" i="51"/>
  <c r="AE1421" i="51"/>
  <c r="W1479" i="51"/>
  <c r="AE1479" i="51"/>
  <c r="W1480" i="51"/>
  <c r="AE1480" i="51"/>
  <c r="W1481" i="51"/>
  <c r="AE1481" i="51"/>
  <c r="W1482" i="51"/>
  <c r="AE1482" i="51"/>
  <c r="W1483" i="51"/>
  <c r="AE1483" i="51"/>
  <c r="W1484" i="51"/>
  <c r="AE1484" i="51"/>
  <c r="W1492" i="51"/>
  <c r="AE1492" i="51"/>
  <c r="W1493" i="51"/>
  <c r="AE1493" i="51"/>
  <c r="W1505" i="51"/>
  <c r="AE1505" i="51"/>
  <c r="W1489" i="51"/>
  <c r="AE1489" i="51"/>
  <c r="W1485" i="51"/>
  <c r="AE1485" i="51"/>
  <c r="W1285" i="51"/>
  <c r="AE1285" i="51"/>
  <c r="W1510" i="51"/>
  <c r="AE1510" i="51"/>
  <c r="W1472" i="51"/>
  <c r="AE1472" i="51"/>
  <c r="W1331" i="51"/>
  <c r="AE1331" i="51"/>
  <c r="W1430" i="51"/>
  <c r="AE1430" i="51"/>
  <c r="W1438" i="51"/>
  <c r="AE1438" i="51"/>
  <c r="W1471" i="51"/>
  <c r="AE1471" i="51"/>
  <c r="W1499" i="51"/>
  <c r="AE1499" i="51"/>
  <c r="W1445" i="51"/>
  <c r="AE1445" i="51"/>
  <c r="W1516" i="51"/>
  <c r="AE1516" i="51"/>
  <c r="W1290" i="51"/>
  <c r="AE1290" i="51"/>
  <c r="W1517" i="51"/>
  <c r="AE1517" i="51"/>
  <c r="W1518" i="51"/>
  <c r="AE1518" i="51"/>
  <c r="W1522" i="51"/>
  <c r="AE1522" i="51"/>
  <c r="W1457" i="51"/>
  <c r="AE1457" i="51"/>
  <c r="W1526" i="51"/>
  <c r="AE1526" i="51"/>
  <c r="W1465" i="51"/>
  <c r="AE1465" i="51"/>
  <c r="W1529" i="51"/>
  <c r="AE1529" i="51"/>
  <c r="W1431" i="51"/>
  <c r="AE1431" i="51"/>
  <c r="W1461" i="51"/>
  <c r="AE1461" i="51"/>
  <c r="W1514" i="51"/>
  <c r="AE1514" i="51"/>
  <c r="W1512" i="51"/>
  <c r="AE1512" i="51"/>
  <c r="W1225" i="51"/>
  <c r="AE1225" i="51"/>
  <c r="W1226" i="51"/>
  <c r="AE1226" i="51"/>
  <c r="W1227" i="51"/>
  <c r="AE1227" i="51"/>
  <c r="W1228" i="51"/>
  <c r="AE1228" i="51"/>
  <c r="W1229" i="51"/>
  <c r="AE1229" i="51"/>
  <c r="W1230" i="51"/>
  <c r="AE1230" i="51"/>
  <c r="W1231" i="51"/>
  <c r="AE1231" i="51"/>
  <c r="W1232" i="51"/>
  <c r="AE1232" i="51"/>
  <c r="W1486" i="51"/>
  <c r="AE1486" i="51"/>
  <c r="W1487" i="51"/>
  <c r="AE1487" i="51"/>
  <c r="W1488" i="51"/>
  <c r="AE1488" i="51"/>
  <c r="W1507" i="51"/>
  <c r="AE1507" i="51"/>
  <c r="W1508" i="51"/>
  <c r="AE1508" i="51"/>
  <c r="W1477" i="51"/>
  <c r="AE1477" i="51"/>
  <c r="W1478" i="51"/>
  <c r="AE1478" i="51"/>
  <c r="W1491" i="51"/>
  <c r="AE1491" i="51"/>
  <c r="W1495" i="51"/>
  <c r="AE1495" i="51"/>
  <c r="W1496" i="51"/>
  <c r="AE1496" i="51"/>
  <c r="W1497" i="51"/>
  <c r="AE1497" i="51"/>
  <c r="W1498" i="51"/>
  <c r="AE1498" i="51"/>
  <c r="W1500" i="51"/>
  <c r="AE1500" i="51"/>
  <c r="W1530" i="51"/>
  <c r="AE1530" i="51"/>
  <c r="W1531" i="51"/>
  <c r="AE1531" i="51"/>
  <c r="W1511" i="51"/>
  <c r="AE1511" i="51"/>
  <c r="W1513" i="51"/>
  <c r="AE1513" i="51"/>
  <c r="W1515" i="51"/>
  <c r="AE1515" i="51"/>
  <c r="W1532" i="51"/>
  <c r="AE1532" i="51"/>
  <c r="W1521" i="51"/>
  <c r="AE1521" i="51"/>
  <c r="W1523" i="51"/>
  <c r="AE1523" i="51"/>
  <c r="W1468" i="51"/>
  <c r="AE1468" i="51"/>
  <c r="W1525" i="51"/>
  <c r="AE1525" i="51"/>
  <c r="W1501" i="51"/>
  <c r="AE1501" i="51"/>
  <c r="W1524" i="51"/>
  <c r="AE1524" i="51"/>
  <c r="W1528" i="51"/>
  <c r="AE1528" i="51"/>
  <c r="W1504" i="51"/>
  <c r="AE1504" i="51"/>
  <c r="W1552" i="51"/>
  <c r="AE1552" i="51"/>
  <c r="W1551" i="51"/>
  <c r="AE1551" i="51"/>
  <c r="AE1554" i="51"/>
  <c r="W1555" i="51"/>
  <c r="AE1555" i="51"/>
  <c r="W1556" i="51"/>
  <c r="AE1556" i="51"/>
  <c r="W1557" i="51"/>
  <c r="AE1557" i="51"/>
  <c r="W1560" i="51"/>
  <c r="AE1560" i="51"/>
  <c r="W1561" i="51"/>
  <c r="AE1561" i="51"/>
  <c r="W1562" i="51"/>
  <c r="AE1562" i="51"/>
  <c r="W1564" i="51"/>
  <c r="AE1564" i="51"/>
  <c r="W1565" i="51"/>
  <c r="AE1565" i="51"/>
  <c r="W1566" i="51"/>
  <c r="AE1566" i="51"/>
  <c r="W1563" i="51"/>
  <c r="AE1563" i="51"/>
  <c r="W1549" i="51"/>
  <c r="AE1549" i="51"/>
  <c r="W1567" i="51"/>
  <c r="AE1567" i="51"/>
  <c r="W1569" i="51"/>
  <c r="AE1569" i="51"/>
  <c r="W1568" i="51"/>
  <c r="AE1568" i="51"/>
  <c r="W1570" i="51"/>
  <c r="AE1570" i="51"/>
  <c r="W1571" i="51"/>
  <c r="AE1571" i="51"/>
  <c r="W1572" i="51"/>
  <c r="AE1572" i="51"/>
  <c r="W1573" i="51"/>
  <c r="AE1573" i="51"/>
  <c r="W1574" i="51"/>
  <c r="AE1574" i="51"/>
  <c r="W1576" i="51"/>
  <c r="AE1576" i="51"/>
  <c r="W1577" i="51"/>
  <c r="AE1577" i="51"/>
  <c r="W1578" i="51"/>
  <c r="AE1578" i="51"/>
  <c r="W1579" i="51"/>
  <c r="AE1579" i="51"/>
  <c r="W1580" i="51"/>
  <c r="AE1580" i="51"/>
  <c r="W1581" i="51"/>
  <c r="AE1581" i="51"/>
  <c r="W1582" i="51"/>
  <c r="AE1582" i="51"/>
  <c r="W1583" i="51"/>
  <c r="AE1583" i="51"/>
  <c r="W1584" i="51"/>
  <c r="AE1584" i="51"/>
  <c r="W1585" i="51"/>
  <c r="AE1585" i="51"/>
  <c r="W1590" i="51"/>
  <c r="AE1590" i="51"/>
  <c r="W1593" i="51"/>
  <c r="AE1593" i="51"/>
  <c r="W1594" i="51"/>
  <c r="AE1594" i="51"/>
  <c r="W1595" i="51"/>
  <c r="AE1595" i="51"/>
  <c r="W1550" i="51"/>
  <c r="AE1550" i="51"/>
  <c r="W1598" i="51"/>
  <c r="AE1598" i="51"/>
  <c r="W1599" i="51"/>
  <c r="AE1599" i="51"/>
  <c r="W1601" i="51"/>
  <c r="AE1601" i="51"/>
  <c r="W1616" i="51"/>
  <c r="AE1616" i="51"/>
  <c r="W1659" i="51"/>
  <c r="AE1659" i="51"/>
  <c r="W1602" i="51"/>
  <c r="AE1602" i="51"/>
  <c r="W1603" i="51"/>
  <c r="AE1603" i="51"/>
  <c r="W1608" i="51"/>
  <c r="AE1608" i="51"/>
  <c r="W1607" i="51"/>
  <c r="AE1607" i="51"/>
  <c r="W1606" i="51"/>
  <c r="AE1606" i="51"/>
  <c r="W1609" i="51"/>
  <c r="AE1609" i="51"/>
  <c r="W1610" i="51"/>
  <c r="AE1610" i="51"/>
  <c r="W1611" i="51"/>
  <c r="AE1611" i="51"/>
  <c r="W1596" i="51"/>
  <c r="AE1596" i="51"/>
  <c r="W1597" i="51"/>
  <c r="AE1597" i="51"/>
  <c r="W1600" i="51"/>
  <c r="AE1600" i="51"/>
  <c r="W1621" i="51"/>
  <c r="AE1621" i="51"/>
  <c r="W1622" i="51"/>
  <c r="AE1622" i="51"/>
  <c r="W1623" i="51"/>
  <c r="AE1623" i="51"/>
  <c r="W1625" i="51"/>
  <c r="AE1625" i="51"/>
  <c r="W1626" i="51"/>
  <c r="AE1626" i="51"/>
  <c r="W1628" i="51"/>
  <c r="AE1628" i="51"/>
  <c r="W1630" i="51"/>
  <c r="AE1630" i="51"/>
  <c r="W1631" i="51"/>
  <c r="AE1631" i="51"/>
  <c r="W1632" i="51"/>
  <c r="AE1632" i="51"/>
  <c r="W1633" i="51"/>
  <c r="AE1633" i="51"/>
  <c r="W1627" i="51"/>
  <c r="AE1627" i="51"/>
  <c r="W1613" i="51"/>
  <c r="AE1613" i="51"/>
  <c r="W1619" i="51"/>
  <c r="AE1619" i="51"/>
  <c r="W1620" i="51"/>
  <c r="AE1620" i="51"/>
  <c r="W1634" i="51"/>
  <c r="AE1634" i="51"/>
  <c r="W1635" i="51"/>
  <c r="AE1635" i="51"/>
  <c r="W1636" i="51"/>
  <c r="AE1636" i="51"/>
  <c r="W1637" i="51"/>
  <c r="AE1637" i="51"/>
  <c r="W1617" i="51"/>
  <c r="AE1617" i="51"/>
  <c r="W1638" i="51"/>
  <c r="AE1638" i="51"/>
  <c r="W1639" i="51"/>
  <c r="AE1639" i="51"/>
  <c r="W1640" i="51"/>
  <c r="AE1640" i="51"/>
  <c r="W1641" i="51"/>
  <c r="AE1641" i="51"/>
  <c r="W1642" i="51"/>
  <c r="AE1642" i="51"/>
  <c r="W1643" i="51"/>
  <c r="AE1643" i="51"/>
  <c r="W1644" i="51"/>
  <c r="AE1644" i="51"/>
  <c r="W1645" i="51"/>
  <c r="AE1645" i="51"/>
  <c r="W1654" i="51"/>
  <c r="AE1654" i="51"/>
  <c r="W1646" i="51"/>
  <c r="AE1646" i="51"/>
  <c r="W1647" i="51"/>
  <c r="AE1647" i="51"/>
  <c r="W1648" i="51"/>
  <c r="AE1648" i="51"/>
  <c r="W1650" i="51"/>
  <c r="AE1650" i="51"/>
  <c r="W1652" i="51"/>
  <c r="AE1652" i="51"/>
  <c r="W1653" i="51"/>
  <c r="AE1653" i="51"/>
  <c r="W1655" i="51"/>
  <c r="AE1655" i="51"/>
  <c r="W1656" i="51"/>
  <c r="AE1656" i="51"/>
  <c r="W1657" i="51"/>
  <c r="AE1657" i="51"/>
  <c r="W1660" i="51"/>
  <c r="AE1660" i="51"/>
  <c r="W1664" i="51"/>
  <c r="AE1664" i="51"/>
  <c r="W1663" i="51"/>
  <c r="AE1663" i="51"/>
  <c r="W1661" i="51"/>
  <c r="AE1661" i="51"/>
  <c r="W1667" i="51"/>
  <c r="AE1667" i="51"/>
  <c r="W1662" i="51"/>
  <c r="AE1662" i="51"/>
  <c r="W1665" i="51"/>
  <c r="AE1665" i="51"/>
  <c r="W1668" i="51"/>
  <c r="AE1668" i="51"/>
  <c r="W1669" i="51"/>
  <c r="AE1669" i="51"/>
  <c r="W1670" i="51"/>
  <c r="AE1670" i="51"/>
  <c r="W1671" i="51"/>
  <c r="AE1671" i="51"/>
  <c r="W1673" i="51"/>
  <c r="AE1673" i="51"/>
  <c r="W1672" i="51"/>
  <c r="AE1672" i="51"/>
  <c r="W1674" i="51"/>
  <c r="AE1674" i="51"/>
  <c r="W1675" i="51"/>
  <c r="AE1675" i="51"/>
  <c r="W1676" i="51"/>
  <c r="AE1676" i="51"/>
  <c r="W1677" i="51"/>
  <c r="AE1677" i="51"/>
  <c r="W1678" i="51"/>
  <c r="AE1678" i="51"/>
  <c r="W1679" i="51"/>
  <c r="AE1679" i="51"/>
  <c r="W1680" i="51"/>
  <c r="AE1680" i="51"/>
  <c r="W1681" i="51"/>
  <c r="AE1681" i="51"/>
  <c r="W1682" i="51"/>
  <c r="AE1682" i="51"/>
  <c r="W1683" i="51"/>
  <c r="AE1683" i="51"/>
  <c r="W1690" i="51"/>
  <c r="AE1690" i="51"/>
  <c r="W1692" i="51"/>
  <c r="AE1692" i="51"/>
  <c r="W1693" i="51"/>
  <c r="AE1693" i="51"/>
  <c r="W1694" i="51"/>
  <c r="AE1694" i="51"/>
  <c r="W1695" i="51"/>
  <c r="AE1695" i="51"/>
  <c r="W1696" i="51"/>
  <c r="AE1696" i="51"/>
  <c r="W1697" i="51"/>
  <c r="AE1697" i="51"/>
  <c r="W1698" i="51"/>
  <c r="AE1698" i="51"/>
  <c r="W1699" i="51"/>
  <c r="AE1699" i="51"/>
  <c r="W1691" i="51"/>
  <c r="AE1691" i="51"/>
  <c r="W1687" i="51"/>
  <c r="AE1687" i="51"/>
  <c r="W1701" i="51"/>
  <c r="AE1701" i="51"/>
  <c r="W1703" i="51"/>
  <c r="AE1703" i="51"/>
  <c r="W1704" i="51"/>
  <c r="AE1704" i="51"/>
  <c r="W1705" i="51"/>
  <c r="AE1705" i="51"/>
  <c r="W1708" i="51"/>
  <c r="AE1708" i="51"/>
  <c r="W1709" i="51"/>
  <c r="AE1709" i="51"/>
  <c r="W1710" i="51"/>
  <c r="AE1710" i="51"/>
  <c r="W1615" i="51"/>
  <c r="AE1615" i="51"/>
  <c r="W1712" i="51"/>
  <c r="AE1712" i="51"/>
  <c r="W1717" i="51"/>
  <c r="AE1717" i="51"/>
  <c r="W1718" i="51"/>
  <c r="AE1718" i="51"/>
  <c r="W1719" i="51"/>
  <c r="AE1719" i="51"/>
  <c r="W1721" i="51"/>
  <c r="AE1721" i="51"/>
  <c r="W1722" i="51"/>
  <c r="AE1722" i="51"/>
  <c r="W1723" i="51"/>
  <c r="AE1723" i="51"/>
  <c r="W1713" i="51"/>
  <c r="AE1713" i="51"/>
  <c r="W1714" i="51"/>
  <c r="AE1714" i="51"/>
  <c r="W1715" i="51"/>
  <c r="AE1715" i="51"/>
  <c r="W1716" i="51"/>
  <c r="AE1716" i="51"/>
  <c r="W1752" i="51"/>
  <c r="AE1752" i="51"/>
  <c r="W1725" i="51"/>
  <c r="AE1725" i="51"/>
  <c r="W1726" i="51"/>
  <c r="AE1726" i="51"/>
  <c r="W1727" i="51"/>
  <c r="AE1727" i="51"/>
  <c r="W1728" i="51"/>
  <c r="AE1728" i="51"/>
  <c r="W1729" i="51"/>
  <c r="AE1729" i="51"/>
  <c r="W1731" i="51"/>
  <c r="AE1731" i="51"/>
  <c r="W1733" i="51"/>
  <c r="AE1733" i="51"/>
  <c r="W1735" i="51"/>
  <c r="AE1735" i="51"/>
  <c r="W1736" i="51"/>
  <c r="AE1736" i="51"/>
  <c r="W1738" i="51"/>
  <c r="AE1738" i="51"/>
  <c r="W1739" i="51"/>
  <c r="AE1739" i="51"/>
  <c r="W1740" i="51"/>
  <c r="AE1740" i="51"/>
  <c r="W1741" i="51"/>
  <c r="AE1741" i="51"/>
  <c r="W1742" i="51"/>
  <c r="AE1742" i="51"/>
  <c r="W1743" i="51"/>
  <c r="AE1743" i="51"/>
  <c r="W1745" i="51"/>
  <c r="AE1745" i="51"/>
  <c r="W1746" i="51"/>
  <c r="AE1746" i="51"/>
  <c r="W1732" i="51"/>
  <c r="AE1732" i="51"/>
  <c r="W1747" i="51"/>
  <c r="AE1747" i="51"/>
  <c r="W1748" i="51"/>
  <c r="AE1748" i="51"/>
  <c r="W1749" i="51"/>
  <c r="AE1749" i="51"/>
  <c r="W1750" i="51"/>
  <c r="AE1750" i="51"/>
  <c r="W1751" i="51"/>
  <c r="AE1751" i="51"/>
  <c r="W1753" i="51"/>
  <c r="AE1753" i="51"/>
  <c r="W1754" i="51"/>
  <c r="AE1754" i="51"/>
  <c r="W1755" i="51"/>
  <c r="AE1755" i="51"/>
  <c r="W1757" i="51"/>
  <c r="AE1757" i="51"/>
  <c r="W1758" i="51"/>
  <c r="AE1758" i="51"/>
  <c r="W1759" i="51"/>
  <c r="AE1759" i="51"/>
  <c r="AE1760" i="51"/>
  <c r="W1666" i="51"/>
  <c r="AE1666" i="51"/>
  <c r="W1762" i="51"/>
  <c r="AE1762" i="51"/>
  <c r="W1763" i="51"/>
  <c r="AE1763" i="51"/>
  <c r="W1764" i="51"/>
  <c r="AE1764" i="51"/>
  <c r="W1765" i="51"/>
  <c r="AE1765" i="51"/>
  <c r="W1766" i="51"/>
  <c r="AE1766" i="51"/>
  <c r="W1767" i="51"/>
  <c r="AE1767" i="51"/>
  <c r="W1769" i="51"/>
  <c r="AE1769" i="51"/>
  <c r="W1770" i="51"/>
  <c r="AE1770" i="51"/>
  <c r="W1771" i="51"/>
  <c r="AE1771" i="51"/>
  <c r="W1772" i="51"/>
  <c r="AE1772" i="51"/>
  <c r="W1773" i="51"/>
  <c r="AE1773" i="51"/>
  <c r="W1774" i="51"/>
  <c r="AE1774" i="51"/>
  <c r="W1775" i="51"/>
  <c r="AE1775" i="51"/>
  <c r="W1776" i="51"/>
  <c r="AE1776" i="51"/>
  <c r="W1777" i="51"/>
  <c r="AE1777" i="51"/>
  <c r="W1778" i="51"/>
  <c r="AE1778" i="51"/>
  <c r="W1779" i="51"/>
  <c r="AE1779" i="51"/>
  <c r="W1780" i="51"/>
  <c r="AE1780" i="51"/>
  <c r="W1781" i="51"/>
  <c r="AE1781" i="51"/>
  <c r="W1782" i="51"/>
  <c r="AE1782" i="51"/>
  <c r="W1783" i="51"/>
  <c r="AE1783" i="51"/>
  <c r="W1784" i="51"/>
  <c r="AE1784" i="51"/>
  <c r="W1785" i="51"/>
  <c r="AE1785" i="51"/>
  <c r="W1786" i="51"/>
  <c r="AE1786" i="51"/>
  <c r="W1787" i="51"/>
  <c r="AE1787" i="51"/>
  <c r="W1788" i="51"/>
  <c r="AE1788" i="51"/>
  <c r="W1789" i="51"/>
  <c r="AE1789" i="51"/>
  <c r="W1790" i="51"/>
  <c r="AE1790" i="51"/>
  <c r="W1791" i="51"/>
  <c r="AE1791" i="51"/>
  <c r="W1792" i="51"/>
  <c r="AE1792" i="51"/>
  <c r="W1793" i="51"/>
  <c r="AE1793" i="51"/>
  <c r="W1794" i="51"/>
  <c r="AE1794" i="51"/>
  <c r="W1795" i="51"/>
  <c r="AE1795" i="51"/>
  <c r="W1796" i="51"/>
  <c r="AE1796" i="51"/>
  <c r="W1797" i="51"/>
  <c r="AE1797" i="51"/>
  <c r="W1798" i="51"/>
  <c r="AE1798" i="51"/>
  <c r="W1800" i="51"/>
  <c r="AE1800" i="51"/>
  <c r="W1801" i="51"/>
  <c r="AE1801" i="51"/>
  <c r="W1802" i="51"/>
  <c r="AE1802" i="51"/>
  <c r="W1803" i="51"/>
  <c r="AE1803" i="51"/>
  <c r="W1804" i="51"/>
  <c r="AE1804" i="51"/>
  <c r="W1805" i="51"/>
  <c r="AE1805" i="51"/>
  <c r="W1806" i="51"/>
  <c r="AE1806" i="51"/>
  <c r="W1807" i="51"/>
  <c r="AE1807" i="51"/>
  <c r="W1808" i="51"/>
  <c r="AE1808" i="51"/>
  <c r="W1809" i="51"/>
  <c r="AE1809" i="51"/>
  <c r="W1810" i="51"/>
  <c r="AE1810" i="51"/>
  <c r="W1811" i="51"/>
  <c r="AE1811" i="51"/>
  <c r="W1812" i="51"/>
  <c r="AE1812" i="51"/>
  <c r="W1813" i="51"/>
  <c r="AE1813" i="51"/>
  <c r="W1814" i="51"/>
  <c r="AE1814" i="51"/>
  <c r="W1815" i="51"/>
  <c r="AE1815" i="51"/>
  <c r="W1816" i="51"/>
  <c r="AE1816" i="51"/>
  <c r="W1817" i="51"/>
  <c r="AE1817" i="51"/>
  <c r="W1818" i="51"/>
  <c r="AE1818" i="51"/>
  <c r="W1820" i="51"/>
  <c r="AE1820" i="51"/>
  <c r="W1821" i="51"/>
  <c r="AE1821" i="51"/>
  <c r="W1822" i="51"/>
  <c r="AE1822" i="51"/>
  <c r="W1823" i="51"/>
  <c r="AE1823" i="51"/>
  <c r="W1824" i="51"/>
  <c r="AE1824" i="51"/>
  <c r="W345" i="51"/>
  <c r="AE345" i="51"/>
  <c r="W346" i="51"/>
  <c r="AE346" i="51"/>
  <c r="W1799" i="51"/>
  <c r="AE1799" i="51"/>
  <c r="W1825" i="51"/>
  <c r="AE1825" i="51"/>
  <c r="W1826" i="51"/>
  <c r="AE1826" i="51"/>
  <c r="W1827" i="51"/>
  <c r="AE1827" i="51"/>
  <c r="W1828" i="51"/>
  <c r="AE1828" i="51"/>
  <c r="W1829" i="51"/>
  <c r="AE1829" i="51"/>
  <c r="W1849" i="51"/>
  <c r="AE1849" i="51"/>
  <c r="W1850" i="51"/>
  <c r="AE1850" i="51"/>
  <c r="W1851" i="51"/>
  <c r="AE1851" i="51"/>
  <c r="W1852" i="51"/>
  <c r="AE1852" i="51"/>
  <c r="W1853" i="51"/>
  <c r="AE1853" i="51"/>
  <c r="W1854" i="51"/>
  <c r="AE1854" i="51"/>
  <c r="W1855" i="51"/>
  <c r="AE1855" i="51"/>
  <c r="W1856" i="51"/>
  <c r="AE1856" i="51"/>
  <c r="W1857" i="51"/>
  <c r="AE1857" i="51"/>
  <c r="W1858" i="51"/>
  <c r="AE1858" i="51"/>
  <c r="W1859" i="51"/>
  <c r="AE1859" i="51"/>
  <c r="W1860" i="51"/>
  <c r="AE1860" i="51"/>
  <c r="W1863" i="51"/>
  <c r="AE1863" i="51"/>
  <c r="W1864" i="51"/>
  <c r="AE1864" i="51"/>
  <c r="W1865" i="51"/>
  <c r="AE1865" i="51"/>
  <c r="W1866" i="51"/>
  <c r="AE1866" i="51"/>
  <c r="W1867" i="51"/>
  <c r="AE1867" i="51"/>
  <c r="W1868" i="51"/>
  <c r="AE1868" i="51"/>
  <c r="W1869" i="51"/>
  <c r="AE1869" i="51"/>
  <c r="W1870" i="51"/>
  <c r="AE1870" i="51"/>
  <c r="W1871" i="51"/>
  <c r="AE1871" i="51"/>
  <c r="W1872" i="51"/>
  <c r="AE1872" i="51"/>
  <c r="W1874" i="51"/>
  <c r="AE1874" i="51"/>
  <c r="W1875" i="51"/>
  <c r="AE1875" i="51"/>
  <c r="W1877" i="51"/>
  <c r="AE1877" i="51"/>
  <c r="W1878" i="51"/>
  <c r="AE1878" i="51"/>
  <c r="W1879" i="51"/>
  <c r="AE1879" i="51"/>
  <c r="W1880" i="51"/>
  <c r="AE1880" i="51"/>
  <c r="W1881" i="51"/>
  <c r="AE1881" i="51"/>
  <c r="W1882" i="51"/>
  <c r="AE1882" i="51"/>
  <c r="W1883" i="51"/>
  <c r="AE1883" i="51"/>
  <c r="W1884" i="51"/>
  <c r="AE1884" i="51"/>
  <c r="W1885" i="51"/>
  <c r="AE1885" i="51"/>
  <c r="W1887" i="51"/>
  <c r="AE1887" i="51"/>
  <c r="W1888" i="51"/>
  <c r="AE1888" i="51"/>
  <c r="W1889" i="51"/>
  <c r="AE1889" i="51"/>
  <c r="W1890" i="51"/>
  <c r="AE1890" i="51"/>
  <c r="W1891" i="51"/>
  <c r="AE1891" i="51"/>
  <c r="W1892" i="51"/>
  <c r="AE1892" i="51"/>
  <c r="W1893" i="51"/>
  <c r="AE1893" i="51"/>
  <c r="W1894" i="51"/>
  <c r="AE1894" i="51"/>
  <c r="W1895" i="51"/>
  <c r="AE1895" i="51"/>
  <c r="W1896" i="51"/>
  <c r="AE1896" i="51"/>
  <c r="W1897" i="51"/>
  <c r="AE1897" i="51"/>
  <c r="W1898" i="51"/>
  <c r="AE1898" i="51"/>
  <c r="W1899" i="51"/>
  <c r="AE1899" i="51"/>
  <c r="W1900" i="51"/>
  <c r="AE1900" i="51"/>
  <c r="W1901" i="51"/>
  <c r="AE1901" i="51"/>
  <c r="W1902" i="51"/>
  <c r="AE1902" i="51"/>
  <c r="W1903" i="51"/>
  <c r="AE1903" i="51"/>
  <c r="W1904" i="51"/>
  <c r="AE1904" i="51"/>
  <c r="W1905" i="51"/>
  <c r="AE1905" i="51"/>
  <c r="W1906" i="51"/>
  <c r="AE1906" i="51"/>
  <c r="W1907" i="51"/>
  <c r="AE1907" i="51"/>
  <c r="W1909" i="51"/>
  <c r="AE1909" i="51"/>
  <c r="W1910" i="51"/>
  <c r="AE1910" i="51"/>
  <c r="W1911" i="51"/>
  <c r="AE1911" i="51"/>
  <c r="W1912" i="51"/>
  <c r="AE1912" i="51"/>
  <c r="W1913" i="51"/>
  <c r="AE1913" i="51"/>
  <c r="W1914" i="51"/>
  <c r="AE1914" i="51"/>
  <c r="W1915" i="51"/>
  <c r="AE1915" i="51"/>
  <c r="W1916" i="51"/>
  <c r="AE1916" i="51"/>
  <c r="W1917" i="51"/>
  <c r="AE1917" i="51"/>
  <c r="W1918" i="51"/>
  <c r="AE1918" i="51"/>
  <c r="W1919" i="51"/>
  <c r="AE1919" i="51"/>
  <c r="W1920" i="51"/>
  <c r="AE1920" i="51"/>
  <c r="W1921" i="51"/>
  <c r="AE1921" i="51"/>
  <c r="W1922" i="51"/>
  <c r="AE1922" i="51"/>
  <c r="W1923" i="51"/>
  <c r="AE1923" i="51"/>
  <c r="W1924" i="51"/>
  <c r="AE1924" i="51"/>
  <c r="W1925" i="51"/>
  <c r="AE1925" i="51"/>
  <c r="W1926" i="51"/>
  <c r="AE1926" i="51"/>
  <c r="W1927" i="51"/>
  <c r="AE1927" i="51"/>
  <c r="W1928" i="51"/>
  <c r="AE1928" i="51"/>
  <c r="W1929" i="51"/>
  <c r="AE1929" i="51"/>
  <c r="W1931" i="51"/>
  <c r="AE1931" i="51"/>
  <c r="W1932" i="51"/>
  <c r="AE1932" i="51"/>
  <c r="W1933" i="51"/>
  <c r="AE1933" i="51"/>
  <c r="W1934" i="51"/>
  <c r="AE1934" i="51"/>
  <c r="W1935" i="51"/>
  <c r="AE1935" i="51"/>
  <c r="W1936" i="51"/>
  <c r="AE1936" i="51"/>
  <c r="W1937" i="51"/>
  <c r="AE1937" i="51"/>
  <c r="W1938" i="51"/>
  <c r="AE1938" i="51"/>
  <c r="W1939" i="51"/>
  <c r="AE1939" i="51"/>
  <c r="W1940" i="51"/>
  <c r="AE1940" i="51"/>
  <c r="W1941" i="51"/>
  <c r="AE1941" i="51"/>
  <c r="W1942" i="51"/>
  <c r="AE1942" i="51"/>
  <c r="W1943" i="51"/>
  <c r="AE1943" i="51"/>
  <c r="W1944" i="51"/>
  <c r="AE1944" i="51"/>
  <c r="W1945" i="51"/>
  <c r="AE1945" i="51"/>
  <c r="W1946" i="51"/>
  <c r="AE1946" i="51"/>
  <c r="W1947" i="51"/>
  <c r="AE1947" i="51"/>
  <c r="W1948" i="51"/>
  <c r="AE1948" i="51"/>
  <c r="W1949" i="51"/>
  <c r="AE1949" i="51"/>
  <c r="W1950" i="51"/>
  <c r="AE1950" i="51"/>
  <c r="W1951" i="51"/>
  <c r="AE1951" i="51"/>
  <c r="W1952" i="51"/>
  <c r="AE1952" i="51"/>
  <c r="W1953" i="51"/>
  <c r="AE1953" i="51"/>
  <c r="W1955" i="51"/>
  <c r="AE1955" i="51"/>
  <c r="W1956" i="51"/>
  <c r="AE1956" i="51"/>
  <c r="W1958" i="51"/>
  <c r="AE1958" i="51"/>
  <c r="W1959" i="51"/>
  <c r="AE1959" i="51"/>
  <c r="W1961" i="51"/>
  <c r="AE1961" i="51"/>
  <c r="W1962" i="51"/>
  <c r="AE1962" i="51"/>
  <c r="W1963" i="51"/>
  <c r="AE1963" i="51"/>
  <c r="W1964" i="51"/>
  <c r="AE1964" i="51"/>
  <c r="W1965" i="51"/>
  <c r="AE1965" i="51"/>
  <c r="W1966" i="51"/>
  <c r="AE1966" i="51"/>
  <c r="W1967" i="51"/>
  <c r="AE1967" i="51"/>
  <c r="W1968" i="51"/>
  <c r="AE1968" i="51"/>
  <c r="W1969" i="51"/>
  <c r="AE1969" i="51"/>
  <c r="W1970" i="51"/>
  <c r="AE1970" i="51"/>
  <c r="W1971" i="51"/>
  <c r="AE1971" i="51"/>
  <c r="W1972" i="51"/>
  <c r="AE1972" i="51"/>
  <c r="W1973" i="51"/>
  <c r="AE1973" i="51"/>
  <c r="W1974" i="51"/>
  <c r="AE1974" i="51"/>
  <c r="W1975" i="51"/>
  <c r="AE1975" i="51"/>
  <c r="W1976" i="51"/>
  <c r="AE1976" i="51"/>
  <c r="W1977" i="51"/>
  <c r="AE1977" i="51"/>
  <c r="W1978" i="51"/>
  <c r="AE1978" i="51"/>
  <c r="W1979" i="51"/>
  <c r="AE1979" i="51"/>
  <c r="W1980" i="51"/>
  <c r="AE1980" i="51"/>
  <c r="W1981" i="51"/>
  <c r="AE1981" i="51"/>
  <c r="W1982" i="51"/>
  <c r="AE1982" i="51"/>
  <c r="W1983" i="51"/>
  <c r="AE1983" i="51"/>
  <c r="W1984" i="51"/>
  <c r="AE1984" i="51"/>
  <c r="W1985" i="51"/>
  <c r="AE1985" i="51"/>
  <c r="W1986" i="51"/>
  <c r="AE1986" i="51"/>
  <c r="W1987" i="51"/>
  <c r="AE1987" i="51"/>
  <c r="W1988" i="51"/>
  <c r="AE1988" i="51"/>
  <c r="W1989" i="51"/>
  <c r="AE1989" i="51"/>
  <c r="W1990" i="51"/>
  <c r="AE1990" i="51"/>
  <c r="W1991" i="51"/>
  <c r="AE1991" i="51"/>
  <c r="W1992" i="51"/>
  <c r="AE1992" i="51"/>
  <c r="W1993" i="51"/>
  <c r="AE1993" i="51"/>
  <c r="W1994" i="51"/>
  <c r="AE1994" i="51"/>
  <c r="W1995" i="51"/>
  <c r="AE1995" i="51"/>
  <c r="W1996" i="51"/>
  <c r="AE1996" i="51"/>
  <c r="W1998" i="51"/>
  <c r="AE1998" i="51"/>
  <c r="W1999" i="51"/>
  <c r="AE1999" i="51"/>
  <c r="W2000" i="51"/>
  <c r="AE2000" i="51"/>
  <c r="W2001" i="51"/>
  <c r="AE2001" i="51"/>
  <c r="W2002" i="51"/>
  <c r="AE2002" i="51"/>
  <c r="W2003" i="51"/>
  <c r="AE2003" i="51"/>
  <c r="W2004" i="51"/>
  <c r="AE2004" i="51"/>
  <c r="W2005" i="51"/>
  <c r="AE2005" i="51"/>
  <c r="W2006" i="51"/>
  <c r="AE2006" i="51"/>
  <c r="W2008" i="51"/>
  <c r="AE2008" i="51"/>
  <c r="W2009" i="51"/>
  <c r="AE2009" i="51"/>
  <c r="W2010" i="51"/>
  <c r="AE2010" i="51"/>
  <c r="W2011" i="51"/>
  <c r="AE2011" i="51"/>
  <c r="W2012" i="51"/>
  <c r="AE2012" i="51"/>
  <c r="W2013" i="51"/>
  <c r="AE2013" i="51"/>
  <c r="W2014" i="51"/>
  <c r="AE2014" i="51"/>
  <c r="W2015" i="51"/>
  <c r="AE2015" i="51"/>
  <c r="W2016" i="51"/>
  <c r="AE2016" i="51"/>
  <c r="W2017" i="51"/>
  <c r="AE2017" i="51"/>
  <c r="W2018" i="51"/>
  <c r="AE2018" i="51"/>
  <c r="W2019" i="51"/>
  <c r="AE2019" i="51"/>
  <c r="AE2020" i="51"/>
  <c r="AE2057" i="51"/>
  <c r="AE2058" i="51"/>
  <c r="AE2059" i="51"/>
  <c r="AE2060" i="51"/>
  <c r="W2061" i="51"/>
  <c r="AE2061" i="51"/>
  <c r="W2062" i="51"/>
  <c r="AE2062" i="51"/>
  <c r="W2063" i="51"/>
  <c r="AE2063" i="51"/>
  <c r="W2066" i="51"/>
  <c r="AE2066" i="51"/>
  <c r="W2067" i="51"/>
  <c r="AE2067" i="51"/>
  <c r="W2068" i="51"/>
  <c r="AE2068" i="51"/>
  <c r="W2069" i="51"/>
  <c r="AE2069" i="51"/>
  <c r="W2071" i="51"/>
  <c r="AE2071" i="51"/>
  <c r="W2072" i="51"/>
  <c r="AE2072" i="51"/>
  <c r="W2073" i="51"/>
  <c r="AE2073" i="51"/>
  <c r="W2074" i="51"/>
  <c r="AE2074" i="51"/>
  <c r="W2075" i="51"/>
  <c r="AE2075" i="51"/>
  <c r="W2076" i="51"/>
  <c r="AE2076" i="51"/>
  <c r="W2077" i="51"/>
  <c r="AE2077" i="51"/>
  <c r="W2078" i="51"/>
  <c r="AE2078" i="51"/>
  <c r="W2080" i="51"/>
  <c r="AE2080" i="51"/>
  <c r="W2081" i="51"/>
  <c r="AE2081" i="51"/>
  <c r="W2083" i="51"/>
  <c r="AE2083" i="51"/>
  <c r="W2084" i="51"/>
  <c r="AE2084" i="51"/>
  <c r="W2085" i="51"/>
  <c r="AE2085" i="51"/>
  <c r="W2086" i="51"/>
  <c r="AE2086" i="51"/>
  <c r="W2087" i="51"/>
  <c r="AE2087" i="51"/>
  <c r="W2088" i="51"/>
  <c r="AE2088" i="51"/>
  <c r="W2089" i="51"/>
  <c r="AE2089" i="51"/>
  <c r="W2090" i="51"/>
  <c r="AE2090" i="51"/>
  <c r="W2091" i="51"/>
  <c r="AE2091" i="51"/>
  <c r="W2092" i="51"/>
  <c r="AE2092" i="51"/>
  <c r="W2093" i="51"/>
  <c r="AE2093" i="51"/>
  <c r="W2095" i="51"/>
  <c r="AE2095" i="51"/>
  <c r="W2096" i="51"/>
  <c r="AE2096" i="51"/>
  <c r="W2097" i="51"/>
  <c r="AE2097" i="51"/>
  <c r="W2098" i="51"/>
  <c r="AE2098" i="51"/>
  <c r="W2099" i="51"/>
  <c r="AE2099" i="51"/>
  <c r="W2100" i="51"/>
  <c r="AE2100" i="51"/>
  <c r="W2101" i="51"/>
  <c r="AE2101" i="51"/>
  <c r="W2102" i="51"/>
  <c r="AE2102" i="51"/>
  <c r="W2103" i="51"/>
  <c r="AE2103" i="51"/>
  <c r="W2104" i="51"/>
  <c r="AE2104" i="51"/>
  <c r="W2105" i="51"/>
  <c r="AE2105" i="51"/>
  <c r="W2106" i="51"/>
  <c r="AE2106" i="51"/>
  <c r="W2107" i="51"/>
  <c r="AE2107" i="51"/>
  <c r="W2108" i="51"/>
  <c r="AE2108" i="51"/>
  <c r="W2109" i="51"/>
  <c r="AE2109" i="51"/>
  <c r="W2110" i="51"/>
  <c r="AE2110" i="51"/>
  <c r="W2111" i="51"/>
  <c r="AE2111" i="51"/>
  <c r="W2112" i="51"/>
  <c r="AE2112" i="51"/>
  <c r="W2113" i="51"/>
  <c r="AE2113" i="51"/>
  <c r="W2114" i="51"/>
  <c r="AE2114" i="51"/>
  <c r="W2115" i="51"/>
  <c r="AE2115" i="51"/>
  <c r="W2116" i="51"/>
  <c r="AE2116" i="51"/>
  <c r="W2117" i="51"/>
  <c r="AE2117" i="51"/>
  <c r="W2118" i="51"/>
  <c r="AE2118" i="51"/>
  <c r="W2119" i="51"/>
  <c r="AE2119" i="51"/>
  <c r="W2120" i="51"/>
  <c r="AE2120" i="51"/>
  <c r="W2121" i="51"/>
  <c r="AE2121" i="51"/>
  <c r="W2122" i="51"/>
  <c r="AE2122" i="51"/>
  <c r="W2123" i="51"/>
  <c r="AE2123" i="51"/>
  <c r="W2124" i="51"/>
  <c r="AE2124" i="51"/>
  <c r="W2125" i="51"/>
  <c r="AE2125" i="51"/>
  <c r="W2126" i="51"/>
  <c r="AE2126" i="51"/>
  <c r="W2127" i="51"/>
  <c r="AE2127" i="51"/>
  <c r="W2128" i="51"/>
  <c r="AE2128" i="51"/>
  <c r="W2130" i="51"/>
  <c r="AE2130" i="51"/>
  <c r="W2131" i="51"/>
  <c r="AE2131" i="51"/>
  <c r="W2132" i="51"/>
  <c r="AE2132" i="51"/>
  <c r="W2133" i="51"/>
  <c r="AE2133" i="51"/>
  <c r="W2134" i="51"/>
  <c r="AE2134" i="51"/>
  <c r="W2135" i="51"/>
  <c r="AE2135" i="51"/>
  <c r="W2136" i="51"/>
  <c r="AE2136" i="51"/>
  <c r="W2137" i="51"/>
  <c r="AE2137" i="51"/>
  <c r="W2138" i="51"/>
  <c r="AE2138" i="51"/>
  <c r="W2139" i="51"/>
  <c r="AE2139" i="51"/>
  <c r="AE2142" i="51"/>
  <c r="W2152" i="51"/>
  <c r="AC2152" i="51" s="1"/>
  <c r="W2153" i="51"/>
  <c r="AE2153" i="51"/>
  <c r="W2155" i="51"/>
  <c r="AE2155" i="51"/>
  <c r="W2157" i="51"/>
  <c r="AE2157" i="51"/>
  <c r="W2158" i="51"/>
  <c r="AE2158" i="51"/>
  <c r="W2159" i="51"/>
  <c r="AE2159" i="51"/>
  <c r="W2160" i="51"/>
  <c r="AE2160" i="51"/>
  <c r="W2162" i="51"/>
  <c r="AE2162" i="51"/>
  <c r="W2163" i="51"/>
  <c r="AE2163" i="51"/>
  <c r="W2164" i="51"/>
  <c r="AE2164" i="51"/>
  <c r="W2165" i="51"/>
  <c r="AE2165" i="51"/>
  <c r="W2166" i="51"/>
  <c r="AE2166" i="51"/>
  <c r="W2167" i="51"/>
  <c r="AE2167" i="51"/>
  <c r="W2168" i="51"/>
  <c r="AE2168" i="51"/>
  <c r="W2169" i="51"/>
  <c r="AE2169" i="51"/>
  <c r="W2170" i="51"/>
  <c r="AE2170" i="51"/>
  <c r="W2171" i="51"/>
  <c r="AE2171" i="51"/>
  <c r="W2172" i="51"/>
  <c r="AE2172" i="51"/>
  <c r="W2173" i="51"/>
  <c r="AE2173" i="51"/>
  <c r="W2174" i="51"/>
  <c r="AE2174" i="51"/>
  <c r="W2175" i="51"/>
  <c r="AE2175" i="51"/>
  <c r="W2177" i="51"/>
  <c r="AE2177" i="51"/>
  <c r="W2179" i="51"/>
  <c r="AE2179" i="51"/>
  <c r="W2180" i="51"/>
  <c r="AE2180" i="51"/>
  <c r="W2181" i="51"/>
  <c r="AE2181" i="51"/>
  <c r="W2182" i="51"/>
  <c r="AE2182" i="51"/>
  <c r="W2183" i="51"/>
  <c r="AE2183" i="51"/>
  <c r="W2184" i="51"/>
  <c r="AE2184" i="51"/>
  <c r="W2192" i="51"/>
  <c r="AE2192" i="51"/>
  <c r="W2194" i="51"/>
  <c r="AE2194" i="51"/>
  <c r="W2195" i="51"/>
  <c r="AE2195" i="51"/>
  <c r="W2196" i="51"/>
  <c r="AE2196" i="51"/>
  <c r="W2197" i="51"/>
  <c r="AE2197" i="51"/>
  <c r="W2198" i="51"/>
  <c r="AE2198" i="51"/>
  <c r="W2201" i="51"/>
  <c r="AE2201" i="51"/>
  <c r="W2202" i="51"/>
  <c r="AE2202" i="51"/>
  <c r="W2203" i="51"/>
  <c r="AE2203" i="51"/>
  <c r="W2204" i="51"/>
  <c r="AE2204" i="51"/>
  <c r="W2205" i="51"/>
  <c r="AE2205" i="51"/>
  <c r="W2206" i="51"/>
  <c r="AE2206" i="51"/>
  <c r="W2208" i="51"/>
  <c r="AE2208" i="51"/>
  <c r="W2209" i="51"/>
  <c r="AE2209" i="51"/>
  <c r="W2210" i="51"/>
  <c r="AE2210" i="51"/>
  <c r="W2211" i="51"/>
  <c r="AE2211" i="51"/>
  <c r="W2212" i="51"/>
  <c r="AE2212" i="51"/>
  <c r="W2213" i="51"/>
  <c r="AE2213" i="51"/>
  <c r="W2214" i="51"/>
  <c r="AE2214" i="51"/>
  <c r="W2215" i="51"/>
  <c r="AE2215" i="51"/>
  <c r="W2216" i="51"/>
  <c r="AE2216" i="51"/>
  <c r="W2217" i="51"/>
  <c r="AE2217" i="51"/>
  <c r="W2226" i="51"/>
  <c r="AE2226" i="51"/>
  <c r="W2227" i="51"/>
  <c r="AE2227" i="51"/>
  <c r="W2228" i="51"/>
  <c r="AE2228" i="51"/>
  <c r="W2229" i="51"/>
  <c r="AE2229" i="51"/>
  <c r="W2230" i="51"/>
  <c r="AE2230" i="51"/>
  <c r="W2231" i="51"/>
  <c r="AE2231" i="51"/>
  <c r="W2232" i="51"/>
  <c r="AE2232" i="51"/>
  <c r="W2233" i="51"/>
  <c r="AE2233" i="51"/>
  <c r="W2234" i="51"/>
  <c r="AE2234" i="51"/>
  <c r="W2235" i="51"/>
  <c r="AE2235" i="51"/>
  <c r="W2240" i="51"/>
  <c r="AE2240" i="51"/>
  <c r="W2241" i="51"/>
  <c r="AE2241" i="51"/>
  <c r="W2242" i="51"/>
  <c r="AE2242" i="51"/>
  <c r="W2243" i="51"/>
  <c r="AE2243" i="51"/>
  <c r="W2245" i="51"/>
  <c r="AE2245" i="51"/>
  <c r="W2246" i="51"/>
  <c r="AE2246" i="51"/>
  <c r="W2247" i="51"/>
  <c r="AE2247" i="51"/>
  <c r="W2248" i="51"/>
  <c r="AE2248" i="51"/>
  <c r="W2249" i="51"/>
  <c r="AE2249" i="51"/>
  <c r="W2250" i="51"/>
  <c r="AE2250" i="51"/>
  <c r="W2251" i="51"/>
  <c r="AE2251" i="51"/>
  <c r="W2252" i="51"/>
  <c r="AE2252" i="51"/>
  <c r="W2253" i="51"/>
  <c r="AE2253" i="51"/>
  <c r="W2254" i="51"/>
  <c r="AE2254" i="51"/>
  <c r="W2255" i="51"/>
  <c r="AE2255" i="51"/>
  <c r="W2256" i="51"/>
  <c r="AE2256" i="51"/>
  <c r="W2257" i="51"/>
  <c r="AE2257" i="51"/>
  <c r="W2258" i="51"/>
  <c r="AE2258" i="51"/>
  <c r="W2259" i="51"/>
  <c r="AE2259" i="51"/>
  <c r="W2260" i="51"/>
  <c r="AE2260" i="51"/>
  <c r="W2261" i="51"/>
  <c r="AE2261" i="51"/>
  <c r="W2263" i="51"/>
  <c r="AE2263" i="51"/>
  <c r="W2264" i="51"/>
  <c r="AE2264" i="51"/>
  <c r="W2265" i="51"/>
  <c r="AE2265" i="51"/>
  <c r="W2266" i="51"/>
  <c r="AE2266" i="51"/>
  <c r="W2267" i="51"/>
  <c r="AE2267" i="51"/>
  <c r="W2268" i="51"/>
  <c r="AE2268" i="51"/>
  <c r="W2270" i="51"/>
  <c r="AE2270" i="51"/>
  <c r="W2272" i="51"/>
  <c r="AE2272" i="51"/>
  <c r="W2273" i="51"/>
  <c r="AE2273" i="51"/>
  <c r="W2274" i="51"/>
  <c r="AE2274" i="51"/>
  <c r="W2277" i="51"/>
  <c r="AE2277" i="51"/>
  <c r="W2278" i="51"/>
  <c r="AE2278" i="51"/>
  <c r="W2279" i="51"/>
  <c r="AE2279" i="51"/>
  <c r="W2280" i="51"/>
  <c r="AE2280" i="51"/>
  <c r="W2281" i="51"/>
  <c r="AE2281" i="51"/>
  <c r="W2282" i="51"/>
  <c r="AE2282" i="51"/>
  <c r="W2283" i="51"/>
  <c r="AE2283" i="51"/>
  <c r="W2284" i="51"/>
  <c r="AE2284" i="51"/>
  <c r="W2285" i="51"/>
  <c r="AE2285" i="51"/>
  <c r="W2287" i="51"/>
  <c r="AE2287" i="51"/>
  <c r="W2288" i="51"/>
  <c r="AE2288" i="51"/>
  <c r="W2289" i="51"/>
  <c r="AE2289" i="51"/>
  <c r="W2290" i="51"/>
  <c r="AE2290" i="51"/>
  <c r="W2291" i="51"/>
  <c r="AE2291" i="51"/>
  <c r="W2292" i="51"/>
  <c r="AE2292" i="51"/>
  <c r="W2293" i="51"/>
  <c r="AE2293" i="51"/>
  <c r="W2295" i="51"/>
  <c r="AE2295" i="51"/>
  <c r="W2296" i="51"/>
  <c r="AE2296" i="51"/>
  <c r="W2297" i="51"/>
  <c r="AE2297" i="51"/>
  <c r="W2298" i="51"/>
  <c r="AE2298" i="51"/>
  <c r="W2301" i="51"/>
  <c r="AE2301" i="51"/>
  <c r="W2303" i="51"/>
  <c r="AE2303" i="51"/>
  <c r="W2304" i="51"/>
  <c r="AE2304" i="51"/>
  <c r="W2305" i="51"/>
  <c r="AE2305" i="51"/>
  <c r="W2306" i="51"/>
  <c r="AE2306" i="51"/>
  <c r="W2307" i="51"/>
  <c r="AE2307" i="51"/>
  <c r="W2308" i="51"/>
  <c r="AE2308" i="51"/>
  <c r="W2309" i="51"/>
  <c r="AE2309" i="51"/>
  <c r="W2310" i="51"/>
  <c r="AE2310" i="51"/>
  <c r="W2311" i="51"/>
  <c r="AE2311" i="51"/>
  <c r="W2312" i="51"/>
  <c r="AE2312" i="51"/>
  <c r="W2313" i="51"/>
  <c r="AE2313" i="51"/>
  <c r="W2314" i="51"/>
  <c r="AE2314" i="51"/>
  <c r="W2315" i="51"/>
  <c r="AE2315" i="51"/>
  <c r="W2316" i="51"/>
  <c r="AE2316" i="51"/>
  <c r="W2318" i="51"/>
  <c r="AE2318" i="51"/>
  <c r="W2319" i="51"/>
  <c r="AE2319" i="51"/>
  <c r="W2320" i="51"/>
  <c r="AE2320" i="51"/>
  <c r="W2321" i="51"/>
  <c r="AE2321" i="51"/>
  <c r="W2322" i="51"/>
  <c r="AE2322" i="51"/>
  <c r="W2323" i="51"/>
  <c r="AE2323" i="51"/>
  <c r="W2324" i="51"/>
  <c r="AE2324" i="51"/>
  <c r="W2325" i="51"/>
  <c r="AE2325" i="51"/>
  <c r="W2326" i="51"/>
  <c r="AE2326" i="51"/>
  <c r="W2327" i="51"/>
  <c r="AE2327" i="51"/>
  <c r="W2328" i="51"/>
  <c r="AE2328" i="51"/>
  <c r="W2329" i="51"/>
  <c r="AE2329" i="51"/>
  <c r="W2330" i="51"/>
  <c r="AE2330" i="51"/>
  <c r="W2331" i="51"/>
  <c r="AE2331" i="51"/>
  <c r="W2332" i="51"/>
  <c r="AE2332" i="51"/>
  <c r="W2333" i="51"/>
  <c r="AE2333" i="51"/>
  <c r="W2334" i="51"/>
  <c r="AE2334" i="51"/>
  <c r="W2335" i="51"/>
  <c r="AE2335" i="51"/>
  <c r="W2336" i="51"/>
  <c r="AE2336" i="51"/>
  <c r="W2337" i="51"/>
  <c r="AE2337" i="51"/>
  <c r="W2340" i="51"/>
  <c r="AE2340" i="51"/>
  <c r="W2341" i="51"/>
  <c r="AE2341" i="51"/>
  <c r="W2342" i="51"/>
  <c r="AE2342" i="51"/>
  <c r="W2343" i="51"/>
  <c r="AE2343" i="51"/>
  <c r="W2344" i="51"/>
  <c r="AE2344" i="51"/>
  <c r="W2345" i="51"/>
  <c r="AE2345" i="51"/>
  <c r="W2346" i="51"/>
  <c r="AE2346" i="51"/>
  <c r="W2347" i="51"/>
  <c r="AE2347" i="51"/>
  <c r="W2350" i="51"/>
  <c r="AE2350" i="51"/>
  <c r="W2351" i="51"/>
  <c r="AE2351" i="51"/>
  <c r="W2352" i="51"/>
  <c r="AE2352" i="51"/>
  <c r="W2353" i="51"/>
  <c r="AE2353" i="51"/>
  <c r="W2354" i="51"/>
  <c r="AE2354" i="51"/>
  <c r="W2355" i="51"/>
  <c r="AE2355" i="51"/>
  <c r="W2358" i="51"/>
  <c r="AE2358" i="51"/>
  <c r="W2359" i="51"/>
  <c r="AE2359" i="51"/>
  <c r="W2363" i="51"/>
  <c r="AE2363" i="51"/>
  <c r="W2364" i="51"/>
  <c r="AE2364" i="51"/>
  <c r="W2365" i="51"/>
  <c r="AE2365" i="51"/>
  <c r="W2366" i="51"/>
  <c r="AE2366" i="51"/>
  <c r="W2367" i="51"/>
  <c r="AE2367" i="51"/>
  <c r="W2368" i="51"/>
  <c r="AE2368" i="51"/>
  <c r="W2369" i="51"/>
  <c r="AE2369" i="51"/>
  <c r="W2370" i="51"/>
  <c r="AE2370" i="51"/>
  <c r="W2371" i="51"/>
  <c r="AE2371" i="51"/>
  <c r="W2373" i="51"/>
  <c r="AE2373" i="51"/>
  <c r="W2374" i="51"/>
  <c r="AE2374" i="51"/>
  <c r="W2375" i="51"/>
  <c r="AE2375" i="51"/>
  <c r="W2376" i="51"/>
  <c r="AE2376" i="51"/>
  <c r="W2377" i="51"/>
  <c r="AE2377" i="51"/>
  <c r="W2378" i="51"/>
  <c r="AE2378" i="51"/>
  <c r="W2379" i="51"/>
  <c r="AE2379" i="51"/>
  <c r="W2380" i="51"/>
  <c r="AE2380" i="51"/>
  <c r="W2381" i="51"/>
  <c r="AE2381" i="51"/>
  <c r="W2382" i="51"/>
  <c r="AE2382" i="51"/>
  <c r="W2383" i="51"/>
  <c r="AE2383" i="51"/>
  <c r="W2384" i="51"/>
  <c r="AE2384" i="51"/>
  <c r="W2385" i="51"/>
  <c r="AE2385" i="51"/>
  <c r="W2386" i="51"/>
  <c r="AE2386" i="51"/>
  <c r="W2387" i="51"/>
  <c r="AE2387" i="51"/>
  <c r="W2388" i="51"/>
  <c r="AE2388" i="51"/>
  <c r="W2389" i="51"/>
  <c r="AE2389" i="51"/>
  <c r="W2390" i="51"/>
  <c r="AE2390" i="51"/>
  <c r="W2391" i="51"/>
  <c r="AE2391" i="51"/>
  <c r="W2392" i="51"/>
  <c r="AE2392" i="51"/>
  <c r="W2393" i="51"/>
  <c r="AE2393" i="51"/>
  <c r="W2394" i="51"/>
  <c r="AE2394" i="51"/>
  <c r="W2395" i="51"/>
  <c r="AE2395" i="51"/>
  <c r="W2396" i="51"/>
  <c r="AE2396" i="51"/>
  <c r="W2397" i="51"/>
  <c r="AE2397" i="51"/>
  <c r="W2398" i="51"/>
  <c r="AE2398" i="51"/>
  <c r="W2399" i="51"/>
  <c r="AE2399" i="51"/>
  <c r="W2400" i="51"/>
  <c r="AE2400" i="51"/>
  <c r="W2401" i="51"/>
  <c r="AE2401" i="51"/>
  <c r="W2402" i="51"/>
  <c r="AE2402" i="51"/>
  <c r="W2403" i="51"/>
  <c r="AE2403" i="51"/>
  <c r="W2404" i="51"/>
  <c r="AE2404" i="51"/>
  <c r="W2405" i="51"/>
  <c r="AE2405" i="51"/>
  <c r="W2406" i="51"/>
  <c r="AE2406" i="51"/>
  <c r="W2407" i="51"/>
  <c r="AE2407" i="51"/>
  <c r="W2408" i="51"/>
  <c r="AE2408" i="51"/>
  <c r="W2416" i="51"/>
  <c r="AE2416" i="51"/>
  <c r="W2417" i="51"/>
  <c r="AE2417" i="51"/>
  <c r="W2418" i="51"/>
  <c r="AE2418" i="51"/>
  <c r="W2419" i="51"/>
  <c r="AE2419" i="51"/>
  <c r="W2420" i="51"/>
  <c r="AE2420" i="51"/>
  <c r="W2424" i="51"/>
  <c r="AE2424" i="51"/>
  <c r="H1440" i="51"/>
  <c r="H1450" i="51"/>
  <c r="H1528" i="51"/>
  <c r="H1504" i="51"/>
  <c r="H1485" i="51"/>
  <c r="H1266" i="51"/>
  <c r="H1349" i="51"/>
  <c r="H1326" i="51"/>
  <c r="H958" i="51"/>
  <c r="H810" i="51"/>
  <c r="H809" i="51"/>
  <c r="H1085" i="51"/>
  <c r="H1263" i="51"/>
  <c r="H1260" i="51"/>
  <c r="H1313" i="51"/>
  <c r="H1232" i="51"/>
  <c r="H379" i="51"/>
  <c r="H380" i="51"/>
  <c r="H381" i="51"/>
  <c r="H179" i="51"/>
  <c r="H76" i="51"/>
  <c r="H74" i="51"/>
  <c r="H38" i="51"/>
  <c r="H532" i="51"/>
  <c r="H533" i="51"/>
  <c r="H427" i="51"/>
  <c r="H428" i="51"/>
  <c r="H470" i="51"/>
  <c r="H471" i="51"/>
  <c r="H1199" i="51"/>
  <c r="H1197" i="51"/>
  <c r="H1196" i="51"/>
  <c r="H1201" i="51"/>
  <c r="H1177" i="51"/>
  <c r="H1145" i="51"/>
  <c r="H1148" i="51"/>
  <c r="H1114" i="51"/>
  <c r="H1091" i="51"/>
  <c r="H217" i="51"/>
  <c r="H1712" i="51"/>
  <c r="H1659" i="51"/>
  <c r="H1683" i="51"/>
  <c r="H1696" i="51"/>
  <c r="H1619" i="51"/>
  <c r="H1620" i="51"/>
  <c r="H1131" i="51"/>
  <c r="H1075" i="51"/>
  <c r="H1636" i="51"/>
  <c r="H1760" i="51"/>
  <c r="H1795" i="51"/>
  <c r="H1814" i="51"/>
  <c r="H2182" i="51"/>
  <c r="H1828" i="51"/>
  <c r="H1829" i="51"/>
  <c r="H2085" i="51"/>
  <c r="H2062" i="51"/>
  <c r="H2198" i="51"/>
  <c r="H2201" i="51"/>
  <c r="H2258" i="51"/>
  <c r="H2211" i="51"/>
  <c r="H2217" i="51"/>
  <c r="H2243" i="51"/>
  <c r="H2261" i="51"/>
  <c r="H2371" i="51"/>
  <c r="H1884" i="51"/>
  <c r="H1881" i="51"/>
  <c r="H1731" i="51"/>
  <c r="H1732" i="51"/>
  <c r="D25" i="50"/>
  <c r="E25" i="50"/>
  <c r="F25" i="50"/>
  <c r="G25" i="50"/>
  <c r="J25" i="50" s="1"/>
  <c r="D26" i="50"/>
  <c r="E26" i="50"/>
  <c r="F26" i="50"/>
  <c r="G26" i="50"/>
  <c r="J26" i="50" s="1"/>
  <c r="D27" i="50"/>
  <c r="E27" i="50"/>
  <c r="F27" i="50"/>
  <c r="G27" i="50"/>
  <c r="J27" i="50" s="1"/>
  <c r="D28" i="50"/>
  <c r="E28" i="50"/>
  <c r="F28" i="50"/>
  <c r="G28" i="50"/>
  <c r="J28" i="50" s="1"/>
  <c r="D29" i="50"/>
  <c r="E29" i="50"/>
  <c r="F29" i="50"/>
  <c r="G29" i="50"/>
  <c r="J29" i="50" s="1"/>
  <c r="D30" i="50"/>
  <c r="E30" i="50"/>
  <c r="F30" i="50"/>
  <c r="G30" i="50"/>
  <c r="D31" i="50"/>
  <c r="E31" i="50"/>
  <c r="F31" i="50"/>
  <c r="G31" i="50"/>
  <c r="J31" i="50" s="1"/>
  <c r="D32" i="50"/>
  <c r="E32" i="50"/>
  <c r="F32" i="50"/>
  <c r="G32" i="50"/>
  <c r="J32" i="50" s="1"/>
  <c r="D33" i="50"/>
  <c r="E33" i="50"/>
  <c r="F33" i="50"/>
  <c r="G33" i="50"/>
  <c r="J33" i="50" s="1"/>
  <c r="D34" i="50"/>
  <c r="E34" i="50"/>
  <c r="F34" i="50"/>
  <c r="G34" i="50"/>
  <c r="J34" i="50" s="1"/>
  <c r="D35" i="50"/>
  <c r="E35" i="50"/>
  <c r="F35" i="50"/>
  <c r="G35" i="50"/>
  <c r="J35" i="50" s="1"/>
  <c r="D36" i="50"/>
  <c r="E36" i="50"/>
  <c r="F36" i="50"/>
  <c r="G36" i="50"/>
  <c r="J36" i="50" s="1"/>
  <c r="D37" i="50"/>
  <c r="E37" i="50"/>
  <c r="F37" i="50"/>
  <c r="G37" i="50"/>
  <c r="D38" i="50"/>
  <c r="E38" i="50"/>
  <c r="F38" i="50"/>
  <c r="G38" i="50"/>
  <c r="J38" i="50" s="1"/>
  <c r="D39" i="50"/>
  <c r="E39" i="50"/>
  <c r="F39" i="50"/>
  <c r="G39" i="50"/>
  <c r="J39" i="50" s="1"/>
  <c r="D40" i="50"/>
  <c r="E40" i="50"/>
  <c r="F40" i="50"/>
  <c r="G40" i="50"/>
  <c r="J40" i="50" s="1"/>
  <c r="D41" i="50"/>
  <c r="E41" i="50"/>
  <c r="F41" i="50"/>
  <c r="G41" i="50"/>
  <c r="J41" i="50" s="1"/>
  <c r="D42" i="50"/>
  <c r="E42" i="50"/>
  <c r="F42" i="50"/>
  <c r="G42" i="50"/>
  <c r="J42" i="50" s="1"/>
  <c r="D43" i="50"/>
  <c r="E43" i="50"/>
  <c r="F43" i="50"/>
  <c r="G43" i="50"/>
  <c r="J43" i="50" s="1"/>
  <c r="D44" i="50"/>
  <c r="E44" i="50"/>
  <c r="F44" i="50"/>
  <c r="G44" i="50"/>
  <c r="J44" i="50" s="1"/>
  <c r="D45" i="50"/>
  <c r="E45" i="50"/>
  <c r="F45" i="50"/>
  <c r="G45" i="50"/>
  <c r="D46" i="50"/>
  <c r="E46" i="50"/>
  <c r="F46" i="50"/>
  <c r="G46" i="50"/>
  <c r="J46" i="50" s="1"/>
  <c r="D47" i="50"/>
  <c r="E47" i="50"/>
  <c r="F47" i="50"/>
  <c r="G47" i="50"/>
  <c r="J47" i="50" s="1"/>
  <c r="H1501" i="51"/>
  <c r="H1524" i="51"/>
  <c r="H1489" i="51"/>
  <c r="H1461" i="51"/>
  <c r="H1514" i="51"/>
  <c r="H1512" i="51"/>
  <c r="H1258" i="51"/>
  <c r="H1264" i="51"/>
  <c r="H1424" i="51"/>
  <c r="H1259" i="51"/>
  <c r="H1439" i="51"/>
  <c r="H1443" i="51"/>
  <c r="H1426" i="51"/>
  <c r="H1275" i="51"/>
  <c r="H1179" i="51"/>
  <c r="H910" i="51"/>
  <c r="H1072" i="51"/>
  <c r="H784" i="51"/>
  <c r="H1001" i="51"/>
  <c r="H1373" i="51"/>
  <c r="H1238" i="51"/>
  <c r="H914" i="51"/>
  <c r="H1388" i="51"/>
  <c r="H898" i="51"/>
  <c r="H831" i="51"/>
  <c r="H994" i="51"/>
  <c r="H825" i="51"/>
  <c r="H821" i="51"/>
  <c r="H971" i="51"/>
  <c r="H805" i="51"/>
  <c r="H708" i="51"/>
  <c r="H709" i="51"/>
  <c r="H713" i="51"/>
  <c r="H715" i="51"/>
  <c r="H1064" i="51"/>
  <c r="H1027" i="51"/>
  <c r="H1038" i="51"/>
  <c r="H850" i="51"/>
  <c r="H851" i="51"/>
  <c r="H852" i="51"/>
  <c r="H853" i="51"/>
  <c r="H1176" i="51"/>
  <c r="H1150" i="51"/>
  <c r="H1137" i="51"/>
  <c r="H1120" i="51"/>
  <c r="H332" i="51"/>
  <c r="H334" i="51"/>
  <c r="H378" i="51"/>
  <c r="H377" i="51"/>
  <c r="H534" i="51"/>
  <c r="H410" i="51"/>
  <c r="H326" i="51"/>
  <c r="H238" i="51"/>
  <c r="H239" i="51"/>
  <c r="H27" i="51"/>
  <c r="H28" i="51"/>
  <c r="H73" i="51"/>
  <c r="H211" i="51"/>
  <c r="H215" i="51"/>
  <c r="H106" i="51"/>
  <c r="H177" i="51"/>
  <c r="H178" i="51"/>
  <c r="H307" i="51"/>
  <c r="H292" i="51"/>
  <c r="H1566" i="51"/>
  <c r="H1563" i="51"/>
  <c r="H1611" i="51"/>
  <c r="H1613" i="51"/>
  <c r="H1627" i="51"/>
  <c r="H1617" i="51"/>
  <c r="H1687" i="51"/>
  <c r="H1691" i="51"/>
  <c r="H1648" i="51"/>
  <c r="H1585" i="51"/>
  <c r="H1595" i="51"/>
  <c r="H1574" i="51"/>
  <c r="H1590" i="51"/>
  <c r="H1998" i="51"/>
  <c r="H2298" i="51"/>
  <c r="H2293" i="51"/>
  <c r="H2420" i="51"/>
  <c r="H846" i="51"/>
  <c r="H2316" i="51"/>
  <c r="H2336" i="51"/>
  <c r="H2337" i="51"/>
  <c r="H2385" i="51"/>
  <c r="H2408" i="51"/>
  <c r="H2399" i="51"/>
  <c r="H2370" i="51"/>
  <c r="H2274" i="51"/>
  <c r="H2242" i="51"/>
  <c r="H571" i="51"/>
  <c r="H2173" i="51"/>
  <c r="H1996" i="51"/>
  <c r="H2197" i="51"/>
  <c r="H2184" i="51"/>
  <c r="H1824" i="51"/>
  <c r="H1799" i="51"/>
  <c r="H342" i="51"/>
  <c r="H343" i="51"/>
  <c r="H1666" i="51"/>
  <c r="H1825" i="51"/>
  <c r="H1826" i="51"/>
  <c r="H1827" i="51"/>
  <c r="H2021" i="51"/>
  <c r="H2177" i="51"/>
  <c r="H2153" i="51"/>
  <c r="H2075" i="51"/>
  <c r="H2006" i="51"/>
  <c r="H2128" i="51"/>
  <c r="H2172" i="51"/>
  <c r="H2196" i="51"/>
  <c r="H1728" i="51"/>
  <c r="H1548" i="51"/>
  <c r="H2417" i="51"/>
  <c r="H2342" i="51"/>
  <c r="H2341" i="51"/>
  <c r="H2340" i="51"/>
  <c r="H2335" i="51"/>
  <c r="H2334" i="51"/>
  <c r="H2333" i="51"/>
  <c r="H2332" i="51"/>
  <c r="H2331" i="51"/>
  <c r="H2330" i="51"/>
  <c r="H2309" i="51"/>
  <c r="H2090" i="51"/>
  <c r="H1939" i="51"/>
  <c r="H1815" i="51"/>
  <c r="H1621" i="51"/>
  <c r="H1370" i="51"/>
  <c r="H1321" i="51"/>
  <c r="H1223" i="51"/>
  <c r="H1222" i="51"/>
  <c r="H1221" i="51"/>
  <c r="H1220" i="51"/>
  <c r="H1219" i="51"/>
  <c r="H1218" i="51"/>
  <c r="H1217" i="51"/>
  <c r="H1216" i="51"/>
  <c r="H1215" i="51"/>
  <c r="H1214" i="51"/>
  <c r="H1186" i="51"/>
  <c r="H1071" i="51"/>
  <c r="H967" i="51"/>
  <c r="H928" i="51"/>
  <c r="H793" i="51"/>
  <c r="H683" i="51"/>
  <c r="H617" i="51"/>
  <c r="H548" i="51"/>
  <c r="H448" i="51"/>
  <c r="H328" i="51"/>
  <c r="H283" i="51"/>
  <c r="H271" i="51"/>
  <c r="H270" i="51"/>
  <c r="H269" i="51"/>
  <c r="H280" i="51"/>
  <c r="H257" i="51"/>
  <c r="H260" i="51"/>
  <c r="H258" i="51"/>
  <c r="H281" i="51"/>
  <c r="H251" i="51"/>
  <c r="H132" i="51"/>
  <c r="H20" i="51"/>
  <c r="H523" i="51"/>
  <c r="H72" i="51"/>
  <c r="H71" i="51"/>
  <c r="H70" i="51"/>
  <c r="H68" i="51"/>
  <c r="H67" i="51"/>
  <c r="H66" i="51"/>
  <c r="H65" i="51"/>
  <c r="H64" i="51"/>
  <c r="H63" i="51"/>
  <c r="H62" i="51"/>
  <c r="H61" i="51"/>
  <c r="H60" i="51"/>
  <c r="H59" i="51"/>
  <c r="H58" i="51"/>
  <c r="H57" i="51"/>
  <c r="H55" i="51"/>
  <c r="H54" i="51"/>
  <c r="H53" i="51"/>
  <c r="H52" i="51"/>
  <c r="H51" i="51"/>
  <c r="H50" i="51"/>
  <c r="H49" i="51"/>
  <c r="H14" i="51"/>
  <c r="F23" i="50"/>
  <c r="F49" i="50" s="1"/>
  <c r="F24" i="50"/>
  <c r="F29" i="57"/>
  <c r="F55" i="57" s="1"/>
  <c r="F30" i="57"/>
  <c r="F31" i="57"/>
  <c r="F32" i="57"/>
  <c r="F33" i="57"/>
  <c r="F34" i="57"/>
  <c r="F35" i="57"/>
  <c r="F36" i="57"/>
  <c r="F37" i="57"/>
  <c r="F38" i="57"/>
  <c r="F39" i="57"/>
  <c r="F40" i="57"/>
  <c r="F41" i="57"/>
  <c r="F42" i="57"/>
  <c r="F43" i="57"/>
  <c r="F44" i="57"/>
  <c r="F45" i="57"/>
  <c r="F46" i="57"/>
  <c r="F47" i="57"/>
  <c r="F48" i="57"/>
  <c r="F49" i="57"/>
  <c r="F50" i="57"/>
  <c r="F51" i="57"/>
  <c r="F52" i="57"/>
  <c r="F53" i="57"/>
  <c r="U2430" i="51"/>
  <c r="C33" i="45" s="1"/>
  <c r="G53" i="57"/>
  <c r="E53" i="57"/>
  <c r="D53" i="57"/>
  <c r="G52" i="57"/>
  <c r="E52" i="57"/>
  <c r="D52" i="57"/>
  <c r="G51" i="57"/>
  <c r="E51" i="57"/>
  <c r="D51" i="57"/>
  <c r="G50" i="57"/>
  <c r="E50" i="57"/>
  <c r="D50" i="57"/>
  <c r="G49" i="57"/>
  <c r="E49" i="57"/>
  <c r="D49" i="57"/>
  <c r="G48" i="57"/>
  <c r="E48" i="57"/>
  <c r="D48" i="57"/>
  <c r="G47" i="57"/>
  <c r="E47" i="57"/>
  <c r="D47" i="57"/>
  <c r="G46" i="57"/>
  <c r="E46" i="57"/>
  <c r="D46" i="57"/>
  <c r="G45" i="57"/>
  <c r="E45" i="57"/>
  <c r="D45" i="57"/>
  <c r="G44" i="57"/>
  <c r="E44" i="57"/>
  <c r="D44" i="57"/>
  <c r="G43" i="57"/>
  <c r="E43" i="57"/>
  <c r="D43" i="57"/>
  <c r="G42" i="57"/>
  <c r="E42" i="57"/>
  <c r="D42" i="57"/>
  <c r="G41" i="57"/>
  <c r="E41" i="57"/>
  <c r="D41" i="57"/>
  <c r="G40" i="57"/>
  <c r="E40" i="57"/>
  <c r="D40" i="57"/>
  <c r="G39" i="57"/>
  <c r="E39" i="57"/>
  <c r="D39" i="57"/>
  <c r="G38" i="57"/>
  <c r="E38" i="57"/>
  <c r="D38" i="57"/>
  <c r="G37" i="57"/>
  <c r="E37" i="57"/>
  <c r="D37" i="57"/>
  <c r="G36" i="57"/>
  <c r="E36" i="57"/>
  <c r="D36" i="57"/>
  <c r="G35" i="57"/>
  <c r="E35" i="57"/>
  <c r="D35" i="57"/>
  <c r="G34" i="57"/>
  <c r="E34" i="57"/>
  <c r="D34" i="57"/>
  <c r="G33" i="57"/>
  <c r="E33" i="57"/>
  <c r="D33" i="57"/>
  <c r="G32" i="57"/>
  <c r="E32" i="57"/>
  <c r="D32" i="57"/>
  <c r="G31" i="57"/>
  <c r="E31" i="57"/>
  <c r="D31" i="57"/>
  <c r="G30" i="57"/>
  <c r="E30" i="57"/>
  <c r="D30" i="57"/>
  <c r="G29" i="57"/>
  <c r="E29" i="57"/>
  <c r="D29" i="57"/>
  <c r="K12" i="57"/>
  <c r="D23" i="50"/>
  <c r="D24" i="50"/>
  <c r="H2175" i="51"/>
  <c r="H2171" i="51"/>
  <c r="H1929" i="51"/>
  <c r="H2078" i="51"/>
  <c r="H2139" i="51"/>
  <c r="H1953" i="51"/>
  <c r="H2111" i="51"/>
  <c r="H1875" i="51"/>
  <c r="H1851" i="51"/>
  <c r="H1872" i="51"/>
  <c r="H1278" i="51"/>
  <c r="H1431" i="51"/>
  <c r="H1462" i="51"/>
  <c r="H1505" i="51"/>
  <c r="H1330" i="51"/>
  <c r="H1249" i="51"/>
  <c r="H1329" i="51"/>
  <c r="H623" i="51"/>
  <c r="H909" i="51"/>
  <c r="H957" i="51"/>
  <c r="H611" i="51"/>
  <c r="H803" i="51"/>
  <c r="H804" i="51"/>
  <c r="H787" i="51"/>
  <c r="H986" i="51"/>
  <c r="H1488" i="51"/>
  <c r="H1231" i="51"/>
  <c r="H1149" i="51"/>
  <c r="H1144" i="51"/>
  <c r="H1171" i="51"/>
  <c r="H1088" i="51"/>
  <c r="H1083" i="51"/>
  <c r="H1084" i="51"/>
  <c r="H1759" i="51"/>
  <c r="H345" i="51"/>
  <c r="H346" i="51"/>
  <c r="H1716" i="51"/>
  <c r="H1794" i="51"/>
  <c r="H1615" i="51"/>
  <c r="H1672" i="51"/>
  <c r="H1608" i="51"/>
  <c r="H475" i="51"/>
  <c r="H469" i="51"/>
  <c r="H425" i="51"/>
  <c r="H426" i="51"/>
  <c r="H437" i="51"/>
  <c r="H495" i="51"/>
  <c r="H530" i="51"/>
  <c r="H531" i="51"/>
  <c r="H1662" i="51"/>
  <c r="H1665" i="51"/>
  <c r="H376" i="51"/>
  <c r="H176" i="51"/>
  <c r="H146" i="51"/>
  <c r="H105" i="51"/>
  <c r="H25" i="51"/>
  <c r="H2194" i="51"/>
  <c r="H2195" i="51"/>
  <c r="H341" i="51"/>
  <c r="H387" i="51"/>
  <c r="H350" i="51"/>
  <c r="H253" i="51"/>
  <c r="H254" i="51"/>
  <c r="H1654" i="51"/>
  <c r="H2369" i="51"/>
  <c r="H2358" i="51"/>
  <c r="H2359" i="51"/>
  <c r="H2365" i="51"/>
  <c r="H2315" i="51"/>
  <c r="H2407" i="51"/>
  <c r="H2226" i="51"/>
  <c r="H2227" i="51"/>
  <c r="H2228" i="51"/>
  <c r="H2282" i="51"/>
  <c r="H2241" i="51"/>
  <c r="H2233" i="51"/>
  <c r="H2235" i="51"/>
  <c r="H2234" i="51"/>
  <c r="E24" i="50"/>
  <c r="W578" i="51"/>
  <c r="W579" i="51"/>
  <c r="H570" i="51"/>
  <c r="H359" i="51"/>
  <c r="H358" i="51"/>
  <c r="H372" i="51"/>
  <c r="H1455" i="51"/>
  <c r="H1252" i="51"/>
  <c r="H1340" i="51"/>
  <c r="H1284" i="51"/>
  <c r="H1447" i="51"/>
  <c r="H1508" i="51"/>
  <c r="H1430" i="51"/>
  <c r="H1493" i="51"/>
  <c r="H1511" i="51"/>
  <c r="H823" i="51"/>
  <c r="H824" i="51"/>
  <c r="H970" i="51"/>
  <c r="H1292" i="51"/>
  <c r="H2103" i="51"/>
  <c r="H1582" i="51"/>
  <c r="H707" i="51"/>
  <c r="H542" i="51"/>
  <c r="H479" i="51"/>
  <c r="H1332" i="51"/>
  <c r="H325" i="51"/>
  <c r="H675" i="51"/>
  <c r="H1354" i="51"/>
  <c r="H1024" i="51"/>
  <c r="H1063" i="51"/>
  <c r="H913" i="51"/>
  <c r="H1000" i="51"/>
  <c r="H897" i="51"/>
  <c r="H1070" i="51"/>
  <c r="H1387" i="51"/>
  <c r="H1138" i="51"/>
  <c r="H112" i="51"/>
  <c r="H210" i="51"/>
  <c r="H33" i="51"/>
  <c r="H4" i="51"/>
  <c r="H1577" i="51"/>
  <c r="H1181" i="51"/>
  <c r="H1603" i="51"/>
  <c r="H1625" i="51"/>
  <c r="H1564" i="51"/>
  <c r="H1821" i="51"/>
  <c r="H1738" i="51"/>
  <c r="H1726" i="51"/>
  <c r="H1735" i="51"/>
  <c r="H2170" i="51"/>
  <c r="H2155" i="51"/>
  <c r="H2160" i="51"/>
  <c r="H2180" i="51"/>
  <c r="H1911" i="51"/>
  <c r="H1907" i="51"/>
  <c r="H2296" i="51"/>
  <c r="H2386" i="51"/>
  <c r="H2350" i="51"/>
  <c r="H2266" i="51"/>
  <c r="H2202" i="51"/>
  <c r="H2204" i="51"/>
  <c r="G23" i="50"/>
  <c r="J23" i="50" s="1"/>
  <c r="G24" i="50"/>
  <c r="J24" i="50" s="1"/>
  <c r="H218" i="51"/>
  <c r="H2095" i="51"/>
  <c r="H3" i="51"/>
  <c r="H1550" i="51"/>
  <c r="H1682" i="51"/>
  <c r="H1715" i="51"/>
  <c r="H1660" i="51"/>
  <c r="H1792" i="51"/>
  <c r="H1793" i="51"/>
  <c r="H1552" i="51"/>
  <c r="H1600" i="51"/>
  <c r="H1551" i="51"/>
  <c r="H1709" i="51"/>
  <c r="H1554" i="51"/>
  <c r="H164" i="51"/>
  <c r="H75" i="51"/>
  <c r="H77" i="51"/>
  <c r="H79" i="51"/>
  <c r="H368" i="51"/>
  <c r="H272" i="51"/>
  <c r="H319" i="51"/>
  <c r="H331" i="51"/>
  <c r="H496" i="51"/>
  <c r="H504" i="51"/>
  <c r="H441" i="51"/>
  <c r="H442" i="51"/>
  <c r="H419" i="51"/>
  <c r="H417" i="51"/>
  <c r="H610" i="51"/>
  <c r="H802" i="51"/>
  <c r="H1328" i="51"/>
  <c r="H1274" i="51"/>
  <c r="H1312" i="51"/>
  <c r="H954" i="51"/>
  <c r="H394" i="51"/>
  <c r="H395" i="51"/>
  <c r="H1432" i="51"/>
  <c r="H1516" i="51"/>
  <c r="H1522" i="51"/>
  <c r="H1647" i="51"/>
  <c r="H712" i="51"/>
  <c r="H718" i="51"/>
  <c r="H1325" i="51"/>
  <c r="H985" i="51"/>
  <c r="H1342" i="51"/>
  <c r="H1230" i="51"/>
  <c r="H819" i="51"/>
  <c r="H820" i="51"/>
  <c r="H1153" i="51"/>
  <c r="H1170" i="51"/>
  <c r="H1112" i="51"/>
  <c r="H1090" i="51"/>
  <c r="H2295" i="51"/>
  <c r="H2397" i="51"/>
  <c r="H2322" i="51"/>
  <c r="H2319" i="51"/>
  <c r="H2375" i="51"/>
  <c r="H2384" i="51"/>
  <c r="H2257" i="51"/>
  <c r="H2252" i="51"/>
  <c r="H2203" i="51"/>
  <c r="H1880" i="51"/>
  <c r="H1885" i="51"/>
  <c r="H1860" i="51"/>
  <c r="H486" i="51"/>
  <c r="H2069" i="51"/>
  <c r="H2105" i="51"/>
  <c r="H2117" i="51"/>
  <c r="H2107" i="51"/>
  <c r="H2169" i="51"/>
  <c r="H2" i="51"/>
  <c r="H5" i="51"/>
  <c r="H8" i="51"/>
  <c r="H9" i="51"/>
  <c r="H10" i="51"/>
  <c r="H11" i="51"/>
  <c r="H12" i="51"/>
  <c r="H13" i="51"/>
  <c r="H15" i="51"/>
  <c r="H16" i="51"/>
  <c r="H17" i="51"/>
  <c r="H18" i="51"/>
  <c r="H19" i="51"/>
  <c r="H21" i="51"/>
  <c r="H22" i="51"/>
  <c r="H23" i="51"/>
  <c r="H24" i="51"/>
  <c r="H31" i="51"/>
  <c r="H32" i="51"/>
  <c r="H34" i="51"/>
  <c r="H35" i="51"/>
  <c r="H36" i="51"/>
  <c r="H37" i="51"/>
  <c r="H43" i="51"/>
  <c r="H39" i="51"/>
  <c r="H47" i="51"/>
  <c r="H81" i="51"/>
  <c r="H82" i="51"/>
  <c r="H83" i="51"/>
  <c r="H84" i="51"/>
  <c r="H85" i="51"/>
  <c r="H80" i="51"/>
  <c r="H86" i="51"/>
  <c r="H87" i="51"/>
  <c r="H88" i="51"/>
  <c r="H89" i="51"/>
  <c r="H91" i="51"/>
  <c r="H92" i="51"/>
  <c r="H93" i="51"/>
  <c r="H94" i="51"/>
  <c r="H95" i="51"/>
  <c r="H96" i="51"/>
  <c r="H97" i="51"/>
  <c r="H98" i="51"/>
  <c r="H99" i="51"/>
  <c r="H100" i="51"/>
  <c r="H103" i="51"/>
  <c r="H104" i="51"/>
  <c r="H114" i="51"/>
  <c r="H117" i="51"/>
  <c r="H118" i="51"/>
  <c r="H119" i="51"/>
  <c r="H120" i="51"/>
  <c r="H122" i="51"/>
  <c r="H123" i="51"/>
  <c r="H125" i="51"/>
  <c r="H126" i="51"/>
  <c r="H127" i="51"/>
  <c r="H128" i="51"/>
  <c r="H129" i="51"/>
  <c r="H130" i="51"/>
  <c r="H131" i="51"/>
  <c r="H133" i="51"/>
  <c r="H134" i="51"/>
  <c r="H135" i="51"/>
  <c r="H136" i="51"/>
  <c r="H137" i="51"/>
  <c r="H138" i="51"/>
  <c r="H139" i="51"/>
  <c r="H140" i="51"/>
  <c r="H142" i="51"/>
  <c r="H143" i="51"/>
  <c r="H144" i="51"/>
  <c r="H145" i="51"/>
  <c r="H147" i="51"/>
  <c r="H148" i="51"/>
  <c r="H149" i="51"/>
  <c r="H124" i="51"/>
  <c r="H115" i="51"/>
  <c r="H150" i="51"/>
  <c r="H151" i="51"/>
  <c r="H152" i="51"/>
  <c r="H153" i="51"/>
  <c r="H154" i="51"/>
  <c r="H156" i="51"/>
  <c r="H157" i="51"/>
  <c r="H158" i="51"/>
  <c r="H160" i="51"/>
  <c r="H162" i="51"/>
  <c r="H163" i="51"/>
  <c r="H165" i="51"/>
  <c r="H166" i="51"/>
  <c r="H167" i="51"/>
  <c r="H168" i="51"/>
  <c r="H169" i="51"/>
  <c r="H170" i="51"/>
  <c r="H171" i="51"/>
  <c r="H173" i="51"/>
  <c r="H174" i="51"/>
  <c r="H175" i="51"/>
  <c r="H121" i="51"/>
  <c r="H159" i="51"/>
  <c r="H172" i="51"/>
  <c r="H155" i="51"/>
  <c r="H161" i="51"/>
  <c r="H184" i="51"/>
  <c r="H185" i="51"/>
  <c r="H189" i="51"/>
  <c r="H192" i="51"/>
  <c r="H193" i="51"/>
  <c r="H194" i="51"/>
  <c r="H195" i="51"/>
  <c r="H196" i="51"/>
  <c r="H197" i="51"/>
  <c r="H198" i="51"/>
  <c r="H199" i="51"/>
  <c r="H201" i="51"/>
  <c r="H202" i="51"/>
  <c r="H203" i="51"/>
  <c r="H204" i="51"/>
  <c r="H205" i="51"/>
  <c r="H206" i="51"/>
  <c r="H207" i="51"/>
  <c r="H208" i="51"/>
  <c r="H209" i="51"/>
  <c r="H212" i="51"/>
  <c r="H219" i="51"/>
  <c r="H220" i="51"/>
  <c r="H221" i="51"/>
  <c r="H222" i="51"/>
  <c r="H223" i="51"/>
  <c r="H224" i="51"/>
  <c r="H227" i="51"/>
  <c r="H228" i="51"/>
  <c r="H229" i="51"/>
  <c r="H230" i="51"/>
  <c r="H235" i="51"/>
  <c r="H236" i="51"/>
  <c r="H233" i="51"/>
  <c r="H234" i="51"/>
  <c r="H237" i="51"/>
  <c r="H242" i="51"/>
  <c r="H248" i="51"/>
  <c r="H249" i="51"/>
  <c r="H245" i="51"/>
  <c r="H246" i="51"/>
  <c r="H250" i="51"/>
  <c r="H247" i="51"/>
  <c r="H274" i="51"/>
  <c r="H273" i="51"/>
  <c r="H278" i="51"/>
  <c r="H275" i="51"/>
  <c r="H279" i="51"/>
  <c r="H259" i="51"/>
  <c r="H277" i="51"/>
  <c r="H252" i="51"/>
  <c r="H256" i="51"/>
  <c r="H284" i="51"/>
  <c r="H285" i="51"/>
  <c r="H286" i="51"/>
  <c r="H287" i="51"/>
  <c r="H288" i="51"/>
  <c r="H289" i="51"/>
  <c r="H290" i="51"/>
  <c r="H291" i="51"/>
  <c r="H295" i="51"/>
  <c r="H296" i="51"/>
  <c r="H297" i="51"/>
  <c r="H298" i="51"/>
  <c r="H299" i="51"/>
  <c r="H300" i="51"/>
  <c r="H301" i="51"/>
  <c r="H294" i="51"/>
  <c r="H303" i="51"/>
  <c r="H304" i="51"/>
  <c r="H310" i="51"/>
  <c r="H305" i="51"/>
  <c r="H306" i="51"/>
  <c r="H308" i="51"/>
  <c r="H311" i="51"/>
  <c r="H309" i="51"/>
  <c r="H312" i="51"/>
  <c r="H313" i="51"/>
  <c r="H314" i="51"/>
  <c r="H263" i="51"/>
  <c r="H264" i="51"/>
  <c r="H265" i="51"/>
  <c r="H266" i="51"/>
  <c r="H267" i="51"/>
  <c r="H268" i="51"/>
  <c r="H316" i="51"/>
  <c r="H317" i="51"/>
  <c r="H318" i="51"/>
  <c r="H348" i="51"/>
  <c r="H349" i="51"/>
  <c r="H373" i="51"/>
  <c r="H321" i="51"/>
  <c r="H322" i="51"/>
  <c r="H323" i="51"/>
  <c r="H324" i="51"/>
  <c r="H335" i="51"/>
  <c r="H336" i="51"/>
  <c r="H329" i="51"/>
  <c r="H330" i="51"/>
  <c r="H339" i="51"/>
  <c r="H340" i="51"/>
  <c r="H357" i="51"/>
  <c r="H333" i="51"/>
  <c r="H360" i="51"/>
  <c r="H361" i="51"/>
  <c r="H362" i="51"/>
  <c r="H363" i="51"/>
  <c r="H364" i="51"/>
  <c r="H365" i="51"/>
  <c r="H366" i="51"/>
  <c r="H367" i="51"/>
  <c r="H369" i="51"/>
  <c r="H370" i="51"/>
  <c r="H371" i="51"/>
  <c r="H337" i="51"/>
  <c r="H374" i="51"/>
  <c r="H375" i="51"/>
  <c r="H352" i="51"/>
  <c r="H353" i="51"/>
  <c r="H354" i="51"/>
  <c r="H355" i="51"/>
  <c r="H391" i="51"/>
  <c r="H392" i="51"/>
  <c r="H393" i="51"/>
  <c r="H396" i="51"/>
  <c r="H397" i="51"/>
  <c r="H398" i="51"/>
  <c r="H399" i="51"/>
  <c r="H402" i="51"/>
  <c r="H403" i="51"/>
  <c r="H404" i="51"/>
  <c r="H406" i="51"/>
  <c r="H407" i="51"/>
  <c r="H408" i="51"/>
  <c r="H409" i="51"/>
  <c r="H412" i="51"/>
  <c r="H413" i="51"/>
  <c r="H414" i="51"/>
  <c r="H415" i="51"/>
  <c r="H416" i="51"/>
  <c r="H418" i="51"/>
  <c r="H420" i="51"/>
  <c r="H421" i="51"/>
  <c r="H422" i="51"/>
  <c r="H423" i="51"/>
  <c r="H424" i="51"/>
  <c r="H429" i="51"/>
  <c r="H430" i="51"/>
  <c r="H431" i="51"/>
  <c r="H432" i="51"/>
  <c r="H433" i="51"/>
  <c r="H434" i="51"/>
  <c r="H435" i="51"/>
  <c r="H436" i="51"/>
  <c r="H439" i="51"/>
  <c r="H440" i="51"/>
  <c r="H443" i="51"/>
  <c r="H444" i="51"/>
  <c r="H445" i="51"/>
  <c r="H446" i="51"/>
  <c r="H447" i="51"/>
  <c r="H449" i="51"/>
  <c r="H450" i="51"/>
  <c r="H451" i="51"/>
  <c r="H452" i="51"/>
  <c r="H453" i="51"/>
  <c r="H454" i="51"/>
  <c r="H455" i="51"/>
  <c r="H456" i="51"/>
  <c r="H457" i="51"/>
  <c r="H458" i="51"/>
  <c r="H459" i="51"/>
  <c r="H460" i="51"/>
  <c r="H461" i="51"/>
  <c r="H462" i="51"/>
  <c r="H463" i="51"/>
  <c r="H464" i="51"/>
  <c r="H472" i="51"/>
  <c r="H465" i="51"/>
  <c r="H466" i="51"/>
  <c r="H467" i="51"/>
  <c r="H468" i="51"/>
  <c r="H473" i="51"/>
  <c r="H474" i="51"/>
  <c r="H478" i="51"/>
  <c r="H481" i="51"/>
  <c r="H482" i="51"/>
  <c r="H483" i="51"/>
  <c r="H484" i="51"/>
  <c r="H485" i="51"/>
  <c r="H487" i="51"/>
  <c r="H488" i="51"/>
  <c r="H489" i="51"/>
  <c r="H490" i="51"/>
  <c r="H491" i="51"/>
  <c r="H492" i="51"/>
  <c r="H493" i="51"/>
  <c r="H494" i="51"/>
  <c r="H499" i="51"/>
  <c r="H500" i="51"/>
  <c r="H536" i="51"/>
  <c r="H501" i="51"/>
  <c r="H503" i="51"/>
  <c r="H502" i="51"/>
  <c r="H505" i="51"/>
  <c r="H506" i="51"/>
  <c r="H507" i="51"/>
  <c r="H508" i="51"/>
  <c r="H509" i="51"/>
  <c r="H510" i="51"/>
  <c r="H511" i="51"/>
  <c r="H512" i="51"/>
  <c r="H513" i="51"/>
  <c r="H514" i="51"/>
  <c r="H515" i="51"/>
  <c r="H516" i="51"/>
  <c r="H527" i="51"/>
  <c r="H517" i="51"/>
  <c r="H518" i="51"/>
  <c r="H519" i="51"/>
  <c r="H520" i="51"/>
  <c r="H521" i="51"/>
  <c r="H522" i="51"/>
  <c r="H524" i="51"/>
  <c r="H525" i="51"/>
  <c r="H526" i="51"/>
  <c r="H528" i="51"/>
  <c r="H529" i="51"/>
  <c r="H535" i="51"/>
  <c r="H537" i="51"/>
  <c r="H538" i="51"/>
  <c r="H539" i="51"/>
  <c r="H540" i="51"/>
  <c r="H543" i="51"/>
  <c r="H544" i="51"/>
  <c r="H545" i="51"/>
  <c r="H546" i="51"/>
  <c r="H547" i="51"/>
  <c r="H549" i="51"/>
  <c r="H550" i="51"/>
  <c r="H551" i="51"/>
  <c r="H552" i="51"/>
  <c r="H553" i="51"/>
  <c r="H554" i="51"/>
  <c r="H555" i="51"/>
  <c r="H556" i="51"/>
  <c r="H557" i="51"/>
  <c r="H558" i="51"/>
  <c r="H559" i="51"/>
  <c r="H560" i="51"/>
  <c r="H561" i="51"/>
  <c r="H562" i="51"/>
  <c r="H563" i="51"/>
  <c r="H564" i="51"/>
  <c r="H565" i="51"/>
  <c r="H566" i="51"/>
  <c r="H567" i="51"/>
  <c r="H568" i="51"/>
  <c r="H569" i="51"/>
  <c r="H572" i="51"/>
  <c r="H574" i="51"/>
  <c r="H575" i="51"/>
  <c r="H576" i="51"/>
  <c r="H577" i="51"/>
  <c r="H578" i="51"/>
  <c r="H579" i="51"/>
  <c r="H580" i="51"/>
  <c r="H581" i="51"/>
  <c r="H582" i="51"/>
  <c r="H584" i="51"/>
  <c r="H586" i="51"/>
  <c r="H588" i="51"/>
  <c r="H589" i="51"/>
  <c r="H590" i="51"/>
  <c r="H591" i="51"/>
  <c r="H601" i="51"/>
  <c r="H592" i="51"/>
  <c r="H593" i="51"/>
  <c r="H594" i="51"/>
  <c r="H595" i="51"/>
  <c r="H596" i="51"/>
  <c r="H597" i="51"/>
  <c r="H598" i="51"/>
  <c r="H600" i="51"/>
  <c r="H602" i="51"/>
  <c r="H603" i="51"/>
  <c r="H605" i="51"/>
  <c r="H606" i="51"/>
  <c r="H607" i="51"/>
  <c r="H608" i="51"/>
  <c r="H609" i="51"/>
  <c r="H612" i="51"/>
  <c r="H613" i="51"/>
  <c r="H614" i="51"/>
  <c r="H616" i="51"/>
  <c r="H618" i="51"/>
  <c r="H619" i="51"/>
  <c r="H620" i="51"/>
  <c r="H621" i="51"/>
  <c r="H622" i="51"/>
  <c r="H624" i="51"/>
  <c r="H625" i="51"/>
  <c r="H626" i="51"/>
  <c r="H627" i="51"/>
  <c r="H628" i="51"/>
  <c r="H629" i="51"/>
  <c r="H630" i="51"/>
  <c r="H631" i="51"/>
  <c r="H632" i="51"/>
  <c r="H633" i="51"/>
  <c r="H634" i="51"/>
  <c r="H635" i="51"/>
  <c r="H636" i="51"/>
  <c r="H637" i="51"/>
  <c r="H638" i="51"/>
  <c r="H639" i="51"/>
  <c r="H640" i="51"/>
  <c r="H641" i="51"/>
  <c r="H642" i="51"/>
  <c r="H643" i="51"/>
  <c r="H644" i="51"/>
  <c r="H645" i="51"/>
  <c r="H646" i="51"/>
  <c r="H647" i="51"/>
  <c r="H648" i="51"/>
  <c r="H649" i="51"/>
  <c r="H650" i="51"/>
  <c r="H651" i="51"/>
  <c r="H652" i="51"/>
  <c r="H653" i="51"/>
  <c r="H654" i="51"/>
  <c r="H655" i="51"/>
  <c r="H656" i="51"/>
  <c r="H657" i="51"/>
  <c r="H658" i="51"/>
  <c r="H659" i="51"/>
  <c r="H660" i="51"/>
  <c r="H661" i="51"/>
  <c r="H662" i="51"/>
  <c r="H663" i="51"/>
  <c r="H664" i="51"/>
  <c r="H665" i="51"/>
  <c r="H666" i="51"/>
  <c r="H667" i="51"/>
  <c r="H668" i="51"/>
  <c r="H669" i="51"/>
  <c r="H671" i="51"/>
  <c r="H672" i="51"/>
  <c r="H673" i="51"/>
  <c r="H674" i="51"/>
  <c r="H676" i="51"/>
  <c r="H677" i="51"/>
  <c r="H678" i="51"/>
  <c r="H679" i="51"/>
  <c r="H680" i="51"/>
  <c r="H681" i="51"/>
  <c r="H682" i="51"/>
  <c r="H684" i="51"/>
  <c r="H685" i="51"/>
  <c r="H686" i="51"/>
  <c r="H687" i="51"/>
  <c r="H688" i="51"/>
  <c r="H689" i="51"/>
  <c r="H690" i="51"/>
  <c r="H691" i="51"/>
  <c r="H692" i="51"/>
  <c r="H693" i="51"/>
  <c r="H694" i="51"/>
  <c r="H695" i="51"/>
  <c r="H696" i="51"/>
  <c r="H697" i="51"/>
  <c r="H698" i="51"/>
  <c r="H699" i="51"/>
  <c r="H700" i="51"/>
  <c r="H701" i="51"/>
  <c r="H702" i="51"/>
  <c r="H703" i="51"/>
  <c r="H704" i="51"/>
  <c r="H705" i="51"/>
  <c r="H706" i="51"/>
  <c r="H714" i="51"/>
  <c r="H716" i="51"/>
  <c r="H717" i="51"/>
  <c r="H813" i="51"/>
  <c r="H814" i="51"/>
  <c r="H815" i="51"/>
  <c r="H816" i="51"/>
  <c r="H817" i="51"/>
  <c r="H818" i="51"/>
  <c r="H848" i="51"/>
  <c r="H849" i="51"/>
  <c r="H827" i="51"/>
  <c r="H828" i="51"/>
  <c r="H829" i="51"/>
  <c r="H830" i="51"/>
  <c r="H832" i="51"/>
  <c r="H833" i="51"/>
  <c r="H834" i="51"/>
  <c r="H835" i="51"/>
  <c r="H836" i="51"/>
  <c r="H837" i="51"/>
  <c r="H838" i="51"/>
  <c r="H839" i="51"/>
  <c r="H840" i="51"/>
  <c r="H841" i="51"/>
  <c r="H842" i="51"/>
  <c r="H844" i="51"/>
  <c r="H845" i="51"/>
  <c r="H847" i="51"/>
  <c r="H789" i="51"/>
  <c r="H790" i="51"/>
  <c r="H791" i="51"/>
  <c r="H792" i="51"/>
  <c r="H794" i="51"/>
  <c r="H795" i="51"/>
  <c r="H796" i="51"/>
  <c r="H797" i="51"/>
  <c r="H798" i="51"/>
  <c r="H799" i="51"/>
  <c r="H800" i="51"/>
  <c r="H801" i="51"/>
  <c r="H729" i="51"/>
  <c r="H730" i="51"/>
  <c r="H731" i="51"/>
  <c r="H732" i="51"/>
  <c r="H733" i="51"/>
  <c r="H734" i="51"/>
  <c r="H735" i="51"/>
  <c r="H736" i="51"/>
  <c r="H737" i="51"/>
  <c r="H738" i="51"/>
  <c r="H739" i="51"/>
  <c r="H740" i="51"/>
  <c r="H741" i="51"/>
  <c r="H742" i="51"/>
  <c r="H743" i="51"/>
  <c r="H744" i="51"/>
  <c r="H745" i="51"/>
  <c r="H746" i="51"/>
  <c r="H747" i="51"/>
  <c r="H748" i="51"/>
  <c r="H749" i="51"/>
  <c r="H750" i="51"/>
  <c r="H751" i="51"/>
  <c r="H752" i="51"/>
  <c r="H753" i="51"/>
  <c r="H754" i="51"/>
  <c r="H755" i="51"/>
  <c r="H756" i="51"/>
  <c r="H757" i="51"/>
  <c r="H758" i="51"/>
  <c r="H759" i="51"/>
  <c r="H760" i="51"/>
  <c r="H761" i="51"/>
  <c r="H762" i="51"/>
  <c r="H763" i="51"/>
  <c r="H764" i="51"/>
  <c r="H765" i="51"/>
  <c r="H766" i="51"/>
  <c r="H767" i="51"/>
  <c r="H768" i="51"/>
  <c r="H769" i="51"/>
  <c r="H770" i="51"/>
  <c r="H771" i="51"/>
  <c r="H772" i="51"/>
  <c r="H773" i="51"/>
  <c r="H774" i="51"/>
  <c r="H775" i="51"/>
  <c r="H776" i="51"/>
  <c r="H777" i="51"/>
  <c r="H778" i="51"/>
  <c r="H779" i="51"/>
  <c r="H780" i="51"/>
  <c r="H781" i="51"/>
  <c r="H782" i="51"/>
  <c r="H783" i="51"/>
  <c r="H786" i="51"/>
  <c r="H901" i="51"/>
  <c r="H902" i="51"/>
  <c r="H905" i="51"/>
  <c r="H906" i="51"/>
  <c r="H907" i="51"/>
  <c r="H908" i="51"/>
  <c r="H911" i="51"/>
  <c r="H912" i="51"/>
  <c r="H918" i="51"/>
  <c r="H919" i="51"/>
  <c r="H920" i="51"/>
  <c r="H921" i="51"/>
  <c r="H922" i="51"/>
  <c r="H923" i="51"/>
  <c r="H924" i="51"/>
  <c r="H925" i="51"/>
  <c r="H926" i="51"/>
  <c r="H927" i="51"/>
  <c r="H884" i="51"/>
  <c r="H885" i="51"/>
  <c r="H886" i="51"/>
  <c r="H887" i="51"/>
  <c r="H888" i="51"/>
  <c r="H889" i="51"/>
  <c r="H890" i="51"/>
  <c r="H891" i="51"/>
  <c r="H892" i="51"/>
  <c r="H893" i="51"/>
  <c r="H894" i="51"/>
  <c r="H895" i="51"/>
  <c r="H896" i="51"/>
  <c r="H862" i="51"/>
  <c r="H863" i="51"/>
  <c r="H864" i="51"/>
  <c r="H865" i="51"/>
  <c r="H866" i="51"/>
  <c r="H867" i="51"/>
  <c r="H868" i="51"/>
  <c r="H869" i="51"/>
  <c r="H870" i="51"/>
  <c r="H871" i="51"/>
  <c r="H872" i="51"/>
  <c r="H873" i="51"/>
  <c r="H874" i="51"/>
  <c r="H875" i="51"/>
  <c r="H876" i="51"/>
  <c r="H877" i="51"/>
  <c r="H878" i="51"/>
  <c r="H883" i="51"/>
  <c r="H979" i="51"/>
  <c r="H980" i="51"/>
  <c r="H981" i="51"/>
  <c r="H982" i="51"/>
  <c r="H983" i="51"/>
  <c r="H984" i="51"/>
  <c r="H929" i="51"/>
  <c r="H930" i="51"/>
  <c r="H931" i="51"/>
  <c r="H932" i="51"/>
  <c r="H933" i="51"/>
  <c r="H934" i="51"/>
  <c r="H935" i="51"/>
  <c r="H936" i="51"/>
  <c r="H937" i="51"/>
  <c r="H938" i="51"/>
  <c r="H939" i="51"/>
  <c r="H940" i="51"/>
  <c r="H941" i="51"/>
  <c r="H942" i="51"/>
  <c r="H943" i="51"/>
  <c r="H944" i="51"/>
  <c r="H945" i="51"/>
  <c r="H946" i="51"/>
  <c r="H947" i="51"/>
  <c r="H948" i="51"/>
  <c r="H949" i="51"/>
  <c r="H950" i="51"/>
  <c r="H951" i="51"/>
  <c r="H952" i="51"/>
  <c r="H953" i="51"/>
  <c r="H956" i="51"/>
  <c r="H959" i="51"/>
  <c r="H960" i="51"/>
  <c r="H961" i="51"/>
  <c r="H962" i="51"/>
  <c r="H963" i="51"/>
  <c r="H964" i="51"/>
  <c r="H965" i="51"/>
  <c r="H966" i="51"/>
  <c r="H968" i="51"/>
  <c r="H969" i="51"/>
  <c r="H973" i="51"/>
  <c r="H974" i="51"/>
  <c r="H975" i="51"/>
  <c r="H976" i="51"/>
  <c r="H977" i="51"/>
  <c r="H978" i="51"/>
  <c r="H988" i="51"/>
  <c r="H989" i="51"/>
  <c r="H990" i="51"/>
  <c r="H991" i="51"/>
  <c r="H992" i="51"/>
  <c r="H993" i="51"/>
  <c r="H995" i="51"/>
  <c r="H996" i="51"/>
  <c r="H997" i="51"/>
  <c r="H998" i="51"/>
  <c r="H999" i="51"/>
  <c r="H1002" i="51"/>
  <c r="H1003" i="51"/>
  <c r="H1004" i="51"/>
  <c r="H1005" i="51"/>
  <c r="H1020" i="51"/>
  <c r="H1021" i="51"/>
  <c r="H1022" i="51"/>
  <c r="H1023" i="51"/>
  <c r="H1025" i="51"/>
  <c r="H1026" i="51"/>
  <c r="H1028" i="51"/>
  <c r="H1029" i="51"/>
  <c r="H1030" i="51"/>
  <c r="H1031" i="51"/>
  <c r="H1032" i="51"/>
  <c r="H1033" i="51"/>
  <c r="H1034" i="51"/>
  <c r="H1035" i="51"/>
  <c r="H1036" i="51"/>
  <c r="H1037" i="51"/>
  <c r="H1039" i="51"/>
  <c r="H1040" i="51"/>
  <c r="H1041" i="51"/>
  <c r="H1042" i="51"/>
  <c r="H1043" i="51"/>
  <c r="H1044" i="51"/>
  <c r="H1045" i="51"/>
  <c r="H1046" i="51"/>
  <c r="H1047" i="51"/>
  <c r="H1048" i="51"/>
  <c r="H1049" i="51"/>
  <c r="H1050" i="51"/>
  <c r="H1051" i="51"/>
  <c r="H1052" i="51"/>
  <c r="H1053" i="51"/>
  <c r="H1054" i="51"/>
  <c r="H1055" i="51"/>
  <c r="H1056" i="51"/>
  <c r="H1057" i="51"/>
  <c r="H1058" i="51"/>
  <c r="H1059" i="51"/>
  <c r="H1060" i="51"/>
  <c r="H1061" i="51"/>
  <c r="H1062" i="51"/>
  <c r="H1065" i="51"/>
  <c r="H1066" i="51"/>
  <c r="H1067" i="51"/>
  <c r="H1068" i="51"/>
  <c r="H1069" i="51"/>
  <c r="H1073" i="51"/>
  <c r="H1074" i="51"/>
  <c r="H1076" i="51"/>
  <c r="H1077" i="51"/>
  <c r="H1079" i="51"/>
  <c r="H1078" i="51"/>
  <c r="H1087" i="51"/>
  <c r="H1089" i="51"/>
  <c r="H1092" i="51"/>
  <c r="H1093" i="51"/>
  <c r="H1094" i="51"/>
  <c r="H1095" i="51"/>
  <c r="H1096" i="51"/>
  <c r="H1097" i="51"/>
  <c r="H1098" i="51"/>
  <c r="H1099" i="51"/>
  <c r="H1100" i="51"/>
  <c r="H1101" i="51"/>
  <c r="H1102" i="51"/>
  <c r="H1103" i="51"/>
  <c r="H1104" i="51"/>
  <c r="H1105" i="51"/>
  <c r="H1106" i="51"/>
  <c r="H1107" i="51"/>
  <c r="H1108" i="51"/>
  <c r="H1109" i="51"/>
  <c r="H1110" i="51"/>
  <c r="H1113" i="51"/>
  <c r="H1115" i="51"/>
  <c r="H1116" i="51"/>
  <c r="H1117" i="51"/>
  <c r="H1118" i="51"/>
  <c r="H1119" i="51"/>
  <c r="H1121" i="51"/>
  <c r="H1122" i="51"/>
  <c r="H1123" i="51"/>
  <c r="H1124" i="51"/>
  <c r="H1125" i="51"/>
  <c r="H1126" i="51"/>
  <c r="H1128" i="51"/>
  <c r="H1129" i="51"/>
  <c r="H1130" i="51"/>
  <c r="H1132" i="51"/>
  <c r="H1133" i="51"/>
  <c r="H1134" i="51"/>
  <c r="H1135" i="51"/>
  <c r="H1136" i="51"/>
  <c r="H1139" i="51"/>
  <c r="H1140" i="51"/>
  <c r="H1141" i="51"/>
  <c r="H1142" i="51"/>
  <c r="H1143" i="51"/>
  <c r="H1147" i="51"/>
  <c r="H1151" i="51"/>
  <c r="H1152" i="51"/>
  <c r="H1159" i="51"/>
  <c r="H1160" i="51"/>
  <c r="H1158" i="51"/>
  <c r="H1161" i="51"/>
  <c r="H1162" i="51"/>
  <c r="H1163" i="51"/>
  <c r="H1164" i="51"/>
  <c r="H1165" i="51"/>
  <c r="H1168" i="51"/>
  <c r="H1169" i="51"/>
  <c r="H1166" i="51"/>
  <c r="H1167" i="51"/>
  <c r="H1172" i="51"/>
  <c r="H1173" i="51"/>
  <c r="H1174" i="51"/>
  <c r="H1175" i="51"/>
  <c r="H1183" i="51"/>
  <c r="H1184" i="51"/>
  <c r="H1185" i="51"/>
  <c r="H1187" i="51"/>
  <c r="H1188" i="51"/>
  <c r="H1189" i="51"/>
  <c r="H1190" i="51"/>
  <c r="H1191" i="51"/>
  <c r="H1192" i="51"/>
  <c r="H1193" i="51"/>
  <c r="H1194" i="51"/>
  <c r="H1195" i="51"/>
  <c r="H1205" i="51"/>
  <c r="H1206" i="51"/>
  <c r="H1207" i="51"/>
  <c r="H1208" i="51"/>
  <c r="H1209" i="51"/>
  <c r="H1210" i="51"/>
  <c r="H1211" i="51"/>
  <c r="H1212" i="51"/>
  <c r="H1213" i="51"/>
  <c r="H1224" i="51"/>
  <c r="H1234" i="51"/>
  <c r="H1235" i="51"/>
  <c r="H1236" i="51"/>
  <c r="H1237" i="51"/>
  <c r="H1241" i="51"/>
  <c r="H1242" i="51"/>
  <c r="H1245" i="51"/>
  <c r="H1246" i="51"/>
  <c r="H1247" i="51"/>
  <c r="H1248" i="51"/>
  <c r="H1254" i="51"/>
  <c r="H1255" i="51"/>
  <c r="H1256" i="51"/>
  <c r="H1257" i="51"/>
  <c r="H1341" i="51"/>
  <c r="H1293" i="51"/>
  <c r="H1294" i="51"/>
  <c r="H1295" i="51"/>
  <c r="H1296" i="51"/>
  <c r="H1297" i="51"/>
  <c r="H1298" i="51"/>
  <c r="H1299" i="51"/>
  <c r="H1300" i="51"/>
  <c r="H1301" i="51"/>
  <c r="H1302" i="51"/>
  <c r="H1303" i="51"/>
  <c r="H1304" i="51"/>
  <c r="H1305" i="51"/>
  <c r="H1306" i="51"/>
  <c r="H1307" i="51"/>
  <c r="H1262" i="51"/>
  <c r="H1268" i="51"/>
  <c r="H1269" i="51"/>
  <c r="H1281" i="51"/>
  <c r="H1282" i="51"/>
  <c r="H1283" i="51"/>
  <c r="H1286" i="51"/>
  <c r="H1310" i="51"/>
  <c r="H1311" i="51"/>
  <c r="H1314" i="51"/>
  <c r="H1315" i="51"/>
  <c r="H1316" i="51"/>
  <c r="H1317" i="51"/>
  <c r="H1318" i="51"/>
  <c r="H1319" i="51"/>
  <c r="H1320" i="51"/>
  <c r="H1322" i="51"/>
  <c r="H1323" i="51"/>
  <c r="H1324" i="51"/>
  <c r="H1442" i="51"/>
  <c r="H1270" i="51"/>
  <c r="H1271" i="51"/>
  <c r="H1272" i="51"/>
  <c r="H1428" i="51"/>
  <c r="H1335" i="51"/>
  <c r="H1336" i="51"/>
  <c r="H1337" i="51"/>
  <c r="H1338" i="51"/>
  <c r="H1459" i="51"/>
  <c r="H1339" i="51"/>
  <c r="H1343" i="51"/>
  <c r="H1287" i="51"/>
  <c r="H1288" i="51"/>
  <c r="H1289" i="51"/>
  <c r="H1345" i="51"/>
  <c r="H1346" i="51"/>
  <c r="H1347" i="51"/>
  <c r="H1348" i="51"/>
  <c r="H1277" i="51"/>
  <c r="H1279" i="51"/>
  <c r="H1280" i="51"/>
  <c r="H1456" i="51"/>
  <c r="H1291" i="51"/>
  <c r="H1423" i="51"/>
  <c r="H1425" i="51"/>
  <c r="H1427" i="51"/>
  <c r="H1429" i="51"/>
  <c r="H1433" i="51"/>
  <c r="H1434" i="51"/>
  <c r="H1435" i="51"/>
  <c r="H1436" i="51"/>
  <c r="H1251" i="51"/>
  <c r="H1441" i="51"/>
  <c r="H1446" i="51"/>
  <c r="H1448" i="51"/>
  <c r="H1449" i="51"/>
  <c r="H1422" i="51"/>
  <c r="H1451" i="51"/>
  <c r="H1452" i="51"/>
  <c r="H1460" i="51"/>
  <c r="H1453" i="51"/>
  <c r="H1454" i="51"/>
  <c r="H1458" i="51"/>
  <c r="H1352" i="51"/>
  <c r="H1353" i="51"/>
  <c r="H1356" i="51"/>
  <c r="H1357" i="51"/>
  <c r="H1358" i="51"/>
  <c r="H1359" i="51"/>
  <c r="H1360" i="51"/>
  <c r="H1361" i="51"/>
  <c r="H1362" i="51"/>
  <c r="H1363" i="51"/>
  <c r="H1364" i="51"/>
  <c r="H1365" i="51"/>
  <c r="H1366" i="51"/>
  <c r="H1367" i="51"/>
  <c r="H1368" i="51"/>
  <c r="H1369" i="51"/>
  <c r="H1371" i="51"/>
  <c r="H1372" i="51"/>
  <c r="H1375" i="51"/>
  <c r="H1376" i="51"/>
  <c r="H1377" i="51"/>
  <c r="H1378" i="51"/>
  <c r="H1379" i="51"/>
  <c r="H1380" i="51"/>
  <c r="H1381" i="51"/>
  <c r="H1382" i="51"/>
  <c r="H1383" i="51"/>
  <c r="H1384" i="51"/>
  <c r="H1385" i="51"/>
  <c r="H1386" i="51"/>
  <c r="H1392" i="51"/>
  <c r="H1393" i="51"/>
  <c r="H1394" i="51"/>
  <c r="H1401" i="51"/>
  <c r="H1402" i="51"/>
  <c r="H1403" i="51"/>
  <c r="H1404" i="51"/>
  <c r="H1405" i="51"/>
  <c r="H1406" i="51"/>
  <c r="H1407" i="51"/>
  <c r="H1408" i="51"/>
  <c r="H1409" i="51"/>
  <c r="H1410" i="51"/>
  <c r="H1411" i="51"/>
  <c r="H1412" i="51"/>
  <c r="H1413" i="51"/>
  <c r="H1414" i="51"/>
  <c r="H1415" i="51"/>
  <c r="H1416" i="51"/>
  <c r="H1417" i="51"/>
  <c r="H1418" i="51"/>
  <c r="H1419" i="51"/>
  <c r="H1420" i="51"/>
  <c r="H1421" i="51"/>
  <c r="H1479" i="51"/>
  <c r="H1480" i="51"/>
  <c r="H1481" i="51"/>
  <c r="H1482" i="51"/>
  <c r="H1483" i="51"/>
  <c r="H1484" i="51"/>
  <c r="H1463" i="51"/>
  <c r="H1492" i="51"/>
  <c r="H1510" i="51"/>
  <c r="H1472" i="51"/>
  <c r="H1331" i="51"/>
  <c r="H1471" i="51"/>
  <c r="H1499" i="51"/>
  <c r="H1445" i="51"/>
  <c r="H1290" i="51"/>
  <c r="H1517" i="51"/>
  <c r="H1518" i="51"/>
  <c r="H1457" i="51"/>
  <c r="H1526" i="51"/>
  <c r="H1465" i="51"/>
  <c r="H1285" i="51"/>
  <c r="H1438" i="51"/>
  <c r="H1225" i="51"/>
  <c r="H1226" i="51"/>
  <c r="H1227" i="51"/>
  <c r="H1228" i="51"/>
  <c r="H1229" i="51"/>
  <c r="H1486" i="51"/>
  <c r="H1487" i="51"/>
  <c r="H1507" i="51"/>
  <c r="H1477" i="51"/>
  <c r="H1478" i="51"/>
  <c r="H1491" i="51"/>
  <c r="H1474" i="51"/>
  <c r="H1475" i="51"/>
  <c r="H1476" i="51"/>
  <c r="H1495" i="51"/>
  <c r="H1496" i="51"/>
  <c r="H1497" i="51"/>
  <c r="H1498" i="51"/>
  <c r="H1500" i="51"/>
  <c r="H1530" i="51"/>
  <c r="H1531" i="51"/>
  <c r="H1513" i="51"/>
  <c r="H1515" i="51"/>
  <c r="H1532" i="51"/>
  <c r="H1521" i="51"/>
  <c r="H1523" i="51"/>
  <c r="H1468" i="51"/>
  <c r="H1525" i="51"/>
  <c r="H1529" i="51"/>
  <c r="H1555" i="51"/>
  <c r="H1556" i="51"/>
  <c r="H1557" i="51"/>
  <c r="H1560" i="51"/>
  <c r="H1561" i="51"/>
  <c r="H1562" i="51"/>
  <c r="H1565" i="51"/>
  <c r="H1549" i="51"/>
  <c r="H1567" i="51"/>
  <c r="H1569" i="51"/>
  <c r="H1568" i="51"/>
  <c r="H1570" i="51"/>
  <c r="H1571" i="51"/>
  <c r="H1572" i="51"/>
  <c r="H1573" i="51"/>
  <c r="H1576" i="51"/>
  <c r="H1578" i="51"/>
  <c r="H1579" i="51"/>
  <c r="H1580" i="51"/>
  <c r="H1581" i="51"/>
  <c r="H1583" i="51"/>
  <c r="H1584" i="51"/>
  <c r="H1593" i="51"/>
  <c r="H1594" i="51"/>
  <c r="H1598" i="51"/>
  <c r="H1599" i="51"/>
  <c r="H1601" i="51"/>
  <c r="H1616" i="51"/>
  <c r="H1602" i="51"/>
  <c r="H1607" i="51"/>
  <c r="H1606" i="51"/>
  <c r="H1609" i="51"/>
  <c r="H1610" i="51"/>
  <c r="H1596" i="51"/>
  <c r="H1597" i="51"/>
  <c r="H1701" i="51"/>
  <c r="H1622" i="51"/>
  <c r="H1623" i="51"/>
  <c r="H1626" i="51"/>
  <c r="H1628" i="51"/>
  <c r="H1630" i="51"/>
  <c r="H1631" i="51"/>
  <c r="H1632" i="51"/>
  <c r="H1633" i="51"/>
  <c r="H1634" i="51"/>
  <c r="H1635" i="51"/>
  <c r="H1637" i="51"/>
  <c r="H1638" i="51"/>
  <c r="H1639" i="51"/>
  <c r="H1640" i="51"/>
  <c r="H1641" i="51"/>
  <c r="H1642" i="51"/>
  <c r="H1643" i="51"/>
  <c r="H1644" i="51"/>
  <c r="H1645" i="51"/>
  <c r="H1646" i="51"/>
  <c r="H1650" i="51"/>
  <c r="H1652" i="51"/>
  <c r="H1653" i="51"/>
  <c r="H1655" i="51"/>
  <c r="H1656" i="51"/>
  <c r="H1657" i="51"/>
  <c r="H1664" i="51"/>
  <c r="H1663" i="51"/>
  <c r="H1661" i="51"/>
  <c r="H1667" i="51"/>
  <c r="H1668" i="51"/>
  <c r="H1669" i="51"/>
  <c r="H1670" i="51"/>
  <c r="H1671" i="51"/>
  <c r="H1673" i="51"/>
  <c r="H1674" i="51"/>
  <c r="H1675" i="51"/>
  <c r="H1676" i="51"/>
  <c r="H1677" i="51"/>
  <c r="H1678" i="51"/>
  <c r="H1679" i="51"/>
  <c r="H1680" i="51"/>
  <c r="H1681" i="51"/>
  <c r="H1690" i="51"/>
  <c r="H1692" i="51"/>
  <c r="H1693" i="51"/>
  <c r="H1694" i="51"/>
  <c r="H1695" i="51"/>
  <c r="H1697" i="51"/>
  <c r="H1698" i="51"/>
  <c r="H1699" i="51"/>
  <c r="H1703" i="51"/>
  <c r="H1704" i="51"/>
  <c r="H1705" i="51"/>
  <c r="H1708" i="51"/>
  <c r="H1710" i="51"/>
  <c r="H1717" i="51"/>
  <c r="H1718" i="51"/>
  <c r="H1719" i="51"/>
  <c r="H1721" i="51"/>
  <c r="H1722" i="51"/>
  <c r="H1723" i="51"/>
  <c r="H1713" i="51"/>
  <c r="H1714" i="51"/>
  <c r="H1752" i="51"/>
  <c r="H1725" i="51"/>
  <c r="H1727" i="51"/>
  <c r="H1729" i="51"/>
  <c r="H1733" i="51"/>
  <c r="H1736" i="51"/>
  <c r="H1739" i="51"/>
  <c r="H1740" i="51"/>
  <c r="H1741" i="51"/>
  <c r="H1742" i="51"/>
  <c r="H1743" i="51"/>
  <c r="H1745" i="51"/>
  <c r="H1746" i="51"/>
  <c r="H1747" i="51"/>
  <c r="H1748" i="51"/>
  <c r="H1749" i="51"/>
  <c r="H1750" i="51"/>
  <c r="H1751" i="51"/>
  <c r="H1753" i="51"/>
  <c r="H1754" i="51"/>
  <c r="H1755" i="51"/>
  <c r="H1757" i="51"/>
  <c r="H1758" i="51"/>
  <c r="H1762" i="51"/>
  <c r="H1763" i="51"/>
  <c r="H1764" i="51"/>
  <c r="H1765" i="51"/>
  <c r="H1766" i="51"/>
  <c r="H1767" i="51"/>
  <c r="H1769" i="51"/>
  <c r="H1770" i="51"/>
  <c r="H1771" i="51"/>
  <c r="H1772" i="51"/>
  <c r="H1773" i="51"/>
  <c r="H1774" i="51"/>
  <c r="H1775" i="51"/>
  <c r="H1776" i="51"/>
  <c r="H1777" i="51"/>
  <c r="H1778" i="51"/>
  <c r="H1779" i="51"/>
  <c r="H1780" i="51"/>
  <c r="H1781" i="51"/>
  <c r="H1782" i="51"/>
  <c r="H1783" i="51"/>
  <c r="H1784" i="51"/>
  <c r="H1785" i="51"/>
  <c r="H1786" i="51"/>
  <c r="H1787" i="51"/>
  <c r="H1788" i="51"/>
  <c r="H1789" i="51"/>
  <c r="H1790" i="51"/>
  <c r="H1791" i="51"/>
  <c r="H1796" i="51"/>
  <c r="H1797" i="51"/>
  <c r="H1798" i="51"/>
  <c r="H1800" i="51"/>
  <c r="H1801" i="51"/>
  <c r="H1802" i="51"/>
  <c r="H1803" i="51"/>
  <c r="H1804" i="51"/>
  <c r="H1805" i="51"/>
  <c r="H1806" i="51"/>
  <c r="H1807" i="51"/>
  <c r="H1808" i="51"/>
  <c r="H1809" i="51"/>
  <c r="H1810" i="51"/>
  <c r="H1811" i="51"/>
  <c r="H1812" i="51"/>
  <c r="H1813" i="51"/>
  <c r="H1816" i="51"/>
  <c r="H1817" i="51"/>
  <c r="H1818" i="51"/>
  <c r="H1820" i="51"/>
  <c r="H1822" i="51"/>
  <c r="H1823" i="51"/>
  <c r="H1849" i="51"/>
  <c r="H1850" i="51"/>
  <c r="H1852" i="51"/>
  <c r="H1853" i="51"/>
  <c r="H1854" i="51"/>
  <c r="H1855" i="51"/>
  <c r="H1856" i="51"/>
  <c r="H1857" i="51"/>
  <c r="H1858" i="51"/>
  <c r="H1859" i="51"/>
  <c r="H1863" i="51"/>
  <c r="H1864" i="51"/>
  <c r="H1865" i="51"/>
  <c r="H1866" i="51"/>
  <c r="H1867" i="51"/>
  <c r="H1868" i="51"/>
  <c r="H1869" i="51"/>
  <c r="H1870" i="51"/>
  <c r="H1871" i="51"/>
  <c r="H1874" i="51"/>
  <c r="H1877" i="51"/>
  <c r="H1878" i="51"/>
  <c r="H1879" i="51"/>
  <c r="H1882" i="51"/>
  <c r="H1883" i="51"/>
  <c r="H1887" i="51"/>
  <c r="H1888" i="51"/>
  <c r="H1889" i="51"/>
  <c r="H1890" i="51"/>
  <c r="H1891" i="51"/>
  <c r="H1892" i="51"/>
  <c r="H1893" i="51"/>
  <c r="H1894" i="51"/>
  <c r="H1895" i="51"/>
  <c r="H1896" i="51"/>
  <c r="H1897" i="51"/>
  <c r="H1898" i="51"/>
  <c r="H1899" i="51"/>
  <c r="H1900" i="51"/>
  <c r="H1901" i="51"/>
  <c r="H1902" i="51"/>
  <c r="H1903" i="51"/>
  <c r="H1904" i="51"/>
  <c r="H1905" i="51"/>
  <c r="H1906" i="51"/>
  <c r="H1909" i="51"/>
  <c r="H1910" i="51"/>
  <c r="H1912" i="51"/>
  <c r="H1913" i="51"/>
  <c r="H1914" i="51"/>
  <c r="H1915" i="51"/>
  <c r="H1916" i="51"/>
  <c r="H1917" i="51"/>
  <c r="H1918" i="51"/>
  <c r="H1919" i="51"/>
  <c r="H1920" i="51"/>
  <c r="H1921" i="51"/>
  <c r="H1922" i="51"/>
  <c r="H1923" i="51"/>
  <c r="H1924" i="51"/>
  <c r="H1925" i="51"/>
  <c r="H1926" i="51"/>
  <c r="H1927" i="51"/>
  <c r="H1928" i="51"/>
  <c r="H1931" i="51"/>
  <c r="H1932" i="51"/>
  <c r="H1933" i="51"/>
  <c r="H1934" i="51"/>
  <c r="H1935" i="51"/>
  <c r="H1936" i="51"/>
  <c r="H1937" i="51"/>
  <c r="H1938" i="51"/>
  <c r="H1940" i="51"/>
  <c r="H1941" i="51"/>
  <c r="H1942" i="51"/>
  <c r="H1943" i="51"/>
  <c r="H1944" i="51"/>
  <c r="H1945" i="51"/>
  <c r="H1946" i="51"/>
  <c r="H1947" i="51"/>
  <c r="H1948" i="51"/>
  <c r="H1949" i="51"/>
  <c r="H1950" i="51"/>
  <c r="H1951" i="51"/>
  <c r="H1952" i="51"/>
  <c r="H1955" i="51"/>
  <c r="H1956" i="51"/>
  <c r="H1958" i="51"/>
  <c r="H1959" i="51"/>
  <c r="H1961" i="51"/>
  <c r="H1962" i="51"/>
  <c r="H1963" i="51"/>
  <c r="H1964" i="51"/>
  <c r="H1965" i="51"/>
  <c r="H1966" i="51"/>
  <c r="H1967" i="51"/>
  <c r="H1968" i="51"/>
  <c r="H1969" i="51"/>
  <c r="H1970" i="51"/>
  <c r="H1971" i="51"/>
  <c r="H1972" i="51"/>
  <c r="H1973" i="51"/>
  <c r="H1974" i="51"/>
  <c r="H1975" i="51"/>
  <c r="H1976" i="51"/>
  <c r="H1977" i="51"/>
  <c r="H1978" i="51"/>
  <c r="H1979" i="51"/>
  <c r="H1980" i="51"/>
  <c r="H1981" i="51"/>
  <c r="H1982" i="51"/>
  <c r="H1983" i="51"/>
  <c r="H1984" i="51"/>
  <c r="H1985" i="51"/>
  <c r="H1986" i="51"/>
  <c r="H1987" i="51"/>
  <c r="H1988" i="51"/>
  <c r="H1989" i="51"/>
  <c r="H1990" i="51"/>
  <c r="H1991" i="51"/>
  <c r="H1992" i="51"/>
  <c r="H1993" i="51"/>
  <c r="H1994" i="51"/>
  <c r="H1995" i="51"/>
  <c r="H1999" i="51"/>
  <c r="H2000" i="51"/>
  <c r="H2001" i="51"/>
  <c r="H2002" i="51"/>
  <c r="H2003" i="51"/>
  <c r="H2004" i="51"/>
  <c r="H2005" i="51"/>
  <c r="H2008" i="51"/>
  <c r="H2009" i="51"/>
  <c r="H2010" i="51"/>
  <c r="H2011" i="51"/>
  <c r="H2012" i="51"/>
  <c r="H2013" i="51"/>
  <c r="H2014" i="51"/>
  <c r="H2015" i="51"/>
  <c r="H2016" i="51"/>
  <c r="H2017" i="51"/>
  <c r="H2018" i="51"/>
  <c r="H2019" i="51"/>
  <c r="H2020" i="51"/>
  <c r="H2061" i="51"/>
  <c r="H2063" i="51"/>
  <c r="H2066" i="51"/>
  <c r="H2067" i="51"/>
  <c r="H2068" i="51"/>
  <c r="H2071" i="51"/>
  <c r="H2072" i="51"/>
  <c r="H2073" i="51"/>
  <c r="H2074" i="51"/>
  <c r="H2076" i="51"/>
  <c r="H2077" i="51"/>
  <c r="H2080" i="51"/>
  <c r="H2081" i="51"/>
  <c r="H2083" i="51"/>
  <c r="H2084" i="51"/>
  <c r="H2086" i="51"/>
  <c r="H2087" i="51"/>
  <c r="H2088" i="51"/>
  <c r="H2089" i="51"/>
  <c r="H2091" i="51"/>
  <c r="H2092" i="51"/>
  <c r="H2093" i="51"/>
  <c r="H2096" i="51"/>
  <c r="H2097" i="51"/>
  <c r="H2098" i="51"/>
  <c r="H2099" i="51"/>
  <c r="H2100" i="51"/>
  <c r="H2101" i="51"/>
  <c r="H2102" i="51"/>
  <c r="H2104" i="51"/>
  <c r="H2106" i="51"/>
  <c r="H2108" i="51"/>
  <c r="H2109" i="51"/>
  <c r="H2110" i="51"/>
  <c r="H2112" i="51"/>
  <c r="H2113" i="51"/>
  <c r="H2114" i="51"/>
  <c r="H2115" i="51"/>
  <c r="H2116" i="51"/>
  <c r="H2118" i="51"/>
  <c r="H2119" i="51"/>
  <c r="H2120" i="51"/>
  <c r="H2121" i="51"/>
  <c r="H2122" i="51"/>
  <c r="H2123" i="51"/>
  <c r="H2124" i="51"/>
  <c r="H2125" i="51"/>
  <c r="H2126" i="51"/>
  <c r="H2127" i="51"/>
  <c r="H2130" i="51"/>
  <c r="H2131" i="51"/>
  <c r="H2132" i="51"/>
  <c r="H2133" i="51"/>
  <c r="H2134" i="51"/>
  <c r="H2135" i="51"/>
  <c r="H2136" i="51"/>
  <c r="H2137" i="51"/>
  <c r="H2138" i="51"/>
  <c r="H2152" i="51"/>
  <c r="H2157" i="51"/>
  <c r="H2158" i="51"/>
  <c r="H2159" i="51"/>
  <c r="H2162" i="51"/>
  <c r="H2163" i="51"/>
  <c r="H2164" i="51"/>
  <c r="H2165" i="51"/>
  <c r="H2166" i="51"/>
  <c r="H2167" i="51"/>
  <c r="H2168" i="51"/>
  <c r="H2174" i="51"/>
  <c r="H2179" i="51"/>
  <c r="H2181" i="51"/>
  <c r="H2183" i="51"/>
  <c r="H2192" i="51"/>
  <c r="H2205" i="51"/>
  <c r="H2206" i="51"/>
  <c r="H2209" i="51"/>
  <c r="H2210" i="51"/>
  <c r="H2212" i="51"/>
  <c r="H2214" i="51"/>
  <c r="H2215" i="51"/>
  <c r="H2216" i="51"/>
  <c r="H2213" i="51"/>
  <c r="H2208" i="51"/>
  <c r="H2229" i="51"/>
  <c r="H2230" i="51"/>
  <c r="H2231" i="51"/>
  <c r="H2232" i="51"/>
  <c r="H2240" i="51"/>
  <c r="H2245" i="51"/>
  <c r="H2246" i="51"/>
  <c r="H2248" i="51"/>
  <c r="H2249" i="51"/>
  <c r="H2247" i="51"/>
  <c r="H2259" i="51"/>
  <c r="H2260" i="51"/>
  <c r="H2250" i="51"/>
  <c r="H2251" i="51"/>
  <c r="H2297" i="51"/>
  <c r="H2253" i="51"/>
  <c r="H2254" i="51"/>
  <c r="H2255" i="51"/>
  <c r="H2256" i="51"/>
  <c r="H2263" i="51"/>
  <c r="H2301" i="51"/>
  <c r="H2268" i="51"/>
  <c r="H2270" i="51"/>
  <c r="H2267" i="51"/>
  <c r="H2272" i="51"/>
  <c r="H2273" i="51"/>
  <c r="H2265" i="51"/>
  <c r="H2264" i="51"/>
  <c r="H2277" i="51"/>
  <c r="H2278" i="51"/>
  <c r="H2280" i="51"/>
  <c r="H2281" i="51"/>
  <c r="H2283" i="51"/>
  <c r="H2284" i="51"/>
  <c r="H2285" i="51"/>
  <c r="H2279" i="51"/>
  <c r="H2289" i="51"/>
  <c r="H2290" i="51"/>
  <c r="H2288" i="51"/>
  <c r="H2292" i="51"/>
  <c r="H2291" i="51"/>
  <c r="H2303" i="51"/>
  <c r="H2287" i="51"/>
  <c r="H2304" i="51"/>
  <c r="H2305" i="51"/>
  <c r="H2306" i="51"/>
  <c r="H2307" i="51"/>
  <c r="H2308" i="51"/>
  <c r="H2310" i="51"/>
  <c r="H2311" i="51"/>
  <c r="H2312" i="51"/>
  <c r="H2313" i="51"/>
  <c r="H2314" i="51"/>
  <c r="H2318" i="51"/>
  <c r="H2320" i="51"/>
  <c r="H2323" i="51"/>
  <c r="H2324" i="51"/>
  <c r="H2325" i="51"/>
  <c r="H2326" i="51"/>
  <c r="H2327" i="51"/>
  <c r="H2328" i="51"/>
  <c r="H2329" i="51"/>
  <c r="H2321" i="51"/>
  <c r="H2343" i="51"/>
  <c r="H2344" i="51"/>
  <c r="H2345" i="51"/>
  <c r="H2346" i="51"/>
  <c r="H2347" i="51"/>
  <c r="H2351" i="51"/>
  <c r="H2352" i="51"/>
  <c r="H2353" i="51"/>
  <c r="H2354" i="51"/>
  <c r="H2355" i="51"/>
  <c r="H2363" i="51"/>
  <c r="H2364" i="51"/>
  <c r="H2366" i="51"/>
  <c r="H2367" i="51"/>
  <c r="H2368" i="51"/>
  <c r="H2377" i="51"/>
  <c r="H2378" i="51"/>
  <c r="H2374" i="51"/>
  <c r="H2379" i="51"/>
  <c r="H2380" i="51"/>
  <c r="H2381" i="51"/>
  <c r="H2382" i="51"/>
  <c r="H2376" i="51"/>
  <c r="H2373" i="51"/>
  <c r="H2387" i="51"/>
  <c r="H2388" i="51"/>
  <c r="H2389" i="51"/>
  <c r="H2390" i="51"/>
  <c r="H2391" i="51"/>
  <c r="H2392" i="51"/>
  <c r="H2393" i="51"/>
  <c r="H2394" i="51"/>
  <c r="H2395" i="51"/>
  <c r="H2402" i="51"/>
  <c r="H2403" i="51"/>
  <c r="H2404" i="51"/>
  <c r="H2405" i="51"/>
  <c r="H2406" i="51"/>
  <c r="H2400" i="51"/>
  <c r="H2401" i="51"/>
  <c r="H2383" i="51"/>
  <c r="H2416" i="51"/>
  <c r="H2418" i="51"/>
  <c r="H2419" i="51"/>
  <c r="H2424" i="51"/>
  <c r="H2396" i="51"/>
  <c r="H2398" i="51"/>
  <c r="E23" i="50"/>
  <c r="K7" i="50"/>
  <c r="J62" i="50"/>
  <c r="AC1558" i="51" l="1"/>
  <c r="V1558" i="51" s="1"/>
  <c r="AC1612" i="51"/>
  <c r="V1612" i="51" s="1"/>
  <c r="AC2193" i="51"/>
  <c r="V2193" i="51" s="1"/>
  <c r="AC1886" i="51"/>
  <c r="V1886" i="51" s="1"/>
  <c r="AC2156" i="51"/>
  <c r="V2156" i="51" s="1"/>
  <c r="AC1930" i="51"/>
  <c r="V1930" i="51" s="1"/>
  <c r="AC1957" i="51"/>
  <c r="V1957" i="51" s="1"/>
  <c r="H25" i="50"/>
  <c r="H37" i="50"/>
  <c r="J37" i="50"/>
  <c r="K37" i="50" s="1"/>
  <c r="H44" i="50"/>
  <c r="H28" i="50"/>
  <c r="H29" i="50"/>
  <c r="H45" i="50"/>
  <c r="H33" i="50"/>
  <c r="H35" i="50"/>
  <c r="K28" i="50"/>
  <c r="J45" i="50"/>
  <c r="K45" i="50" s="1"/>
  <c r="AC653" i="51"/>
  <c r="V653" i="51" s="1"/>
  <c r="H27" i="50"/>
  <c r="H31" i="50"/>
  <c r="H30" i="57"/>
  <c r="H46" i="57"/>
  <c r="H32" i="57"/>
  <c r="H29" i="57"/>
  <c r="H37" i="57"/>
  <c r="H41" i="50"/>
  <c r="H39" i="50"/>
  <c r="AC207" i="51"/>
  <c r="V207" i="51" s="1"/>
  <c r="AC117" i="51"/>
  <c r="V117" i="51" s="1"/>
  <c r="AC104" i="51"/>
  <c r="V104" i="51" s="1"/>
  <c r="AC91" i="51"/>
  <c r="V91" i="51" s="1"/>
  <c r="H36" i="50"/>
  <c r="H47" i="50"/>
  <c r="H31" i="57"/>
  <c r="H39" i="57"/>
  <c r="H47" i="57"/>
  <c r="AC79" i="51"/>
  <c r="V79" i="51" s="1"/>
  <c r="H34" i="57"/>
  <c r="H42" i="57"/>
  <c r="H50" i="57"/>
  <c r="AC2274" i="51"/>
  <c r="V2274" i="51" s="1"/>
  <c r="AC2233" i="51"/>
  <c r="V2233" i="51" s="1"/>
  <c r="AC2229" i="51"/>
  <c r="V2229" i="51" s="1"/>
  <c r="AC2212" i="51"/>
  <c r="V2212" i="51" s="1"/>
  <c r="AC2195" i="51"/>
  <c r="V2195" i="51" s="1"/>
  <c r="AC2183" i="51"/>
  <c r="V2183" i="51" s="1"/>
  <c r="AC2169" i="51"/>
  <c r="V2169" i="51" s="1"/>
  <c r="AC2157" i="51"/>
  <c r="V2157" i="51" s="1"/>
  <c r="AC2142" i="51"/>
  <c r="V2142" i="51" s="1"/>
  <c r="AC2136" i="51"/>
  <c r="V2136" i="51" s="1"/>
  <c r="AC2123" i="51"/>
  <c r="V2123" i="51" s="1"/>
  <c r="AC2119" i="51"/>
  <c r="V2119" i="51" s="1"/>
  <c r="AC2107" i="51"/>
  <c r="V2107" i="51" s="1"/>
  <c r="AC2103" i="51"/>
  <c r="V2103" i="51" s="1"/>
  <c r="AC2092" i="51"/>
  <c r="V2092" i="51" s="1"/>
  <c r="AC2074" i="51"/>
  <c r="V2074" i="51" s="1"/>
  <c r="AC2069" i="51"/>
  <c r="V2069" i="51" s="1"/>
  <c r="AC2063" i="51"/>
  <c r="V2063" i="51" s="1"/>
  <c r="AC2020" i="51"/>
  <c r="V2020" i="51" s="1"/>
  <c r="AC1978" i="51"/>
  <c r="V1978" i="51" s="1"/>
  <c r="AC1974" i="51"/>
  <c r="V1974" i="51" s="1"/>
  <c r="AC1970" i="51"/>
  <c r="V1970" i="51" s="1"/>
  <c r="AC1912" i="51"/>
  <c r="V1912" i="51" s="1"/>
  <c r="AC1883" i="51"/>
  <c r="V1883" i="51" s="1"/>
  <c r="AC1851" i="51"/>
  <c r="V1851" i="51" s="1"/>
  <c r="AC1829" i="51"/>
  <c r="V1829" i="51" s="1"/>
  <c r="AC1825" i="51"/>
  <c r="V1825" i="51" s="1"/>
  <c r="AC1770" i="51"/>
  <c r="V1770" i="51" s="1"/>
  <c r="K23" i="50"/>
  <c r="H35" i="57"/>
  <c r="H43" i="57"/>
  <c r="H51" i="57"/>
  <c r="H52" i="57"/>
  <c r="K24" i="50"/>
  <c r="AC1705" i="51"/>
  <c r="V1705" i="51" s="1"/>
  <c r="AC1678" i="51"/>
  <c r="V1678" i="51" s="1"/>
  <c r="AC1663" i="51"/>
  <c r="V1663" i="51" s="1"/>
  <c r="H36" i="57"/>
  <c r="H44" i="57"/>
  <c r="AC1285" i="51"/>
  <c r="V1285" i="51" s="1"/>
  <c r="AC1382" i="51"/>
  <c r="V1382" i="51" s="1"/>
  <c r="AC898" i="51"/>
  <c r="V898" i="51" s="1"/>
  <c r="AC734" i="51"/>
  <c r="V734" i="51" s="1"/>
  <c r="AC803" i="51"/>
  <c r="V803" i="51" s="1"/>
  <c r="AC699" i="51"/>
  <c r="V699" i="51" s="1"/>
  <c r="AC1449" i="51"/>
  <c r="V1449" i="51" s="1"/>
  <c r="AC1436" i="51"/>
  <c r="V1436" i="51" s="1"/>
  <c r="AC1432" i="51"/>
  <c r="V1432" i="51" s="1"/>
  <c r="AC1284" i="51"/>
  <c r="V1284" i="51" s="1"/>
  <c r="AC1269" i="51"/>
  <c r="V1269" i="51" s="1"/>
  <c r="AC1246" i="51"/>
  <c r="V1246" i="51" s="1"/>
  <c r="AC1241" i="51"/>
  <c r="V1241" i="51" s="1"/>
  <c r="AC1206" i="51"/>
  <c r="V1206" i="51" s="1"/>
  <c r="AC657" i="51"/>
  <c r="V657" i="51" s="1"/>
  <c r="AC625" i="51"/>
  <c r="V625" i="51" s="1"/>
  <c r="AC614" i="51"/>
  <c r="V614" i="51" s="1"/>
  <c r="AC591" i="51"/>
  <c r="V591" i="51" s="1"/>
  <c r="AC549" i="51"/>
  <c r="V549" i="51" s="1"/>
  <c r="AC531" i="51"/>
  <c r="V531" i="51" s="1"/>
  <c r="AC640" i="51"/>
  <c r="V640" i="51" s="1"/>
  <c r="AC627" i="51"/>
  <c r="V627" i="51" s="1"/>
  <c r="AC602" i="51"/>
  <c r="V602" i="51" s="1"/>
  <c r="AC1966" i="51"/>
  <c r="V1966" i="51" s="1"/>
  <c r="K50" i="50"/>
  <c r="J56" i="50" s="1"/>
  <c r="J57" i="50" s="1"/>
  <c r="H40" i="57"/>
  <c r="H48" i="57"/>
  <c r="AC74" i="51"/>
  <c r="V74" i="51" s="1"/>
  <c r="AC70" i="51"/>
  <c r="V70" i="51" s="1"/>
  <c r="AC62" i="51"/>
  <c r="V62" i="51" s="1"/>
  <c r="AC58" i="51"/>
  <c r="V58" i="51" s="1"/>
  <c r="AC38" i="51"/>
  <c r="V38" i="51" s="1"/>
  <c r="AC34" i="51"/>
  <c r="V34" i="51" s="1"/>
  <c r="AC23" i="51"/>
  <c r="V23" i="51" s="1"/>
  <c r="H26" i="50"/>
  <c r="H40" i="50"/>
  <c r="H38" i="50"/>
  <c r="H45" i="57"/>
  <c r="AC1962" i="51"/>
  <c r="V1962" i="51" s="1"/>
  <c r="H33" i="57"/>
  <c r="H41" i="57"/>
  <c r="H49" i="57"/>
  <c r="AC1891" i="51"/>
  <c r="V1891" i="51" s="1"/>
  <c r="AC1193" i="51"/>
  <c r="V1193" i="51" s="1"/>
  <c r="AC1171" i="51"/>
  <c r="V1171" i="51" s="1"/>
  <c r="AC1073" i="51"/>
  <c r="V1073" i="51" s="1"/>
  <c r="AC1020" i="51"/>
  <c r="V1020" i="51" s="1"/>
  <c r="AC991" i="51"/>
  <c r="V991" i="51" s="1"/>
  <c r="AC930" i="51"/>
  <c r="V930" i="51" s="1"/>
  <c r="AC876" i="51"/>
  <c r="V876" i="51" s="1"/>
  <c r="AC913" i="51"/>
  <c r="V913" i="51" s="1"/>
  <c r="AC763" i="51"/>
  <c r="V763" i="51" s="1"/>
  <c r="AC759" i="51"/>
  <c r="V759" i="51" s="1"/>
  <c r="AC1424" i="51"/>
  <c r="V1424" i="51" s="1"/>
  <c r="AC2162" i="51"/>
  <c r="V2162" i="51" s="1"/>
  <c r="AC2347" i="51"/>
  <c r="V2347" i="51" s="1"/>
  <c r="AC2331" i="51"/>
  <c r="V2331" i="51" s="1"/>
  <c r="AC212" i="51"/>
  <c r="V212" i="51" s="1"/>
  <c r="AC318" i="51"/>
  <c r="V318" i="51" s="1"/>
  <c r="AC2416" i="51"/>
  <c r="V2416" i="51" s="1"/>
  <c r="AC266" i="51"/>
  <c r="V266" i="51" s="1"/>
  <c r="AC1498" i="51"/>
  <c r="V1498" i="51" s="1"/>
  <c r="AC1495" i="51"/>
  <c r="V1495" i="51" s="1"/>
  <c r="AC1526" i="51"/>
  <c r="V1526" i="51" s="1"/>
  <c r="AC1517" i="51"/>
  <c r="V1517" i="51" s="1"/>
  <c r="AC1438" i="51"/>
  <c r="V1438" i="51" s="1"/>
  <c r="AC1472" i="51"/>
  <c r="V1472" i="51" s="1"/>
  <c r="AC1485" i="51"/>
  <c r="V1485" i="51" s="1"/>
  <c r="AC1492" i="51"/>
  <c r="V1492" i="51" s="1"/>
  <c r="AC1420" i="51"/>
  <c r="V1420" i="51" s="1"/>
  <c r="AC1416" i="51"/>
  <c r="V1416" i="51" s="1"/>
  <c r="AC1405" i="51"/>
  <c r="V1405" i="51" s="1"/>
  <c r="AC1392" i="51"/>
  <c r="V1392" i="51" s="1"/>
  <c r="AC1381" i="51"/>
  <c r="V1381" i="51" s="1"/>
  <c r="AC2003" i="51"/>
  <c r="V2003" i="51" s="1"/>
  <c r="AC1986" i="51"/>
  <c r="V1986" i="51" s="1"/>
  <c r="AC1120" i="51"/>
  <c r="V1120" i="51" s="1"/>
  <c r="AC10" i="51"/>
  <c r="V10" i="51" s="1"/>
  <c r="H24" i="50"/>
  <c r="AC197" i="51"/>
  <c r="V197" i="51" s="1"/>
  <c r="AC185" i="51"/>
  <c r="V185" i="51" s="1"/>
  <c r="AC177" i="51"/>
  <c r="V177" i="51" s="1"/>
  <c r="AC1410" i="51"/>
  <c r="V1410" i="51" s="1"/>
  <c r="AC1403" i="51"/>
  <c r="V1403" i="51" s="1"/>
  <c r="AC1394" i="51"/>
  <c r="V1394" i="51" s="1"/>
  <c r="AC1387" i="51"/>
  <c r="V1387" i="51" s="1"/>
  <c r="AC1379" i="51"/>
  <c r="V1379" i="51" s="1"/>
  <c r="AC1362" i="51"/>
  <c r="V1362" i="51" s="1"/>
  <c r="AC1476" i="51"/>
  <c r="V1476" i="51" s="1"/>
  <c r="AC1377" i="51"/>
  <c r="V1377" i="51" s="1"/>
  <c r="AC1372" i="51"/>
  <c r="V1372" i="51" s="1"/>
  <c r="AC1364" i="51"/>
  <c r="V1364" i="51" s="1"/>
  <c r="AC1357" i="51"/>
  <c r="V1357" i="51" s="1"/>
  <c r="AC1474" i="51"/>
  <c r="V1474" i="51" s="1"/>
  <c r="AC1264" i="51"/>
  <c r="V1264" i="51" s="1"/>
  <c r="AC1447" i="51"/>
  <c r="V1447" i="51" s="1"/>
  <c r="AC1280" i="51"/>
  <c r="V1280" i="51" s="1"/>
  <c r="AC1340" i="51"/>
  <c r="V1340" i="51" s="1"/>
  <c r="AC1126" i="51"/>
  <c r="V1126" i="51" s="1"/>
  <c r="AC1122" i="51"/>
  <c r="V1122" i="51" s="1"/>
  <c r="AC1108" i="51"/>
  <c r="V1108" i="51" s="1"/>
  <c r="AC285" i="51"/>
  <c r="V285" i="51" s="1"/>
  <c r="AC1999" i="51"/>
  <c r="V1999" i="51" s="1"/>
  <c r="AC194" i="51"/>
  <c r="V194" i="51" s="1"/>
  <c r="AC164" i="51"/>
  <c r="V164" i="51" s="1"/>
  <c r="AC160" i="51"/>
  <c r="V160" i="51" s="1"/>
  <c r="AC157" i="51"/>
  <c r="V157" i="51" s="1"/>
  <c r="AC143" i="51"/>
  <c r="V143" i="51" s="1"/>
  <c r="AC126" i="51"/>
  <c r="V126" i="51" s="1"/>
  <c r="AC98" i="51"/>
  <c r="V98" i="51" s="1"/>
  <c r="AC94" i="51"/>
  <c r="V94" i="51" s="1"/>
  <c r="AC90" i="51"/>
  <c r="V90" i="51" s="1"/>
  <c r="H38" i="57"/>
  <c r="AC1500" i="51"/>
  <c r="V1500" i="51" s="1"/>
  <c r="AC1486" i="51"/>
  <c r="V1486" i="51" s="1"/>
  <c r="AC1229" i="51"/>
  <c r="V1229" i="51" s="1"/>
  <c r="AC1419" i="51"/>
  <c r="V1419" i="51" s="1"/>
  <c r="AC1411" i="51"/>
  <c r="V1411" i="51" s="1"/>
  <c r="AC1388" i="51"/>
  <c r="V1388" i="51" s="1"/>
  <c r="AC1376" i="51"/>
  <c r="V1376" i="51" s="1"/>
  <c r="AC1371" i="51"/>
  <c r="V1371" i="51" s="1"/>
  <c r="AC1363" i="51"/>
  <c r="V1363" i="51" s="1"/>
  <c r="AC1360" i="51"/>
  <c r="V1360" i="51" s="1"/>
  <c r="AC1458" i="51"/>
  <c r="V1458" i="51" s="1"/>
  <c r="AC1446" i="51"/>
  <c r="V1446" i="51" s="1"/>
  <c r="AC1459" i="51"/>
  <c r="V1459" i="51" s="1"/>
  <c r="AC1440" i="51"/>
  <c r="V1440" i="51" s="1"/>
  <c r="AC1433" i="51"/>
  <c r="V1433" i="51" s="1"/>
  <c r="AC1312" i="51"/>
  <c r="V1312" i="51" s="1"/>
  <c r="AC1291" i="51"/>
  <c r="V1291" i="51" s="1"/>
  <c r="AC1083" i="51"/>
  <c r="V1083" i="51" s="1"/>
  <c r="AC1070" i="51"/>
  <c r="V1070" i="51" s="1"/>
  <c r="AC1066" i="51"/>
  <c r="V1066" i="51" s="1"/>
  <c r="AC1062" i="51"/>
  <c r="V1062" i="51" s="1"/>
  <c r="AC1058" i="51"/>
  <c r="V1058" i="51" s="1"/>
  <c r="AC1045" i="51"/>
  <c r="V1045" i="51" s="1"/>
  <c r="AC989" i="51"/>
  <c r="V989" i="51" s="1"/>
  <c r="AC965" i="51"/>
  <c r="V965" i="51" s="1"/>
  <c r="AC952" i="51"/>
  <c r="V952" i="51" s="1"/>
  <c r="AC948" i="51"/>
  <c r="V948" i="51" s="1"/>
  <c r="AC939" i="51"/>
  <c r="V939" i="51" s="1"/>
  <c r="AC931" i="51"/>
  <c r="V931" i="51" s="1"/>
  <c r="AC896" i="51"/>
  <c r="V896" i="51" s="1"/>
  <c r="AC892" i="51"/>
  <c r="V892" i="51" s="1"/>
  <c r="AC925" i="51"/>
  <c r="V925" i="51" s="1"/>
  <c r="AC910" i="51"/>
  <c r="V910" i="51" s="1"/>
  <c r="AC906" i="51"/>
  <c r="V906" i="51" s="1"/>
  <c r="AC901" i="51"/>
  <c r="V901" i="51" s="1"/>
  <c r="AC784" i="51"/>
  <c r="V784" i="51" s="1"/>
  <c r="AC780" i="51"/>
  <c r="V780" i="51" s="1"/>
  <c r="AC776" i="51"/>
  <c r="V776" i="51" s="1"/>
  <c r="AC756" i="51"/>
  <c r="V756" i="51" s="1"/>
  <c r="AC752" i="51"/>
  <c r="V752" i="51" s="1"/>
  <c r="AC748" i="51"/>
  <c r="V748" i="51" s="1"/>
  <c r="AC1981" i="51"/>
  <c r="V1981" i="51" s="1"/>
  <c r="AC1965" i="51"/>
  <c r="V1965" i="51" s="1"/>
  <c r="AC1695" i="51"/>
  <c r="V1695" i="51" s="1"/>
  <c r="AC1656" i="51"/>
  <c r="V1656" i="51" s="1"/>
  <c r="AC1645" i="51"/>
  <c r="V1645" i="51" s="1"/>
  <c r="AC1555" i="51"/>
  <c r="V1555" i="51" s="1"/>
  <c r="AC1445" i="51"/>
  <c r="V1445" i="51" s="1"/>
  <c r="AC1505" i="51"/>
  <c r="V1505" i="51" s="1"/>
  <c r="AC633" i="51"/>
  <c r="V633" i="51" s="1"/>
  <c r="AC623" i="51"/>
  <c r="V623" i="51" s="1"/>
  <c r="AC513" i="51"/>
  <c r="V513" i="51" s="1"/>
  <c r="AC503" i="51"/>
  <c r="V503" i="51" s="1"/>
  <c r="AC500" i="51"/>
  <c r="V500" i="51" s="1"/>
  <c r="AC437" i="51"/>
  <c r="V437" i="51" s="1"/>
  <c r="AC429" i="51"/>
  <c r="V429" i="51" s="1"/>
  <c r="AC391" i="51"/>
  <c r="V391" i="51" s="1"/>
  <c r="AC230" i="51"/>
  <c r="V230" i="51" s="1"/>
  <c r="AC1623" i="51"/>
  <c r="V1623" i="51" s="1"/>
  <c r="K36" i="50"/>
  <c r="K34" i="50"/>
  <c r="H30" i="50"/>
  <c r="K26" i="50"/>
  <c r="AC1524" i="51"/>
  <c r="V1524" i="51" s="1"/>
  <c r="AC1024" i="51"/>
  <c r="V1024" i="51" s="1"/>
  <c r="H53" i="57"/>
  <c r="AC2417" i="51"/>
  <c r="V2417" i="51" s="1"/>
  <c r="AC2297" i="51"/>
  <c r="V2297" i="51" s="1"/>
  <c r="AC2288" i="51"/>
  <c r="V2288" i="51" s="1"/>
  <c r="AC2378" i="51"/>
  <c r="V2378" i="51" s="1"/>
  <c r="AC1104" i="51"/>
  <c r="V1104" i="51" s="1"/>
  <c r="H23" i="50"/>
  <c r="AC2333" i="51"/>
  <c r="V2333" i="51" s="1"/>
  <c r="AC1255" i="51"/>
  <c r="V1255" i="51" s="1"/>
  <c r="AC1185" i="51"/>
  <c r="V1185" i="51" s="1"/>
  <c r="AC1176" i="51"/>
  <c r="V1176" i="51" s="1"/>
  <c r="AC547" i="51"/>
  <c r="V547" i="51" s="1"/>
  <c r="AC533" i="51"/>
  <c r="V533" i="51" s="1"/>
  <c r="AC508" i="51"/>
  <c r="V508" i="51" s="1"/>
  <c r="AC493" i="51"/>
  <c r="V493" i="51" s="1"/>
  <c r="AC489" i="51"/>
  <c r="V489" i="51" s="1"/>
  <c r="AC341" i="51"/>
  <c r="V341" i="51" s="1"/>
  <c r="AC305" i="51"/>
  <c r="V305" i="51" s="1"/>
  <c r="AC57" i="51"/>
  <c r="V57" i="51" s="1"/>
  <c r="H42" i="50"/>
  <c r="AC1777" i="51"/>
  <c r="V1777" i="51" s="1"/>
  <c r="AC1769" i="51"/>
  <c r="V1769" i="51" s="1"/>
  <c r="AC1666" i="51"/>
  <c r="V1666" i="51" s="1"/>
  <c r="AC1757" i="51"/>
  <c r="V1757" i="51" s="1"/>
  <c r="AC1610" i="51"/>
  <c r="V1610" i="51" s="1"/>
  <c r="AC1573" i="51"/>
  <c r="V1573" i="51" s="1"/>
  <c r="AC2420" i="51"/>
  <c r="V2420" i="51" s="1"/>
  <c r="AC2396" i="51"/>
  <c r="V2396" i="51" s="1"/>
  <c r="AC2313" i="51"/>
  <c r="V2313" i="51" s="1"/>
  <c r="AC2301" i="51"/>
  <c r="V2301" i="51" s="1"/>
  <c r="AC1732" i="51"/>
  <c r="V1732" i="51" s="1"/>
  <c r="AC1739" i="51"/>
  <c r="V1739" i="51" s="1"/>
  <c r="AC2385" i="51"/>
  <c r="V2385" i="51" s="1"/>
  <c r="AC2382" i="51"/>
  <c r="V2382" i="51" s="1"/>
  <c r="AC2379" i="51"/>
  <c r="V2379" i="51" s="1"/>
  <c r="AC2341" i="51"/>
  <c r="V2341" i="51" s="1"/>
  <c r="AC2318" i="51"/>
  <c r="V2318" i="51" s="1"/>
  <c r="AC988" i="51"/>
  <c r="V988" i="51" s="1"/>
  <c r="K29" i="50"/>
  <c r="AC1227" i="51"/>
  <c r="V1227" i="51" s="1"/>
  <c r="AC1762" i="51"/>
  <c r="V1762" i="51" s="1"/>
  <c r="AC1740" i="51"/>
  <c r="V1740" i="51" s="1"/>
  <c r="AC1713" i="51"/>
  <c r="V1713" i="51" s="1"/>
  <c r="AC1710" i="51"/>
  <c r="V1710" i="51" s="1"/>
  <c r="AC1661" i="51"/>
  <c r="V1661" i="51" s="1"/>
  <c r="AC1619" i="51"/>
  <c r="V1619" i="51" s="1"/>
  <c r="AC1611" i="51"/>
  <c r="V1611" i="51" s="1"/>
  <c r="AC1641" i="51"/>
  <c r="V1641" i="51" s="1"/>
  <c r="AC1634" i="51"/>
  <c r="V1634" i="51" s="1"/>
  <c r="AC2401" i="51"/>
  <c r="V2401" i="51" s="1"/>
  <c r="AC1465" i="51"/>
  <c r="V1465" i="51" s="1"/>
  <c r="AC1361" i="51"/>
  <c r="V1361" i="51" s="1"/>
  <c r="AC1358" i="51"/>
  <c r="V1358" i="51" s="1"/>
  <c r="AC1354" i="51"/>
  <c r="V1354" i="51" s="1"/>
  <c r="AC1475" i="51"/>
  <c r="V1475" i="51" s="1"/>
  <c r="AC1286" i="51"/>
  <c r="V1286" i="51" s="1"/>
  <c r="AC1454" i="51"/>
  <c r="V1454" i="51" s="1"/>
  <c r="AC1346" i="51"/>
  <c r="V1346" i="51" s="1"/>
  <c r="AC1288" i="51"/>
  <c r="V1288" i="51" s="1"/>
  <c r="AC1343" i="51"/>
  <c r="V1343" i="51" s="1"/>
  <c r="AC1336" i="51"/>
  <c r="V1336" i="51" s="1"/>
  <c r="AC1325" i="51"/>
  <c r="V1325" i="51" s="1"/>
  <c r="AC1321" i="51"/>
  <c r="V1321" i="51" s="1"/>
  <c r="AC1317" i="51"/>
  <c r="V1317" i="51" s="1"/>
  <c r="AC1257" i="51"/>
  <c r="V1257" i="51" s="1"/>
  <c r="AC1249" i="51"/>
  <c r="V1249" i="51" s="1"/>
  <c r="AC1245" i="51"/>
  <c r="V1245" i="51" s="1"/>
  <c r="AC1214" i="51"/>
  <c r="V1214" i="51" s="1"/>
  <c r="AC1212" i="51"/>
  <c r="V1212" i="51" s="1"/>
  <c r="AC1209" i="51"/>
  <c r="V1209" i="51" s="1"/>
  <c r="AC1187" i="51"/>
  <c r="V1187" i="51" s="1"/>
  <c r="AC1181" i="51"/>
  <c r="V1181" i="51" s="1"/>
  <c r="AC1170" i="51"/>
  <c r="V1170" i="51" s="1"/>
  <c r="AC1152" i="51"/>
  <c r="V1152" i="51" s="1"/>
  <c r="AC1147" i="51"/>
  <c r="V1147" i="51" s="1"/>
  <c r="AC1142" i="51"/>
  <c r="V1142" i="51" s="1"/>
  <c r="AC1138" i="51"/>
  <c r="V1138" i="51" s="1"/>
  <c r="AC1134" i="51"/>
  <c r="V1134" i="51" s="1"/>
  <c r="AC1128" i="51"/>
  <c r="V1128" i="51" s="1"/>
  <c r="AC1021" i="51"/>
  <c r="V1021" i="51" s="1"/>
  <c r="AC1005" i="51"/>
  <c r="V1005" i="51" s="1"/>
  <c r="AC1001" i="51"/>
  <c r="V1001" i="51" s="1"/>
  <c r="AC997" i="51"/>
  <c r="V997" i="51" s="1"/>
  <c r="AC978" i="51"/>
  <c r="V978" i="51" s="1"/>
  <c r="AC976" i="51"/>
  <c r="V976" i="51" s="1"/>
  <c r="AC971" i="51"/>
  <c r="V971" i="51" s="1"/>
  <c r="AC967" i="51"/>
  <c r="V967" i="51" s="1"/>
  <c r="V963" i="51"/>
  <c r="AC959" i="51"/>
  <c r="V959" i="51" s="1"/>
  <c r="AC954" i="51"/>
  <c r="V954" i="51" s="1"/>
  <c r="AC942" i="51"/>
  <c r="V942" i="51" s="1"/>
  <c r="AC929" i="51"/>
  <c r="V929" i="51" s="1"/>
  <c r="AC678" i="51"/>
  <c r="V678" i="51" s="1"/>
  <c r="AC664" i="51"/>
  <c r="V664" i="51" s="1"/>
  <c r="AC650" i="51"/>
  <c r="V650" i="51" s="1"/>
  <c r="AC646" i="51"/>
  <c r="V646" i="51" s="1"/>
  <c r="AC622" i="51"/>
  <c r="V622" i="51" s="1"/>
  <c r="AC487" i="51"/>
  <c r="V487" i="51" s="1"/>
  <c r="AC470" i="51"/>
  <c r="V470" i="51" s="1"/>
  <c r="AC448" i="51"/>
  <c r="V448" i="51" s="1"/>
  <c r="AC432" i="51"/>
  <c r="V432" i="51" s="1"/>
  <c r="AC404" i="51"/>
  <c r="V404" i="51" s="1"/>
  <c r="AC394" i="51"/>
  <c r="V394" i="51" s="1"/>
  <c r="AC364" i="51"/>
  <c r="V364" i="51" s="1"/>
  <c r="AC329" i="51"/>
  <c r="V329" i="51" s="1"/>
  <c r="AC317" i="51"/>
  <c r="V317" i="51" s="1"/>
  <c r="AC263" i="51"/>
  <c r="V263" i="51" s="1"/>
  <c r="AC307" i="51"/>
  <c r="V307" i="51" s="1"/>
  <c r="AC303" i="51"/>
  <c r="V303" i="51" s="1"/>
  <c r="AC296" i="51"/>
  <c r="V296" i="51" s="1"/>
  <c r="AC211" i="51"/>
  <c r="V211" i="51" s="1"/>
  <c r="AC122" i="51"/>
  <c r="V122" i="51" s="1"/>
  <c r="AC59" i="51"/>
  <c r="V59" i="51" s="1"/>
  <c r="AC31" i="51"/>
  <c r="V31" i="51" s="1"/>
  <c r="AC24" i="51"/>
  <c r="V24" i="51" s="1"/>
  <c r="AC21" i="51"/>
  <c r="V21" i="51" s="1"/>
  <c r="AC14" i="51"/>
  <c r="V14" i="51" s="1"/>
  <c r="AC11" i="51"/>
  <c r="V11" i="51" s="1"/>
  <c r="AC5" i="51"/>
  <c r="V5" i="51" s="1"/>
  <c r="AC966" i="51"/>
  <c r="V966" i="51" s="1"/>
  <c r="AC958" i="51"/>
  <c r="V958" i="51" s="1"/>
  <c r="AC986" i="51"/>
  <c r="V986" i="51" s="1"/>
  <c r="AC982" i="51"/>
  <c r="V982" i="51" s="1"/>
  <c r="AC874" i="51"/>
  <c r="V874" i="51" s="1"/>
  <c r="AC897" i="51"/>
  <c r="V897" i="51" s="1"/>
  <c r="AC893" i="51"/>
  <c r="V893" i="51" s="1"/>
  <c r="AC885" i="51"/>
  <c r="V885" i="51" s="1"/>
  <c r="AC907" i="51"/>
  <c r="V907" i="51" s="1"/>
  <c r="AC902" i="51"/>
  <c r="V902" i="51" s="1"/>
  <c r="AC757" i="51"/>
  <c r="V757" i="51" s="1"/>
  <c r="AC737" i="51"/>
  <c r="V737" i="51" s="1"/>
  <c r="AC714" i="51"/>
  <c r="V714" i="51" s="1"/>
  <c r="AC677" i="51"/>
  <c r="V677" i="51" s="1"/>
  <c r="AC1574" i="51"/>
  <c r="V1574" i="51" s="1"/>
  <c r="AC275" i="51"/>
  <c r="V275" i="51" s="1"/>
  <c r="AC1431" i="51"/>
  <c r="V1431" i="51" s="1"/>
  <c r="AC1499" i="51"/>
  <c r="V1499" i="51" s="1"/>
  <c r="AC1252" i="51"/>
  <c r="V1252" i="51" s="1"/>
  <c r="AC1041" i="51"/>
  <c r="V1041" i="51" s="1"/>
  <c r="AC866" i="51"/>
  <c r="V866" i="51" s="1"/>
  <c r="AC732" i="51"/>
  <c r="V732" i="51" s="1"/>
  <c r="AC793" i="51"/>
  <c r="V793" i="51" s="1"/>
  <c r="AC814" i="51"/>
  <c r="V814" i="51" s="1"/>
  <c r="AC707" i="51"/>
  <c r="V707" i="51" s="1"/>
  <c r="AC703" i="51"/>
  <c r="V703" i="51" s="1"/>
  <c r="AC676" i="51"/>
  <c r="V676" i="51" s="1"/>
  <c r="AC565" i="51"/>
  <c r="V565" i="51" s="1"/>
  <c r="AC252" i="51"/>
  <c r="V252" i="51" s="1"/>
  <c r="AC242" i="51"/>
  <c r="V242" i="51" s="1"/>
  <c r="AC381" i="51"/>
  <c r="V381" i="51" s="1"/>
  <c r="AC361" i="51"/>
  <c r="V361" i="51" s="1"/>
  <c r="AC336" i="51"/>
  <c r="V336" i="51" s="1"/>
  <c r="AC1581" i="51"/>
  <c r="V1581" i="51" s="1"/>
  <c r="AC739" i="51"/>
  <c r="V739" i="51" s="1"/>
  <c r="AC731" i="51"/>
  <c r="V731" i="51" s="1"/>
  <c r="AC847" i="51"/>
  <c r="V847" i="51" s="1"/>
  <c r="AC840" i="51"/>
  <c r="V840" i="51" s="1"/>
  <c r="AC832" i="51"/>
  <c r="V832" i="51" s="1"/>
  <c r="AC696" i="51"/>
  <c r="V696" i="51" s="1"/>
  <c r="AC692" i="51"/>
  <c r="V692" i="51" s="1"/>
  <c r="AC686" i="51"/>
  <c r="V686" i="51" s="1"/>
  <c r="AC658" i="51"/>
  <c r="V658" i="51" s="1"/>
  <c r="AC163" i="51"/>
  <c r="V163" i="51" s="1"/>
  <c r="AC159" i="51"/>
  <c r="V159" i="51" s="1"/>
  <c r="AC153" i="51"/>
  <c r="V153" i="51" s="1"/>
  <c r="AC149" i="51"/>
  <c r="V149" i="51" s="1"/>
  <c r="AC145" i="51"/>
  <c r="V145" i="51" s="1"/>
  <c r="AC142" i="51"/>
  <c r="V142" i="51" s="1"/>
  <c r="AC137" i="51"/>
  <c r="V137" i="51" s="1"/>
  <c r="AC129" i="51"/>
  <c r="V129" i="51" s="1"/>
  <c r="AC119" i="51"/>
  <c r="V119" i="51" s="1"/>
  <c r="AC114" i="51"/>
  <c r="V114" i="51" s="1"/>
  <c r="AC106" i="51"/>
  <c r="V106" i="51" s="1"/>
  <c r="AC81" i="51"/>
  <c r="V81" i="51" s="1"/>
  <c r="AC77" i="51"/>
  <c r="V77" i="51" s="1"/>
  <c r="AC67" i="51"/>
  <c r="V67" i="51" s="1"/>
  <c r="AC64" i="51"/>
  <c r="V64" i="51" s="1"/>
  <c r="AC1602" i="51"/>
  <c r="V1602" i="51" s="1"/>
  <c r="AC2312" i="51"/>
  <c r="V2312" i="51" s="1"/>
  <c r="AC1951" i="51"/>
  <c r="V1951" i="51" s="1"/>
  <c r="AC1943" i="51"/>
  <c r="V1943" i="51" s="1"/>
  <c r="AC1939" i="51"/>
  <c r="V1939" i="51" s="1"/>
  <c r="AC1936" i="51"/>
  <c r="V1936" i="51" s="1"/>
  <c r="AC1932" i="51"/>
  <c r="V1932" i="51" s="1"/>
  <c r="AC1927" i="51"/>
  <c r="V1927" i="51" s="1"/>
  <c r="AC1923" i="51"/>
  <c r="V1923" i="51" s="1"/>
  <c r="AC1903" i="51"/>
  <c r="V1903" i="51" s="1"/>
  <c r="AC1879" i="51"/>
  <c r="V1879" i="51" s="1"/>
  <c r="AC1869" i="51"/>
  <c r="V1869" i="51" s="1"/>
  <c r="AC1859" i="51"/>
  <c r="V1859" i="51" s="1"/>
  <c r="AC1824" i="51"/>
  <c r="V1824" i="51" s="1"/>
  <c r="AC1816" i="51"/>
  <c r="V1816" i="51" s="1"/>
  <c r="AC1798" i="51"/>
  <c r="V1798" i="51" s="1"/>
  <c r="AC1794" i="51"/>
  <c r="V1794" i="51" s="1"/>
  <c r="AC1786" i="51"/>
  <c r="V1786" i="51" s="1"/>
  <c r="AC1778" i="51"/>
  <c r="V1778" i="51" s="1"/>
  <c r="AC1373" i="51"/>
  <c r="V1373" i="51" s="1"/>
  <c r="AC1038" i="51"/>
  <c r="V1038" i="51" s="1"/>
  <c r="AC4" i="51"/>
  <c r="V4" i="51" s="1"/>
  <c r="AC2371" i="51"/>
  <c r="V2371" i="51" s="1"/>
  <c r="AC2367" i="51"/>
  <c r="V2367" i="51" s="1"/>
  <c r="AC2364" i="51"/>
  <c r="V2364" i="51" s="1"/>
  <c r="AC2352" i="51"/>
  <c r="V2352" i="51" s="1"/>
  <c r="AC2336" i="51"/>
  <c r="V2336" i="51" s="1"/>
  <c r="AC2329" i="51"/>
  <c r="V2329" i="51" s="1"/>
  <c r="AC2272" i="51"/>
  <c r="V2272" i="51" s="1"/>
  <c r="AC2264" i="51"/>
  <c r="V2264" i="51" s="1"/>
  <c r="AC2260" i="51"/>
  <c r="V2260" i="51" s="1"/>
  <c r="AC2211" i="51"/>
  <c r="V2211" i="51" s="1"/>
  <c r="AC2208" i="51"/>
  <c r="V2208" i="51" s="1"/>
  <c r="AC2204" i="51"/>
  <c r="V2204" i="51" s="1"/>
  <c r="AC2182" i="51"/>
  <c r="V2182" i="51" s="1"/>
  <c r="AC2172" i="51"/>
  <c r="V2172" i="51" s="1"/>
  <c r="AC2168" i="51"/>
  <c r="V2168" i="51" s="1"/>
  <c r="AC2165" i="51"/>
  <c r="V2165" i="51" s="1"/>
  <c r="AC1550" i="51"/>
  <c r="V1550" i="51" s="1"/>
  <c r="AC1564" i="51"/>
  <c r="V1564" i="51" s="1"/>
  <c r="AC1557" i="51"/>
  <c r="V1557" i="51" s="1"/>
  <c r="AC1525" i="51"/>
  <c r="V1525" i="51" s="1"/>
  <c r="AC1442" i="51"/>
  <c r="V1442" i="51" s="1"/>
  <c r="AC1434" i="51"/>
  <c r="V1434" i="51" s="1"/>
  <c r="AC1425" i="51"/>
  <c r="V1425" i="51" s="1"/>
  <c r="AC1310" i="51"/>
  <c r="V1310" i="51" s="1"/>
  <c r="AC1300" i="51"/>
  <c r="V1300" i="51" s="1"/>
  <c r="AC1297" i="51"/>
  <c r="V1297" i="51" s="1"/>
  <c r="AC1065" i="51"/>
  <c r="V1065" i="51" s="1"/>
  <c r="AC1061" i="51"/>
  <c r="V1061" i="51" s="1"/>
  <c r="AC1057" i="51"/>
  <c r="V1057" i="51" s="1"/>
  <c r="AC844" i="51"/>
  <c r="V844" i="51" s="1"/>
  <c r="AC690" i="51"/>
  <c r="V690" i="51" s="1"/>
  <c r="AC683" i="51"/>
  <c r="V683" i="51" s="1"/>
  <c r="AC562" i="51"/>
  <c r="V562" i="51" s="1"/>
  <c r="AC558" i="51"/>
  <c r="V558" i="51" s="1"/>
  <c r="AC554" i="51"/>
  <c r="V554" i="51" s="1"/>
  <c r="AC548" i="51"/>
  <c r="V548" i="51" s="1"/>
  <c r="AC544" i="51"/>
  <c r="V544" i="51" s="1"/>
  <c r="AC530" i="51"/>
  <c r="V530" i="51" s="1"/>
  <c r="AC527" i="51"/>
  <c r="V527" i="51" s="1"/>
  <c r="AC519" i="51"/>
  <c r="V519" i="51" s="1"/>
  <c r="AC509" i="51"/>
  <c r="V509" i="51" s="1"/>
  <c r="AC505" i="51"/>
  <c r="V505" i="51" s="1"/>
  <c r="AC496" i="51"/>
  <c r="V496" i="51" s="1"/>
  <c r="AC486" i="51"/>
  <c r="V486" i="51" s="1"/>
  <c r="AC466" i="51"/>
  <c r="V466" i="51" s="1"/>
  <c r="AC462" i="51"/>
  <c r="V462" i="51" s="1"/>
  <c r="AC450" i="51"/>
  <c r="V450" i="51" s="1"/>
  <c r="AC440" i="51"/>
  <c r="V440" i="51" s="1"/>
  <c r="AC435" i="51"/>
  <c r="V435" i="51" s="1"/>
  <c r="AC431" i="51"/>
  <c r="V431" i="51" s="1"/>
  <c r="AC427" i="51"/>
  <c r="V427" i="51" s="1"/>
  <c r="AC423" i="51"/>
  <c r="V423" i="51" s="1"/>
  <c r="AC421" i="51"/>
  <c r="V421" i="51" s="1"/>
  <c r="AC408" i="51"/>
  <c r="V408" i="51" s="1"/>
  <c r="AC393" i="51"/>
  <c r="V393" i="51" s="1"/>
  <c r="AC354" i="51"/>
  <c r="V354" i="51" s="1"/>
  <c r="AC352" i="51"/>
  <c r="V352" i="51" s="1"/>
  <c r="AC379" i="51"/>
  <c r="V379" i="51" s="1"/>
  <c r="AC319" i="51"/>
  <c r="V319" i="51" s="1"/>
  <c r="AC2314" i="51"/>
  <c r="V2314" i="51" s="1"/>
  <c r="AC1119" i="51"/>
  <c r="V1119" i="51" s="1"/>
  <c r="AC1085" i="51"/>
  <c r="V1085" i="51" s="1"/>
  <c r="AC2117" i="51"/>
  <c r="V2117" i="51" s="1"/>
  <c r="AC2109" i="51"/>
  <c r="V2109" i="51" s="1"/>
  <c r="AC2105" i="51"/>
  <c r="V2105" i="51" s="1"/>
  <c r="AC2057" i="51"/>
  <c r="V2057" i="51" s="1"/>
  <c r="AC2010" i="51"/>
  <c r="V2010" i="51" s="1"/>
  <c r="AC2005" i="51"/>
  <c r="V2005" i="51" s="1"/>
  <c r="AC1988" i="51"/>
  <c r="V1988" i="51" s="1"/>
  <c r="AC1980" i="51"/>
  <c r="V1980" i="51" s="1"/>
  <c r="AC1968" i="51"/>
  <c r="V1968" i="51" s="1"/>
  <c r="AC1964" i="51"/>
  <c r="V1964" i="51" s="1"/>
  <c r="AC1949" i="51"/>
  <c r="V1949" i="51" s="1"/>
  <c r="AC1945" i="51"/>
  <c r="V1945" i="51" s="1"/>
  <c r="AC1582" i="51"/>
  <c r="V1582" i="51" s="1"/>
  <c r="AC1578" i="51"/>
  <c r="V1578" i="51" s="1"/>
  <c r="AC1562" i="51"/>
  <c r="V1562" i="51" s="1"/>
  <c r="AC1349" i="51"/>
  <c r="V1349" i="51" s="1"/>
  <c r="AC1131" i="51"/>
  <c r="V1131" i="51" s="1"/>
  <c r="AC1052" i="51"/>
  <c r="V1052" i="51" s="1"/>
  <c r="AC1047" i="51"/>
  <c r="V1047" i="51" s="1"/>
  <c r="AC1039" i="51"/>
  <c r="V1039" i="51" s="1"/>
  <c r="AC1034" i="51"/>
  <c r="V1034" i="51" s="1"/>
  <c r="AC1030" i="51"/>
  <c r="V1030" i="51" s="1"/>
  <c r="AC679" i="51"/>
  <c r="V679" i="51" s="1"/>
  <c r="AC675" i="51"/>
  <c r="V675" i="51" s="1"/>
  <c r="AC669" i="51"/>
  <c r="V669" i="51" s="1"/>
  <c r="AC655" i="51"/>
  <c r="V655" i="51" s="1"/>
  <c r="AC648" i="51"/>
  <c r="V648" i="51" s="1"/>
  <c r="AC630" i="51"/>
  <c r="V630" i="51" s="1"/>
  <c r="AC626" i="51"/>
  <c r="V626" i="51" s="1"/>
  <c r="AC608" i="51"/>
  <c r="V608" i="51" s="1"/>
  <c r="AC557" i="51"/>
  <c r="V557" i="51" s="1"/>
  <c r="AC553" i="51"/>
  <c r="V553" i="51" s="1"/>
  <c r="AC543" i="51"/>
  <c r="V543" i="51" s="1"/>
  <c r="AC526" i="51"/>
  <c r="V526" i="51" s="1"/>
  <c r="AC522" i="51"/>
  <c r="V522" i="51" s="1"/>
  <c r="AC514" i="51"/>
  <c r="V514" i="51" s="1"/>
  <c r="AC442" i="51"/>
  <c r="V442" i="51" s="1"/>
  <c r="AC371" i="51"/>
  <c r="V371" i="51" s="1"/>
  <c r="AC331" i="51"/>
  <c r="V331" i="51" s="1"/>
  <c r="AC2196" i="51"/>
  <c r="V2196" i="51" s="1"/>
  <c r="AC1937" i="51"/>
  <c r="V1937" i="51" s="1"/>
  <c r="AC1501" i="51"/>
  <c r="V1501" i="51" s="1"/>
  <c r="AC1483" i="51"/>
  <c r="V1483" i="51" s="1"/>
  <c r="AC970" i="51"/>
  <c r="V970" i="51" s="1"/>
  <c r="AC542" i="51"/>
  <c r="V542" i="51" s="1"/>
  <c r="AC532" i="51"/>
  <c r="V532" i="51" s="1"/>
  <c r="AC525" i="51"/>
  <c r="V525" i="51" s="1"/>
  <c r="AC471" i="51"/>
  <c r="V471" i="51" s="1"/>
  <c r="AC456" i="51"/>
  <c r="V456" i="51" s="1"/>
  <c r="AC357" i="51"/>
  <c r="V357" i="51" s="1"/>
  <c r="AC264" i="51"/>
  <c r="V264" i="51" s="1"/>
  <c r="AC260" i="51"/>
  <c r="V260" i="51" s="1"/>
  <c r="J62" i="57"/>
  <c r="J63" i="57" s="1"/>
  <c r="K41" i="50"/>
  <c r="AC2377" i="51"/>
  <c r="V2377" i="51" s="1"/>
  <c r="AC2353" i="51"/>
  <c r="V2353" i="51" s="1"/>
  <c r="AC2305" i="51"/>
  <c r="V2305" i="51" s="1"/>
  <c r="AC2270" i="51"/>
  <c r="V2270" i="51" s="1"/>
  <c r="AC2259" i="51"/>
  <c r="V2259" i="51" s="1"/>
  <c r="AC2255" i="51"/>
  <c r="V2255" i="51" s="1"/>
  <c r="AC2083" i="51"/>
  <c r="V2083" i="51" s="1"/>
  <c r="AC2015" i="51"/>
  <c r="V2015" i="51" s="1"/>
  <c r="AC2011" i="51"/>
  <c r="V2011" i="51" s="1"/>
  <c r="AC2006" i="51"/>
  <c r="V2006" i="51" s="1"/>
  <c r="AC1998" i="51"/>
  <c r="V1998" i="51" s="1"/>
  <c r="AC1989" i="51"/>
  <c r="V1989" i="51" s="1"/>
  <c r="AC1973" i="51"/>
  <c r="V1973" i="51" s="1"/>
  <c r="AC1950" i="51"/>
  <c r="V1950" i="51" s="1"/>
  <c r="AC1935" i="51"/>
  <c r="V1935" i="51" s="1"/>
  <c r="AC1926" i="51"/>
  <c r="V1926" i="51" s="1"/>
  <c r="AC1922" i="51"/>
  <c r="V1922" i="51" s="1"/>
  <c r="AC1872" i="51"/>
  <c r="V1872" i="51" s="1"/>
  <c r="AC1864" i="51"/>
  <c r="V1864" i="51" s="1"/>
  <c r="AC1850" i="51"/>
  <c r="V1850" i="51" s="1"/>
  <c r="AC1828" i="51"/>
  <c r="V1828" i="51" s="1"/>
  <c r="AC1758" i="51"/>
  <c r="V1758" i="51" s="1"/>
  <c r="AC1754" i="51"/>
  <c r="V1754" i="51" s="1"/>
  <c r="AC1628" i="51"/>
  <c r="V1628" i="51" s="1"/>
  <c r="AC1622" i="51"/>
  <c r="V1622" i="51" s="1"/>
  <c r="AC1414" i="51"/>
  <c r="V1414" i="51" s="1"/>
  <c r="AC1282" i="51"/>
  <c r="V1282" i="51" s="1"/>
  <c r="AC1263" i="51"/>
  <c r="V1263" i="51" s="1"/>
  <c r="AC1199" i="51"/>
  <c r="V1199" i="51" s="1"/>
  <c r="AC1221" i="51"/>
  <c r="V1221" i="51" s="1"/>
  <c r="AC1217" i="51"/>
  <c r="V1217" i="51" s="1"/>
  <c r="AC1177" i="51"/>
  <c r="V1177" i="51" s="1"/>
  <c r="AC1173" i="51"/>
  <c r="V1173" i="51" s="1"/>
  <c r="AC1165" i="51"/>
  <c r="V1165" i="51" s="1"/>
  <c r="AC1161" i="51"/>
  <c r="V1161" i="51" s="1"/>
  <c r="AC1145" i="51"/>
  <c r="V1145" i="51" s="1"/>
  <c r="AC1141" i="51"/>
  <c r="V1141" i="51" s="1"/>
  <c r="AC1133" i="51"/>
  <c r="V1133" i="51" s="1"/>
  <c r="AC1078" i="51"/>
  <c r="V1078" i="51" s="1"/>
  <c r="AC1075" i="51"/>
  <c r="V1075" i="51" s="1"/>
  <c r="AC1072" i="51"/>
  <c r="V1072" i="51" s="1"/>
  <c r="AC1068" i="51"/>
  <c r="V1068" i="51" s="1"/>
  <c r="AC1064" i="51"/>
  <c r="V1064" i="51" s="1"/>
  <c r="AC1060" i="51"/>
  <c r="V1060" i="51" s="1"/>
  <c r="AC2316" i="51"/>
  <c r="V2316" i="51" s="1"/>
  <c r="AC2287" i="51"/>
  <c r="V2287" i="51" s="1"/>
  <c r="AC2171" i="51"/>
  <c r="V2171" i="51" s="1"/>
  <c r="AC1938" i="51"/>
  <c r="V1938" i="51" s="1"/>
  <c r="AC1921" i="51"/>
  <c r="V1921" i="51" s="1"/>
  <c r="AC1913" i="51"/>
  <c r="V1913" i="51" s="1"/>
  <c r="AC1721" i="51"/>
  <c r="V1721" i="51" s="1"/>
  <c r="AC1691" i="51"/>
  <c r="V1691" i="51" s="1"/>
  <c r="AC1521" i="51"/>
  <c r="V1521" i="51" s="1"/>
  <c r="AC1096" i="51"/>
  <c r="V1096" i="51" s="1"/>
  <c r="AC1092" i="51"/>
  <c r="V1092" i="51" s="1"/>
  <c r="AC504" i="51"/>
  <c r="V504" i="51" s="1"/>
  <c r="AC1326" i="51"/>
  <c r="V1326" i="51" s="1"/>
  <c r="AC1262" i="51"/>
  <c r="V1262" i="51" s="1"/>
  <c r="AC1247" i="51"/>
  <c r="V1247" i="51" s="1"/>
  <c r="AC1220" i="51"/>
  <c r="V1220" i="51" s="1"/>
  <c r="AC1211" i="51"/>
  <c r="V1211" i="51" s="1"/>
  <c r="AC1207" i="51"/>
  <c r="V1207" i="51" s="1"/>
  <c r="AC1194" i="51"/>
  <c r="V1194" i="51" s="1"/>
  <c r="AC1190" i="51"/>
  <c r="V1190" i="51" s="1"/>
  <c r="AC1164" i="51"/>
  <c r="V1164" i="51" s="1"/>
  <c r="AC1150" i="51"/>
  <c r="V1150" i="51" s="1"/>
  <c r="AC1136" i="51"/>
  <c r="V1136" i="51" s="1"/>
  <c r="AC1132" i="51"/>
  <c r="V1132" i="51" s="1"/>
  <c r="AC1077" i="51"/>
  <c r="V1077" i="51" s="1"/>
  <c r="AC1074" i="51"/>
  <c r="V1074" i="51" s="1"/>
  <c r="AC1059" i="51"/>
  <c r="V1059" i="51" s="1"/>
  <c r="AC1055" i="51"/>
  <c r="V1055" i="51" s="1"/>
  <c r="AC1046" i="51"/>
  <c r="V1046" i="51" s="1"/>
  <c r="AC1042" i="51"/>
  <c r="V1042" i="51" s="1"/>
  <c r="AC1036" i="51"/>
  <c r="V1036" i="51" s="1"/>
  <c r="AC1033" i="51"/>
  <c r="V1033" i="51" s="1"/>
  <c r="AC1029" i="51"/>
  <c r="V1029" i="51" s="1"/>
  <c r="AC983" i="51"/>
  <c r="V983" i="51" s="1"/>
  <c r="AC883" i="51"/>
  <c r="V883" i="51" s="1"/>
  <c r="AC912" i="51"/>
  <c r="V912" i="51" s="1"/>
  <c r="AC908" i="51"/>
  <c r="V908" i="51" s="1"/>
  <c r="AC762" i="51"/>
  <c r="V762" i="51" s="1"/>
  <c r="AC758" i="51"/>
  <c r="V758" i="51" s="1"/>
  <c r="AC750" i="51"/>
  <c r="V750" i="51" s="1"/>
  <c r="AC738" i="51"/>
  <c r="V738" i="51" s="1"/>
  <c r="AC795" i="51"/>
  <c r="V795" i="51" s="1"/>
  <c r="AC846" i="51"/>
  <c r="V846" i="51" s="1"/>
  <c r="AC839" i="51"/>
  <c r="V839" i="51" s="1"/>
  <c r="AC831" i="51"/>
  <c r="V831" i="51" s="1"/>
  <c r="AC827" i="51"/>
  <c r="V827" i="51" s="1"/>
  <c r="AC821" i="51"/>
  <c r="V821" i="51" s="1"/>
  <c r="AC816" i="51"/>
  <c r="V816" i="51" s="1"/>
  <c r="AC718" i="51"/>
  <c r="V718" i="51" s="1"/>
  <c r="AC715" i="51"/>
  <c r="V715" i="51" s="1"/>
  <c r="AC709" i="51"/>
  <c r="V709" i="51" s="1"/>
  <c r="AC693" i="51"/>
  <c r="V693" i="51" s="1"/>
  <c r="AC654" i="51"/>
  <c r="V654" i="51" s="1"/>
  <c r="AC651" i="51"/>
  <c r="V651" i="51" s="1"/>
  <c r="AC647" i="51"/>
  <c r="V647" i="51" s="1"/>
  <c r="AC644" i="51"/>
  <c r="V644" i="51" s="1"/>
  <c r="AC641" i="51"/>
  <c r="V641" i="51" s="1"/>
  <c r="AC639" i="51"/>
  <c r="V639" i="51" s="1"/>
  <c r="AC618" i="51"/>
  <c r="V618" i="51" s="1"/>
  <c r="AC611" i="51"/>
  <c r="V611" i="51" s="1"/>
  <c r="AC605" i="51"/>
  <c r="V605" i="51" s="1"/>
  <c r="AC581" i="51"/>
  <c r="V581" i="51" s="1"/>
  <c r="AC552" i="51"/>
  <c r="V552" i="51" s="1"/>
  <c r="AC481" i="51"/>
  <c r="V481" i="51" s="1"/>
  <c r="AC465" i="51"/>
  <c r="V465" i="51" s="1"/>
  <c r="AC446" i="51"/>
  <c r="V446" i="51" s="1"/>
  <c r="AC426" i="51"/>
  <c r="V426" i="51" s="1"/>
  <c r="AC353" i="51"/>
  <c r="V353" i="51" s="1"/>
  <c r="AC368" i="51"/>
  <c r="V368" i="51" s="1"/>
  <c r="AC366" i="51"/>
  <c r="V366" i="51" s="1"/>
  <c r="AC359" i="51"/>
  <c r="V359" i="51" s="1"/>
  <c r="AC326" i="51"/>
  <c r="V326" i="51" s="1"/>
  <c r="AC322" i="51"/>
  <c r="V322" i="51" s="1"/>
  <c r="AC373" i="51"/>
  <c r="V373" i="51" s="1"/>
  <c r="AC348" i="51"/>
  <c r="V348" i="51" s="1"/>
  <c r="AC246" i="51"/>
  <c r="V246" i="51" s="1"/>
  <c r="AC195" i="51"/>
  <c r="V195" i="51" s="1"/>
  <c r="AC165" i="51"/>
  <c r="V165" i="51" s="1"/>
  <c r="AC135" i="51"/>
  <c r="V135" i="51" s="1"/>
  <c r="AC2375" i="51"/>
  <c r="V2375" i="51" s="1"/>
  <c r="AC2322" i="51"/>
  <c r="V2322" i="51" s="1"/>
  <c r="AC1556" i="51"/>
  <c r="V1556" i="51" s="1"/>
  <c r="AC1230" i="51"/>
  <c r="V1230" i="51" s="1"/>
  <c r="AC1406" i="51"/>
  <c r="V1406" i="51" s="1"/>
  <c r="AC1402" i="51"/>
  <c r="V1402" i="51" s="1"/>
  <c r="AC1378" i="51"/>
  <c r="V1378" i="51" s="1"/>
  <c r="AC1451" i="51"/>
  <c r="V1451" i="51" s="1"/>
  <c r="AC1423" i="51"/>
  <c r="V1423" i="51" s="1"/>
  <c r="AC1304" i="51"/>
  <c r="V1304" i="51" s="1"/>
  <c r="AC1298" i="51"/>
  <c r="V1298" i="51" s="1"/>
  <c r="AC1125" i="51"/>
  <c r="V1125" i="51" s="1"/>
  <c r="AC1121" i="51"/>
  <c r="V1121" i="51" s="1"/>
  <c r="AC996" i="51"/>
  <c r="V996" i="51" s="1"/>
  <c r="AC661" i="51"/>
  <c r="V661" i="51" s="1"/>
  <c r="AC517" i="51"/>
  <c r="V517" i="51" s="1"/>
  <c r="AC292" i="51"/>
  <c r="V292" i="51" s="1"/>
  <c r="AC2261" i="51"/>
  <c r="V2261" i="51" s="1"/>
  <c r="AC2253" i="51"/>
  <c r="V2253" i="51" s="1"/>
  <c r="AC2249" i="51"/>
  <c r="V2249" i="51" s="1"/>
  <c r="AC2209" i="51"/>
  <c r="V2209" i="51" s="1"/>
  <c r="AC2201" i="51"/>
  <c r="V2201" i="51" s="1"/>
  <c r="AC2163" i="51"/>
  <c r="V2163" i="51" s="1"/>
  <c r="AC2158" i="51"/>
  <c r="V2158" i="51" s="1"/>
  <c r="V2152" i="51"/>
  <c r="AC2137" i="51"/>
  <c r="V2137" i="51" s="1"/>
  <c r="AC2133" i="51"/>
  <c r="V2133" i="51" s="1"/>
  <c r="AC2128" i="51"/>
  <c r="V2128" i="51" s="1"/>
  <c r="AC2116" i="51"/>
  <c r="V2116" i="51" s="1"/>
  <c r="AC2112" i="51"/>
  <c r="V2112" i="51" s="1"/>
  <c r="AC2108" i="51"/>
  <c r="V2108" i="51" s="1"/>
  <c r="AC2104" i="51"/>
  <c r="V2104" i="51" s="1"/>
  <c r="AC2100" i="51"/>
  <c r="V2100" i="51" s="1"/>
  <c r="AC2096" i="51"/>
  <c r="V2096" i="51" s="1"/>
  <c r="AC2089" i="51"/>
  <c r="V2089" i="51" s="1"/>
  <c r="AC2085" i="51"/>
  <c r="V2085" i="51" s="1"/>
  <c r="AC2075" i="51"/>
  <c r="V2075" i="51" s="1"/>
  <c r="AC2071" i="51"/>
  <c r="V2071" i="51" s="1"/>
  <c r="AC2066" i="51"/>
  <c r="V2066" i="51" s="1"/>
  <c r="AC2060" i="51"/>
  <c r="V2060" i="51" s="1"/>
  <c r="V2021" i="51"/>
  <c r="AC2017" i="51"/>
  <c r="V2017" i="51" s="1"/>
  <c r="AC1979" i="51"/>
  <c r="V1979" i="51" s="1"/>
  <c r="AC1971" i="51"/>
  <c r="V1971" i="51" s="1"/>
  <c r="AC1963" i="51"/>
  <c r="V1963" i="51" s="1"/>
  <c r="AC1952" i="51"/>
  <c r="V1952" i="51" s="1"/>
  <c r="AC1948" i="51"/>
  <c r="V1948" i="51" s="1"/>
  <c r="AC1944" i="51"/>
  <c r="V1944" i="51" s="1"/>
  <c r="AC1767" i="51"/>
  <c r="V1767" i="51" s="1"/>
  <c r="AC1763" i="51"/>
  <c r="V1763" i="51" s="1"/>
  <c r="AC1615" i="51"/>
  <c r="V1615" i="51" s="1"/>
  <c r="AC1708" i="51"/>
  <c r="V1708" i="51" s="1"/>
  <c r="AC1531" i="51"/>
  <c r="V1531" i="51" s="1"/>
  <c r="AC2335" i="51"/>
  <c r="V2335" i="51" s="1"/>
  <c r="AC2282" i="51"/>
  <c r="V2282" i="51" s="1"/>
  <c r="AC2166" i="51"/>
  <c r="V2166" i="51" s="1"/>
  <c r="AC1821" i="51"/>
  <c r="V1821" i="51" s="1"/>
  <c r="AC1817" i="51"/>
  <c r="V1817" i="51" s="1"/>
  <c r="AC1808" i="51"/>
  <c r="V1808" i="51" s="1"/>
  <c r="AC1795" i="51"/>
  <c r="V1795" i="51" s="1"/>
  <c r="AC1787" i="51"/>
  <c r="V1787" i="51" s="1"/>
  <c r="AC1783" i="51"/>
  <c r="V1783" i="51" s="1"/>
  <c r="AC1779" i="51"/>
  <c r="V1779" i="51" s="1"/>
  <c r="AC1644" i="51"/>
  <c r="V1644" i="51" s="1"/>
  <c r="AC1478" i="51"/>
  <c r="V1478" i="51" s="1"/>
  <c r="AC1488" i="51"/>
  <c r="V1488" i="51" s="1"/>
  <c r="AC1272" i="51"/>
  <c r="V1272" i="51" s="1"/>
  <c r="AC1192" i="51"/>
  <c r="V1192" i="51" s="1"/>
  <c r="AC914" i="51"/>
  <c r="V914" i="51" s="1"/>
  <c r="AC419" i="51"/>
  <c r="V419" i="51" s="1"/>
  <c r="AC414" i="51"/>
  <c r="V414" i="51" s="1"/>
  <c r="AC406" i="51"/>
  <c r="V406" i="51" s="1"/>
  <c r="AC297" i="51"/>
  <c r="V297" i="51" s="1"/>
  <c r="AC284" i="51"/>
  <c r="V284" i="51" s="1"/>
  <c r="AC27" i="51"/>
  <c r="V27" i="51" s="1"/>
  <c r="AC22" i="51"/>
  <c r="V22" i="51" s="1"/>
  <c r="AC2406" i="51"/>
  <c r="V2406" i="51" s="1"/>
  <c r="AC1820" i="51"/>
  <c r="V1820" i="51" s="1"/>
  <c r="AC1687" i="51"/>
  <c r="V1687" i="51" s="1"/>
  <c r="AC1679" i="51"/>
  <c r="V1679" i="51" s="1"/>
  <c r="AC1620" i="51"/>
  <c r="V1620" i="51" s="1"/>
  <c r="AC1627" i="51"/>
  <c r="V1627" i="51" s="1"/>
  <c r="AC1554" i="51"/>
  <c r="V1554" i="51" s="1"/>
  <c r="AC1352" i="51"/>
  <c r="V1352" i="51" s="1"/>
  <c r="AC1462" i="51"/>
  <c r="V1462" i="51" s="1"/>
  <c r="AC1303" i="51"/>
  <c r="V1303" i="51" s="1"/>
  <c r="AC1296" i="51"/>
  <c r="V1296" i="51" s="1"/>
  <c r="AC862" i="51"/>
  <c r="V862" i="51" s="1"/>
  <c r="AC574" i="51"/>
  <c r="V574" i="51" s="1"/>
  <c r="AC872" i="51"/>
  <c r="V872" i="51" s="1"/>
  <c r="AC850" i="51"/>
  <c r="V850" i="51" s="1"/>
  <c r="AC895" i="51"/>
  <c r="V895" i="51" s="1"/>
  <c r="AC891" i="51"/>
  <c r="V891" i="51" s="1"/>
  <c r="AC887" i="51"/>
  <c r="V887" i="51" s="1"/>
  <c r="AC823" i="51"/>
  <c r="V823" i="51" s="1"/>
  <c r="AC818" i="51"/>
  <c r="V818" i="51" s="1"/>
  <c r="AC817" i="51"/>
  <c r="V817" i="51" s="1"/>
  <c r="V813" i="51"/>
  <c r="AC706" i="51"/>
  <c r="V706" i="51" s="1"/>
  <c r="AC702" i="51"/>
  <c r="V702" i="51" s="1"/>
  <c r="AC700" i="51"/>
  <c r="V700" i="51" s="1"/>
  <c r="AC662" i="51"/>
  <c r="V662" i="51" s="1"/>
  <c r="AC589" i="51"/>
  <c r="V589" i="51" s="1"/>
  <c r="AC572" i="51"/>
  <c r="V572" i="51" s="1"/>
  <c r="AC283" i="51"/>
  <c r="V283" i="51" s="1"/>
  <c r="AC249" i="51"/>
  <c r="V249" i="51" s="1"/>
  <c r="AC170" i="51"/>
  <c r="V170" i="51" s="1"/>
  <c r="AC166" i="51"/>
  <c r="V166" i="51" s="1"/>
  <c r="AC162" i="51"/>
  <c r="V162" i="51" s="1"/>
  <c r="AC140" i="51"/>
  <c r="V140" i="51" s="1"/>
  <c r="K39" i="50"/>
  <c r="K35" i="50"/>
  <c r="K25" i="50"/>
  <c r="K49" i="50" s="1"/>
  <c r="J53" i="50" s="1"/>
  <c r="J54" i="50" s="1"/>
  <c r="AC1508" i="51"/>
  <c r="V1508" i="51" s="1"/>
  <c r="AC592" i="51"/>
  <c r="V592" i="51" s="1"/>
  <c r="AC55" i="51"/>
  <c r="V55" i="51" s="1"/>
  <c r="AC52" i="51"/>
  <c r="V52" i="51" s="1"/>
  <c r="AC47" i="51"/>
  <c r="V47" i="51" s="1"/>
  <c r="AC39" i="51"/>
  <c r="V39" i="51" s="1"/>
  <c r="AC18" i="51"/>
  <c r="V18" i="51" s="1"/>
  <c r="AC1959" i="51"/>
  <c r="V1959" i="51" s="1"/>
  <c r="AC1774" i="51"/>
  <c r="V1774" i="51" s="1"/>
  <c r="AC1471" i="51"/>
  <c r="V1471" i="51" s="1"/>
  <c r="AC1448" i="51"/>
  <c r="V1448" i="51" s="1"/>
  <c r="AC1318" i="51"/>
  <c r="V1318" i="51" s="1"/>
  <c r="AC1341" i="51"/>
  <c r="V1341" i="51" s="1"/>
  <c r="AC979" i="51"/>
  <c r="V979" i="51" s="1"/>
  <c r="AC773" i="51"/>
  <c r="V773" i="51" s="1"/>
  <c r="AC790" i="51"/>
  <c r="V790" i="51" s="1"/>
  <c r="AC834" i="51"/>
  <c r="V834" i="51" s="1"/>
  <c r="AC518" i="51"/>
  <c r="V518" i="51" s="1"/>
  <c r="AC479" i="51"/>
  <c r="V479" i="51" s="1"/>
  <c r="AC473" i="51"/>
  <c r="V473" i="51" s="1"/>
  <c r="AC343" i="51"/>
  <c r="V343" i="51" s="1"/>
  <c r="AC209" i="51"/>
  <c r="V209" i="51" s="1"/>
  <c r="AC99" i="51"/>
  <c r="V99" i="51" s="1"/>
  <c r="AC2403" i="51"/>
  <c r="V2403" i="51" s="1"/>
  <c r="AC2393" i="51"/>
  <c r="V2393" i="51" s="1"/>
  <c r="AC2370" i="51"/>
  <c r="V2370" i="51" s="1"/>
  <c r="AC2366" i="51"/>
  <c r="V2366" i="51" s="1"/>
  <c r="AC2363" i="51"/>
  <c r="V2363" i="51" s="1"/>
  <c r="AC2311" i="51"/>
  <c r="V2311" i="51" s="1"/>
  <c r="AC2307" i="51"/>
  <c r="V2307" i="51" s="1"/>
  <c r="AC2298" i="51"/>
  <c r="V2298" i="51" s="1"/>
  <c r="AC2247" i="51"/>
  <c r="V2247" i="51" s="1"/>
  <c r="AC2203" i="51"/>
  <c r="V2203" i="51" s="1"/>
  <c r="AC2197" i="51"/>
  <c r="V2197" i="51" s="1"/>
  <c r="AC2088" i="51"/>
  <c r="V2088" i="51" s="1"/>
  <c r="AC2013" i="51"/>
  <c r="V2013" i="51" s="1"/>
  <c r="AC2009" i="51"/>
  <c r="V2009" i="51" s="1"/>
  <c r="AC2004" i="51"/>
  <c r="V2004" i="51" s="1"/>
  <c r="AC2000" i="51"/>
  <c r="V2000" i="51" s="1"/>
  <c r="AC1934" i="51"/>
  <c r="V1934" i="51" s="1"/>
  <c r="AC1901" i="51"/>
  <c r="V1901" i="51" s="1"/>
  <c r="AC1857" i="51"/>
  <c r="V1857" i="51" s="1"/>
  <c r="AC1849" i="51"/>
  <c r="V1849" i="51" s="1"/>
  <c r="AC1827" i="51"/>
  <c r="V1827" i="51" s="1"/>
  <c r="AC1793" i="51"/>
  <c r="V1793" i="51" s="1"/>
  <c r="AC1735" i="51"/>
  <c r="V1735" i="51" s="1"/>
  <c r="AC1733" i="51"/>
  <c r="V1733" i="51" s="1"/>
  <c r="AC1726" i="51"/>
  <c r="V1726" i="51" s="1"/>
  <c r="AC1643" i="51"/>
  <c r="V1643" i="51" s="1"/>
  <c r="AC1639" i="51"/>
  <c r="V1639" i="51" s="1"/>
  <c r="AC1277" i="51"/>
  <c r="V1277" i="51" s="1"/>
  <c r="AC1026" i="51"/>
  <c r="V1026" i="51" s="1"/>
  <c r="AC921" i="51"/>
  <c r="V921" i="51" s="1"/>
  <c r="AC636" i="51"/>
  <c r="V636" i="51" s="1"/>
  <c r="AC601" i="51"/>
  <c r="V601" i="51" s="1"/>
  <c r="AC274" i="51"/>
  <c r="V274" i="51" s="1"/>
  <c r="AC257" i="51"/>
  <c r="V257" i="51" s="1"/>
  <c r="AC2328" i="51"/>
  <c r="V2328" i="51" s="1"/>
  <c r="AC2016" i="51"/>
  <c r="V2016" i="51" s="1"/>
  <c r="AC1753" i="51"/>
  <c r="V1753" i="51" s="1"/>
  <c r="AC1412" i="51"/>
  <c r="V1412" i="51" s="1"/>
  <c r="AC1196" i="51"/>
  <c r="V1196" i="51" s="1"/>
  <c r="AC1088" i="51"/>
  <c r="V1088" i="51" s="1"/>
  <c r="AC472" i="51"/>
  <c r="V472" i="51" s="1"/>
  <c r="AC287" i="51"/>
  <c r="V287" i="51" s="1"/>
  <c r="AC218" i="51"/>
  <c r="V218" i="51" s="1"/>
  <c r="AC123" i="51"/>
  <c r="V123" i="51" s="1"/>
  <c r="AC73" i="51"/>
  <c r="V73" i="51" s="1"/>
  <c r="AC68" i="51"/>
  <c r="V68" i="51" s="1"/>
  <c r="AC61" i="51"/>
  <c r="V61" i="51" s="1"/>
  <c r="AC2374" i="51"/>
  <c r="V2374" i="51" s="1"/>
  <c r="AC2365" i="51"/>
  <c r="V2365" i="51" s="1"/>
  <c r="AC2359" i="51"/>
  <c r="V2359" i="51" s="1"/>
  <c r="AC2354" i="51"/>
  <c r="V2354" i="51" s="1"/>
  <c r="AC2310" i="51"/>
  <c r="V2310" i="51" s="1"/>
  <c r="AC2246" i="51"/>
  <c r="V2246" i="51" s="1"/>
  <c r="AC2241" i="51"/>
  <c r="V2241" i="51" s="1"/>
  <c r="AC2230" i="51"/>
  <c r="V2230" i="51" s="1"/>
  <c r="AC2215" i="51"/>
  <c r="V2215" i="51" s="1"/>
  <c r="AC2206" i="51"/>
  <c r="V2206" i="51" s="1"/>
  <c r="AC2155" i="51"/>
  <c r="V2155" i="51" s="1"/>
  <c r="AC2126" i="51"/>
  <c r="V2126" i="51" s="1"/>
  <c r="AC2122" i="51"/>
  <c r="V2122" i="51" s="1"/>
  <c r="AC2110" i="51"/>
  <c r="V2110" i="51" s="1"/>
  <c r="AC2102" i="51"/>
  <c r="V2102" i="51" s="1"/>
  <c r="AC2095" i="51"/>
  <c r="V2095" i="51" s="1"/>
  <c r="AC1916" i="51"/>
  <c r="V1916" i="51" s="1"/>
  <c r="AC1909" i="51"/>
  <c r="V1909" i="51" s="1"/>
  <c r="AC1904" i="51"/>
  <c r="V1904" i="51" s="1"/>
  <c r="AC1888" i="51"/>
  <c r="V1888" i="51" s="1"/>
  <c r="AC1880" i="51"/>
  <c r="V1880" i="51" s="1"/>
  <c r="AC1870" i="51"/>
  <c r="V1870" i="51" s="1"/>
  <c r="AC1866" i="51"/>
  <c r="V1866" i="51" s="1"/>
  <c r="AC1856" i="51"/>
  <c r="V1856" i="51" s="1"/>
  <c r="AC1852" i="51"/>
  <c r="V1852" i="51" s="1"/>
  <c r="AC1826" i="51"/>
  <c r="V1826" i="51" s="1"/>
  <c r="AC1815" i="51"/>
  <c r="V1815" i="51" s="1"/>
  <c r="AC1809" i="51"/>
  <c r="V1809" i="51" s="1"/>
  <c r="AC1788" i="51"/>
  <c r="V1788" i="51" s="1"/>
  <c r="AC1746" i="51"/>
  <c r="V1746" i="51" s="1"/>
  <c r="AC1742" i="51"/>
  <c r="V1742" i="51" s="1"/>
  <c r="AC1731" i="51"/>
  <c r="V1731" i="51" s="1"/>
  <c r="AC1712" i="51"/>
  <c r="V1712" i="51" s="1"/>
  <c r="AC1701" i="51"/>
  <c r="V1701" i="51" s="1"/>
  <c r="AC1672" i="51"/>
  <c r="V1672" i="51" s="1"/>
  <c r="AC1670" i="51"/>
  <c r="V1670" i="51" s="1"/>
  <c r="AC1662" i="51"/>
  <c r="V1662" i="51" s="1"/>
  <c r="AC1654" i="51"/>
  <c r="V1654" i="51" s="1"/>
  <c r="AC1638" i="51"/>
  <c r="V1638" i="51" s="1"/>
  <c r="AC1484" i="51"/>
  <c r="V1484" i="51" s="1"/>
  <c r="AC1260" i="51"/>
  <c r="V1260" i="51" s="1"/>
  <c r="AC1293" i="51"/>
  <c r="V1293" i="51" s="1"/>
  <c r="AC865" i="51"/>
  <c r="V865" i="51" s="1"/>
  <c r="AC920" i="51"/>
  <c r="V920" i="51" s="1"/>
  <c r="AC905" i="51"/>
  <c r="V905" i="51" s="1"/>
  <c r="AC783" i="51"/>
  <c r="V783" i="51" s="1"/>
  <c r="AC771" i="51"/>
  <c r="V771" i="51" s="1"/>
  <c r="AC767" i="51"/>
  <c r="V767" i="51" s="1"/>
  <c r="AC751" i="51"/>
  <c r="V751" i="51" s="1"/>
  <c r="AC743" i="51"/>
  <c r="V743" i="51" s="1"/>
  <c r="AC735" i="51"/>
  <c r="V735" i="51" s="1"/>
  <c r="AC804" i="51"/>
  <c r="V804" i="51" s="1"/>
  <c r="AC800" i="51"/>
  <c r="V800" i="51" s="1"/>
  <c r="AC796" i="51"/>
  <c r="V796" i="51" s="1"/>
  <c r="AC586" i="51"/>
  <c r="V586" i="51" s="1"/>
  <c r="AC580" i="51"/>
  <c r="V580" i="51" s="1"/>
  <c r="AC556" i="51"/>
  <c r="V556" i="51" s="1"/>
  <c r="AC430" i="51"/>
  <c r="V430" i="51" s="1"/>
  <c r="AC204" i="51"/>
  <c r="V204" i="51" s="1"/>
  <c r="AC201" i="51"/>
  <c r="V201" i="51" s="1"/>
  <c r="AC53" i="51"/>
  <c r="V53" i="51" s="1"/>
  <c r="AC2205" i="51"/>
  <c r="V2205" i="51" s="1"/>
  <c r="AC1982" i="51"/>
  <c r="V1982" i="51" s="1"/>
  <c r="AC1751" i="51"/>
  <c r="V1751" i="51" s="1"/>
  <c r="AC1699" i="51"/>
  <c r="V1699" i="51" s="1"/>
  <c r="AC1228" i="51"/>
  <c r="V1228" i="51" s="1"/>
  <c r="AC1313" i="51"/>
  <c r="V1313" i="51" s="1"/>
  <c r="AC1235" i="51"/>
  <c r="V1235" i="51" s="1"/>
  <c r="AC1167" i="51"/>
  <c r="V1167" i="51" s="1"/>
  <c r="AC1095" i="51"/>
  <c r="V1095" i="51" s="1"/>
  <c r="AC1087" i="51"/>
  <c r="V1087" i="51" s="1"/>
  <c r="AC1022" i="51"/>
  <c r="V1022" i="51" s="1"/>
  <c r="AC1571" i="51"/>
  <c r="V1571" i="51" s="1"/>
  <c r="AC1162" i="51"/>
  <c r="V1162" i="51" s="1"/>
  <c r="AC1035" i="51"/>
  <c r="V1035" i="51" s="1"/>
  <c r="AC1028" i="51"/>
  <c r="V1028" i="51" s="1"/>
  <c r="AC945" i="51"/>
  <c r="V945" i="51" s="1"/>
  <c r="AC941" i="51"/>
  <c r="V941" i="51" s="1"/>
  <c r="AC875" i="51"/>
  <c r="V875" i="51" s="1"/>
  <c r="AC867" i="51"/>
  <c r="V867" i="51" s="1"/>
  <c r="AC853" i="51"/>
  <c r="V853" i="51" s="1"/>
  <c r="AC621" i="51"/>
  <c r="V621" i="51" s="1"/>
  <c r="AC555" i="51"/>
  <c r="V555" i="51" s="1"/>
  <c r="AC524" i="51"/>
  <c r="V524" i="51" s="1"/>
  <c r="AC420" i="51"/>
  <c r="V420" i="51" s="1"/>
  <c r="AC407" i="51"/>
  <c r="V407" i="51" s="1"/>
  <c r="AC396" i="51"/>
  <c r="V396" i="51" s="1"/>
  <c r="AC378" i="51"/>
  <c r="V378" i="51" s="1"/>
  <c r="AC306" i="51"/>
  <c r="V306" i="51" s="1"/>
  <c r="AC295" i="51"/>
  <c r="V295" i="51" s="1"/>
  <c r="AC281" i="51"/>
  <c r="V281" i="51" s="1"/>
  <c r="AC277" i="51"/>
  <c r="V277" i="51" s="1"/>
  <c r="AC254" i="51"/>
  <c r="V254" i="51" s="1"/>
  <c r="AC250" i="51"/>
  <c r="V250" i="51" s="1"/>
  <c r="AC184" i="51"/>
  <c r="V184" i="51" s="1"/>
  <c r="AC152" i="51"/>
  <c r="V152" i="51" s="1"/>
  <c r="AC136" i="51"/>
  <c r="V136" i="51" s="1"/>
  <c r="AC105" i="51"/>
  <c r="V105" i="51" s="1"/>
  <c r="AC96" i="51"/>
  <c r="V96" i="51" s="1"/>
  <c r="AC92" i="51"/>
  <c r="V92" i="51" s="1"/>
  <c r="AC63" i="51"/>
  <c r="V63" i="51" s="1"/>
  <c r="AC49" i="51"/>
  <c r="V49" i="51" s="1"/>
  <c r="AC32" i="51"/>
  <c r="V32" i="51" s="1"/>
  <c r="AC2408" i="51"/>
  <c r="V2408" i="51" s="1"/>
  <c r="AC1918" i="51"/>
  <c r="V1918" i="51" s="1"/>
  <c r="AC1914" i="51"/>
  <c r="V1914" i="51" s="1"/>
  <c r="AC1906" i="51"/>
  <c r="V1906" i="51" s="1"/>
  <c r="AC1902" i="51"/>
  <c r="V1902" i="51" s="1"/>
  <c r="AC1882" i="51"/>
  <c r="V1882" i="51" s="1"/>
  <c r="AC1811" i="51"/>
  <c r="V1811" i="51" s="1"/>
  <c r="AC1804" i="51"/>
  <c r="V1804" i="51" s="1"/>
  <c r="AC1690" i="51"/>
  <c r="V1690" i="51" s="1"/>
  <c r="AC1676" i="51"/>
  <c r="V1676" i="51" s="1"/>
  <c r="AC1669" i="51"/>
  <c r="V1669" i="51" s="1"/>
  <c r="AC1613" i="51"/>
  <c r="V1613" i="51" s="1"/>
  <c r="AC1513" i="51"/>
  <c r="V1513" i="51" s="1"/>
  <c r="AC1271" i="51"/>
  <c r="V1271" i="51" s="1"/>
  <c r="AC980" i="51"/>
  <c r="V980" i="51" s="1"/>
  <c r="AC358" i="51"/>
  <c r="V358" i="51" s="1"/>
  <c r="AC228" i="51"/>
  <c r="V228" i="51" s="1"/>
  <c r="AC176" i="51"/>
  <c r="V176" i="51" s="1"/>
  <c r="AC169" i="51"/>
  <c r="V169" i="51" s="1"/>
  <c r="AC139" i="51"/>
  <c r="V139" i="51" s="1"/>
  <c r="AC2404" i="51"/>
  <c r="V2404" i="51" s="1"/>
  <c r="AC2394" i="51"/>
  <c r="V2394" i="51" s="1"/>
  <c r="AC2368" i="51"/>
  <c r="V2368" i="51" s="1"/>
  <c r="AC2355" i="51"/>
  <c r="V2355" i="51" s="1"/>
  <c r="AC2263" i="51"/>
  <c r="V2263" i="51" s="1"/>
  <c r="AC2407" i="51"/>
  <c r="V2407" i="51" s="1"/>
  <c r="AC2397" i="51"/>
  <c r="V2397" i="51" s="1"/>
  <c r="AC2386" i="51"/>
  <c r="V2386" i="51" s="1"/>
  <c r="AC2323" i="51"/>
  <c r="V2323" i="51" s="1"/>
  <c r="AC2258" i="51"/>
  <c r="V2258" i="51" s="1"/>
  <c r="AC2231" i="51"/>
  <c r="V2231" i="51" s="1"/>
  <c r="AC2213" i="51"/>
  <c r="V2213" i="51" s="1"/>
  <c r="AC2111" i="51"/>
  <c r="V2111" i="51" s="1"/>
  <c r="K46" i="50"/>
  <c r="K44" i="50"/>
  <c r="K40" i="50"/>
  <c r="AC2278" i="51"/>
  <c r="V2278" i="51" s="1"/>
  <c r="AC2257" i="51"/>
  <c r="V2257" i="51" s="1"/>
  <c r="AC2389" i="51"/>
  <c r="V2389" i="51" s="1"/>
  <c r="AC2118" i="51"/>
  <c r="V2118" i="51" s="1"/>
  <c r="AC2424" i="51"/>
  <c r="V2424" i="51" s="1"/>
  <c r="AC2418" i="51"/>
  <c r="V2418" i="51" s="1"/>
  <c r="AC2351" i="51"/>
  <c r="V2351" i="51" s="1"/>
  <c r="AC2296" i="51"/>
  <c r="V2296" i="51" s="1"/>
  <c r="AC2291" i="51"/>
  <c r="V2291" i="51" s="1"/>
  <c r="AC2284" i="51"/>
  <c r="V2284" i="51" s="1"/>
  <c r="AC2256" i="51"/>
  <c r="V2256" i="51" s="1"/>
  <c r="AC2058" i="51"/>
  <c r="V2058" i="51" s="1"/>
  <c r="H34" i="50"/>
  <c r="K32" i="50"/>
  <c r="AC2388" i="51"/>
  <c r="V2388" i="51" s="1"/>
  <c r="AC2369" i="51"/>
  <c r="V2369" i="51" s="1"/>
  <c r="AC2350" i="51"/>
  <c r="V2350" i="51" s="1"/>
  <c r="AC2344" i="51"/>
  <c r="V2344" i="51" s="1"/>
  <c r="AC2340" i="51"/>
  <c r="V2340" i="51" s="1"/>
  <c r="AC2324" i="51"/>
  <c r="V2324" i="51" s="1"/>
  <c r="AC2321" i="51"/>
  <c r="V2321" i="51" s="1"/>
  <c r="AC2295" i="51"/>
  <c r="V2295" i="51" s="1"/>
  <c r="AC2277" i="51"/>
  <c r="V2277" i="51" s="1"/>
  <c r="AC1955" i="51"/>
  <c r="V1955" i="51" s="1"/>
  <c r="AC1946" i="51"/>
  <c r="V1946" i="51" s="1"/>
  <c r="AC1889" i="51"/>
  <c r="V1889" i="51" s="1"/>
  <c r="AC1648" i="51"/>
  <c r="V1648" i="51" s="1"/>
  <c r="AC1365" i="51"/>
  <c r="V1365" i="51" s="1"/>
  <c r="AC1428" i="51"/>
  <c r="V1428" i="51" s="1"/>
  <c r="AC1332" i="51"/>
  <c r="V1332" i="51" s="1"/>
  <c r="AC1287" i="51"/>
  <c r="V1287" i="51" s="1"/>
  <c r="AC1338" i="51"/>
  <c r="V1338" i="51" s="1"/>
  <c r="AC1329" i="51"/>
  <c r="V1329" i="51" s="1"/>
  <c r="AC1311" i="51"/>
  <c r="V1311" i="51" s="1"/>
  <c r="AC1302" i="51"/>
  <c r="V1302" i="51" s="1"/>
  <c r="AC1295" i="51"/>
  <c r="V1295" i="51" s="1"/>
  <c r="AC1248" i="51"/>
  <c r="V1248" i="51" s="1"/>
  <c r="AC1238" i="51"/>
  <c r="V1238" i="51" s="1"/>
  <c r="AC1205" i="51"/>
  <c r="V1205" i="51" s="1"/>
  <c r="AC1189" i="51"/>
  <c r="V1189" i="51" s="1"/>
  <c r="AC1130" i="51"/>
  <c r="V1130" i="51" s="1"/>
  <c r="AC1107" i="51"/>
  <c r="V1107" i="51" s="1"/>
  <c r="AC1044" i="51"/>
  <c r="V1044" i="51" s="1"/>
  <c r="AC928" i="51"/>
  <c r="V928" i="51" s="1"/>
  <c r="AC837" i="51"/>
  <c r="V837" i="51" s="1"/>
  <c r="AC829" i="51"/>
  <c r="V829" i="51" s="1"/>
  <c r="AC666" i="51"/>
  <c r="V666" i="51" s="1"/>
  <c r="AC629" i="51"/>
  <c r="V629" i="51" s="1"/>
  <c r="AC490" i="51"/>
  <c r="V490" i="51" s="1"/>
  <c r="AC482" i="51"/>
  <c r="V482" i="51" s="1"/>
  <c r="AC455" i="51"/>
  <c r="V455" i="51" s="1"/>
  <c r="AC410" i="51"/>
  <c r="V410" i="51" s="1"/>
  <c r="AC316" i="51"/>
  <c r="V316" i="51" s="1"/>
  <c r="AC205" i="51"/>
  <c r="V205" i="51" s="1"/>
  <c r="AC202" i="51"/>
  <c r="V202" i="51" s="1"/>
  <c r="AC172" i="51"/>
  <c r="V172" i="51" s="1"/>
  <c r="AC168" i="51"/>
  <c r="V168" i="51" s="1"/>
  <c r="AC151" i="51"/>
  <c r="V151" i="51" s="1"/>
  <c r="AC128" i="51"/>
  <c r="V128" i="51" s="1"/>
  <c r="AC97" i="51"/>
  <c r="V97" i="51" s="1"/>
  <c r="AC50" i="51"/>
  <c r="V50" i="51" s="1"/>
  <c r="AC20" i="51"/>
  <c r="V20" i="51" s="1"/>
  <c r="AC1991" i="51"/>
  <c r="V1991" i="51" s="1"/>
  <c r="AC1919" i="51"/>
  <c r="V1919" i="51" s="1"/>
  <c r="AC1881" i="51"/>
  <c r="V1881" i="51" s="1"/>
  <c r="AC1789" i="51"/>
  <c r="V1789" i="51" s="1"/>
  <c r="AC1717" i="51"/>
  <c r="V1717" i="51" s="1"/>
  <c r="AC1703" i="51"/>
  <c r="V1703" i="51" s="1"/>
  <c r="AC1664" i="51"/>
  <c r="V1664" i="51" s="1"/>
  <c r="AC1595" i="51"/>
  <c r="V1595" i="51" s="1"/>
  <c r="AC1232" i="51"/>
  <c r="V1232" i="51" s="1"/>
  <c r="AC1418" i="51"/>
  <c r="V1418" i="51" s="1"/>
  <c r="AC1384" i="51"/>
  <c r="V1384" i="51" s="1"/>
  <c r="AC1314" i="51"/>
  <c r="V1314" i="51" s="1"/>
  <c r="AC1040" i="51"/>
  <c r="V1040" i="51" s="1"/>
  <c r="AC1000" i="51"/>
  <c r="V1000" i="51" s="1"/>
  <c r="AC950" i="51"/>
  <c r="V950" i="51" s="1"/>
  <c r="AC730" i="51"/>
  <c r="V730" i="51" s="1"/>
  <c r="AC824" i="51"/>
  <c r="V824" i="51" s="1"/>
  <c r="AC425" i="51"/>
  <c r="V425" i="51" s="1"/>
  <c r="AC334" i="51"/>
  <c r="V334" i="51" s="1"/>
  <c r="AC324" i="51"/>
  <c r="V324" i="51" s="1"/>
  <c r="AC289" i="51"/>
  <c r="V289" i="51" s="1"/>
  <c r="AC229" i="51"/>
  <c r="V229" i="51" s="1"/>
  <c r="AC112" i="51"/>
  <c r="V112" i="51" s="1"/>
  <c r="AC2234" i="51"/>
  <c r="V2234" i="51" s="1"/>
  <c r="AC2198" i="51"/>
  <c r="V2198" i="51" s="1"/>
  <c r="AC2134" i="51"/>
  <c r="V2134" i="51" s="1"/>
  <c r="AC2130" i="51"/>
  <c r="V2130" i="51" s="1"/>
  <c r="AC2125" i="51"/>
  <c r="V2125" i="51" s="1"/>
  <c r="AC2114" i="51"/>
  <c r="V2114" i="51" s="1"/>
  <c r="AC2072" i="51"/>
  <c r="V2072" i="51" s="1"/>
  <c r="AC2067" i="51"/>
  <c r="V2067" i="51" s="1"/>
  <c r="AC2061" i="51"/>
  <c r="V2061" i="51" s="1"/>
  <c r="AC2008" i="51"/>
  <c r="V2008" i="51" s="1"/>
  <c r="AC1942" i="51"/>
  <c r="V1942" i="51" s="1"/>
  <c r="AC1915" i="51"/>
  <c r="V1915" i="51" s="1"/>
  <c r="AC1907" i="51"/>
  <c r="V1907" i="51" s="1"/>
  <c r="AC1858" i="51"/>
  <c r="V1858" i="51" s="1"/>
  <c r="AC1854" i="51"/>
  <c r="V1854" i="51" s="1"/>
  <c r="AC1814" i="51"/>
  <c r="V1814" i="51" s="1"/>
  <c r="AC1812" i="51"/>
  <c r="V1812" i="51" s="1"/>
  <c r="AC1759" i="51"/>
  <c r="V1759" i="51" s="1"/>
  <c r="AC1755" i="51"/>
  <c r="V1755" i="51" s="1"/>
  <c r="AC1745" i="51"/>
  <c r="V1745" i="51" s="1"/>
  <c r="AC1725" i="51"/>
  <c r="V1725" i="51" s="1"/>
  <c r="AC1715" i="51"/>
  <c r="V1715" i="51" s="1"/>
  <c r="AC1693" i="51"/>
  <c r="V1693" i="51" s="1"/>
  <c r="AC1683" i="51"/>
  <c r="V1683" i="51" s="1"/>
  <c r="AC1626" i="51"/>
  <c r="V1626" i="51" s="1"/>
  <c r="AC1603" i="51"/>
  <c r="V1603" i="51" s="1"/>
  <c r="AC1659" i="51"/>
  <c r="V1659" i="51" s="1"/>
  <c r="AC1598" i="51"/>
  <c r="V1598" i="51" s="1"/>
  <c r="AC1572" i="51"/>
  <c r="V1572" i="51" s="1"/>
  <c r="AC1279" i="51"/>
  <c r="V1279" i="51" s="1"/>
  <c r="AC1328" i="51"/>
  <c r="V1328" i="51" s="1"/>
  <c r="AC1316" i="51"/>
  <c r="V1316" i="51" s="1"/>
  <c r="AC1237" i="51"/>
  <c r="V1237" i="51" s="1"/>
  <c r="AC1183" i="51"/>
  <c r="V1183" i="51" s="1"/>
  <c r="AC1103" i="51"/>
  <c r="V1103" i="51" s="1"/>
  <c r="AC1099" i="51"/>
  <c r="V1099" i="51" s="1"/>
  <c r="AC1084" i="51"/>
  <c r="V1084" i="51" s="1"/>
  <c r="AC1063" i="51"/>
  <c r="V1063" i="51" s="1"/>
  <c r="AC993" i="51"/>
  <c r="V993" i="51" s="1"/>
  <c r="AC962" i="51"/>
  <c r="V962" i="51" s="1"/>
  <c r="AC938" i="51"/>
  <c r="V938" i="51" s="1"/>
  <c r="AC878" i="51"/>
  <c r="V878" i="51" s="1"/>
  <c r="AC886" i="51"/>
  <c r="V886" i="51" s="1"/>
  <c r="AC740" i="51"/>
  <c r="V740" i="51" s="1"/>
  <c r="AC521" i="51"/>
  <c r="V521" i="51" s="1"/>
  <c r="AC511" i="51"/>
  <c r="V511" i="51" s="1"/>
  <c r="AC536" i="51"/>
  <c r="V536" i="51" s="1"/>
  <c r="AC485" i="51"/>
  <c r="V485" i="51" s="1"/>
  <c r="AC458" i="51"/>
  <c r="V458" i="51" s="1"/>
  <c r="AC265" i="51"/>
  <c r="V265" i="51" s="1"/>
  <c r="AC309" i="51"/>
  <c r="V309" i="51" s="1"/>
  <c r="AC294" i="51"/>
  <c r="V294" i="51" s="1"/>
  <c r="AC238" i="51"/>
  <c r="V238" i="51" s="1"/>
  <c r="AC221" i="51"/>
  <c r="V221" i="51" s="1"/>
  <c r="AC171" i="51"/>
  <c r="V171" i="51" s="1"/>
  <c r="AC167" i="51"/>
  <c r="V167" i="51" s="1"/>
  <c r="AC138" i="51"/>
  <c r="V138" i="51" s="1"/>
  <c r="AC127" i="51"/>
  <c r="V127" i="51" s="1"/>
  <c r="AC2245" i="51"/>
  <c r="V2245" i="51" s="1"/>
  <c r="AC1863" i="51"/>
  <c r="V1863" i="51" s="1"/>
  <c r="AC1799" i="51"/>
  <c r="V1799" i="51" s="1"/>
  <c r="AC1764" i="51"/>
  <c r="V1764" i="51" s="1"/>
  <c r="AC1750" i="51"/>
  <c r="V1750" i="51" s="1"/>
  <c r="AC1747" i="51"/>
  <c r="V1747" i="51" s="1"/>
  <c r="AC1738" i="51"/>
  <c r="V1738" i="51" s="1"/>
  <c r="AC1729" i="51"/>
  <c r="V1729" i="51" s="1"/>
  <c r="AC1709" i="51"/>
  <c r="V1709" i="51" s="1"/>
  <c r="AC1675" i="51"/>
  <c r="V1675" i="51" s="1"/>
  <c r="AC1671" i="51"/>
  <c r="V1671" i="51" s="1"/>
  <c r="AC1660" i="51"/>
  <c r="V1660" i="51" s="1"/>
  <c r="AC1650" i="51"/>
  <c r="V1650" i="51" s="1"/>
  <c r="AC1600" i="51"/>
  <c r="V1600" i="51" s="1"/>
  <c r="AC1594" i="51"/>
  <c r="V1594" i="51" s="1"/>
  <c r="AC1584" i="51"/>
  <c r="V1584" i="51" s="1"/>
  <c r="AC1580" i="51"/>
  <c r="V1580" i="51" s="1"/>
  <c r="AC1576" i="51"/>
  <c r="V1576" i="51" s="1"/>
  <c r="AC1549" i="51"/>
  <c r="V1549" i="51" s="1"/>
  <c r="AC1477" i="51"/>
  <c r="V1477" i="51" s="1"/>
  <c r="AC1482" i="51"/>
  <c r="V1482" i="51" s="1"/>
  <c r="AC1417" i="51"/>
  <c r="V1417" i="51" s="1"/>
  <c r="AC1383" i="51"/>
  <c r="V1383" i="51" s="1"/>
  <c r="AC1353" i="51"/>
  <c r="V1353" i="51" s="1"/>
  <c r="AC1450" i="51"/>
  <c r="V1450" i="51" s="1"/>
  <c r="AC1275" i="51"/>
  <c r="V1275" i="51" s="1"/>
  <c r="AC1345" i="51"/>
  <c r="V1345" i="51" s="1"/>
  <c r="AC1324" i="51"/>
  <c r="V1324" i="51" s="1"/>
  <c r="AC1051" i="51"/>
  <c r="V1051" i="51" s="1"/>
  <c r="AC909" i="51"/>
  <c r="V909" i="51" s="1"/>
  <c r="AC835" i="51"/>
  <c r="V835" i="51" s="1"/>
  <c r="AC688" i="51"/>
  <c r="V688" i="51" s="1"/>
  <c r="AC457" i="51"/>
  <c r="V457" i="51" s="1"/>
  <c r="AC453" i="51"/>
  <c r="V453" i="51" s="1"/>
  <c r="AC447" i="51"/>
  <c r="V447" i="51" s="1"/>
  <c r="AC377" i="51"/>
  <c r="V377" i="51" s="1"/>
  <c r="AC196" i="51"/>
  <c r="V196" i="51" s="1"/>
  <c r="AC134" i="51"/>
  <c r="V134" i="51" s="1"/>
  <c r="AC130" i="51"/>
  <c r="V130" i="51" s="1"/>
  <c r="AC88" i="51"/>
  <c r="V88" i="51" s="1"/>
  <c r="AC84" i="51"/>
  <c r="V84" i="51" s="1"/>
  <c r="AC80" i="51"/>
  <c r="V80" i="51" s="1"/>
  <c r="AC75" i="51"/>
  <c r="V75" i="51" s="1"/>
  <c r="AC66" i="51"/>
  <c r="V66" i="51" s="1"/>
  <c r="AC25" i="51"/>
  <c r="V25" i="51" s="1"/>
  <c r="AC19" i="51"/>
  <c r="V19" i="51" s="1"/>
  <c r="AC2120" i="51"/>
  <c r="V2120" i="51" s="1"/>
  <c r="AC2113" i="51"/>
  <c r="V2113" i="51" s="1"/>
  <c r="AC2084" i="51"/>
  <c r="V2084" i="51" s="1"/>
  <c r="AC2078" i="51"/>
  <c r="V2078" i="51" s="1"/>
  <c r="AC1941" i="51"/>
  <c r="V1941" i="51" s="1"/>
  <c r="AC1529" i="51"/>
  <c r="V1529" i="51" s="1"/>
  <c r="AC1510" i="51"/>
  <c r="V1510" i="51" s="1"/>
  <c r="AC1435" i="51"/>
  <c r="V1435" i="51" s="1"/>
  <c r="AC1158" i="51"/>
  <c r="V1158" i="51" s="1"/>
  <c r="AC1102" i="51"/>
  <c r="V1102" i="51" s="1"/>
  <c r="AC1098" i="51"/>
  <c r="V1098" i="51" s="1"/>
  <c r="AC974" i="51"/>
  <c r="V974" i="51" s="1"/>
  <c r="AC957" i="51"/>
  <c r="V957" i="51" s="1"/>
  <c r="AC937" i="51"/>
  <c r="V937" i="51" s="1"/>
  <c r="AC747" i="51"/>
  <c r="V747" i="51" s="1"/>
  <c r="AC698" i="51"/>
  <c r="V698" i="51" s="1"/>
  <c r="AC577" i="51"/>
  <c r="V577" i="51" s="1"/>
  <c r="AC507" i="51"/>
  <c r="V507" i="51" s="1"/>
  <c r="AC495" i="51"/>
  <c r="V495" i="51" s="1"/>
  <c r="AC484" i="51"/>
  <c r="V484" i="51" s="1"/>
  <c r="AC308" i="51"/>
  <c r="V308" i="51" s="1"/>
  <c r="AC301" i="51"/>
  <c r="V301" i="51" s="1"/>
  <c r="AC251" i="51"/>
  <c r="V251" i="51" s="1"/>
  <c r="AC237" i="51"/>
  <c r="V237" i="51" s="1"/>
  <c r="AC220" i="51"/>
  <c r="V220" i="51" s="1"/>
  <c r="AC2202" i="51"/>
  <c r="V2202" i="51" s="1"/>
  <c r="AC2192" i="51"/>
  <c r="V2192" i="51" s="1"/>
  <c r="AC2014" i="51"/>
  <c r="V2014" i="51" s="1"/>
  <c r="AC1929" i="51"/>
  <c r="V1929" i="51" s="1"/>
  <c r="AC1899" i="51"/>
  <c r="V1899" i="51" s="1"/>
  <c r="AC1895" i="51"/>
  <c r="V1895" i="51" s="1"/>
  <c r="AC1887" i="51"/>
  <c r="V1887" i="51" s="1"/>
  <c r="AC1874" i="51"/>
  <c r="V1874" i="51" s="1"/>
  <c r="AC1860" i="51"/>
  <c r="V1860" i="51" s="1"/>
  <c r="AC1823" i="51"/>
  <c r="V1823" i="51" s="1"/>
  <c r="AC1776" i="51"/>
  <c r="V1776" i="51" s="1"/>
  <c r="AC1728" i="51"/>
  <c r="V1728" i="51" s="1"/>
  <c r="AC1727" i="51"/>
  <c r="V1727" i="51" s="1"/>
  <c r="AC1681" i="51"/>
  <c r="V1681" i="51" s="1"/>
  <c r="AC1653" i="51"/>
  <c r="V1653" i="51" s="1"/>
  <c r="AC1646" i="51"/>
  <c r="V1646" i="51" s="1"/>
  <c r="AC1637" i="51"/>
  <c r="V1637" i="51" s="1"/>
  <c r="AC1583" i="51"/>
  <c r="V1583" i="51" s="1"/>
  <c r="AC1563" i="51"/>
  <c r="V1563" i="51" s="1"/>
  <c r="AC1561" i="51"/>
  <c r="V1561" i="51" s="1"/>
  <c r="AC1393" i="51"/>
  <c r="V1393" i="51" s="1"/>
  <c r="AC1274" i="51"/>
  <c r="V1274" i="51" s="1"/>
  <c r="AC1283" i="51"/>
  <c r="V1283" i="51" s="1"/>
  <c r="AC1268" i="51"/>
  <c r="V1268" i="51" s="1"/>
  <c r="AC1219" i="51"/>
  <c r="V1219" i="51" s="1"/>
  <c r="AC1172" i="51"/>
  <c r="V1172" i="51" s="1"/>
  <c r="AC1168" i="51"/>
  <c r="V1168" i="51" s="1"/>
  <c r="AC1109" i="51"/>
  <c r="V1109" i="51" s="1"/>
  <c r="AC782" i="51"/>
  <c r="V782" i="51" s="1"/>
  <c r="AC774" i="51"/>
  <c r="V774" i="51" s="1"/>
  <c r="AC742" i="51"/>
  <c r="V742" i="51" s="1"/>
  <c r="AC801" i="51"/>
  <c r="V801" i="51" s="1"/>
  <c r="AC797" i="51"/>
  <c r="V797" i="51" s="1"/>
  <c r="AC704" i="51"/>
  <c r="V704" i="51" s="1"/>
  <c r="AC674" i="51"/>
  <c r="V674" i="51" s="1"/>
  <c r="AC672" i="51"/>
  <c r="V672" i="51" s="1"/>
  <c r="AC642" i="51"/>
  <c r="V642" i="51" s="1"/>
  <c r="AC576" i="51"/>
  <c r="V576" i="51" s="1"/>
  <c r="AC460" i="51"/>
  <c r="V460" i="51" s="1"/>
  <c r="AC449" i="51"/>
  <c r="V449" i="51" s="1"/>
  <c r="AC376" i="51"/>
  <c r="V376" i="51" s="1"/>
  <c r="AC158" i="51"/>
  <c r="V158" i="51" s="1"/>
  <c r="AC103" i="51"/>
  <c r="V103" i="51" s="1"/>
  <c r="AC2228" i="51"/>
  <c r="V2228" i="51" s="1"/>
  <c r="AC2127" i="51"/>
  <c r="V2127" i="51" s="1"/>
  <c r="AC2087" i="51"/>
  <c r="V2087" i="51" s="1"/>
  <c r="AC2059" i="51"/>
  <c r="V2059" i="51" s="1"/>
  <c r="AC2001" i="51"/>
  <c r="V2001" i="51" s="1"/>
  <c r="AC1956" i="51"/>
  <c r="V1956" i="51" s="1"/>
  <c r="AC1940" i="51"/>
  <c r="V1940" i="51" s="1"/>
  <c r="AC1917" i="51"/>
  <c r="V1917" i="51" s="1"/>
  <c r="AC1516" i="51"/>
  <c r="V1516" i="51" s="1"/>
  <c r="AC1370" i="51"/>
  <c r="V1370" i="51" s="1"/>
  <c r="AC1463" i="51"/>
  <c r="V1463" i="51" s="1"/>
  <c r="AC1460" i="51"/>
  <c r="V1460" i="51" s="1"/>
  <c r="AC1429" i="51"/>
  <c r="V1429" i="51" s="1"/>
  <c r="AC1266" i="51"/>
  <c r="V1266" i="51" s="1"/>
  <c r="AC1335" i="51"/>
  <c r="V1335" i="51" s="1"/>
  <c r="AC1299" i="51"/>
  <c r="V1299" i="51" s="1"/>
  <c r="AC1342" i="51"/>
  <c r="V1342" i="51" s="1"/>
  <c r="AC1222" i="51"/>
  <c r="V1222" i="51" s="1"/>
  <c r="AC1160" i="51"/>
  <c r="V1160" i="51" s="1"/>
  <c r="AC1148" i="51"/>
  <c r="V1148" i="51" s="1"/>
  <c r="AC1113" i="51"/>
  <c r="V1113" i="51" s="1"/>
  <c r="AC1023" i="51"/>
  <c r="V1023" i="51" s="1"/>
  <c r="AC973" i="51"/>
  <c r="V973" i="51" s="1"/>
  <c r="AC944" i="51"/>
  <c r="V944" i="51" s="1"/>
  <c r="AC868" i="51"/>
  <c r="V868" i="51" s="1"/>
  <c r="AC884" i="51"/>
  <c r="V884" i="51" s="1"/>
  <c r="AC918" i="51"/>
  <c r="V918" i="51" s="1"/>
  <c r="AC697" i="51"/>
  <c r="V697" i="51" s="1"/>
  <c r="AC681" i="51"/>
  <c r="V681" i="51" s="1"/>
  <c r="AC659" i="51"/>
  <c r="V659" i="51" s="1"/>
  <c r="AC603" i="51"/>
  <c r="V603" i="51" s="1"/>
  <c r="AC560" i="51"/>
  <c r="V560" i="51" s="1"/>
  <c r="AC245" i="51"/>
  <c r="V245" i="51" s="1"/>
  <c r="AC236" i="51"/>
  <c r="V236" i="51" s="1"/>
  <c r="AC206" i="51"/>
  <c r="V206" i="51" s="1"/>
  <c r="AC203" i="51"/>
  <c r="V203" i="51" s="1"/>
  <c r="AC198" i="51"/>
  <c r="V198" i="51" s="1"/>
  <c r="AC132" i="51"/>
  <c r="V132" i="51" s="1"/>
  <c r="AC28" i="51"/>
  <c r="V28" i="51" s="1"/>
  <c r="AC2184" i="51"/>
  <c r="V2184" i="51" s="1"/>
  <c r="AC2135" i="51"/>
  <c r="V2135" i="51" s="1"/>
  <c r="AC2115" i="51"/>
  <c r="V2115" i="51" s="1"/>
  <c r="AC2077" i="51"/>
  <c r="V2077" i="51" s="1"/>
  <c r="AC1996" i="51"/>
  <c r="V1996" i="51" s="1"/>
  <c r="AC1933" i="51"/>
  <c r="V1933" i="51" s="1"/>
  <c r="AC1928" i="51"/>
  <c r="V1928" i="51" s="1"/>
  <c r="AC1920" i="51"/>
  <c r="V1920" i="51" s="1"/>
  <c r="AC1898" i="51"/>
  <c r="V1898" i="51" s="1"/>
  <c r="AC1890" i="51"/>
  <c r="V1890" i="51" s="1"/>
  <c r="AC1885" i="51"/>
  <c r="V1885" i="51" s="1"/>
  <c r="AC345" i="51"/>
  <c r="V345" i="51" s="1"/>
  <c r="AC1818" i="51"/>
  <c r="V1818" i="51" s="1"/>
  <c r="AC1803" i="51"/>
  <c r="V1803" i="51" s="1"/>
  <c r="AC1797" i="51"/>
  <c r="V1797" i="51" s="1"/>
  <c r="AC1790" i="51"/>
  <c r="V1790" i="51" s="1"/>
  <c r="AC1775" i="51"/>
  <c r="V1775" i="51" s="1"/>
  <c r="AC1771" i="51"/>
  <c r="V1771" i="51" s="1"/>
  <c r="AC1748" i="51"/>
  <c r="V1748" i="51" s="1"/>
  <c r="AC1723" i="51"/>
  <c r="V1723" i="51" s="1"/>
  <c r="AC1718" i="51"/>
  <c r="V1718" i="51" s="1"/>
  <c r="AC1677" i="51"/>
  <c r="V1677" i="51" s="1"/>
  <c r="AC1652" i="51"/>
  <c r="V1652" i="51" s="1"/>
  <c r="AC1596" i="51"/>
  <c r="V1596" i="51" s="1"/>
  <c r="AC1568" i="51"/>
  <c r="V1568" i="51" s="1"/>
  <c r="AC1567" i="51"/>
  <c r="V1567" i="51" s="1"/>
  <c r="AC1528" i="51"/>
  <c r="V1528" i="51" s="1"/>
  <c r="AC1515" i="51"/>
  <c r="V1515" i="51" s="1"/>
  <c r="AC1491" i="51"/>
  <c r="V1491" i="51" s="1"/>
  <c r="AC1226" i="51"/>
  <c r="V1226" i="51" s="1"/>
  <c r="AC1461" i="51"/>
  <c r="V1461" i="51" s="1"/>
  <c r="AC1032" i="51"/>
  <c r="V1032" i="51" s="1"/>
  <c r="AC990" i="51"/>
  <c r="V990" i="51" s="1"/>
  <c r="AC769" i="51"/>
  <c r="V769" i="51" s="1"/>
  <c r="AC809" i="51"/>
  <c r="V809" i="51" s="1"/>
  <c r="AC825" i="51"/>
  <c r="V825" i="51" s="1"/>
  <c r="AC624" i="51"/>
  <c r="V624" i="51" s="1"/>
  <c r="AC538" i="51"/>
  <c r="V538" i="51" s="1"/>
  <c r="AC512" i="51"/>
  <c r="V512" i="51" s="1"/>
  <c r="AC325" i="51"/>
  <c r="V325" i="51" s="1"/>
  <c r="AC286" i="51"/>
  <c r="V286" i="51" s="1"/>
  <c r="AC247" i="51"/>
  <c r="V247" i="51" s="1"/>
  <c r="AC100" i="51"/>
  <c r="V100" i="51" s="1"/>
  <c r="K43" i="50"/>
  <c r="K47" i="50"/>
  <c r="AC2332" i="51"/>
  <c r="V2332" i="51" s="1"/>
  <c r="AC2330" i="51"/>
  <c r="V2330" i="51" s="1"/>
  <c r="AC2266" i="51"/>
  <c r="V2266" i="51" s="1"/>
  <c r="AC2068" i="51"/>
  <c r="V2068" i="51" s="1"/>
  <c r="AC1868" i="51"/>
  <c r="V1868" i="51" s="1"/>
  <c r="J30" i="50"/>
  <c r="K30" i="50" s="1"/>
  <c r="AC2391" i="51"/>
  <c r="V2391" i="51" s="1"/>
  <c r="AC2384" i="51"/>
  <c r="V2384" i="51" s="1"/>
  <c r="AC2306" i="51"/>
  <c r="V2306" i="51" s="1"/>
  <c r="AC2303" i="51"/>
  <c r="V2303" i="51" s="1"/>
  <c r="AC2281" i="51"/>
  <c r="V2281" i="51" s="1"/>
  <c r="AC2265" i="51"/>
  <c r="V2265" i="51" s="1"/>
  <c r="AC1404" i="51"/>
  <c r="V1404" i="51" s="1"/>
  <c r="H43" i="50"/>
  <c r="AC2405" i="51"/>
  <c r="V2405" i="51" s="1"/>
  <c r="AC2402" i="51"/>
  <c r="V2402" i="51" s="1"/>
  <c r="AC2400" i="51"/>
  <c r="V2400" i="51" s="1"/>
  <c r="AC2390" i="51"/>
  <c r="V2390" i="51" s="1"/>
  <c r="AC2325" i="51"/>
  <c r="V2325" i="51" s="1"/>
  <c r="AC2319" i="51"/>
  <c r="V2319" i="51" s="1"/>
  <c r="AC2283" i="51"/>
  <c r="V2283" i="51" s="1"/>
  <c r="AC2280" i="51"/>
  <c r="V2280" i="51" s="1"/>
  <c r="AC2254" i="51"/>
  <c r="V2254" i="51" s="1"/>
  <c r="AC1805" i="51"/>
  <c r="V1805" i="51" s="1"/>
  <c r="AC1617" i="51"/>
  <c r="V1617" i="51" s="1"/>
  <c r="AC1339" i="51"/>
  <c r="V1339" i="51" s="1"/>
  <c r="AC2381" i="51"/>
  <c r="V2381" i="51" s="1"/>
  <c r="AC2346" i="51"/>
  <c r="V2346" i="51" s="1"/>
  <c r="AC2342" i="51"/>
  <c r="V2342" i="51" s="1"/>
  <c r="AC2337" i="51"/>
  <c r="V2337" i="51" s="1"/>
  <c r="AC2334" i="51"/>
  <c r="V2334" i="51" s="1"/>
  <c r="AC2293" i="51"/>
  <c r="V2293" i="51" s="1"/>
  <c r="AC2289" i="51"/>
  <c r="V2289" i="51" s="1"/>
  <c r="AC2285" i="51"/>
  <c r="V2285" i="51" s="1"/>
  <c r="AC2250" i="51"/>
  <c r="V2250" i="51" s="1"/>
  <c r="AC2248" i="51"/>
  <c r="V2248" i="51" s="1"/>
  <c r="AC1625" i="51"/>
  <c r="V1625" i="51" s="1"/>
  <c r="AC1290" i="51"/>
  <c r="V1290" i="51" s="1"/>
  <c r="AC1367" i="51"/>
  <c r="V1367" i="51" s="1"/>
  <c r="AC1443" i="51"/>
  <c r="V1443" i="51" s="1"/>
  <c r="AC1439" i="51"/>
  <c r="V1439" i="51" s="1"/>
  <c r="H46" i="50"/>
  <c r="K42" i="50"/>
  <c r="K33" i="50"/>
  <c r="AC2419" i="51"/>
  <c r="V2419" i="51" s="1"/>
  <c r="AC1137" i="51"/>
  <c r="V1137" i="51" s="1"/>
  <c r="AC2380" i="51"/>
  <c r="V2380" i="51" s="1"/>
  <c r="AC2345" i="51"/>
  <c r="V2345" i="51" s="1"/>
  <c r="AC2292" i="51"/>
  <c r="V2292" i="51" s="1"/>
  <c r="AC2273" i="51"/>
  <c r="V2273" i="51" s="1"/>
  <c r="AC1532" i="51"/>
  <c r="V1532" i="51" s="1"/>
  <c r="H32" i="50"/>
  <c r="K38" i="50"/>
  <c r="AC2398" i="51"/>
  <c r="V2398" i="51" s="1"/>
  <c r="AC2395" i="51"/>
  <c r="V2395" i="51" s="1"/>
  <c r="AC2392" i="51"/>
  <c r="V2392" i="51" s="1"/>
  <c r="AC2376" i="51"/>
  <c r="V2376" i="51" s="1"/>
  <c r="AC2327" i="51"/>
  <c r="V2327" i="51" s="1"/>
  <c r="AC2315" i="51"/>
  <c r="V2315" i="51" s="1"/>
  <c r="AC2304" i="51"/>
  <c r="V2304" i="51" s="1"/>
  <c r="AC2226" i="51"/>
  <c r="V2226" i="51" s="1"/>
  <c r="AC2214" i="51"/>
  <c r="V2214" i="51" s="1"/>
  <c r="AC2153" i="51"/>
  <c r="V2153" i="51" s="1"/>
  <c r="AC2131" i="51"/>
  <c r="V2131" i="51" s="1"/>
  <c r="AC2076" i="51"/>
  <c r="V2076" i="51" s="1"/>
  <c r="AC2062" i="51"/>
  <c r="V2062" i="51" s="1"/>
  <c r="AC1972" i="51"/>
  <c r="V1972" i="51" s="1"/>
  <c r="AC1961" i="51"/>
  <c r="V1961" i="51" s="1"/>
  <c r="AC1947" i="51"/>
  <c r="V1947" i="51" s="1"/>
  <c r="AC1911" i="51"/>
  <c r="V1911" i="51" s="1"/>
  <c r="AC1900" i="51"/>
  <c r="V1900" i="51" s="1"/>
  <c r="AC1893" i="51"/>
  <c r="V1893" i="51" s="1"/>
  <c r="AC1875" i="51"/>
  <c r="V1875" i="51" s="1"/>
  <c r="AC1855" i="51"/>
  <c r="V1855" i="51" s="1"/>
  <c r="AC1822" i="51"/>
  <c r="V1822" i="51" s="1"/>
  <c r="AC1802" i="51"/>
  <c r="V1802" i="51" s="1"/>
  <c r="AC1791" i="51"/>
  <c r="V1791" i="51" s="1"/>
  <c r="AC1784" i="51"/>
  <c r="V1784" i="51" s="1"/>
  <c r="AC1766" i="51"/>
  <c r="V1766" i="51" s="1"/>
  <c r="AC1743" i="51"/>
  <c r="V1743" i="51" s="1"/>
  <c r="AC1752" i="51"/>
  <c r="V1752" i="51" s="1"/>
  <c r="AC1698" i="51"/>
  <c r="V1698" i="51" s="1"/>
  <c r="AC1692" i="51"/>
  <c r="V1692" i="51" s="1"/>
  <c r="AC1601" i="51"/>
  <c r="V1601" i="51" s="1"/>
  <c r="AC1512" i="51"/>
  <c r="V1512" i="51" s="1"/>
  <c r="AC1407" i="51"/>
  <c r="V1407" i="51" s="1"/>
  <c r="AC1452" i="51"/>
  <c r="V1452" i="51" s="1"/>
  <c r="AC1456" i="51"/>
  <c r="V1456" i="51" s="1"/>
  <c r="AC1347" i="51"/>
  <c r="V1347" i="51" s="1"/>
  <c r="AC1289" i="51"/>
  <c r="V1289" i="51" s="1"/>
  <c r="AC1315" i="51"/>
  <c r="V1315" i="51" s="1"/>
  <c r="AC1254" i="51"/>
  <c r="V1254" i="51" s="1"/>
  <c r="AC1242" i="51"/>
  <c r="V1242" i="51" s="1"/>
  <c r="AC1234" i="51"/>
  <c r="V1234" i="51" s="1"/>
  <c r="AC1191" i="51"/>
  <c r="V1191" i="51" s="1"/>
  <c r="AC1184" i="51"/>
  <c r="V1184" i="51" s="1"/>
  <c r="AC1169" i="51"/>
  <c r="V1169" i="51" s="1"/>
  <c r="AC1159" i="51"/>
  <c r="V1159" i="51" s="1"/>
  <c r="AC1144" i="51"/>
  <c r="V1144" i="51" s="1"/>
  <c r="AC1114" i="51"/>
  <c r="V1114" i="51" s="1"/>
  <c r="AC1003" i="51"/>
  <c r="V1003" i="51" s="1"/>
  <c r="AC995" i="51"/>
  <c r="V995" i="51" s="1"/>
  <c r="AC953" i="51"/>
  <c r="V953" i="51" s="1"/>
  <c r="AC2138" i="51"/>
  <c r="V2138" i="51" s="1"/>
  <c r="AC2080" i="51"/>
  <c r="V2080" i="51" s="1"/>
  <c r="AC1975" i="51"/>
  <c r="V1975" i="51" s="1"/>
  <c r="AC1896" i="51"/>
  <c r="V1896" i="51" s="1"/>
  <c r="AC1773" i="51"/>
  <c r="V1773" i="51" s="1"/>
  <c r="AC1633" i="51"/>
  <c r="V1633" i="51" s="1"/>
  <c r="AC1609" i="51"/>
  <c r="V1609" i="51" s="1"/>
  <c r="AC1481" i="51"/>
  <c r="V1481" i="51" s="1"/>
  <c r="AC1356" i="51"/>
  <c r="V1356" i="51" s="1"/>
  <c r="AC1427" i="51"/>
  <c r="V1427" i="51" s="1"/>
  <c r="AC1294" i="51"/>
  <c r="V1294" i="51" s="1"/>
  <c r="AC1218" i="51"/>
  <c r="V1218" i="51" s="1"/>
  <c r="AC1149" i="51"/>
  <c r="V1149" i="51" s="1"/>
  <c r="AC2091" i="51"/>
  <c r="V2091" i="51" s="1"/>
  <c r="AC2019" i="51"/>
  <c r="V2019" i="51" s="1"/>
  <c r="AC2012" i="51"/>
  <c r="V2012" i="51" s="1"/>
  <c r="AC1985" i="51"/>
  <c r="V1985" i="51" s="1"/>
  <c r="AC1910" i="51"/>
  <c r="V1910" i="51" s="1"/>
  <c r="AC1905" i="51"/>
  <c r="V1905" i="51" s="1"/>
  <c r="AC1892" i="51"/>
  <c r="V1892" i="51" s="1"/>
  <c r="AC1867" i="51"/>
  <c r="V1867" i="51" s="1"/>
  <c r="AC1697" i="51"/>
  <c r="V1697" i="51" s="1"/>
  <c r="AC1409" i="51"/>
  <c r="V1409" i="51" s="1"/>
  <c r="AC1380" i="51"/>
  <c r="V1380" i="51" s="1"/>
  <c r="AC1453" i="51"/>
  <c r="V1453" i="51" s="1"/>
  <c r="AC1251" i="51"/>
  <c r="V1251" i="51" s="1"/>
  <c r="AC1337" i="51"/>
  <c r="V1337" i="51" s="1"/>
  <c r="AC1281" i="51"/>
  <c r="V1281" i="51" s="1"/>
  <c r="AC1175" i="51"/>
  <c r="V1175" i="51" s="1"/>
  <c r="AC1101" i="51"/>
  <c r="V1101" i="51" s="1"/>
  <c r="AC933" i="51"/>
  <c r="V933" i="51" s="1"/>
  <c r="AC923" i="51"/>
  <c r="V923" i="51" s="1"/>
  <c r="AC792" i="51"/>
  <c r="V792" i="51" s="1"/>
  <c r="AC588" i="51"/>
  <c r="V588" i="51" s="1"/>
  <c r="AC2242" i="51"/>
  <c r="V2242" i="51" s="1"/>
  <c r="AC2232" i="51"/>
  <c r="V2232" i="51" s="1"/>
  <c r="AC2181" i="51"/>
  <c r="V2181" i="51" s="1"/>
  <c r="AC2101" i="51"/>
  <c r="V2101" i="51" s="1"/>
  <c r="AC1967" i="51"/>
  <c r="V1967" i="51" s="1"/>
  <c r="AC1925" i="51"/>
  <c r="V1925" i="51" s="1"/>
  <c r="AC1813" i="51"/>
  <c r="V1813" i="51" s="1"/>
  <c r="AC1810" i="51"/>
  <c r="V1810" i="51" s="1"/>
  <c r="AC1801" i="51"/>
  <c r="V1801" i="51" s="1"/>
  <c r="AC1772" i="51"/>
  <c r="V1772" i="51" s="1"/>
  <c r="AC1736" i="51"/>
  <c r="V1736" i="51" s="1"/>
  <c r="AC1704" i="51"/>
  <c r="V1704" i="51" s="1"/>
  <c r="AC1369" i="51"/>
  <c r="V1369" i="51" s="1"/>
  <c r="AC1426" i="51"/>
  <c r="V1426" i="51" s="1"/>
  <c r="AC1306" i="51"/>
  <c r="V1306" i="51" s="1"/>
  <c r="AC1256" i="51"/>
  <c r="V1256" i="51" s="1"/>
  <c r="AC1224" i="51"/>
  <c r="V1224" i="51" s="1"/>
  <c r="AC1186" i="51"/>
  <c r="V1186" i="51" s="1"/>
  <c r="AC1139" i="51"/>
  <c r="V1139" i="51" s="1"/>
  <c r="AC1093" i="51"/>
  <c r="V1093" i="51" s="1"/>
  <c r="AC873" i="51"/>
  <c r="V873" i="51" s="1"/>
  <c r="AC779" i="51"/>
  <c r="V779" i="51" s="1"/>
  <c r="AC2235" i="51"/>
  <c r="V2235" i="51" s="1"/>
  <c r="AC1958" i="51"/>
  <c r="V1958" i="51" s="1"/>
  <c r="AC1878" i="51"/>
  <c r="V1878" i="51" s="1"/>
  <c r="AC1631" i="51"/>
  <c r="V1631" i="51" s="1"/>
  <c r="AC1607" i="51"/>
  <c r="V1607" i="51" s="1"/>
  <c r="AC1590" i="51"/>
  <c r="V1590" i="51" s="1"/>
  <c r="AC1496" i="51"/>
  <c r="V1496" i="51" s="1"/>
  <c r="AC1522" i="51"/>
  <c r="V1522" i="51" s="1"/>
  <c r="AC1479" i="51"/>
  <c r="V1479" i="51" s="1"/>
  <c r="AC1368" i="51"/>
  <c r="V1368" i="51" s="1"/>
  <c r="AC1259" i="51"/>
  <c r="V1259" i="51" s="1"/>
  <c r="AC1270" i="51"/>
  <c r="V1270" i="51" s="1"/>
  <c r="AC1174" i="51"/>
  <c r="V1174" i="51" s="1"/>
  <c r="AC1151" i="51"/>
  <c r="V1151" i="51" s="1"/>
  <c r="AC2180" i="51"/>
  <c r="V2180" i="51" s="1"/>
  <c r="AC2174" i="51"/>
  <c r="V2174" i="51" s="1"/>
  <c r="AC2160" i="51"/>
  <c r="V2160" i="51" s="1"/>
  <c r="AC2132" i="51"/>
  <c r="V2132" i="51" s="1"/>
  <c r="AC1995" i="51"/>
  <c r="V1995" i="51" s="1"/>
  <c r="AC1977" i="51"/>
  <c r="V1977" i="51" s="1"/>
  <c r="AC1924" i="51"/>
  <c r="V1924" i="51" s="1"/>
  <c r="AC1865" i="51"/>
  <c r="V1865" i="51" s="1"/>
  <c r="AC1668" i="51"/>
  <c r="V1668" i="51" s="1"/>
  <c r="AC1636" i="51"/>
  <c r="V1636" i="51" s="1"/>
  <c r="AC1551" i="51"/>
  <c r="V1551" i="51" s="1"/>
  <c r="AC1401" i="51"/>
  <c r="V1401" i="51" s="1"/>
  <c r="AC1386" i="51"/>
  <c r="V1386" i="51" s="1"/>
  <c r="AC1422" i="51"/>
  <c r="V1422" i="51" s="1"/>
  <c r="AC1320" i="51"/>
  <c r="V1320" i="51" s="1"/>
  <c r="AC2240" i="51"/>
  <c r="V2240" i="51" s="1"/>
  <c r="AC2227" i="51"/>
  <c r="V2227" i="51" s="1"/>
  <c r="AC2179" i="51"/>
  <c r="V2179" i="51" s="1"/>
  <c r="AC2173" i="51"/>
  <c r="V2173" i="51" s="1"/>
  <c r="AC2170" i="51"/>
  <c r="V2170" i="51" s="1"/>
  <c r="AC2164" i="51"/>
  <c r="V2164" i="51" s="1"/>
  <c r="AC2124" i="51"/>
  <c r="V2124" i="51" s="1"/>
  <c r="AC2099" i="51"/>
  <c r="V2099" i="51" s="1"/>
  <c r="AC2093" i="51"/>
  <c r="V2093" i="51" s="1"/>
  <c r="AC2086" i="51"/>
  <c r="V2086" i="51" s="1"/>
  <c r="AC1994" i="51"/>
  <c r="V1994" i="51" s="1"/>
  <c r="AC1990" i="51"/>
  <c r="V1990" i="51" s="1"/>
  <c r="AC1987" i="51"/>
  <c r="V1987" i="51" s="1"/>
  <c r="AC1983" i="51"/>
  <c r="V1983" i="51" s="1"/>
  <c r="AC1931" i="51"/>
  <c r="V1931" i="51" s="1"/>
  <c r="AC1897" i="51"/>
  <c r="V1897" i="51" s="1"/>
  <c r="AC1894" i="51"/>
  <c r="V1894" i="51" s="1"/>
  <c r="AC1884" i="51"/>
  <c r="V1884" i="51" s="1"/>
  <c r="AC1877" i="51"/>
  <c r="V1877" i="51" s="1"/>
  <c r="AC1792" i="51"/>
  <c r="V1792" i="51" s="1"/>
  <c r="AC1785" i="51"/>
  <c r="V1785" i="51" s="1"/>
  <c r="AC1781" i="51"/>
  <c r="V1781" i="51" s="1"/>
  <c r="AC1408" i="51"/>
  <c r="V1408" i="51" s="1"/>
  <c r="AC1385" i="51"/>
  <c r="V1385" i="51" s="1"/>
  <c r="AC1455" i="51"/>
  <c r="V1455" i="51" s="1"/>
  <c r="AC1348" i="51"/>
  <c r="V1348" i="51" s="1"/>
  <c r="AC1323" i="51"/>
  <c r="V1323" i="51" s="1"/>
  <c r="AC1292" i="51"/>
  <c r="V1292" i="51" s="1"/>
  <c r="AC1197" i="51"/>
  <c r="V1197" i="51" s="1"/>
  <c r="AC1216" i="51"/>
  <c r="V1216" i="51" s="1"/>
  <c r="AC1208" i="51"/>
  <c r="V1208" i="51" s="1"/>
  <c r="AC1195" i="51"/>
  <c r="V1195" i="51" s="1"/>
  <c r="AC1188" i="51"/>
  <c r="V1188" i="51" s="1"/>
  <c r="AC1166" i="51"/>
  <c r="V1166" i="51" s="1"/>
  <c r="AC1091" i="51"/>
  <c r="V1091" i="51" s="1"/>
  <c r="AC1129" i="51"/>
  <c r="V1129" i="51" s="1"/>
  <c r="AC1124" i="51"/>
  <c r="V1124" i="51" s="1"/>
  <c r="AC1117" i="51"/>
  <c r="V1117" i="51" s="1"/>
  <c r="AC1112" i="51"/>
  <c r="V1112" i="51" s="1"/>
  <c r="AC1097" i="51"/>
  <c r="V1097" i="51" s="1"/>
  <c r="AC1090" i="51"/>
  <c r="V1090" i="51" s="1"/>
  <c r="AC1071" i="51"/>
  <c r="V1071" i="51" s="1"/>
  <c r="AC1054" i="51"/>
  <c r="V1054" i="51" s="1"/>
  <c r="AC1043" i="51"/>
  <c r="V1043" i="51" s="1"/>
  <c r="AC1037" i="51"/>
  <c r="V1037" i="51" s="1"/>
  <c r="AC1025" i="51"/>
  <c r="V1025" i="51" s="1"/>
  <c r="AC999" i="51"/>
  <c r="V999" i="51" s="1"/>
  <c r="AC969" i="51"/>
  <c r="V969" i="51" s="1"/>
  <c r="AC947" i="51"/>
  <c r="V947" i="51" s="1"/>
  <c r="AC940" i="51"/>
  <c r="V940" i="51" s="1"/>
  <c r="AC936" i="51"/>
  <c r="V936" i="51" s="1"/>
  <c r="AC984" i="51"/>
  <c r="V984" i="51" s="1"/>
  <c r="AC981" i="51"/>
  <c r="V981" i="51" s="1"/>
  <c r="AC877" i="51"/>
  <c r="V877" i="51" s="1"/>
  <c r="AC864" i="51"/>
  <c r="V864" i="51" s="1"/>
  <c r="AC851" i="51"/>
  <c r="V851" i="51" s="1"/>
  <c r="AC927" i="51"/>
  <c r="V927" i="51" s="1"/>
  <c r="AC775" i="51"/>
  <c r="V775" i="51" s="1"/>
  <c r="AC772" i="51"/>
  <c r="V772" i="51" s="1"/>
  <c r="AC768" i="51"/>
  <c r="V768" i="51" s="1"/>
  <c r="AC764" i="51"/>
  <c r="V764" i="51" s="1"/>
  <c r="AC761" i="51"/>
  <c r="V761" i="51" s="1"/>
  <c r="AC754" i="51"/>
  <c r="V754" i="51" s="1"/>
  <c r="AC736" i="51"/>
  <c r="V736" i="51" s="1"/>
  <c r="AC789" i="51"/>
  <c r="V789" i="51" s="1"/>
  <c r="AC828" i="51"/>
  <c r="V828" i="51" s="1"/>
  <c r="AC820" i="51"/>
  <c r="V820" i="51" s="1"/>
  <c r="AC717" i="51"/>
  <c r="V717" i="51" s="1"/>
  <c r="AC701" i="51"/>
  <c r="V701" i="51" s="1"/>
  <c r="AC682" i="51"/>
  <c r="V682" i="51" s="1"/>
  <c r="AC680" i="51"/>
  <c r="V680" i="51" s="1"/>
  <c r="AC673" i="51"/>
  <c r="V673" i="51" s="1"/>
  <c r="AC616" i="51"/>
  <c r="V616" i="51" s="1"/>
  <c r="AC595" i="51"/>
  <c r="V595" i="51" s="1"/>
  <c r="AC582" i="51"/>
  <c r="V582" i="51" s="1"/>
  <c r="AC570" i="51"/>
  <c r="V570" i="51" s="1"/>
  <c r="AC566" i="51"/>
  <c r="V566" i="51" s="1"/>
  <c r="AC515" i="51"/>
  <c r="V515" i="51" s="1"/>
  <c r="AC510" i="51"/>
  <c r="V510" i="51" s="1"/>
  <c r="AC475" i="51"/>
  <c r="V475" i="51" s="1"/>
  <c r="AC461" i="51"/>
  <c r="V461" i="51" s="1"/>
  <c r="AC454" i="51"/>
  <c r="V454" i="51" s="1"/>
  <c r="AC399" i="51"/>
  <c r="V399" i="51" s="1"/>
  <c r="AC350" i="51"/>
  <c r="V350" i="51" s="1"/>
  <c r="AC227" i="51"/>
  <c r="V227" i="51" s="1"/>
  <c r="AC222" i="51"/>
  <c r="V222" i="51" s="1"/>
  <c r="AC174" i="51"/>
  <c r="V174" i="51" s="1"/>
  <c r="AC71" i="51"/>
  <c r="V71" i="51" s="1"/>
  <c r="AC60" i="51"/>
  <c r="V60" i="51" s="1"/>
  <c r="AC1123" i="51"/>
  <c r="V1123" i="51" s="1"/>
  <c r="AC1116" i="51"/>
  <c r="V1116" i="51" s="1"/>
  <c r="AC1100" i="51"/>
  <c r="V1100" i="51" s="1"/>
  <c r="AC1089" i="51"/>
  <c r="V1089" i="51" s="1"/>
  <c r="AC1076" i="51"/>
  <c r="V1076" i="51" s="1"/>
  <c r="AC1067" i="51"/>
  <c r="V1067" i="51" s="1"/>
  <c r="AC1053" i="51"/>
  <c r="V1053" i="51" s="1"/>
  <c r="AC1049" i="51"/>
  <c r="V1049" i="51" s="1"/>
  <c r="AC1031" i="51"/>
  <c r="V1031" i="51" s="1"/>
  <c r="AC1002" i="51"/>
  <c r="V1002" i="51" s="1"/>
  <c r="AC998" i="51"/>
  <c r="V998" i="51" s="1"/>
  <c r="AC968" i="51"/>
  <c r="V968" i="51" s="1"/>
  <c r="AC961" i="51"/>
  <c r="V961" i="51" s="1"/>
  <c r="AC946" i="51"/>
  <c r="V946" i="51" s="1"/>
  <c r="AC932" i="51"/>
  <c r="V932" i="51" s="1"/>
  <c r="AC869" i="51"/>
  <c r="V869" i="51" s="1"/>
  <c r="AC888" i="51"/>
  <c r="V888" i="51" s="1"/>
  <c r="AC926" i="51"/>
  <c r="V926" i="51" s="1"/>
  <c r="AC778" i="51"/>
  <c r="V778" i="51" s="1"/>
  <c r="AC760" i="51"/>
  <c r="V760" i="51" s="1"/>
  <c r="AC746" i="51"/>
  <c r="V746" i="51" s="1"/>
  <c r="AC810" i="51"/>
  <c r="V810" i="51" s="1"/>
  <c r="AC802" i="51"/>
  <c r="V802" i="51" s="1"/>
  <c r="AC799" i="51"/>
  <c r="V799" i="51" s="1"/>
  <c r="AC842" i="51"/>
  <c r="V842" i="51" s="1"/>
  <c r="AC819" i="51"/>
  <c r="V819" i="51" s="1"/>
  <c r="AC716" i="51"/>
  <c r="V716" i="51" s="1"/>
  <c r="AC708" i="51"/>
  <c r="V708" i="51" s="1"/>
  <c r="AC705" i="51"/>
  <c r="V705" i="51" s="1"/>
  <c r="AC694" i="51"/>
  <c r="V694" i="51" s="1"/>
  <c r="AC594" i="51"/>
  <c r="V594" i="51" s="1"/>
  <c r="AC550" i="51"/>
  <c r="V550" i="51" s="1"/>
  <c r="AC333" i="51"/>
  <c r="V333" i="51" s="1"/>
  <c r="AC332" i="51"/>
  <c r="V332" i="51" s="1"/>
  <c r="AC323" i="51"/>
  <c r="V323" i="51" s="1"/>
  <c r="AC235" i="51"/>
  <c r="V235" i="51" s="1"/>
  <c r="AC179" i="51"/>
  <c r="V179" i="51" s="1"/>
  <c r="AC133" i="51"/>
  <c r="V133" i="51" s="1"/>
  <c r="AC1079" i="51"/>
  <c r="V1079" i="51" s="1"/>
  <c r="AC1056" i="51"/>
  <c r="V1056" i="51" s="1"/>
  <c r="AC992" i="51"/>
  <c r="V992" i="51" s="1"/>
  <c r="AC964" i="51"/>
  <c r="V964" i="51" s="1"/>
  <c r="AC949" i="51"/>
  <c r="V949" i="51" s="1"/>
  <c r="AC935" i="51"/>
  <c r="V935" i="51" s="1"/>
  <c r="AC919" i="51"/>
  <c r="V919" i="51" s="1"/>
  <c r="AC781" i="51"/>
  <c r="V781" i="51" s="1"/>
  <c r="AC749" i="51"/>
  <c r="V749" i="51" s="1"/>
  <c r="AC849" i="51"/>
  <c r="V849" i="51" s="1"/>
  <c r="AC848" i="51"/>
  <c r="V848" i="51" s="1"/>
  <c r="AC713" i="51"/>
  <c r="V713" i="51" s="1"/>
  <c r="AC685" i="51"/>
  <c r="V685" i="51" s="1"/>
  <c r="AC663" i="51"/>
  <c r="V663" i="51" s="1"/>
  <c r="AC628" i="51"/>
  <c r="V628" i="51" s="1"/>
  <c r="AC612" i="51"/>
  <c r="V612" i="51" s="1"/>
  <c r="AC609" i="51"/>
  <c r="V609" i="51" s="1"/>
  <c r="AC494" i="51"/>
  <c r="V494" i="51" s="1"/>
  <c r="AC418" i="51"/>
  <c r="V418" i="51" s="1"/>
  <c r="AC413" i="51"/>
  <c r="V413" i="51" s="1"/>
  <c r="AC328" i="51"/>
  <c r="V328" i="51" s="1"/>
  <c r="AC288" i="51"/>
  <c r="V288" i="51" s="1"/>
  <c r="AC115" i="51"/>
  <c r="V115" i="51" s="1"/>
  <c r="AC35" i="51"/>
  <c r="V35" i="51" s="1"/>
  <c r="AC16" i="51"/>
  <c r="V16" i="51" s="1"/>
  <c r="AC1115" i="51"/>
  <c r="V1115" i="51" s="1"/>
  <c r="AC1106" i="51"/>
  <c r="V1106" i="51" s="1"/>
  <c r="AC1050" i="51"/>
  <c r="V1050" i="51" s="1"/>
  <c r="AC994" i="51"/>
  <c r="V994" i="51" s="1"/>
  <c r="AC975" i="51"/>
  <c r="V975" i="51" s="1"/>
  <c r="AC922" i="51"/>
  <c r="V922" i="51" s="1"/>
  <c r="AC777" i="51"/>
  <c r="V777" i="51" s="1"/>
  <c r="AC770" i="51"/>
  <c r="V770" i="51" s="1"/>
  <c r="AC766" i="51"/>
  <c r="V766" i="51" s="1"/>
  <c r="AC805" i="51"/>
  <c r="V805" i="51" s="1"/>
  <c r="AC791" i="51"/>
  <c r="V791" i="51" s="1"/>
  <c r="AC841" i="51"/>
  <c r="V841" i="51" s="1"/>
  <c r="AC712" i="51"/>
  <c r="V712" i="51" s="1"/>
  <c r="AC687" i="51"/>
  <c r="V687" i="51" s="1"/>
  <c r="AC667" i="51"/>
  <c r="V667" i="51" s="1"/>
  <c r="AC434" i="51"/>
  <c r="V434" i="51" s="1"/>
  <c r="AC370" i="51"/>
  <c r="V370" i="51" s="1"/>
  <c r="AC365" i="51"/>
  <c r="V365" i="51" s="1"/>
  <c r="AC258" i="51"/>
  <c r="V258" i="51" s="1"/>
  <c r="AC248" i="51"/>
  <c r="V248" i="51" s="1"/>
  <c r="AC208" i="51"/>
  <c r="V208" i="51" s="1"/>
  <c r="AC86" i="51"/>
  <c r="V86" i="51" s="1"/>
  <c r="AC82" i="51"/>
  <c r="V82" i="51" s="1"/>
  <c r="AC1004" i="51"/>
  <c r="V1004" i="51" s="1"/>
  <c r="AC956" i="51"/>
  <c r="V956" i="51" s="1"/>
  <c r="AC894" i="51"/>
  <c r="V894" i="51" s="1"/>
  <c r="AC755" i="51"/>
  <c r="V755" i="51" s="1"/>
  <c r="AC794" i="51"/>
  <c r="V794" i="51" s="1"/>
  <c r="AC634" i="51"/>
  <c r="V634" i="51" s="1"/>
  <c r="AC253" i="51"/>
  <c r="V253" i="51" s="1"/>
  <c r="AC93" i="51"/>
  <c r="V93" i="51" s="1"/>
  <c r="AC1118" i="51"/>
  <c r="V1118" i="51" s="1"/>
  <c r="AC1105" i="51"/>
  <c r="V1105" i="51" s="1"/>
  <c r="AC985" i="51"/>
  <c r="V985" i="51" s="1"/>
  <c r="AC924" i="51"/>
  <c r="V924" i="51" s="1"/>
  <c r="AC744" i="51"/>
  <c r="V744" i="51" s="1"/>
  <c r="AC733" i="51"/>
  <c r="V733" i="51" s="1"/>
  <c r="AC836" i="51"/>
  <c r="V836" i="51" s="1"/>
  <c r="AC833" i="51"/>
  <c r="V833" i="51" s="1"/>
  <c r="AC689" i="51"/>
  <c r="V689" i="51" s="1"/>
  <c r="AC660" i="51"/>
  <c r="V660" i="51" s="1"/>
  <c r="AC606" i="51"/>
  <c r="V606" i="51" s="1"/>
  <c r="AC392" i="51"/>
  <c r="V392" i="51" s="1"/>
  <c r="AC278" i="51"/>
  <c r="V278" i="51" s="1"/>
  <c r="AC154" i="51"/>
  <c r="V154" i="51" s="1"/>
  <c r="AC89" i="51"/>
  <c r="V89" i="51" s="1"/>
  <c r="AC652" i="51"/>
  <c r="V652" i="51" s="1"/>
  <c r="AC645" i="51"/>
  <c r="V645" i="51" s="1"/>
  <c r="AC610" i="51"/>
  <c r="V610" i="51" s="1"/>
  <c r="AC600" i="51"/>
  <c r="V600" i="51" s="1"/>
  <c r="AC596" i="51"/>
  <c r="V596" i="51" s="1"/>
  <c r="AC593" i="51"/>
  <c r="V593" i="51" s="1"/>
  <c r="AC569" i="51"/>
  <c r="V569" i="51" s="1"/>
  <c r="AC539" i="51"/>
  <c r="V539" i="51" s="1"/>
  <c r="AC534" i="51"/>
  <c r="V534" i="51" s="1"/>
  <c r="AC506" i="51"/>
  <c r="V506" i="51" s="1"/>
  <c r="AC441" i="51"/>
  <c r="V441" i="51" s="1"/>
  <c r="AC433" i="51"/>
  <c r="V433" i="51" s="1"/>
  <c r="AC415" i="51"/>
  <c r="V415" i="51" s="1"/>
  <c r="AC395" i="51"/>
  <c r="V395" i="51" s="1"/>
  <c r="AC375" i="51"/>
  <c r="V375" i="51" s="1"/>
  <c r="AC369" i="51"/>
  <c r="V369" i="51" s="1"/>
  <c r="AC342" i="51"/>
  <c r="V342" i="51" s="1"/>
  <c r="AC314" i="51"/>
  <c r="V314" i="51" s="1"/>
  <c r="AC310" i="51"/>
  <c r="V310" i="51" s="1"/>
  <c r="AC270" i="51"/>
  <c r="V270" i="51" s="1"/>
  <c r="AC217" i="51"/>
  <c r="V217" i="51" s="1"/>
  <c r="AC219" i="51"/>
  <c r="V219" i="51" s="1"/>
  <c r="AC215" i="51"/>
  <c r="V215" i="51" s="1"/>
  <c r="AC210" i="51"/>
  <c r="V210" i="51" s="1"/>
  <c r="AC193" i="51"/>
  <c r="V193" i="51" s="1"/>
  <c r="AC178" i="51"/>
  <c r="V178" i="51" s="1"/>
  <c r="AC175" i="51"/>
  <c r="V175" i="51" s="1"/>
  <c r="AC173" i="51"/>
  <c r="V173" i="51" s="1"/>
  <c r="AC156" i="51"/>
  <c r="V156" i="51" s="1"/>
  <c r="AC150" i="51"/>
  <c r="V150" i="51" s="1"/>
  <c r="AC147" i="51"/>
  <c r="V147" i="51" s="1"/>
  <c r="AC144" i="51"/>
  <c r="V144" i="51" s="1"/>
  <c r="AC125" i="51"/>
  <c r="V125" i="51" s="1"/>
  <c r="AC120" i="51"/>
  <c r="V120" i="51" s="1"/>
  <c r="AC121" i="51"/>
  <c r="V121" i="51" s="1"/>
  <c r="AC85" i="51"/>
  <c r="V85" i="51" s="1"/>
  <c r="AC76" i="51"/>
  <c r="V76" i="51" s="1"/>
  <c r="AC15" i="51"/>
  <c r="V15" i="51" s="1"/>
  <c r="AC9" i="51"/>
  <c r="V9" i="51" s="1"/>
  <c r="AC665" i="51"/>
  <c r="V665" i="51" s="1"/>
  <c r="AC632" i="51"/>
  <c r="V632" i="51" s="1"/>
  <c r="AC620" i="51"/>
  <c r="V620" i="51" s="1"/>
  <c r="AC568" i="51"/>
  <c r="V568" i="51" s="1"/>
  <c r="AC561" i="51"/>
  <c r="V561" i="51" s="1"/>
  <c r="AC546" i="51"/>
  <c r="V546" i="51" s="1"/>
  <c r="AC492" i="51"/>
  <c r="V492" i="51" s="1"/>
  <c r="AC464" i="51"/>
  <c r="V464" i="51" s="1"/>
  <c r="AC452" i="51"/>
  <c r="V452" i="51" s="1"/>
  <c r="AC443" i="51"/>
  <c r="V443" i="51" s="1"/>
  <c r="AC417" i="51"/>
  <c r="V417" i="51" s="1"/>
  <c r="AC412" i="51"/>
  <c r="V412" i="51" s="1"/>
  <c r="AC374" i="51"/>
  <c r="V374" i="51" s="1"/>
  <c r="AC340" i="51"/>
  <c r="V340" i="51" s="1"/>
  <c r="AC321" i="51"/>
  <c r="V321" i="51" s="1"/>
  <c r="AC268" i="51"/>
  <c r="V268" i="51" s="1"/>
  <c r="AC313" i="51"/>
  <c r="V313" i="51" s="1"/>
  <c r="AC291" i="51"/>
  <c r="V291" i="51" s="1"/>
  <c r="AC269" i="51"/>
  <c r="V269" i="51" s="1"/>
  <c r="AC273" i="51"/>
  <c r="V273" i="51" s="1"/>
  <c r="AC234" i="51"/>
  <c r="V234" i="51" s="1"/>
  <c r="AC224" i="51"/>
  <c r="V224" i="51" s="1"/>
  <c r="AC199" i="51"/>
  <c r="V199" i="51" s="1"/>
  <c r="AC192" i="51"/>
  <c r="V192" i="51" s="1"/>
  <c r="AC161" i="51"/>
  <c r="V161" i="51" s="1"/>
  <c r="AC131" i="51"/>
  <c r="V131" i="51" s="1"/>
  <c r="AC124" i="51"/>
  <c r="V124" i="51" s="1"/>
  <c r="AC95" i="51"/>
  <c r="V95" i="51" s="1"/>
  <c r="AC37" i="51"/>
  <c r="V37" i="51" s="1"/>
  <c r="AC12" i="51"/>
  <c r="V12" i="51" s="1"/>
  <c r="AC43" i="51"/>
  <c r="V43" i="51" s="1"/>
  <c r="AC33" i="51"/>
  <c r="V33" i="51" s="1"/>
  <c r="AC8" i="51"/>
  <c r="V8" i="51" s="1"/>
  <c r="AC2" i="51"/>
  <c r="V2" i="51" s="1"/>
  <c r="AC668" i="51"/>
  <c r="V668" i="51" s="1"/>
  <c r="AC637" i="51"/>
  <c r="V637" i="51" s="1"/>
  <c r="AC635" i="51"/>
  <c r="V635" i="51" s="1"/>
  <c r="AC617" i="51"/>
  <c r="V617" i="51" s="1"/>
  <c r="AC598" i="51"/>
  <c r="V598" i="51" s="1"/>
  <c r="AC584" i="51"/>
  <c r="V584" i="51" s="1"/>
  <c r="AC564" i="51"/>
  <c r="V564" i="51" s="1"/>
  <c r="AC537" i="51"/>
  <c r="V537" i="51" s="1"/>
  <c r="AC529" i="51"/>
  <c r="V529" i="51" s="1"/>
  <c r="AC523" i="51"/>
  <c r="V523" i="51" s="1"/>
  <c r="AC516" i="51"/>
  <c r="V516" i="51" s="1"/>
  <c r="AC501" i="51"/>
  <c r="V501" i="51" s="1"/>
  <c r="AC488" i="51"/>
  <c r="V488" i="51" s="1"/>
  <c r="AC478" i="51"/>
  <c r="V478" i="51" s="1"/>
  <c r="AC469" i="51"/>
  <c r="V469" i="51" s="1"/>
  <c r="AC463" i="51"/>
  <c r="V463" i="51" s="1"/>
  <c r="AC439" i="51"/>
  <c r="V439" i="51" s="1"/>
  <c r="AC424" i="51"/>
  <c r="V424" i="51" s="1"/>
  <c r="AC416" i="51"/>
  <c r="V416" i="51" s="1"/>
  <c r="AC403" i="51"/>
  <c r="V403" i="51" s="1"/>
  <c r="AC397" i="51"/>
  <c r="V397" i="51" s="1"/>
  <c r="AC337" i="51"/>
  <c r="V337" i="51" s="1"/>
  <c r="AC367" i="51"/>
  <c r="V367" i="51" s="1"/>
  <c r="AC363" i="51"/>
  <c r="V363" i="51" s="1"/>
  <c r="AC330" i="51"/>
  <c r="V330" i="51" s="1"/>
  <c r="AC312" i="51"/>
  <c r="V312" i="51" s="1"/>
  <c r="AC299" i="51"/>
  <c r="V299" i="51" s="1"/>
  <c r="AC290" i="51"/>
  <c r="V290" i="51" s="1"/>
  <c r="AC280" i="51"/>
  <c r="V280" i="51" s="1"/>
  <c r="AC272" i="51"/>
  <c r="V272" i="51" s="1"/>
  <c r="AC259" i="51"/>
  <c r="V259" i="51" s="1"/>
  <c r="AC256" i="51"/>
  <c r="V256" i="51" s="1"/>
  <c r="AC233" i="51"/>
  <c r="V233" i="51" s="1"/>
  <c r="AC223" i="51"/>
  <c r="V223" i="51" s="1"/>
  <c r="AC189" i="51"/>
  <c r="V189" i="51" s="1"/>
  <c r="AC146" i="51"/>
  <c r="V146" i="51" s="1"/>
  <c r="AC155" i="51"/>
  <c r="V155" i="51" s="1"/>
  <c r="AC148" i="51"/>
  <c r="V148" i="51" s="1"/>
  <c r="AC118" i="51"/>
  <c r="V118" i="51" s="1"/>
  <c r="AC87" i="51"/>
  <c r="V87" i="51" s="1"/>
  <c r="AC72" i="51"/>
  <c r="V72" i="51" s="1"/>
  <c r="AC65" i="51"/>
  <c r="V65" i="51" s="1"/>
  <c r="AC54" i="51"/>
  <c r="V54" i="51" s="1"/>
  <c r="AC36" i="51"/>
  <c r="V36" i="51" s="1"/>
  <c r="AC17" i="51"/>
  <c r="V17" i="51" s="1"/>
  <c r="AC3" i="51"/>
  <c r="V3" i="51" s="1"/>
  <c r="AC563" i="51"/>
  <c r="V563" i="51" s="1"/>
  <c r="AC468" i="51"/>
  <c r="V468" i="51" s="1"/>
  <c r="AC445" i="51"/>
  <c r="V445" i="51" s="1"/>
  <c r="AC409" i="51"/>
  <c r="V409" i="51" s="1"/>
  <c r="AC402" i="51"/>
  <c r="V402" i="51" s="1"/>
  <c r="AC362" i="51"/>
  <c r="V362" i="51" s="1"/>
  <c r="AC304" i="51"/>
  <c r="V304" i="51" s="1"/>
  <c r="AC298" i="51"/>
  <c r="V298" i="51" s="1"/>
  <c r="AC279" i="51"/>
  <c r="V279" i="51" s="1"/>
  <c r="AC239" i="51"/>
  <c r="V239" i="51" s="1"/>
  <c r="AC83" i="51"/>
  <c r="V83" i="51" s="1"/>
  <c r="AC51" i="51"/>
  <c r="V51" i="51" s="1"/>
  <c r="AC13" i="51"/>
  <c r="V13" i="51" s="1"/>
  <c r="K31" i="50"/>
  <c r="K27" i="50"/>
  <c r="AC2387" i="51"/>
  <c r="V2387" i="51" s="1"/>
  <c r="AC2326" i="51"/>
  <c r="V2326" i="51" s="1"/>
  <c r="AC2309" i="51"/>
  <c r="V2309" i="51" s="1"/>
  <c r="AC2268" i="51"/>
  <c r="V2268" i="51" s="1"/>
  <c r="AC2252" i="51"/>
  <c r="V2252" i="51" s="1"/>
  <c r="AC2243" i="51"/>
  <c r="V2243" i="51" s="1"/>
  <c r="AC2217" i="51"/>
  <c r="V2217" i="51" s="1"/>
  <c r="AC2177" i="51"/>
  <c r="V2177" i="51" s="1"/>
  <c r="AC2159" i="51"/>
  <c r="V2159" i="51" s="1"/>
  <c r="AC2098" i="51"/>
  <c r="V2098" i="51" s="1"/>
  <c r="AC2081" i="51"/>
  <c r="V2081" i="51" s="1"/>
  <c r="AC1993" i="51"/>
  <c r="V1993" i="51" s="1"/>
  <c r="AC1976" i="51"/>
  <c r="V1976" i="51" s="1"/>
  <c r="AC1800" i="51"/>
  <c r="V1800" i="51" s="1"/>
  <c r="AC2399" i="51"/>
  <c r="V2399" i="51" s="1"/>
  <c r="AC2373" i="51"/>
  <c r="V2373" i="51" s="1"/>
  <c r="AC2358" i="51"/>
  <c r="V2358" i="51" s="1"/>
  <c r="AC2343" i="51"/>
  <c r="V2343" i="51" s="1"/>
  <c r="AC2320" i="51"/>
  <c r="V2320" i="51" s="1"/>
  <c r="AC2290" i="51"/>
  <c r="V2290" i="51" s="1"/>
  <c r="AC2210" i="51"/>
  <c r="V2210" i="51" s="1"/>
  <c r="AC2139" i="51"/>
  <c r="V2139" i="51" s="1"/>
  <c r="AC2121" i="51"/>
  <c r="V2121" i="51" s="1"/>
  <c r="AC2073" i="51"/>
  <c r="V2073" i="51" s="1"/>
  <c r="AC2018" i="51"/>
  <c r="V2018" i="51" s="1"/>
  <c r="AC1969" i="51"/>
  <c r="V1969" i="51" s="1"/>
  <c r="AC2383" i="51"/>
  <c r="V2383" i="51" s="1"/>
  <c r="AC2308" i="51"/>
  <c r="V2308" i="51" s="1"/>
  <c r="AC2279" i="51"/>
  <c r="V2279" i="51" s="1"/>
  <c r="AC2267" i="51"/>
  <c r="V2267" i="51" s="1"/>
  <c r="AC2251" i="51"/>
  <c r="V2251" i="51" s="1"/>
  <c r="AC2216" i="51"/>
  <c r="V2216" i="51" s="1"/>
  <c r="AC2175" i="51"/>
  <c r="V2175" i="51" s="1"/>
  <c r="AC2097" i="51"/>
  <c r="V2097" i="51" s="1"/>
  <c r="AC1992" i="51"/>
  <c r="V1992" i="51" s="1"/>
  <c r="AC1140" i="51"/>
  <c r="V1140" i="51" s="1"/>
  <c r="AC2194" i="51"/>
  <c r="V2194" i="51" s="1"/>
  <c r="AC2167" i="51"/>
  <c r="V2167" i="51" s="1"/>
  <c r="AC2106" i="51"/>
  <c r="V2106" i="51" s="1"/>
  <c r="AC2090" i="51"/>
  <c r="V2090" i="51" s="1"/>
  <c r="AC2002" i="51"/>
  <c r="V2002" i="51" s="1"/>
  <c r="AC1984" i="51"/>
  <c r="V1984" i="51" s="1"/>
  <c r="AC1722" i="51"/>
  <c r="V1722" i="51" s="1"/>
  <c r="AC1741" i="51"/>
  <c r="V1741" i="51" s="1"/>
  <c r="AC1807" i="51"/>
  <c r="V1807" i="51" s="1"/>
  <c r="AC1780" i="51"/>
  <c r="V1780" i="51" s="1"/>
  <c r="AC1749" i="51"/>
  <c r="V1749" i="51" s="1"/>
  <c r="AC1714" i="51"/>
  <c r="V1714" i="51" s="1"/>
  <c r="AC1696" i="51"/>
  <c r="V1696" i="51" s="1"/>
  <c r="AC1680" i="51"/>
  <c r="V1680" i="51" s="1"/>
  <c r="AC1674" i="51"/>
  <c r="V1674" i="51" s="1"/>
  <c r="AC1667" i="51"/>
  <c r="V1667" i="51" s="1"/>
  <c r="AC1657" i="51"/>
  <c r="V1657" i="51" s="1"/>
  <c r="AC1647" i="51"/>
  <c r="V1647" i="51" s="1"/>
  <c r="AC1642" i="51"/>
  <c r="V1642" i="51" s="1"/>
  <c r="AC1632" i="51"/>
  <c r="V1632" i="51" s="1"/>
  <c r="AC1597" i="51"/>
  <c r="V1597" i="51" s="1"/>
  <c r="AC1606" i="51"/>
  <c r="V1606" i="51" s="1"/>
  <c r="AC1599" i="51"/>
  <c r="V1599" i="51" s="1"/>
  <c r="AC1593" i="51"/>
  <c r="V1593" i="51" s="1"/>
  <c r="AC1577" i="51"/>
  <c r="V1577" i="51" s="1"/>
  <c r="AC1570" i="51"/>
  <c r="V1570" i="51" s="1"/>
  <c r="AC1565" i="51"/>
  <c r="V1565" i="51" s="1"/>
  <c r="AC1560" i="51"/>
  <c r="V1560" i="51" s="1"/>
  <c r="AC1504" i="51"/>
  <c r="V1504" i="51" s="1"/>
  <c r="AC1468" i="51"/>
  <c r="V1468" i="51" s="1"/>
  <c r="AC1530" i="51"/>
  <c r="V1530" i="51" s="1"/>
  <c r="AC1497" i="51"/>
  <c r="V1497" i="51" s="1"/>
  <c r="AC1487" i="51"/>
  <c r="V1487" i="51" s="1"/>
  <c r="AC1514" i="51"/>
  <c r="V1514" i="51" s="1"/>
  <c r="AC1457" i="51"/>
  <c r="V1457" i="51" s="1"/>
  <c r="AC1430" i="51"/>
  <c r="V1430" i="51" s="1"/>
  <c r="AC1493" i="51"/>
  <c r="V1493" i="51" s="1"/>
  <c r="AC1480" i="51"/>
  <c r="V1480" i="51" s="1"/>
  <c r="AC1413" i="51"/>
  <c r="V1413" i="51" s="1"/>
  <c r="AC1201" i="51"/>
  <c r="V1201" i="51" s="1"/>
  <c r="AC1953" i="51"/>
  <c r="V1953" i="51" s="1"/>
  <c r="AC1871" i="51"/>
  <c r="V1871" i="51" s="1"/>
  <c r="AC1853" i="51"/>
  <c r="V1853" i="51" s="1"/>
  <c r="AC346" i="51"/>
  <c r="V346" i="51" s="1"/>
  <c r="AC1796" i="51"/>
  <c r="V1796" i="51" s="1"/>
  <c r="AC1765" i="51"/>
  <c r="V1765" i="51" s="1"/>
  <c r="AC1719" i="51"/>
  <c r="V1719" i="51" s="1"/>
  <c r="AC1305" i="51"/>
  <c r="V1305" i="51" s="1"/>
  <c r="AC1806" i="51"/>
  <c r="V1806" i="51" s="1"/>
  <c r="AC1782" i="51"/>
  <c r="V1782" i="51" s="1"/>
  <c r="AC1716" i="51"/>
  <c r="V1716" i="51" s="1"/>
  <c r="AC1694" i="51"/>
  <c r="V1694" i="51" s="1"/>
  <c r="AC1682" i="51"/>
  <c r="V1682" i="51" s="1"/>
  <c r="AC1673" i="51"/>
  <c r="V1673" i="51" s="1"/>
  <c r="AC1665" i="51"/>
  <c r="V1665" i="51" s="1"/>
  <c r="AC1655" i="51"/>
  <c r="V1655" i="51" s="1"/>
  <c r="AC1640" i="51"/>
  <c r="V1640" i="51" s="1"/>
  <c r="AC1635" i="51"/>
  <c r="V1635" i="51" s="1"/>
  <c r="AC1630" i="51"/>
  <c r="V1630" i="51" s="1"/>
  <c r="AC1621" i="51"/>
  <c r="V1621" i="51" s="1"/>
  <c r="AC1608" i="51"/>
  <c r="V1608" i="51" s="1"/>
  <c r="AC1616" i="51"/>
  <c r="V1616" i="51" s="1"/>
  <c r="AC1585" i="51"/>
  <c r="V1585" i="51" s="1"/>
  <c r="AC1579" i="51"/>
  <c r="V1579" i="51" s="1"/>
  <c r="AC1569" i="51"/>
  <c r="V1569" i="51" s="1"/>
  <c r="AC1566" i="51"/>
  <c r="V1566" i="51" s="1"/>
  <c r="AC1552" i="51"/>
  <c r="V1552" i="51" s="1"/>
  <c r="AC1523" i="51"/>
  <c r="V1523" i="51" s="1"/>
  <c r="AC1511" i="51"/>
  <c r="V1511" i="51" s="1"/>
  <c r="AC1507" i="51"/>
  <c r="V1507" i="51" s="1"/>
  <c r="AC1231" i="51"/>
  <c r="V1231" i="51" s="1"/>
  <c r="AC1225" i="51"/>
  <c r="V1225" i="51" s="1"/>
  <c r="AC1518" i="51"/>
  <c r="V1518" i="51" s="1"/>
  <c r="AC1331" i="51"/>
  <c r="V1331" i="51" s="1"/>
  <c r="AC1489" i="51"/>
  <c r="V1489" i="51" s="1"/>
  <c r="AC1421" i="51"/>
  <c r="V1421" i="51" s="1"/>
  <c r="AC1415" i="51"/>
  <c r="V1415" i="51" s="1"/>
  <c r="AC1319" i="51"/>
  <c r="V1319" i="51" s="1"/>
  <c r="AC1213" i="51"/>
  <c r="V1213" i="51" s="1"/>
  <c r="AC1375" i="51"/>
  <c r="V1375" i="51" s="1"/>
  <c r="AC1278" i="51"/>
  <c r="V1278" i="51" s="1"/>
  <c r="AC1322" i="51"/>
  <c r="V1322" i="51" s="1"/>
  <c r="AC1307" i="51"/>
  <c r="V1307" i="51" s="1"/>
  <c r="AC1215" i="51"/>
  <c r="V1215" i="51" s="1"/>
  <c r="AC1143" i="51"/>
  <c r="V1143" i="51" s="1"/>
  <c r="AC943" i="51"/>
  <c r="V943" i="51" s="1"/>
  <c r="AC871" i="51"/>
  <c r="V871" i="51" s="1"/>
  <c r="AC852" i="51"/>
  <c r="V852" i="51" s="1"/>
  <c r="AC540" i="51"/>
  <c r="V540" i="51" s="1"/>
  <c r="AC1359" i="51"/>
  <c r="V1359" i="51" s="1"/>
  <c r="AC1236" i="51"/>
  <c r="V1236" i="51" s="1"/>
  <c r="AC1163" i="51"/>
  <c r="V1163" i="51" s="1"/>
  <c r="AC1094" i="51"/>
  <c r="V1094" i="51" s="1"/>
  <c r="AC960" i="51"/>
  <c r="V960" i="51" s="1"/>
  <c r="AC890" i="51"/>
  <c r="V890" i="51" s="1"/>
  <c r="AC845" i="51"/>
  <c r="V845" i="51" s="1"/>
  <c r="AC1441" i="51"/>
  <c r="V1441" i="51" s="1"/>
  <c r="AC1330" i="51"/>
  <c r="V1330" i="51" s="1"/>
  <c r="AC1301" i="51"/>
  <c r="V1301" i="51" s="1"/>
  <c r="AC1210" i="51"/>
  <c r="V1210" i="51" s="1"/>
  <c r="AC1135" i="51"/>
  <c r="V1135" i="51" s="1"/>
  <c r="AC1069" i="51"/>
  <c r="V1069" i="51" s="1"/>
  <c r="AC911" i="51"/>
  <c r="V911" i="51" s="1"/>
  <c r="AC745" i="51"/>
  <c r="V745" i="51" s="1"/>
  <c r="AC1258" i="51"/>
  <c r="V1258" i="51" s="1"/>
  <c r="AC1110" i="51"/>
  <c r="V1110" i="51" s="1"/>
  <c r="AC1048" i="51"/>
  <c r="V1048" i="51" s="1"/>
  <c r="AC977" i="51"/>
  <c r="V977" i="51" s="1"/>
  <c r="AC863" i="51"/>
  <c r="V863" i="51" s="1"/>
  <c r="AC691" i="51"/>
  <c r="V691" i="51" s="1"/>
  <c r="AC1366" i="51"/>
  <c r="V1366" i="51" s="1"/>
  <c r="AC1223" i="51"/>
  <c r="V1223" i="51" s="1"/>
  <c r="AC1153" i="51"/>
  <c r="V1153" i="51" s="1"/>
  <c r="AC1179" i="51"/>
  <c r="V1179" i="51" s="1"/>
  <c r="AC1027" i="51"/>
  <c r="V1027" i="51" s="1"/>
  <c r="AC951" i="51"/>
  <c r="V951" i="51" s="1"/>
  <c r="AC787" i="51"/>
  <c r="V787" i="51" s="1"/>
  <c r="AC765" i="51"/>
  <c r="V765" i="51" s="1"/>
  <c r="AC934" i="51"/>
  <c r="V934" i="51" s="1"/>
  <c r="AC870" i="51"/>
  <c r="V870" i="51" s="1"/>
  <c r="AC889" i="51"/>
  <c r="V889" i="51" s="1"/>
  <c r="AC786" i="51"/>
  <c r="V786" i="51" s="1"/>
  <c r="AC753" i="51"/>
  <c r="V753" i="51" s="1"/>
  <c r="AC741" i="51"/>
  <c r="V741" i="51" s="1"/>
  <c r="AC729" i="51"/>
  <c r="V729" i="51" s="1"/>
  <c r="AC798" i="51"/>
  <c r="V798" i="51" s="1"/>
  <c r="AC815" i="51"/>
  <c r="V815" i="51" s="1"/>
  <c r="AC671" i="51"/>
  <c r="V671" i="51" s="1"/>
  <c r="AC838" i="51"/>
  <c r="V838" i="51" s="1"/>
  <c r="AC684" i="51"/>
  <c r="V684" i="51" s="1"/>
  <c r="AC830" i="51"/>
  <c r="V830" i="51" s="1"/>
  <c r="AC695" i="51"/>
  <c r="V695" i="51" s="1"/>
  <c r="AC571" i="51"/>
  <c r="V571" i="51" s="1"/>
  <c r="AC656" i="51"/>
  <c r="V656" i="51" s="1"/>
  <c r="AC631" i="51"/>
  <c r="V631" i="51" s="1"/>
  <c r="AC590" i="51"/>
  <c r="V590" i="51" s="1"/>
  <c r="AC551" i="51"/>
  <c r="V551" i="51" s="1"/>
  <c r="AC520" i="51"/>
  <c r="V520" i="51" s="1"/>
  <c r="AC499" i="51"/>
  <c r="V499" i="51" s="1"/>
  <c r="AC483" i="51"/>
  <c r="V483" i="51" s="1"/>
  <c r="AC467" i="51"/>
  <c r="V467" i="51" s="1"/>
  <c r="AC451" i="51"/>
  <c r="V451" i="51" s="1"/>
  <c r="AC436" i="51"/>
  <c r="V436" i="51" s="1"/>
  <c r="AC422" i="51"/>
  <c r="V422" i="51" s="1"/>
  <c r="AC355" i="51"/>
  <c r="V355" i="51" s="1"/>
  <c r="AC372" i="51"/>
  <c r="V372" i="51" s="1"/>
  <c r="AC360" i="51"/>
  <c r="V360" i="51" s="1"/>
  <c r="AC335" i="51"/>
  <c r="V335" i="51" s="1"/>
  <c r="AC349" i="51"/>
  <c r="V349" i="51" s="1"/>
  <c r="AC267" i="51"/>
  <c r="V267" i="51" s="1"/>
  <c r="AC271" i="51"/>
  <c r="V271" i="51" s="1"/>
  <c r="AC638" i="51"/>
  <c r="V638" i="51" s="1"/>
  <c r="AC613" i="51"/>
  <c r="V613" i="51" s="1"/>
  <c r="AC597" i="51"/>
  <c r="V597" i="51" s="1"/>
  <c r="AC559" i="51"/>
  <c r="V559" i="51" s="1"/>
  <c r="AC528" i="51"/>
  <c r="V528" i="51" s="1"/>
  <c r="AC300" i="51"/>
  <c r="V300" i="51" s="1"/>
  <c r="AC643" i="51"/>
  <c r="V643" i="51" s="1"/>
  <c r="AC619" i="51"/>
  <c r="V619" i="51" s="1"/>
  <c r="AC607" i="51"/>
  <c r="V607" i="51" s="1"/>
  <c r="AC567" i="51"/>
  <c r="V567" i="51" s="1"/>
  <c r="AC535" i="51"/>
  <c r="V535" i="51" s="1"/>
  <c r="AC491" i="51"/>
  <c r="V491" i="51" s="1"/>
  <c r="AC474" i="51"/>
  <c r="V474" i="51" s="1"/>
  <c r="AC459" i="51"/>
  <c r="V459" i="51" s="1"/>
  <c r="AC444" i="51"/>
  <c r="V444" i="51" s="1"/>
  <c r="AC428" i="51"/>
  <c r="V428" i="51" s="1"/>
  <c r="AC398" i="51"/>
  <c r="V398" i="51" s="1"/>
  <c r="AC380" i="51"/>
  <c r="V380" i="51" s="1"/>
  <c r="AC339" i="51"/>
  <c r="V339" i="51" s="1"/>
  <c r="AC311" i="51"/>
  <c r="V311" i="51" s="1"/>
  <c r="AC649" i="51"/>
  <c r="V649" i="51" s="1"/>
  <c r="AC575" i="51"/>
  <c r="V575" i="51" s="1"/>
  <c r="AC545" i="51"/>
  <c r="V545" i="51" s="1"/>
  <c r="AC502" i="51"/>
  <c r="V502" i="51" s="1"/>
  <c r="H55" i="57" l="1"/>
  <c r="J65" i="57" s="1"/>
  <c r="H49" i="50"/>
  <c r="J59" i="50" s="1"/>
  <c r="J58" i="50"/>
  <c r="V2432" i="51"/>
  <c r="W2430" i="51"/>
  <c r="AC1760" i="51"/>
  <c r="AC2430" i="51" s="1"/>
  <c r="I40" i="57" l="1"/>
  <c r="J40" i="57" s="1"/>
  <c r="K40" i="57" s="1"/>
  <c r="I36" i="57"/>
  <c r="J36" i="57" s="1"/>
  <c r="K36" i="57" s="1"/>
  <c r="I50" i="57"/>
  <c r="J50" i="57" s="1"/>
  <c r="K50" i="57" s="1"/>
  <c r="I49" i="57"/>
  <c r="J49" i="57" s="1"/>
  <c r="K49" i="57" s="1"/>
  <c r="I42" i="57"/>
  <c r="J42" i="57" s="1"/>
  <c r="K42" i="57" s="1"/>
  <c r="I34" i="57"/>
  <c r="J34" i="57" s="1"/>
  <c r="K34" i="57" s="1"/>
  <c r="I30" i="57"/>
  <c r="J30" i="57" s="1"/>
  <c r="K30" i="57" s="1"/>
  <c r="I38" i="57"/>
  <c r="J38" i="57" s="1"/>
  <c r="K38" i="57" s="1"/>
  <c r="I39" i="57"/>
  <c r="J39" i="57" s="1"/>
  <c r="K39" i="57" s="1"/>
  <c r="I44" i="57"/>
  <c r="J44" i="57" s="1"/>
  <c r="K44" i="57" s="1"/>
  <c r="I37" i="57"/>
  <c r="J37" i="57" s="1"/>
  <c r="K37" i="57" s="1"/>
  <c r="I41" i="57"/>
  <c r="J41" i="57" s="1"/>
  <c r="K41" i="57" s="1"/>
  <c r="I46" i="57"/>
  <c r="J46" i="57" s="1"/>
  <c r="K46" i="57" s="1"/>
  <c r="I48" i="57"/>
  <c r="J48" i="57" s="1"/>
  <c r="K48" i="57" s="1"/>
  <c r="I51" i="57"/>
  <c r="J51" i="57" s="1"/>
  <c r="K51" i="57" s="1"/>
  <c r="I43" i="57"/>
  <c r="J43" i="57" s="1"/>
  <c r="K43" i="57" s="1"/>
  <c r="I52" i="57"/>
  <c r="J52" i="57" s="1"/>
  <c r="K52" i="57" s="1"/>
  <c r="I45" i="57"/>
  <c r="J45" i="57" s="1"/>
  <c r="K45" i="57" s="1"/>
  <c r="I31" i="57"/>
  <c r="J31" i="57" s="1"/>
  <c r="K31" i="57" s="1"/>
  <c r="I47" i="57"/>
  <c r="J47" i="57" s="1"/>
  <c r="K47" i="57" s="1"/>
  <c r="I35" i="57"/>
  <c r="J35" i="57" s="1"/>
  <c r="K35" i="57" s="1"/>
  <c r="I53" i="57"/>
  <c r="J53" i="57" s="1"/>
  <c r="K53" i="57" s="1"/>
  <c r="I29" i="57"/>
  <c r="J29" i="57" s="1"/>
  <c r="K29" i="57" s="1"/>
  <c r="J59" i="57" s="1"/>
  <c r="J60" i="57" s="1"/>
  <c r="J64" i="57" s="1"/>
  <c r="J66" i="57" s="1"/>
  <c r="I32" i="57"/>
  <c r="J32" i="57" s="1"/>
  <c r="K32" i="57" s="1"/>
  <c r="I33" i="57"/>
  <c r="J33" i="57" s="1"/>
  <c r="K33" i="57" s="1"/>
  <c r="J60" i="50"/>
  <c r="J64" i="50" s="1"/>
  <c r="V1760" i="51"/>
  <c r="V2430" i="51" s="1"/>
  <c r="C35" i="45"/>
  <c r="C43" i="45" l="1"/>
  <c r="C37" i="45"/>
  <c r="AD2065" i="51" l="1"/>
  <c r="AF2065" i="51" s="1"/>
  <c r="AG2065" i="51" s="1"/>
  <c r="AD338" i="51"/>
  <c r="AF338" i="51" s="1"/>
  <c r="AG338" i="51" s="1"/>
  <c r="AD2056" i="51"/>
  <c r="AF2056" i="51" s="1"/>
  <c r="AG2056" i="51" s="1"/>
  <c r="AD1334" i="51"/>
  <c r="AF1334" i="51" s="1"/>
  <c r="AG1334" i="51" s="1"/>
  <c r="AD728" i="51"/>
  <c r="AF728" i="51" s="1"/>
  <c r="AG728" i="51" s="1"/>
  <c r="AD727" i="51"/>
  <c r="AF727" i="51" s="1"/>
  <c r="AG727" i="51" s="1"/>
  <c r="AD726" i="51"/>
  <c r="AF726" i="51" s="1"/>
  <c r="AG726" i="51" s="1"/>
  <c r="AD725" i="51"/>
  <c r="AF725" i="51" s="1"/>
  <c r="AG725" i="51" s="1"/>
  <c r="AD724" i="51"/>
  <c r="AF724" i="51" s="1"/>
  <c r="AG724" i="51" s="1"/>
  <c r="AD187" i="51"/>
  <c r="AF187" i="51" s="1"/>
  <c r="AG187" i="51" s="1"/>
  <c r="AD186" i="51"/>
  <c r="AF186" i="51" s="1"/>
  <c r="AG186" i="51" s="1"/>
  <c r="AD191" i="51"/>
  <c r="AF191" i="51" s="1"/>
  <c r="AG191" i="51" s="1"/>
  <c r="AD583" i="51"/>
  <c r="AD190" i="51"/>
  <c r="AF190" i="51" s="1"/>
  <c r="AG190" i="51" s="1"/>
  <c r="AD2037" i="51"/>
  <c r="AF2037" i="51" s="1"/>
  <c r="AG2037" i="51" s="1"/>
  <c r="AD102" i="51"/>
  <c r="AF102" i="51" s="1"/>
  <c r="AG102" i="51" s="1"/>
  <c r="AD101" i="51"/>
  <c r="AF101" i="51" s="1"/>
  <c r="AG101" i="51" s="1"/>
  <c r="AD232" i="51"/>
  <c r="AF232" i="51" s="1"/>
  <c r="AG232" i="51" s="1"/>
  <c r="AD69" i="51"/>
  <c r="AF69" i="51" s="1"/>
  <c r="AG69" i="51" s="1"/>
  <c r="C41" i="45"/>
  <c r="AD585" i="51"/>
  <c r="AF585" i="51" s="1"/>
  <c r="AG585" i="51" s="1"/>
  <c r="AD2007" i="51"/>
  <c r="AF2007" i="51" s="1"/>
  <c r="AG2007" i="51" s="1"/>
  <c r="AD2150" i="51"/>
  <c r="AF2150" i="51" s="1"/>
  <c r="AG2150" i="51" s="1"/>
  <c r="AD1464" i="51"/>
  <c r="AF1464" i="51" s="1"/>
  <c r="AG1464" i="51" s="1"/>
  <c r="AD255" i="51"/>
  <c r="AF255" i="51" s="1"/>
  <c r="AG255" i="51" s="1"/>
  <c r="AD1587" i="51"/>
  <c r="AF1587" i="51" s="1"/>
  <c r="AG1587" i="51" s="1"/>
  <c r="AD214" i="51"/>
  <c r="AF214" i="51" s="1"/>
  <c r="AG214" i="51" s="1"/>
  <c r="AD110" i="51"/>
  <c r="AF110" i="51" s="1"/>
  <c r="AG110" i="51" s="1"/>
  <c r="AD723" i="51"/>
  <c r="AF723" i="51" s="1"/>
  <c r="AG723" i="51" s="1"/>
  <c r="AD882" i="51"/>
  <c r="AF882" i="51" s="1"/>
  <c r="AG882" i="51" s="1"/>
  <c r="AD1374" i="51"/>
  <c r="AF1374" i="51" s="1"/>
  <c r="AG1374" i="51" s="1"/>
  <c r="AD1203" i="51"/>
  <c r="AF1203" i="51" s="1"/>
  <c r="AG1203" i="51" s="1"/>
  <c r="AD213" i="51"/>
  <c r="AF213" i="51" s="1"/>
  <c r="AG213" i="51" s="1"/>
  <c r="AD1575" i="51"/>
  <c r="AF1575" i="51" s="1"/>
  <c r="AG1575" i="51" s="1"/>
  <c r="AD1700" i="51"/>
  <c r="AF1700" i="51" s="1"/>
  <c r="AG1700" i="51" s="1"/>
  <c r="AD2185" i="51"/>
  <c r="AF2185" i="51" s="1"/>
  <c r="AG2185" i="51" s="1"/>
  <c r="AD1843" i="51"/>
  <c r="AF1843" i="51" s="1"/>
  <c r="AG1843" i="51" s="1"/>
  <c r="AD2238" i="51"/>
  <c r="AF2238" i="51" s="1"/>
  <c r="AG2238" i="51" s="1"/>
  <c r="AD2423" i="51"/>
  <c r="AF2423" i="51" s="1"/>
  <c r="AG2423" i="51" s="1"/>
  <c r="AD604" i="51"/>
  <c r="AF604" i="51" s="1"/>
  <c r="AG604" i="51" s="1"/>
  <c r="AD2360" i="51"/>
  <c r="AF2360" i="51" s="1"/>
  <c r="AG2360" i="51" s="1"/>
  <c r="AD198" i="51"/>
  <c r="AF198" i="51" s="1"/>
  <c r="AG198" i="51" s="1"/>
  <c r="AD2209" i="51"/>
  <c r="AF2209" i="51" s="1"/>
  <c r="AG2209" i="51" s="1"/>
  <c r="AD1908" i="51"/>
  <c r="AF1908" i="51" s="1"/>
  <c r="AG1908" i="51" s="1"/>
  <c r="AD754" i="51"/>
  <c r="AF754" i="51" s="1"/>
  <c r="AG754" i="51" s="1"/>
  <c r="AD1726" i="51"/>
  <c r="AF1726" i="51" s="1"/>
  <c r="AG1726" i="51" s="1"/>
  <c r="AD384" i="51"/>
  <c r="AF384" i="51" s="1"/>
  <c r="AG384" i="51" s="1"/>
  <c r="AD1545" i="51"/>
  <c r="AF1545" i="51" s="1"/>
  <c r="AG1545" i="51" s="1"/>
  <c r="AD2173" i="51"/>
  <c r="AF2173" i="51" s="1"/>
  <c r="AG2173" i="51" s="1"/>
  <c r="AD1466" i="51"/>
  <c r="AF1466" i="51" s="1"/>
  <c r="AG1466" i="51" s="1"/>
  <c r="AD2255" i="51"/>
  <c r="AF2255" i="51" s="1"/>
  <c r="AG2255" i="51" s="1"/>
  <c r="AD1846" i="51"/>
  <c r="AF1846" i="51" s="1"/>
  <c r="AG1846" i="51" s="1"/>
  <c r="AD343" i="51"/>
  <c r="AF343" i="51" s="1"/>
  <c r="AG343" i="51" s="1"/>
  <c r="AD529" i="51"/>
  <c r="AF529" i="51" s="1"/>
  <c r="AG529" i="51" s="1"/>
  <c r="AD2221" i="51"/>
  <c r="AF2221" i="51" s="1"/>
  <c r="AG2221" i="51" s="1"/>
  <c r="AD1768" i="51"/>
  <c r="AF1768" i="51" s="1"/>
  <c r="AG1768" i="51" s="1"/>
  <c r="AD1066" i="51"/>
  <c r="AF1066" i="51" s="1"/>
  <c r="AG1066" i="51" s="1"/>
  <c r="AD1111" i="51"/>
  <c r="AF1111" i="51" s="1"/>
  <c r="AG1111" i="51" s="1"/>
  <c r="AD1954" i="51"/>
  <c r="AF1954" i="51" s="1"/>
  <c r="AG1954" i="51" s="1"/>
  <c r="AD699" i="51"/>
  <c r="AF699" i="51" s="1"/>
  <c r="AG699" i="51" s="1"/>
  <c r="AD2031" i="51"/>
  <c r="AF2031" i="51" s="1"/>
  <c r="AG2031" i="51" s="1"/>
  <c r="AD1503" i="51"/>
  <c r="AF1503" i="51" s="1"/>
  <c r="AG1503" i="51" s="1"/>
  <c r="AD1439" i="51"/>
  <c r="AF1439" i="51" s="1"/>
  <c r="AG1439" i="51" s="1"/>
  <c r="AD1209" i="51"/>
  <c r="AF1209" i="51" s="1"/>
  <c r="AG1209" i="51" s="1"/>
  <c r="AD306" i="51"/>
  <c r="AF306" i="51" s="1"/>
  <c r="AG306" i="51" s="1"/>
  <c r="AD1864" i="51"/>
  <c r="AF1864" i="51" s="1"/>
  <c r="AG1864" i="51" s="1"/>
  <c r="AD531" i="51"/>
  <c r="AF531" i="51" s="1"/>
  <c r="AG531" i="51" s="1"/>
  <c r="AD1034" i="51"/>
  <c r="AF1034" i="51" s="1"/>
  <c r="AG1034" i="51" s="1"/>
  <c r="AD311" i="51"/>
  <c r="AF311" i="51" s="1"/>
  <c r="AG311" i="51" s="1"/>
  <c r="AD203" i="51"/>
  <c r="AF203" i="51" s="1"/>
  <c r="AG203" i="51" s="1"/>
  <c r="AD2335" i="51"/>
  <c r="AF2335" i="51" s="1"/>
  <c r="AG2335" i="51" s="1"/>
  <c r="AD326" i="51"/>
  <c r="AF326" i="51" s="1"/>
  <c r="AG326" i="51" s="1"/>
  <c r="AD1020" i="51"/>
  <c r="AF1020" i="51" s="1"/>
  <c r="AG1020" i="51" s="1"/>
  <c r="AD211" i="51"/>
  <c r="AF211" i="51" s="1"/>
  <c r="AG211" i="51" s="1"/>
  <c r="AD986" i="51"/>
  <c r="AF986" i="51" s="1"/>
  <c r="AG986" i="51" s="1"/>
  <c r="AD1138" i="51"/>
  <c r="AF1138" i="51" s="1"/>
  <c r="AG1138" i="51" s="1"/>
  <c r="AD804" i="51"/>
  <c r="AF804" i="51" s="1"/>
  <c r="AG804" i="51" s="1"/>
  <c r="AD49" i="51"/>
  <c r="AF49" i="51" s="1"/>
  <c r="AG49" i="51" s="1"/>
  <c r="AD2284" i="51"/>
  <c r="AF2284" i="51" s="1"/>
  <c r="AG2284" i="51" s="1"/>
  <c r="AD406" i="51"/>
  <c r="AF406" i="51" s="1"/>
  <c r="AG406" i="51" s="1"/>
  <c r="AD1783" i="51"/>
  <c r="AF1783" i="51" s="1"/>
  <c r="AG1783" i="51" s="1"/>
  <c r="AD2059" i="51"/>
  <c r="AF2059" i="51" s="1"/>
  <c r="AG2059" i="51" s="1"/>
  <c r="AD52" i="51"/>
  <c r="AF52" i="51" s="1"/>
  <c r="AG52" i="51" s="1"/>
  <c r="AD247" i="51"/>
  <c r="AF247" i="51" s="1"/>
  <c r="AG247" i="51" s="1"/>
  <c r="AD424" i="51"/>
  <c r="AF424" i="51" s="1"/>
  <c r="AG424" i="51" s="1"/>
  <c r="AD957" i="51"/>
  <c r="AF957" i="51" s="1"/>
  <c r="AG957" i="51" s="1"/>
  <c r="AD204" i="51"/>
  <c r="AF204" i="51" s="1"/>
  <c r="AG204" i="51" s="1"/>
  <c r="AD1031" i="51"/>
  <c r="AF1031" i="51" s="1"/>
  <c r="AG1031" i="51" s="1"/>
  <c r="AD2063" i="51"/>
  <c r="AF2063" i="51" s="1"/>
  <c r="AG2063" i="51" s="1"/>
  <c r="AD962" i="51"/>
  <c r="AF962" i="51" s="1"/>
  <c r="AG962" i="51" s="1"/>
  <c r="AD2123" i="51"/>
  <c r="AF2123" i="51" s="1"/>
  <c r="AG2123" i="51" s="1"/>
  <c r="AD1793" i="51"/>
  <c r="AF1793" i="51" s="1"/>
  <c r="AG1793" i="51" s="1"/>
  <c r="AD1068" i="51"/>
  <c r="AF1068" i="51" s="1"/>
  <c r="AG1068" i="51" s="1"/>
  <c r="AD1904" i="51"/>
  <c r="AF1904" i="51" s="1"/>
  <c r="AG1904" i="51" s="1"/>
  <c r="AD500" i="51"/>
  <c r="AF500" i="51" s="1"/>
  <c r="AG500" i="51" s="1"/>
  <c r="AD378" i="51"/>
  <c r="AF378" i="51" s="1"/>
  <c r="AG378" i="51" s="1"/>
  <c r="AD159" i="51"/>
  <c r="AF159" i="51" s="1"/>
  <c r="AG159" i="51" s="1"/>
  <c r="AD1109" i="51"/>
  <c r="AF1109" i="51" s="1"/>
  <c r="AG1109" i="51" s="1"/>
  <c r="AD2102" i="51"/>
  <c r="AF2102" i="51" s="1"/>
  <c r="AG2102" i="51" s="1"/>
  <c r="AD370" i="51"/>
  <c r="AF370" i="51" s="1"/>
  <c r="AG370" i="51" s="1"/>
  <c r="AD2094" i="51"/>
  <c r="AF2094" i="51" s="1"/>
  <c r="AG2094" i="51" s="1"/>
  <c r="AD2043" i="51"/>
  <c r="AF2043" i="51" s="1"/>
  <c r="AG2043" i="51" s="1"/>
  <c r="AD599" i="51"/>
  <c r="AF599" i="51" s="1"/>
  <c r="AG599" i="51" s="1"/>
  <c r="AD2064" i="51"/>
  <c r="AF2064" i="51" s="1"/>
  <c r="AG2064" i="51" s="1"/>
  <c r="AD1520" i="51"/>
  <c r="AF1520" i="51" s="1"/>
  <c r="AG1520" i="51" s="1"/>
  <c r="AD1239" i="51"/>
  <c r="AF1239" i="51" s="1"/>
  <c r="AG1239" i="51" s="1"/>
  <c r="AD282" i="51"/>
  <c r="AF282" i="51" s="1"/>
  <c r="AG282" i="51" s="1"/>
  <c r="AD1589" i="51"/>
  <c r="AF1589" i="51" s="1"/>
  <c r="AG1589" i="51" s="1"/>
  <c r="AD78" i="51"/>
  <c r="AF78" i="51" s="1"/>
  <c r="AG78" i="51" s="1"/>
  <c r="AD141" i="51"/>
  <c r="AF141" i="51" s="1"/>
  <c r="AG141" i="51" s="1"/>
  <c r="AD880" i="51"/>
  <c r="AF880" i="51" s="1"/>
  <c r="AG880" i="51" s="1"/>
  <c r="AD1016" i="51"/>
  <c r="AF1016" i="51" s="1"/>
  <c r="AG1016" i="51" s="1"/>
  <c r="AD1204" i="51"/>
  <c r="AF1204" i="51" s="1"/>
  <c r="AG1204" i="51" s="1"/>
  <c r="AD276" i="51"/>
  <c r="AF276" i="51" s="1"/>
  <c r="AG276" i="51" s="1"/>
  <c r="AD1553" i="51"/>
  <c r="AF1553" i="51" s="1"/>
  <c r="AG1553" i="51" s="1"/>
  <c r="AD1688" i="51"/>
  <c r="AF1688" i="51" s="1"/>
  <c r="AG1688" i="51" s="1"/>
  <c r="AD1839" i="51"/>
  <c r="AF1839" i="51" s="1"/>
  <c r="AG1839" i="51" s="1"/>
  <c r="AD1841" i="51"/>
  <c r="AF1841" i="51" s="1"/>
  <c r="AG1841" i="51" s="1"/>
  <c r="AD2286" i="51"/>
  <c r="AF2286" i="51" s="1"/>
  <c r="AG2286" i="51" s="1"/>
  <c r="AD2412" i="51"/>
  <c r="AF2412" i="51" s="1"/>
  <c r="AG2412" i="51" s="1"/>
  <c r="AD587" i="51"/>
  <c r="AF587" i="51" s="1"/>
  <c r="AG587" i="51" s="1"/>
  <c r="AD2141" i="51"/>
  <c r="AF2141" i="51" s="1"/>
  <c r="AG2141" i="51" s="1"/>
  <c r="AD1469" i="51"/>
  <c r="AF1469" i="51" s="1"/>
  <c r="AG1469" i="51" s="1"/>
  <c r="AD1267" i="51"/>
  <c r="AF1267" i="51" s="1"/>
  <c r="AG1267" i="51" s="1"/>
  <c r="AD347" i="51"/>
  <c r="AF347" i="51" s="1"/>
  <c r="AG347" i="51" s="1"/>
  <c r="AD390" i="51"/>
  <c r="AF390" i="51" s="1"/>
  <c r="AG390" i="51" s="1"/>
  <c r="AD807" i="51"/>
  <c r="AF807" i="51" s="1"/>
  <c r="AG807" i="51" s="1"/>
  <c r="AD30" i="51"/>
  <c r="AF30" i="51" s="1"/>
  <c r="AG30" i="51" s="1"/>
  <c r="AD183" i="51"/>
  <c r="AF183" i="51" s="1"/>
  <c r="AG183" i="51" s="1"/>
  <c r="AD879" i="51"/>
  <c r="AF879" i="51" s="1"/>
  <c r="AG879" i="51" s="1"/>
  <c r="AD1015" i="51"/>
  <c r="AF1015" i="51" s="1"/>
  <c r="AG1015" i="51" s="1"/>
  <c r="AD1157" i="51"/>
  <c r="AF1157" i="51" s="1"/>
  <c r="AG1157" i="51" s="1"/>
  <c r="AD401" i="51"/>
  <c r="AF401" i="51" s="1"/>
  <c r="AG401" i="51" s="1"/>
  <c r="AD1685" i="51"/>
  <c r="AF1685" i="51" s="1"/>
  <c r="AG1685" i="51" s="1"/>
  <c r="AD2191" i="51"/>
  <c r="AF2191" i="51" s="1"/>
  <c r="AG2191" i="51" s="1"/>
  <c r="AD1838" i="51"/>
  <c r="AF1838" i="51" s="1"/>
  <c r="AG1838" i="51" s="1"/>
  <c r="AD2225" i="51"/>
  <c r="AF2225" i="51" s="1"/>
  <c r="AG2225" i="51" s="1"/>
  <c r="AD2339" i="51"/>
  <c r="AF2339" i="51" s="1"/>
  <c r="AG2339" i="51" s="1"/>
  <c r="AD2372" i="51"/>
  <c r="AF2372" i="51" s="1"/>
  <c r="AG2372" i="51" s="1"/>
  <c r="AD1008" i="51"/>
  <c r="AF1008" i="51" s="1"/>
  <c r="AG1008" i="51" s="1"/>
  <c r="AD720" i="51"/>
  <c r="AF720" i="51" s="1"/>
  <c r="AG720" i="51" s="1"/>
  <c r="AD1000" i="51"/>
  <c r="AF1000" i="51" s="1"/>
  <c r="AG1000" i="51" s="1"/>
  <c r="AD1482" i="51"/>
  <c r="AF1482" i="51" s="1"/>
  <c r="AG1482" i="51" s="1"/>
  <c r="AD1009" i="51"/>
  <c r="AF1009" i="51" s="1"/>
  <c r="AG1009" i="51" s="1"/>
  <c r="AD692" i="51"/>
  <c r="AF692" i="51" s="1"/>
  <c r="AG692" i="51" s="1"/>
  <c r="AD2103" i="51"/>
  <c r="AF2103" i="51" s="1"/>
  <c r="AG2103" i="51" s="1"/>
  <c r="AD1155" i="51"/>
  <c r="AF1155" i="51" s="1"/>
  <c r="AG1155" i="51" s="1"/>
  <c r="AD831" i="51"/>
  <c r="AF831" i="51" s="1"/>
  <c r="AG831" i="51" s="1"/>
  <c r="AD2075" i="51"/>
  <c r="AF2075" i="51" s="1"/>
  <c r="AG2075" i="51" s="1"/>
  <c r="AD2190" i="51"/>
  <c r="AF2190" i="51" s="1"/>
  <c r="AG2190" i="51" s="1"/>
  <c r="AD1344" i="51"/>
  <c r="AF1344" i="51" s="1"/>
  <c r="AG1344" i="51" s="1"/>
  <c r="AD556" i="51"/>
  <c r="AF556" i="51" s="1"/>
  <c r="AG556" i="51" s="1"/>
  <c r="AD2222" i="51"/>
  <c r="AF2222" i="51" s="1"/>
  <c r="AG2222" i="51" s="1"/>
  <c r="AD1833" i="51"/>
  <c r="AF1833" i="51" s="1"/>
  <c r="AG1833" i="51" s="1"/>
  <c r="AD998" i="51"/>
  <c r="AF998" i="51" s="1"/>
  <c r="AG998" i="51" s="1"/>
  <c r="AD963" i="51"/>
  <c r="AF963" i="51" s="1"/>
  <c r="AG963" i="51" s="1"/>
  <c r="AD1684" i="51"/>
  <c r="AF1684" i="51" s="1"/>
  <c r="AG1684" i="51" s="1"/>
  <c r="AD439" i="51"/>
  <c r="AF439" i="51" s="1"/>
  <c r="AG439" i="51" s="1"/>
  <c r="AD683" i="51"/>
  <c r="AF683" i="51" s="1"/>
  <c r="AG683" i="51" s="1"/>
  <c r="AD1490" i="51"/>
  <c r="AF1490" i="51" s="1"/>
  <c r="AG1490" i="51" s="1"/>
  <c r="AD1898" i="51"/>
  <c r="AF1898" i="51" s="1"/>
  <c r="AG1898" i="51" s="1"/>
  <c r="AD2142" i="51"/>
  <c r="AF2142" i="51" s="1"/>
  <c r="AG2142" i="51" s="1"/>
  <c r="AD1006" i="51"/>
  <c r="AF1006" i="51" s="1"/>
  <c r="AG1006" i="51" s="1"/>
  <c r="AD327" i="51"/>
  <c r="AF327" i="51" s="1"/>
  <c r="AG327" i="51" s="1"/>
  <c r="AD83" i="51"/>
  <c r="AF83" i="51" s="1"/>
  <c r="AG83" i="51" s="1"/>
  <c r="AD736" i="51"/>
  <c r="AF736" i="51" s="1"/>
  <c r="AG736" i="51" s="1"/>
  <c r="AD2069" i="51"/>
  <c r="AF2069" i="51" s="1"/>
  <c r="AG2069" i="51" s="1"/>
  <c r="AD1984" i="51"/>
  <c r="AF1984" i="51" s="1"/>
  <c r="AG1984" i="51" s="1"/>
  <c r="AD875" i="51"/>
  <c r="AF875" i="51" s="1"/>
  <c r="AG875" i="51" s="1"/>
  <c r="AD1748" i="51"/>
  <c r="AF1748" i="51" s="1"/>
  <c r="AG1748" i="51" s="1"/>
  <c r="AD901" i="51"/>
  <c r="AF901" i="51" s="1"/>
  <c r="AG901" i="51" s="1"/>
  <c r="AD976" i="51"/>
  <c r="AF976" i="51" s="1"/>
  <c r="AG976" i="51" s="1"/>
  <c r="AD1824" i="51"/>
  <c r="AF1824" i="51" s="1"/>
  <c r="AG1824" i="51" s="1"/>
  <c r="AD795" i="51"/>
  <c r="AF795" i="51" s="1"/>
  <c r="AG795" i="51" s="1"/>
  <c r="AD1677" i="51"/>
  <c r="AF1677" i="51" s="1"/>
  <c r="AG1677" i="51" s="1"/>
  <c r="AD1859" i="51"/>
  <c r="AF1859" i="51" s="1"/>
  <c r="AG1859" i="51" s="1"/>
  <c r="AD2341" i="51"/>
  <c r="AF2341" i="51" s="1"/>
  <c r="AG2341" i="51" s="1"/>
  <c r="AD2320" i="51"/>
  <c r="AF2320" i="51" s="1"/>
  <c r="AG2320" i="51" s="1"/>
  <c r="AD1919" i="51"/>
  <c r="AF1919" i="51" s="1"/>
  <c r="AG1919" i="51" s="1"/>
  <c r="AD2019" i="51"/>
  <c r="AF2019" i="51" s="1"/>
  <c r="AG2019" i="51" s="1"/>
  <c r="AD947" i="51"/>
  <c r="AF947" i="51" s="1"/>
  <c r="AG947" i="51" s="1"/>
  <c r="AD31" i="51"/>
  <c r="AF31" i="51" s="1"/>
  <c r="AG31" i="51" s="1"/>
  <c r="AD1187" i="51"/>
  <c r="AF1187" i="51" s="1"/>
  <c r="AG1187" i="51" s="1"/>
  <c r="AD707" i="51"/>
  <c r="AF707" i="51" s="1"/>
  <c r="AG707" i="51" s="1"/>
  <c r="AD2264" i="51"/>
  <c r="AF2264" i="51" s="1"/>
  <c r="AG2264" i="51" s="1"/>
  <c r="AD483" i="51"/>
  <c r="AF483" i="51" s="1"/>
  <c r="AG483" i="51" s="1"/>
  <c r="AD196" i="51"/>
  <c r="AF196" i="51" s="1"/>
  <c r="AG196" i="51" s="1"/>
  <c r="AD1640" i="51"/>
  <c r="AF1640" i="51" s="1"/>
  <c r="AG1640" i="51" s="1"/>
  <c r="AD1445" i="51"/>
  <c r="AF1445" i="51" s="1"/>
  <c r="AG1445" i="51" s="1"/>
  <c r="AD1353" i="51"/>
  <c r="AF1353" i="51" s="1"/>
  <c r="AG1353" i="51" s="1"/>
  <c r="AD152" i="51"/>
  <c r="AF152" i="51" s="1"/>
  <c r="AG152" i="51" s="1"/>
  <c r="AD136" i="51"/>
  <c r="AF136" i="51" s="1"/>
  <c r="AG136" i="51" s="1"/>
  <c r="AD1639" i="51"/>
  <c r="AF1639" i="51" s="1"/>
  <c r="AG1639" i="51" s="1"/>
  <c r="AD1277" i="51"/>
  <c r="AF1277" i="51" s="1"/>
  <c r="AG1277" i="51" s="1"/>
  <c r="AD1358" i="51"/>
  <c r="AF1358" i="51" s="1"/>
  <c r="AG1358" i="51" s="1"/>
  <c r="AD95" i="51"/>
  <c r="AF95" i="51" s="1"/>
  <c r="AG95" i="51" s="1"/>
  <c r="AD2296" i="51"/>
  <c r="AF2296" i="51" s="1"/>
  <c r="AG2296" i="51" s="1"/>
  <c r="AD1999" i="51"/>
  <c r="AF1999" i="51" s="1"/>
  <c r="AG1999" i="51" s="1"/>
  <c r="AD2322" i="51"/>
  <c r="AF2322" i="51" s="1"/>
  <c r="AG2322" i="51" s="1"/>
  <c r="AD1805" i="51"/>
  <c r="AF1805" i="51" s="1"/>
  <c r="AG1805" i="51" s="1"/>
  <c r="AD2192" i="51"/>
  <c r="AF2192" i="51" s="1"/>
  <c r="AG2192" i="51" s="1"/>
  <c r="AD2154" i="51"/>
  <c r="AF2154" i="51" s="1"/>
  <c r="AG2154" i="51" s="1"/>
  <c r="AD2046" i="51"/>
  <c r="AF2046" i="51" s="1"/>
  <c r="AG2046" i="51" s="1"/>
  <c r="AD1473" i="51"/>
  <c r="AF1473" i="51" s="1"/>
  <c r="AG1473" i="51" s="1"/>
  <c r="AD1243" i="51"/>
  <c r="AF1243" i="51" s="1"/>
  <c r="AG1243" i="51" s="1"/>
  <c r="AD1730" i="51"/>
  <c r="AF1730" i="51" s="1"/>
  <c r="AG1730" i="51" s="1"/>
  <c r="AD389" i="51"/>
  <c r="AF389" i="51" s="1"/>
  <c r="AG389" i="51" s="1"/>
  <c r="AD1180" i="51"/>
  <c r="AF1180" i="51" s="1"/>
  <c r="AG1180" i="51" s="1"/>
  <c r="AD42" i="51"/>
  <c r="AF42" i="51" s="1"/>
  <c r="AG42" i="51" s="1"/>
  <c r="AD182" i="51"/>
  <c r="AF182" i="51" s="1"/>
  <c r="AG182" i="51" s="1"/>
  <c r="AD904" i="51"/>
  <c r="AF904" i="51" s="1"/>
  <c r="AG904" i="51" s="1"/>
  <c r="AD1390" i="51"/>
  <c r="AF1390" i="51" s="1"/>
  <c r="AG1390" i="51" s="1"/>
  <c r="AD1014" i="51"/>
  <c r="AF1014" i="51" s="1"/>
  <c r="AG1014" i="51" s="1"/>
  <c r="AD1082" i="51"/>
  <c r="AF1082" i="51" s="1"/>
  <c r="AG1082" i="51" s="1"/>
  <c r="AD293" i="51"/>
  <c r="AF293" i="51" s="1"/>
  <c r="AG293" i="51" s="1"/>
  <c r="AD1618" i="51"/>
  <c r="AF1618" i="51" s="1"/>
  <c r="AG1618" i="51" s="1"/>
  <c r="AD573" i="51"/>
  <c r="AF573" i="51" s="1"/>
  <c r="AG573" i="51" s="1"/>
  <c r="AD1837" i="51"/>
  <c r="AF1837" i="51" s="1"/>
  <c r="AG1837" i="51" s="1"/>
  <c r="AD843" i="51"/>
  <c r="AF843" i="51" s="1"/>
  <c r="AG843" i="51" s="1"/>
  <c r="AD2361" i="51"/>
  <c r="AF2361" i="51" s="1"/>
  <c r="AG2361" i="51" s="1"/>
  <c r="AD2414" i="51"/>
  <c r="AF2414" i="51" s="1"/>
  <c r="AG2414" i="51" s="1"/>
  <c r="AD1651" i="51"/>
  <c r="AF1651" i="51" s="1"/>
  <c r="AG1651" i="51" s="1"/>
  <c r="AD1146" i="51"/>
  <c r="AF1146" i="51" s="1"/>
  <c r="AG1146" i="51" s="1"/>
  <c r="AD2183" i="51"/>
  <c r="AF2183" i="51" s="1"/>
  <c r="AG2183" i="51" s="1"/>
  <c r="AD181" i="51"/>
  <c r="AF181" i="51" s="1"/>
  <c r="AG181" i="51" s="1"/>
  <c r="AD2140" i="51"/>
  <c r="AF2140" i="51" s="1"/>
  <c r="AG2140" i="51" s="1"/>
  <c r="AD659" i="51"/>
  <c r="AF659" i="51" s="1"/>
  <c r="AG659" i="51" s="1"/>
  <c r="AD1385" i="51"/>
  <c r="AF1385" i="51" s="1"/>
  <c r="AG1385" i="51" s="1"/>
  <c r="AD2195" i="51"/>
  <c r="AF2195" i="51" s="1"/>
  <c r="AG2195" i="51" s="1"/>
  <c r="AD983" i="51"/>
  <c r="AF983" i="51" s="1"/>
  <c r="AG983" i="51" s="1"/>
  <c r="AD859" i="51"/>
  <c r="AF859" i="51" s="1"/>
  <c r="AG859" i="51" s="1"/>
  <c r="AD1136" i="51"/>
  <c r="AF1136" i="51" s="1"/>
  <c r="AG1136" i="51" s="1"/>
  <c r="AD1122" i="51"/>
  <c r="AF1122" i="51" s="1"/>
  <c r="AG1122" i="51" s="1"/>
  <c r="AD1200" i="51"/>
  <c r="AF1200" i="51" s="1"/>
  <c r="AG1200" i="51" s="1"/>
  <c r="AD670" i="51"/>
  <c r="AF670" i="51" s="1"/>
  <c r="AG670" i="51" s="1"/>
  <c r="AD1215" i="51"/>
  <c r="AF1215" i="51" s="1"/>
  <c r="AG1215" i="51" s="1"/>
  <c r="AD916" i="51"/>
  <c r="AF916" i="51" s="1"/>
  <c r="AG916" i="51" s="1"/>
  <c r="AD2237" i="51"/>
  <c r="AF2237" i="51" s="1"/>
  <c r="AG2237" i="51" s="1"/>
  <c r="AD1278" i="51"/>
  <c r="AF1278" i="51" s="1"/>
  <c r="AG1278" i="51" s="1"/>
  <c r="AD2079" i="51"/>
  <c r="AF2079" i="51" s="1"/>
  <c r="AG2079" i="51" s="1"/>
  <c r="AD2022" i="51"/>
  <c r="AF2022" i="51" s="1"/>
  <c r="AG2022" i="51" s="1"/>
  <c r="AD2143" i="51"/>
  <c r="AF2143" i="51" s="1"/>
  <c r="AG2143" i="51" s="1"/>
  <c r="AD1273" i="51"/>
  <c r="AF1273" i="51" s="1"/>
  <c r="AG1273" i="51" s="1"/>
  <c r="AD1261" i="51"/>
  <c r="AF1261" i="51" s="1"/>
  <c r="AG1261" i="51" s="1"/>
  <c r="AD1819" i="51"/>
  <c r="AF1819" i="51" s="1"/>
  <c r="AG1819" i="51" s="1"/>
  <c r="AD388" i="51"/>
  <c r="AF388" i="51" s="1"/>
  <c r="AG388" i="51" s="1"/>
  <c r="AD45" i="51"/>
  <c r="AF45" i="51" s="1"/>
  <c r="AG45" i="51" s="1"/>
  <c r="AD41" i="51"/>
  <c r="AF41" i="51" s="1"/>
  <c r="AG41" i="51" s="1"/>
  <c r="AD917" i="51"/>
  <c r="AF917" i="51" s="1"/>
  <c r="AG917" i="51" s="1"/>
  <c r="AD903" i="51"/>
  <c r="AF903" i="51" s="1"/>
  <c r="AG903" i="51" s="1"/>
  <c r="AD861" i="51"/>
  <c r="AF861" i="51" s="1"/>
  <c r="AG861" i="51" s="1"/>
  <c r="AD1019" i="51"/>
  <c r="AF1019" i="51" s="1"/>
  <c r="AG1019" i="51" s="1"/>
  <c r="AD1156" i="51"/>
  <c r="AF1156" i="51" s="1"/>
  <c r="AG1156" i="51" s="1"/>
  <c r="AD2023" i="51"/>
  <c r="AF2023" i="51" s="1"/>
  <c r="AG2023" i="51" s="1"/>
  <c r="AD1706" i="51"/>
  <c r="AF1706" i="51" s="1"/>
  <c r="AG1706" i="51" s="1"/>
  <c r="AD2187" i="51"/>
  <c r="AF2187" i="51" s="1"/>
  <c r="AG2187" i="51" s="1"/>
  <c r="AD1835" i="51"/>
  <c r="AF1835" i="51" s="1"/>
  <c r="AG1835" i="51" s="1"/>
  <c r="AD2415" i="51"/>
  <c r="AF2415" i="51" s="1"/>
  <c r="AG2415" i="51" s="1"/>
  <c r="AD2294" i="51"/>
  <c r="AF2294" i="51" s="1"/>
  <c r="AG2294" i="51" s="1"/>
  <c r="AD2410" i="51"/>
  <c r="AF2410" i="51" s="1"/>
  <c r="AG2410" i="51" s="1"/>
  <c r="AD2224" i="51"/>
  <c r="AF2224" i="51" s="1"/>
  <c r="AG2224" i="51" s="1"/>
  <c r="AD2362" i="51"/>
  <c r="AF2362" i="51" s="1"/>
  <c r="AG2362" i="51" s="1"/>
  <c r="AD1403" i="51"/>
  <c r="AF1403" i="51" s="1"/>
  <c r="AG1403" i="51" s="1"/>
  <c r="AD2041" i="51"/>
  <c r="AF2041" i="51" s="1"/>
  <c r="AG2041" i="51" s="1"/>
  <c r="AD1848" i="51"/>
  <c r="AF1848" i="51" s="1"/>
  <c r="AG1848" i="51" s="1"/>
  <c r="AD553" i="51"/>
  <c r="AF553" i="51" s="1"/>
  <c r="AG553" i="51" s="1"/>
  <c r="AD584" i="51"/>
  <c r="AF584" i="51" s="1"/>
  <c r="AG584" i="51" s="1"/>
  <c r="AD116" i="51"/>
  <c r="AF116" i="51" s="1"/>
  <c r="AG116" i="51" s="1"/>
  <c r="AD1055" i="51"/>
  <c r="AF1055" i="51" s="1"/>
  <c r="AG1055" i="51" s="1"/>
  <c r="AD1530" i="51"/>
  <c r="AF1530" i="51" s="1"/>
  <c r="AG1530" i="51" s="1"/>
  <c r="AD200" i="51"/>
  <c r="AF200" i="51" s="1"/>
  <c r="AG200" i="51" s="1"/>
  <c r="AD1978" i="51"/>
  <c r="AF1978" i="51" s="1"/>
  <c r="AG1978" i="51" s="1"/>
  <c r="AD1701" i="51"/>
  <c r="AF1701" i="51" s="1"/>
  <c r="AG1701" i="51" s="1"/>
  <c r="AD1011" i="51"/>
  <c r="AF1011" i="51" s="1"/>
  <c r="AG1011" i="51" s="1"/>
  <c r="AD156" i="51"/>
  <c r="AF156" i="51" s="1"/>
  <c r="AG156" i="51" s="1"/>
  <c r="AD522" i="51"/>
  <c r="AF522" i="51" s="1"/>
  <c r="AG522" i="51" s="1"/>
  <c r="AD497" i="51"/>
  <c r="AF497" i="51" s="1"/>
  <c r="AG497" i="51" s="1"/>
  <c r="AD1086" i="51"/>
  <c r="AF1086" i="51" s="1"/>
  <c r="AG1086" i="51" s="1"/>
  <c r="AD971" i="51"/>
  <c r="AF971" i="51" s="1"/>
  <c r="AG971" i="51" s="1"/>
  <c r="AD779" i="51"/>
  <c r="AF779" i="51" s="1"/>
  <c r="AG779" i="51" s="1"/>
  <c r="AD1010" i="51"/>
  <c r="AF1010" i="51" s="1"/>
  <c r="AG1010" i="51" s="1"/>
  <c r="AD2104" i="51"/>
  <c r="AF2104" i="51" s="1"/>
  <c r="AG2104" i="51" s="1"/>
  <c r="AD890" i="51"/>
  <c r="AF890" i="51" s="1"/>
  <c r="AG890" i="51" s="1"/>
  <c r="AD261" i="51"/>
  <c r="AF261" i="51" s="1"/>
  <c r="AG261" i="51" s="1"/>
  <c r="AD1501" i="51"/>
  <c r="AF1501" i="51" s="1"/>
  <c r="AG1501" i="51" s="1"/>
  <c r="AD2232" i="51"/>
  <c r="AF2232" i="51" s="1"/>
  <c r="AG2232" i="51" s="1"/>
  <c r="AD902" i="51"/>
  <c r="AF902" i="51" s="1"/>
  <c r="AG902" i="51" s="1"/>
  <c r="AD2397" i="51"/>
  <c r="AF2397" i="51" s="1"/>
  <c r="AG2397" i="51" s="1"/>
  <c r="AD1205" i="51"/>
  <c r="AF1205" i="51" s="1"/>
  <c r="AG1205" i="51" s="1"/>
  <c r="AD704" i="51"/>
  <c r="AF704" i="51" s="1"/>
  <c r="AG704" i="51" s="1"/>
  <c r="AD982" i="51"/>
  <c r="AF982" i="51" s="1"/>
  <c r="AG982" i="51" s="1"/>
  <c r="AD1361" i="51"/>
  <c r="AF1361" i="51" s="1"/>
  <c r="AG1361" i="51" s="1"/>
  <c r="AD1997" i="51"/>
  <c r="AF1997" i="51" s="1"/>
  <c r="AG1997" i="51" s="1"/>
  <c r="AD2034" i="51"/>
  <c r="AF2034" i="51" s="1"/>
  <c r="AG2034" i="51" s="1"/>
  <c r="AD1502" i="51"/>
  <c r="AF1502" i="51" s="1"/>
  <c r="AG1502" i="51" s="1"/>
  <c r="AD1437" i="51"/>
  <c r="AF1437" i="51" s="1"/>
  <c r="AG1437" i="51" s="1"/>
  <c r="AD1756" i="51"/>
  <c r="AF1756" i="51" s="1"/>
  <c r="AG1756" i="51" s="1"/>
  <c r="AD721" i="51"/>
  <c r="AF721" i="51" s="1"/>
  <c r="AG721" i="51" s="1"/>
  <c r="AD808" i="51"/>
  <c r="AF808" i="51" s="1"/>
  <c r="AG808" i="51" s="1"/>
  <c r="AD40" i="51"/>
  <c r="AF40" i="51" s="1"/>
  <c r="AG40" i="51" s="1"/>
  <c r="AD7" i="51"/>
  <c r="AF7" i="51" s="1"/>
  <c r="AG7" i="51" s="1"/>
  <c r="AD785" i="51"/>
  <c r="AF785" i="51" s="1"/>
  <c r="AG785" i="51" s="1"/>
  <c r="AD860" i="51"/>
  <c r="AF860" i="51" s="1"/>
  <c r="AG860" i="51" s="1"/>
  <c r="AD1018" i="51"/>
  <c r="AF1018" i="51" s="1"/>
  <c r="AG1018" i="51" s="1"/>
  <c r="AD1178" i="51"/>
  <c r="AF1178" i="51" s="1"/>
  <c r="AG1178" i="51" s="1"/>
  <c r="AD400" i="51"/>
  <c r="AF400" i="51" s="1"/>
  <c r="AG400" i="51" s="1"/>
  <c r="AD1702" i="51"/>
  <c r="AF1702" i="51" s="1"/>
  <c r="AG1702" i="51" s="1"/>
  <c r="AD2178" i="51"/>
  <c r="AF2178" i="51" s="1"/>
  <c r="AG2178" i="51" s="1"/>
  <c r="AD1834" i="51"/>
  <c r="AF1834" i="51" s="1"/>
  <c r="AG1834" i="51" s="1"/>
  <c r="AD2422" i="51"/>
  <c r="AF2422" i="51" s="1"/>
  <c r="AG2422" i="51" s="1"/>
  <c r="AD2271" i="51"/>
  <c r="AF2271" i="51" s="1"/>
  <c r="AG2271" i="51" s="1"/>
  <c r="AD1013" i="51"/>
  <c r="AF1013" i="51" s="1"/>
  <c r="AG1013" i="51" s="1"/>
  <c r="AD782" i="51"/>
  <c r="AF782" i="51" s="1"/>
  <c r="AG782" i="51" s="1"/>
  <c r="AD160" i="51"/>
  <c r="AF160" i="51" s="1"/>
  <c r="AG160" i="51" s="1"/>
  <c r="AD915" i="51"/>
  <c r="AF915" i="51" s="1"/>
  <c r="AG915" i="51" s="1"/>
  <c r="AD1007" i="51"/>
  <c r="AF1007" i="51" s="1"/>
  <c r="AG1007" i="51" s="1"/>
  <c r="AD1451" i="51"/>
  <c r="AF1451" i="51" s="1"/>
  <c r="AG1451" i="51" s="1"/>
  <c r="AD1873" i="51"/>
  <c r="AF1873" i="51" s="1"/>
  <c r="AG1873" i="51" s="1"/>
  <c r="AD857" i="51"/>
  <c r="AF857" i="51" s="1"/>
  <c r="AG857" i="51" s="1"/>
  <c r="AD1933" i="51"/>
  <c r="AF1933" i="51" s="1"/>
  <c r="AG1933" i="51" s="1"/>
  <c r="AD1666" i="51"/>
  <c r="AF1666" i="51" s="1"/>
  <c r="AG1666" i="51" s="1"/>
  <c r="AD498" i="51"/>
  <c r="AF498" i="51" s="1"/>
  <c r="AG498" i="51" s="1"/>
  <c r="AD1449" i="51"/>
  <c r="AF1449" i="51" s="1"/>
  <c r="AG1449" i="51" s="1"/>
  <c r="AD1413" i="51"/>
  <c r="AF1413" i="51" s="1"/>
  <c r="AG1413" i="51" s="1"/>
  <c r="AD1519" i="51"/>
  <c r="AF1519" i="51" s="1"/>
  <c r="AG1519" i="51" s="1"/>
  <c r="AD2108" i="51"/>
  <c r="AF2108" i="51" s="1"/>
  <c r="AG2108" i="51" s="1"/>
  <c r="AD1463" i="51"/>
  <c r="AF1463" i="51" s="1"/>
  <c r="AG1463" i="51" s="1"/>
  <c r="AD1847" i="51"/>
  <c r="AF1847" i="51" s="1"/>
  <c r="AG1847" i="51" s="1"/>
  <c r="AD2374" i="51"/>
  <c r="AF2374" i="51" s="1"/>
  <c r="AG2374" i="51" s="1"/>
  <c r="AD1547" i="51"/>
  <c r="AF1547" i="51" s="1"/>
  <c r="AG1547" i="51" s="1"/>
  <c r="AD1845" i="51"/>
  <c r="AF1845" i="51" s="1"/>
  <c r="AG1845" i="51" s="1"/>
  <c r="AD1755" i="51"/>
  <c r="AF1755" i="51" s="1"/>
  <c r="AG1755" i="51" s="1"/>
  <c r="AD2164" i="51"/>
  <c r="AF2164" i="51" s="1"/>
  <c r="AG2164" i="51" s="1"/>
  <c r="AD1198" i="51"/>
  <c r="AF1198" i="51" s="1"/>
  <c r="AG1198" i="51" s="1"/>
  <c r="AD1465" i="51"/>
  <c r="AF1465" i="51" s="1"/>
  <c r="AG1465" i="51" s="1"/>
  <c r="AD295" i="51"/>
  <c r="AF295" i="51" s="1"/>
  <c r="AG295" i="51" s="1"/>
  <c r="AD1885" i="51"/>
  <c r="AF1885" i="51" s="1"/>
  <c r="AG1885" i="51" s="1"/>
  <c r="AD75" i="51"/>
  <c r="AF75" i="51" s="1"/>
  <c r="AG75" i="51" s="1"/>
  <c r="AD219" i="51"/>
  <c r="AF219" i="51" s="1"/>
  <c r="AG219" i="51" s="1"/>
  <c r="AD663" i="51"/>
  <c r="AF663" i="51" s="1"/>
  <c r="AG663" i="51" s="1"/>
  <c r="AD1935" i="51"/>
  <c r="AF1935" i="51" s="1"/>
  <c r="AG1935" i="51" s="1"/>
  <c r="AD1788" i="51"/>
  <c r="AF1788" i="51" s="1"/>
  <c r="AG1788" i="51" s="1"/>
  <c r="AD2344" i="51"/>
  <c r="AF2344" i="51" s="1"/>
  <c r="AG2344" i="51" s="1"/>
  <c r="AD2129" i="51"/>
  <c r="AF2129" i="51" s="1"/>
  <c r="AG2129" i="51" s="1"/>
  <c r="AD2151" i="51"/>
  <c r="AF2151" i="51" s="1"/>
  <c r="AG2151" i="51" s="1"/>
  <c r="AD1470" i="51"/>
  <c r="AF1470" i="51" s="1"/>
  <c r="AG1470" i="51" s="1"/>
  <c r="AD1351" i="51"/>
  <c r="AF1351" i="51" s="1"/>
  <c r="AG1351" i="51" s="1"/>
  <c r="AD241" i="51"/>
  <c r="AF241" i="51" s="1"/>
  <c r="AG241" i="51" s="1"/>
  <c r="AD216" i="51"/>
  <c r="AF216" i="51" s="1"/>
  <c r="AG216" i="51" s="1"/>
  <c r="AD111" i="51"/>
  <c r="AF111" i="51" s="1"/>
  <c r="AG111" i="51" s="1"/>
  <c r="AD812" i="51"/>
  <c r="AD900" i="51"/>
  <c r="AF900" i="51" s="1"/>
  <c r="AG900" i="51" s="1"/>
  <c r="AD1391" i="51"/>
  <c r="AF1391" i="51" s="1"/>
  <c r="AG1391" i="51" s="1"/>
  <c r="AD1154" i="51"/>
  <c r="AF1154" i="51" s="1"/>
  <c r="AG1154" i="51" s="1"/>
  <c r="AD188" i="51"/>
  <c r="AF188" i="51" s="1"/>
  <c r="AG188" i="51" s="1"/>
  <c r="AD1592" i="51"/>
  <c r="AF1592" i="51" s="1"/>
  <c r="AG1592" i="51" s="1"/>
  <c r="AD2200" i="51"/>
  <c r="AF2200" i="51" s="1"/>
  <c r="AG2200" i="51" s="1"/>
  <c r="AD1836" i="51"/>
  <c r="AF1836" i="51" s="1"/>
  <c r="AG1836" i="51" s="1"/>
  <c r="AD2239" i="51"/>
  <c r="AF2239" i="51" s="1"/>
  <c r="AG2239" i="51" s="1"/>
  <c r="AD2411" i="51"/>
  <c r="AF2411" i="51" s="1"/>
  <c r="AG2411" i="51" s="1"/>
  <c r="AD1467" i="51"/>
  <c r="AF1467" i="51" s="1"/>
  <c r="AG1467" i="51" s="1"/>
  <c r="AD660" i="51"/>
  <c r="AF660" i="51" s="1"/>
  <c r="AG660" i="51" s="1"/>
  <c r="AD1230" i="51"/>
  <c r="AF1230" i="51" s="1"/>
  <c r="AG1230" i="51" s="1"/>
  <c r="AD2189" i="51"/>
  <c r="AF2189" i="51" s="1"/>
  <c r="AG2189" i="51" s="1"/>
  <c r="AD1909" i="51"/>
  <c r="AF1909" i="51" s="1"/>
  <c r="AG1909" i="51" s="1"/>
  <c r="AD387" i="51"/>
  <c r="AF387" i="51" s="1"/>
  <c r="AG387" i="51" s="1"/>
  <c r="AD1222" i="51"/>
  <c r="AF1222" i="51" s="1"/>
  <c r="AG1222" i="51" s="1"/>
  <c r="AD1831" i="51"/>
  <c r="AF1831" i="51" s="1"/>
  <c r="AG1831" i="51" s="1"/>
  <c r="AD1265" i="51"/>
  <c r="AF1265" i="51" s="1"/>
  <c r="AG1265" i="51" s="1"/>
  <c r="AD491" i="51"/>
  <c r="AF491" i="51" s="1"/>
  <c r="AG491" i="51" s="1"/>
  <c r="AD313" i="51"/>
  <c r="AF313" i="51" s="1"/>
  <c r="AG313" i="51" s="1"/>
  <c r="AD1546" i="51"/>
  <c r="AF1546" i="51" s="1"/>
  <c r="AG1546" i="51" s="1"/>
  <c r="AD1296" i="51"/>
  <c r="AF1296" i="51" s="1"/>
  <c r="AG1296" i="51" s="1"/>
  <c r="AD1820" i="51"/>
  <c r="AF1820" i="51" s="1"/>
  <c r="AG1820" i="51" s="1"/>
  <c r="AD2236" i="51"/>
  <c r="AF2236" i="51" s="1"/>
  <c r="AG2236" i="51" s="1"/>
  <c r="AD1832" i="51"/>
  <c r="AF1832" i="51" s="1"/>
  <c r="AG1832" i="51" s="1"/>
  <c r="AD477" i="51"/>
  <c r="AF477" i="51" s="1"/>
  <c r="AG477" i="51" s="1"/>
  <c r="AD1102" i="51"/>
  <c r="AF1102" i="51" s="1"/>
  <c r="AG1102" i="51" s="1"/>
  <c r="AD999" i="51"/>
  <c r="AF999" i="51" s="1"/>
  <c r="AG999" i="51" s="1"/>
  <c r="AD1629" i="51"/>
  <c r="AF1629" i="51" s="1"/>
  <c r="AG1629" i="51" s="1"/>
  <c r="AD2312" i="51"/>
  <c r="AF2312" i="51" s="1"/>
  <c r="AG2312" i="51" s="1"/>
  <c r="AD422" i="51"/>
  <c r="AF422" i="51" s="1"/>
  <c r="AG422" i="51" s="1"/>
  <c r="AD1753" i="51"/>
  <c r="AF1753" i="51" s="1"/>
  <c r="AG1753" i="51" s="1"/>
  <c r="AD1373" i="51"/>
  <c r="AF1373" i="51" s="1"/>
  <c r="AG1373" i="51" s="1"/>
  <c r="AD1271" i="51"/>
  <c r="AF1271" i="51" s="1"/>
  <c r="AG1271" i="51" s="1"/>
  <c r="AD1691" i="51"/>
  <c r="AF1691" i="51" s="1"/>
  <c r="AG1691" i="51" s="1"/>
  <c r="AD830" i="51"/>
  <c r="AF830" i="51" s="1"/>
  <c r="AG830" i="51" s="1"/>
  <c r="AD1512" i="51"/>
  <c r="AF1512" i="51" s="1"/>
  <c r="AG1512" i="51" s="1"/>
  <c r="AD1049" i="51"/>
  <c r="AF1049" i="51" s="1"/>
  <c r="AG1049" i="51" s="1"/>
  <c r="AD773" i="51"/>
  <c r="AF773" i="51" s="1"/>
  <c r="AG773" i="51" s="1"/>
  <c r="AD794" i="51"/>
  <c r="AF794" i="51" s="1"/>
  <c r="AG794" i="51" s="1"/>
  <c r="AD1038" i="51"/>
  <c r="AF1038" i="51" s="1"/>
  <c r="AG1038" i="51" s="1"/>
  <c r="AD1240" i="51"/>
  <c r="AF1240" i="51" s="1"/>
  <c r="AG1240" i="51" s="1"/>
  <c r="AD1017" i="51"/>
  <c r="AF1017" i="51" s="1"/>
  <c r="AG1017" i="51" s="1"/>
  <c r="AD2413" i="51"/>
  <c r="AF2413" i="51" s="1"/>
  <c r="AG2413" i="51" s="1"/>
  <c r="AD2421" i="51"/>
  <c r="AF2421" i="51" s="1"/>
  <c r="AG2421" i="51" s="1"/>
  <c r="AD348" i="51"/>
  <c r="AF348" i="51" s="1"/>
  <c r="AG348" i="51" s="1"/>
  <c r="AD499" i="51"/>
  <c r="AF499" i="51" s="1"/>
  <c r="AG499" i="51" s="1"/>
  <c r="AD1830" i="51"/>
  <c r="AF1830" i="51" s="1"/>
  <c r="AG1830" i="51" s="1"/>
  <c r="AD2409" i="51"/>
  <c r="AF2409" i="51" s="1"/>
  <c r="AG2409" i="51" s="1"/>
  <c r="AD1707" i="51"/>
  <c r="AF1707" i="51" s="1"/>
  <c r="AG1707" i="51" s="1"/>
  <c r="AD858" i="51"/>
  <c r="AF858" i="51" s="1"/>
  <c r="AG858" i="51" s="1"/>
  <c r="AD1097" i="51"/>
  <c r="AF1097" i="51" s="1"/>
  <c r="AG1097" i="51" s="1"/>
  <c r="AD1966" i="51"/>
  <c r="AF1966" i="51" s="1"/>
  <c r="AG1966" i="51" s="1"/>
  <c r="AD1827" i="51"/>
  <c r="AF1827" i="51" s="1"/>
  <c r="AG1827" i="51" s="1"/>
  <c r="AD1366" i="51"/>
  <c r="AF1366" i="51" s="1"/>
  <c r="AG1366" i="51" s="1"/>
  <c r="AD1481" i="51"/>
  <c r="AF1481" i="51" s="1"/>
  <c r="AG1481" i="51" s="1"/>
  <c r="AD1606" i="51"/>
  <c r="AF1606" i="51" s="1"/>
  <c r="AG1606" i="51" s="1"/>
  <c r="AD96" i="51"/>
  <c r="AF96" i="51" s="1"/>
  <c r="AG96" i="51" s="1"/>
  <c r="AD2297" i="51"/>
  <c r="AF2297" i="51" s="1"/>
  <c r="AG2297" i="51" s="1"/>
  <c r="AD2202" i="51"/>
  <c r="AF2202" i="51" s="1"/>
  <c r="AG2202" i="51" s="1"/>
  <c r="AD2153" i="51"/>
  <c r="AF2153" i="51" s="1"/>
  <c r="AG2153" i="51" s="1"/>
  <c r="AD1920" i="51"/>
  <c r="AF1920" i="51" s="1"/>
  <c r="AG1920" i="51" s="1"/>
  <c r="AD1687" i="51"/>
  <c r="AF1687" i="51" s="1"/>
  <c r="AG1687" i="51" s="1"/>
  <c r="AD1459" i="51"/>
  <c r="AF1459" i="51" s="1"/>
  <c r="AG1459" i="51" s="1"/>
  <c r="AD446" i="51"/>
  <c r="AF446" i="51" s="1"/>
  <c r="AG446" i="51" s="1"/>
  <c r="AD1443" i="51"/>
  <c r="AF1443" i="51" s="1"/>
  <c r="AG1443" i="51" s="1"/>
  <c r="AD1324" i="51"/>
  <c r="AF1324" i="51" s="1"/>
  <c r="AG1324" i="51" s="1"/>
  <c r="AD2170" i="51"/>
  <c r="AF2170" i="51" s="1"/>
  <c r="AG2170" i="51" s="1"/>
  <c r="AD1071" i="51"/>
  <c r="AF1071" i="51" s="1"/>
  <c r="AG1071" i="51" s="1"/>
  <c r="AD668" i="51"/>
  <c r="AF668" i="51" s="1"/>
  <c r="AG668" i="51" s="1"/>
  <c r="AD1565" i="51"/>
  <c r="AF1565" i="51" s="1"/>
  <c r="AG1565" i="51" s="1"/>
  <c r="AD1561" i="51"/>
  <c r="AF1561" i="51" s="1"/>
  <c r="AG1561" i="51" s="1"/>
  <c r="AD1636" i="51"/>
  <c r="AF1636" i="51" s="1"/>
  <c r="AG1636" i="51" s="1"/>
  <c r="AD1871" i="51"/>
  <c r="AF1871" i="51" s="1"/>
  <c r="AG1871" i="51" s="1"/>
  <c r="AD1272" i="51"/>
  <c r="AF1272" i="51" s="1"/>
  <c r="AG1272" i="51" s="1"/>
  <c r="AD354" i="51"/>
  <c r="AF354" i="51" s="1"/>
  <c r="AG354" i="51" s="1"/>
  <c r="AD1867" i="51"/>
  <c r="AF1867" i="51" s="1"/>
  <c r="AG1867" i="51" s="1"/>
  <c r="AD1044" i="51"/>
  <c r="AF1044" i="51" s="1"/>
  <c r="AG1044" i="51" s="1"/>
  <c r="AD1004" i="51"/>
  <c r="AF1004" i="51" s="1"/>
  <c r="AG1004" i="51" s="1"/>
  <c r="AD2005" i="51"/>
  <c r="AF2005" i="51" s="1"/>
  <c r="AG2005" i="51" s="1"/>
  <c r="AD2379" i="51"/>
  <c r="AF2379" i="51" s="1"/>
  <c r="AG2379" i="51" s="1"/>
  <c r="AD974" i="51"/>
  <c r="AF974" i="51" s="1"/>
  <c r="AG974" i="51" s="1"/>
  <c r="AD1994" i="51"/>
  <c r="AF1994" i="51" s="1"/>
  <c r="AG1994" i="51" s="1"/>
  <c r="AD1130" i="51"/>
  <c r="AF1130" i="51" s="1"/>
  <c r="AG1130" i="51" s="1"/>
  <c r="AD1147" i="51"/>
  <c r="AF1147" i="51" s="1"/>
  <c r="AG1147" i="51" s="1"/>
  <c r="AD1807" i="51"/>
  <c r="AF1807" i="51" s="1"/>
  <c r="AG1807" i="51" s="1"/>
  <c r="AD394" i="51"/>
  <c r="AF394" i="51" s="1"/>
  <c r="AG394" i="51" s="1"/>
  <c r="AD215" i="51"/>
  <c r="AF215" i="51" s="1"/>
  <c r="AG215" i="51" s="1"/>
  <c r="AD1939" i="51"/>
  <c r="AF1939" i="51" s="1"/>
  <c r="AG1939" i="51" s="1"/>
  <c r="AD1863" i="51"/>
  <c r="AF1863" i="51" s="1"/>
  <c r="AG1863" i="51" s="1"/>
  <c r="AD1876" i="51"/>
  <c r="AF1876" i="51" s="1"/>
  <c r="AG1876" i="51" s="1"/>
  <c r="AD1202" i="51"/>
  <c r="AF1202" i="51" s="1"/>
  <c r="AG1202" i="51" s="1"/>
  <c r="AD1255" i="51"/>
  <c r="AF1255" i="51" s="1"/>
  <c r="AG1255" i="51" s="1"/>
  <c r="AD33" i="51"/>
  <c r="AF33" i="51" s="1"/>
  <c r="AG33" i="51" s="1"/>
  <c r="AD365" i="51"/>
  <c r="AF365" i="51" s="1"/>
  <c r="AG365" i="51" s="1"/>
  <c r="AD1350" i="51"/>
  <c r="AF1350" i="51" s="1"/>
  <c r="AG1350" i="51" s="1"/>
  <c r="AD1012" i="51"/>
  <c r="AF1012" i="51" s="1"/>
  <c r="AG1012" i="51" s="1"/>
  <c r="AD476" i="51"/>
  <c r="AF476" i="51" s="1"/>
  <c r="AG476" i="51" s="1"/>
  <c r="AD1686" i="51"/>
  <c r="AF1686" i="51" s="1"/>
  <c r="AG1686" i="51" s="1"/>
  <c r="AD1660" i="51"/>
  <c r="AF1660" i="51" s="1"/>
  <c r="AG1660" i="51" s="1"/>
  <c r="AD2242" i="51"/>
  <c r="AF2242" i="51" s="1"/>
  <c r="AG2242" i="51" s="1"/>
  <c r="AD2418" i="51"/>
  <c r="AF2418" i="51" s="1"/>
  <c r="AG2418" i="51" s="1"/>
  <c r="AD519" i="51"/>
  <c r="AF519" i="51" s="1"/>
  <c r="AG519" i="51" s="1"/>
  <c r="AD1426" i="51"/>
  <c r="AF1426" i="51" s="1"/>
  <c r="AG1426" i="51" s="1"/>
  <c r="AD1742" i="51"/>
  <c r="AF1742" i="51" s="1"/>
  <c r="AG1742" i="51" s="1"/>
  <c r="AD197" i="51"/>
  <c r="AF197" i="51" s="1"/>
  <c r="AG197" i="51" s="1"/>
  <c r="AD2181" i="51"/>
  <c r="AF2181" i="51" s="1"/>
  <c r="AG2181" i="51" s="1"/>
  <c r="AD1648" i="51"/>
  <c r="AF1648" i="51" s="1"/>
  <c r="AG1648" i="51" s="1"/>
  <c r="AD612" i="51"/>
  <c r="AF612" i="51" s="1"/>
  <c r="AG612" i="51" s="1"/>
  <c r="AD161" i="51"/>
  <c r="AF161" i="51" s="1"/>
  <c r="AG161" i="51" s="1"/>
  <c r="AD1880" i="51"/>
  <c r="AF1880" i="51" s="1"/>
  <c r="AG1880" i="51" s="1"/>
  <c r="AD1611" i="51"/>
  <c r="AF1611" i="51" s="1"/>
  <c r="AG1611" i="51" s="1"/>
  <c r="AD1980" i="51"/>
  <c r="AF1980" i="51" s="1"/>
  <c r="AG1980" i="51" s="1"/>
  <c r="AD2095" i="51"/>
  <c r="AF2095" i="51" s="1"/>
  <c r="AG2095" i="51" s="1"/>
  <c r="AD2117" i="51"/>
  <c r="AF2117" i="51" s="1"/>
  <c r="AG2117" i="51" s="1"/>
  <c r="AD2168" i="51"/>
  <c r="AF2168" i="51" s="1"/>
  <c r="AG2168" i="51" s="1"/>
  <c r="AD1615" i="51"/>
  <c r="AF1615" i="51" s="1"/>
  <c r="AG1615" i="51" s="1"/>
  <c r="AD1937" i="51"/>
  <c r="AF1937" i="51" s="1"/>
  <c r="AG1937" i="51" s="1"/>
  <c r="AD2096" i="51"/>
  <c r="AF2096" i="51" s="1"/>
  <c r="AG2096" i="51" s="1"/>
  <c r="AD124" i="51"/>
  <c r="AF124" i="51" s="1"/>
  <c r="AG124" i="51" s="1"/>
  <c r="AD577" i="51"/>
  <c r="AF577" i="51" s="1"/>
  <c r="AG577" i="51" s="1"/>
  <c r="AD1194" i="51"/>
  <c r="AF1194" i="51" s="1"/>
  <c r="AG1194" i="51" s="1"/>
  <c r="AD128" i="51"/>
  <c r="AF128" i="51" s="1"/>
  <c r="AG128" i="51" s="1"/>
  <c r="AD351" i="51"/>
  <c r="AF351" i="51" s="1"/>
  <c r="AG351" i="51" s="1"/>
  <c r="AD302" i="51"/>
  <c r="AF302" i="51" s="1"/>
  <c r="AG302" i="51" s="1"/>
  <c r="AD1133" i="51"/>
  <c r="AF1133" i="51" s="1"/>
  <c r="AG1133" i="51" s="1"/>
  <c r="AD1127" i="51"/>
  <c r="AF1127" i="51" s="1"/>
  <c r="AG1127" i="51" s="1"/>
  <c r="AD806" i="51"/>
  <c r="AF806" i="51" s="1"/>
  <c r="AG806" i="51" s="1"/>
  <c r="AD1479" i="51"/>
  <c r="AF1479" i="51" s="1"/>
  <c r="AG1479" i="51" s="1"/>
  <c r="AD708" i="51"/>
  <c r="AF708" i="51" s="1"/>
  <c r="AG708" i="51" s="1"/>
  <c r="AD1624" i="51"/>
  <c r="AF1624" i="51" s="1"/>
  <c r="AG1624" i="51" s="1"/>
  <c r="AD234" i="51"/>
  <c r="AF234" i="51" s="1"/>
  <c r="AG234" i="51" s="1"/>
  <c r="AD12" i="51"/>
  <c r="AF12" i="51" s="1"/>
  <c r="AG12" i="51" s="1"/>
  <c r="AD47" i="51"/>
  <c r="AF47" i="51" s="1"/>
  <c r="AG47" i="51" s="1"/>
  <c r="AD1518" i="51"/>
  <c r="AF1518" i="51" s="1"/>
  <c r="AG1518" i="51" s="1"/>
  <c r="AD1802" i="51"/>
  <c r="AF1802" i="51" s="1"/>
  <c r="AG1802" i="51" s="1"/>
  <c r="AD1969" i="51"/>
  <c r="AF1969" i="51" s="1"/>
  <c r="AG1969" i="51" s="1"/>
  <c r="AD1532" i="51"/>
  <c r="AF1532" i="51" s="1"/>
  <c r="AG1532" i="51" s="1"/>
  <c r="AD1747" i="51"/>
  <c r="AF1747" i="51" s="1"/>
  <c r="AG1747" i="51" s="1"/>
  <c r="AD2331" i="51"/>
  <c r="AF2331" i="51" s="1"/>
  <c r="AG2331" i="51" s="1"/>
  <c r="AD2315" i="51"/>
  <c r="AF2315" i="51" s="1"/>
  <c r="AG2315" i="51" s="1"/>
  <c r="AD1635" i="51"/>
  <c r="AF1635" i="51" s="1"/>
  <c r="AG1635" i="51" s="1"/>
  <c r="AD640" i="51"/>
  <c r="AF640" i="51" s="1"/>
  <c r="AG640" i="51" s="1"/>
  <c r="AD739" i="51"/>
  <c r="AF739" i="51" s="1"/>
  <c r="AG739" i="51" s="1"/>
  <c r="AD273" i="51"/>
  <c r="AF273" i="51" s="1"/>
  <c r="AG273" i="51" s="1"/>
  <c r="AD2370" i="51"/>
  <c r="AF2370" i="51" s="1"/>
  <c r="AG2370" i="51" s="1"/>
  <c r="AD596" i="51"/>
  <c r="AF596" i="51" s="1"/>
  <c r="AG596" i="51" s="1"/>
  <c r="AD2010" i="51"/>
  <c r="AF2010" i="51" s="1"/>
  <c r="AG2010" i="51" s="1"/>
  <c r="AD1891" i="51"/>
  <c r="AF1891" i="51" s="1"/>
  <c r="AG1891" i="51" s="1"/>
  <c r="AD207" i="51"/>
  <c r="AF207" i="51" s="1"/>
  <c r="AG207" i="51" s="1"/>
  <c r="AD1050" i="51"/>
  <c r="AF1050" i="51" s="1"/>
  <c r="AG1050" i="51" s="1"/>
  <c r="AD2419" i="51"/>
  <c r="AF2419" i="51" s="1"/>
  <c r="AG2419" i="51" s="1"/>
  <c r="AD402" i="51"/>
  <c r="AF402" i="51" s="1"/>
  <c r="AG402" i="51" s="1"/>
  <c r="AD2386" i="51"/>
  <c r="AF2386" i="51" s="1"/>
  <c r="AG2386" i="51" s="1"/>
  <c r="AD892" i="51"/>
  <c r="AF892" i="51" s="1"/>
  <c r="AG892" i="51" s="1"/>
  <c r="AD1212" i="51"/>
  <c r="AF1212" i="51" s="1"/>
  <c r="AG1212" i="51" s="1"/>
  <c r="AD2127" i="51"/>
  <c r="AF2127" i="51" s="1"/>
  <c r="AG2127" i="51" s="1"/>
  <c r="AD1936" i="51"/>
  <c r="AF1936" i="51" s="1"/>
  <c r="AG1936" i="51" s="1"/>
  <c r="AD2310" i="51"/>
  <c r="AF2310" i="51" s="1"/>
  <c r="AG2310" i="51" s="1"/>
  <c r="AD2020" i="51"/>
  <c r="AF2020" i="51" s="1"/>
  <c r="AG2020" i="51" s="1"/>
  <c r="AD127" i="51"/>
  <c r="AF127" i="51" s="1"/>
  <c r="AG127" i="51" s="1"/>
  <c r="AD2158" i="51"/>
  <c r="AF2158" i="51" s="1"/>
  <c r="AG2158" i="51" s="1"/>
  <c r="AD1234" i="51"/>
  <c r="AF1234" i="51" s="1"/>
  <c r="AG1234" i="51" s="1"/>
  <c r="AD1914" i="51"/>
  <c r="AF1914" i="51" s="1"/>
  <c r="AG1914" i="51" s="1"/>
  <c r="AD1238" i="51"/>
  <c r="AF1238" i="51" s="1"/>
  <c r="AG1238" i="51" s="1"/>
  <c r="AD55" i="51"/>
  <c r="AF55" i="51" s="1"/>
  <c r="AG55" i="51" s="1"/>
  <c r="AD770" i="51"/>
  <c r="AF770" i="51" s="1"/>
  <c r="AG770" i="51" s="1"/>
  <c r="AD88" i="51"/>
  <c r="AF88" i="51" s="1"/>
  <c r="AG88" i="51" s="1"/>
  <c r="AD2342" i="51"/>
  <c r="AF2342" i="51" s="1"/>
  <c r="AG2342" i="51" s="1"/>
  <c r="AD1181" i="51"/>
  <c r="AF1181" i="51" s="1"/>
  <c r="AG1181" i="51" s="1"/>
  <c r="AD1323" i="51"/>
  <c r="AF1323" i="51" s="1"/>
  <c r="AG1323" i="51" s="1"/>
  <c r="AD1785" i="51"/>
  <c r="AF1785" i="51" s="1"/>
  <c r="AG1785" i="51" s="1"/>
  <c r="AD1826" i="51"/>
  <c r="AF1826" i="51" s="1"/>
  <c r="AG1826" i="51" s="1"/>
  <c r="AD53" i="51"/>
  <c r="AF53" i="51" s="1"/>
  <c r="AG53" i="51" s="1"/>
  <c r="AD1868" i="51"/>
  <c r="AF1868" i="51" s="1"/>
  <c r="AG1868" i="51" s="1"/>
  <c r="AD34" i="51"/>
  <c r="AF34" i="51" s="1"/>
  <c r="AG34" i="51" s="1"/>
  <c r="AD2109" i="51"/>
  <c r="AF2109" i="51" s="1"/>
  <c r="AG2109" i="51" s="1"/>
  <c r="AD775" i="51"/>
  <c r="AF775" i="51" s="1"/>
  <c r="AG775" i="51" s="1"/>
  <c r="AD2309" i="51"/>
  <c r="AF2309" i="51" s="1"/>
  <c r="AG2309" i="51" s="1"/>
  <c r="AD1588" i="51"/>
  <c r="AF1588" i="51" s="1"/>
  <c r="AG1588" i="51" s="1"/>
  <c r="AD1658" i="51"/>
  <c r="AF1658" i="51" s="1"/>
  <c r="AG1658" i="51" s="1"/>
  <c r="AD615" i="51"/>
  <c r="AF615" i="51" s="1"/>
  <c r="AG615" i="51" s="1"/>
  <c r="AD374" i="51"/>
  <c r="AF374" i="51" s="1"/>
  <c r="AG374" i="51" s="1"/>
  <c r="AD180" i="51"/>
  <c r="AF180" i="51" s="1"/>
  <c r="AG180" i="51" s="1"/>
  <c r="AD1705" i="51"/>
  <c r="AF1705" i="51" s="1"/>
  <c r="AG1705" i="51" s="1"/>
  <c r="AD1752" i="51"/>
  <c r="AF1752" i="51" s="1"/>
  <c r="AG1752" i="51" s="1"/>
  <c r="AD676" i="51"/>
  <c r="AF676" i="51" s="1"/>
  <c r="AG676" i="51" s="1"/>
  <c r="AD876" i="51"/>
  <c r="AF876" i="51" s="1"/>
  <c r="AG876" i="51" s="1"/>
  <c r="AD679" i="51"/>
  <c r="AF679" i="51" s="1"/>
  <c r="AG679" i="51" s="1"/>
  <c r="AD488" i="51"/>
  <c r="AF488" i="51" s="1"/>
  <c r="AG488" i="51" s="1"/>
  <c r="AD2252" i="51"/>
  <c r="AF2252" i="51" s="1"/>
  <c r="AG2252" i="51" s="1"/>
  <c r="AD72" i="51"/>
  <c r="AF72" i="51" s="1"/>
  <c r="AG72" i="51" s="1"/>
  <c r="AD59" i="51"/>
  <c r="AF59" i="51" s="1"/>
  <c r="AG59" i="51" s="1"/>
  <c r="AD340" i="51"/>
  <c r="AF340" i="51" s="1"/>
  <c r="AG340" i="51" s="1"/>
  <c r="AD959" i="51"/>
  <c r="AF959" i="51" s="1"/>
  <c r="AG959" i="51" s="1"/>
  <c r="AD669" i="51"/>
  <c r="AF669" i="51" s="1"/>
  <c r="AG669" i="51" s="1"/>
  <c r="AD1577" i="51"/>
  <c r="AF1577" i="51" s="1"/>
  <c r="AG1577" i="51" s="1"/>
  <c r="AD921" i="51"/>
  <c r="AF921" i="51" s="1"/>
  <c r="AG921" i="51" s="1"/>
  <c r="AD2293" i="51"/>
  <c r="AF2293" i="51" s="1"/>
  <c r="AG2293" i="51" s="1"/>
  <c r="AD2387" i="51"/>
  <c r="AF2387" i="51" s="1"/>
  <c r="AG2387" i="51" s="1"/>
  <c r="AD1851" i="51"/>
  <c r="AF1851" i="51" s="1"/>
  <c r="AG1851" i="51" s="1"/>
  <c r="AD818" i="51"/>
  <c r="AF818" i="51" s="1"/>
  <c r="AG818" i="51" s="1"/>
  <c r="AD280" i="51"/>
  <c r="AF280" i="51" s="1"/>
  <c r="AG280" i="51" s="1"/>
  <c r="AD2067" i="51"/>
  <c r="AF2067" i="51" s="1"/>
  <c r="AG2067" i="51" s="1"/>
  <c r="AD2086" i="51"/>
  <c r="AF2086" i="51" s="1"/>
  <c r="AG2086" i="51" s="1"/>
  <c r="AD1220" i="51"/>
  <c r="AF1220" i="51" s="1"/>
  <c r="AG1220" i="51" s="1"/>
  <c r="AD1729" i="51"/>
  <c r="AF1729" i="51" s="1"/>
  <c r="AG1729" i="51" s="1"/>
  <c r="AD936" i="51"/>
  <c r="AF936" i="51" s="1"/>
  <c r="AG936" i="51" s="1"/>
  <c r="AD1996" i="51"/>
  <c r="AF1996" i="51" s="1"/>
  <c r="AG1996" i="51" s="1"/>
  <c r="AD1613" i="51"/>
  <c r="AF1613" i="51" s="1"/>
  <c r="AG1613" i="51" s="1"/>
  <c r="AD789" i="51"/>
  <c r="AF789" i="51" s="1"/>
  <c r="AG789" i="51" s="1"/>
  <c r="AD283" i="51"/>
  <c r="AF283" i="51" s="1"/>
  <c r="AG283" i="51" s="1"/>
  <c r="AD1987" i="51"/>
  <c r="AF1987" i="51" s="1"/>
  <c r="AG1987" i="51" s="1"/>
  <c r="AD756" i="51"/>
  <c r="AF756" i="51" s="1"/>
  <c r="AG756" i="51" s="1"/>
  <c r="AD1983" i="51"/>
  <c r="AF1983" i="51" s="1"/>
  <c r="AG1983" i="51" s="1"/>
  <c r="AD274" i="51"/>
  <c r="AF274" i="51" s="1"/>
  <c r="AG274" i="51" s="1"/>
  <c r="AD398" i="51"/>
  <c r="AF398" i="51" s="1"/>
  <c r="AG398" i="51" s="1"/>
  <c r="AD1746" i="51"/>
  <c r="AF1746" i="51" s="1"/>
  <c r="AG1746" i="51" s="1"/>
  <c r="AD2359" i="51"/>
  <c r="AF2359" i="51" s="1"/>
  <c r="AG2359" i="51" s="1"/>
  <c r="AD68" i="51"/>
  <c r="AF68" i="51" s="1"/>
  <c r="AG68" i="51" s="1"/>
  <c r="AD1781" i="51"/>
  <c r="AF1781" i="51" s="1"/>
  <c r="AG1781" i="51" s="1"/>
  <c r="AD123" i="51"/>
  <c r="AF123" i="51" s="1"/>
  <c r="AG123" i="51" s="1"/>
  <c r="AD1598" i="51"/>
  <c r="AF1598" i="51" s="1"/>
  <c r="AG1598" i="51" s="1"/>
  <c r="AD1347" i="51"/>
  <c r="AF1347" i="51" s="1"/>
  <c r="AG1347" i="51" s="1"/>
  <c r="AD1314" i="51"/>
  <c r="AF1314" i="51" s="1"/>
  <c r="AG1314" i="51" s="1"/>
  <c r="AD1168" i="51"/>
  <c r="AF1168" i="51" s="1"/>
  <c r="AG1168" i="51" s="1"/>
  <c r="AD421" i="51"/>
  <c r="AF421" i="51" s="1"/>
  <c r="AG421" i="51" s="1"/>
  <c r="AD762" i="51"/>
  <c r="AF762" i="51" s="1"/>
  <c r="AG762" i="51" s="1"/>
  <c r="AD1268" i="51"/>
  <c r="AF1268" i="51" s="1"/>
  <c r="AG1268" i="51" s="1"/>
  <c r="AD712" i="51"/>
  <c r="AF712" i="51" s="1"/>
  <c r="AG712" i="51" s="1"/>
  <c r="AD988" i="51"/>
  <c r="AF988" i="51" s="1"/>
  <c r="AG988" i="51" s="1"/>
  <c r="AD869" i="51"/>
  <c r="AF869" i="51" s="1"/>
  <c r="AG869" i="51" s="1"/>
  <c r="AD1247" i="51"/>
  <c r="AF1247" i="51" s="1"/>
  <c r="AG1247" i="51" s="1"/>
  <c r="AD1388" i="51"/>
  <c r="AF1388" i="51" s="1"/>
  <c r="AG1388" i="51" s="1"/>
  <c r="AD623" i="51"/>
  <c r="AF623" i="51" s="1"/>
  <c r="AG623" i="51" s="1"/>
  <c r="AD1791" i="51"/>
  <c r="AF1791" i="51" s="1"/>
  <c r="AG1791" i="51" s="1"/>
  <c r="AD1325" i="51"/>
  <c r="AF1325" i="51" s="1"/>
  <c r="AG1325" i="51" s="1"/>
  <c r="AD1409" i="51"/>
  <c r="AF1409" i="51" s="1"/>
  <c r="AG1409" i="51" s="1"/>
  <c r="AD449" i="51"/>
  <c r="AF449" i="51" s="1"/>
  <c r="AG449" i="51" s="1"/>
  <c r="AD2105" i="51"/>
  <c r="AF2105" i="51" s="1"/>
  <c r="AG2105" i="51" s="1"/>
  <c r="AD223" i="51"/>
  <c r="AF223" i="51" s="1"/>
  <c r="AG223" i="51" s="1"/>
  <c r="AD1179" i="51"/>
  <c r="AF1179" i="51" s="1"/>
  <c r="AG1179" i="51" s="1"/>
  <c r="AD1818" i="51"/>
  <c r="AF1818" i="51" s="1"/>
  <c r="AG1818" i="51" s="1"/>
  <c r="AD543" i="51"/>
  <c r="AF543" i="51" s="1"/>
  <c r="AG543" i="51" s="1"/>
  <c r="AD1524" i="51"/>
  <c r="AF1524" i="51" s="1"/>
  <c r="AG1524" i="51" s="1"/>
  <c r="AD1084" i="51"/>
  <c r="AF1084" i="51" s="1"/>
  <c r="AG1084" i="51" s="1"/>
  <c r="AD330" i="51"/>
  <c r="AF330" i="51" s="1"/>
  <c r="AG330" i="51" s="1"/>
  <c r="AD1137" i="51"/>
  <c r="AF1137" i="51" s="1"/>
  <c r="AG1137" i="51" s="1"/>
  <c r="AD1078" i="51"/>
  <c r="AF1078" i="51" s="1"/>
  <c r="AG1078" i="51" s="1"/>
  <c r="AD178" i="51"/>
  <c r="AF178" i="51" s="1"/>
  <c r="AG178" i="51" s="1"/>
  <c r="AD257" i="51"/>
  <c r="AF257" i="51" s="1"/>
  <c r="AG257" i="51" s="1"/>
  <c r="AD1947" i="51"/>
  <c r="AF1947" i="51" s="1"/>
  <c r="AG1947" i="51" s="1"/>
  <c r="AD1899" i="51"/>
  <c r="AF1899" i="51" s="1"/>
  <c r="AG1899" i="51" s="1"/>
  <c r="AD873" i="51"/>
  <c r="AF873" i="51" s="1"/>
  <c r="AG873" i="51" s="1"/>
  <c r="AD2078" i="51"/>
  <c r="AF2078" i="51" s="1"/>
  <c r="AG2078" i="51" s="1"/>
  <c r="AD563" i="51"/>
  <c r="AF563" i="51" s="1"/>
  <c r="AG563" i="51" s="1"/>
  <c r="AD953" i="51"/>
  <c r="AF953" i="51" s="1"/>
  <c r="AG953" i="51" s="1"/>
  <c r="AD1877" i="51"/>
  <c r="AF1877" i="51" s="1"/>
  <c r="AG1877" i="51" s="1"/>
  <c r="AD1193" i="51"/>
  <c r="AF1193" i="51" s="1"/>
  <c r="AG1193" i="51" s="1"/>
  <c r="AD2395" i="51"/>
  <c r="AF2395" i="51" s="1"/>
  <c r="AG2395" i="51" s="1"/>
  <c r="AD56" i="51"/>
  <c r="AF56" i="51" s="1"/>
  <c r="AG56" i="51" s="1"/>
  <c r="AD1689" i="51"/>
  <c r="AF1689" i="51" s="1"/>
  <c r="AG1689" i="51" s="1"/>
  <c r="AD1029" i="51"/>
  <c r="AF1029" i="51" s="1"/>
  <c r="AG1029" i="51" s="1"/>
  <c r="AD262" i="51"/>
  <c r="AF262" i="51" s="1"/>
  <c r="AG262" i="51" s="1"/>
  <c r="AD1080" i="51"/>
  <c r="AF1080" i="51" s="1"/>
  <c r="AG1080" i="51" s="1"/>
  <c r="AD1285" i="51"/>
  <c r="AF1285" i="51" s="1"/>
  <c r="AG1285" i="51" s="1"/>
  <c r="AD1079" i="51"/>
  <c r="AF1079" i="51" s="1"/>
  <c r="AG1079" i="51" s="1"/>
  <c r="AD1594" i="51"/>
  <c r="AF1594" i="51" s="1"/>
  <c r="AG1594" i="51" s="1"/>
  <c r="AD1585" i="51"/>
  <c r="AF1585" i="51" s="1"/>
  <c r="AG1585" i="51" s="1"/>
  <c r="AD1982" i="51"/>
  <c r="AF1982" i="51" s="1"/>
  <c r="AG1982" i="51" s="1"/>
  <c r="AD1432" i="51"/>
  <c r="AF1432" i="51" s="1"/>
  <c r="AG1432" i="51" s="1"/>
  <c r="AD619" i="51"/>
  <c r="AF619" i="51" s="1"/>
  <c r="AG619" i="51" s="1"/>
  <c r="AD918" i="51"/>
  <c r="AF918" i="51" s="1"/>
  <c r="AG918" i="51" s="1"/>
  <c r="AD1725" i="51"/>
  <c r="AF1725" i="51" s="1"/>
  <c r="AG1725" i="51" s="1"/>
  <c r="AD444" i="51"/>
  <c r="AF444" i="51" s="1"/>
  <c r="AG444" i="51" s="1"/>
  <c r="AD1089" i="51"/>
  <c r="AF1089" i="51" s="1"/>
  <c r="AG1089" i="51" s="1"/>
  <c r="AD474" i="51"/>
  <c r="AF474" i="51" s="1"/>
  <c r="AG474" i="51" s="1"/>
  <c r="AD239" i="51"/>
  <c r="AF239" i="51" s="1"/>
  <c r="AG239" i="51" s="1"/>
  <c r="AD1890" i="51"/>
  <c r="AF1890" i="51" s="1"/>
  <c r="AG1890" i="51" s="1"/>
  <c r="AD2206" i="51"/>
  <c r="AF2206" i="51" s="1"/>
  <c r="AG2206" i="51" s="1"/>
  <c r="AD1514" i="51"/>
  <c r="AF1514" i="51" s="1"/>
  <c r="AG1514" i="51" s="1"/>
  <c r="AD22" i="51"/>
  <c r="AF22" i="51" s="1"/>
  <c r="AG22" i="51" s="1"/>
  <c r="AD713" i="51"/>
  <c r="AF713" i="51" s="1"/>
  <c r="AG713" i="51" s="1"/>
  <c r="AD931" i="51"/>
  <c r="AF931" i="51" s="1"/>
  <c r="AG931" i="51" s="1"/>
  <c r="AD1778" i="51"/>
  <c r="AF1778" i="51" s="1"/>
  <c r="AG1778" i="51" s="1"/>
  <c r="AD437" i="51"/>
  <c r="AF437" i="51" s="1"/>
  <c r="AG437" i="51" s="1"/>
  <c r="AD2014" i="51"/>
  <c r="AF2014" i="51" s="1"/>
  <c r="AG2014" i="51" s="1"/>
  <c r="AD1703" i="51"/>
  <c r="AF1703" i="51" s="1"/>
  <c r="AG1703" i="51" s="1"/>
  <c r="AD539" i="51"/>
  <c r="AF539" i="51" s="1"/>
  <c r="AG539" i="51" s="1"/>
  <c r="AD440" i="51"/>
  <c r="AF440" i="51" s="1"/>
  <c r="AG440" i="51" s="1"/>
  <c r="AD2268" i="51"/>
  <c r="AF2268" i="51" s="1"/>
  <c r="AG2268" i="51" s="1"/>
  <c r="AD567" i="51"/>
  <c r="AF567" i="51" s="1"/>
  <c r="AG567" i="51" s="1"/>
  <c r="AD212" i="51"/>
  <c r="AF212" i="51" s="1"/>
  <c r="AG212" i="51" s="1"/>
  <c r="AD1321" i="51"/>
  <c r="AF1321" i="51" s="1"/>
  <c r="AG1321" i="51" s="1"/>
  <c r="AD966" i="51"/>
  <c r="AF966" i="51" s="1"/>
  <c r="AG966" i="51" s="1"/>
  <c r="AD1434" i="51"/>
  <c r="AF1434" i="51" s="1"/>
  <c r="AG1434" i="51" s="1"/>
  <c r="AD1722" i="51"/>
  <c r="AF1722" i="51" s="1"/>
  <c r="AG1722" i="51" s="1"/>
  <c r="AD2016" i="51"/>
  <c r="AF2016" i="51" s="1"/>
  <c r="AG2016" i="51" s="1"/>
  <c r="AD1186" i="51"/>
  <c r="AF1186" i="51" s="1"/>
  <c r="AG1186" i="51" s="1"/>
  <c r="AD2352" i="51"/>
  <c r="AF2352" i="51" s="1"/>
  <c r="AG2352" i="51" s="1"/>
  <c r="AD404" i="51"/>
  <c r="AF404" i="51" s="1"/>
  <c r="AG404" i="51" s="1"/>
  <c r="AD65" i="51"/>
  <c r="AF65" i="51" s="1"/>
  <c r="AG65" i="51" s="1"/>
  <c r="AD1529" i="51"/>
  <c r="AF1529" i="51" s="1"/>
  <c r="AG1529" i="51" s="1"/>
  <c r="AD2205" i="51"/>
  <c r="AF2205" i="51" s="1"/>
  <c r="AG2205" i="51" s="1"/>
  <c r="AD1727" i="51"/>
  <c r="AF1727" i="51" s="1"/>
  <c r="AG1727" i="51" s="1"/>
  <c r="AD2408" i="51"/>
  <c r="AF2408" i="51" s="1"/>
  <c r="AG2408" i="51" s="1"/>
  <c r="AD827" i="51"/>
  <c r="AF827" i="51" s="1"/>
  <c r="AG827" i="51" s="1"/>
  <c r="AD1228" i="51"/>
  <c r="AF1228" i="51" s="1"/>
  <c r="AG1228" i="51" s="1"/>
  <c r="AD1562" i="51"/>
  <c r="AF1562" i="51" s="1"/>
  <c r="AG1562" i="51" s="1"/>
  <c r="AD2253" i="51"/>
  <c r="AF2253" i="51" s="1"/>
  <c r="AG2253" i="51" s="1"/>
  <c r="AD1427" i="51"/>
  <c r="AF1427" i="51" s="1"/>
  <c r="AG1427" i="51" s="1"/>
  <c r="AD1422" i="51"/>
  <c r="AF1422" i="51" s="1"/>
  <c r="AG1422" i="51" s="1"/>
  <c r="AD1297" i="51"/>
  <c r="AF1297" i="51" s="1"/>
  <c r="AG1297" i="51" s="1"/>
  <c r="AD1304" i="51"/>
  <c r="AF1304" i="51" s="1"/>
  <c r="AG1304" i="51" s="1"/>
  <c r="AD848" i="51"/>
  <c r="AF848" i="51" s="1"/>
  <c r="AG848" i="51" s="1"/>
  <c r="AD1632" i="51"/>
  <c r="AF1632" i="51" s="1"/>
  <c r="AG1632" i="51" s="1"/>
  <c r="AD1572" i="51"/>
  <c r="AF1572" i="51" s="1"/>
  <c r="AG1572" i="51" s="1"/>
  <c r="AD1959" i="51"/>
  <c r="AF1959" i="51" s="1"/>
  <c r="AG1959" i="51" s="1"/>
  <c r="AD1125" i="51"/>
  <c r="AF1125" i="51" s="1"/>
  <c r="AG1125" i="51" s="1"/>
  <c r="AD965" i="51"/>
  <c r="AF965" i="51" s="1"/>
  <c r="AG965" i="51" s="1"/>
  <c r="AD1897" i="51"/>
  <c r="AF1897" i="51" s="1"/>
  <c r="AG1897" i="51" s="1"/>
  <c r="AD230" i="51"/>
  <c r="AF230" i="51" s="1"/>
  <c r="AG230" i="51" s="1"/>
  <c r="AD1975" i="51"/>
  <c r="AF1975" i="51" s="1"/>
  <c r="AG1975" i="51" s="1"/>
  <c r="AD1638" i="51"/>
  <c r="AF1638" i="51" s="1"/>
  <c r="AG1638" i="51" s="1"/>
  <c r="AD1231" i="51"/>
  <c r="AF1231" i="51" s="1"/>
  <c r="AG1231" i="51" s="1"/>
  <c r="AD158" i="51"/>
  <c r="AF158" i="51" s="1"/>
  <c r="AG158" i="51" s="1"/>
  <c r="AD1149" i="51"/>
  <c r="AF1149" i="51" s="1"/>
  <c r="AG1149" i="51" s="1"/>
  <c r="AD375" i="51"/>
  <c r="AF375" i="51" s="1"/>
  <c r="AG375" i="51" s="1"/>
  <c r="AD147" i="51"/>
  <c r="AF147" i="51" s="1"/>
  <c r="AG147" i="51" s="1"/>
  <c r="AD1286" i="51"/>
  <c r="AF1286" i="51" s="1"/>
  <c r="AG1286" i="51" s="1"/>
  <c r="AD1092" i="51"/>
  <c r="AF1092" i="51" s="1"/>
  <c r="AG1092" i="51" s="1"/>
  <c r="AD621" i="51"/>
  <c r="AF621" i="51" s="1"/>
  <c r="AG621" i="51" s="1"/>
  <c r="AD109" i="51"/>
  <c r="AF109" i="51" s="1"/>
  <c r="AG109" i="51" s="1"/>
  <c r="AD1840" i="51"/>
  <c r="AF1840" i="51" s="1"/>
  <c r="AG1840" i="51" s="1"/>
  <c r="AD244" i="51"/>
  <c r="AF244" i="51" s="1"/>
  <c r="AG244" i="51" s="1"/>
  <c r="AD811" i="51"/>
  <c r="AF811" i="51" s="1"/>
  <c r="AG811" i="51" s="1"/>
  <c r="AD1844" i="51"/>
  <c r="AF1844" i="51" s="1"/>
  <c r="AG1844" i="51" s="1"/>
  <c r="AD108" i="51"/>
  <c r="AF108" i="51" s="1"/>
  <c r="AG108" i="51" s="1"/>
  <c r="AD2375" i="51"/>
  <c r="AF2375" i="51" s="1"/>
  <c r="AG2375" i="51" s="1"/>
  <c r="AD441" i="51"/>
  <c r="AF441" i="51" s="1"/>
  <c r="AG441" i="51" s="1"/>
  <c r="AD816" i="51"/>
  <c r="AF816" i="51" s="1"/>
  <c r="AG816" i="51" s="1"/>
  <c r="AD37" i="51"/>
  <c r="AF37" i="51" s="1"/>
  <c r="AG37" i="51" s="1"/>
  <c r="AD352" i="51"/>
  <c r="AF352" i="51" s="1"/>
  <c r="AG352" i="51" s="1"/>
  <c r="AD103" i="51"/>
  <c r="AF103" i="51" s="1"/>
  <c r="AG103" i="51" s="1"/>
  <c r="AD980" i="51"/>
  <c r="AF980" i="51" s="1"/>
  <c r="AG980" i="51" s="1"/>
  <c r="AD1721" i="51"/>
  <c r="AF1721" i="51" s="1"/>
  <c r="AG1721" i="51" s="1"/>
  <c r="AD2274" i="51"/>
  <c r="AF2274" i="51" s="1"/>
  <c r="AG2274" i="51" s="1"/>
  <c r="AD825" i="51"/>
  <c r="AF825" i="51" s="1"/>
  <c r="AG825" i="51" s="1"/>
  <c r="AD832" i="51"/>
  <c r="AF832" i="51" s="1"/>
  <c r="AG832" i="51" s="1"/>
  <c r="AD24" i="51"/>
  <c r="AF24" i="51" s="1"/>
  <c r="AG24" i="51" s="1"/>
  <c r="AD722" i="51"/>
  <c r="AF722" i="51" s="1"/>
  <c r="AG722" i="51" s="1"/>
  <c r="AD2262" i="51"/>
  <c r="AF2262" i="51" s="1"/>
  <c r="AG2262" i="51" s="1"/>
  <c r="AD1630" i="51"/>
  <c r="AF1630" i="51" s="1"/>
  <c r="AG1630" i="51" s="1"/>
  <c r="AD2311" i="51"/>
  <c r="AF2311" i="51" s="1"/>
  <c r="AG2311" i="51" s="1"/>
  <c r="AD645" i="51"/>
  <c r="AF645" i="51" s="1"/>
  <c r="AG645" i="51" s="1"/>
  <c r="AD2121" i="51"/>
  <c r="AF2121" i="51" s="1"/>
  <c r="AG2121" i="51" s="1"/>
  <c r="AD1775" i="51"/>
  <c r="AF1775" i="51" s="1"/>
  <c r="AG1775" i="51" s="1"/>
  <c r="AD1185" i="51"/>
  <c r="AF1185" i="51" s="1"/>
  <c r="AG1185" i="51" s="1"/>
  <c r="AD1259" i="51"/>
  <c r="AF1259" i="51" s="1"/>
  <c r="AG1259" i="51" s="1"/>
  <c r="AD1394" i="51"/>
  <c r="AF1394" i="51" s="1"/>
  <c r="AG1394" i="51" s="1"/>
  <c r="AD644" i="51"/>
  <c r="AF644" i="51" s="1"/>
  <c r="AG644" i="51" s="1"/>
  <c r="AD1977" i="51"/>
  <c r="AF1977" i="51" s="1"/>
  <c r="AG1977" i="51" s="1"/>
  <c r="AD1405" i="51"/>
  <c r="AF1405" i="51" s="1"/>
  <c r="AG1405" i="51" s="1"/>
  <c r="AD2233" i="51"/>
  <c r="AF2233" i="51" s="1"/>
  <c r="AG2233" i="51" s="1"/>
  <c r="AD456" i="51"/>
  <c r="AF456" i="51" s="1"/>
  <c r="AG456" i="51" s="1"/>
  <c r="AD734" i="51"/>
  <c r="AF734" i="51" s="1"/>
  <c r="AG734" i="51" s="1"/>
  <c r="AD332" i="51"/>
  <c r="AF332" i="51" s="1"/>
  <c r="AG332" i="51" s="1"/>
  <c r="AD1789" i="51"/>
  <c r="AF1789" i="51" s="1"/>
  <c r="AG1789" i="51" s="1"/>
  <c r="AD1601" i="51"/>
  <c r="AF1601" i="51" s="1"/>
  <c r="AG1601" i="51" s="1"/>
  <c r="AD1375" i="51"/>
  <c r="AF1375" i="51" s="1"/>
  <c r="AG1375" i="51" s="1"/>
  <c r="AD1566" i="51"/>
  <c r="AF1566" i="51" s="1"/>
  <c r="AG1566" i="51" s="1"/>
  <c r="AD613" i="51"/>
  <c r="AF613" i="51" s="1"/>
  <c r="AG613" i="51" s="1"/>
  <c r="AD1853" i="51"/>
  <c r="AF1853" i="51" s="1"/>
  <c r="AG1853" i="51" s="1"/>
  <c r="AD865" i="51"/>
  <c r="AF865" i="51" s="1"/>
  <c r="AG865" i="51" s="1"/>
  <c r="AD1317" i="51"/>
  <c r="AF1317" i="51" s="1"/>
  <c r="AG1317" i="51" s="1"/>
  <c r="AD43" i="51"/>
  <c r="AF43" i="51" s="1"/>
  <c r="AG43" i="51" s="1"/>
  <c r="AD1902" i="51"/>
  <c r="AF1902" i="51" s="1"/>
  <c r="AG1902" i="51" s="1"/>
  <c r="AD1121" i="51"/>
  <c r="AF1121" i="51" s="1"/>
  <c r="AG1121" i="51" s="1"/>
  <c r="AD1740" i="51"/>
  <c r="AF1740" i="51" s="1"/>
  <c r="AG1740" i="51" s="1"/>
  <c r="AD1952" i="51"/>
  <c r="AF1952" i="51" s="1"/>
  <c r="AG1952" i="51" s="1"/>
  <c r="AD2172" i="51"/>
  <c r="AF2172" i="51" s="1"/>
  <c r="AG2172" i="51" s="1"/>
  <c r="AD2251" i="51"/>
  <c r="AF2251" i="51" s="1"/>
  <c r="AG2251" i="51" s="1"/>
  <c r="AD606" i="51"/>
  <c r="AF606" i="51" s="1"/>
  <c r="AG606" i="51" s="1"/>
  <c r="AD2000" i="51"/>
  <c r="AF2000" i="51" s="1"/>
  <c r="AG2000" i="51" s="1"/>
  <c r="AD1574" i="51"/>
  <c r="AF1574" i="51" s="1"/>
  <c r="AG1574" i="51" s="1"/>
  <c r="AD744" i="51"/>
  <c r="AF744" i="51" s="1"/>
  <c r="AG744" i="51" s="1"/>
  <c r="AD2107" i="51"/>
  <c r="AF2107" i="51" s="1"/>
  <c r="AG2107" i="51" s="1"/>
  <c r="AD1129" i="51"/>
  <c r="AF1129" i="51" s="1"/>
  <c r="AG1129" i="51" s="1"/>
  <c r="AD2128" i="51"/>
  <c r="AF2128" i="51" s="1"/>
  <c r="AG2128" i="51" s="1"/>
  <c r="AD626" i="51"/>
  <c r="AF626" i="51" s="1"/>
  <c r="AG626" i="51" s="1"/>
  <c r="AD2333" i="51"/>
  <c r="AF2333" i="51" s="1"/>
  <c r="AG2333" i="51" s="1"/>
  <c r="AD18" i="51"/>
  <c r="AF18" i="51" s="1"/>
  <c r="AG18" i="51" s="1"/>
  <c r="AD1306" i="51"/>
  <c r="AF1306" i="51" s="1"/>
  <c r="AG1306" i="51" s="1"/>
  <c r="AD2" i="51"/>
  <c r="AD1027" i="51"/>
  <c r="AF1027" i="51" s="1"/>
  <c r="AG1027" i="51" s="1"/>
  <c r="AD749" i="51"/>
  <c r="AF749" i="51" s="1"/>
  <c r="AG749" i="51" s="1"/>
  <c r="AD513" i="51"/>
  <c r="AF513" i="51" s="1"/>
  <c r="AG513" i="51" s="1"/>
  <c r="AD1550" i="51"/>
  <c r="AF1550" i="51" s="1"/>
  <c r="AG1550" i="51" s="1"/>
  <c r="AD146" i="51"/>
  <c r="AF146" i="51" s="1"/>
  <c r="AG146" i="51" s="1"/>
  <c r="AD697" i="51"/>
  <c r="AF697" i="51" s="1"/>
  <c r="AG697" i="51" s="1"/>
  <c r="AD2373" i="51"/>
  <c r="AF2373" i="51" s="1"/>
  <c r="AG2373" i="51" s="1"/>
  <c r="AD1513" i="51"/>
  <c r="AF1513" i="51" s="1"/>
  <c r="AG1513" i="51" s="1"/>
  <c r="AD478" i="51"/>
  <c r="AF478" i="51" s="1"/>
  <c r="AG478" i="51" s="1"/>
  <c r="AD611" i="51"/>
  <c r="AF611" i="51" s="1"/>
  <c r="AG611" i="51" s="1"/>
  <c r="AD862" i="51"/>
  <c r="AF862" i="51" s="1"/>
  <c r="AG862" i="51" s="1"/>
  <c r="AD938" i="51"/>
  <c r="AF938" i="51" s="1"/>
  <c r="AG938" i="51" s="1"/>
  <c r="AD1810" i="51"/>
  <c r="AF1810" i="51" s="1"/>
  <c r="AG1810" i="51" s="1"/>
  <c r="AD1816" i="51"/>
  <c r="AF1816" i="51" s="1"/>
  <c r="AG1816" i="51" s="1"/>
  <c r="AD1573" i="51"/>
  <c r="AF1573" i="51" s="1"/>
  <c r="AG1573" i="51" s="1"/>
  <c r="AD2340" i="51"/>
  <c r="AF2340" i="51" s="1"/>
  <c r="AG2340" i="51" s="1"/>
  <c r="AD2208" i="51"/>
  <c r="AF2208" i="51" s="1"/>
  <c r="AG2208" i="51" s="1"/>
  <c r="AD1217" i="51"/>
  <c r="AF1217" i="51" s="1"/>
  <c r="AG1217" i="51" s="1"/>
  <c r="AD1932" i="51"/>
  <c r="AF1932" i="51" s="1"/>
  <c r="AG1932" i="51" s="1"/>
  <c r="AD881" i="51"/>
  <c r="AF881" i="51" s="1"/>
  <c r="AG881" i="51" s="1"/>
  <c r="AD243" i="51"/>
  <c r="AF243" i="51" s="1"/>
  <c r="AG243" i="51" s="1"/>
  <c r="AD1491" i="51"/>
  <c r="AF1491" i="51" s="1"/>
  <c r="AG1491" i="51" s="1"/>
  <c r="AD297" i="51"/>
  <c r="AF297" i="51" s="1"/>
  <c r="AG297" i="51" s="1"/>
  <c r="AD2234" i="51"/>
  <c r="AF2234" i="51" s="1"/>
  <c r="AG2234" i="51" s="1"/>
  <c r="AD1298" i="51"/>
  <c r="AF1298" i="51" s="1"/>
  <c r="AG1298" i="51" s="1"/>
  <c r="AD655" i="51"/>
  <c r="AF655" i="51" s="1"/>
  <c r="AG655" i="51" s="1"/>
  <c r="AD2231" i="51"/>
  <c r="AF2231" i="51" s="1"/>
  <c r="AG2231" i="51" s="1"/>
  <c r="AD258" i="51"/>
  <c r="AF258" i="51" s="1"/>
  <c r="AG258" i="51" s="1"/>
  <c r="AD2118" i="51"/>
  <c r="AF2118" i="51" s="1"/>
  <c r="AG2118" i="51" s="1"/>
  <c r="AD2013" i="51"/>
  <c r="AF2013" i="51" s="1"/>
  <c r="AG2013" i="51" s="1"/>
  <c r="AD271" i="51"/>
  <c r="AF271" i="51" s="1"/>
  <c r="AG271" i="51" s="1"/>
  <c r="AD1420" i="51"/>
  <c r="AF1420" i="51" s="1"/>
  <c r="AG1420" i="51" s="1"/>
  <c r="AD1064" i="51"/>
  <c r="AF1064" i="51" s="1"/>
  <c r="AG1064" i="51" s="1"/>
  <c r="AD1472" i="51"/>
  <c r="AF1472" i="51" s="1"/>
  <c r="AG1472" i="51" s="1"/>
  <c r="AD884" i="51"/>
  <c r="AF884" i="51" s="1"/>
  <c r="AG884" i="51" s="1"/>
  <c r="AD586" i="51"/>
  <c r="AF586" i="51" s="1"/>
  <c r="AG586" i="51" s="1"/>
  <c r="AD2259" i="51"/>
  <c r="AF2259" i="51" s="1"/>
  <c r="AG2259" i="51" s="1"/>
  <c r="AD1291" i="51"/>
  <c r="AF1291" i="51" s="1"/>
  <c r="AG1291" i="51" s="1"/>
  <c r="AD2382" i="51"/>
  <c r="AF2382" i="51" s="1"/>
  <c r="AG2382" i="51" s="1"/>
  <c r="AD361" i="51"/>
  <c r="AF361" i="51" s="1"/>
  <c r="AG361" i="51" s="1"/>
  <c r="AD2383" i="51"/>
  <c r="AF2383" i="51" s="1"/>
  <c r="AG2383" i="51" s="1"/>
  <c r="AD2416" i="51"/>
  <c r="AF2416" i="51" s="1"/>
  <c r="AG2416" i="51" s="1"/>
  <c r="AD614" i="51"/>
  <c r="AF614" i="51" s="1"/>
  <c r="AG614" i="51" s="1"/>
  <c r="AD138" i="51"/>
  <c r="AF138" i="51" s="1"/>
  <c r="AG138" i="51" s="1"/>
  <c r="AD94" i="51"/>
  <c r="AF94" i="51" s="1"/>
  <c r="AG94" i="51" s="1"/>
  <c r="AD852" i="51"/>
  <c r="AF852" i="51" s="1"/>
  <c r="AG852" i="51" s="1"/>
  <c r="AD2134" i="51"/>
  <c r="AF2134" i="51" s="1"/>
  <c r="AG2134" i="51" s="1"/>
  <c r="AD1697" i="51"/>
  <c r="AF1697" i="51" s="1"/>
  <c r="AG1697" i="51" s="1"/>
  <c r="AD605" i="51"/>
  <c r="AF605" i="51" s="1"/>
  <c r="AG605" i="51" s="1"/>
  <c r="AD2159" i="51"/>
  <c r="AF2159" i="51" s="1"/>
  <c r="AG2159" i="51" s="1"/>
  <c r="AD1042" i="51"/>
  <c r="AF1042" i="51" s="1"/>
  <c r="AG1042" i="51" s="1"/>
  <c r="AD1842" i="51"/>
  <c r="AF1842" i="51" s="1"/>
  <c r="AG1842" i="51" s="1"/>
  <c r="AD540" i="51"/>
  <c r="AF540" i="51" s="1"/>
  <c r="AG540" i="51" s="1"/>
  <c r="AD2223" i="51"/>
  <c r="AF2223" i="51" s="1"/>
  <c r="AG2223" i="51" s="1"/>
  <c r="AD868" i="51"/>
  <c r="AF868" i="51" s="1"/>
  <c r="AG868" i="51" s="1"/>
  <c r="AD2279" i="51"/>
  <c r="AF2279" i="51" s="1"/>
  <c r="AG2279" i="51" s="1"/>
  <c r="AD2399" i="51"/>
  <c r="AF2399" i="51" s="1"/>
  <c r="AG2399" i="51" s="1"/>
  <c r="AD1567" i="51"/>
  <c r="AF1567" i="51" s="1"/>
  <c r="AG1567" i="51" s="1"/>
  <c r="AD1377" i="51"/>
  <c r="AF1377" i="51" s="1"/>
  <c r="AG1377" i="51" s="1"/>
  <c r="AD1134" i="51"/>
  <c r="AF1134" i="51" s="1"/>
  <c r="AG1134" i="51" s="1"/>
  <c r="AD1917" i="51"/>
  <c r="AF1917" i="51" s="1"/>
  <c r="AG1917" i="51" s="1"/>
  <c r="AD2314" i="51"/>
  <c r="AF2314" i="51" s="1"/>
  <c r="AG2314" i="51" s="1"/>
  <c r="AD2179" i="51"/>
  <c r="AF2179" i="51" s="1"/>
  <c r="AG2179" i="51" s="1"/>
  <c r="AD2305" i="51"/>
  <c r="AF2305" i="51" s="1"/>
  <c r="AG2305" i="51" s="1"/>
  <c r="AD1549" i="51"/>
  <c r="AF1549" i="51" s="1"/>
  <c r="AG1549" i="51" s="1"/>
  <c r="AD1692" i="51"/>
  <c r="AF1692" i="51" s="1"/>
  <c r="AG1692" i="51" s="1"/>
  <c r="AD1560" i="51"/>
  <c r="AF1560" i="51" s="1"/>
  <c r="AG1560" i="51" s="1"/>
  <c r="AD227" i="51"/>
  <c r="AF227" i="51" s="1"/>
  <c r="AG227" i="51" s="1"/>
  <c r="AD1357" i="51"/>
  <c r="AF1357" i="51" s="1"/>
  <c r="AG1357" i="51" s="1"/>
  <c r="AD748" i="51"/>
  <c r="AF748" i="51" s="1"/>
  <c r="AG748" i="51" s="1"/>
  <c r="AD2171" i="51"/>
  <c r="AF2171" i="51" s="1"/>
  <c r="AG2171" i="51" s="1"/>
  <c r="AD819" i="51"/>
  <c r="AF819" i="51" s="1"/>
  <c r="AG819" i="51" s="1"/>
  <c r="AD1047" i="51"/>
  <c r="AF1047" i="51" s="1"/>
  <c r="AG1047" i="51" s="1"/>
  <c r="AD696" i="51"/>
  <c r="AF696" i="51" s="1"/>
  <c r="AG696" i="51" s="1"/>
  <c r="AD846" i="51"/>
  <c r="AF846" i="51" s="1"/>
  <c r="AG846" i="51" s="1"/>
  <c r="AD593" i="51"/>
  <c r="AF593" i="51" s="1"/>
  <c r="AG593" i="51" s="1"/>
  <c r="AD1359" i="51"/>
  <c r="AF1359" i="51" s="1"/>
  <c r="AG1359" i="51" s="1"/>
  <c r="AD849" i="51"/>
  <c r="AF849" i="51" s="1"/>
  <c r="AG849" i="51" s="1"/>
  <c r="AD442" i="51"/>
  <c r="AF442" i="51" s="1"/>
  <c r="AG442" i="51" s="1"/>
  <c r="AD1907" i="51"/>
  <c r="AF1907" i="51" s="1"/>
  <c r="AG1907" i="51" s="1"/>
  <c r="AD1378" i="51"/>
  <c r="AF1378" i="51" s="1"/>
  <c r="AG1378" i="51" s="1"/>
  <c r="AD1242" i="51"/>
  <c r="AF1242" i="51" s="1"/>
  <c r="AG1242" i="51" s="1"/>
  <c r="AD2087" i="51"/>
  <c r="AF2087" i="51" s="1"/>
  <c r="AG2087" i="51" s="1"/>
  <c r="AD1925" i="51"/>
  <c r="AF1925" i="51" s="1"/>
  <c r="AG1925" i="51" s="1"/>
  <c r="AD410" i="51"/>
  <c r="AF410" i="51" s="1"/>
  <c r="AG410" i="51" s="1"/>
  <c r="AD1021" i="51"/>
  <c r="AF1021" i="51" s="1"/>
  <c r="AG1021" i="51" s="1"/>
  <c r="AD468" i="51"/>
  <c r="AF468" i="51" s="1"/>
  <c r="AG468" i="51" s="1"/>
  <c r="AD1303" i="51"/>
  <c r="AF1303" i="51" s="1"/>
  <c r="AG1303" i="51" s="1"/>
  <c r="AD1319" i="51"/>
  <c r="AF1319" i="51" s="1"/>
  <c r="AG1319" i="51" s="1"/>
  <c r="AD581" i="51"/>
  <c r="AF581" i="51" s="1"/>
  <c r="AG581" i="51" s="1"/>
  <c r="AD687" i="51"/>
  <c r="AF687" i="51" s="1"/>
  <c r="AG687" i="51" s="1"/>
  <c r="AD863" i="51"/>
  <c r="AF863" i="51" s="1"/>
  <c r="AG863" i="51" s="1"/>
  <c r="AD362" i="51"/>
  <c r="AF362" i="51" s="1"/>
  <c r="AG362" i="51" s="1"/>
  <c r="AD350" i="51"/>
  <c r="AF350" i="51" s="1"/>
  <c r="AG350" i="51" s="1"/>
  <c r="AD157" i="51"/>
  <c r="AF157" i="51" s="1"/>
  <c r="AG157" i="51" s="1"/>
  <c r="AD602" i="51"/>
  <c r="AF602" i="51" s="1"/>
  <c r="AG602" i="51" s="1"/>
  <c r="AD360" i="51"/>
  <c r="AF360" i="51" s="1"/>
  <c r="AG360" i="51" s="1"/>
  <c r="AD353" i="51"/>
  <c r="AF353" i="51" s="1"/>
  <c r="AG353" i="51" s="1"/>
  <c r="AD768" i="51"/>
  <c r="AF768" i="51" s="1"/>
  <c r="AG768" i="51" s="1"/>
  <c r="AD993" i="51"/>
  <c r="AF993" i="51" s="1"/>
  <c r="AG993" i="51" s="1"/>
  <c r="AD560" i="51"/>
  <c r="AF560" i="51" s="1"/>
  <c r="AG560" i="51" s="1"/>
  <c r="AD1139" i="51"/>
  <c r="AF1139" i="51" s="1"/>
  <c r="AG1139" i="51" s="1"/>
  <c r="AD2298" i="51"/>
  <c r="AF2298" i="51" s="1"/>
  <c r="AG2298" i="51" s="1"/>
  <c r="AD523" i="51"/>
  <c r="AF523" i="51" s="1"/>
  <c r="AG523" i="51" s="1"/>
  <c r="AD2093" i="51"/>
  <c r="AF2093" i="51" s="1"/>
  <c r="AG2093" i="51" s="1"/>
  <c r="AD1790" i="51"/>
  <c r="AF1790" i="51" s="1"/>
  <c r="AG1790" i="51" s="1"/>
  <c r="AD1161" i="51"/>
  <c r="AF1161" i="51" s="1"/>
  <c r="AG1161" i="51" s="1"/>
  <c r="AD845" i="51"/>
  <c r="AF845" i="51" s="1"/>
  <c r="AG845" i="51" s="1"/>
  <c r="AD2073" i="51"/>
  <c r="AF2073" i="51" s="1"/>
  <c r="AG2073" i="51" s="1"/>
  <c r="AD308" i="51"/>
  <c r="AF308" i="51" s="1"/>
  <c r="AG308" i="51" s="1"/>
  <c r="AD2077" i="51"/>
  <c r="AF2077" i="51" s="1"/>
  <c r="AG2077" i="51" s="1"/>
  <c r="AD91" i="51"/>
  <c r="AF91" i="51" s="1"/>
  <c r="AG91" i="51" s="1"/>
  <c r="AD144" i="51"/>
  <c r="AF144" i="51" s="1"/>
  <c r="AG144" i="51" s="1"/>
  <c r="AD911" i="51"/>
  <c r="AF911" i="51" s="1"/>
  <c r="AG911" i="51" s="1"/>
  <c r="AD2396" i="51"/>
  <c r="AF2396" i="51" s="1"/>
  <c r="AG2396" i="51" s="1"/>
  <c r="AD2385" i="51"/>
  <c r="AF2385" i="51" s="1"/>
  <c r="AG2385" i="51" s="1"/>
  <c r="AD1619" i="51"/>
  <c r="AF1619" i="51" s="1"/>
  <c r="AG1619" i="51" s="1"/>
  <c r="AD1280" i="51"/>
  <c r="AF1280" i="51" s="1"/>
  <c r="AG1280" i="51" s="1"/>
  <c r="AD1022" i="51"/>
  <c r="AF1022" i="51" s="1"/>
  <c r="AG1022" i="51" s="1"/>
  <c r="AD991" i="51"/>
  <c r="AF991" i="51" s="1"/>
  <c r="AG991" i="51" s="1"/>
  <c r="AD672" i="51"/>
  <c r="AF672" i="51" s="1"/>
  <c r="AG672" i="51" s="1"/>
  <c r="AD2227" i="51"/>
  <c r="AF2227" i="51" s="1"/>
  <c r="AG2227" i="51" s="1"/>
  <c r="AD1446" i="51"/>
  <c r="AF1446" i="51" s="1"/>
  <c r="AG1446" i="51" s="1"/>
  <c r="AD1123" i="51"/>
  <c r="AF1123" i="51" s="1"/>
  <c r="AG1123" i="51" s="1"/>
  <c r="AD1414" i="51"/>
  <c r="AF1414" i="51" s="1"/>
  <c r="AG1414" i="51" s="1"/>
  <c r="AD1104" i="51"/>
  <c r="AF1104" i="51" s="1"/>
  <c r="AG1104" i="51" s="1"/>
  <c r="AD1387" i="51"/>
  <c r="AF1387" i="51" s="1"/>
  <c r="AG1387" i="51" s="1"/>
  <c r="AD2367" i="51"/>
  <c r="AF2367" i="51" s="1"/>
  <c r="AG2367" i="51" s="1"/>
  <c r="AD1103" i="51"/>
  <c r="AF1103" i="51" s="1"/>
  <c r="AG1103" i="51" s="1"/>
  <c r="AD1095" i="51"/>
  <c r="AF1095" i="51" s="1"/>
  <c r="AG1095" i="51" s="1"/>
  <c r="AD454" i="51"/>
  <c r="AF454" i="51" s="1"/>
  <c r="AG454" i="51" s="1"/>
  <c r="AD1223" i="51"/>
  <c r="AF1223" i="51" s="1"/>
  <c r="AG1223" i="51" s="1"/>
  <c r="AD2302" i="51"/>
  <c r="AF2302" i="51" s="1"/>
  <c r="AG2302" i="51" s="1"/>
  <c r="AD1559" i="51"/>
  <c r="AF1559" i="51" s="1"/>
  <c r="AG1559" i="51" s="1"/>
  <c r="AD766" i="51"/>
  <c r="AF766" i="51" s="1"/>
  <c r="AG766" i="51" s="1"/>
  <c r="AD942" i="51"/>
  <c r="AF942" i="51" s="1"/>
  <c r="AG942" i="51" s="1"/>
  <c r="AD1973" i="51"/>
  <c r="AF1973" i="51" s="1"/>
  <c r="AG1973" i="51" s="1"/>
  <c r="AD715" i="51"/>
  <c r="AF715" i="51" s="1"/>
  <c r="AG715" i="51" s="1"/>
  <c r="AD1184" i="51"/>
  <c r="AF1184" i="51" s="1"/>
  <c r="AG1184" i="51" s="1"/>
  <c r="AD2163" i="51"/>
  <c r="AF2163" i="51" s="1"/>
  <c r="AG2163" i="51" s="1"/>
  <c r="AD2120" i="51"/>
  <c r="AF2120" i="51" s="1"/>
  <c r="AG2120" i="51" s="1"/>
  <c r="AD1412" i="51"/>
  <c r="AF1412" i="51" s="1"/>
  <c r="AG1412" i="51" s="1"/>
  <c r="AD1786" i="51"/>
  <c r="AF1786" i="51" s="1"/>
  <c r="AG1786" i="51" s="1"/>
  <c r="AD510" i="51"/>
  <c r="AF510" i="51" s="1"/>
  <c r="AG510" i="51" s="1"/>
  <c r="AD1404" i="51"/>
  <c r="AF1404" i="51" s="1"/>
  <c r="AG1404" i="51" s="1"/>
  <c r="AD548" i="51"/>
  <c r="AF548" i="51" s="1"/>
  <c r="AG548" i="51" s="1"/>
  <c r="AD1642" i="51"/>
  <c r="AF1642" i="51" s="1"/>
  <c r="AG1642" i="51" s="1"/>
  <c r="AD1183" i="51"/>
  <c r="AF1183" i="51" s="1"/>
  <c r="AG1183" i="51" s="1"/>
  <c r="AD747" i="51"/>
  <c r="AF747" i="51" s="1"/>
  <c r="AG747" i="51" s="1"/>
  <c r="AD1281" i="51"/>
  <c r="AF1281" i="51" s="1"/>
  <c r="AG1281" i="51" s="1"/>
  <c r="AD700" i="51"/>
  <c r="AF700" i="51" s="1"/>
  <c r="AG700" i="51" s="1"/>
  <c r="AD2169" i="51"/>
  <c r="AF2169" i="51" s="1"/>
  <c r="AG2169" i="51" s="1"/>
  <c r="AD695" i="51"/>
  <c r="AF695" i="51" s="1"/>
  <c r="AG695" i="51" s="1"/>
  <c r="AD423" i="51"/>
  <c r="AF423" i="51" s="1"/>
  <c r="AG423" i="51" s="1"/>
  <c r="AD1173" i="51"/>
  <c r="AF1173" i="51" s="1"/>
  <c r="AG1173" i="51" s="1"/>
  <c r="AD432" i="51"/>
  <c r="AF432" i="51" s="1"/>
  <c r="AG432" i="51" s="1"/>
  <c r="AD13" i="51"/>
  <c r="AF13" i="51" s="1"/>
  <c r="AG13" i="51" s="1"/>
  <c r="AD1288" i="51"/>
  <c r="AF1288" i="51" s="1"/>
  <c r="AG1288" i="51" s="1"/>
  <c r="AD77" i="51"/>
  <c r="AF77" i="51" s="1"/>
  <c r="AG77" i="51" s="1"/>
  <c r="AD802" i="51"/>
  <c r="AF802" i="51" s="1"/>
  <c r="AG802" i="51" s="1"/>
  <c r="AD1040" i="51"/>
  <c r="AF1040" i="51" s="1"/>
  <c r="AG1040" i="51" s="1"/>
  <c r="AD914" i="51"/>
  <c r="AF914" i="51" s="1"/>
  <c r="AG914" i="51" s="1"/>
  <c r="AD50" i="51"/>
  <c r="AF50" i="51" s="1"/>
  <c r="AG50" i="51" s="1"/>
  <c r="AD1749" i="51"/>
  <c r="AF1749" i="51" s="1"/>
  <c r="AG1749" i="51" s="1"/>
  <c r="AD642" i="51"/>
  <c r="AF642" i="51" s="1"/>
  <c r="AG642" i="51" s="1"/>
  <c r="AD1486" i="51"/>
  <c r="AF1486" i="51" s="1"/>
  <c r="AG1486" i="51" s="1"/>
  <c r="AD334" i="51"/>
  <c r="AF334" i="51" s="1"/>
  <c r="AG334" i="51" s="1"/>
  <c r="AD341" i="51"/>
  <c r="AF341" i="51" s="1"/>
  <c r="AG341" i="51" s="1"/>
  <c r="AD1780" i="51"/>
  <c r="AF1780" i="51" s="1"/>
  <c r="AG1780" i="51" s="1"/>
  <c r="AD995" i="51"/>
  <c r="AF995" i="51" s="1"/>
  <c r="AG995" i="51" s="1"/>
  <c r="AD537" i="51"/>
  <c r="AF537" i="51" s="1"/>
  <c r="AG537" i="51" s="1"/>
  <c r="AD335" i="51"/>
  <c r="AF335" i="51" s="1"/>
  <c r="AG335" i="51" s="1"/>
  <c r="AD1733" i="51"/>
  <c r="AF1733" i="51" s="1"/>
  <c r="AG1733" i="51" s="1"/>
  <c r="AD1623" i="51"/>
  <c r="AF1623" i="51" s="1"/>
  <c r="AG1623" i="51" s="1"/>
  <c r="AD651" i="51"/>
  <c r="AF651" i="51" s="1"/>
  <c r="AG651" i="51" s="1"/>
  <c r="AD1352" i="51"/>
  <c r="AF1352" i="51" s="1"/>
  <c r="AG1352" i="51" s="1"/>
  <c r="AD1825" i="51"/>
  <c r="AF1825" i="51" s="1"/>
  <c r="AG1825" i="51" s="1"/>
  <c r="AD1346" i="51"/>
  <c r="AF1346" i="51" s="1"/>
  <c r="AG1346" i="51" s="1"/>
  <c r="AD267" i="51"/>
  <c r="AF267" i="51" s="1"/>
  <c r="AG267" i="51" s="1"/>
  <c r="AD1678" i="51"/>
  <c r="AF1678" i="51" s="1"/>
  <c r="AG1678" i="51" s="1"/>
  <c r="AD484" i="51"/>
  <c r="AF484" i="51" s="1"/>
  <c r="AG484" i="51" s="1"/>
  <c r="AD906" i="51"/>
  <c r="AF906" i="51" s="1"/>
  <c r="AG906" i="51" s="1"/>
  <c r="AD2175" i="51"/>
  <c r="AF2175" i="51" s="1"/>
  <c r="AG2175" i="51" s="1"/>
  <c r="AD1976" i="51"/>
  <c r="AF1976" i="51" s="1"/>
  <c r="AG1976" i="51" s="1"/>
  <c r="AD1797" i="51"/>
  <c r="AF1797" i="51" s="1"/>
  <c r="AG1797" i="51" s="1"/>
  <c r="AD1972" i="51"/>
  <c r="AF1972" i="51" s="1"/>
  <c r="AG1972" i="51" s="1"/>
  <c r="AD443" i="51"/>
  <c r="AF443" i="51" s="1"/>
  <c r="AG443" i="51" s="1"/>
  <c r="AD2327" i="51"/>
  <c r="AF2327" i="51" s="1"/>
  <c r="AG2327" i="51" s="1"/>
  <c r="AD1929" i="51"/>
  <c r="AF1929" i="51" s="1"/>
  <c r="AG1929" i="51" s="1"/>
  <c r="AD1814" i="51"/>
  <c r="AF1814" i="51" s="1"/>
  <c r="AG1814" i="51" s="1"/>
  <c r="AD1119" i="51"/>
  <c r="AF1119" i="51" s="1"/>
  <c r="AG1119" i="51" s="1"/>
  <c r="AD430" i="51"/>
  <c r="AF430" i="51" s="1"/>
  <c r="AG430" i="51" s="1"/>
  <c r="AD209" i="51"/>
  <c r="AF209" i="51" s="1"/>
  <c r="AG209" i="51" s="1"/>
  <c r="AD1190" i="51"/>
  <c r="AF1190" i="51" s="1"/>
  <c r="AG1190" i="51" s="1"/>
  <c r="AD1985" i="51"/>
  <c r="AF1985" i="51" s="1"/>
  <c r="AG1985" i="51" s="1"/>
  <c r="AD1946" i="51"/>
  <c r="AF1946" i="51" s="1"/>
  <c r="AG1946" i="51" s="1"/>
  <c r="AD270" i="51"/>
  <c r="AF270" i="51" s="1"/>
  <c r="AG270" i="51" s="1"/>
  <c r="AD834" i="51"/>
  <c r="AF834" i="51" s="1"/>
  <c r="AG834" i="51" s="1"/>
  <c r="AD771" i="51"/>
  <c r="AF771" i="51" s="1"/>
  <c r="AG771" i="51" s="1"/>
  <c r="AD1556" i="51"/>
  <c r="AF1556" i="51" s="1"/>
  <c r="AG1556" i="51" s="1"/>
  <c r="AD8" i="51"/>
  <c r="AF8" i="51" s="1"/>
  <c r="AG8" i="51" s="1"/>
  <c r="AD1175" i="51"/>
  <c r="AF1175" i="51" s="1"/>
  <c r="AG1175" i="51" s="1"/>
  <c r="AD2060" i="51"/>
  <c r="AF2060" i="51" s="1"/>
  <c r="AG2060" i="51" s="1"/>
  <c r="AD1342" i="51"/>
  <c r="AF1342" i="51" s="1"/>
  <c r="AG1342" i="51" s="1"/>
  <c r="AD1216" i="51"/>
  <c r="AF1216" i="51" s="1"/>
  <c r="AG1216" i="51" s="1"/>
  <c r="AD28" i="51"/>
  <c r="AF28" i="51" s="1"/>
  <c r="AG28" i="51" s="1"/>
  <c r="AD1126" i="51"/>
  <c r="AF1126" i="51" s="1"/>
  <c r="AG1126" i="51" s="1"/>
  <c r="AD2180" i="51"/>
  <c r="AF2180" i="51" s="1"/>
  <c r="AG2180" i="51" s="1"/>
  <c r="AD1169" i="51"/>
  <c r="AF1169" i="51" s="1"/>
  <c r="AG1169" i="51" s="1"/>
  <c r="AD246" i="51"/>
  <c r="AF246" i="51" s="1"/>
  <c r="AG246" i="51" s="1"/>
  <c r="AD2263" i="51"/>
  <c r="AF2263" i="51" s="1"/>
  <c r="AG2263" i="51" s="1"/>
  <c r="AD2316" i="51"/>
  <c r="AF2316" i="51" s="1"/>
  <c r="AG2316" i="51" s="1"/>
  <c r="AD2369" i="51"/>
  <c r="AF2369" i="51" s="1"/>
  <c r="AG2369" i="51" s="1"/>
  <c r="AD2377" i="51"/>
  <c r="AF2377" i="51" s="1"/>
  <c r="AG2377" i="51" s="1"/>
  <c r="AD1500" i="51"/>
  <c r="AF1500" i="51" s="1"/>
  <c r="AG1500" i="51" s="1"/>
  <c r="AD2319" i="51"/>
  <c r="AF2319" i="51" s="1"/>
  <c r="AG2319" i="51" s="1"/>
  <c r="AD1743" i="51"/>
  <c r="AF1743" i="51" s="1"/>
  <c r="AG1743" i="51" s="1"/>
  <c r="AD1912" i="51"/>
  <c r="AF1912" i="51" s="1"/>
  <c r="AG1912" i="51" s="1"/>
  <c r="AD703" i="51"/>
  <c r="AF703" i="51" s="1"/>
  <c r="AG703" i="51" s="1"/>
  <c r="AD90" i="51"/>
  <c r="AF90" i="51" s="1"/>
  <c r="AG90" i="51" s="1"/>
  <c r="AD2136" i="51"/>
  <c r="AF2136" i="51" s="1"/>
  <c r="AG2136" i="51" s="1"/>
  <c r="AD1227" i="51"/>
  <c r="AF1227" i="51" s="1"/>
  <c r="AG1227" i="51" s="1"/>
  <c r="AD376" i="51"/>
  <c r="AF376" i="51" s="1"/>
  <c r="AG376" i="51" s="1"/>
  <c r="AD1081" i="51"/>
  <c r="AF1081" i="51" s="1"/>
  <c r="AG1081" i="51" s="1"/>
  <c r="AD1309" i="51"/>
  <c r="AF1309" i="51" s="1"/>
  <c r="AG1309" i="51" s="1"/>
  <c r="AD309" i="51"/>
  <c r="AF309" i="51" s="1"/>
  <c r="AG309" i="51" s="1"/>
  <c r="AD1453" i="51"/>
  <c r="AF1453" i="51" s="1"/>
  <c r="AG1453" i="51" s="1"/>
  <c r="AD1716" i="51"/>
  <c r="AF1716" i="51" s="1"/>
  <c r="AG1716" i="51" s="1"/>
  <c r="AD867" i="51"/>
  <c r="AF867" i="51" s="1"/>
  <c r="AG867" i="51" s="1"/>
  <c r="AD1896" i="51"/>
  <c r="AF1896" i="51" s="1"/>
  <c r="AG1896" i="51" s="1"/>
  <c r="AD1511" i="51"/>
  <c r="AF1511" i="51" s="1"/>
  <c r="AG1511" i="51" s="1"/>
  <c r="AD769" i="51"/>
  <c r="AF769" i="51" s="1"/>
  <c r="AG769" i="51" s="1"/>
  <c r="AD2289" i="51"/>
  <c r="AF2289" i="51" s="1"/>
  <c r="AG2289" i="51" s="1"/>
  <c r="AD192" i="51"/>
  <c r="AF192" i="51" s="1"/>
  <c r="AG192" i="51" s="1"/>
  <c r="AD1821" i="51"/>
  <c r="AF1821" i="51" s="1"/>
  <c r="AG1821" i="51" s="1"/>
  <c r="AD1128" i="51"/>
  <c r="AF1128" i="51" s="1"/>
  <c r="AG1128" i="51" s="1"/>
  <c r="AD883" i="51"/>
  <c r="AF883" i="51" s="1"/>
  <c r="AG883" i="51" s="1"/>
  <c r="AD333" i="51"/>
  <c r="AF333" i="51" s="1"/>
  <c r="AG333" i="51" s="1"/>
  <c r="AD1958" i="51"/>
  <c r="AF1958" i="51" s="1"/>
  <c r="AG1958" i="51" s="1"/>
  <c r="AD1910" i="51"/>
  <c r="AF1910" i="51" s="1"/>
  <c r="AG1910" i="51" s="1"/>
  <c r="AD923" i="51"/>
  <c r="AF923" i="51" s="1"/>
  <c r="AG923" i="51" s="1"/>
  <c r="AD1094" i="51"/>
  <c r="AF1094" i="51" s="1"/>
  <c r="AG1094" i="51" s="1"/>
  <c r="AD793" i="51"/>
  <c r="AF793" i="51" s="1"/>
  <c r="AG793" i="51" s="1"/>
  <c r="AD210" i="51"/>
  <c r="AF210" i="51" s="1"/>
  <c r="AG210" i="51" s="1"/>
  <c r="AD686" i="51"/>
  <c r="AF686" i="51" s="1"/>
  <c r="AG686" i="51" s="1"/>
  <c r="AD657" i="51"/>
  <c r="AF657" i="51" s="1"/>
  <c r="AG657" i="51" s="1"/>
  <c r="AD460" i="51"/>
  <c r="AF460" i="51" s="1"/>
  <c r="AG460" i="51" s="1"/>
  <c r="AD1970" i="51"/>
  <c r="AF1970" i="51" s="1"/>
  <c r="AG1970" i="51" s="1"/>
  <c r="AD448" i="51"/>
  <c r="AF448" i="51" s="1"/>
  <c r="AG448" i="51" s="1"/>
  <c r="AD1483" i="51"/>
  <c r="AF1483" i="51" s="1"/>
  <c r="AG1483" i="51" s="1"/>
  <c r="AD874" i="51"/>
  <c r="AF874" i="51" s="1"/>
  <c r="AG874" i="51" s="1"/>
  <c r="AD1750" i="51"/>
  <c r="AF1750" i="51" s="1"/>
  <c r="AG1750" i="51" s="1"/>
  <c r="AD2100" i="51"/>
  <c r="AF2100" i="51" s="1"/>
  <c r="AG2100" i="51" s="1"/>
  <c r="AD888" i="51"/>
  <c r="AF888" i="51" s="1"/>
  <c r="AG888" i="51" s="1"/>
  <c r="AD1428" i="51"/>
  <c r="AF1428" i="51" s="1"/>
  <c r="AG1428" i="51" s="1"/>
  <c r="AD2008" i="51"/>
  <c r="AF2008" i="51" s="1"/>
  <c r="AG2008" i="51" s="1"/>
  <c r="AD1456" i="51"/>
  <c r="AF1456" i="51" s="1"/>
  <c r="AG1456" i="51" s="1"/>
  <c r="AD1763" i="51"/>
  <c r="AF1763" i="51" s="1"/>
  <c r="AG1763" i="51" s="1"/>
  <c r="AD170" i="51"/>
  <c r="AF170" i="51" s="1"/>
  <c r="AG170" i="51" s="1"/>
  <c r="AD1258" i="51"/>
  <c r="AF1258" i="51" s="1"/>
  <c r="AG1258" i="51" s="1"/>
  <c r="AD939" i="51"/>
  <c r="AF939" i="51" s="1"/>
  <c r="AG939" i="51" s="1"/>
  <c r="AD1812" i="51"/>
  <c r="AF1812" i="51" s="1"/>
  <c r="AG1812" i="51" s="1"/>
  <c r="AD1059" i="51"/>
  <c r="AF1059" i="51" s="1"/>
  <c r="AG1059" i="51" s="1"/>
  <c r="AD35" i="51"/>
  <c r="AF35" i="51" s="1"/>
  <c r="AG35" i="51" s="1"/>
  <c r="AD1551" i="51"/>
  <c r="AF1551" i="51" s="1"/>
  <c r="AG1551" i="51" s="1"/>
  <c r="AD193" i="51"/>
  <c r="AF193" i="51" s="1"/>
  <c r="AG193" i="51" s="1"/>
  <c r="AD1674" i="51"/>
  <c r="AF1674" i="51" s="1"/>
  <c r="AG1674" i="51" s="1"/>
  <c r="AD896" i="51"/>
  <c r="AF896" i="51" s="1"/>
  <c r="AG896" i="51" s="1"/>
  <c r="AD153" i="51"/>
  <c r="AF153" i="51" s="1"/>
  <c r="AG153" i="51" s="1"/>
  <c r="AD985" i="51"/>
  <c r="AF985" i="51" s="1"/>
  <c r="AG985" i="51" s="1"/>
  <c r="AD1961" i="51"/>
  <c r="AF1961" i="51" s="1"/>
  <c r="AG1961" i="51" s="1"/>
  <c r="AD536" i="51"/>
  <c r="AF536" i="51" s="1"/>
  <c r="AG536" i="51" s="1"/>
  <c r="AD1312" i="51"/>
  <c r="AF1312" i="51" s="1"/>
  <c r="AG1312" i="51" s="1"/>
  <c r="AD554" i="51"/>
  <c r="AF554" i="51" s="1"/>
  <c r="AG554" i="51" s="1"/>
  <c r="AD117" i="51"/>
  <c r="AF117" i="51" s="1"/>
  <c r="AG117" i="51" s="1"/>
  <c r="AD2400" i="51"/>
  <c r="AF2400" i="51" s="1"/>
  <c r="AG2400" i="51" s="1"/>
  <c r="AD2318" i="51"/>
  <c r="AF2318" i="51" s="1"/>
  <c r="AG2318" i="51" s="1"/>
  <c r="AD1989" i="51"/>
  <c r="AF1989" i="51" s="1"/>
  <c r="AG1989" i="51" s="1"/>
  <c r="AD1641" i="51"/>
  <c r="AF1641" i="51" s="1"/>
  <c r="AG1641" i="51" s="1"/>
  <c r="AD1131" i="51"/>
  <c r="AF1131" i="51" s="1"/>
  <c r="AG1131" i="51" s="1"/>
  <c r="AD1336" i="51"/>
  <c r="AF1336" i="51" s="1"/>
  <c r="AG1336" i="51" s="1"/>
  <c r="AD1162" i="51"/>
  <c r="AF1162" i="51" s="1"/>
  <c r="AG1162" i="51" s="1"/>
  <c r="AD1799" i="51"/>
  <c r="AF1799" i="51" s="1"/>
  <c r="AG1799" i="51" s="1"/>
  <c r="AD2017" i="51"/>
  <c r="AF2017" i="51" s="1"/>
  <c r="AG2017" i="51" s="1"/>
  <c r="AD2113" i="51"/>
  <c r="AF2113" i="51" s="1"/>
  <c r="AG2113" i="51" s="1"/>
  <c r="AD130" i="51"/>
  <c r="AF130" i="51" s="1"/>
  <c r="AG130" i="51" s="1"/>
  <c r="AD648" i="51"/>
  <c r="AF648" i="51" s="1"/>
  <c r="AG648" i="51" s="1"/>
  <c r="AD538" i="51"/>
  <c r="AF538" i="51" s="1"/>
  <c r="AG538" i="51" s="1"/>
  <c r="AD1728" i="51"/>
  <c r="AF1728" i="51" s="1"/>
  <c r="AG1728" i="51" s="1"/>
  <c r="AD889" i="51"/>
  <c r="AF889" i="51" s="1"/>
  <c r="AG889" i="51" s="1"/>
  <c r="AD761" i="51"/>
  <c r="AF761" i="51" s="1"/>
  <c r="AG761" i="51" s="1"/>
  <c r="AD790" i="51"/>
  <c r="AF790" i="51" s="1"/>
  <c r="AG790" i="51" s="1"/>
  <c r="AD1076" i="51"/>
  <c r="AF1076" i="51" s="1"/>
  <c r="AG1076" i="51" s="1"/>
  <c r="AD385" i="51"/>
  <c r="AF385" i="51" s="1"/>
  <c r="AG385" i="51" s="1"/>
  <c r="AD1509" i="51"/>
  <c r="AF1509" i="51" s="1"/>
  <c r="AG1509" i="51" s="1"/>
  <c r="AD2125" i="51"/>
  <c r="AF2125" i="51" s="1"/>
  <c r="AG2125" i="51" s="1"/>
  <c r="AD1995" i="51"/>
  <c r="AF1995" i="51" s="1"/>
  <c r="AG1995" i="51" s="1"/>
  <c r="AD1025" i="51"/>
  <c r="AF1025" i="51" s="1"/>
  <c r="AG1025" i="51" s="1"/>
  <c r="AD803" i="51"/>
  <c r="AF803" i="51" s="1"/>
  <c r="AG803" i="51" s="1"/>
  <c r="AD58" i="51"/>
  <c r="AF58" i="51" s="1"/>
  <c r="AG58" i="51" s="1"/>
  <c r="AD342" i="51"/>
  <c r="AF342" i="51" s="1"/>
  <c r="AG342" i="51" s="1"/>
  <c r="AD1901" i="51"/>
  <c r="AF1901" i="51" s="1"/>
  <c r="AG1901" i="51" s="1"/>
  <c r="AD61" i="51"/>
  <c r="AF61" i="51" s="1"/>
  <c r="AG61" i="51" s="1"/>
  <c r="AD2355" i="51"/>
  <c r="AF2355" i="51" s="1"/>
  <c r="AG2355" i="51" s="1"/>
  <c r="AD763" i="51"/>
  <c r="AF763" i="51" s="1"/>
  <c r="AG763" i="51" s="1"/>
  <c r="AD1419" i="51"/>
  <c r="AF1419" i="51" s="1"/>
  <c r="AG1419" i="51" s="1"/>
  <c r="AD1462" i="51"/>
  <c r="AF1462" i="51" s="1"/>
  <c r="AG1462" i="51" s="1"/>
  <c r="AD1699" i="51"/>
  <c r="AF1699" i="51" s="1"/>
  <c r="AG1699" i="51" s="1"/>
  <c r="AD1058" i="51"/>
  <c r="AF1058" i="51" s="1"/>
  <c r="AG1058" i="51" s="1"/>
  <c r="AD2071" i="51"/>
  <c r="AF2071" i="51" s="1"/>
  <c r="AG2071" i="51" s="1"/>
  <c r="AD1590" i="51"/>
  <c r="AF1590" i="51" s="1"/>
  <c r="AG1590" i="51" s="1"/>
  <c r="AD730" i="51"/>
  <c r="AF730" i="51" s="1"/>
  <c r="AG730" i="51" s="1"/>
  <c r="AD2097" i="51"/>
  <c r="AF2097" i="51" s="1"/>
  <c r="AG2097" i="51" s="1"/>
  <c r="AD1806" i="51"/>
  <c r="AF1806" i="51" s="1"/>
  <c r="AG1806" i="51" s="1"/>
  <c r="AD709" i="51"/>
  <c r="AF709" i="51" s="1"/>
  <c r="AG709" i="51" s="1"/>
  <c r="AD960" i="51"/>
  <c r="AF960" i="51" s="1"/>
  <c r="AG960" i="51" s="1"/>
  <c r="AD898" i="51"/>
  <c r="AF898" i="51" s="1"/>
  <c r="AG898" i="51" s="1"/>
  <c r="AD641" i="51"/>
  <c r="AF641" i="51" s="1"/>
  <c r="AG641" i="51" s="1"/>
  <c r="AD1475" i="51"/>
  <c r="AF1475" i="51" s="1"/>
  <c r="AG1475" i="51" s="1"/>
  <c r="AD714" i="51"/>
  <c r="AF714" i="51" s="1"/>
  <c r="AG714" i="51" s="1"/>
  <c r="AD1057" i="51"/>
  <c r="AF1057" i="51" s="1"/>
  <c r="AG1057" i="51" s="1"/>
  <c r="AD702" i="51"/>
  <c r="AF702" i="51" s="1"/>
  <c r="AG702" i="51" s="1"/>
  <c r="AD853" i="51"/>
  <c r="AF853" i="51" s="1"/>
  <c r="AG853" i="51" s="1"/>
  <c r="AD1039" i="51"/>
  <c r="AF1039" i="51" s="1"/>
  <c r="AG1039" i="51" s="1"/>
  <c r="AD2329" i="51"/>
  <c r="AF2329" i="51" s="1"/>
  <c r="AG2329" i="51" s="1"/>
  <c r="AD1745" i="51"/>
  <c r="AF1745" i="51" s="1"/>
  <c r="AG1745" i="51" s="1"/>
  <c r="AD1423" i="51"/>
  <c r="AF1423" i="51" s="1"/>
  <c r="AG1423" i="51" s="1"/>
  <c r="AD1024" i="51"/>
  <c r="AF1024" i="51" s="1"/>
  <c r="AG1024" i="51" s="1"/>
  <c r="AD1141" i="51"/>
  <c r="AF1141" i="51" s="1"/>
  <c r="AG1141" i="51" s="1"/>
  <c r="AD1495" i="51"/>
  <c r="AF1495" i="51" s="1"/>
  <c r="AG1495" i="51" s="1"/>
  <c r="AD252" i="51"/>
  <c r="AF252" i="51" s="1"/>
  <c r="AG252" i="51" s="1"/>
  <c r="AD1218" i="51"/>
  <c r="AF1218" i="51" s="1"/>
  <c r="AG1218" i="51" s="1"/>
  <c r="AD1626" i="51"/>
  <c r="AF1626" i="51" s="1"/>
  <c r="AG1626" i="51" s="1"/>
  <c r="AD1229" i="51"/>
  <c r="AF1229" i="51" s="1"/>
  <c r="AG1229" i="51" s="1"/>
  <c r="AD847" i="51"/>
  <c r="AF847" i="51" s="1"/>
  <c r="AG847" i="51" s="1"/>
  <c r="AD926" i="51"/>
  <c r="AF926" i="51" s="1"/>
  <c r="AG926" i="51" s="1"/>
  <c r="AD254" i="51"/>
  <c r="AF254" i="51" s="1"/>
  <c r="AG254" i="51" s="1"/>
  <c r="AD357" i="51"/>
  <c r="AF357" i="51" s="1"/>
  <c r="AG357" i="51" s="1"/>
  <c r="AD837" i="51"/>
  <c r="AF837" i="51" s="1"/>
  <c r="AG837" i="51" s="1"/>
  <c r="AD1945" i="51"/>
  <c r="AF1945" i="51" s="1"/>
  <c r="AG1945" i="51" s="1"/>
  <c r="AD815" i="51"/>
  <c r="AF815" i="51" s="1"/>
  <c r="AG815" i="51" s="1"/>
  <c r="AD131" i="51"/>
  <c r="AF131" i="51" s="1"/>
  <c r="AG131" i="51" s="1"/>
  <c r="AD1235" i="51"/>
  <c r="AF1235" i="51" s="1"/>
  <c r="AG1235" i="51" s="1"/>
  <c r="AD2025" i="51"/>
  <c r="AF2025" i="51" s="1"/>
  <c r="AG2025" i="51" s="1"/>
  <c r="AD2072" i="51"/>
  <c r="AF2072" i="51" s="1"/>
  <c r="AG2072" i="51" s="1"/>
  <c r="AD1603" i="51"/>
  <c r="AF1603" i="51" s="1"/>
  <c r="AG1603" i="51" s="1"/>
  <c r="AD1287" i="51"/>
  <c r="AF1287" i="51" s="1"/>
  <c r="AG1287" i="51" s="1"/>
  <c r="AD1425" i="51"/>
  <c r="AF1425" i="51" s="1"/>
  <c r="AG1425" i="51" s="1"/>
  <c r="AD469" i="51"/>
  <c r="AF469" i="51" s="1"/>
  <c r="AG469" i="51" s="1"/>
  <c r="AD1345" i="51"/>
  <c r="AF1345" i="51" s="1"/>
  <c r="AG1345" i="51" s="1"/>
  <c r="AD1850" i="51"/>
  <c r="AF1850" i="51" s="1"/>
  <c r="AG1850" i="51" s="1"/>
  <c r="AD1986" i="51"/>
  <c r="AF1986" i="51" s="1"/>
  <c r="AG1986" i="51" s="1"/>
  <c r="AD417" i="51"/>
  <c r="AF417" i="51" s="1"/>
  <c r="AG417" i="51" s="1"/>
  <c r="AD416" i="51"/>
  <c r="AF416" i="51" s="1"/>
  <c r="AG416" i="51" s="1"/>
  <c r="AD14" i="51"/>
  <c r="AF14" i="51" s="1"/>
  <c r="AG14" i="51" s="1"/>
  <c r="AD1955" i="51"/>
  <c r="AF1955" i="51" s="1"/>
  <c r="AG1955" i="51" s="1"/>
  <c r="AD1883" i="51"/>
  <c r="AF1883" i="51" s="1"/>
  <c r="AG1883" i="51" s="1"/>
  <c r="AD786" i="51"/>
  <c r="AF786" i="51" s="1"/>
  <c r="AG786" i="51" s="1"/>
  <c r="AD1060" i="51"/>
  <c r="AF1060" i="51" s="1"/>
  <c r="AG1060" i="51" s="1"/>
  <c r="AD2261" i="51"/>
  <c r="AF2261" i="51" s="1"/>
  <c r="AG2261" i="51" s="1"/>
  <c r="AD542" i="51"/>
  <c r="AF542" i="51" s="1"/>
  <c r="AG542" i="51" s="1"/>
  <c r="AD624" i="51"/>
  <c r="AF624" i="51" s="1"/>
  <c r="AG624" i="51" s="1"/>
  <c r="AD2012" i="51"/>
  <c r="AF2012" i="51" s="1"/>
  <c r="AG2012" i="51" s="1"/>
  <c r="AD2004" i="51"/>
  <c r="AF2004" i="51" s="1"/>
  <c r="AG2004" i="51" s="1"/>
  <c r="AD1751" i="51"/>
  <c r="AF1751" i="51" s="1"/>
  <c r="AG1751" i="51" s="1"/>
  <c r="AD368" i="51"/>
  <c r="AF368" i="51" s="1"/>
  <c r="AG368" i="51" s="1"/>
  <c r="AD163" i="51"/>
  <c r="AF163" i="51" s="1"/>
  <c r="AG163" i="51" s="1"/>
  <c r="AD292" i="51"/>
  <c r="AF292" i="51" s="1"/>
  <c r="AG292" i="51" s="1"/>
  <c r="AD706" i="51"/>
  <c r="AF706" i="51" s="1"/>
  <c r="AG706" i="51" s="1"/>
  <c r="AD2084" i="51"/>
  <c r="AF2084" i="51" s="1"/>
  <c r="AG2084" i="51" s="1"/>
  <c r="AD2197" i="51"/>
  <c r="AF2197" i="51" s="1"/>
  <c r="AG2197" i="51" s="1"/>
  <c r="AD377" i="51"/>
  <c r="AF377" i="51" s="1"/>
  <c r="AG377" i="51" s="1"/>
  <c r="AD305" i="51"/>
  <c r="AF305" i="51" s="1"/>
  <c r="AG305" i="51" s="1"/>
  <c r="AD1963" i="51"/>
  <c r="AF1963" i="51" s="1"/>
  <c r="AG1963" i="51" s="1"/>
  <c r="AD467" i="51"/>
  <c r="AF467" i="51" s="1"/>
  <c r="AG467" i="51" s="1"/>
  <c r="AD1411" i="51"/>
  <c r="AF1411" i="51" s="1"/>
  <c r="AG1411" i="51" s="1"/>
  <c r="AD671" i="51"/>
  <c r="AF671" i="51" s="1"/>
  <c r="AG671" i="51" s="1"/>
  <c r="AD1269" i="51"/>
  <c r="AF1269" i="51" s="1"/>
  <c r="AG1269" i="51" s="1"/>
  <c r="AD23" i="51"/>
  <c r="AF23" i="51" s="1"/>
  <c r="AG23" i="51" s="1"/>
  <c r="AD2265" i="51"/>
  <c r="AF2265" i="51" s="1"/>
  <c r="AG2265" i="51" s="1"/>
  <c r="AD1438" i="51"/>
  <c r="AF1438" i="51" s="1"/>
  <c r="AG1438" i="51" s="1"/>
  <c r="AD661" i="51"/>
  <c r="AF661" i="51" s="1"/>
  <c r="AG661" i="51" s="1"/>
  <c r="AD2287" i="51"/>
  <c r="AF2287" i="51" s="1"/>
  <c r="AG2287" i="51" s="1"/>
  <c r="AD665" i="51"/>
  <c r="AF665" i="51" s="1"/>
  <c r="AG665" i="51" s="1"/>
  <c r="AD685" i="51"/>
  <c r="AF685" i="51" s="1"/>
  <c r="AG685" i="51" s="1"/>
  <c r="AD1784" i="51"/>
  <c r="AF1784" i="51" s="1"/>
  <c r="AG1784" i="51" s="1"/>
  <c r="AD1163" i="51"/>
  <c r="AF1163" i="51" s="1"/>
  <c r="AG1163" i="51" s="1"/>
  <c r="AD1622" i="51"/>
  <c r="AF1622" i="51" s="1"/>
  <c r="AG1622" i="51" s="1"/>
  <c r="AD1096" i="51"/>
  <c r="AF1096" i="51" s="1"/>
  <c r="AG1096" i="51" s="1"/>
  <c r="AD601" i="51"/>
  <c r="AF601" i="51" s="1"/>
  <c r="AG601" i="51" s="1"/>
  <c r="AD920" i="51"/>
  <c r="AF920" i="51" s="1"/>
  <c r="AG920" i="51" s="1"/>
  <c r="AD1857" i="51"/>
  <c r="AF1857" i="51" s="1"/>
  <c r="AG1857" i="51" s="1"/>
  <c r="AD1822" i="51"/>
  <c r="AF1822" i="51" s="1"/>
  <c r="AG1822" i="51" s="1"/>
  <c r="AD1159" i="51"/>
  <c r="AF1159" i="51" s="1"/>
  <c r="AG1159" i="51" s="1"/>
  <c r="AD1531" i="51"/>
  <c r="AF1531" i="51" s="1"/>
  <c r="AG1531" i="51" s="1"/>
  <c r="AD322" i="51"/>
  <c r="AF322" i="51" s="1"/>
  <c r="AG322" i="51" s="1"/>
  <c r="AD1088" i="51"/>
  <c r="AF1088" i="51" s="1"/>
  <c r="AG1088" i="51" s="1"/>
  <c r="AD1371" i="51"/>
  <c r="AF1371" i="51" s="1"/>
  <c r="AG1371" i="51" s="1"/>
  <c r="AD2278" i="51"/>
  <c r="AF2278" i="51" s="1"/>
  <c r="AG2278" i="51" s="1"/>
  <c r="AD1580" i="51"/>
  <c r="AF1580" i="51" s="1"/>
  <c r="AG1580" i="51" s="1"/>
  <c r="AD1214" i="51"/>
  <c r="AF1214" i="51" s="1"/>
  <c r="AG1214" i="51" s="1"/>
  <c r="AD125" i="51"/>
  <c r="AF125" i="51" s="1"/>
  <c r="AG125" i="51" s="1"/>
  <c r="AD2334" i="51"/>
  <c r="AF2334" i="51" s="1"/>
  <c r="AG2334" i="51" s="1"/>
  <c r="AD1158" i="51"/>
  <c r="AF1158" i="51" s="1"/>
  <c r="AG1158" i="51" s="1"/>
  <c r="AD1672" i="51"/>
  <c r="AF1672" i="51" s="1"/>
  <c r="AG1672" i="51" s="1"/>
  <c r="AD2402" i="51"/>
  <c r="AF2402" i="51" s="1"/>
  <c r="AG2402" i="51" s="1"/>
  <c r="AD515" i="51"/>
  <c r="AF515" i="51" s="1"/>
  <c r="AG515" i="51" s="1"/>
  <c r="AD2363" i="51"/>
  <c r="AF2363" i="51" s="1"/>
  <c r="AG2363" i="51" s="1"/>
  <c r="AD637" i="51"/>
  <c r="AF637" i="51" s="1"/>
  <c r="AG637" i="51" s="1"/>
  <c r="AD1493" i="51"/>
  <c r="AF1493" i="51" s="1"/>
  <c r="AG1493" i="51" s="1"/>
  <c r="AD1927" i="51"/>
  <c r="AF1927" i="51" s="1"/>
  <c r="AG1927" i="51" s="1"/>
  <c r="AD121" i="51"/>
  <c r="AF121" i="51" s="1"/>
  <c r="AG121" i="51" s="1"/>
  <c r="AD1356" i="51"/>
  <c r="AF1356" i="51" s="1"/>
  <c r="AG1356" i="51" s="1"/>
  <c r="AD1767" i="51"/>
  <c r="AF1767" i="51" s="1"/>
  <c r="AG1767" i="51" s="1"/>
  <c r="AD1931" i="51"/>
  <c r="AF1931" i="51" s="1"/>
  <c r="AG1931" i="51" s="1"/>
  <c r="AD674" i="51"/>
  <c r="AF674" i="51" s="1"/>
  <c r="AG674" i="51" s="1"/>
  <c r="AD266" i="51"/>
  <c r="AF266" i="51" s="1"/>
  <c r="AG266" i="51" s="1"/>
  <c r="AD2215" i="51"/>
  <c r="AF2215" i="51" s="1"/>
  <c r="AG2215" i="51" s="1"/>
  <c r="AD1362" i="51"/>
  <c r="AF1362" i="51" s="1"/>
  <c r="AG1362" i="51" s="1"/>
  <c r="AD984" i="51"/>
  <c r="AF984" i="51" s="1"/>
  <c r="AG984" i="51" s="1"/>
  <c r="AD797" i="51"/>
  <c r="AF797" i="51" s="1"/>
  <c r="AG797" i="51" s="1"/>
  <c r="AD397" i="51"/>
  <c r="AF397" i="51" s="1"/>
  <c r="AG397" i="51" s="1"/>
  <c r="AD304" i="51"/>
  <c r="AF304" i="51" s="1"/>
  <c r="AG304" i="51" s="1"/>
  <c r="AD1794" i="51"/>
  <c r="AF1794" i="51" s="1"/>
  <c r="AG1794" i="51" s="1"/>
  <c r="AD281" i="51"/>
  <c r="AF281" i="51" s="1"/>
  <c r="AG281" i="51" s="1"/>
  <c r="AD2378" i="51"/>
  <c r="AF2378" i="51" s="1"/>
  <c r="AG2378" i="51" s="1"/>
  <c r="AD509" i="51"/>
  <c r="AF509" i="51" s="1"/>
  <c r="AG509" i="51" s="1"/>
  <c r="AD1252" i="51"/>
  <c r="AF1252" i="51" s="1"/>
  <c r="AG1252" i="51" s="1"/>
  <c r="AD272" i="51"/>
  <c r="AF272" i="51" s="1"/>
  <c r="AG272" i="51" s="1"/>
  <c r="AD2138" i="51"/>
  <c r="AF2138" i="51" s="1"/>
  <c r="AG2138" i="51" s="1"/>
  <c r="AD151" i="51"/>
  <c r="AF151" i="51" s="1"/>
  <c r="AG151" i="51" s="1"/>
  <c r="AD2325" i="51"/>
  <c r="AF2325" i="51" s="1"/>
  <c r="AG2325" i="51" s="1"/>
  <c r="AD1289" i="51"/>
  <c r="AF1289" i="51" s="1"/>
  <c r="AG1289" i="51" s="1"/>
  <c r="AD1571" i="51"/>
  <c r="AF1571" i="51" s="1"/>
  <c r="AG1571" i="51" s="1"/>
  <c r="AD2241" i="51"/>
  <c r="AF2241" i="51" s="1"/>
  <c r="AG2241" i="51" s="1"/>
  <c r="AD395" i="51"/>
  <c r="AF395" i="51" s="1"/>
  <c r="AG395" i="51" s="1"/>
  <c r="AD1270" i="51"/>
  <c r="AF1270" i="51" s="1"/>
  <c r="AG1270" i="51" s="1"/>
  <c r="AD1693" i="51"/>
  <c r="AF1693" i="51" s="1"/>
  <c r="AG1693" i="51" s="1"/>
  <c r="AD1922" i="51"/>
  <c r="AF1922" i="51" s="1"/>
  <c r="AG1922" i="51" s="1"/>
  <c r="AD218" i="51"/>
  <c r="AF218" i="51" s="1"/>
  <c r="AG218" i="51" s="1"/>
  <c r="AD2092" i="51"/>
  <c r="AF2092" i="51" s="1"/>
  <c r="AG2092" i="51" s="1"/>
  <c r="AD165" i="51"/>
  <c r="AF165" i="51" s="1"/>
  <c r="AG165" i="51" s="1"/>
  <c r="AD558" i="51"/>
  <c r="AF558" i="51" s="1"/>
  <c r="AG558" i="51" s="1"/>
  <c r="AD1734" i="51"/>
  <c r="AF1734" i="51" s="1"/>
  <c r="AG1734" i="51" s="1"/>
  <c r="AD320" i="51"/>
  <c r="AF320" i="51" s="1"/>
  <c r="AG320" i="51" s="1"/>
  <c r="AD228" i="51"/>
  <c r="AF228" i="51" s="1"/>
  <c r="AG228" i="51" s="1"/>
  <c r="AD38" i="51"/>
  <c r="AF38" i="51" s="1"/>
  <c r="AG38" i="51" s="1"/>
  <c r="AD452" i="51"/>
  <c r="AF452" i="51" s="1"/>
  <c r="AG452" i="51" s="1"/>
  <c r="AD2114" i="51"/>
  <c r="AF2114" i="51" s="1"/>
  <c r="AG2114" i="51" s="1"/>
  <c r="AD2088" i="51"/>
  <c r="AF2088" i="51" s="1"/>
  <c r="AG2088" i="51" s="1"/>
  <c r="AD312" i="51"/>
  <c r="AF312" i="51" s="1"/>
  <c r="AG312" i="51" s="1"/>
  <c r="AD1396" i="51"/>
  <c r="AF1396" i="51" s="1"/>
  <c r="AG1396" i="51" s="1"/>
  <c r="AD1535" i="51"/>
  <c r="AF1535" i="51" s="1"/>
  <c r="AG1535" i="51" s="1"/>
  <c r="AD1407" i="51"/>
  <c r="AF1407" i="51" s="1"/>
  <c r="AG1407" i="51" s="1"/>
  <c r="AD299" i="51"/>
  <c r="AF299" i="51" s="1"/>
  <c r="AG299" i="51" s="1"/>
  <c r="AD1062" i="51"/>
  <c r="AF1062" i="51" s="1"/>
  <c r="AG1062" i="51" s="1"/>
  <c r="AD1167" i="51"/>
  <c r="AF1167" i="51" s="1"/>
  <c r="AG1167" i="51" s="1"/>
  <c r="AD134" i="51"/>
  <c r="AF134" i="51" s="1"/>
  <c r="AG134" i="51" s="1"/>
  <c r="AD1224" i="51"/>
  <c r="AF1224" i="51" s="1"/>
  <c r="AG1224" i="51" s="1"/>
  <c r="AD1318" i="51"/>
  <c r="AF1318" i="51" s="1"/>
  <c r="AG1318" i="51" s="1"/>
  <c r="AD2392" i="51"/>
  <c r="AF2392" i="51" s="1"/>
  <c r="AG2392" i="51" s="1"/>
  <c r="AD1087" i="51"/>
  <c r="AF1087" i="51" s="1"/>
  <c r="AG1087" i="51" s="1"/>
  <c r="AD1894" i="51"/>
  <c r="AF1894" i="51" s="1"/>
  <c r="AG1894" i="51" s="1"/>
  <c r="AD409" i="51"/>
  <c r="AF409" i="51" s="1"/>
  <c r="AG409" i="51" s="1"/>
  <c r="AD2002" i="51"/>
  <c r="AF2002" i="51" s="1"/>
  <c r="AG2002" i="51" s="1"/>
  <c r="AD492" i="51"/>
  <c r="AF492" i="51" s="1"/>
  <c r="AG492" i="51" s="1"/>
  <c r="AD829" i="51"/>
  <c r="AF829" i="51" s="1"/>
  <c r="AG829" i="51" s="1"/>
  <c r="AD1221" i="51"/>
  <c r="AF1221" i="51" s="1"/>
  <c r="AG1221" i="51" s="1"/>
  <c r="AD1988" i="51"/>
  <c r="AF1988" i="51" s="1"/>
  <c r="AG1988" i="51" s="1"/>
  <c r="AD2243" i="51"/>
  <c r="AF2243" i="51" s="1"/>
  <c r="AG2243" i="51" s="1"/>
  <c r="AD162" i="51"/>
  <c r="AF162" i="51" s="1"/>
  <c r="AG162" i="51" s="1"/>
  <c r="AD781" i="51"/>
  <c r="AF781" i="51" s="1"/>
  <c r="AG781" i="51" s="1"/>
  <c r="AD1429" i="51"/>
  <c r="AF1429" i="51" s="1"/>
  <c r="AG1429" i="51" s="1"/>
  <c r="AD1596" i="51"/>
  <c r="AF1596" i="51" s="1"/>
  <c r="AG1596" i="51" s="1"/>
  <c r="AD366" i="51"/>
  <c r="AF366" i="51" s="1"/>
  <c r="AG366" i="51" s="1"/>
  <c r="AD1275" i="51"/>
  <c r="AF1275" i="51" s="1"/>
  <c r="AG1275" i="51" s="1"/>
  <c r="AD656" i="51"/>
  <c r="AF656" i="51" s="1"/>
  <c r="AG656" i="51" s="1"/>
  <c r="AD1478" i="51"/>
  <c r="AF1478" i="51" s="1"/>
  <c r="AG1478" i="51" s="1"/>
  <c r="AD1107" i="51"/>
  <c r="AF1107" i="51" s="1"/>
  <c r="AG1107" i="51" s="1"/>
  <c r="AD561" i="51"/>
  <c r="AF561" i="51" s="1"/>
  <c r="AG561" i="51" s="1"/>
  <c r="AD894" i="51"/>
  <c r="AF894" i="51" s="1"/>
  <c r="AG894" i="51" s="1"/>
  <c r="AD1300" i="51"/>
  <c r="AF1300" i="51" s="1"/>
  <c r="AG1300" i="51" s="1"/>
  <c r="AD787" i="51"/>
  <c r="AF787" i="51" s="1"/>
  <c r="AG787" i="51" s="1"/>
  <c r="AD1817" i="51"/>
  <c r="AF1817" i="51" s="1"/>
  <c r="AG1817" i="51" s="1"/>
  <c r="AD2162" i="51"/>
  <c r="AF2162" i="51" s="1"/>
  <c r="AG2162" i="51" s="1"/>
  <c r="AD324" i="51"/>
  <c r="AF324" i="51" s="1"/>
  <c r="AG324" i="51" s="1"/>
  <c r="AD908" i="51"/>
  <c r="AF908" i="51" s="1"/>
  <c r="AG908" i="51" s="1"/>
  <c r="AD106" i="51"/>
  <c r="AF106" i="51" s="1"/>
  <c r="AG106" i="51" s="1"/>
  <c r="AD1993" i="51"/>
  <c r="AF1993" i="51" s="1"/>
  <c r="AG1993" i="51" s="1"/>
  <c r="AD260" i="51"/>
  <c r="AF260" i="51" s="1"/>
  <c r="AG260" i="51" s="1"/>
  <c r="AD60" i="51"/>
  <c r="AF60" i="51" s="1"/>
  <c r="AG60" i="51" s="1"/>
  <c r="AD2068" i="51"/>
  <c r="AF2068" i="51" s="1"/>
  <c r="AG2068" i="51" s="1"/>
  <c r="AD1033" i="51"/>
  <c r="AF1033" i="51" s="1"/>
  <c r="AG1033" i="51" s="1"/>
  <c r="AD774" i="51"/>
  <c r="AF774" i="51" s="1"/>
  <c r="AG774" i="51" s="1"/>
  <c r="AD952" i="51"/>
  <c r="AF952" i="51" s="1"/>
  <c r="AG952" i="51" s="1"/>
  <c r="AD269" i="51"/>
  <c r="AF269" i="51" s="1"/>
  <c r="AG269" i="51" s="1"/>
  <c r="AD1075" i="51"/>
  <c r="AF1075" i="51" s="1"/>
  <c r="AG1075" i="51" s="1"/>
  <c r="AD557" i="51"/>
  <c r="AF557" i="51" s="1"/>
  <c r="AG557" i="51" s="1"/>
  <c r="AD833" i="51"/>
  <c r="AF833" i="51" s="1"/>
  <c r="AG833" i="51" s="1"/>
  <c r="AD1852" i="51"/>
  <c r="AF1852" i="51" s="1"/>
  <c r="AG1852" i="51" s="1"/>
  <c r="AD2277" i="51"/>
  <c r="AF2277" i="51" s="1"/>
  <c r="AG2277" i="51" s="1"/>
  <c r="AD571" i="51"/>
  <c r="AF571" i="51" s="1"/>
  <c r="AG571" i="51" s="1"/>
  <c r="AD2337" i="51"/>
  <c r="AF2337" i="51" s="1"/>
  <c r="AG2337" i="51" s="1"/>
  <c r="AD1424" i="51"/>
  <c r="AF1424" i="51" s="1"/>
  <c r="AG1424" i="51" s="1"/>
  <c r="AD1928" i="51"/>
  <c r="AF1928" i="51" s="1"/>
  <c r="AG1928" i="51" s="1"/>
  <c r="AD673" i="51"/>
  <c r="AF673" i="51" s="1"/>
  <c r="AG673" i="51" s="1"/>
  <c r="AD451" i="51"/>
  <c r="AF451" i="51" s="1"/>
  <c r="AG451" i="51" s="1"/>
  <c r="AD905" i="51"/>
  <c r="AF905" i="51" s="1"/>
  <c r="AG905" i="51" s="1"/>
  <c r="AD778" i="51"/>
  <c r="AF778" i="51" s="1"/>
  <c r="AG778" i="51" s="1"/>
  <c r="AD1918" i="51"/>
  <c r="AF1918" i="51" s="1"/>
  <c r="AG1918" i="51" s="1"/>
  <c r="AD945" i="51"/>
  <c r="AF945" i="51" s="1"/>
  <c r="AG945" i="51" s="1"/>
  <c r="AD1563" i="51"/>
  <c r="AF1563" i="51" s="1"/>
  <c r="AG1563" i="51" s="1"/>
  <c r="AD92" i="51"/>
  <c r="AF92" i="51" s="1"/>
  <c r="AG92" i="51" s="1"/>
  <c r="AD2182" i="51"/>
  <c r="AF2182" i="51" s="1"/>
  <c r="AG2182" i="51" s="1"/>
  <c r="AD733" i="51"/>
  <c r="AF733" i="51" s="1"/>
  <c r="AG733" i="51" s="1"/>
  <c r="AD1310" i="51"/>
  <c r="AF1310" i="51" s="1"/>
  <c r="AG1310" i="51" s="1"/>
  <c r="AD992" i="51"/>
  <c r="AF992" i="51" s="1"/>
  <c r="AG992" i="51" s="1"/>
  <c r="AD1435" i="51"/>
  <c r="AF1435" i="51" s="1"/>
  <c r="AG1435" i="51" s="1"/>
  <c r="AD1219" i="51"/>
  <c r="AF1219" i="51" s="1"/>
  <c r="AG1219" i="51" s="1"/>
  <c r="AD115" i="51"/>
  <c r="AF115" i="51" s="1"/>
  <c r="AG115" i="51" s="1"/>
  <c r="AD1525" i="51"/>
  <c r="AF1525" i="51" s="1"/>
  <c r="AG1525" i="51" s="1"/>
  <c r="AD2347" i="51"/>
  <c r="AF2347" i="51" s="1"/>
  <c r="AG2347" i="51" s="1"/>
  <c r="AD420" i="51"/>
  <c r="AF420" i="51" s="1"/>
  <c r="AG420" i="51" s="1"/>
  <c r="AD314" i="51"/>
  <c r="AF314" i="51" s="1"/>
  <c r="AG314" i="51" s="1"/>
  <c r="AD2280" i="51"/>
  <c r="AF2280" i="51" s="1"/>
  <c r="AG2280" i="51" s="1"/>
  <c r="AD1874" i="51"/>
  <c r="AF1874" i="51" s="1"/>
  <c r="AG1874" i="51" s="1"/>
  <c r="AD1090" i="51"/>
  <c r="AF1090" i="51" s="1"/>
  <c r="AG1090" i="51" s="1"/>
  <c r="AD1335" i="51"/>
  <c r="AF1335" i="51" s="1"/>
  <c r="AG1335" i="51" s="1"/>
  <c r="AD1719" i="51"/>
  <c r="AF1719" i="51" s="1"/>
  <c r="AG1719" i="51" s="1"/>
  <c r="AD120" i="51"/>
  <c r="AF120" i="51" s="1"/>
  <c r="AG120" i="51" s="1"/>
  <c r="AD1124" i="51"/>
  <c r="AF1124" i="51" s="1"/>
  <c r="AG1124" i="51" s="1"/>
  <c r="AD1878" i="51"/>
  <c r="AF1878" i="51" s="1"/>
  <c r="AG1878" i="51" s="1"/>
  <c r="AD1282" i="51"/>
  <c r="AF1282" i="51" s="1"/>
  <c r="AG1282" i="51" s="1"/>
  <c r="AD1576" i="51"/>
  <c r="AF1576" i="51" s="1"/>
  <c r="AG1576" i="51" s="1"/>
  <c r="AD445" i="51"/>
  <c r="AF445" i="51" s="1"/>
  <c r="AG445" i="51" s="1"/>
  <c r="AD1023" i="51"/>
  <c r="AF1023" i="51" s="1"/>
  <c r="AG1023" i="51" s="1"/>
  <c r="AD1170" i="51"/>
  <c r="AF1170" i="51" s="1"/>
  <c r="AG1170" i="51" s="1"/>
  <c r="AD70" i="51"/>
  <c r="AF70" i="51" s="1"/>
  <c r="AG70" i="51" s="1"/>
  <c r="AD1442" i="51"/>
  <c r="AF1442" i="51" s="1"/>
  <c r="AG1442" i="51" s="1"/>
  <c r="AD1120" i="51"/>
  <c r="AF1120" i="51" s="1"/>
  <c r="AG1120" i="51" s="1"/>
  <c r="AD1143" i="51"/>
  <c r="AF1143" i="51" s="1"/>
  <c r="AG1143" i="51" s="1"/>
  <c r="AD1236" i="51"/>
  <c r="AF1236" i="51" s="1"/>
  <c r="AG1236" i="51" s="1"/>
  <c r="AD1408" i="51"/>
  <c r="AF1408" i="51" s="1"/>
  <c r="AG1408" i="51" s="1"/>
  <c r="AD783" i="51"/>
  <c r="AF783" i="51" s="1"/>
  <c r="AG783" i="51" s="1"/>
  <c r="AD1662" i="51"/>
  <c r="AF1662" i="51" s="1"/>
  <c r="AG1662" i="51" s="1"/>
  <c r="AD1620" i="51"/>
  <c r="AF1620" i="51" s="1"/>
  <c r="AG1620" i="51" s="1"/>
  <c r="AD1468" i="51"/>
  <c r="AF1468" i="51" s="1"/>
  <c r="AG1468" i="51" s="1"/>
  <c r="AD296" i="51"/>
  <c r="AF296" i="51" s="1"/>
  <c r="AG296" i="51" s="1"/>
  <c r="AD167" i="51"/>
  <c r="AF167" i="51" s="1"/>
  <c r="AG167" i="51" s="1"/>
  <c r="AD732" i="51"/>
  <c r="AF732" i="51" s="1"/>
  <c r="AG732" i="51" s="1"/>
  <c r="AD427" i="51"/>
  <c r="AF427" i="51" s="1"/>
  <c r="AG427" i="51" s="1"/>
  <c r="AD323" i="51"/>
  <c r="AF323" i="51" s="1"/>
  <c r="AG323" i="51" s="1"/>
  <c r="AD701" i="51"/>
  <c r="AF701" i="51" s="1"/>
  <c r="AG701" i="51" s="1"/>
  <c r="AD346" i="51"/>
  <c r="AF346" i="51" s="1"/>
  <c r="AG346" i="51" s="1"/>
  <c r="AD1085" i="51"/>
  <c r="AF1085" i="51" s="1"/>
  <c r="AG1085" i="51" s="1"/>
  <c r="AD2380" i="51"/>
  <c r="AF2380" i="51" s="1"/>
  <c r="AG2380" i="51" s="1"/>
  <c r="AD851" i="51"/>
  <c r="AF851" i="51" s="1"/>
  <c r="AG851" i="51" s="1"/>
  <c r="AD1152" i="51"/>
  <c r="AF1152" i="51" s="1"/>
  <c r="AG1152" i="51" s="1"/>
  <c r="AD464" i="51"/>
  <c r="AF464" i="51" s="1"/>
  <c r="AG464" i="51" s="1"/>
  <c r="AD588" i="51"/>
  <c r="AF588" i="51" s="1"/>
  <c r="AG588" i="51" s="1"/>
  <c r="AD2083" i="51"/>
  <c r="AF2083" i="51" s="1"/>
  <c r="AG2083" i="51" s="1"/>
  <c r="AD2116" i="51"/>
  <c r="AF2116" i="51" s="1"/>
  <c r="AG2116" i="51" s="1"/>
  <c r="AD2358" i="51"/>
  <c r="AF2358" i="51" s="1"/>
  <c r="AG2358" i="51" s="1"/>
  <c r="AD2119" i="51"/>
  <c r="AF2119" i="51" s="1"/>
  <c r="AG2119" i="51" s="1"/>
  <c r="AD1489" i="51"/>
  <c r="AF1489" i="51" s="1"/>
  <c r="AG1489" i="51" s="1"/>
  <c r="AD1430" i="51"/>
  <c r="AF1430" i="51" s="1"/>
  <c r="AG1430" i="51" s="1"/>
  <c r="AD63" i="51"/>
  <c r="AF63" i="51" s="1"/>
  <c r="AG63" i="51" s="1"/>
  <c r="AD1260" i="51"/>
  <c r="AF1260" i="51" s="1"/>
  <c r="AG1260" i="51" s="1"/>
  <c r="AD760" i="51"/>
  <c r="AF760" i="51" s="1"/>
  <c r="AG760" i="51" s="1"/>
  <c r="AD1858" i="51"/>
  <c r="AF1858" i="51" s="1"/>
  <c r="AG1858" i="51" s="1"/>
  <c r="AD2351" i="51"/>
  <c r="AF2351" i="51" s="1"/>
  <c r="AG2351" i="51" s="1"/>
  <c r="AD681" i="51"/>
  <c r="AF681" i="51" s="1"/>
  <c r="AG681" i="51" s="1"/>
  <c r="AD2226" i="51"/>
  <c r="AF2226" i="51" s="1"/>
  <c r="AG2226" i="51" s="1"/>
  <c r="AD1237" i="51"/>
  <c r="AF1237" i="51" s="1"/>
  <c r="AG1237" i="51" s="1"/>
  <c r="AD1579" i="51"/>
  <c r="AF1579" i="51" s="1"/>
  <c r="AG1579" i="51" s="1"/>
  <c r="AD1225" i="51"/>
  <c r="AF1225" i="51" s="1"/>
  <c r="AG1225" i="51" s="1"/>
  <c r="AD1906" i="51"/>
  <c r="AF1906" i="51" s="1"/>
  <c r="AG1906" i="51" s="1"/>
  <c r="AD2174" i="51"/>
  <c r="AF2174" i="51" s="1"/>
  <c r="AG2174" i="51" s="1"/>
  <c r="AD1051" i="51"/>
  <c r="AF1051" i="51" s="1"/>
  <c r="AG1051" i="51" s="1"/>
  <c r="AD635" i="51"/>
  <c r="AF635" i="51" s="1"/>
  <c r="AG635" i="51" s="1"/>
  <c r="AD1100" i="51"/>
  <c r="AF1100" i="51" s="1"/>
  <c r="AG1100" i="51" s="1"/>
  <c r="AD1555" i="51"/>
  <c r="AF1555" i="51" s="1"/>
  <c r="AG1555" i="51" s="1"/>
  <c r="AD1967" i="51"/>
  <c r="AF1967" i="51" s="1"/>
  <c r="AG1967" i="51" s="1"/>
  <c r="AD1379" i="51"/>
  <c r="AF1379" i="51" s="1"/>
  <c r="AG1379" i="51" s="1"/>
  <c r="AD1608" i="51"/>
  <c r="AF1608" i="51" s="1"/>
  <c r="AG1608" i="51" s="1"/>
  <c r="AD1779" i="51"/>
  <c r="AF1779" i="51" s="1"/>
  <c r="AG1779" i="51" s="1"/>
  <c r="AD1381" i="51"/>
  <c r="AF1381" i="51" s="1"/>
  <c r="AG1381" i="51" s="1"/>
  <c r="AD512" i="51"/>
  <c r="AF512" i="51" s="1"/>
  <c r="AG512" i="51" s="1"/>
  <c r="AD233" i="51"/>
  <c r="AF233" i="51" s="1"/>
  <c r="AG233" i="51" s="1"/>
  <c r="AD1510" i="51"/>
  <c r="AF1510" i="51" s="1"/>
  <c r="AG1510" i="51" s="1"/>
  <c r="AD1765" i="51"/>
  <c r="AF1765" i="51" s="1"/>
  <c r="AG1765" i="51" s="1"/>
  <c r="AD2135" i="51"/>
  <c r="AF2135" i="51" s="1"/>
  <c r="AG2135" i="51" s="1"/>
  <c r="AD84" i="51"/>
  <c r="AF84" i="51" s="1"/>
  <c r="AG84" i="51" s="1"/>
  <c r="AD51" i="51"/>
  <c r="AF51" i="51" s="1"/>
  <c r="AG51" i="51" s="1"/>
  <c r="AD575" i="51"/>
  <c r="AF575" i="51" s="1"/>
  <c r="AG575" i="51" s="1"/>
  <c r="AD2015" i="51"/>
  <c r="AF2015" i="51" s="1"/>
  <c r="AG2015" i="51" s="1"/>
  <c r="AD688" i="51"/>
  <c r="AF688" i="51" s="1"/>
  <c r="AG688" i="51" s="1"/>
  <c r="AD1732" i="51"/>
  <c r="AF1732" i="51" s="1"/>
  <c r="AG1732" i="51" s="1"/>
  <c r="AD1257" i="51"/>
  <c r="AF1257" i="51" s="1"/>
  <c r="AG1257" i="51" s="1"/>
  <c r="AD2306" i="51"/>
  <c r="AF2306" i="51" s="1"/>
  <c r="AG2306" i="51" s="1"/>
  <c r="AD2303" i="51"/>
  <c r="AF2303" i="51" s="1"/>
  <c r="AG2303" i="51" s="1"/>
  <c r="AD2345" i="51"/>
  <c r="AF2345" i="51" s="1"/>
  <c r="AG2345" i="51" s="1"/>
  <c r="AD1256" i="51"/>
  <c r="AF1256" i="51" s="1"/>
  <c r="AG1256" i="51" s="1"/>
  <c r="AD910" i="51"/>
  <c r="AF910" i="51" s="1"/>
  <c r="AG910" i="51" s="1"/>
  <c r="AD2254" i="51"/>
  <c r="AF2254" i="51" s="1"/>
  <c r="AG2254" i="51" s="1"/>
  <c r="AD1108" i="51"/>
  <c r="AF1108" i="51" s="1"/>
  <c r="AG1108" i="51" s="1"/>
  <c r="AD118" i="51"/>
  <c r="AF118" i="51" s="1"/>
  <c r="AG118" i="51" s="1"/>
  <c r="AD1497" i="51"/>
  <c r="AF1497" i="51" s="1"/>
  <c r="AG1497" i="51" s="1"/>
  <c r="AD503" i="51"/>
  <c r="AF503" i="51" s="1"/>
  <c r="AG503" i="51" s="1"/>
  <c r="AD689" i="51"/>
  <c r="AF689" i="51" s="1"/>
  <c r="AG689" i="51" s="1"/>
  <c r="AD369" i="51"/>
  <c r="AF369" i="51" s="1"/>
  <c r="AG369" i="51" s="1"/>
  <c r="AD1074" i="51"/>
  <c r="AF1074" i="51" s="1"/>
  <c r="AG1074" i="51" s="1"/>
  <c r="AD978" i="51"/>
  <c r="AF978" i="51" s="1"/>
  <c r="AG978" i="51" s="1"/>
  <c r="AD886" i="51"/>
  <c r="AF886" i="51" s="1"/>
  <c r="AG886" i="51" s="1"/>
  <c r="AD1338" i="51"/>
  <c r="AF1338" i="51" s="1"/>
  <c r="AG1338" i="51" s="1"/>
  <c r="AD1646" i="51"/>
  <c r="AF1646" i="51" s="1"/>
  <c r="AG1646" i="51" s="1"/>
  <c r="AD930" i="51"/>
  <c r="AF930" i="51" s="1"/>
  <c r="AG930" i="51" s="1"/>
  <c r="AD1609" i="51"/>
  <c r="AF1609" i="51" s="1"/>
  <c r="AG1609" i="51" s="1"/>
  <c r="AD2058" i="51"/>
  <c r="AF2058" i="51" s="1"/>
  <c r="AG2058" i="51" s="1"/>
  <c r="AD494" i="51"/>
  <c r="AF494" i="51" s="1"/>
  <c r="AG494" i="51" s="1"/>
  <c r="AD913" i="51"/>
  <c r="AF913" i="51" s="1"/>
  <c r="AG913" i="51" s="1"/>
  <c r="AD1782" i="51"/>
  <c r="AF1782" i="51" s="1"/>
  <c r="AG1782" i="51" s="1"/>
  <c r="AD731" i="51"/>
  <c r="AF731" i="51" s="1"/>
  <c r="AG731" i="51" s="1"/>
  <c r="AD2283" i="51"/>
  <c r="AF2283" i="51" s="1"/>
  <c r="AG2283" i="51" s="1"/>
  <c r="AD414" i="51"/>
  <c r="AF414" i="51" s="1"/>
  <c r="AG414" i="51" s="1"/>
  <c r="AD969" i="51"/>
  <c r="AF969" i="51" s="1"/>
  <c r="AG969" i="51" s="1"/>
  <c r="AD2106" i="51"/>
  <c r="AF2106" i="51" s="1"/>
  <c r="AG2106" i="51" s="1"/>
  <c r="AD2273" i="51"/>
  <c r="AF2273" i="51" s="1"/>
  <c r="AG2273" i="51" s="1"/>
  <c r="AD2406" i="51"/>
  <c r="AF2406" i="51" s="1"/>
  <c r="AG2406" i="51" s="1"/>
  <c r="AD1888" i="51"/>
  <c r="AF1888" i="51" s="1"/>
  <c r="AG1888" i="51" s="1"/>
  <c r="AD2249" i="51"/>
  <c r="AF2249" i="51" s="1"/>
  <c r="AG2249" i="51" s="1"/>
  <c r="AD268" i="51"/>
  <c r="AF268" i="51" s="1"/>
  <c r="AG268" i="51" s="1"/>
  <c r="AD344" i="51"/>
  <c r="AF344" i="51" s="1"/>
  <c r="AG344" i="51" s="1"/>
  <c r="AD2401" i="51"/>
  <c r="AF2401" i="51" s="1"/>
  <c r="AG2401" i="51" s="1"/>
  <c r="AD425" i="51"/>
  <c r="AF425" i="51" s="1"/>
  <c r="AG425" i="51" s="1"/>
  <c r="AD630" i="51"/>
  <c r="AF630" i="51" s="1"/>
  <c r="AG630" i="51" s="1"/>
  <c r="AD690" i="51"/>
  <c r="AF690" i="51" s="1"/>
  <c r="AG690" i="51" s="1"/>
  <c r="AD2089" i="51"/>
  <c r="AF2089" i="51" s="1"/>
  <c r="AG2089" i="51" s="1"/>
  <c r="AD1316" i="51"/>
  <c r="AF1316" i="51" s="1"/>
  <c r="AG1316" i="51" s="1"/>
  <c r="AD2133" i="51"/>
  <c r="AF2133" i="51" s="1"/>
  <c r="AG2133" i="51" s="1"/>
  <c r="AD2260" i="51"/>
  <c r="AF2260" i="51" s="1"/>
  <c r="AG2260" i="51" s="1"/>
  <c r="AD1634" i="51"/>
  <c r="AF1634" i="51" s="1"/>
  <c r="AG1634" i="51" s="1"/>
  <c r="AD2003" i="51"/>
  <c r="AF2003" i="51" s="1"/>
  <c r="AG2003" i="51" s="1"/>
  <c r="AD2177" i="51"/>
  <c r="AF2177" i="51" s="1"/>
  <c r="AG2177" i="51" s="1"/>
  <c r="AD164" i="51"/>
  <c r="AF164" i="51" s="1"/>
  <c r="AG164" i="51" s="1"/>
  <c r="AD1461" i="51"/>
  <c r="AF1461" i="51" s="1"/>
  <c r="AG1461" i="51" s="1"/>
  <c r="AD1035" i="51"/>
  <c r="AF1035" i="51" s="1"/>
  <c r="AG1035" i="51" s="1"/>
  <c r="AD2404" i="51"/>
  <c r="AF2404" i="51" s="1"/>
  <c r="AG2404" i="51" s="1"/>
  <c r="AD1628" i="51"/>
  <c r="AF1628" i="51" s="1"/>
  <c r="AG1628" i="51" s="1"/>
  <c r="AD465" i="51"/>
  <c r="AF465" i="51" s="1"/>
  <c r="AG465" i="51" s="1"/>
  <c r="AD1713" i="51"/>
  <c r="AF1713" i="51" s="1"/>
  <c r="AG1713" i="51" s="1"/>
  <c r="AD1787" i="51"/>
  <c r="AF1787" i="51" s="1"/>
  <c r="AG1787" i="51" s="1"/>
  <c r="AD71" i="51"/>
  <c r="AF71" i="51" s="1"/>
  <c r="AG71" i="51" s="1"/>
  <c r="AD2247" i="51"/>
  <c r="AF2247" i="51" s="1"/>
  <c r="AG2247" i="51" s="1"/>
  <c r="AD1001" i="51"/>
  <c r="AF1001" i="51" s="1"/>
  <c r="AG1001" i="51" s="1"/>
  <c r="AD572" i="51"/>
  <c r="AF572" i="51" s="1"/>
  <c r="AG572" i="51" s="1"/>
  <c r="AD2343" i="51"/>
  <c r="AF2343" i="51" s="1"/>
  <c r="AG2343" i="51" s="1"/>
  <c r="AD1798" i="51"/>
  <c r="AF1798" i="51" s="1"/>
  <c r="AG1798" i="51" s="1"/>
  <c r="AD608" i="51"/>
  <c r="AF608" i="51" s="1"/>
  <c r="AG608" i="51" s="1"/>
  <c r="AD2282" i="51"/>
  <c r="AF2282" i="51" s="1"/>
  <c r="AG2282" i="51" s="1"/>
  <c r="AD1436" i="51"/>
  <c r="AF1436" i="51" s="1"/>
  <c r="AG1436" i="51" s="1"/>
  <c r="AD199" i="51"/>
  <c r="AF199" i="51" s="1"/>
  <c r="AG199" i="51" s="1"/>
  <c r="AD1496" i="51"/>
  <c r="AF1496" i="51" s="1"/>
  <c r="AG1496" i="51" s="1"/>
  <c r="AD559" i="51"/>
  <c r="AF559" i="51" s="1"/>
  <c r="AG559" i="51" s="1"/>
  <c r="AD2184" i="51"/>
  <c r="AF2184" i="51" s="1"/>
  <c r="AG2184" i="51" s="1"/>
  <c r="AD2313" i="51"/>
  <c r="AF2313" i="51" s="1"/>
  <c r="AG2313" i="51" s="1"/>
  <c r="AD1284" i="51"/>
  <c r="AF1284" i="51" s="1"/>
  <c r="AG1284" i="51" s="1"/>
  <c r="AD1801" i="51"/>
  <c r="AF1801" i="51" s="1"/>
  <c r="AG1801" i="51" s="1"/>
  <c r="AD1758" i="51"/>
  <c r="AF1758" i="51" s="1"/>
  <c r="AG1758" i="51" s="1"/>
  <c r="AD1669" i="51"/>
  <c r="AF1669" i="51" s="1"/>
  <c r="AG1669" i="51" s="1"/>
  <c r="AD300" i="51"/>
  <c r="AF300" i="51" s="1"/>
  <c r="AG300" i="51" s="1"/>
  <c r="AD678" i="51"/>
  <c r="AF678" i="51" s="1"/>
  <c r="AG678" i="51" s="1"/>
  <c r="AD328" i="51"/>
  <c r="AF328" i="51" s="1"/>
  <c r="AG328" i="51" s="1"/>
  <c r="AD206" i="51"/>
  <c r="AF206" i="51" s="1"/>
  <c r="AG206" i="51" s="1"/>
  <c r="AD1715" i="51"/>
  <c r="AF1715" i="51" s="1"/>
  <c r="AG1715" i="51" s="1"/>
  <c r="AD1723" i="51"/>
  <c r="AF1723" i="51" s="1"/>
  <c r="AG1723" i="51" s="1"/>
  <c r="AD2011" i="51"/>
  <c r="AF2011" i="51" s="1"/>
  <c r="AG2011" i="51" s="1"/>
  <c r="AD249" i="51"/>
  <c r="AF249" i="51" s="1"/>
  <c r="AG249" i="51" s="1"/>
  <c r="AD1759" i="51"/>
  <c r="AF1759" i="51" s="1"/>
  <c r="AG1759" i="51" s="1"/>
  <c r="AD2354" i="51"/>
  <c r="AF2354" i="51" s="1"/>
  <c r="AG2354" i="51" s="1"/>
  <c r="AD2258" i="51"/>
  <c r="AF2258" i="51" s="1"/>
  <c r="AG2258" i="51" s="1"/>
  <c r="AD751" i="51"/>
  <c r="AF751" i="51" s="1"/>
  <c r="AG751" i="51" s="1"/>
  <c r="AD1944" i="51"/>
  <c r="AF1944" i="51" s="1"/>
  <c r="AG1944" i="51" s="1"/>
  <c r="AD259" i="51"/>
  <c r="AF259" i="51" s="1"/>
  <c r="AG259" i="51" s="1"/>
  <c r="AD1369" i="51"/>
  <c r="AF1369" i="51" s="1"/>
  <c r="AG1369" i="51" s="1"/>
  <c r="AD824" i="51"/>
  <c r="AF824" i="51" s="1"/>
  <c r="AG824" i="51" s="1"/>
  <c r="AD1113" i="51"/>
  <c r="AF1113" i="51" s="1"/>
  <c r="AG1113" i="51" s="1"/>
  <c r="AD2248" i="51"/>
  <c r="AF2248" i="51" s="1"/>
  <c r="AG2248" i="51" s="1"/>
  <c r="AD1061" i="51"/>
  <c r="AF1061" i="51" s="1"/>
  <c r="AG1061" i="51" s="1"/>
  <c r="AD634" i="51"/>
  <c r="AF634" i="51" s="1"/>
  <c r="AG634" i="51" s="1"/>
  <c r="AD222" i="51"/>
  <c r="AF222" i="51" s="1"/>
  <c r="AG222" i="51" s="1"/>
  <c r="AD2122" i="51"/>
  <c r="AF2122" i="51" s="1"/>
  <c r="AG2122" i="51" s="1"/>
  <c r="AD2390" i="51"/>
  <c r="AF2390" i="51" s="1"/>
  <c r="AG2390" i="51" s="1"/>
  <c r="AD1026" i="51"/>
  <c r="AF1026" i="51" s="1"/>
  <c r="AG1026" i="51" s="1"/>
  <c r="AD1488" i="51"/>
  <c r="AF1488" i="51" s="1"/>
  <c r="AG1488" i="51" s="1"/>
  <c r="AD1307" i="51"/>
  <c r="AF1307" i="51" s="1"/>
  <c r="AG1307" i="51" s="1"/>
  <c r="AD981" i="51"/>
  <c r="AF981" i="51" s="1"/>
  <c r="AG981" i="51" s="1"/>
  <c r="AD1965" i="51"/>
  <c r="AF1965" i="51" s="1"/>
  <c r="AG1965" i="51" s="1"/>
  <c r="AD242" i="51"/>
  <c r="AF242" i="51" s="1"/>
  <c r="AG242" i="51" s="1"/>
  <c r="AD1355" i="51"/>
  <c r="AF1355" i="51" s="1"/>
  <c r="AG1355" i="51" s="1"/>
  <c r="AD1667" i="51"/>
  <c r="AF1667" i="51" s="1"/>
  <c r="AG1667" i="51" s="1"/>
  <c r="AD1625" i="51"/>
  <c r="AF1625" i="51" s="1"/>
  <c r="AG1625" i="51" s="1"/>
  <c r="AD2066" i="51"/>
  <c r="AF2066" i="51" s="1"/>
  <c r="AG2066" i="51" s="1"/>
  <c r="AD1142" i="51"/>
  <c r="AF1142" i="51" s="1"/>
  <c r="AG1142" i="51" s="1"/>
  <c r="AD294" i="51"/>
  <c r="AF294" i="51" s="1"/>
  <c r="AG294" i="51" s="1"/>
  <c r="AD1364" i="51"/>
  <c r="AF1364" i="51" s="1"/>
  <c r="AG1364" i="51" s="1"/>
  <c r="AD2250" i="51"/>
  <c r="AF2250" i="51" s="1"/>
  <c r="AG2250" i="51" s="1"/>
  <c r="AD100" i="51"/>
  <c r="AF100" i="51" s="1"/>
  <c r="AG100" i="51" s="1"/>
  <c r="AD1393" i="51"/>
  <c r="AF1393" i="51" s="1"/>
  <c r="AG1393" i="51" s="1"/>
  <c r="AD2376" i="51"/>
  <c r="AF2376" i="51" s="1"/>
  <c r="AG2376" i="51" s="1"/>
  <c r="AD1522" i="51"/>
  <c r="AF1522" i="51" s="1"/>
  <c r="AG1522" i="51" s="1"/>
  <c r="AD694" i="51"/>
  <c r="AF694" i="51" s="1"/>
  <c r="AG694" i="51" s="1"/>
  <c r="AD20" i="51"/>
  <c r="AF20" i="51" s="1"/>
  <c r="AG20" i="51" s="1"/>
  <c r="AD99" i="51"/>
  <c r="AF99" i="51" s="1"/>
  <c r="AG99" i="51" s="1"/>
  <c r="AD814" i="51"/>
  <c r="AF814" i="51" s="1"/>
  <c r="AG814" i="51" s="1"/>
  <c r="AD2061" i="51"/>
  <c r="AF2061" i="51" s="1"/>
  <c r="AG2061" i="51" s="1"/>
  <c r="AD2126" i="51"/>
  <c r="AF2126" i="51" s="1"/>
  <c r="AG2126" i="51" s="1"/>
  <c r="AD1736" i="51"/>
  <c r="AF1736" i="51" s="1"/>
  <c r="AG1736" i="51" s="1"/>
  <c r="AD307" i="51"/>
  <c r="AF307" i="51" s="1"/>
  <c r="AG307" i="51" s="1"/>
  <c r="AD229" i="51"/>
  <c r="AF229" i="51" s="1"/>
  <c r="AG229" i="51" s="1"/>
  <c r="AD415" i="51"/>
  <c r="AF415" i="51" s="1"/>
  <c r="AG415" i="51" s="1"/>
  <c r="AD582" i="51"/>
  <c r="AF582" i="51" s="1"/>
  <c r="AG582" i="51" s="1"/>
  <c r="AD1363" i="51"/>
  <c r="AF1363" i="51" s="1"/>
  <c r="AG1363" i="51" s="1"/>
  <c r="AD1365" i="51"/>
  <c r="AF1365" i="51" s="1"/>
  <c r="AG1365" i="51" s="1"/>
  <c r="AD592" i="51"/>
  <c r="AF592" i="51" s="1"/>
  <c r="AG592" i="51" s="1"/>
  <c r="AD1849" i="51"/>
  <c r="AF1849" i="51" s="1"/>
  <c r="AG1849" i="51" s="1"/>
  <c r="AD2394" i="51"/>
  <c r="AF2394" i="51" s="1"/>
  <c r="AG2394" i="51" s="1"/>
  <c r="AD943" i="51"/>
  <c r="AF943" i="51" s="1"/>
  <c r="AG943" i="51" s="1"/>
  <c r="AD1041" i="51"/>
  <c r="AF1041" i="51" s="1"/>
  <c r="AG1041" i="51" s="1"/>
  <c r="AD844" i="51"/>
  <c r="AF844" i="51" s="1"/>
  <c r="AG844" i="51" s="1"/>
  <c r="AD10" i="51"/>
  <c r="AF10" i="51" s="1"/>
  <c r="AG10" i="51" s="1"/>
  <c r="AD169" i="51"/>
  <c r="AF169" i="51" s="1"/>
  <c r="AG169" i="51" s="1"/>
  <c r="AD1151" i="51"/>
  <c r="AF1151" i="51" s="1"/>
  <c r="AG1151" i="51" s="1"/>
  <c r="AD973" i="51"/>
  <c r="AF973" i="51" s="1"/>
  <c r="AG973" i="51" s="1"/>
  <c r="AD62" i="51"/>
  <c r="AF62" i="51" s="1"/>
  <c r="AG62" i="51" s="1"/>
  <c r="AD1998" i="51"/>
  <c r="AF1998" i="51" s="1"/>
  <c r="AG1998" i="51" s="1"/>
  <c r="AD511" i="51"/>
  <c r="AF511" i="51" s="1"/>
  <c r="AG511" i="51" s="1"/>
  <c r="AD114" i="51"/>
  <c r="AF114" i="51" s="1"/>
  <c r="AG114" i="51" s="1"/>
  <c r="AD2393" i="51"/>
  <c r="AF2393" i="51" s="1"/>
  <c r="AG2393" i="51" s="1"/>
  <c r="AD355" i="51"/>
  <c r="AF355" i="51" s="1"/>
  <c r="AG355" i="51" s="1"/>
  <c r="AD1829" i="51"/>
  <c r="AF1829" i="51" s="1"/>
  <c r="AG1829" i="51" s="1"/>
  <c r="AD1650" i="51"/>
  <c r="AF1650" i="51" s="1"/>
  <c r="AG1650" i="51" s="1"/>
  <c r="AD1599" i="51"/>
  <c r="AF1599" i="51" s="1"/>
  <c r="AG1599" i="51" s="1"/>
  <c r="AD2270" i="51"/>
  <c r="AF2270" i="51" s="1"/>
  <c r="AG2270" i="51" s="1"/>
  <c r="AD764" i="51"/>
  <c r="AF764" i="51" s="1"/>
  <c r="AG764" i="51" s="1"/>
  <c r="AD870" i="51"/>
  <c r="AF870" i="51" s="1"/>
  <c r="AG870" i="51" s="1"/>
  <c r="AD1992" i="51"/>
  <c r="AF1992" i="51" s="1"/>
  <c r="AG1992" i="51" s="1"/>
  <c r="AD753" i="51"/>
  <c r="AF753" i="51" s="1"/>
  <c r="AG753" i="51" s="1"/>
  <c r="AD1971" i="51"/>
  <c r="AF1971" i="51" s="1"/>
  <c r="AG1971" i="51" s="1"/>
  <c r="AD925" i="51"/>
  <c r="AF925" i="51" s="1"/>
  <c r="AG925" i="51" s="1"/>
  <c r="AD1757" i="51"/>
  <c r="AF1757" i="51" s="1"/>
  <c r="AG1757" i="51" s="1"/>
  <c r="AD1557" i="51"/>
  <c r="AF1557" i="51" s="1"/>
  <c r="AG1557" i="51" s="1"/>
  <c r="AD698" i="51"/>
  <c r="AF698" i="51" s="1"/>
  <c r="AG698" i="51" s="1"/>
  <c r="AD927" i="51"/>
  <c r="AF927" i="51" s="1"/>
  <c r="AG927" i="51" s="1"/>
  <c r="AD2336" i="51"/>
  <c r="AF2336" i="51" s="1"/>
  <c r="AG2336" i="51" s="1"/>
  <c r="AD767" i="51"/>
  <c r="AF767" i="51" s="1"/>
  <c r="AG767" i="51" s="1"/>
  <c r="AD850" i="51"/>
  <c r="AF850" i="51" s="1"/>
  <c r="AG850" i="51" s="1"/>
  <c r="AD828" i="51"/>
  <c r="AF828" i="51" s="1"/>
  <c r="AG828" i="51" s="1"/>
  <c r="AD364" i="51"/>
  <c r="AF364" i="51" s="1"/>
  <c r="AG364" i="51" s="1"/>
  <c r="AD2006" i="51"/>
  <c r="AF2006" i="51" s="1"/>
  <c r="AG2006" i="51" s="1"/>
  <c r="AD2368" i="51"/>
  <c r="AF2368" i="51" s="1"/>
  <c r="AG2368" i="51" s="1"/>
  <c r="AD396" i="51"/>
  <c r="AF396" i="51" s="1"/>
  <c r="AG396" i="51" s="1"/>
  <c r="AD2081" i="51"/>
  <c r="AF2081" i="51" s="1"/>
  <c r="AG2081" i="51" s="1"/>
  <c r="AD871" i="51"/>
  <c r="AF871" i="51" s="1"/>
  <c r="AG871" i="51" s="1"/>
  <c r="AD1661" i="51"/>
  <c r="AF1661" i="51" s="1"/>
  <c r="AG1661" i="51" s="1"/>
  <c r="AD1617" i="51"/>
  <c r="AF1617" i="51" s="1"/>
  <c r="AG1617" i="51" s="1"/>
  <c r="AD740" i="51"/>
  <c r="AF740" i="51" s="1"/>
  <c r="AG740" i="51" s="1"/>
  <c r="AD2328" i="51"/>
  <c r="AF2328" i="51" s="1"/>
  <c r="AG2328" i="51" s="1"/>
  <c r="AD944" i="51"/>
  <c r="AF944" i="51" s="1"/>
  <c r="AG944" i="51" s="1"/>
  <c r="AD202" i="51"/>
  <c r="AF202" i="51" s="1"/>
  <c r="AG202" i="51" s="1"/>
  <c r="AD2090" i="51"/>
  <c r="AF2090" i="51" s="1"/>
  <c r="AG2090" i="51" s="1"/>
  <c r="AD221" i="51"/>
  <c r="AF221" i="51" s="1"/>
  <c r="AG221" i="51" s="1"/>
  <c r="AD2330" i="51"/>
  <c r="AF2330" i="51" s="1"/>
  <c r="AG2330" i="51" s="1"/>
  <c r="AD135" i="51"/>
  <c r="AF135" i="51" s="1"/>
  <c r="AG135" i="51" s="1"/>
  <c r="AD693" i="51"/>
  <c r="AF693" i="51" s="1"/>
  <c r="AG693" i="51" s="1"/>
  <c r="AD2139" i="51"/>
  <c r="AF2139" i="51" s="1"/>
  <c r="AG2139" i="51" s="1"/>
  <c r="AD1564" i="51"/>
  <c r="AF1564" i="51" s="1"/>
  <c r="AG1564" i="51" s="1"/>
  <c r="AD666" i="51"/>
  <c r="AF666" i="51" s="1"/>
  <c r="AG666" i="51" s="1"/>
  <c r="AD946" i="51"/>
  <c r="AF946" i="51" s="1"/>
  <c r="AG946" i="51" s="1"/>
  <c r="AD1570" i="51"/>
  <c r="AF1570" i="51" s="1"/>
  <c r="AG1570" i="51" s="1"/>
  <c r="AD2266" i="51"/>
  <c r="AF2266" i="51" s="1"/>
  <c r="AG2266" i="51" s="1"/>
  <c r="AD757" i="51"/>
  <c r="AF757" i="51" s="1"/>
  <c r="AG757" i="51" s="1"/>
  <c r="AD928" i="51"/>
  <c r="AF928" i="51" s="1"/>
  <c r="AG928" i="51" s="1"/>
  <c r="AD1800" i="51"/>
  <c r="AF1800" i="51" s="1"/>
  <c r="AG1800" i="51" s="1"/>
  <c r="AD1735" i="51"/>
  <c r="AF1735" i="51" s="1"/>
  <c r="AG1735" i="51" s="1"/>
  <c r="AD1776" i="51"/>
  <c r="AF1776" i="51" s="1"/>
  <c r="AG1776" i="51" s="1"/>
  <c r="AD743" i="51"/>
  <c r="AF743" i="51" s="1"/>
  <c r="AG743" i="51" s="1"/>
  <c r="AD487" i="51"/>
  <c r="AF487" i="51" s="1"/>
  <c r="AG487" i="51" s="1"/>
  <c r="AD2417" i="51"/>
  <c r="AF2417" i="51" s="1"/>
  <c r="AG2417" i="51" s="1"/>
  <c r="AD1206" i="51"/>
  <c r="AF1206" i="51" s="1"/>
  <c r="AG1206" i="51" s="1"/>
  <c r="AD418" i="51"/>
  <c r="AF418" i="51" s="1"/>
  <c r="AG418" i="51" s="1"/>
  <c r="AD591" i="51"/>
  <c r="AF591" i="51" s="1"/>
  <c r="AG591" i="51" s="1"/>
  <c r="AD73" i="51"/>
  <c r="AF73" i="51" s="1"/>
  <c r="AG73" i="51" s="1"/>
  <c r="AD949" i="51"/>
  <c r="AF949" i="51" s="1"/>
  <c r="AG949" i="51" s="1"/>
  <c r="AD1188" i="51"/>
  <c r="AF1188" i="51" s="1"/>
  <c r="AG1188" i="51" s="1"/>
  <c r="AD1942" i="51"/>
  <c r="AF1942" i="51" s="1"/>
  <c r="AG1942" i="51" s="1"/>
  <c r="AD1964" i="51"/>
  <c r="AF1964" i="51" s="1"/>
  <c r="AG1964" i="51" s="1"/>
  <c r="AD1913" i="51"/>
  <c r="AF1913" i="51" s="1"/>
  <c r="AG1913" i="51" s="1"/>
  <c r="AD1116" i="51"/>
  <c r="AF1116" i="51" s="1"/>
  <c r="AG1116" i="51" s="1"/>
  <c r="AD2009" i="51"/>
  <c r="AF2009" i="51" s="1"/>
  <c r="AG2009" i="51" s="1"/>
  <c r="AD482" i="51"/>
  <c r="AF482" i="51" s="1"/>
  <c r="AG482" i="51" s="1"/>
  <c r="AD2295" i="51"/>
  <c r="AF2295" i="51" s="1"/>
  <c r="AG2295" i="51" s="1"/>
  <c r="AD2160" i="51"/>
  <c r="AF2160" i="51" s="1"/>
  <c r="AG2160" i="51" s="1"/>
  <c r="AD534" i="51"/>
  <c r="AF534" i="51" s="1"/>
  <c r="AG534" i="51" s="1"/>
  <c r="AD301" i="51"/>
  <c r="AF301" i="51" s="1"/>
  <c r="AG301" i="51" s="1"/>
  <c r="AD2212" i="51"/>
  <c r="AF2212" i="51" s="1"/>
  <c r="AG2212" i="51" s="1"/>
  <c r="AD1811" i="51"/>
  <c r="AF1811" i="51" s="1"/>
  <c r="AG1811" i="51" s="1"/>
  <c r="AD1682" i="51"/>
  <c r="AF1682" i="51" s="1"/>
  <c r="AG1682" i="51" s="1"/>
  <c r="AD1962" i="51"/>
  <c r="AF1962" i="51" s="1"/>
  <c r="AG1962" i="51" s="1"/>
  <c r="AD1981" i="51"/>
  <c r="AF1981" i="51" s="1"/>
  <c r="AG1981" i="51" s="1"/>
  <c r="AD2155" i="51"/>
  <c r="AF2155" i="51" s="1"/>
  <c r="AG2155" i="51" s="1"/>
  <c r="AD887" i="51"/>
  <c r="AF887" i="51" s="1"/>
  <c r="AG887" i="51" s="1"/>
  <c r="AD1940" i="51"/>
  <c r="AF1940" i="51" s="1"/>
  <c r="AG1940" i="51" s="1"/>
  <c r="AD2235" i="51"/>
  <c r="AF2235" i="51" s="1"/>
  <c r="AG2235" i="51" s="1"/>
  <c r="AD755" i="51"/>
  <c r="AF755" i="51" s="1"/>
  <c r="AG755" i="51" s="1"/>
  <c r="AD310" i="51"/>
  <c r="AF310" i="51" s="1"/>
  <c r="AG310" i="51" s="1"/>
  <c r="AD1043" i="51"/>
  <c r="AF1043" i="51" s="1"/>
  <c r="AG1043" i="51" s="1"/>
  <c r="AD479" i="51"/>
  <c r="AF479" i="51" s="1"/>
  <c r="AG479" i="51" s="1"/>
  <c r="AD1166" i="51"/>
  <c r="AF1166" i="51" s="1"/>
  <c r="AG1166" i="51" s="1"/>
  <c r="AD664" i="51"/>
  <c r="AF664" i="51" s="1"/>
  <c r="AG664" i="51" s="1"/>
  <c r="AD177" i="51"/>
  <c r="AF177" i="51" s="1"/>
  <c r="AG177" i="51" s="1"/>
  <c r="AD1246" i="51"/>
  <c r="AF1246" i="51" s="1"/>
  <c r="AG1246" i="51" s="1"/>
  <c r="AD1165" i="51"/>
  <c r="AF1165" i="51" s="1"/>
  <c r="AG1165" i="51" s="1"/>
  <c r="AD431" i="51"/>
  <c r="AF431" i="51" s="1"/>
  <c r="AG431" i="51" s="1"/>
  <c r="AD201" i="51"/>
  <c r="AF201" i="51" s="1"/>
  <c r="AG201" i="51" s="1"/>
  <c r="AD97" i="51"/>
  <c r="AF97" i="51" s="1"/>
  <c r="AG97" i="51" s="1"/>
  <c r="AD238" i="51"/>
  <c r="AF238" i="51" s="1"/>
  <c r="AG238" i="51" s="1"/>
  <c r="AD1101" i="51"/>
  <c r="AF1101" i="51" s="1"/>
  <c r="AG1101" i="51" s="1"/>
  <c r="AD1951" i="51"/>
  <c r="AF1951" i="51" s="1"/>
  <c r="AG1951" i="51" s="1"/>
  <c r="AD1875" i="51"/>
  <c r="AF1875" i="51" s="1"/>
  <c r="AG1875" i="51" s="1"/>
  <c r="AD1600" i="51"/>
  <c r="AF1600" i="51" s="1"/>
  <c r="AG1600" i="51" s="1"/>
  <c r="AD453" i="51"/>
  <c r="AF453" i="51" s="1"/>
  <c r="AG453" i="51" s="1"/>
  <c r="AD1322" i="51"/>
  <c r="AF1322" i="51" s="1"/>
  <c r="AG1322" i="51" s="1"/>
  <c r="AD1926" i="51"/>
  <c r="AF1926" i="51" s="1"/>
  <c r="AG1926" i="51" s="1"/>
  <c r="AD798" i="51"/>
  <c r="AF798" i="51" s="1"/>
  <c r="AG798" i="51" s="1"/>
  <c r="AD1368" i="51"/>
  <c r="AF1368" i="51" s="1"/>
  <c r="AG1368" i="51" s="1"/>
  <c r="AD2204" i="51"/>
  <c r="AF2204" i="51" s="1"/>
  <c r="AG2204" i="51" s="1"/>
  <c r="AD349" i="51"/>
  <c r="AF349" i="51" s="1"/>
  <c r="AG349" i="51" s="1"/>
  <c r="AD1320" i="51"/>
  <c r="AF1320" i="51" s="1"/>
  <c r="AG1320" i="51" s="1"/>
  <c r="AD820" i="51"/>
  <c r="AF820" i="51" s="1"/>
  <c r="AG820" i="51" s="1"/>
  <c r="AD1879" i="51"/>
  <c r="AF1879" i="51" s="1"/>
  <c r="AG1879" i="51" s="1"/>
  <c r="AD2353" i="51"/>
  <c r="AF2353" i="51" s="1"/>
  <c r="AG2353" i="51" s="1"/>
  <c r="AD551" i="51"/>
  <c r="AF551" i="51" s="1"/>
  <c r="AG551" i="51" s="1"/>
  <c r="AD2403" i="51"/>
  <c r="AF2403" i="51" s="1"/>
  <c r="AG2403" i="51" s="1"/>
  <c r="AD461" i="51"/>
  <c r="AF461" i="51" s="1"/>
  <c r="AG461" i="51" s="1"/>
  <c r="AD932" i="51"/>
  <c r="AF932" i="51" s="1"/>
  <c r="AG932" i="51" s="1"/>
  <c r="AD652" i="51"/>
  <c r="AF652" i="51" s="1"/>
  <c r="AG652" i="51" s="1"/>
  <c r="AD1921" i="51"/>
  <c r="AF1921" i="51" s="1"/>
  <c r="AG1921" i="51" s="1"/>
  <c r="AD1710" i="51"/>
  <c r="AF1710" i="51" s="1"/>
  <c r="AG1710" i="51" s="1"/>
  <c r="AD1653" i="51"/>
  <c r="AF1653" i="51" s="1"/>
  <c r="AG1653" i="51" s="1"/>
  <c r="AD2292" i="51"/>
  <c r="AF2292" i="51" s="1"/>
  <c r="AG2292" i="51" s="1"/>
  <c r="AD1112" i="51"/>
  <c r="AF1112" i="51" s="1"/>
  <c r="AG1112" i="51" s="1"/>
  <c r="AD2146" i="51"/>
  <c r="AF2146" i="51" s="1"/>
  <c r="AG2146" i="51" s="1"/>
  <c r="AD1305" i="51"/>
  <c r="AF1305" i="51" s="1"/>
  <c r="AG1305" i="51" s="1"/>
  <c r="AD1174" i="51"/>
  <c r="AF1174" i="51" s="1"/>
  <c r="AG1174" i="51" s="1"/>
  <c r="AD1813" i="51"/>
  <c r="AF1813" i="51" s="1"/>
  <c r="AG1813" i="51" s="1"/>
  <c r="AD1248" i="51"/>
  <c r="AF1248" i="51" s="1"/>
  <c r="AG1248" i="51" s="1"/>
  <c r="AD977" i="51"/>
  <c r="AF977" i="51" s="1"/>
  <c r="AG977" i="51" s="1"/>
  <c r="AD1870" i="51"/>
  <c r="AF1870" i="51" s="1"/>
  <c r="AG1870" i="51" s="1"/>
  <c r="AD1421" i="51"/>
  <c r="AF1421" i="51" s="1"/>
  <c r="AG1421" i="51" s="1"/>
  <c r="AD1889" i="51"/>
  <c r="AF1889" i="51" s="1"/>
  <c r="AG1889" i="51" s="1"/>
  <c r="AD2213" i="51"/>
  <c r="AF2213" i="51" s="1"/>
  <c r="AG2213" i="51" s="1"/>
  <c r="AD1417" i="51"/>
  <c r="AF1417" i="51" s="1"/>
  <c r="AG1417" i="51" s="1"/>
  <c r="AD1360" i="51"/>
  <c r="AF1360" i="51" s="1"/>
  <c r="AG1360" i="51" s="1"/>
  <c r="AD1526" i="51"/>
  <c r="AF1526" i="51" s="1"/>
  <c r="AG1526" i="51" s="1"/>
  <c r="AD1670" i="51"/>
  <c r="AF1670" i="51" s="1"/>
  <c r="AG1670" i="51" s="1"/>
  <c r="AD565" i="51"/>
  <c r="AF565" i="51" s="1"/>
  <c r="AG565" i="51" s="1"/>
  <c r="AD1956" i="51"/>
  <c r="AF1956" i="51" s="1"/>
  <c r="AG1956" i="51" s="1"/>
  <c r="AD610" i="51"/>
  <c r="AF610" i="51" s="1"/>
  <c r="AG610" i="51" s="1"/>
  <c r="AD1476" i="51"/>
  <c r="AF1476" i="51" s="1"/>
  <c r="AG1476" i="51" s="1"/>
  <c r="AD1593" i="51"/>
  <c r="AF1593" i="51" s="1"/>
  <c r="AG1593" i="51" s="1"/>
  <c r="AD970" i="51"/>
  <c r="AF970" i="51" s="1"/>
  <c r="AG970" i="51" s="1"/>
  <c r="AD1416" i="51"/>
  <c r="AF1416" i="51" s="1"/>
  <c r="AG1416" i="51" s="1"/>
  <c r="AD137" i="51"/>
  <c r="AF137" i="51" s="1"/>
  <c r="AG137" i="51" s="1"/>
  <c r="AD1718" i="51"/>
  <c r="AF1718" i="51" s="1"/>
  <c r="AG1718" i="51" s="1"/>
  <c r="AD82" i="51"/>
  <c r="AF82" i="51" s="1"/>
  <c r="AG82" i="51" s="1"/>
  <c r="AD1953" i="51"/>
  <c r="AF1953" i="51" s="1"/>
  <c r="AG1953" i="51" s="1"/>
  <c r="AD139" i="51"/>
  <c r="AF139" i="51" s="1"/>
  <c r="AG139" i="51" s="1"/>
  <c r="AD1326" i="51"/>
  <c r="AF1326" i="51" s="1"/>
  <c r="AG1326" i="51" s="1"/>
  <c r="AD508" i="51"/>
  <c r="AF508" i="51" s="1"/>
  <c r="AG508" i="51" s="1"/>
  <c r="AD171" i="51"/>
  <c r="AF171" i="51" s="1"/>
  <c r="AG171" i="51" s="1"/>
  <c r="AD1293" i="51"/>
  <c r="AF1293" i="51" s="1"/>
  <c r="AG1293" i="51" s="1"/>
  <c r="AD277" i="51"/>
  <c r="AF277" i="51" s="1"/>
  <c r="AG277" i="51" s="1"/>
  <c r="AD2257" i="51"/>
  <c r="AF2257" i="51" s="1"/>
  <c r="AG2257" i="51" s="1"/>
  <c r="AD1487" i="51"/>
  <c r="AF1487" i="51" s="1"/>
  <c r="AG1487" i="51" s="1"/>
  <c r="AD250" i="51"/>
  <c r="AF250" i="51" s="1"/>
  <c r="AG250" i="51" s="1"/>
  <c r="AD57" i="51"/>
  <c r="AF57" i="51" s="1"/>
  <c r="AG57" i="51" s="1"/>
  <c r="AD25" i="51"/>
  <c r="AF25" i="51" s="1"/>
  <c r="AG25" i="51" s="1"/>
  <c r="AD1073" i="51"/>
  <c r="AF1073" i="51" s="1"/>
  <c r="AG1073" i="51" s="1"/>
  <c r="AD2098" i="51"/>
  <c r="AF2098" i="51" s="1"/>
  <c r="AG2098" i="51" s="1"/>
  <c r="AD799" i="51"/>
  <c r="AF799" i="51" s="1"/>
  <c r="AG799" i="51" s="1"/>
  <c r="AD1915" i="51"/>
  <c r="AF1915" i="51" s="1"/>
  <c r="AG1915" i="51" s="1"/>
  <c r="AD1083" i="51"/>
  <c r="AF1083" i="51" s="1"/>
  <c r="AG1083" i="51" s="1"/>
  <c r="AD1406" i="51"/>
  <c r="AF1406" i="51" s="1"/>
  <c r="AG1406" i="51" s="1"/>
  <c r="AD1900" i="51"/>
  <c r="AF1900" i="51" s="1"/>
  <c r="AG1900" i="51" s="1"/>
  <c r="AD654" i="51"/>
  <c r="AF654" i="51" s="1"/>
  <c r="AG654" i="51" s="1"/>
  <c r="AD580" i="51"/>
  <c r="AF580" i="51" s="1"/>
  <c r="AG580" i="51" s="1"/>
  <c r="AD741" i="51"/>
  <c r="AF741" i="51" s="1"/>
  <c r="AG741" i="51" s="1"/>
  <c r="AD226" i="51"/>
  <c r="AF226" i="51" s="1"/>
  <c r="AG226" i="51" s="1"/>
  <c r="AD1037" i="51"/>
  <c r="AF1037" i="51" s="1"/>
  <c r="AG1037" i="51" s="1"/>
  <c r="AD854" i="51"/>
  <c r="AF854" i="51" s="1"/>
  <c r="AG854" i="51" s="1"/>
  <c r="AD9" i="51"/>
  <c r="AF9" i="51" s="1"/>
  <c r="AG9" i="51" s="1"/>
  <c r="AD647" i="51"/>
  <c r="AF647" i="51" s="1"/>
  <c r="AG647" i="51" s="1"/>
  <c r="AD1067" i="51"/>
  <c r="AF1067" i="51" s="1"/>
  <c r="AG1067" i="51" s="1"/>
  <c r="AD172" i="51"/>
  <c r="AF172" i="51" s="1"/>
  <c r="AG172" i="51" s="1"/>
  <c r="AD569" i="51"/>
  <c r="AF569" i="51" s="1"/>
  <c r="AG569" i="51" s="1"/>
  <c r="AD1643" i="51"/>
  <c r="AF1643" i="51" s="1"/>
  <c r="AG1643" i="51" s="1"/>
  <c r="AD2350" i="51"/>
  <c r="AF2350" i="51" s="1"/>
  <c r="AG2350" i="51" s="1"/>
  <c r="AD1694" i="51"/>
  <c r="AF1694" i="51" s="1"/>
  <c r="AG1694" i="51" s="1"/>
  <c r="AD1884" i="51"/>
  <c r="AF1884" i="51" s="1"/>
  <c r="AG1884" i="51" s="1"/>
  <c r="AD524" i="51"/>
  <c r="AF524" i="51" s="1"/>
  <c r="AG524" i="51" s="1"/>
  <c r="AD1957" i="51"/>
  <c r="AF1957" i="51" s="1"/>
  <c r="AG1957" i="51" s="1"/>
  <c r="AD1498" i="51"/>
  <c r="AF1498" i="51" s="1"/>
  <c r="AG1498" i="51" s="1"/>
  <c r="AD979" i="51"/>
  <c r="AF979" i="51" s="1"/>
  <c r="AG979" i="51" s="1"/>
  <c r="AD1633" i="51"/>
  <c r="AF1633" i="51" s="1"/>
  <c r="AG1633" i="51" s="1"/>
  <c r="AD1114" i="51"/>
  <c r="AF1114" i="51" s="1"/>
  <c r="AG1114" i="51" s="1"/>
  <c r="AD576" i="51"/>
  <c r="AF576" i="51" s="1"/>
  <c r="AG576" i="51" s="1"/>
  <c r="AD2132" i="51"/>
  <c r="AF2132" i="51" s="1"/>
  <c r="AG2132" i="51" s="1"/>
  <c r="AD735" i="51"/>
  <c r="AF735" i="51" s="1"/>
  <c r="AG735" i="51" s="1"/>
  <c r="AD996" i="51"/>
  <c r="AF996" i="51" s="1"/>
  <c r="AG996" i="51" s="1"/>
  <c r="AD471" i="51"/>
  <c r="AF471" i="51" s="1"/>
  <c r="AG471" i="51" s="1"/>
  <c r="AD2051" i="51"/>
  <c r="AF2051" i="51" s="1"/>
  <c r="AG2051" i="51" s="1"/>
  <c r="AD231" i="51"/>
  <c r="AF231" i="51" s="1"/>
  <c r="AG231" i="51" s="1"/>
  <c r="AD2193" i="51"/>
  <c r="AF2193" i="51" s="1"/>
  <c r="AG2193" i="51" s="1"/>
  <c r="AD1744" i="51"/>
  <c r="AF1744" i="51" s="1"/>
  <c r="AG1744" i="51" s="1"/>
  <c r="AD1771" i="51"/>
  <c r="AF1771" i="51" s="1"/>
  <c r="AG1771" i="51" s="1"/>
  <c r="AD473" i="51"/>
  <c r="AF473" i="51" s="1"/>
  <c r="AG473" i="51" s="1"/>
  <c r="AD1106" i="51"/>
  <c r="AF1106" i="51" s="1"/>
  <c r="AG1106" i="51" s="1"/>
  <c r="AD1339" i="51"/>
  <c r="AF1339" i="51" s="1"/>
  <c r="AG1339" i="51" s="1"/>
  <c r="AD1536" i="51"/>
  <c r="AF1536" i="51" s="1"/>
  <c r="AG1536" i="51" s="1"/>
  <c r="AD466" i="51"/>
  <c r="AF466" i="51" s="1"/>
  <c r="AG466" i="51" s="1"/>
  <c r="AD185" i="51"/>
  <c r="AF185" i="51" s="1"/>
  <c r="AG185" i="51" s="1"/>
  <c r="AD1578" i="51"/>
  <c r="AF1578" i="51" s="1"/>
  <c r="AG1578" i="51" s="1"/>
  <c r="AD2047" i="51"/>
  <c r="AF2047" i="51" s="1"/>
  <c r="AG2047" i="51" s="1"/>
  <c r="AD381" i="51"/>
  <c r="AF381" i="51" s="1"/>
  <c r="AG381" i="51" s="1"/>
  <c r="AD1274" i="51"/>
  <c r="AF1274" i="51" s="1"/>
  <c r="AG1274" i="51" s="1"/>
  <c r="AD826" i="51"/>
  <c r="AF826" i="51" s="1"/>
  <c r="AG826" i="51" s="1"/>
  <c r="AD2299" i="51"/>
  <c r="AF2299" i="51" s="1"/>
  <c r="AG2299" i="51" s="1"/>
  <c r="AD438" i="51"/>
  <c r="AF438" i="51" s="1"/>
  <c r="AG438" i="51" s="1"/>
  <c r="AD2211" i="51"/>
  <c r="AF2211" i="51" s="1"/>
  <c r="AG2211" i="51" s="1"/>
  <c r="AD321" i="51"/>
  <c r="AF321" i="51" s="1"/>
  <c r="AG321" i="51" s="1"/>
  <c r="AD289" i="51"/>
  <c r="AF289" i="51" s="1"/>
  <c r="AG289" i="51" s="1"/>
  <c r="AD2346" i="51"/>
  <c r="AF2346" i="51" s="1"/>
  <c r="AG2346" i="51" s="1"/>
  <c r="AD32" i="51"/>
  <c r="AF32" i="51" s="1"/>
  <c r="AG32" i="51" s="1"/>
  <c r="AD719" i="51"/>
  <c r="AF719" i="51" s="1"/>
  <c r="AG719" i="51" s="1"/>
  <c r="AD119" i="51"/>
  <c r="AF119" i="51" s="1"/>
  <c r="AG119" i="51" s="1"/>
  <c r="AD148" i="51"/>
  <c r="AF148" i="51" s="1"/>
  <c r="AG148" i="51" s="1"/>
  <c r="AD1383" i="51"/>
  <c r="AF1383" i="51" s="1"/>
  <c r="AG1383" i="51" s="1"/>
  <c r="AD1207" i="51"/>
  <c r="AF1207" i="51" s="1"/>
  <c r="AG1207" i="51" s="1"/>
  <c r="AD822" i="51"/>
  <c r="AF822" i="51" s="1"/>
  <c r="AG822" i="51" s="1"/>
  <c r="AD318" i="51"/>
  <c r="AF318" i="51" s="1"/>
  <c r="AG318" i="51" s="1"/>
  <c r="AD2281" i="51"/>
  <c r="AF2281" i="51" s="1"/>
  <c r="AG2281" i="51" s="1"/>
  <c r="AD1586" i="51"/>
  <c r="AF1586" i="51" s="1"/>
  <c r="AG1586" i="51" s="1"/>
  <c r="AD527" i="51"/>
  <c r="AF527" i="51" s="1"/>
  <c r="AG527" i="51" s="1"/>
  <c r="AD2269" i="51"/>
  <c r="AF2269" i="51" s="1"/>
  <c r="AG2269" i="51" s="1"/>
  <c r="AD544" i="51"/>
  <c r="AF544" i="51" s="1"/>
  <c r="AG544" i="51" s="1"/>
  <c r="AD2348" i="51"/>
  <c r="AF2348" i="51" s="1"/>
  <c r="AG2348" i="51" s="1"/>
  <c r="AD2082" i="51"/>
  <c r="AF2082" i="51" s="1"/>
  <c r="AG2082" i="51" s="1"/>
  <c r="AD1046" i="51"/>
  <c r="AF1046" i="51" s="1"/>
  <c r="AG1046" i="51" s="1"/>
  <c r="AD2038" i="51"/>
  <c r="AF2038" i="51" s="1"/>
  <c r="AG2038" i="51" s="1"/>
  <c r="AD2317" i="51"/>
  <c r="AF2317" i="51" s="1"/>
  <c r="AG2317" i="51" s="1"/>
  <c r="AD470" i="51"/>
  <c r="AF470" i="51" s="1"/>
  <c r="AG470" i="51" s="1"/>
  <c r="AD912" i="51"/>
  <c r="AF912" i="51" s="1"/>
  <c r="AG912" i="51" s="1"/>
  <c r="AD1077" i="51"/>
  <c r="AF1077" i="51" s="1"/>
  <c r="AG1077" i="51" s="1"/>
  <c r="AD463" i="51"/>
  <c r="AF463" i="51" s="1"/>
  <c r="AG463" i="51" s="1"/>
  <c r="AD1607" i="51"/>
  <c r="AF1607" i="51" s="1"/>
  <c r="AG1607" i="51" s="1"/>
  <c r="AD2045" i="51"/>
  <c r="AF2045" i="51" s="1"/>
  <c r="AG2045" i="51" s="1"/>
  <c r="AD1458" i="51"/>
  <c r="AF1458" i="51" s="1"/>
  <c r="AG1458" i="51" s="1"/>
  <c r="AD855" i="51"/>
  <c r="AF855" i="51" s="1"/>
  <c r="AG855" i="51" s="1"/>
  <c r="AD1032" i="51"/>
  <c r="AF1032" i="51" s="1"/>
  <c r="AG1032" i="51" s="1"/>
  <c r="AD2028" i="51"/>
  <c r="AF2028" i="51" s="1"/>
  <c r="AG2028" i="51" s="1"/>
  <c r="AD1311" i="51"/>
  <c r="AF1311" i="51" s="1"/>
  <c r="AG1311" i="51" s="1"/>
  <c r="AD765" i="51"/>
  <c r="AF765" i="51" s="1"/>
  <c r="AG765" i="51" s="1"/>
  <c r="AD256" i="51"/>
  <c r="AF256" i="51" s="1"/>
  <c r="AG256" i="51" s="1"/>
  <c r="AD2326" i="51"/>
  <c r="AF2326" i="51" s="1"/>
  <c r="AG2326" i="51" s="1"/>
  <c r="AD1903" i="51"/>
  <c r="AF1903" i="51" s="1"/>
  <c r="AG1903" i="51" s="1"/>
  <c r="AD2161" i="51"/>
  <c r="AF2161" i="51" s="1"/>
  <c r="AG2161" i="51" s="1"/>
  <c r="AD1329" i="51"/>
  <c r="AF1329" i="51" s="1"/>
  <c r="AG1329" i="51" s="1"/>
  <c r="AD950" i="51"/>
  <c r="AF950" i="51" s="1"/>
  <c r="AG950" i="51" s="1"/>
  <c r="AD934" i="51"/>
  <c r="AF934" i="51" s="1"/>
  <c r="AG934" i="51" s="1"/>
  <c r="AD1348" i="51"/>
  <c r="AF1348" i="51" s="1"/>
  <c r="AG1348" i="51" s="1"/>
  <c r="AD2148" i="51"/>
  <c r="AF2148" i="51" s="1"/>
  <c r="AG2148" i="51" s="1"/>
  <c r="AD1739" i="51"/>
  <c r="AF1739" i="51" s="1"/>
  <c r="AG1739" i="51" s="1"/>
  <c r="AD872" i="51"/>
  <c r="AF872" i="51" s="1"/>
  <c r="AG872" i="51" s="1"/>
  <c r="AD646" i="51"/>
  <c r="AF646" i="51" s="1"/>
  <c r="AG646" i="51" s="1"/>
  <c r="AD745" i="51"/>
  <c r="AF745" i="51" s="1"/>
  <c r="AG745" i="51" s="1"/>
  <c r="AD2176" i="51"/>
  <c r="AF2176" i="51" s="1"/>
  <c r="AG2176" i="51" s="1"/>
  <c r="AD194" i="51"/>
  <c r="AF194" i="51" s="1"/>
  <c r="AG194" i="51" s="1"/>
  <c r="AD2256" i="51"/>
  <c r="AF2256" i="51" s="1"/>
  <c r="AG2256" i="51" s="1"/>
  <c r="AD168" i="51"/>
  <c r="AF168" i="51" s="1"/>
  <c r="AG168" i="51" s="1"/>
  <c r="AD1401" i="51"/>
  <c r="AF1401" i="51" s="1"/>
  <c r="AG1401" i="51" s="1"/>
  <c r="AD429" i="51"/>
  <c r="AF429" i="51" s="1"/>
  <c r="AG429" i="51" s="1"/>
  <c r="AD1480" i="51"/>
  <c r="AF1480" i="51" s="1"/>
  <c r="AG1480" i="51" s="1"/>
  <c r="AD236" i="51"/>
  <c r="AF236" i="51" s="1"/>
  <c r="AG236" i="51" s="1"/>
  <c r="AD358" i="51"/>
  <c r="AF358" i="51" s="1"/>
  <c r="AG358" i="51" s="1"/>
  <c r="AD1448" i="51"/>
  <c r="AF1448" i="51" s="1"/>
  <c r="AG1448" i="51" s="1"/>
  <c r="AD2018" i="51"/>
  <c r="AF2018" i="51" s="1"/>
  <c r="AG2018" i="51" s="1"/>
  <c r="AD521" i="51"/>
  <c r="AF521" i="51" s="1"/>
  <c r="AG521" i="51" s="1"/>
  <c r="AD1764" i="51"/>
  <c r="AF1764" i="51" s="1"/>
  <c r="AG1764" i="51" s="1"/>
  <c r="AD1002" i="51"/>
  <c r="AF1002" i="51" s="1"/>
  <c r="AG1002" i="51" s="1"/>
  <c r="AD919" i="51"/>
  <c r="AF919" i="51" s="1"/>
  <c r="AG919" i="51" s="1"/>
  <c r="AD1654" i="51"/>
  <c r="AF1654" i="51" s="1"/>
  <c r="AG1654" i="51" s="1"/>
  <c r="AD526" i="51"/>
  <c r="AF526" i="51" s="1"/>
  <c r="AG526" i="51" s="1"/>
  <c r="AD133" i="51"/>
  <c r="AF133" i="51" s="1"/>
  <c r="AG133" i="51" s="1"/>
  <c r="AD1507" i="51"/>
  <c r="AF1507" i="51" s="1"/>
  <c r="AG1507" i="51" s="1"/>
  <c r="AD1668" i="51"/>
  <c r="AF1668" i="51" s="1"/>
  <c r="AG1668" i="51" s="1"/>
  <c r="AD817" i="51"/>
  <c r="AF817" i="51" s="1"/>
  <c r="AG817" i="51" s="1"/>
  <c r="AD711" i="51"/>
  <c r="AF711" i="51" s="1"/>
  <c r="AG711" i="51" s="1"/>
  <c r="AD1809" i="51"/>
  <c r="AF1809" i="51" s="1"/>
  <c r="AG1809" i="51" s="1"/>
  <c r="AD937" i="51"/>
  <c r="AF937" i="51" s="1"/>
  <c r="AG937" i="51" s="1"/>
  <c r="AD1474" i="51"/>
  <c r="AF1474" i="51" s="1"/>
  <c r="AG1474" i="51" s="1"/>
  <c r="AD4" i="51"/>
  <c r="AF4" i="51" s="1"/>
  <c r="AG4" i="51" s="1"/>
  <c r="AD1528" i="51"/>
  <c r="AF1528" i="51" s="1"/>
  <c r="AG1528" i="51" s="1"/>
  <c r="AD1144" i="51"/>
  <c r="AF1144" i="51" s="1"/>
  <c r="AG1144" i="51" s="1"/>
  <c r="AD2188" i="51"/>
  <c r="AF2188" i="51" s="1"/>
  <c r="AG2188" i="51" s="1"/>
  <c r="AD1140" i="51"/>
  <c r="AF1140" i="51" s="1"/>
  <c r="AG1140" i="51" s="1"/>
  <c r="AD667" i="51"/>
  <c r="AF667" i="51" s="1"/>
  <c r="AG667" i="51" s="1"/>
  <c r="AD1431" i="51"/>
  <c r="AF1431" i="51" s="1"/>
  <c r="AG1431" i="51" s="1"/>
  <c r="AD2074" i="51"/>
  <c r="AF2074" i="51" s="1"/>
  <c r="AG2074" i="51" s="1"/>
  <c r="AD2389" i="51"/>
  <c r="AF2389" i="51" s="1"/>
  <c r="AG2389" i="51" s="1"/>
  <c r="AD1655" i="51"/>
  <c r="AF1655" i="51" s="1"/>
  <c r="AG1655" i="51" s="1"/>
  <c r="AD1905" i="51"/>
  <c r="AF1905" i="51" s="1"/>
  <c r="AG1905" i="51" s="1"/>
  <c r="AD1974" i="51"/>
  <c r="AF1974" i="51" s="1"/>
  <c r="AG1974" i="51" s="1"/>
  <c r="AD2115" i="51"/>
  <c r="AF2115" i="51" s="1"/>
  <c r="AG2115" i="51" s="1"/>
  <c r="AD1330" i="51"/>
  <c r="AF1330" i="51" s="1"/>
  <c r="AG1330" i="51" s="1"/>
  <c r="AD555" i="51"/>
  <c r="AF555" i="51" s="1"/>
  <c r="AG555" i="51" s="1"/>
  <c r="AD279" i="51"/>
  <c r="AF279" i="51" s="1"/>
  <c r="AG279" i="51" s="1"/>
  <c r="AD631" i="51"/>
  <c r="AF631" i="51" s="1"/>
  <c r="AG631" i="51" s="1"/>
  <c r="AD784" i="51"/>
  <c r="AF784" i="51" s="1"/>
  <c r="AG784" i="51" s="1"/>
  <c r="AD1283" i="51"/>
  <c r="AF1283" i="51" s="1"/>
  <c r="AG1283" i="51" s="1"/>
  <c r="AD1796" i="51"/>
  <c r="AF1796" i="51" s="1"/>
  <c r="AG1796" i="51" s="1"/>
  <c r="AD2201" i="51"/>
  <c r="AF2201" i="51" s="1"/>
  <c r="AG2201" i="51" s="1"/>
  <c r="AD154" i="51"/>
  <c r="AF154" i="51" s="1"/>
  <c r="AG154" i="51" s="1"/>
  <c r="AD502" i="51"/>
  <c r="AF502" i="51" s="1"/>
  <c r="AG502" i="51" s="1"/>
  <c r="AD237" i="51"/>
  <c r="AF237" i="51" s="1"/>
  <c r="AG237" i="51" s="1"/>
  <c r="AD86" i="51"/>
  <c r="AF86" i="51" s="1"/>
  <c r="AG86" i="51" s="1"/>
  <c r="AD225" i="51"/>
  <c r="AF225" i="51" s="1"/>
  <c r="AG225" i="51" s="1"/>
  <c r="AD2156" i="51"/>
  <c r="AF2156" i="51" s="1"/>
  <c r="AG2156" i="51" s="1"/>
  <c r="AD2029" i="51"/>
  <c r="AF2029" i="51" s="1"/>
  <c r="AG2029" i="51" s="1"/>
  <c r="AD2285" i="51"/>
  <c r="AF2285" i="51" s="1"/>
  <c r="AG2285" i="51" s="1"/>
  <c r="AD632" i="51"/>
  <c r="AF632" i="51" s="1"/>
  <c r="AG632" i="51" s="1"/>
  <c r="AD265" i="51"/>
  <c r="AF265" i="51" s="1"/>
  <c r="AG265" i="51" s="1"/>
  <c r="AD792" i="51"/>
  <c r="AF792" i="51" s="1"/>
  <c r="AG792" i="51" s="1"/>
  <c r="AD1160" i="51"/>
  <c r="AF1160" i="51" s="1"/>
  <c r="AG1160" i="51" s="1"/>
  <c r="AD2217" i="51"/>
  <c r="AF2217" i="51" s="1"/>
  <c r="AG2217" i="51" s="1"/>
  <c r="AD677" i="51"/>
  <c r="AF677" i="51" s="1"/>
  <c r="AG677" i="51" s="1"/>
  <c r="AD758" i="51"/>
  <c r="AF758" i="51" s="1"/>
  <c r="AG758" i="51" s="1"/>
  <c r="AD1005" i="51"/>
  <c r="AF1005" i="51" s="1"/>
  <c r="AG1005" i="51" s="1"/>
  <c r="AD2035" i="51"/>
  <c r="AF2035" i="51" s="1"/>
  <c r="AG2035" i="51" s="1"/>
  <c r="AD2218" i="51"/>
  <c r="AF2218" i="51" s="1"/>
  <c r="AG2218" i="51" s="1"/>
  <c r="AD21" i="51"/>
  <c r="AF21" i="51" s="1"/>
  <c r="AG21" i="51" s="1"/>
  <c r="AD1614" i="51"/>
  <c r="AF1614" i="51" s="1"/>
  <c r="AG1614" i="51" s="1"/>
  <c r="AD550" i="51"/>
  <c r="AF550" i="51" s="1"/>
  <c r="AG550" i="51" s="1"/>
  <c r="AD2291" i="51"/>
  <c r="AF2291" i="51" s="1"/>
  <c r="AG2291" i="51" s="1"/>
  <c r="AD2147" i="51"/>
  <c r="AF2147" i="51" s="1"/>
  <c r="AG2147" i="51" s="1"/>
  <c r="AD1292" i="51"/>
  <c r="AF1292" i="51" s="1"/>
  <c r="AG1292" i="51" s="1"/>
  <c r="AD2210" i="51"/>
  <c r="AF2210" i="51" s="1"/>
  <c r="AG2210" i="51" s="1"/>
  <c r="AD788" i="51"/>
  <c r="AF788" i="51" s="1"/>
  <c r="AG788" i="51" s="1"/>
  <c r="AD2276" i="51"/>
  <c r="AF2276" i="51" s="1"/>
  <c r="AG2276" i="51" s="1"/>
  <c r="AD2198" i="51"/>
  <c r="AF2198" i="51" s="1"/>
  <c r="AG2198" i="51" s="1"/>
  <c r="AD1065" i="51"/>
  <c r="AF1065" i="51" s="1"/>
  <c r="AG1065" i="51" s="1"/>
  <c r="AD1315" i="51"/>
  <c r="AF1315" i="51" s="1"/>
  <c r="AG1315" i="51" s="1"/>
  <c r="AD1558" i="51"/>
  <c r="AF1558" i="51" s="1"/>
  <c r="AG1558" i="51" s="1"/>
  <c r="AD1772" i="51"/>
  <c r="AF1772" i="51" s="1"/>
  <c r="AG1772" i="51" s="1"/>
  <c r="AD1711" i="51"/>
  <c r="AF1711" i="51" s="1"/>
  <c r="AG1711" i="51" s="1"/>
  <c r="AD607" i="51"/>
  <c r="AF607" i="51" s="1"/>
  <c r="AG607" i="51" s="1"/>
  <c r="AD2240" i="51"/>
  <c r="AF2240" i="51" s="1"/>
  <c r="AG2240" i="51" s="1"/>
  <c r="AD680" i="51"/>
  <c r="AF680" i="51" s="1"/>
  <c r="AG680" i="51" s="1"/>
  <c r="AD1504" i="51"/>
  <c r="AF1504" i="51" s="1"/>
  <c r="AG1504" i="51" s="1"/>
  <c r="AD791" i="51"/>
  <c r="AF791" i="51" s="1"/>
  <c r="AG791" i="51" s="1"/>
  <c r="AD746" i="51"/>
  <c r="AF746" i="51" s="1"/>
  <c r="AG746" i="51" s="1"/>
  <c r="AD288" i="51"/>
  <c r="AF288" i="51" s="1"/>
  <c r="AG288" i="51" s="1"/>
  <c r="AD19" i="51"/>
  <c r="AF19" i="51" s="1"/>
  <c r="AG19" i="51" s="1"/>
  <c r="AD1538" i="51"/>
  <c r="AF1538" i="51" s="1"/>
  <c r="AG1538" i="51" s="1"/>
  <c r="AD1815" i="51"/>
  <c r="AF1815" i="51" s="1"/>
  <c r="AG1815" i="51" s="1"/>
  <c r="AD1534" i="51"/>
  <c r="AF1534" i="51" s="1"/>
  <c r="AG1534" i="51" s="1"/>
  <c r="AD1327" i="51"/>
  <c r="AF1327" i="51" s="1"/>
  <c r="AG1327" i="51" s="1"/>
  <c r="AD840" i="51"/>
  <c r="AF840" i="51" s="1"/>
  <c r="AG840" i="51" s="1"/>
  <c r="AD1761" i="51"/>
  <c r="AF1761" i="51" s="1"/>
  <c r="AG1761" i="51" s="1"/>
  <c r="AD954" i="51"/>
  <c r="AF954" i="51" s="1"/>
  <c r="AG954" i="51" s="1"/>
  <c r="AD836" i="51"/>
  <c r="AF836" i="51" s="1"/>
  <c r="AG836" i="51" s="1"/>
  <c r="AD140" i="51"/>
  <c r="AF140" i="51" s="1"/>
  <c r="AG140" i="51" s="1"/>
  <c r="AD1637" i="51"/>
  <c r="AF1637" i="51" s="1"/>
  <c r="AG1637" i="51" s="1"/>
  <c r="AD2349" i="51"/>
  <c r="AF2349" i="51" s="1"/>
  <c r="AG2349" i="51" s="1"/>
  <c r="AD240" i="51"/>
  <c r="AF240" i="51" s="1"/>
  <c r="AG240" i="51" s="1"/>
  <c r="AD2338" i="51"/>
  <c r="AF2338" i="51" s="1"/>
  <c r="AG2338" i="51" s="1"/>
  <c r="AD1861" i="51"/>
  <c r="AF1861" i="51" s="1"/>
  <c r="AG1861" i="51" s="1"/>
  <c r="AD1376" i="51"/>
  <c r="AF1376" i="51" s="1"/>
  <c r="AG1376" i="51" s="1"/>
  <c r="AD2039" i="51"/>
  <c r="AF2039" i="51" s="1"/>
  <c r="AG2039" i="51" s="1"/>
  <c r="AD1328" i="51"/>
  <c r="AF1328" i="51" s="1"/>
  <c r="AG1328" i="51" s="1"/>
  <c r="AD1605" i="51"/>
  <c r="AF1605" i="51" s="1"/>
  <c r="AG1605" i="51" s="1"/>
  <c r="AD1665" i="51"/>
  <c r="AF1665" i="51" s="1"/>
  <c r="AG1665" i="51" s="1"/>
  <c r="AD2055" i="51"/>
  <c r="AF2055" i="51" s="1"/>
  <c r="AG2055" i="51" s="1"/>
  <c r="AD205" i="51"/>
  <c r="AF205" i="51" s="1"/>
  <c r="AG205" i="51" s="1"/>
  <c r="AD1354" i="51"/>
  <c r="AF1354" i="51" s="1"/>
  <c r="AG1354" i="51" s="1"/>
  <c r="AD1544" i="51"/>
  <c r="AF1544" i="51" s="1"/>
  <c r="AG1544" i="51" s="1"/>
  <c r="AD2323" i="51"/>
  <c r="AF2323" i="51" s="1"/>
  <c r="AG2323" i="51" s="1"/>
  <c r="AD2332" i="51"/>
  <c r="AF2332" i="51" s="1"/>
  <c r="AG2332" i="51" s="1"/>
  <c r="AD496" i="51"/>
  <c r="AF496" i="51" s="1"/>
  <c r="AG496" i="51" s="1"/>
  <c r="AD1115" i="51"/>
  <c r="AF1115" i="51" s="1"/>
  <c r="AG1115" i="51" s="1"/>
  <c r="AD286" i="51"/>
  <c r="AF286" i="51" s="1"/>
  <c r="AG286" i="51" s="1"/>
  <c r="AD189" i="51"/>
  <c r="AF189" i="51" s="1"/>
  <c r="AG189" i="51" s="1"/>
  <c r="AD1343" i="51"/>
  <c r="AF1343" i="51" s="1"/>
  <c r="AG1343" i="51" s="1"/>
  <c r="AD1197" i="51"/>
  <c r="AF1197" i="51" s="1"/>
  <c r="AG1197" i="51" s="1"/>
  <c r="AD1244" i="51"/>
  <c r="AF1244" i="51" s="1"/>
  <c r="AG1244" i="51" s="1"/>
  <c r="AD1263" i="51"/>
  <c r="AF1263" i="51" s="1"/>
  <c r="AG1263" i="51" s="1"/>
  <c r="AD1548" i="51"/>
  <c r="AF1548" i="51" s="1"/>
  <c r="AG1548" i="51" s="1"/>
  <c r="AD532" i="51"/>
  <c r="AF532" i="51" s="1"/>
  <c r="AG532" i="51" s="1"/>
  <c r="AD1938" i="51"/>
  <c r="AF1938" i="51" s="1"/>
  <c r="AG1938" i="51" s="1"/>
  <c r="AD1698" i="51"/>
  <c r="AF1698" i="51" s="1"/>
  <c r="AG1698" i="51" s="1"/>
  <c r="AD1591" i="51"/>
  <c r="AF1591" i="51" s="1"/>
  <c r="AG1591" i="51" s="1"/>
  <c r="AD2203" i="51"/>
  <c r="AF2203" i="51" s="1"/>
  <c r="AG2203" i="51" s="1"/>
  <c r="AD940" i="51"/>
  <c r="AF940" i="51" s="1"/>
  <c r="AG940" i="51" s="1"/>
  <c r="AD1521" i="51"/>
  <c r="AF1521" i="51" s="1"/>
  <c r="AG1521" i="51" s="1"/>
  <c r="AD643" i="51"/>
  <c r="AF643" i="51" s="1"/>
  <c r="AG643" i="51" s="1"/>
  <c r="AD2405" i="51"/>
  <c r="AF2405" i="51" s="1"/>
  <c r="AG2405" i="51" s="1"/>
  <c r="AD1098" i="51"/>
  <c r="AF1098" i="51" s="1"/>
  <c r="AG1098" i="51" s="1"/>
  <c r="AD1452" i="51"/>
  <c r="AF1452" i="51" s="1"/>
  <c r="AG1452" i="51" s="1"/>
  <c r="AD633" i="51"/>
  <c r="AF633" i="51" s="1"/>
  <c r="AG633" i="51" s="1"/>
  <c r="AD1279" i="51"/>
  <c r="AF1279" i="51" s="1"/>
  <c r="AG1279" i="51" s="1"/>
  <c r="AD1741" i="51"/>
  <c r="AF1741" i="51" s="1"/>
  <c r="AG1741" i="51" s="1"/>
  <c r="AD1208" i="51"/>
  <c r="AF1208" i="51" s="1"/>
  <c r="AG1208" i="51" s="1"/>
  <c r="AD2272" i="51"/>
  <c r="AF2272" i="51" s="1"/>
  <c r="AG2272" i="51" s="1"/>
  <c r="AD1663" i="51"/>
  <c r="AF1663" i="51" s="1"/>
  <c r="AG1663" i="51" s="1"/>
  <c r="AD2048" i="51"/>
  <c r="AF2048" i="51" s="1"/>
  <c r="AG2048" i="51" s="1"/>
  <c r="AD46" i="51"/>
  <c r="AF46" i="51" s="1"/>
  <c r="AG46" i="51" s="1"/>
  <c r="AD1979" i="51"/>
  <c r="AF1979" i="51" s="1"/>
  <c r="AG1979" i="51" s="1"/>
  <c r="AD1582" i="51"/>
  <c r="AF1582" i="51" s="1"/>
  <c r="AG1582" i="51" s="1"/>
  <c r="AD132" i="51"/>
  <c r="AF132" i="51" s="1"/>
  <c r="AG132" i="51" s="1"/>
  <c r="AD1766" i="51"/>
  <c r="AF1766" i="51" s="1"/>
  <c r="AG1766" i="51" s="1"/>
  <c r="AD1533" i="51"/>
  <c r="AF1533" i="51" s="1"/>
  <c r="AG1533" i="51" s="1"/>
  <c r="AD93" i="51"/>
  <c r="AF93" i="51" s="1"/>
  <c r="AG93" i="51" s="1"/>
  <c r="AD1454" i="51"/>
  <c r="AF1454" i="51" s="1"/>
  <c r="AG1454" i="51" s="1"/>
  <c r="AD776" i="51"/>
  <c r="AF776" i="51" s="1"/>
  <c r="AG776" i="51" s="1"/>
  <c r="AD1294" i="51"/>
  <c r="AF1294" i="51" s="1"/>
  <c r="AG1294" i="51" s="1"/>
  <c r="AD220" i="51"/>
  <c r="AF220" i="51" s="1"/>
  <c r="AG220" i="51" s="1"/>
  <c r="AD2085" i="51"/>
  <c r="AF2085" i="51" s="1"/>
  <c r="AG2085" i="51" s="1"/>
  <c r="AD1762" i="51"/>
  <c r="AF1762" i="51" s="1"/>
  <c r="AG1762" i="51" s="1"/>
  <c r="AD956" i="51"/>
  <c r="AF956" i="51" s="1"/>
  <c r="AG956" i="51" s="1"/>
  <c r="AD821" i="51"/>
  <c r="AF821" i="51" s="1"/>
  <c r="AG821" i="51" s="1"/>
  <c r="AD1708" i="51"/>
  <c r="AF1708" i="51" s="1"/>
  <c r="AG1708" i="51" s="1"/>
  <c r="AD684" i="51"/>
  <c r="AF684" i="51" s="1"/>
  <c r="AG684" i="51" s="1"/>
  <c r="AD729" i="51"/>
  <c r="AF729" i="51" s="1"/>
  <c r="AG729" i="51" s="1"/>
  <c r="AD87" i="51"/>
  <c r="AF87" i="51" s="1"/>
  <c r="AG87" i="51" s="1"/>
  <c r="AD1251" i="51"/>
  <c r="AF1251" i="51" s="1"/>
  <c r="AG1251" i="51" s="1"/>
  <c r="AD501" i="51"/>
  <c r="AF501" i="51" s="1"/>
  <c r="AG501" i="51" s="1"/>
  <c r="AD1621" i="51"/>
  <c r="AF1621" i="51" s="1"/>
  <c r="AG1621" i="51" s="1"/>
  <c r="AD1709" i="51"/>
  <c r="AF1709" i="51" s="1"/>
  <c r="AG1709" i="51" s="1"/>
  <c r="AD922" i="51"/>
  <c r="AF922" i="51" s="1"/>
  <c r="AG922" i="51" s="1"/>
  <c r="AD27" i="51"/>
  <c r="AF27" i="51" s="1"/>
  <c r="AG27" i="51" s="1"/>
  <c r="AD568" i="51"/>
  <c r="AF568" i="51" s="1"/>
  <c r="AG568" i="51" s="1"/>
  <c r="AD455" i="51"/>
  <c r="AF455" i="51" s="1"/>
  <c r="AG455" i="51" s="1"/>
  <c r="AD208" i="51"/>
  <c r="AF208" i="51" s="1"/>
  <c r="AG208" i="51" s="1"/>
  <c r="AD545" i="51"/>
  <c r="AF545" i="51" s="1"/>
  <c r="AG545" i="51" s="1"/>
  <c r="AD1132" i="51"/>
  <c r="AF1132" i="51" s="1"/>
  <c r="AG1132" i="51" s="1"/>
  <c r="AD175" i="51"/>
  <c r="AF175" i="51" s="1"/>
  <c r="AG175" i="51" s="1"/>
  <c r="AD1527" i="51"/>
  <c r="AF1527" i="51" s="1"/>
  <c r="AG1527" i="51" s="1"/>
  <c r="AD546" i="51"/>
  <c r="AF546" i="51" s="1"/>
  <c r="AG546" i="51" s="1"/>
  <c r="AD435" i="51"/>
  <c r="AF435" i="51" s="1"/>
  <c r="AG435" i="51" s="1"/>
  <c r="AD36" i="51"/>
  <c r="AF36" i="51" s="1"/>
  <c r="AG36" i="51" s="1"/>
  <c r="AD489" i="51"/>
  <c r="AF489" i="51" s="1"/>
  <c r="AG489" i="51" s="1"/>
  <c r="AD1505" i="51"/>
  <c r="AF1505" i="51" s="1"/>
  <c r="AG1505" i="51" s="1"/>
  <c r="AD303" i="51"/>
  <c r="AF303" i="51" s="1"/>
  <c r="AG303" i="51" s="1"/>
  <c r="AD1887" i="51"/>
  <c r="AF1887" i="51" s="1"/>
  <c r="AG1887" i="51" s="1"/>
  <c r="AD1135" i="51"/>
  <c r="AF1135" i="51" s="1"/>
  <c r="AG1135" i="51" s="1"/>
  <c r="AD1384" i="51"/>
  <c r="AF1384" i="51" s="1"/>
  <c r="AG1384" i="51" s="1"/>
  <c r="AD278" i="51"/>
  <c r="AF278" i="51" s="1"/>
  <c r="AG278" i="51" s="1"/>
  <c r="AD1398" i="51"/>
  <c r="AF1398" i="51" s="1"/>
  <c r="AG1398" i="51" s="1"/>
  <c r="AD738" i="51"/>
  <c r="AF738" i="51" s="1"/>
  <c r="AG738" i="51" s="1"/>
  <c r="AD1690" i="51"/>
  <c r="AF1690" i="51" s="1"/>
  <c r="AG1690" i="51" s="1"/>
  <c r="AD1828" i="51"/>
  <c r="AF1828" i="51" s="1"/>
  <c r="AG1828" i="51" s="1"/>
  <c r="AD2112" i="51"/>
  <c r="AF2112" i="51" s="1"/>
  <c r="AG2112" i="51" s="1"/>
  <c r="AD525" i="51"/>
  <c r="AF525" i="51" s="1"/>
  <c r="AG525" i="51" s="1"/>
  <c r="AD2424" i="51"/>
  <c r="AF2424" i="51" s="1"/>
  <c r="AG2424" i="51" s="1"/>
  <c r="AD1506" i="51"/>
  <c r="AF1506" i="51" s="1"/>
  <c r="AG1506" i="51" s="1"/>
  <c r="AD2027" i="51"/>
  <c r="AF2027" i="51" s="1"/>
  <c r="AG2027" i="51" s="1"/>
  <c r="AD929" i="51"/>
  <c r="AF929" i="51" s="1"/>
  <c r="AG929" i="51" s="1"/>
  <c r="AD955" i="51"/>
  <c r="AF955" i="51" s="1"/>
  <c r="AG955" i="51" s="1"/>
  <c r="AD2050" i="51"/>
  <c r="AF2050" i="51" s="1"/>
  <c r="AG2050" i="51" s="1"/>
  <c r="AD6" i="51"/>
  <c r="AF6" i="51" s="1"/>
  <c r="AG6" i="51" s="1"/>
  <c r="AD1372" i="51"/>
  <c r="AF1372" i="51" s="1"/>
  <c r="AG1372" i="51" s="1"/>
  <c r="AD590" i="51"/>
  <c r="AF590" i="51" s="1"/>
  <c r="AG590" i="51" s="1"/>
  <c r="AD650" i="51"/>
  <c r="AF650" i="51" s="1"/>
  <c r="AG650" i="51" s="1"/>
  <c r="AD1517" i="51"/>
  <c r="AF1517" i="51" s="1"/>
  <c r="AG1517" i="51" s="1"/>
  <c r="AD107" i="51"/>
  <c r="AF107" i="51" s="1"/>
  <c r="AG107" i="51" s="1"/>
  <c r="AD457" i="51"/>
  <c r="AF457" i="51" s="1"/>
  <c r="AG457" i="51" s="1"/>
  <c r="AD1911" i="51"/>
  <c r="AF1911" i="51" s="1"/>
  <c r="AG1911" i="51" s="1"/>
  <c r="AD2044" i="51"/>
  <c r="AF2044" i="51" s="1"/>
  <c r="AG2044" i="51" s="1"/>
  <c r="AD1644" i="51"/>
  <c r="AF1644" i="51" s="1"/>
  <c r="AG1644" i="51" s="1"/>
  <c r="AD1934" i="51"/>
  <c r="AF1934" i="51" s="1"/>
  <c r="AG1934" i="51" s="1"/>
  <c r="AD1647" i="51"/>
  <c r="AF1647" i="51" s="1"/>
  <c r="AG1647" i="51" s="1"/>
  <c r="AD1332" i="51"/>
  <c r="AF1332" i="51" s="1"/>
  <c r="AG1332" i="51" s="1"/>
  <c r="AD2032" i="51"/>
  <c r="AF2032" i="51" s="1"/>
  <c r="AG2032" i="51" s="1"/>
  <c r="AD2149" i="51"/>
  <c r="AF2149" i="51" s="1"/>
  <c r="AG2149" i="51" s="1"/>
  <c r="AD504" i="51"/>
  <c r="AF504" i="51" s="1"/>
  <c r="AG504" i="51" s="1"/>
  <c r="AD263" i="51"/>
  <c r="AF263" i="51" s="1"/>
  <c r="AG263" i="51" s="1"/>
  <c r="AD426" i="51"/>
  <c r="AF426" i="51" s="1"/>
  <c r="AG426" i="51" s="1"/>
  <c r="AD1508" i="51"/>
  <c r="AF1508" i="51" s="1"/>
  <c r="AG1508" i="51" s="1"/>
  <c r="AD1760" i="51"/>
  <c r="AF1760" i="51" s="1"/>
  <c r="AG1760" i="51" s="1"/>
  <c r="AD1855" i="51"/>
  <c r="AF1855" i="51" s="1"/>
  <c r="AG1855" i="51" s="1"/>
  <c r="AD598" i="51"/>
  <c r="AF598" i="51" s="1"/>
  <c r="AG598" i="51" s="1"/>
  <c r="AD5" i="51"/>
  <c r="AF5" i="51" s="1"/>
  <c r="AG5" i="51" s="1"/>
  <c r="AD2076" i="51"/>
  <c r="AF2076" i="51" s="1"/>
  <c r="AG2076" i="51" s="1"/>
  <c r="AD2049" i="51"/>
  <c r="AF2049" i="51" s="1"/>
  <c r="AG2049" i="51" s="1"/>
  <c r="AD528" i="51"/>
  <c r="AF528" i="51" s="1"/>
  <c r="AG528" i="51" s="1"/>
  <c r="AD480" i="51"/>
  <c r="AF480" i="51" s="1"/>
  <c r="AG480" i="51" s="1"/>
  <c r="AD835" i="51"/>
  <c r="AF835" i="51" s="1"/>
  <c r="AG835" i="51" s="1"/>
  <c r="AD371" i="51"/>
  <c r="AF371" i="51" s="1"/>
  <c r="AG371" i="51" s="1"/>
  <c r="AD1380" i="51"/>
  <c r="AF1380" i="51" s="1"/>
  <c r="AG1380" i="51" s="1"/>
  <c r="AD1856" i="51"/>
  <c r="AF1856" i="51" s="1"/>
  <c r="AG1856" i="51" s="1"/>
  <c r="AD2021" i="51"/>
  <c r="AF2021" i="51" s="1"/>
  <c r="AG2021" i="51" s="1"/>
  <c r="AD2145" i="51"/>
  <c r="AF2145" i="51" s="1"/>
  <c r="AG2145" i="51" s="1"/>
  <c r="AD662" i="51"/>
  <c r="AF662" i="51" s="1"/>
  <c r="AG662" i="51" s="1"/>
  <c r="AD363" i="51"/>
  <c r="AF363" i="51" s="1"/>
  <c r="AG363" i="51" s="1"/>
  <c r="AD184" i="51"/>
  <c r="AF184" i="51" s="1"/>
  <c r="AG184" i="51" s="1"/>
  <c r="AD616" i="51"/>
  <c r="AF616" i="51" s="1"/>
  <c r="AG616" i="51" s="1"/>
  <c r="AD1070" i="51"/>
  <c r="AF1070" i="51" s="1"/>
  <c r="AG1070" i="51" s="1"/>
  <c r="AD2244" i="51"/>
  <c r="AF2244" i="51" s="1"/>
  <c r="AG2244" i="51" s="1"/>
  <c r="AD329" i="51"/>
  <c r="AF329" i="51" s="1"/>
  <c r="AG329" i="51" s="1"/>
  <c r="AD1313" i="51"/>
  <c r="AF1313" i="51" s="1"/>
  <c r="AG1313" i="51" s="1"/>
  <c r="AD627" i="51"/>
  <c r="AF627" i="51" s="1"/>
  <c r="AG627" i="51" s="1"/>
  <c r="AD864" i="51"/>
  <c r="AF864" i="51" s="1"/>
  <c r="AG864" i="51" s="1"/>
  <c r="AD319" i="51"/>
  <c r="AF319" i="51" s="1"/>
  <c r="AG319" i="51" s="1"/>
  <c r="AD1652" i="51"/>
  <c r="AF1652" i="51" s="1"/>
  <c r="AG1652" i="51" s="1"/>
  <c r="AD1960" i="51"/>
  <c r="AF1960" i="51" s="1"/>
  <c r="AG1960" i="51" s="1"/>
  <c r="AD600" i="51"/>
  <c r="AF600" i="51" s="1"/>
  <c r="AG600" i="51" s="1"/>
  <c r="AD1731" i="51"/>
  <c r="AF1731" i="51" s="1"/>
  <c r="AG1731" i="51" s="1"/>
  <c r="AD777" i="51"/>
  <c r="AF777" i="51" s="1"/>
  <c r="AG777" i="51" s="1"/>
  <c r="AD428" i="51"/>
  <c r="AF428" i="51" s="1"/>
  <c r="AG428" i="51" s="1"/>
  <c r="AD533" i="51"/>
  <c r="AF533" i="51" s="1"/>
  <c r="AG533" i="51" s="1"/>
  <c r="AD885" i="51"/>
  <c r="AF885" i="51" s="1"/>
  <c r="AG885" i="51" s="1"/>
  <c r="AD2057" i="51"/>
  <c r="AF2057" i="51" s="1"/>
  <c r="AG2057" i="51" s="1"/>
  <c r="AD562" i="51"/>
  <c r="AF562" i="51" s="1"/>
  <c r="AG562" i="51" s="1"/>
  <c r="AD1991" i="51"/>
  <c r="AF1991" i="51" s="1"/>
  <c r="AG1991" i="51" s="1"/>
  <c r="AD1554" i="51"/>
  <c r="AF1554" i="51" s="1"/>
  <c r="AG1554" i="51" s="1"/>
  <c r="AD412" i="51"/>
  <c r="AF412" i="51" s="1"/>
  <c r="AG412" i="51" s="1"/>
  <c r="AD2420" i="51"/>
  <c r="AF2420" i="51" s="1"/>
  <c r="AG2420" i="51" s="1"/>
  <c r="AD2398" i="51"/>
  <c r="AF2398" i="51" s="1"/>
  <c r="AG2398" i="51" s="1"/>
  <c r="AD552" i="51"/>
  <c r="AF552" i="51" s="1"/>
  <c r="AG552" i="51" s="1"/>
  <c r="AD2110" i="51"/>
  <c r="AF2110" i="51" s="1"/>
  <c r="AG2110" i="51" s="1"/>
  <c r="AD485" i="51"/>
  <c r="AF485" i="51" s="1"/>
  <c r="AG485" i="51" s="1"/>
  <c r="AD490" i="51"/>
  <c r="AF490" i="51" s="1"/>
  <c r="AG490" i="51" s="1"/>
  <c r="AD951" i="51"/>
  <c r="AF951" i="51" s="1"/>
  <c r="AG951" i="51" s="1"/>
  <c r="AD628" i="51"/>
  <c r="AF628" i="51" s="1"/>
  <c r="AG628" i="51" s="1"/>
  <c r="AD2214" i="51"/>
  <c r="AF2214" i="51" s="1"/>
  <c r="AG2214" i="51" s="1"/>
  <c r="AD1105" i="51"/>
  <c r="AF1105" i="51" s="1"/>
  <c r="AG1105" i="51" s="1"/>
  <c r="AD1943" i="51"/>
  <c r="AF1943" i="51" s="1"/>
  <c r="AG1943" i="51" s="1"/>
  <c r="AD975" i="51"/>
  <c r="AF975" i="51" s="1"/>
  <c r="AG975" i="51" s="1"/>
  <c r="AD3" i="51"/>
  <c r="AF3" i="51" s="1"/>
  <c r="AG3" i="51" s="1"/>
  <c r="AD74" i="51"/>
  <c r="AF74" i="51" s="1"/>
  <c r="AG74" i="51" s="1"/>
  <c r="AD1537" i="51"/>
  <c r="AF1537" i="51" s="1"/>
  <c r="AG1537" i="51" s="1"/>
  <c r="AD126" i="51"/>
  <c r="AF126" i="51" s="1"/>
  <c r="AG126" i="51" s="1"/>
  <c r="AD1386" i="51"/>
  <c r="AF1386" i="51" s="1"/>
  <c r="AG1386" i="51" s="1"/>
  <c r="AD481" i="51"/>
  <c r="AF481" i="51" s="1"/>
  <c r="AG481" i="51" s="1"/>
  <c r="AD589" i="51"/>
  <c r="AF589" i="51" s="1"/>
  <c r="AG589" i="51" s="1"/>
  <c r="AD1990" i="51"/>
  <c r="AF1990" i="51" s="1"/>
  <c r="AG1990" i="51" s="1"/>
  <c r="AD1484" i="51"/>
  <c r="AF1484" i="51" s="1"/>
  <c r="AG1484" i="51" s="1"/>
  <c r="AD64" i="51"/>
  <c r="AF64" i="51" s="1"/>
  <c r="AG64" i="51" s="1"/>
  <c r="AD1671" i="51"/>
  <c r="AF1671" i="51" s="1"/>
  <c r="AG1671" i="51" s="1"/>
  <c r="AD629" i="51"/>
  <c r="AF629" i="51" s="1"/>
  <c r="AG629" i="51" s="1"/>
  <c r="AD2216" i="51"/>
  <c r="AF2216" i="51" s="1"/>
  <c r="AG2216" i="51" s="1"/>
  <c r="AD1302" i="51"/>
  <c r="AF1302" i="51" s="1"/>
  <c r="AG1302" i="51" s="1"/>
  <c r="AD176" i="51"/>
  <c r="AF176" i="51" s="1"/>
  <c r="AG176" i="51" s="1"/>
  <c r="AD143" i="51"/>
  <c r="AF143" i="51" s="1"/>
  <c r="AG143" i="51" s="1"/>
  <c r="AD1447" i="51"/>
  <c r="AF1447" i="51" s="1"/>
  <c r="AG1447" i="51" s="1"/>
  <c r="AD1492" i="51"/>
  <c r="AF1492" i="51" s="1"/>
  <c r="AG1492" i="51" s="1"/>
  <c r="AD149" i="51"/>
  <c r="AF149" i="51" s="1"/>
  <c r="AG149" i="51" s="1"/>
  <c r="AD2304" i="51"/>
  <c r="AF2304" i="51" s="1"/>
  <c r="AG2304" i="51" s="1"/>
  <c r="AD39" i="51"/>
  <c r="AF39" i="51" s="1"/>
  <c r="AG39" i="51" s="1"/>
  <c r="AD649" i="51"/>
  <c r="AF649" i="51" s="1"/>
  <c r="AG649" i="51" s="1"/>
  <c r="AD298" i="51"/>
  <c r="AF298" i="51" s="1"/>
  <c r="AG298" i="51" s="1"/>
  <c r="AD1176" i="51"/>
  <c r="AF1176" i="51" s="1"/>
  <c r="AG1176" i="51" s="1"/>
  <c r="AD1295" i="51"/>
  <c r="AF1295" i="51" s="1"/>
  <c r="AG1295" i="51" s="1"/>
  <c r="AD1370" i="51"/>
  <c r="AF1370" i="51" s="1"/>
  <c r="AG1370" i="51" s="1"/>
  <c r="AD2356" i="51"/>
  <c r="AF2356" i="51" s="1"/>
  <c r="AG2356" i="51" s="1"/>
  <c r="AD1866" i="51"/>
  <c r="AF1866" i="51" s="1"/>
  <c r="AG1866" i="51" s="1"/>
  <c r="AD1395" i="51"/>
  <c r="AF1395" i="51" s="1"/>
  <c r="AG1395" i="51" s="1"/>
  <c r="AD67" i="51"/>
  <c r="AF67" i="51" s="1"/>
  <c r="AG67" i="51" s="1"/>
  <c r="AD541" i="51"/>
  <c r="AF541" i="51" s="1"/>
  <c r="AG541" i="51" s="1"/>
  <c r="AD407" i="51"/>
  <c r="AF407" i="51" s="1"/>
  <c r="AG407" i="51" s="1"/>
  <c r="AD964" i="51"/>
  <c r="AF964" i="51" s="1"/>
  <c r="AG964" i="51" s="1"/>
  <c r="AD1656" i="51"/>
  <c r="AF1656" i="51" s="1"/>
  <c r="AG1656" i="51" s="1"/>
  <c r="AD717" i="51"/>
  <c r="AF717" i="51" s="1"/>
  <c r="AG717" i="51" s="1"/>
  <c r="AD1803" i="51"/>
  <c r="AF1803" i="51" s="1"/>
  <c r="AG1803" i="51" s="1"/>
  <c r="AD866" i="51"/>
  <c r="AF866" i="51" s="1"/>
  <c r="AG866" i="51" s="1"/>
  <c r="AD895" i="51"/>
  <c r="AF895" i="51" s="1"/>
  <c r="AG895" i="51" s="1"/>
  <c r="AD2220" i="51"/>
  <c r="AF2220" i="51" s="1"/>
  <c r="AG2220" i="51" s="1"/>
  <c r="AD1862" i="51"/>
  <c r="AF1862" i="51" s="1"/>
  <c r="AG1862" i="51" s="1"/>
  <c r="AD1164" i="51"/>
  <c r="AF1164" i="51" s="1"/>
  <c r="AG1164" i="51" s="1"/>
  <c r="AD1093" i="51"/>
  <c r="AF1093" i="51" s="1"/>
  <c r="AG1093" i="51" s="1"/>
  <c r="AD801" i="51"/>
  <c r="AF801" i="51" s="1"/>
  <c r="AG801" i="51" s="1"/>
  <c r="AD1210" i="51"/>
  <c r="AF1210" i="51" s="1"/>
  <c r="AG1210" i="51" s="1"/>
  <c r="AD1241" i="51"/>
  <c r="AF1241" i="51" s="1"/>
  <c r="AG1241" i="51" s="1"/>
  <c r="AD80" i="51"/>
  <c r="AF80" i="51" s="1"/>
  <c r="AG80" i="51" s="1"/>
  <c r="AD1418" i="51"/>
  <c r="AF1418" i="51" s="1"/>
  <c r="AG1418" i="51" s="1"/>
  <c r="AD2030" i="51"/>
  <c r="AF2030" i="51" s="1"/>
  <c r="AG2030" i="51" s="1"/>
  <c r="AD113" i="51"/>
  <c r="AF113" i="51" s="1"/>
  <c r="AG113" i="51" s="1"/>
  <c r="AD597" i="51"/>
  <c r="AF597" i="51" s="1"/>
  <c r="AG597" i="51" s="1"/>
  <c r="AD935" i="51"/>
  <c r="AF935" i="51" s="1"/>
  <c r="AG935" i="51" s="1"/>
  <c r="AD506" i="51"/>
  <c r="AF506" i="51" s="1"/>
  <c r="AG506" i="51" s="1"/>
  <c r="AD26" i="51"/>
  <c r="AF26" i="51" s="1"/>
  <c r="AG26" i="51" s="1"/>
  <c r="AD987" i="51"/>
  <c r="AF987" i="51" s="1"/>
  <c r="AG987" i="51" s="1"/>
  <c r="AD809" i="51"/>
  <c r="AF809" i="51" s="1"/>
  <c r="AG809" i="51" s="1"/>
  <c r="AD284" i="51"/>
  <c r="AF284" i="51" s="1"/>
  <c r="AG284" i="51" s="1"/>
  <c r="AD317" i="51"/>
  <c r="AF317" i="51" s="1"/>
  <c r="AG317" i="51" s="1"/>
  <c r="AD1030" i="51"/>
  <c r="AF1030" i="51" s="1"/>
  <c r="AG1030" i="51" s="1"/>
  <c r="AD691" i="51"/>
  <c r="AF691" i="51" s="1"/>
  <c r="AG691" i="51" s="1"/>
  <c r="AD2275" i="51"/>
  <c r="AF2275" i="51" s="1"/>
  <c r="AG2275" i="51" s="1"/>
  <c r="AD1249" i="51"/>
  <c r="AF1249" i="51" s="1"/>
  <c r="AG1249" i="51" s="1"/>
  <c r="AD2384" i="51"/>
  <c r="AF2384" i="51" s="1"/>
  <c r="AG2384" i="51" s="1"/>
  <c r="AD1659" i="51"/>
  <c r="AF1659" i="51" s="1"/>
  <c r="AG1659" i="51" s="1"/>
  <c r="AD1397" i="51"/>
  <c r="AF1397" i="51" s="1"/>
  <c r="AG1397" i="51" s="1"/>
  <c r="AD1250" i="51"/>
  <c r="AF1250" i="51" s="1"/>
  <c r="AG1250" i="51" s="1"/>
  <c r="AD2388" i="51"/>
  <c r="AF2388" i="51" s="1"/>
  <c r="AG2388" i="51" s="1"/>
  <c r="AD89" i="51"/>
  <c r="AF89" i="51" s="1"/>
  <c r="AG89" i="51" s="1"/>
  <c r="AD796" i="51"/>
  <c r="AF796" i="51" s="1"/>
  <c r="AG796" i="51" s="1"/>
  <c r="AD2365" i="51"/>
  <c r="AF2365" i="51" s="1"/>
  <c r="AG2365" i="51" s="1"/>
  <c r="AD1337" i="51"/>
  <c r="AF1337" i="51" s="1"/>
  <c r="AG1337" i="51" s="1"/>
  <c r="AD1823" i="51"/>
  <c r="AF1823" i="51" s="1"/>
  <c r="AG1823" i="51" s="1"/>
  <c r="AD1110" i="51"/>
  <c r="AF1110" i="51" s="1"/>
  <c r="AG1110" i="51" s="1"/>
  <c r="AD1455" i="51"/>
  <c r="AF1455" i="51" s="1"/>
  <c r="AG1455" i="51" s="1"/>
  <c r="AD1264" i="51"/>
  <c r="AF1264" i="51" s="1"/>
  <c r="AG1264" i="51" s="1"/>
  <c r="AD383" i="51"/>
  <c r="AF383" i="51" s="1"/>
  <c r="AG383" i="51" s="1"/>
  <c r="AD1541" i="51"/>
  <c r="AF1541" i="51" s="1"/>
  <c r="AG1541" i="51" s="1"/>
  <c r="AD1948" i="51"/>
  <c r="AF1948" i="51" s="1"/>
  <c r="AG1948" i="51" s="1"/>
  <c r="AD1182" i="51"/>
  <c r="AF1182" i="51" s="1"/>
  <c r="AG1182" i="51" s="1"/>
  <c r="AD81" i="51"/>
  <c r="AF81" i="51" s="1"/>
  <c r="AG81" i="51" s="1"/>
  <c r="AD899" i="51"/>
  <c r="AF899" i="51" s="1"/>
  <c r="AG899" i="51" s="1"/>
  <c r="AD1581" i="51"/>
  <c r="AF1581" i="51" s="1"/>
  <c r="AG1581" i="51" s="1"/>
  <c r="AD1539" i="51"/>
  <c r="AF1539" i="51" s="1"/>
  <c r="AG1539" i="51" s="1"/>
  <c r="AD2062" i="51"/>
  <c r="AF2062" i="51" s="1"/>
  <c r="AG2062" i="51" s="1"/>
  <c r="AD1872" i="51"/>
  <c r="AF1872" i="51" s="1"/>
  <c r="AG1872" i="51" s="1"/>
  <c r="AD1254" i="51"/>
  <c r="AF1254" i="51" s="1"/>
  <c r="AG1254" i="51" s="1"/>
  <c r="AD315" i="51"/>
  <c r="AF315" i="51" s="1"/>
  <c r="AG315" i="51" s="1"/>
  <c r="AD2196" i="51"/>
  <c r="AF2196" i="51" s="1"/>
  <c r="AG2196" i="51" s="1"/>
  <c r="AD1804" i="51"/>
  <c r="AF1804" i="51" s="1"/>
  <c r="AG1804" i="51" s="1"/>
  <c r="AD1290" i="51"/>
  <c r="AF1290" i="51" s="1"/>
  <c r="AG1290" i="51" s="1"/>
  <c r="AD1754" i="51"/>
  <c r="AF1754" i="51" s="1"/>
  <c r="AG1754" i="51" s="1"/>
  <c r="AD2054" i="51"/>
  <c r="AF2054" i="51" s="1"/>
  <c r="AG2054" i="51" s="1"/>
  <c r="AD179" i="51"/>
  <c r="AF179" i="51" s="1"/>
  <c r="AG179" i="51" s="1"/>
  <c r="AD1226" i="51"/>
  <c r="AF1226" i="51" s="1"/>
  <c r="AG1226" i="51" s="1"/>
  <c r="AD948" i="51"/>
  <c r="AF948" i="51" s="1"/>
  <c r="AG948" i="51" s="1"/>
  <c r="AD1604" i="51"/>
  <c r="AF1604" i="51" s="1"/>
  <c r="AG1604" i="51" s="1"/>
  <c r="AD85" i="51"/>
  <c r="AF85" i="51" s="1"/>
  <c r="AG85" i="51" s="1"/>
  <c r="AD710" i="51"/>
  <c r="AF710" i="51" s="1"/>
  <c r="AG710" i="51" s="1"/>
  <c r="AD339" i="51"/>
  <c r="AF339" i="51" s="1"/>
  <c r="AG339" i="51" s="1"/>
  <c r="AD2391" i="51"/>
  <c r="AF2391" i="51" s="1"/>
  <c r="AG2391" i="51" s="1"/>
  <c r="AD1808" i="51"/>
  <c r="AF1808" i="51" s="1"/>
  <c r="AG1808" i="51" s="1"/>
  <c r="AD2040" i="51"/>
  <c r="AF2040" i="51" s="1"/>
  <c r="AG2040" i="51" s="1"/>
  <c r="AD174" i="51"/>
  <c r="AF174" i="51" s="1"/>
  <c r="AG174" i="51" s="1"/>
  <c r="AD264" i="51"/>
  <c r="AF264" i="51" s="1"/>
  <c r="AG264" i="51" s="1"/>
  <c r="AD2407" i="51"/>
  <c r="AF2407" i="51" s="1"/>
  <c r="AG2407" i="51" s="1"/>
  <c r="AD1433" i="51"/>
  <c r="AF1433" i="51" s="1"/>
  <c r="AG1433" i="51" s="1"/>
  <c r="AD1675" i="51"/>
  <c r="AF1675" i="51" s="1"/>
  <c r="AG1675" i="51" s="1"/>
  <c r="AD2207" i="51"/>
  <c r="AF2207" i="51" s="1"/>
  <c r="AG2207" i="51" s="1"/>
  <c r="AD1949" i="51"/>
  <c r="AF1949" i="51" s="1"/>
  <c r="AG1949" i="51" s="1"/>
  <c r="AD516" i="51"/>
  <c r="AF516" i="51" s="1"/>
  <c r="AG516" i="51" s="1"/>
  <c r="AD1195" i="51"/>
  <c r="AF1195" i="51" s="1"/>
  <c r="AG1195" i="51" s="1"/>
  <c r="AD1854" i="51"/>
  <c r="AF1854" i="51" s="1"/>
  <c r="AG1854" i="51" s="1"/>
  <c r="AD941" i="51"/>
  <c r="AF941" i="51" s="1"/>
  <c r="AG941" i="51" s="1"/>
  <c r="AD1471" i="51"/>
  <c r="AF1471" i="51" s="1"/>
  <c r="AG1471" i="51" s="1"/>
  <c r="AD1211" i="51"/>
  <c r="AF1211" i="51" s="1"/>
  <c r="AG1211" i="51" s="1"/>
  <c r="AD2080" i="51"/>
  <c r="AF2080" i="51" s="1"/>
  <c r="AG2080" i="51" s="1"/>
  <c r="AD1145" i="51"/>
  <c r="AF1145" i="51" s="1"/>
  <c r="AG1145" i="51" s="1"/>
  <c r="AD1714" i="51"/>
  <c r="AF1714" i="51" s="1"/>
  <c r="AG1714" i="51" s="1"/>
  <c r="AD1036" i="51"/>
  <c r="AF1036" i="51" s="1"/>
  <c r="AG1036" i="51" s="1"/>
  <c r="AD967" i="51"/>
  <c r="AF967" i="51" s="1"/>
  <c r="AG967" i="51" s="1"/>
  <c r="AD2364" i="51"/>
  <c r="AF2364" i="51" s="1"/>
  <c r="AG2364" i="51" s="1"/>
  <c r="AD1402" i="51"/>
  <c r="AF1402" i="51" s="1"/>
  <c r="AG1402" i="51" s="1"/>
  <c r="AD505" i="51"/>
  <c r="AF505" i="51" s="1"/>
  <c r="AG505" i="51" s="1"/>
  <c r="AD235" i="51"/>
  <c r="AF235" i="51" s="1"/>
  <c r="AG235" i="51" s="1"/>
  <c r="AD800" i="51"/>
  <c r="AF800" i="51" s="1"/>
  <c r="AG800" i="51" s="1"/>
  <c r="AD653" i="51"/>
  <c r="AF653" i="51" s="1"/>
  <c r="AG653" i="51" s="1"/>
  <c r="AD1865" i="51"/>
  <c r="AF1865" i="51" s="1"/>
  <c r="AG1865" i="51" s="1"/>
  <c r="AD1091" i="51"/>
  <c r="AF1091" i="51" s="1"/>
  <c r="AG1091" i="51" s="1"/>
  <c r="AD1367" i="51"/>
  <c r="AF1367" i="51" s="1"/>
  <c r="AG1367" i="51" s="1"/>
  <c r="AD1245" i="51"/>
  <c r="AF1245" i="51" s="1"/>
  <c r="AG1245" i="51" s="1"/>
  <c r="AD392" i="51"/>
  <c r="AF392" i="51" s="1"/>
  <c r="AG392" i="51" s="1"/>
  <c r="AD1717" i="51"/>
  <c r="AF1717" i="51" s="1"/>
  <c r="AG1717" i="51" s="1"/>
  <c r="AD1253" i="51"/>
  <c r="AF1253" i="51" s="1"/>
  <c r="AG1253" i="51" s="1"/>
  <c r="AD122" i="51"/>
  <c r="AF122" i="51" s="1"/>
  <c r="AG122" i="51" s="1"/>
  <c r="AD105" i="51"/>
  <c r="AF105" i="51" s="1"/>
  <c r="AG105" i="51" s="1"/>
  <c r="AD566" i="51"/>
  <c r="AF566" i="51" s="1"/>
  <c r="AG566" i="51" s="1"/>
  <c r="AD1262" i="51"/>
  <c r="AF1262" i="51" s="1"/>
  <c r="AG1262" i="51" s="1"/>
  <c r="AD413" i="51"/>
  <c r="AF413" i="51" s="1"/>
  <c r="AG413" i="51" s="1"/>
  <c r="AD1569" i="51"/>
  <c r="AF1569" i="51" s="1"/>
  <c r="AG1569" i="51" s="1"/>
  <c r="AD1053" i="51"/>
  <c r="AF1053" i="51" s="1"/>
  <c r="AG1053" i="51" s="1"/>
  <c r="AD1171" i="51"/>
  <c r="AF1171" i="51" s="1"/>
  <c r="AG1171" i="51" s="1"/>
  <c r="AD2053" i="51"/>
  <c r="AF2053" i="51" s="1"/>
  <c r="AG2053" i="51" s="1"/>
  <c r="AD2157" i="51"/>
  <c r="AF2157" i="51" s="1"/>
  <c r="AG2157" i="51" s="1"/>
  <c r="AD16" i="51"/>
  <c r="AF16" i="51" s="1"/>
  <c r="AG16" i="51" s="1"/>
  <c r="AD245" i="51"/>
  <c r="AF245" i="51" s="1"/>
  <c r="AG245" i="51" s="1"/>
  <c r="AD1895" i="51"/>
  <c r="AF1895" i="51" s="1"/>
  <c r="AG1895" i="51" s="1"/>
  <c r="AD17" i="51"/>
  <c r="AF17" i="51" s="1"/>
  <c r="AG17" i="51" s="1"/>
  <c r="AD2024" i="51"/>
  <c r="AF2024" i="51" s="1"/>
  <c r="AG2024" i="51" s="1"/>
  <c r="AD1117" i="51"/>
  <c r="AF1117" i="51" s="1"/>
  <c r="AG1117" i="51" s="1"/>
  <c r="AD518" i="51"/>
  <c r="AF518" i="51" s="1"/>
  <c r="AG518" i="51" s="1"/>
  <c r="AD1333" i="51"/>
  <c r="AF1333" i="51" s="1"/>
  <c r="AG1333" i="51" s="1"/>
  <c r="AD336" i="51"/>
  <c r="AF336" i="51" s="1"/>
  <c r="AG336" i="51" s="1"/>
  <c r="AD2070" i="51"/>
  <c r="AF2070" i="51" s="1"/>
  <c r="AG2070" i="51" s="1"/>
  <c r="AD79" i="51"/>
  <c r="AF79" i="51" s="1"/>
  <c r="AG79" i="51" s="1"/>
  <c r="AD419" i="51"/>
  <c r="AF419" i="51" s="1"/>
  <c r="AG419" i="51" s="1"/>
  <c r="AD386" i="51"/>
  <c r="AF386" i="51" s="1"/>
  <c r="AG386" i="51" s="1"/>
  <c r="AD54" i="51"/>
  <c r="AF54" i="51" s="1"/>
  <c r="AG54" i="51" s="1"/>
  <c r="AD1477" i="51"/>
  <c r="AF1477" i="51" s="1"/>
  <c r="AG1477" i="51" s="1"/>
  <c r="AD1276" i="51"/>
  <c r="AF1276" i="51" s="1"/>
  <c r="AG1276" i="51" s="1"/>
  <c r="AD2042" i="51"/>
  <c r="AF2042" i="51" s="1"/>
  <c r="AG2042" i="51" s="1"/>
  <c r="AD15" i="51"/>
  <c r="AF15" i="51" s="1"/>
  <c r="AG15" i="51" s="1"/>
  <c r="AD2229" i="51"/>
  <c r="AF2229" i="51" s="1"/>
  <c r="AG2229" i="51" s="1"/>
  <c r="AD1485" i="51"/>
  <c r="AF1485" i="51" s="1"/>
  <c r="AG1485" i="51" s="1"/>
  <c r="AD842" i="51"/>
  <c r="AF842" i="51" s="1"/>
  <c r="AG842" i="51" s="1"/>
  <c r="AD1645" i="51"/>
  <c r="AF1645" i="51" s="1"/>
  <c r="AG1645" i="51" s="1"/>
  <c r="AD968" i="51"/>
  <c r="AF968" i="51" s="1"/>
  <c r="AG968" i="51" s="1"/>
  <c r="AD1950" i="51"/>
  <c r="AF1950" i="51" s="1"/>
  <c r="AG1950" i="51" s="1"/>
  <c r="AD1583" i="51"/>
  <c r="AF1583" i="51" s="1"/>
  <c r="AG1583" i="51" s="1"/>
  <c r="AD1612" i="51"/>
  <c r="AF1612" i="51" s="1"/>
  <c r="AG1612" i="51" s="1"/>
  <c r="AD1695" i="51"/>
  <c r="AF1695" i="51" s="1"/>
  <c r="AG1695" i="51" s="1"/>
  <c r="AD595" i="51"/>
  <c r="AF595" i="51" s="1"/>
  <c r="AG595" i="51" s="1"/>
  <c r="AD1696" i="51"/>
  <c r="AF1696" i="51" s="1"/>
  <c r="AG1696" i="51" s="1"/>
  <c r="AD1542" i="51"/>
  <c r="AF1542" i="51" s="1"/>
  <c r="AG1542" i="51" s="1"/>
  <c r="AD570" i="51"/>
  <c r="AF570" i="51" s="1"/>
  <c r="AG570" i="51" s="1"/>
  <c r="AD530" i="51"/>
  <c r="AF530" i="51" s="1"/>
  <c r="AG530" i="51" s="1"/>
  <c r="AD1968" i="51"/>
  <c r="AF1968" i="51" s="1"/>
  <c r="AG1968" i="51" s="1"/>
  <c r="AD1028" i="51"/>
  <c r="AF1028" i="51" s="1"/>
  <c r="AG1028" i="51" s="1"/>
  <c r="AD1892" i="51"/>
  <c r="AF1892" i="51" s="1"/>
  <c r="AG1892" i="51" s="1"/>
  <c r="AD2111" i="51"/>
  <c r="AF2111" i="51" s="1"/>
  <c r="AG2111" i="51" s="1"/>
  <c r="AD742" i="51"/>
  <c r="AF742" i="51" s="1"/>
  <c r="AG742" i="51" s="1"/>
  <c r="AD547" i="51"/>
  <c r="AF547" i="51" s="1"/>
  <c r="AG547" i="51" s="1"/>
  <c r="AD2228" i="51"/>
  <c r="AF2228" i="51" s="1"/>
  <c r="AG2228" i="51" s="1"/>
  <c r="AD1681" i="51"/>
  <c r="AF1681" i="51" s="1"/>
  <c r="AG1681" i="51" s="1"/>
  <c r="AD367" i="51"/>
  <c r="AF367" i="51" s="1"/>
  <c r="AG367" i="51" s="1"/>
  <c r="AD620" i="51"/>
  <c r="AF620" i="51" s="1"/>
  <c r="AG620" i="51" s="1"/>
  <c r="AD1069" i="51"/>
  <c r="AF1069" i="51" s="1"/>
  <c r="AG1069" i="51" s="1"/>
  <c r="AD1349" i="51"/>
  <c r="AF1349" i="51" s="1"/>
  <c r="AG1349" i="51" s="1"/>
  <c r="AD1769" i="51"/>
  <c r="AF1769" i="51" s="1"/>
  <c r="AG1769" i="51" s="1"/>
  <c r="AD716" i="51"/>
  <c r="AF716" i="51" s="1"/>
  <c r="AG716" i="51" s="1"/>
  <c r="AD958" i="51"/>
  <c r="AF958" i="51" s="1"/>
  <c r="AG958" i="51" s="1"/>
  <c r="AD1172" i="51"/>
  <c r="AF1172" i="51" s="1"/>
  <c r="AG1172" i="51" s="1"/>
  <c r="AD1341" i="51"/>
  <c r="AF1341" i="51" s="1"/>
  <c r="AG1341" i="51" s="1"/>
  <c r="AD2166" i="51"/>
  <c r="AF2166" i="51" s="1"/>
  <c r="AG2166" i="51" s="1"/>
  <c r="AD909" i="51"/>
  <c r="AF909" i="51" s="1"/>
  <c r="AG909" i="51" s="1"/>
  <c r="AD924" i="51"/>
  <c r="AF924" i="51" s="1"/>
  <c r="AG924" i="51" s="1"/>
  <c r="AD447" i="51"/>
  <c r="AF447" i="51" s="1"/>
  <c r="AG447" i="51" s="1"/>
  <c r="AD574" i="51"/>
  <c r="AF574" i="51" s="1"/>
  <c r="AG574" i="51" s="1"/>
  <c r="AD1712" i="51"/>
  <c r="AF1712" i="51" s="1"/>
  <c r="AG1712" i="51" s="1"/>
  <c r="AD1680" i="51"/>
  <c r="AF1680" i="51" s="1"/>
  <c r="AG1680" i="51" s="1"/>
  <c r="AD166" i="51"/>
  <c r="AF166" i="51" s="1"/>
  <c r="AG166" i="51" s="1"/>
  <c r="AD2099" i="51"/>
  <c r="AF2099" i="51" s="1"/>
  <c r="AG2099" i="51" s="1"/>
  <c r="AD1941" i="51"/>
  <c r="AF1941" i="51" s="1"/>
  <c r="AG1941" i="51" s="1"/>
  <c r="AD813" i="51"/>
  <c r="AF813" i="51" s="1"/>
  <c r="AG813" i="51" s="1"/>
  <c r="AD1072" i="51"/>
  <c r="AF1072" i="51" s="1"/>
  <c r="AG1072" i="51" s="1"/>
  <c r="AD224" i="51"/>
  <c r="AF224" i="51" s="1"/>
  <c r="AG224" i="51" s="1"/>
  <c r="AD2167" i="51"/>
  <c r="AF2167" i="51" s="1"/>
  <c r="AG2167" i="51" s="1"/>
  <c r="AD359" i="51"/>
  <c r="AF359" i="51" s="1"/>
  <c r="AG359" i="51" s="1"/>
  <c r="AD2290" i="51"/>
  <c r="AF2290" i="51" s="1"/>
  <c r="AG2290" i="51" s="1"/>
  <c r="AD1516" i="51"/>
  <c r="AF1516" i="51" s="1"/>
  <c r="AG1516" i="51" s="1"/>
  <c r="AD625" i="51"/>
  <c r="AF625" i="51" s="1"/>
  <c r="AG625" i="51" s="1"/>
  <c r="AD638" i="51"/>
  <c r="AF638" i="51" s="1"/>
  <c r="AG638" i="51" s="1"/>
  <c r="AD450" i="51"/>
  <c r="AF450" i="51" s="1"/>
  <c r="AG450" i="51" s="1"/>
  <c r="AD617" i="51"/>
  <c r="AF617" i="51" s="1"/>
  <c r="AG617" i="51" s="1"/>
  <c r="AD1045" i="51"/>
  <c r="AF1045" i="51" s="1"/>
  <c r="AG1045" i="51" s="1"/>
  <c r="AD1440" i="51"/>
  <c r="AF1440" i="51" s="1"/>
  <c r="AG1440" i="51" s="1"/>
  <c r="AD658" i="51"/>
  <c r="AF658" i="51" s="1"/>
  <c r="AG658" i="51" s="1"/>
  <c r="AD405" i="51"/>
  <c r="AF405" i="51" s="1"/>
  <c r="AG405" i="51" s="1"/>
  <c r="AD1543" i="51"/>
  <c r="AF1543" i="51" s="1"/>
  <c r="AG1543" i="51" s="1"/>
  <c r="AD458" i="51"/>
  <c r="AF458" i="51" s="1"/>
  <c r="AG458" i="51" s="1"/>
  <c r="AD285" i="51"/>
  <c r="AF285" i="51" s="1"/>
  <c r="AG285" i="51" s="1"/>
  <c r="AD1773" i="51"/>
  <c r="AF1773" i="51" s="1"/>
  <c r="AG1773" i="51" s="1"/>
  <c r="AD1118" i="51"/>
  <c r="AF1118" i="51" s="1"/>
  <c r="AG1118" i="51" s="1"/>
  <c r="AD433" i="51"/>
  <c r="AF433" i="51" s="1"/>
  <c r="AG433" i="51" s="1"/>
  <c r="AD1515" i="51"/>
  <c r="AF1515" i="51" s="1"/>
  <c r="AG1515" i="51" s="1"/>
  <c r="AD1153" i="51"/>
  <c r="AF1153" i="51" s="1"/>
  <c r="AG1153" i="51" s="1"/>
  <c r="AD564" i="51"/>
  <c r="AF564" i="51" s="1"/>
  <c r="AG564" i="51" s="1"/>
  <c r="AD391" i="51"/>
  <c r="AF391" i="51" s="1"/>
  <c r="AG391" i="51" s="1"/>
  <c r="AD1616" i="51"/>
  <c r="AF1616" i="51" s="1"/>
  <c r="AG1616" i="51" s="1"/>
  <c r="AD856" i="51"/>
  <c r="AF856" i="51" s="1"/>
  <c r="AG856" i="51" s="1"/>
  <c r="AD2194" i="51"/>
  <c r="AF2194" i="51" s="1"/>
  <c r="AG2194" i="51" s="1"/>
  <c r="AD718" i="51"/>
  <c r="AF718" i="51" s="1"/>
  <c r="AG718" i="51" s="1"/>
  <c r="AD893" i="51"/>
  <c r="AF893" i="51" s="1"/>
  <c r="AG893" i="51" s="1"/>
  <c r="AD520" i="51"/>
  <c r="AF520" i="51" s="1"/>
  <c r="AG520" i="51" s="1"/>
  <c r="AD2026" i="51"/>
  <c r="AF2026" i="51" s="1"/>
  <c r="AG2026" i="51" s="1"/>
  <c r="AD325" i="51"/>
  <c r="AF325" i="51" s="1"/>
  <c r="AG325" i="51" s="1"/>
  <c r="AD1704" i="51"/>
  <c r="AF1704" i="51" s="1"/>
  <c r="AG1704" i="51" s="1"/>
  <c r="AD1460" i="51"/>
  <c r="AF1460" i="51" s="1"/>
  <c r="AG1460" i="51" s="1"/>
  <c r="AD2131" i="51"/>
  <c r="AF2131" i="51" s="1"/>
  <c r="AG2131" i="51" s="1"/>
  <c r="AD1201" i="51"/>
  <c r="AF1201" i="51" s="1"/>
  <c r="AG1201" i="51" s="1"/>
  <c r="AD1099" i="51"/>
  <c r="AF1099" i="51" s="1"/>
  <c r="AG1099" i="51" s="1"/>
  <c r="AD1052" i="51"/>
  <c r="AF1052" i="51" s="1"/>
  <c r="AG1052" i="51" s="1"/>
  <c r="AD1054" i="51"/>
  <c r="AF1054" i="51" s="1"/>
  <c r="AG1054" i="51" s="1"/>
  <c r="AD805" i="51"/>
  <c r="AF805" i="51" s="1"/>
  <c r="AG805" i="51" s="1"/>
  <c r="AD1869" i="51"/>
  <c r="AF1869" i="51" s="1"/>
  <c r="AG1869" i="51" s="1"/>
  <c r="AD291" i="51"/>
  <c r="AF291" i="51" s="1"/>
  <c r="AG291" i="51" s="1"/>
  <c r="AD253" i="51"/>
  <c r="AF253" i="51" s="1"/>
  <c r="AG253" i="51" s="1"/>
  <c r="AD2366" i="51"/>
  <c r="AF2366" i="51" s="1"/>
  <c r="AG2366" i="51" s="1"/>
  <c r="AD705" i="51"/>
  <c r="AF705" i="51" s="1"/>
  <c r="AG705" i="51" s="1"/>
  <c r="AD2219" i="51"/>
  <c r="AF2219" i="51" s="1"/>
  <c r="AG2219" i="51" s="1"/>
  <c r="AD989" i="51"/>
  <c r="AF989" i="51" s="1"/>
  <c r="AG989" i="51" s="1"/>
  <c r="AD459" i="51"/>
  <c r="AF459" i="51" s="1"/>
  <c r="AG459" i="51" s="1"/>
  <c r="AD155" i="51"/>
  <c r="AF155" i="51" s="1"/>
  <c r="AG155" i="51" s="1"/>
  <c r="AD907" i="51"/>
  <c r="AF907" i="51" s="1"/>
  <c r="AG907" i="51" s="1"/>
  <c r="AD2165" i="51"/>
  <c r="AF2165" i="51" s="1"/>
  <c r="AG2165" i="51" s="1"/>
  <c r="AD2381" i="51"/>
  <c r="AF2381" i="51" s="1"/>
  <c r="AG2381" i="51" s="1"/>
  <c r="AD217" i="51"/>
  <c r="AF217" i="51" s="1"/>
  <c r="AG217" i="51" s="1"/>
  <c r="AD2001" i="51"/>
  <c r="AF2001" i="51" s="1"/>
  <c r="AG2001" i="51" s="1"/>
  <c r="AD990" i="51"/>
  <c r="AF990" i="51" s="1"/>
  <c r="AG990" i="51" s="1"/>
  <c r="AD2246" i="51"/>
  <c r="AF2246" i="51" s="1"/>
  <c r="AG2246" i="51" s="1"/>
  <c r="AD1415" i="51"/>
  <c r="AF1415" i="51" s="1"/>
  <c r="AG1415" i="51" s="1"/>
  <c r="AD1597" i="51"/>
  <c r="AF1597" i="51" s="1"/>
  <c r="AG1597" i="51" s="1"/>
  <c r="AD737" i="51"/>
  <c r="AF737" i="51" s="1"/>
  <c r="AG737" i="51" s="1"/>
  <c r="AD2301" i="51"/>
  <c r="AF2301" i="51" s="1"/>
  <c r="AG2301" i="51" s="1"/>
  <c r="AD475" i="51"/>
  <c r="AF475" i="51" s="1"/>
  <c r="AG475" i="51" s="1"/>
  <c r="AD933" i="51"/>
  <c r="AF933" i="51" s="1"/>
  <c r="AG933" i="51" s="1"/>
  <c r="AD1792" i="51"/>
  <c r="AF1792" i="51" s="1"/>
  <c r="AG1792" i="51" s="1"/>
  <c r="AD514" i="51"/>
  <c r="AF514" i="51" s="1"/>
  <c r="AG514" i="51" s="1"/>
  <c r="AD1770" i="51"/>
  <c r="AF1770" i="51" s="1"/>
  <c r="AG1770" i="51" s="1"/>
  <c r="AD1673" i="51"/>
  <c r="AF1673" i="51" s="1"/>
  <c r="AG1673" i="51" s="1"/>
  <c r="AD2267" i="51"/>
  <c r="AF2267" i="51" s="1"/>
  <c r="AG2267" i="51" s="1"/>
  <c r="AD1568" i="51"/>
  <c r="AF1568" i="51" s="1"/>
  <c r="AG1568" i="51" s="1"/>
  <c r="AD1552" i="51"/>
  <c r="AF1552" i="51" s="1"/>
  <c r="AG1552" i="51" s="1"/>
  <c r="AD1923" i="51"/>
  <c r="AF1923" i="51" s="1"/>
  <c r="AG1923" i="51" s="1"/>
  <c r="AD2245" i="51"/>
  <c r="AF2245" i="51" s="1"/>
  <c r="AG2245" i="51" s="1"/>
  <c r="AD878" i="51"/>
  <c r="AF878" i="51" s="1"/>
  <c r="AG878" i="51" s="1"/>
  <c r="AD578" i="51"/>
  <c r="AF578" i="51" s="1"/>
  <c r="AG578" i="51" s="1"/>
  <c r="AD961" i="51"/>
  <c r="AF961" i="51" s="1"/>
  <c r="AG961" i="51" s="1"/>
  <c r="AD1410" i="51"/>
  <c r="AF1410" i="51" s="1"/>
  <c r="AG1410" i="51" s="1"/>
  <c r="AD1450" i="51"/>
  <c r="AF1450" i="51" s="1"/>
  <c r="AG1450" i="51" s="1"/>
  <c r="AD112" i="51"/>
  <c r="AF112" i="51" s="1"/>
  <c r="AG112" i="51" s="1"/>
  <c r="AD2307" i="51"/>
  <c r="AF2307" i="51" s="1"/>
  <c r="AG2307" i="51" s="1"/>
  <c r="AD195" i="51"/>
  <c r="AF195" i="51" s="1"/>
  <c r="AG195" i="51" s="1"/>
  <c r="AD994" i="51"/>
  <c r="AF994" i="51" s="1"/>
  <c r="AG994" i="51" s="1"/>
  <c r="AD877" i="51"/>
  <c r="AF877" i="51" s="1"/>
  <c r="AG877" i="51" s="1"/>
  <c r="AD472" i="51"/>
  <c r="AF472" i="51" s="1"/>
  <c r="AG472" i="51" s="1"/>
  <c r="AD373" i="51"/>
  <c r="AF373" i="51" s="1"/>
  <c r="AG373" i="51" s="1"/>
  <c r="AD1233" i="51"/>
  <c r="AF1233" i="51" s="1"/>
  <c r="AG1233" i="51" s="1"/>
  <c r="AD2308" i="51"/>
  <c r="AF2308" i="51" s="1"/>
  <c r="AG2308" i="51" s="1"/>
  <c r="AD129" i="51"/>
  <c r="AF129" i="51" s="1"/>
  <c r="AG129" i="51" s="1"/>
  <c r="AD380" i="51"/>
  <c r="AF380" i="51" s="1"/>
  <c r="AG380" i="51" s="1"/>
  <c r="AD248" i="51"/>
  <c r="AF248" i="51" s="1"/>
  <c r="AG248" i="51" s="1"/>
  <c r="AD1584" i="51"/>
  <c r="AF1584" i="51" s="1"/>
  <c r="AG1584" i="51" s="1"/>
  <c r="AD579" i="51"/>
  <c r="AF579" i="51" s="1"/>
  <c r="AG579" i="51" s="1"/>
  <c r="AD345" i="51"/>
  <c r="AF345" i="51" s="1"/>
  <c r="AG345" i="51" s="1"/>
  <c r="AD838" i="51"/>
  <c r="AF838" i="51" s="1"/>
  <c r="AG838" i="51" s="1"/>
  <c r="AD2186" i="51"/>
  <c r="AF2186" i="51" s="1"/>
  <c r="AG2186" i="51" s="1"/>
  <c r="AD1392" i="51"/>
  <c r="AF1392" i="51" s="1"/>
  <c r="AG1392" i="51" s="1"/>
  <c r="AD997" i="51"/>
  <c r="AF997" i="51" s="1"/>
  <c r="AG997" i="51" s="1"/>
  <c r="AD1266" i="51"/>
  <c r="AF1266" i="51" s="1"/>
  <c r="AG1266" i="51" s="1"/>
  <c r="AD622" i="51"/>
  <c r="AF622" i="51" s="1"/>
  <c r="AG622" i="51" s="1"/>
  <c r="AD1649" i="51"/>
  <c r="AF1649" i="51" s="1"/>
  <c r="AG1649" i="51" s="1"/>
  <c r="AD1444" i="51"/>
  <c r="AF1444" i="51" s="1"/>
  <c r="AG1444" i="51" s="1"/>
  <c r="AD1063" i="51"/>
  <c r="AF1063" i="51" s="1"/>
  <c r="AG1063" i="51" s="1"/>
  <c r="AD1400" i="51"/>
  <c r="AF1400" i="51" s="1"/>
  <c r="AG1400" i="51" s="1"/>
  <c r="AD1860" i="51"/>
  <c r="AF1860" i="51" s="1"/>
  <c r="AG1860" i="51" s="1"/>
  <c r="AD507" i="51"/>
  <c r="AF507" i="51" s="1"/>
  <c r="AG507" i="51" s="1"/>
  <c r="AD2137" i="51"/>
  <c r="AF2137" i="51" s="1"/>
  <c r="AG2137" i="51" s="1"/>
  <c r="AD2091" i="51"/>
  <c r="AF2091" i="51" s="1"/>
  <c r="AG2091" i="51" s="1"/>
  <c r="AD11" i="51"/>
  <c r="AF11" i="51" s="1"/>
  <c r="AG11" i="51" s="1"/>
  <c r="AD810" i="51"/>
  <c r="AF810" i="51" s="1"/>
  <c r="AG810" i="51" s="1"/>
  <c r="AD1774" i="51"/>
  <c r="AF1774" i="51" s="1"/>
  <c r="AG1774" i="51" s="1"/>
  <c r="AD2101" i="51"/>
  <c r="AF2101" i="51" s="1"/>
  <c r="AG2101" i="51" s="1"/>
  <c r="AD2321" i="51"/>
  <c r="AF2321" i="51" s="1"/>
  <c r="AG2321" i="51" s="1"/>
  <c r="AD1631" i="51"/>
  <c r="AF1631" i="51" s="1"/>
  <c r="AG1631" i="51" s="1"/>
  <c r="AD1441" i="51"/>
  <c r="AF1441" i="51" s="1"/>
  <c r="AG1441" i="51" s="1"/>
  <c r="AD839" i="51"/>
  <c r="AF839" i="51" s="1"/>
  <c r="AG839" i="51" s="1"/>
  <c r="AD275" i="51"/>
  <c r="AF275" i="51" s="1"/>
  <c r="AG275" i="51" s="1"/>
  <c r="AD1048" i="51"/>
  <c r="AF1048" i="51" s="1"/>
  <c r="AG1048" i="51" s="1"/>
  <c r="AD411" i="51"/>
  <c r="AF411" i="51" s="1"/>
  <c r="AG411" i="51" s="1"/>
  <c r="AD66" i="51"/>
  <c r="AF66" i="51" s="1"/>
  <c r="AG66" i="51" s="1"/>
  <c r="AD891" i="51"/>
  <c r="AF891" i="51" s="1"/>
  <c r="AG891" i="51" s="1"/>
  <c r="AD434" i="51"/>
  <c r="AF434" i="51" s="1"/>
  <c r="AG434" i="51" s="1"/>
  <c r="AD1657" i="51"/>
  <c r="AF1657" i="51" s="1"/>
  <c r="AG1657" i="51" s="1"/>
  <c r="AD780" i="51"/>
  <c r="AF780" i="51" s="1"/>
  <c r="AG780" i="51" s="1"/>
  <c r="AD841" i="51"/>
  <c r="AF841" i="51" s="1"/>
  <c r="AG841" i="51" s="1"/>
  <c r="AD2288" i="51"/>
  <c r="AF2288" i="51" s="1"/>
  <c r="AG2288" i="51" s="1"/>
  <c r="AD2124" i="51"/>
  <c r="AF2124" i="51" s="1"/>
  <c r="AG2124" i="51" s="1"/>
  <c r="AD337" i="51"/>
  <c r="AF337" i="51" s="1"/>
  <c r="AG337" i="51" s="1"/>
  <c r="AD772" i="51"/>
  <c r="AF772" i="51" s="1"/>
  <c r="AG772" i="51" s="1"/>
  <c r="AD98" i="51"/>
  <c r="AF98" i="51" s="1"/>
  <c r="AG98" i="51" s="1"/>
  <c r="AD1232" i="51"/>
  <c r="AF1232" i="51" s="1"/>
  <c r="AG1232" i="51" s="1"/>
  <c r="AD1189" i="51"/>
  <c r="AF1189" i="51" s="1"/>
  <c r="AG1189" i="51" s="1"/>
  <c r="AD1664" i="51"/>
  <c r="AF1664" i="51" s="1"/>
  <c r="AG1664" i="51" s="1"/>
  <c r="AD1399" i="51"/>
  <c r="AF1399" i="51" s="1"/>
  <c r="AG1399" i="51" s="1"/>
  <c r="AD1196" i="51"/>
  <c r="AF1196" i="51" s="1"/>
  <c r="AG1196" i="51" s="1"/>
  <c r="AD636" i="51"/>
  <c r="AF636" i="51" s="1"/>
  <c r="AG636" i="51" s="1"/>
  <c r="AD495" i="51"/>
  <c r="AF495" i="51" s="1"/>
  <c r="AG495" i="51" s="1"/>
  <c r="AD493" i="51"/>
  <c r="AF493" i="51" s="1"/>
  <c r="AG493" i="51" s="1"/>
  <c r="AD1737" i="51"/>
  <c r="AF1737" i="51" s="1"/>
  <c r="AG1737" i="51" s="1"/>
  <c r="AD750" i="51"/>
  <c r="AF750" i="51" s="1"/>
  <c r="AG750" i="51" s="1"/>
  <c r="AD1457" i="51"/>
  <c r="AF1457" i="51" s="1"/>
  <c r="AG1457" i="51" s="1"/>
  <c r="AD1523" i="51"/>
  <c r="AF1523" i="51" s="1"/>
  <c r="AG1523" i="51" s="1"/>
  <c r="AD823" i="51"/>
  <c r="AF823" i="51" s="1"/>
  <c r="AG823" i="51" s="1"/>
  <c r="AD173" i="51"/>
  <c r="AF173" i="51" s="1"/>
  <c r="AG173" i="51" s="1"/>
  <c r="AD379" i="51"/>
  <c r="AF379" i="51" s="1"/>
  <c r="AG379" i="51" s="1"/>
  <c r="AD1177" i="51"/>
  <c r="AF1177" i="51" s="1"/>
  <c r="AG1177" i="51" s="1"/>
  <c r="AD1192" i="51"/>
  <c r="AF1192" i="51" s="1"/>
  <c r="AG1192" i="51" s="1"/>
  <c r="AD399" i="51"/>
  <c r="AF399" i="51" s="1"/>
  <c r="AG399" i="51" s="1"/>
  <c r="AD76" i="51"/>
  <c r="AF76" i="51" s="1"/>
  <c r="AG76" i="51" s="1"/>
  <c r="AD2130" i="51"/>
  <c r="AF2130" i="51" s="1"/>
  <c r="AG2130" i="51" s="1"/>
  <c r="AD1627" i="51"/>
  <c r="AF1627" i="51" s="1"/>
  <c r="AG1627" i="51" s="1"/>
  <c r="AD1924" i="51"/>
  <c r="AF1924" i="51" s="1"/>
  <c r="AG1924" i="51" s="1"/>
  <c r="AD535" i="51"/>
  <c r="AF535" i="51" s="1"/>
  <c r="AG535" i="51" s="1"/>
  <c r="AD1199" i="51"/>
  <c r="AF1199" i="51" s="1"/>
  <c r="AG1199" i="51" s="1"/>
  <c r="AD462" i="51"/>
  <c r="AF462" i="51" s="1"/>
  <c r="AG462" i="51" s="1"/>
  <c r="AD1213" i="51"/>
  <c r="AF1213" i="51" s="1"/>
  <c r="AG1213" i="51" s="1"/>
  <c r="AD1738" i="51"/>
  <c r="AF1738" i="51" s="1"/>
  <c r="AG1738" i="51" s="1"/>
  <c r="AD403" i="51"/>
  <c r="AF403" i="51" s="1"/>
  <c r="AG403" i="51" s="1"/>
  <c r="AD675" i="51"/>
  <c r="AF675" i="51" s="1"/>
  <c r="AG675" i="51" s="1"/>
  <c r="AD1676" i="51"/>
  <c r="AF1676" i="51" s="1"/>
  <c r="AG1676" i="51" s="1"/>
  <c r="AD1331" i="51"/>
  <c r="AF1331" i="51" s="1"/>
  <c r="AG1331" i="51" s="1"/>
  <c r="AD603" i="51"/>
  <c r="AF603" i="51" s="1"/>
  <c r="AG603" i="51" s="1"/>
  <c r="AD1683" i="51"/>
  <c r="AF1683" i="51" s="1"/>
  <c r="AG1683" i="51" s="1"/>
  <c r="AD1595" i="51"/>
  <c r="AF1595" i="51" s="1"/>
  <c r="AG1595" i="51" s="1"/>
  <c r="AD2324" i="51"/>
  <c r="AF2324" i="51" s="1"/>
  <c r="AG2324" i="51" s="1"/>
  <c r="AD639" i="51"/>
  <c r="AF639" i="51" s="1"/>
  <c r="AG639" i="51" s="1"/>
  <c r="AD1003" i="51"/>
  <c r="AF1003" i="51" s="1"/>
  <c r="AG1003" i="51" s="1"/>
  <c r="AD382" i="51"/>
  <c r="AF382" i="51" s="1"/>
  <c r="AG382" i="51" s="1"/>
  <c r="AD1299" i="51"/>
  <c r="AF1299" i="51" s="1"/>
  <c r="AG1299" i="51" s="1"/>
  <c r="AD150" i="51"/>
  <c r="AF150" i="51" s="1"/>
  <c r="AG150" i="51" s="1"/>
  <c r="AD1893" i="51"/>
  <c r="AF1893" i="51" s="1"/>
  <c r="AG1893" i="51" s="1"/>
  <c r="AD549" i="51"/>
  <c r="AF549" i="51" s="1"/>
  <c r="AG549" i="51" s="1"/>
  <c r="AD2036" i="51"/>
  <c r="AF2036" i="51" s="1"/>
  <c r="AG2036" i="51" s="1"/>
  <c r="AD104" i="51"/>
  <c r="AF104" i="51" s="1"/>
  <c r="AG104" i="51" s="1"/>
  <c r="AD2052" i="51"/>
  <c r="AF2052" i="51" s="1"/>
  <c r="AG2052" i="51" s="1"/>
  <c r="AD1148" i="51"/>
  <c r="AF1148" i="51" s="1"/>
  <c r="AG1148" i="51" s="1"/>
  <c r="AD1882" i="51"/>
  <c r="AF1882" i="51" s="1"/>
  <c r="AG1882" i="51" s="1"/>
  <c r="AD486" i="51"/>
  <c r="AF486" i="51" s="1"/>
  <c r="AG486" i="51" s="1"/>
  <c r="AD1777" i="51"/>
  <c r="AF1777" i="51" s="1"/>
  <c r="AG1777" i="51" s="1"/>
  <c r="AD1340" i="51"/>
  <c r="AF1340" i="51" s="1"/>
  <c r="AG1340" i="51" s="1"/>
  <c r="AD44" i="51"/>
  <c r="AF44" i="51" s="1"/>
  <c r="AG44" i="51" s="1"/>
  <c r="AD2300" i="51"/>
  <c r="AF2300" i="51" s="1"/>
  <c r="AG2300" i="51" s="1"/>
  <c r="AD1930" i="51"/>
  <c r="AF1930" i="51" s="1"/>
  <c r="AG1930" i="51" s="1"/>
  <c r="AD1494" i="51"/>
  <c r="AF1494" i="51" s="1"/>
  <c r="AG1494" i="51" s="1"/>
  <c r="AD2152" i="51"/>
  <c r="AF2152" i="51" s="1"/>
  <c r="AG2152" i="51" s="1"/>
  <c r="AD1886" i="51"/>
  <c r="AF1886" i="51" s="1"/>
  <c r="AG1886" i="51" s="1"/>
  <c r="AD517" i="51"/>
  <c r="AF517" i="51" s="1"/>
  <c r="AG517" i="51" s="1"/>
  <c r="AD1499" i="51"/>
  <c r="AF1499" i="51" s="1"/>
  <c r="AG1499" i="51" s="1"/>
  <c r="AD251" i="51"/>
  <c r="AF251" i="51" s="1"/>
  <c r="AG251" i="51" s="1"/>
  <c r="AD897" i="51"/>
  <c r="AF897" i="51" s="1"/>
  <c r="AG897" i="51" s="1"/>
  <c r="AD2033" i="51"/>
  <c r="AF2033" i="51" s="1"/>
  <c r="AG2033" i="51" s="1"/>
  <c r="AD594" i="51"/>
  <c r="AF594" i="51" s="1"/>
  <c r="AG594" i="51" s="1"/>
  <c r="AD972" i="51"/>
  <c r="AF972" i="51" s="1"/>
  <c r="AG972" i="51" s="1"/>
  <c r="AD2144" i="51"/>
  <c r="AF2144" i="51" s="1"/>
  <c r="AG2144" i="51" s="1"/>
  <c r="AD1382" i="51"/>
  <c r="AF1382" i="51" s="1"/>
  <c r="AG1382" i="51" s="1"/>
  <c r="AD1679" i="51"/>
  <c r="AF1679" i="51" s="1"/>
  <c r="AG1679" i="51" s="1"/>
  <c r="AD1795" i="51"/>
  <c r="AF1795" i="51" s="1"/>
  <c r="AG1795" i="51" s="1"/>
  <c r="AD1720" i="51"/>
  <c r="AF1720" i="51" s="1"/>
  <c r="AG1720" i="51" s="1"/>
  <c r="AD1540" i="51"/>
  <c r="AF1540" i="51" s="1"/>
  <c r="AG1540" i="51" s="1"/>
  <c r="AD618" i="51"/>
  <c r="AF618" i="51" s="1"/>
  <c r="AG618" i="51" s="1"/>
  <c r="AD2357" i="51"/>
  <c r="AF2357" i="51" s="1"/>
  <c r="AG2357" i="51" s="1"/>
  <c r="AD1191" i="51"/>
  <c r="AF1191" i="51" s="1"/>
  <c r="AG1191" i="51" s="1"/>
  <c r="AD2371" i="51"/>
  <c r="AF2371" i="51" s="1"/>
  <c r="AG2371" i="51" s="1"/>
  <c r="AD436" i="51"/>
  <c r="AF436" i="51" s="1"/>
  <c r="AG436" i="51" s="1"/>
  <c r="AD1308" i="51"/>
  <c r="AF1308" i="51" s="1"/>
  <c r="AG1308" i="51" s="1"/>
  <c r="AD752" i="51"/>
  <c r="AF752" i="51" s="1"/>
  <c r="AG752" i="51" s="1"/>
  <c r="AD29" i="51"/>
  <c r="AF29" i="51" s="1"/>
  <c r="AG29" i="51" s="1"/>
  <c r="AD2230" i="51"/>
  <c r="AF2230" i="51" s="1"/>
  <c r="AG2230" i="51" s="1"/>
  <c r="AD1602" i="51"/>
  <c r="AF1602" i="51" s="1"/>
  <c r="AG1602" i="51" s="1"/>
  <c r="AD1916" i="51"/>
  <c r="AF1916" i="51" s="1"/>
  <c r="AG1916" i="51" s="1"/>
  <c r="AD2199" i="51"/>
  <c r="AF2199" i="51" s="1"/>
  <c r="AG2199" i="51" s="1"/>
  <c r="AD759" i="51"/>
  <c r="AF759" i="51" s="1"/>
  <c r="AG759" i="51" s="1"/>
  <c r="AD316" i="51"/>
  <c r="AF316" i="51" s="1"/>
  <c r="AG316" i="51" s="1"/>
  <c r="AD356" i="51"/>
  <c r="AF356" i="51" s="1"/>
  <c r="AG356" i="51" s="1"/>
  <c r="AD48" i="51"/>
  <c r="AF48" i="51" s="1"/>
  <c r="AG48" i="51" s="1"/>
  <c r="AD145" i="51"/>
  <c r="AF145" i="51" s="1"/>
  <c r="AG145" i="51" s="1"/>
  <c r="AD609" i="51"/>
  <c r="AF609" i="51" s="1"/>
  <c r="AG609" i="51" s="1"/>
  <c r="AD408" i="51"/>
  <c r="AF408" i="51" s="1"/>
  <c r="AG408" i="51" s="1"/>
  <c r="AD1301" i="51"/>
  <c r="AF1301" i="51" s="1"/>
  <c r="AG1301" i="51" s="1"/>
  <c r="AD331" i="51"/>
  <c r="AF331" i="51" s="1"/>
  <c r="AG331" i="51" s="1"/>
  <c r="AD1150" i="51"/>
  <c r="AF1150" i="51" s="1"/>
  <c r="AG1150" i="51" s="1"/>
  <c r="AD142" i="51"/>
  <c r="AF142" i="51" s="1"/>
  <c r="AG142" i="51" s="1"/>
  <c r="AD393" i="51"/>
  <c r="AF393" i="51" s="1"/>
  <c r="AG393" i="51" s="1"/>
  <c r="AD287" i="51"/>
  <c r="AF287" i="51" s="1"/>
  <c r="AG287" i="51" s="1"/>
  <c r="AD1724" i="51"/>
  <c r="AF1724" i="51" s="1"/>
  <c r="AG1724" i="51" s="1"/>
  <c r="AD1610" i="51"/>
  <c r="AF1610" i="51" s="1"/>
  <c r="AG1610" i="51" s="1"/>
  <c r="AD682" i="51"/>
  <c r="AF682" i="51" s="1"/>
  <c r="AG682" i="51" s="1"/>
  <c r="AD1881" i="51"/>
  <c r="AF1881" i="51" s="1"/>
  <c r="AG1881" i="51" s="1"/>
  <c r="AD372" i="51"/>
  <c r="AF372" i="51" s="1"/>
  <c r="AG372" i="51" s="1"/>
  <c r="AD1389" i="51"/>
  <c r="AF1389" i="51" s="1"/>
  <c r="AG1389" i="51" s="1"/>
  <c r="AD1056" i="51"/>
  <c r="AF1056" i="51" s="1"/>
  <c r="AG1056" i="51" s="1"/>
  <c r="AD290" i="51"/>
  <c r="AF290" i="51" s="1"/>
  <c r="AG290" i="51" s="1"/>
  <c r="AF583" i="51" l="1"/>
  <c r="AG583" i="51" s="1"/>
  <c r="AF812" i="51"/>
  <c r="AG812" i="51" s="1"/>
  <c r="AF2" i="51"/>
  <c r="AD2430" i="51"/>
  <c r="C39" i="45" s="1"/>
  <c r="AG2" i="51" l="1"/>
  <c r="AG2430" i="51" s="1"/>
  <c r="AF2430" i="51"/>
  <c r="C45"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HERISSOU Marc</author>
  </authors>
  <commentList>
    <comment ref="B1" authorId="0" shapeId="0" xr:uid="{00000000-0006-0000-0100-000001000000}">
      <text>
        <r>
          <rPr>
            <b/>
            <sz val="9"/>
            <color rgb="FF000000"/>
            <rFont val="Tahoma"/>
            <family val="2"/>
          </rPr>
          <t xml:space="preserve">445 - BAYARD ADULTE
</t>
        </r>
        <r>
          <rPr>
            <b/>
            <sz val="9"/>
            <color rgb="FF000000"/>
            <rFont val="Tahoma"/>
            <family val="2"/>
          </rPr>
          <t xml:space="preserve">446 - BAYARD JEUNESSE
</t>
        </r>
        <r>
          <rPr>
            <b/>
            <sz val="9"/>
            <color rgb="FF000000"/>
            <rFont val="Tahoma"/>
            <family val="2"/>
          </rPr>
          <t xml:space="preserve">
</t>
        </r>
        <r>
          <rPr>
            <b/>
            <sz val="9"/>
            <color rgb="FF000000"/>
            <rFont val="Tahoma"/>
            <family val="2"/>
          </rPr>
          <t xml:space="preserve">447 - BAYARD PRESSE
</t>
        </r>
        <r>
          <rPr>
            <b/>
            <sz val="9"/>
            <color rgb="FF000000"/>
            <rFont val="Tahoma"/>
            <family val="2"/>
          </rPr>
          <t xml:space="preserve">448 - BAYARD S.E.R.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BRIFFAUT Veronique</author>
  </authors>
  <commentList>
    <comment ref="C18" authorId="0" shapeId="0" xr:uid="{00000000-0006-0000-0400-000001000000}">
      <text>
        <r>
          <rPr>
            <b/>
            <sz val="9"/>
            <color indexed="81"/>
            <rFont val="Tahoma"/>
            <family val="2"/>
          </rPr>
          <t xml:space="preserve">GENCOD :
</t>
        </r>
        <r>
          <rPr>
            <sz val="9"/>
            <color indexed="81"/>
            <rFont val="Tahoma"/>
            <family val="2"/>
          </rPr>
          <t>Code obligatoire pour les bibliothèques, CDI, collèges et lycées.</t>
        </r>
        <r>
          <rPr>
            <b/>
            <sz val="9"/>
            <color indexed="81"/>
            <rFont val="Tahoma"/>
            <family val="2"/>
          </rPr>
          <t xml:space="preserve">
</t>
        </r>
        <r>
          <rPr>
            <sz val="9"/>
            <color indexed="81"/>
            <rFont val="Tahoma"/>
            <family val="2"/>
          </rPr>
          <t xml:space="preserve">Pour trouver ce code : </t>
        </r>
        <r>
          <rPr>
            <b/>
            <sz val="9"/>
            <color indexed="81"/>
            <rFont val="Tahoma"/>
            <family val="2"/>
          </rPr>
          <t xml:space="preserve">
https://clil.centprod.com/gln/searchGln.html</t>
        </r>
      </text>
    </comment>
  </commentList>
</comments>
</file>

<file path=xl/sharedStrings.xml><?xml version="1.0" encoding="utf-8"?>
<sst xmlns="http://schemas.openxmlformats.org/spreadsheetml/2006/main" count="29403" uniqueCount="5577">
  <si>
    <t>MA PREMIERE BIBLE</t>
  </si>
  <si>
    <t>MA MAMAN A BESOIN DE MOI</t>
  </si>
  <si>
    <t>LOUP GOULOUP ET LA LUNE</t>
  </si>
  <si>
    <t>100% EXCELLENT ! LES 120 MEILLEURES RECETTES D'ASTRAPI</t>
  </si>
  <si>
    <t>VIVRE EN SOCIETE</t>
  </si>
  <si>
    <t>LES GRANDES ENIGMES DE L'HISTOIRE</t>
  </si>
  <si>
    <t>LBDB0055E1</t>
  </si>
  <si>
    <t>LCDP0162E1</t>
  </si>
  <si>
    <t>LEPO0150E1</t>
  </si>
  <si>
    <t>TU LIS, JE LIS</t>
  </si>
  <si>
    <t>LMIL0070E1</t>
  </si>
  <si>
    <t>ATELIER DESSINS</t>
  </si>
  <si>
    <t>POLO</t>
  </si>
  <si>
    <t>TITRE</t>
  </si>
  <si>
    <t>AGES</t>
  </si>
  <si>
    <t>ALBUMS</t>
  </si>
  <si>
    <t>SAMSAM</t>
  </si>
  <si>
    <t>LRID0002E2</t>
  </si>
  <si>
    <t>ACTIVITES</t>
  </si>
  <si>
    <t>LADI0049E1</t>
  </si>
  <si>
    <t>LIAD0015E1</t>
  </si>
  <si>
    <t>DEUX AMIS POUR LA VIE</t>
  </si>
  <si>
    <t>LDDO0305E1</t>
  </si>
  <si>
    <t>LLAL0008E1</t>
  </si>
  <si>
    <t>MON PETIT LIVRE DU BAPTEME</t>
  </si>
  <si>
    <t>LCHP0006E1</t>
  </si>
  <si>
    <t>TU ES UNE MERVEILLE</t>
  </si>
  <si>
    <t>LCHP0020E1</t>
  </si>
  <si>
    <t>LERE0070E1</t>
  </si>
  <si>
    <t>LBDB0032E1</t>
  </si>
  <si>
    <t>LBDB0029E1</t>
  </si>
  <si>
    <t>MOMO</t>
  </si>
  <si>
    <t>LEST0061E1</t>
  </si>
  <si>
    <t>LEST0023E1</t>
  </si>
  <si>
    <t>LES DRAGONS DE NALSARA</t>
  </si>
  <si>
    <t>LES HEROS</t>
  </si>
  <si>
    <t>STATUT</t>
  </si>
  <si>
    <t>EAN</t>
  </si>
  <si>
    <t>LCDP0008E2</t>
  </si>
  <si>
    <t>LCDP0051E3</t>
  </si>
  <si>
    <t>LCDP0014E2</t>
  </si>
  <si>
    <t>LCDP0157E1</t>
  </si>
  <si>
    <t>ARIOL</t>
  </si>
  <si>
    <t>COLLECTION</t>
  </si>
  <si>
    <t>CATEGORIE</t>
  </si>
  <si>
    <t>FEE FIFOLETTE A CASSE SA BAGUETTE</t>
  </si>
  <si>
    <t>LRID0006E1</t>
  </si>
  <si>
    <t>LBDR0100E1</t>
  </si>
  <si>
    <t>POB ET LE POT</t>
  </si>
  <si>
    <t>POB ET SA MAMAN</t>
  </si>
  <si>
    <t>LIAD0012E1</t>
  </si>
  <si>
    <t>LIAD0013E1</t>
  </si>
  <si>
    <t>LIAD0011E1</t>
  </si>
  <si>
    <t>HEROS DE LEGENDE</t>
  </si>
  <si>
    <t>LHCO0010E1</t>
  </si>
  <si>
    <t>LHCO0012E1</t>
  </si>
  <si>
    <t>LHCO0137E1</t>
  </si>
  <si>
    <t>LHCO0056E1</t>
  </si>
  <si>
    <t>LHCO0074E1</t>
  </si>
  <si>
    <t>LHCO0011E1</t>
  </si>
  <si>
    <t>LOUK0017E1</t>
  </si>
  <si>
    <t>LBDB0005E2</t>
  </si>
  <si>
    <t>LBDB0021E1</t>
  </si>
  <si>
    <t>LBDB0019E2</t>
  </si>
  <si>
    <t>LBDB0015E2</t>
  </si>
  <si>
    <t>LBDB0006E2</t>
  </si>
  <si>
    <t>LBDB0001E2</t>
  </si>
  <si>
    <t>LBDB0012E2</t>
  </si>
  <si>
    <t>LBDB0016E2</t>
  </si>
  <si>
    <t>LARI0101E2</t>
  </si>
  <si>
    <t>ANATOLE LATUILE</t>
  </si>
  <si>
    <t>LBDB0004E2</t>
  </si>
  <si>
    <t>LBDB0010E2</t>
  </si>
  <si>
    <t>LBDB0042E1</t>
  </si>
  <si>
    <t>EMILE ET MARGOT</t>
  </si>
  <si>
    <t>LBDB0026E1</t>
  </si>
  <si>
    <t>LES SUPER SUPER</t>
  </si>
  <si>
    <t>ESPIONS DE FAMILLE</t>
  </si>
  <si>
    <t>SKELETON CREEK</t>
  </si>
  <si>
    <t>LCON0020E1</t>
  </si>
  <si>
    <t>SWING A BERLIN</t>
  </si>
  <si>
    <t>LPOE0052E1</t>
  </si>
  <si>
    <t>LBDB0041E1</t>
  </si>
  <si>
    <t>LBDB0048E1</t>
  </si>
  <si>
    <t>LHCO0190E1</t>
  </si>
  <si>
    <t>CA VEUT DIRE QUOI, CROIRE EN DIEU ?</t>
  </si>
  <si>
    <t>ON FAIT COMMENT POUR CHANGER LE MONDE ?</t>
  </si>
  <si>
    <t>LCDP0005E2</t>
  </si>
  <si>
    <t>LDAT0015E2</t>
  </si>
  <si>
    <t>LRID0012E1</t>
  </si>
  <si>
    <t>LIAD0017E1</t>
  </si>
  <si>
    <t>HORS COLLECTION</t>
  </si>
  <si>
    <t>ULYSSE MOORE</t>
  </si>
  <si>
    <t>LA MYTHOLOGIE GRECQUE EN CENT EPISODES</t>
  </si>
  <si>
    <t>ENIGMES</t>
  </si>
  <si>
    <t>LERE0143E1</t>
  </si>
  <si>
    <t>LHCO0158E1</t>
  </si>
  <si>
    <t>LBDB0034E1</t>
  </si>
  <si>
    <t>LIAD0014E1</t>
  </si>
  <si>
    <t>LCDP0151E1</t>
  </si>
  <si>
    <t>LCDP0150E1</t>
  </si>
  <si>
    <t>LCDP0152E1</t>
  </si>
  <si>
    <t>LCDP0155E1</t>
  </si>
  <si>
    <t>CHAIR DE POULE - HORRORLAND</t>
  </si>
  <si>
    <t>LIDO0004E1</t>
  </si>
  <si>
    <t>LIAD0018E1</t>
  </si>
  <si>
    <t>LERE0024E2</t>
  </si>
  <si>
    <t>LE MYSTERIEUX CERCLE BENEDICT</t>
  </si>
  <si>
    <t>NON !</t>
  </si>
  <si>
    <t>LIAD0019E1</t>
  </si>
  <si>
    <t>LIAD0020E1</t>
  </si>
  <si>
    <t>LEST0095E1</t>
  </si>
  <si>
    <t>LRGR0003E1</t>
  </si>
  <si>
    <t>LHCO0199E1</t>
  </si>
  <si>
    <t>LHCO0213E1</t>
  </si>
  <si>
    <t>LHCO0164E1</t>
  </si>
  <si>
    <t>LBDB0054E1</t>
  </si>
  <si>
    <t>LBDB0058E1</t>
  </si>
  <si>
    <t>LBDB0057E1</t>
  </si>
  <si>
    <t>KIKI ET ALIÈNE</t>
  </si>
  <si>
    <t>LLAL0182E1</t>
  </si>
  <si>
    <t>LHCO0169E2</t>
  </si>
  <si>
    <t>LE MONT DES BRUMES</t>
  </si>
  <si>
    <t>LEST0123E1</t>
  </si>
  <si>
    <t>LPPO0025E3</t>
  </si>
  <si>
    <t>LPPO0055E3</t>
  </si>
  <si>
    <t>LPPO0065E3</t>
  </si>
  <si>
    <t>LPPO0075E3</t>
  </si>
  <si>
    <t>LPPO0078E3</t>
  </si>
  <si>
    <t>LPPO0095E2</t>
  </si>
  <si>
    <t>LPPO0100E2</t>
  </si>
  <si>
    <t>LPPO0128E2</t>
  </si>
  <si>
    <t>LPPO0138E2</t>
  </si>
  <si>
    <t>LPPO0145E1</t>
  </si>
  <si>
    <t>POB VEUT UN CALIN</t>
  </si>
  <si>
    <t>LPPO0146E1</t>
  </si>
  <si>
    <t>POB AIME SON PAPA</t>
  </si>
  <si>
    <t>LPPO0149E1</t>
  </si>
  <si>
    <t>POB CONDUIT LE TRACTEUR</t>
  </si>
  <si>
    <t>POB SUR LE POT</t>
  </si>
  <si>
    <t>LACA0067E1</t>
  </si>
  <si>
    <t>J'ARRIVE !</t>
  </si>
  <si>
    <t>LACA0068E1</t>
  </si>
  <si>
    <t>PETIT OU GRAND ?</t>
  </si>
  <si>
    <t>LBDB0066E1</t>
  </si>
  <si>
    <t>LBDB0067E1</t>
  </si>
  <si>
    <t>LCDP0035E3</t>
  </si>
  <si>
    <t>LIDO0006E1</t>
  </si>
  <si>
    <t>LPLO0007E1</t>
  </si>
  <si>
    <t>LPOA0001E2</t>
  </si>
  <si>
    <t>LSPA0001E1</t>
  </si>
  <si>
    <t>Qtés</t>
  </si>
  <si>
    <t>LBDR0015E2</t>
  </si>
  <si>
    <t>LBDR0007E2</t>
  </si>
  <si>
    <t>LBDR0010E2</t>
  </si>
  <si>
    <t>LBDR0003E2</t>
  </si>
  <si>
    <t>LBDR0106E2</t>
  </si>
  <si>
    <t>MON AMIE ANNE FRANK</t>
  </si>
  <si>
    <t>LARMES</t>
  </si>
  <si>
    <t>LBDB0070E1</t>
  </si>
  <si>
    <t>LBDB0071E1</t>
  </si>
  <si>
    <t>LARI0205E1</t>
  </si>
  <si>
    <t>LBDB0065E1</t>
  </si>
  <si>
    <t>LULU</t>
  </si>
  <si>
    <t>LBDB0069E1</t>
  </si>
  <si>
    <t xml:space="preserve">MARION DUVAL </t>
  </si>
  <si>
    <t>LBDB0068E1</t>
  </si>
  <si>
    <t>MISS PEREGRINE ET LES ENFANTS PARTICULIERS</t>
  </si>
  <si>
    <t>LBDR0104E2</t>
  </si>
  <si>
    <t>LPPO0079E3</t>
  </si>
  <si>
    <t>LPPO0074E3</t>
  </si>
  <si>
    <t>LPPO0084E2</t>
  </si>
  <si>
    <t>LPPO0142E2</t>
  </si>
  <si>
    <t>LPPO0131E2</t>
  </si>
  <si>
    <t>LPPO0130E2</t>
  </si>
  <si>
    <t>LPPO0082E3</t>
  </si>
  <si>
    <t>LPPO0034E4</t>
  </si>
  <si>
    <t>LPPO0115E3</t>
  </si>
  <si>
    <t>LERE0212E1</t>
  </si>
  <si>
    <t>LDDO0055E1</t>
  </si>
  <si>
    <t>LENG0006E1</t>
  </si>
  <si>
    <t>LERE0162E1</t>
  </si>
  <si>
    <t>LACA0069E1</t>
  </si>
  <si>
    <t>LHCO0165E1</t>
  </si>
  <si>
    <t>LSPA0002E1</t>
  </si>
  <si>
    <t>SCIENCES PAS BÊTES</t>
  </si>
  <si>
    <t>LDDO0052E1</t>
  </si>
  <si>
    <t>LANO0004E1</t>
  </si>
  <si>
    <t>LC390014E1</t>
  </si>
  <si>
    <t>LPMS0003E1</t>
  </si>
  <si>
    <t>LMIL0148E1</t>
  </si>
  <si>
    <t>LSPA0003E1</t>
  </si>
  <si>
    <t>MON IMAGIER DE LA MESSE</t>
  </si>
  <si>
    <t>LPPO0009E4</t>
  </si>
  <si>
    <t>LDAT0022E2</t>
  </si>
  <si>
    <t>LGGV0001E1</t>
  </si>
  <si>
    <t>LES GRANDES GRANDES VACANCES</t>
  </si>
  <si>
    <t>LGGV0002E1</t>
  </si>
  <si>
    <t>LGGV0003E1</t>
  </si>
  <si>
    <t>LPPO0154E1</t>
  </si>
  <si>
    <t>LPPO0155E1</t>
  </si>
  <si>
    <t>LPPO0157E1</t>
  </si>
  <si>
    <t>LSPA0004E1</t>
  </si>
  <si>
    <t>LES ENQUETES D'ELIOTT ET NINA</t>
  </si>
  <si>
    <t>ROMANS JE BOUQUINE</t>
  </si>
  <si>
    <t>YSEE</t>
  </si>
  <si>
    <t>BLACK OUT</t>
  </si>
  <si>
    <t>JEUX ET ACTIVITES</t>
  </si>
  <si>
    <t>LE MONDE ET MOI</t>
  </si>
  <si>
    <t>HISTOIRE</t>
  </si>
  <si>
    <t>LES PETITS LIVRES</t>
  </si>
  <si>
    <t>APPRENDRE</t>
  </si>
  <si>
    <t>CULTURE CHRETIENNE</t>
  </si>
  <si>
    <t>LPPO0091E2</t>
  </si>
  <si>
    <t>LERE0103E2</t>
  </si>
  <si>
    <t>LD120002E1</t>
  </si>
  <si>
    <t>LADI0078E1</t>
  </si>
  <si>
    <t>LGGV0004E1</t>
  </si>
  <si>
    <t>LCDP0200E1</t>
  </si>
  <si>
    <t>LADI0079E1</t>
  </si>
  <si>
    <t>LIDO0007E1</t>
  </si>
  <si>
    <t>QUAND VIENT L'ORAGE</t>
  </si>
  <si>
    <t>100% YOGA DES PETITS</t>
  </si>
  <si>
    <t>LE COLLÈGE LOVECRAFT</t>
  </si>
  <si>
    <t>LBDB0073E1</t>
  </si>
  <si>
    <t>CHAIR DE POULE - CHÂTEAU DE L'HORREUR</t>
  </si>
  <si>
    <t>CHAIR DE POULE</t>
  </si>
  <si>
    <t>LBDB0075E1</t>
  </si>
  <si>
    <t>LBDB0076E1</t>
  </si>
  <si>
    <t>LBDB0074E1</t>
  </si>
  <si>
    <t>ON JOUE ?</t>
  </si>
  <si>
    <t>LLAL0201E1</t>
  </si>
  <si>
    <t>BONJOUR !</t>
  </si>
  <si>
    <t>LSPA0005E1</t>
  </si>
  <si>
    <t>LBHT0166E1</t>
  </si>
  <si>
    <t>LLUL0036E1</t>
  </si>
  <si>
    <t>LCDP0034E2</t>
  </si>
  <si>
    <t>LCDP0201E1</t>
  </si>
  <si>
    <t>LLPG0001E3</t>
  </si>
  <si>
    <t>LHCO0249E1</t>
  </si>
  <si>
    <t>LEST0107E1</t>
  </si>
  <si>
    <t>LHCO0243E1</t>
  </si>
  <si>
    <t>JE VEUX MA COUCHE !</t>
  </si>
  <si>
    <t>LIDO0003E2</t>
  </si>
  <si>
    <t>LMID0005E1</t>
  </si>
  <si>
    <t>LC390017E1</t>
  </si>
  <si>
    <t>LRID0020E1</t>
  </si>
  <si>
    <t>LPMS0006E1</t>
  </si>
  <si>
    <t>SUR LES PAS DE TERESA, LA RELIGIEUSE DE CALCUTTA</t>
  </si>
  <si>
    <t>LERE0171E1</t>
  </si>
  <si>
    <t>MON IMAGIER DU BAPTÊME</t>
  </si>
  <si>
    <t>LERE0214E1</t>
  </si>
  <si>
    <t>LERE0115E2</t>
  </si>
  <si>
    <t>LERE0057E2</t>
  </si>
  <si>
    <t>SERIE</t>
  </si>
  <si>
    <t>ZOUK</t>
  </si>
  <si>
    <t>NICHOLAS OLDLAND</t>
  </si>
  <si>
    <t>ESSIE</t>
  </si>
  <si>
    <t>EVEIL RELIGIEUX</t>
  </si>
  <si>
    <t>LARI0210E1</t>
  </si>
  <si>
    <t>LA CANTOCHE</t>
  </si>
  <si>
    <t>LBDB0078E1</t>
  </si>
  <si>
    <t>LCDP0202E1</t>
  </si>
  <si>
    <t>LGOR0003E1</t>
  </si>
  <si>
    <t>LRGR0004E1</t>
  </si>
  <si>
    <t>LPPO0163E1</t>
  </si>
  <si>
    <t>LPPO0162E1</t>
  </si>
  <si>
    <t>LACA0077E1</t>
  </si>
  <si>
    <t>LADI0091E1</t>
  </si>
  <si>
    <t>LGOR0004E1</t>
  </si>
  <si>
    <t>LIDO0002E2</t>
  </si>
  <si>
    <t>LLAL0203E1</t>
  </si>
  <si>
    <t>LRGR0002E2</t>
  </si>
  <si>
    <t>LSPA0006E1</t>
  </si>
  <si>
    <t>BD KIDS</t>
  </si>
  <si>
    <t>LLAL2055E3</t>
  </si>
  <si>
    <t>LADI0039E2</t>
  </si>
  <si>
    <t>LLAL0159E2</t>
  </si>
  <si>
    <t>LLAL0166E2</t>
  </si>
  <si>
    <t>ADELIDELO</t>
  </si>
  <si>
    <t>POB JOUE AU FOOT</t>
  </si>
  <si>
    <t>POB EST GOURMAND</t>
  </si>
  <si>
    <t>LPOA0110E1</t>
  </si>
  <si>
    <t>POB AIME SA MAMAN</t>
  </si>
  <si>
    <t>LD100001E1</t>
  </si>
  <si>
    <t>LD100013E1</t>
  </si>
  <si>
    <t>CHEMIN DES PETITS</t>
  </si>
  <si>
    <t>LACA0076E1</t>
  </si>
  <si>
    <t>LADI0093E1</t>
  </si>
  <si>
    <t>LBDR0109E1</t>
  </si>
  <si>
    <t>LCDP0203E1</t>
  </si>
  <si>
    <t>LCDP0204E1</t>
  </si>
  <si>
    <t>LD100022E1</t>
  </si>
  <si>
    <t>LD100023E1</t>
  </si>
  <si>
    <t>LD120023E1</t>
  </si>
  <si>
    <t>LDAO0005E1</t>
  </si>
  <si>
    <t>LEPO0013E1</t>
  </si>
  <si>
    <t>LEPO0014E1</t>
  </si>
  <si>
    <t>LERE0222E1</t>
  </si>
  <si>
    <t>LIDO0009E1</t>
  </si>
  <si>
    <t>LLAL0150E2</t>
  </si>
  <si>
    <t>LLAL0161E2</t>
  </si>
  <si>
    <t>LOUK0029E1</t>
  </si>
  <si>
    <t>LPMS0007E1</t>
  </si>
  <si>
    <t>POB S'HABILLE TOUT SEUL</t>
  </si>
  <si>
    <t>POB A LA FERME</t>
  </si>
  <si>
    <t>POB VA DORMIR</t>
  </si>
  <si>
    <t>LSPA0008E1</t>
  </si>
  <si>
    <t>LSPA0009E1</t>
  </si>
  <si>
    <t>LSPK0001E1</t>
  </si>
  <si>
    <t>MINI BD KIDS</t>
  </si>
  <si>
    <t>LLAL0199E2</t>
  </si>
  <si>
    <t>LLAL0160E2</t>
  </si>
  <si>
    <t>LARI0211E1</t>
  </si>
  <si>
    <t>LBDB0092E1</t>
  </si>
  <si>
    <t>LBDB0095E1</t>
  </si>
  <si>
    <t>LBDB0102E1</t>
  </si>
  <si>
    <t>LBDB0103E1</t>
  </si>
  <si>
    <t>LBDB0105E1</t>
  </si>
  <si>
    <t>LBDR0110E1</t>
  </si>
  <si>
    <t>LBHP0067E1</t>
  </si>
  <si>
    <t>LD100027E1</t>
  </si>
  <si>
    <t>THE SUN IS ALSO A STAR</t>
  </si>
  <si>
    <t>LDAT0062E1</t>
  </si>
  <si>
    <t>LJLP0279E1</t>
  </si>
  <si>
    <t>LJLP0280E1</t>
  </si>
  <si>
    <t>LLAL0187E2</t>
  </si>
  <si>
    <t>LTTN0001E3</t>
  </si>
  <si>
    <t>LTTN0002E3</t>
  </si>
  <si>
    <t>LTTN0003E3</t>
  </si>
  <si>
    <t>LTTN0004E3</t>
  </si>
  <si>
    <t>LTTN0005E3</t>
  </si>
  <si>
    <t>LTTN0006E3</t>
  </si>
  <si>
    <t>LTTN0007E3</t>
  </si>
  <si>
    <t>LTTN0008E3</t>
  </si>
  <si>
    <t>LTTN0009E3</t>
  </si>
  <si>
    <t>LTTN0010E3</t>
  </si>
  <si>
    <t>LTTN0011E3</t>
  </si>
  <si>
    <t>LTTN0012E3</t>
  </si>
  <si>
    <t>LTTN0013E3</t>
  </si>
  <si>
    <t>LTTN0014E3</t>
  </si>
  <si>
    <t>LTTN0015E3</t>
  </si>
  <si>
    <t>LTTN0016E3</t>
  </si>
  <si>
    <t>LTTN0017E3</t>
  </si>
  <si>
    <t>LTTN0018E3</t>
  </si>
  <si>
    <t>LTTN0019E3</t>
  </si>
  <si>
    <t>LTTN0020E3</t>
  </si>
  <si>
    <t>LTTN0021E3</t>
  </si>
  <si>
    <t>LTTN0022E3</t>
  </si>
  <si>
    <t>LTTN0023E3</t>
  </si>
  <si>
    <t>LTTN0024E3</t>
  </si>
  <si>
    <t>LTTN0025E3</t>
  </si>
  <si>
    <t>LTTN0026E3</t>
  </si>
  <si>
    <t>LTTN0027E3</t>
  </si>
  <si>
    <t>LTTN0028E3</t>
  </si>
  <si>
    <t>LTTN0030E3</t>
  </si>
  <si>
    <t>LTTN0031E3</t>
  </si>
  <si>
    <t>LTTN0032E2</t>
  </si>
  <si>
    <t>LTTN0033E2</t>
  </si>
  <si>
    <t>LTTN0034E2</t>
  </si>
  <si>
    <t>LTTN0036E2</t>
  </si>
  <si>
    <t>LBDR0111E1</t>
  </si>
  <si>
    <t>LJLP0281E1</t>
  </si>
  <si>
    <t>LAVD0010E1</t>
  </si>
  <si>
    <t>LTBH0004E4</t>
  </si>
  <si>
    <t>JE NE VEUX PAS SORTIR DE MON LIT !</t>
  </si>
  <si>
    <t>LLAL0176E2</t>
  </si>
  <si>
    <t>LLAL0174E2</t>
  </si>
  <si>
    <t>LBD20004E1</t>
  </si>
  <si>
    <t>LAVD0011E1</t>
  </si>
  <si>
    <t>LJLP0010E4</t>
  </si>
  <si>
    <t>LJLP0011E4</t>
  </si>
  <si>
    <t>LJLP0030E4</t>
  </si>
  <si>
    <t>LJLP0080E4</t>
  </si>
  <si>
    <t>LJLP0100E4</t>
  </si>
  <si>
    <t>LJLP0159E4</t>
  </si>
  <si>
    <t>LLAL0157E2</t>
  </si>
  <si>
    <t>Epuisé</t>
  </si>
  <si>
    <t>Rupture</t>
  </si>
  <si>
    <t>SYBILLE DELACROIX</t>
  </si>
  <si>
    <t>HERVE TULLET</t>
  </si>
  <si>
    <t>FICTION POCHE</t>
  </si>
  <si>
    <t>DOCUMENTAIRE &amp; ACTIVITES</t>
  </si>
  <si>
    <t>ENCYCLO PASSION</t>
  </si>
  <si>
    <t>ENCYCLOPEDIES IMAGES DOC</t>
  </si>
  <si>
    <t>LIVRES SONORES</t>
  </si>
  <si>
    <t>ALBUMS IMAGIERS</t>
  </si>
  <si>
    <t>LIVRES ANIMES</t>
  </si>
  <si>
    <t>RECUEILS</t>
  </si>
  <si>
    <t>LIS AVEC MOI</t>
  </si>
  <si>
    <t>JE DECOUVRE AVEC POB - AUTOCOLLANTS</t>
  </si>
  <si>
    <t>LPOJ0027E1</t>
  </si>
  <si>
    <t>LPPO0078E4</t>
  </si>
  <si>
    <t>LPIG0003E1</t>
  </si>
  <si>
    <t>LPIG0004E1</t>
  </si>
  <si>
    <t>LPVO0010E1</t>
  </si>
  <si>
    <t>LPPO0169E1</t>
  </si>
  <si>
    <t>LPPO0171E1</t>
  </si>
  <si>
    <t>LSPA0050E1</t>
  </si>
  <si>
    <t>LJLP0275E2</t>
  </si>
  <si>
    <t>LJLP0040E4</t>
  </si>
  <si>
    <t>LERE0060E3</t>
  </si>
  <si>
    <t>LDDO0025E2</t>
  </si>
  <si>
    <t>JEUX ET JOUETS</t>
  </si>
  <si>
    <t>L1JL0023E2</t>
  </si>
  <si>
    <t>L1JL0068E2</t>
  </si>
  <si>
    <t>L1JL0076E2</t>
  </si>
  <si>
    <t>L1JL0124E2</t>
  </si>
  <si>
    <t>LAVA0002E1</t>
  </si>
  <si>
    <t>LD100030E1</t>
  </si>
  <si>
    <t>LJCL0001E1</t>
  </si>
  <si>
    <t>LJCL0002E1</t>
  </si>
  <si>
    <t>LJE10004J1</t>
  </si>
  <si>
    <t>LJE50001J1</t>
  </si>
  <si>
    <t>LJE60001J1</t>
  </si>
  <si>
    <t>LJLP0037E4</t>
  </si>
  <si>
    <t>LJLP0076E4</t>
  </si>
  <si>
    <t>LRID0027E1</t>
  </si>
  <si>
    <t>LSPK0002E1</t>
  </si>
  <si>
    <t>OH! UN LIVRE QUI FAIT DES SONS</t>
  </si>
  <si>
    <t>TOTO</t>
  </si>
  <si>
    <t>BÊTISES EXPRESS</t>
  </si>
  <si>
    <t>ANIMAUX</t>
  </si>
  <si>
    <t>LLAL0205E1</t>
  </si>
  <si>
    <t>LCPD0450E1</t>
  </si>
  <si>
    <t>LCDP0451E1</t>
  </si>
  <si>
    <t>LJLP0282E1</t>
  </si>
  <si>
    <t>LJLP0006E4</t>
  </si>
  <si>
    <t>LES ENQUÊTES DU CP</t>
  </si>
  <si>
    <t>LJBO0213E2</t>
  </si>
  <si>
    <t>L1JL0134E1</t>
  </si>
  <si>
    <t>YAKARI</t>
  </si>
  <si>
    <t>LYAK0001E1</t>
  </si>
  <si>
    <t>LYAK0002E1</t>
  </si>
  <si>
    <t>LYAK0003E1</t>
  </si>
  <si>
    <t>LYAK0004E1</t>
  </si>
  <si>
    <t>L'HISTOIRE EN MANGA</t>
  </si>
  <si>
    <t>LDDO0317E1</t>
  </si>
  <si>
    <t>LBD20005E1</t>
  </si>
  <si>
    <t>LACA0112E1</t>
  </si>
  <si>
    <t>LACA0114E1</t>
  </si>
  <si>
    <t>LCHP0101E2</t>
  </si>
  <si>
    <t>LDDO0319E1</t>
  </si>
  <si>
    <t>LERE0020E3</t>
  </si>
  <si>
    <t>LEST0023E3</t>
  </si>
  <si>
    <t>LHCO0240E2</t>
  </si>
  <si>
    <t>LJBO0103E3</t>
  </si>
  <si>
    <t>LJBO0119E3</t>
  </si>
  <si>
    <t>LJBO0127E3</t>
  </si>
  <si>
    <t>LJBO0164E2</t>
  </si>
  <si>
    <t>LLAL0181E2</t>
  </si>
  <si>
    <t>NILS ET LE TERRIBLE SECRET</t>
  </si>
  <si>
    <t>COMMENT JE SUIS DEVENU MALCOLM X</t>
  </si>
  <si>
    <t>LHCO0188P1</t>
  </si>
  <si>
    <t>LHCO0017P1</t>
  </si>
  <si>
    <t>TOM-TOM ET NANA</t>
  </si>
  <si>
    <t>JEU DE PLATEAU</t>
  </si>
  <si>
    <t>LATU0001E1</t>
  </si>
  <si>
    <t>LADI0063E2</t>
  </si>
  <si>
    <t>LPOJ0031E1</t>
  </si>
  <si>
    <t>LLAL0183E2</t>
  </si>
  <si>
    <t>LBDB0111E1</t>
  </si>
  <si>
    <t>LARI0005E1</t>
  </si>
  <si>
    <t>L1JL0074E2</t>
  </si>
  <si>
    <t>LHCO0169E3</t>
  </si>
  <si>
    <t>LJLP0128E4</t>
  </si>
  <si>
    <t>LSPA0002P1</t>
  </si>
  <si>
    <t>DATE REIMP</t>
  </si>
  <si>
    <t>LJLP0038E4</t>
  </si>
  <si>
    <t>LJLP0283E1</t>
  </si>
  <si>
    <t>ARDOISES</t>
  </si>
  <si>
    <t>ALBUMS POUR LES PETITS</t>
  </si>
  <si>
    <t>DESSINE !</t>
  </si>
  <si>
    <t>ALBUMS POUR LES PLUS GRANDS</t>
  </si>
  <si>
    <t>LA FEE FIFOLETTE</t>
  </si>
  <si>
    <t>POUSSIN DE MAUVAIS POIL (UN)</t>
  </si>
  <si>
    <t>LE PETIT OGRE</t>
  </si>
  <si>
    <t>PETIT A PETIT, JE LIS</t>
  </si>
  <si>
    <t>YOUPI, JE LIS !</t>
  </si>
  <si>
    <t>VAMPIRETTE</t>
  </si>
  <si>
    <t>LES 39 CLES - SAISON 2</t>
  </si>
  <si>
    <t>CHAIR DE POULE - MONSTERLAND</t>
  </si>
  <si>
    <t>FÊTES DE LA FOI</t>
  </si>
  <si>
    <t>LBD20009E1</t>
  </si>
  <si>
    <t>LES TROIS COCHONS PETITS</t>
  </si>
  <si>
    <t>LBDB0116E1</t>
  </si>
  <si>
    <t>LBDB0117E1</t>
  </si>
  <si>
    <t>LBD10002E1</t>
  </si>
  <si>
    <t>LBDB0113E1</t>
  </si>
  <si>
    <t>KEVIN AND KATE</t>
  </si>
  <si>
    <t>LBDB0109E1</t>
  </si>
  <si>
    <t>LBDB0110E1</t>
  </si>
  <si>
    <t>LBDB0120E1</t>
  </si>
  <si>
    <t>LBDB0115E1</t>
  </si>
  <si>
    <t>LBDB0119E1</t>
  </si>
  <si>
    <t>EAN2</t>
  </si>
  <si>
    <t>LHIS0022E1</t>
  </si>
  <si>
    <t>LJLP0219E3</t>
  </si>
  <si>
    <t>LD100021E2</t>
  </si>
  <si>
    <t>LFEF0001E1</t>
  </si>
  <si>
    <t>LYAK0005E1</t>
  </si>
  <si>
    <t>LJE50002J1</t>
  </si>
  <si>
    <t>LJEB0001J1</t>
  </si>
  <si>
    <t>LJEA0001J1</t>
  </si>
  <si>
    <t>LOUK0025E2</t>
  </si>
  <si>
    <t>LIDO0010E1</t>
  </si>
  <si>
    <t>LERE0246E1</t>
  </si>
  <si>
    <t>LDAO0004E1</t>
  </si>
  <si>
    <t>LCDP0452E1</t>
  </si>
  <si>
    <t>LD100033E1</t>
  </si>
  <si>
    <t>LHCO0198P1</t>
  </si>
  <si>
    <t>LDDO0024E2</t>
  </si>
  <si>
    <t>LSPA0003P1</t>
  </si>
  <si>
    <t>LSPA0010E1</t>
  </si>
  <si>
    <t>LMDR0001E1</t>
  </si>
  <si>
    <t>LMDR0002E1</t>
  </si>
  <si>
    <t>LACA0119E1</t>
  </si>
  <si>
    <t>LACA0121E1</t>
  </si>
  <si>
    <t>LACA0118E1</t>
  </si>
  <si>
    <t>LACA0120E1</t>
  </si>
  <si>
    <t>LENG0012E1</t>
  </si>
  <si>
    <t>LCHP0003E2</t>
  </si>
  <si>
    <t>LCDP0453E1</t>
  </si>
  <si>
    <t>LSPK0004E1</t>
  </si>
  <si>
    <t>LD100014E1</t>
  </si>
  <si>
    <t>LD120046E1</t>
  </si>
  <si>
    <t>LD080023E1</t>
  </si>
  <si>
    <t>LACA0128E1</t>
  </si>
  <si>
    <t>LPPO0175E1</t>
  </si>
  <si>
    <t>LPPO0177E1</t>
  </si>
  <si>
    <t>LDAT0071E1</t>
  </si>
  <si>
    <t>LDDO0326E1</t>
  </si>
  <si>
    <t>LDDO0325E1</t>
  </si>
  <si>
    <t>LCPC0016E1</t>
  </si>
  <si>
    <t>LSPA0011E1</t>
  </si>
  <si>
    <t>LSPA0004P1</t>
  </si>
  <si>
    <t>LJLP0286E1</t>
  </si>
  <si>
    <t>LAVD0025E1</t>
  </si>
  <si>
    <t>LAVD0024E1</t>
  </si>
  <si>
    <t>LHCO0199P1</t>
  </si>
  <si>
    <t>LMDR0003E1</t>
  </si>
  <si>
    <t>L1JL0038E2</t>
  </si>
  <si>
    <t>LJCL0007E1</t>
  </si>
  <si>
    <t>LJCL0008E1</t>
  </si>
  <si>
    <t>LHCO0019P1</t>
  </si>
  <si>
    <t>LATU0004E1</t>
  </si>
  <si>
    <t>LATU0002E1</t>
  </si>
  <si>
    <t>LTBH0060E1</t>
  </si>
  <si>
    <t>LDDO0320E1</t>
  </si>
  <si>
    <t>LCHP0048E1</t>
  </si>
  <si>
    <t>LBDR0112E1</t>
  </si>
  <si>
    <t>LCDP0023E2</t>
  </si>
  <si>
    <t>LSPK0003E1</t>
  </si>
  <si>
    <t>LAVD0012E1</t>
  </si>
  <si>
    <t>LAVA0003E1</t>
  </si>
  <si>
    <t>LPOA0356E1</t>
  </si>
  <si>
    <t>LPOA0357E1</t>
  </si>
  <si>
    <t>LPMS0014E1</t>
  </si>
  <si>
    <t>POB SE BROSSE LES DENTS</t>
  </si>
  <si>
    <t>POINT POINTS</t>
  </si>
  <si>
    <t>L'ESPIONNE</t>
  </si>
  <si>
    <t>LES ENQUÊTES D'ALFRED ET AGATHA</t>
  </si>
  <si>
    <t>BIBLE</t>
  </si>
  <si>
    <t>EVEIL A LA FOI - MESSE</t>
  </si>
  <si>
    <t>FÊTES DE LA FOI - BAPTÊME</t>
  </si>
  <si>
    <t>GRANDES FÊTES - PÂQUES</t>
  </si>
  <si>
    <t>QUESTIONNEMENT</t>
  </si>
  <si>
    <t>GRANDES FÊTES - NOËL</t>
  </si>
  <si>
    <t xml:space="preserve">BEJ  </t>
  </si>
  <si>
    <t xml:space="preserve">Dispo                                          </t>
  </si>
  <si>
    <t xml:space="preserve">Dispo                                         </t>
  </si>
  <si>
    <t xml:space="preserve">Dispo                                        </t>
  </si>
  <si>
    <t xml:space="preserve">Dispo                                           </t>
  </si>
  <si>
    <t xml:space="preserve">Dispo                                       </t>
  </si>
  <si>
    <t>STATUT QUALIAC</t>
  </si>
  <si>
    <t>LSPA0005P1</t>
  </si>
  <si>
    <t>LSPA0012E1</t>
  </si>
  <si>
    <t>LJLP0272E2</t>
  </si>
  <si>
    <t>LHCO0243P1</t>
  </si>
  <si>
    <t>LD100056E1</t>
  </si>
  <si>
    <t>LAVD0013E1</t>
  </si>
  <si>
    <t>LJCL0010E1</t>
  </si>
  <si>
    <t>L1JL0110E2</t>
  </si>
  <si>
    <t>LCJL0004E1</t>
  </si>
  <si>
    <t>LPPO0080E4</t>
  </si>
  <si>
    <t>LPPO0169E2</t>
  </si>
  <si>
    <t>LPOJ0039E1</t>
  </si>
  <si>
    <t>LMIL0035P1</t>
  </si>
  <si>
    <t>LMIL0070P1</t>
  </si>
  <si>
    <t>……………………………………….………...……………………………………………………………</t>
  </si>
  <si>
    <t>INFORMATIONS COMPLÉMENTAIRES</t>
  </si>
  <si>
    <t>………………………………………</t>
  </si>
  <si>
    <t>……………….</t>
  </si>
  <si>
    <t>CP/VILLE</t>
  </si>
  <si>
    <t>………………..</t>
  </si>
  <si>
    <t>Nouvelle Adresse : …………</t>
  </si>
  <si>
    <t>Erreur remise facturation </t>
  </si>
  <si>
    <r>
      <t xml:space="preserve">Erreur adresse facturation </t>
    </r>
    <r>
      <rPr>
        <sz val="12"/>
        <rFont val="Arial"/>
        <family val="2"/>
      </rPr>
      <t></t>
    </r>
  </si>
  <si>
    <t>* à livrer, à reprendre, demande d'avoir…</t>
  </si>
  <si>
    <r>
      <t>Remarque</t>
    </r>
    <r>
      <rPr>
        <sz val="10"/>
        <color indexed="10"/>
        <rFont val="Arial"/>
        <family val="2"/>
      </rPr>
      <t>*</t>
    </r>
  </si>
  <si>
    <t>Qté livrée</t>
  </si>
  <si>
    <t>Qté facturée</t>
  </si>
  <si>
    <t>Détail des titres concernés</t>
  </si>
  <si>
    <t>Quantité facturée et non livrée </t>
  </si>
  <si>
    <r>
      <t xml:space="preserve">N° Facture </t>
    </r>
    <r>
      <rPr>
        <sz val="14"/>
        <rFont val="Arial"/>
        <family val="2"/>
      </rPr>
      <t></t>
    </r>
  </si>
  <si>
    <t>RÉCLAMATION - FACTURATION</t>
  </si>
  <si>
    <t>……………………………………..</t>
  </si>
  <si>
    <t>…………………</t>
  </si>
  <si>
    <t>Nouvelle adresse : ……………………………………………………………………</t>
  </si>
  <si>
    <r>
      <t xml:space="preserve">Erreur adresse livraison </t>
    </r>
    <r>
      <rPr>
        <sz val="12"/>
        <rFont val="Arial"/>
        <family val="2"/>
      </rPr>
      <t></t>
    </r>
  </si>
  <si>
    <t>Qté arrivée</t>
  </si>
  <si>
    <t>Qté départ</t>
  </si>
  <si>
    <r>
      <t xml:space="preserve">Défectueux </t>
    </r>
    <r>
      <rPr>
        <sz val="12"/>
        <rFont val="Arial"/>
        <family val="2"/>
      </rPr>
      <t></t>
    </r>
  </si>
  <si>
    <r>
      <t xml:space="preserve">Quantité livrée non conforme au bl </t>
    </r>
    <r>
      <rPr>
        <sz val="12"/>
        <rFont val="Arial"/>
        <family val="2"/>
      </rPr>
      <t></t>
    </r>
  </si>
  <si>
    <r>
      <t xml:space="preserve">Quantité livrée non conforme à la cde </t>
    </r>
    <r>
      <rPr>
        <sz val="12"/>
        <rFont val="Arial"/>
        <family val="2"/>
      </rPr>
      <t></t>
    </r>
  </si>
  <si>
    <t>RÉCLAMATION - LIVRAISON</t>
  </si>
  <si>
    <t>TEL/MAIL/FAX</t>
  </si>
  <si>
    <t>CLIENT FACTURE</t>
  </si>
  <si>
    <t>CLIENT LIVRE</t>
  </si>
  <si>
    <t>N° CLIENT :</t>
  </si>
  <si>
    <t xml:space="preserve">                                FICHE Réclamation EDITION</t>
  </si>
  <si>
    <t>DATE RECLAMATION : …………………….....………..</t>
  </si>
  <si>
    <t>EDITIONS :</t>
  </si>
  <si>
    <t>MILAN                BAYARD </t>
  </si>
  <si>
    <t>DATE DE LA RECEPTION COMMANDE : ……………</t>
  </si>
  <si>
    <t>……………</t>
  </si>
  <si>
    <t>NOM : ………………………………..........….....………..</t>
  </si>
  <si>
    <t>NOM : …………………………………………</t>
  </si>
  <si>
    <t>ADRESSE : …………………………………...…………</t>
  </si>
  <si>
    <t>ADRESSE : …………………………………..</t>
  </si>
  <si>
    <t>………………………………………………….</t>
  </si>
  <si>
    <t>CP/VILLE : ……            …………………………………</t>
  </si>
  <si>
    <t>CP/VILLE : …… …...…………………………</t>
  </si>
  <si>
    <t>CONTACT : ……………………………………………..</t>
  </si>
  <si>
    <t>CONTACT : …………………………………..</t>
  </si>
  <si>
    <t xml:space="preserve"> : ………………………………………….</t>
  </si>
  <si>
    <t>TEL/MAIL/FAX : ………………………………</t>
  </si>
  <si>
    <r>
      <t xml:space="preserve">N° Commande éditeur : </t>
    </r>
    <r>
      <rPr>
        <sz val="14"/>
        <rFont val="Arial"/>
        <family val="2"/>
      </rPr>
      <t></t>
    </r>
  </si>
  <si>
    <t>N° Commande client : </t>
  </si>
  <si>
    <t xml:space="preserve">Date de la commande : </t>
  </si>
  <si>
    <t>Erreur remise </t>
  </si>
  <si>
    <t>Date de commande</t>
  </si>
  <si>
    <t>Code secteur</t>
  </si>
  <si>
    <t>Adresse de Facturation</t>
  </si>
  <si>
    <t>Adresse de livraison</t>
  </si>
  <si>
    <t xml:space="preserve">GENCOD Bibliothèques / CDI Collèges - Lycées
 </t>
  </si>
  <si>
    <t xml:space="preserve"> n° GENCOD de BAYARD EDITIONS JEUNESSE</t>
  </si>
  <si>
    <t>Nombre de livres commandés :</t>
  </si>
  <si>
    <t>Remise</t>
  </si>
  <si>
    <t>Franco de port</t>
  </si>
  <si>
    <t>MONTANT TOTAL TTC COMMANDE</t>
  </si>
  <si>
    <t>7 ans et +</t>
  </si>
  <si>
    <t>LLAL0191E2</t>
  </si>
  <si>
    <t>LBD20010E1</t>
  </si>
  <si>
    <t>LHCO0244P1</t>
  </si>
  <si>
    <t>LD100046E1</t>
  </si>
  <si>
    <t>LD100062E1</t>
  </si>
  <si>
    <t>LCJL0008E1</t>
  </si>
  <si>
    <t>L1JL0126E2</t>
  </si>
  <si>
    <t>LDAT0074E1</t>
  </si>
  <si>
    <t>LDDO0373E1</t>
  </si>
  <si>
    <t>LAVD0027E1</t>
  </si>
  <si>
    <t>LEPO0015E1</t>
  </si>
  <si>
    <t>LSPK0005E1</t>
  </si>
  <si>
    <t>LMDR0004E1</t>
  </si>
  <si>
    <t>L1JL0065E2</t>
  </si>
  <si>
    <t>LJEC0001J1</t>
  </si>
  <si>
    <t>LJE60002J1</t>
  </si>
  <si>
    <t>LADI0082E2</t>
  </si>
  <si>
    <t>LPOJ0042E1</t>
  </si>
  <si>
    <t>LTBH0062E1</t>
  </si>
  <si>
    <t>LLAL0168E3</t>
  </si>
  <si>
    <t>LPOA0359E1</t>
  </si>
  <si>
    <t>LERE0256E1</t>
  </si>
  <si>
    <t>LJLP0147E4</t>
  </si>
  <si>
    <t>LD080025E1</t>
  </si>
  <si>
    <t>LAVA0005E1</t>
  </si>
  <si>
    <t>LRID0034E1</t>
  </si>
  <si>
    <t>LDDO0323E2</t>
  </si>
  <si>
    <t>LDDO0368E1</t>
  </si>
  <si>
    <t>LDDO0358E2</t>
  </si>
  <si>
    <t>LRID0007E2</t>
  </si>
  <si>
    <t>LRID0001E2</t>
  </si>
  <si>
    <t>LRID0004E2</t>
  </si>
  <si>
    <t>LRID0026E2</t>
  </si>
  <si>
    <t>LRID0013E2</t>
  </si>
  <si>
    <t>LRID0018E2</t>
  </si>
  <si>
    <t>LRID0015E2</t>
  </si>
  <si>
    <t>LDDO0359E2</t>
  </si>
  <si>
    <t>LDAO0029E1</t>
  </si>
  <si>
    <t>LACA0136E1</t>
  </si>
  <si>
    <t>UN MEMO</t>
  </si>
  <si>
    <t>1 an et +</t>
  </si>
  <si>
    <t>QUI SE CACHE DANS LA FORÊT ?</t>
  </si>
  <si>
    <t>POUSSEZ-VOUS LES MOCHES !</t>
  </si>
  <si>
    <t>JUSTE DE L'AUTRE CÔTE DE LA MER</t>
  </si>
  <si>
    <t>10 ans et +</t>
  </si>
  <si>
    <t>6 ans et +</t>
  </si>
  <si>
    <t>12 ans et +</t>
  </si>
  <si>
    <t>8 ans et +</t>
  </si>
  <si>
    <t>18 mois et +</t>
  </si>
  <si>
    <t>14 ans et +</t>
  </si>
  <si>
    <t>Ligne en rouge</t>
  </si>
  <si>
    <t>Ligne en rose</t>
  </si>
  <si>
    <t>200 - Rupture</t>
  </si>
  <si>
    <t>300 - Epuisé</t>
  </si>
  <si>
    <t>3 ans et +</t>
  </si>
  <si>
    <t>DEVIS</t>
  </si>
  <si>
    <t>Date</t>
  </si>
  <si>
    <t>Client</t>
  </si>
  <si>
    <t>DESIGNATION</t>
  </si>
  <si>
    <t>TAUX DE TVA</t>
  </si>
  <si>
    <t>QTES</t>
  </si>
  <si>
    <t>PRIX UNITAIRE HT</t>
  </si>
  <si>
    <t>TAUX DE REMISE</t>
  </si>
  <si>
    <t>MONTANT HT</t>
  </si>
  <si>
    <t>Taux de TVA en %</t>
  </si>
  <si>
    <t>Base de TVA</t>
  </si>
  <si>
    <t>Montant de TVA</t>
  </si>
  <si>
    <t>PRIX REMISE UNITAIRE HT</t>
  </si>
  <si>
    <t>CODE QUALIAC</t>
  </si>
  <si>
    <t>NUART</t>
  </si>
  <si>
    <t>IMAGIER DE LA MAISON DE POB</t>
  </si>
  <si>
    <t>4 ans et +</t>
  </si>
  <si>
    <t>5 ans et +</t>
  </si>
  <si>
    <t>9 ans et +</t>
  </si>
  <si>
    <t>11 ans et +</t>
  </si>
  <si>
    <t>6 mois et +</t>
  </si>
  <si>
    <t>FRISSONS</t>
  </si>
  <si>
    <t>LES BELLES HISTOIRES DES TOUT-PETITS</t>
  </si>
  <si>
    <t xml:space="preserve">LES BELLES HISTOIRES  </t>
  </si>
  <si>
    <t>LDDO0318E1</t>
  </si>
  <si>
    <t>BONNE NUIT !</t>
  </si>
  <si>
    <t>LACA0113E1</t>
  </si>
  <si>
    <t>LACA0116E1</t>
  </si>
  <si>
    <t>DATE DE PARUTION</t>
  </si>
  <si>
    <t>POB ECOUTE LA MUSIQUE</t>
  </si>
  <si>
    <t>MON PREMIER IMAGIER POB</t>
  </si>
  <si>
    <t>POB FAIT PIPI COMME UN GRAND</t>
  </si>
  <si>
    <t>TOUT-CARTON</t>
  </si>
  <si>
    <t>POB EN VACANCES CHEZ SES GRANDS-PARENTS</t>
  </si>
  <si>
    <t>POB À LA PISCINE</t>
  </si>
  <si>
    <t>POB A PERDU SON DOUDOU</t>
  </si>
  <si>
    <t>POB A UN BOBO</t>
  </si>
  <si>
    <t>POB AU CIRQUE</t>
  </si>
  <si>
    <t>POB AU MANEGE</t>
  </si>
  <si>
    <t>POB CHEZ MAMIE</t>
  </si>
  <si>
    <t>POB DANS SON BAIN</t>
  </si>
  <si>
    <t>POB DIT NON</t>
  </si>
  <si>
    <t>POB EST AMOUREUX</t>
  </si>
  <si>
    <t>POB EST GROGNON</t>
  </si>
  <si>
    <t>POB ET LE TELEPHONE DE MAMAN</t>
  </si>
  <si>
    <t>POB ET LES BISOUS</t>
  </si>
  <si>
    <t>POB FAIT DU VELO</t>
  </si>
  <si>
    <t>POB FAIT UNE GROSSE BETISE</t>
  </si>
  <si>
    <t>POB FÊTE SON ANNIVERSAIRE</t>
  </si>
  <si>
    <t>POB JOUE DANS LA NEIGE</t>
  </si>
  <si>
    <t>POB NE VEUT PAS MANGER</t>
  </si>
  <si>
    <t>POB NE VEUT RIEN PRÊTER</t>
  </si>
  <si>
    <t>POB RANGE SES JOUETS</t>
  </si>
  <si>
    <t>POB SE BAIGNE DANS LA MER</t>
  </si>
  <si>
    <t>POB VEUT ALLER A L'ECOLE</t>
  </si>
  <si>
    <t>POB VEUT AIDER</t>
  </si>
  <si>
    <t>MONSIEUR LION CHEZ LE COIFFEUR</t>
  </si>
  <si>
    <t>2 ans et +</t>
  </si>
  <si>
    <t>COULEURS</t>
  </si>
  <si>
    <t>SANS TITRE</t>
  </si>
  <si>
    <t>BATAILLES DE COULEURS</t>
  </si>
  <si>
    <t>UN JEU</t>
  </si>
  <si>
    <t>FORT VRAIMENT FORT !</t>
  </si>
  <si>
    <t>MONSIEUR BEAR</t>
  </si>
  <si>
    <t>6 - ZOUK ET SON COPAIN NONO</t>
  </si>
  <si>
    <t>LA FAMILLE OUKILE - ALBUMS</t>
  </si>
  <si>
    <t>LA FAMILLE OUKILE - JEUX ET ACTIVITES</t>
  </si>
  <si>
    <t>DEFIS MORTELS</t>
  </si>
  <si>
    <t>MAX FOU DE FOOT</t>
  </si>
  <si>
    <t>8 - PANIQUE A POMPEI</t>
  </si>
  <si>
    <t>11 - COURSE DE CHARS A OLYMPIE</t>
  </si>
  <si>
    <t>12 - SAUVES PAR LES DAUPHINS</t>
  </si>
  <si>
    <t>14 - DANS LA GUEULE DES LIONS</t>
  </si>
  <si>
    <t>15 - DANGER SUR LA BANQUISE</t>
  </si>
  <si>
    <t>17 - SUR LA PISTE DES INDIENS</t>
  </si>
  <si>
    <t>18 - PIEGES DANS LA JUNGLE</t>
  </si>
  <si>
    <t>19 - AU SECOURS DES KANGOUROUS</t>
  </si>
  <si>
    <t>21 - GARE AUX GORILLES !</t>
  </si>
  <si>
    <t>22 - DROLES DE RENCONTRES EN AMERIQUE</t>
  </si>
  <si>
    <t>23 - GROSSES VAGUES A HAWAI</t>
  </si>
  <si>
    <t>27 - ETRANGE PALAIS DE GLACE</t>
  </si>
  <si>
    <t>30 - RENCONTRES EN HAUT DE LA TOUR EIFFEL</t>
  </si>
  <si>
    <t>31 - AU SECOURS DE LA LICORNE</t>
  </si>
  <si>
    <t>42 - RENDEZ-VOUS AVEC LE PRESIDENT LINCOLN</t>
  </si>
  <si>
    <t>43 - UN REFUGE POUR LES PANDAS</t>
  </si>
  <si>
    <t>44 - ALEXANDRE ET L'INDOMPTABLE CHEVAL</t>
  </si>
  <si>
    <t>47 - COUPE DU MONDE À MEXICO</t>
  </si>
  <si>
    <t>49 - CHIENS DE TRAÎNEAU EN ALASKA</t>
  </si>
  <si>
    <t>1 - UNE NOUVELLE VIE</t>
  </si>
  <si>
    <t>2 - BIENVENUE AU CLUB !</t>
  </si>
  <si>
    <t>3 - TOUS AU STADE DE FRANCE !</t>
  </si>
  <si>
    <t>10 - AUX MAINS DES SORCIERS</t>
  </si>
  <si>
    <t>12 - DANS LE VENTRE DE LA MONTAGNE</t>
  </si>
  <si>
    <t>14 - MAGIE NOIRE ET DRAGON BLANC</t>
  </si>
  <si>
    <t>18 - AVANT QUE LE JOUR SE LEVE</t>
  </si>
  <si>
    <t>20 - SOUS LE VENT DE NORLANDE</t>
  </si>
  <si>
    <t>LES DRAGONS DE NALSARA - COMPILATION</t>
  </si>
  <si>
    <t>1 - UNE DROLE DE GUERRE</t>
  </si>
  <si>
    <t>2 - PRIS DANS LA TOURMENTE</t>
  </si>
  <si>
    <t>5 - KARA SUPERSTAR</t>
  </si>
  <si>
    <t>4 - EXPEDITION EN EGYPTE</t>
  </si>
  <si>
    <t>8 - AU SOMMET DE L'EVEREST</t>
  </si>
  <si>
    <t>4 - ENQUETES À SAMARCANDE</t>
  </si>
  <si>
    <t>3 - PRISONNIERS</t>
  </si>
  <si>
    <t>5 - TRAHISONS</t>
  </si>
  <si>
    <t>ANIMAL TATOO - SAISON 1</t>
  </si>
  <si>
    <t>LA CABANE A 13 ETAGES</t>
  </si>
  <si>
    <t>YOUPI, J'AIME L'HISTOIRE !</t>
  </si>
  <si>
    <t>LES ROMANS DOC HISTOIRE</t>
  </si>
  <si>
    <t>LES ROMANS DOC SCIENCE</t>
  </si>
  <si>
    <t>LES ROMANS DOC MYTHOLOGIE</t>
  </si>
  <si>
    <t>5 - TRAHISON</t>
  </si>
  <si>
    <t>1 - GARDIENS IMMORTELS</t>
  </si>
  <si>
    <t>2 - PIEGES</t>
  </si>
  <si>
    <t>ANIMAL TATOO - LES BÊTES SUPRÊMES - SAISON 2</t>
  </si>
  <si>
    <t>5 - A LA POURSUITE DU TIGRE BLANC</t>
  </si>
  <si>
    <t>NOS CŒURS TORDUS</t>
  </si>
  <si>
    <t>2 - NEW YORK AVEC TOI</t>
  </si>
  <si>
    <t>ROMANS GRAPHIQUES DE BRIAN SELZNICK</t>
  </si>
  <si>
    <t>MES COUSINS ZINZINS !</t>
  </si>
  <si>
    <t>L'EPOUVANTEUR - GRAND FORMAT</t>
  </si>
  <si>
    <t>9 - GRIMALKIN ET L'EPOUVANTEUR</t>
  </si>
  <si>
    <t>12 - ALICE ET L'EPOUVANTEUR</t>
  </si>
  <si>
    <t>1 - ERAGON</t>
  </si>
  <si>
    <t>3 - BRISINGR</t>
  </si>
  <si>
    <t>LE MANOIR - GRAND FORMAT - SAISON 1</t>
  </si>
  <si>
    <t>1 - LIAM ET LA CARTE D'ETERNITE</t>
  </si>
  <si>
    <t>3 - ALISANDE ET LE CERCLE DE FEU</t>
  </si>
  <si>
    <t>4 - NIC ET LE PACTE DES DEMONS</t>
  </si>
  <si>
    <t>5 - LOU ET L'ILE MAUDITE</t>
  </si>
  <si>
    <t>2 - CLEA ET LA PORTE DES FANTÔMES</t>
  </si>
  <si>
    <t>3 - ALISANDRE ET LE CERCLE DE FEU</t>
  </si>
  <si>
    <t>1 - MISS PEREGRINE ET LES ENFANTS PARTICULIERS</t>
  </si>
  <si>
    <t>2 - HOLLOW CITY</t>
  </si>
  <si>
    <t>1 - LARMES</t>
  </si>
  <si>
    <t>2 - ENGRENAGES</t>
  </si>
  <si>
    <t>SOUL BREAKERS</t>
  </si>
  <si>
    <t>ACTIVITES ET JEUX</t>
  </si>
  <si>
    <t>100% LABO, LES 50 MEILLEURS EXPERIENCES</t>
  </si>
  <si>
    <t>LIVRES DE QUESTIONNEMENT</t>
  </si>
  <si>
    <t>MON IMAGIER DE LA BIBLE</t>
  </si>
  <si>
    <t>BIBLE BAYARD JEUNESSE</t>
  </si>
  <si>
    <t>DIEU, C'EST QUI ?</t>
  </si>
  <si>
    <t>POUR TE PARLER DE DIEU, JE TE DIRAIS…</t>
  </si>
  <si>
    <t>PRIERES POUR TOUS LES JOURS</t>
  </si>
  <si>
    <t>2 - POLO ET LE DRAGON</t>
  </si>
  <si>
    <t>3 - MON LIVRE !</t>
  </si>
  <si>
    <t>5 - POLO À LA RECHERCHE DE LILI</t>
  </si>
  <si>
    <t>3 - PAPA, MAMAN, MON FRERE ET MOI !</t>
  </si>
  <si>
    <t>1 - UNE SORCIERE AU GRAND CŒUR</t>
  </si>
  <si>
    <t>2 -  DANGER PUBLIC</t>
  </si>
  <si>
    <t>3 - UNE SORCIERE A L'ECOLE</t>
  </si>
  <si>
    <t>4 - DES VACANCES DE SORCIERE</t>
  </si>
  <si>
    <t>9 - SAGE COMME UNE SORCIERE</t>
  </si>
  <si>
    <t>11 - RENCONTRES EXTRAORDINAIRES</t>
  </si>
  <si>
    <t>12 - PETITE SORCIERE DEVIENDRA GRANDE</t>
  </si>
  <si>
    <t>15 - ABRACADABLAGUES !</t>
  </si>
  <si>
    <t>16 - SUPER-JUSTICIERE !</t>
  </si>
  <si>
    <t>14 - CE NIGAUD D'AGNEAU</t>
  </si>
  <si>
    <t>1 - UN PETIT ANE COMME VOUS ET MOI</t>
  </si>
  <si>
    <t>3 - COPAIN COMME COCHON</t>
  </si>
  <si>
    <t>4 - UNE JOLIE VACHE</t>
  </si>
  <si>
    <t>5 - BISBILLE FAIT MOUCHE</t>
  </si>
  <si>
    <t>6 - CHAT MECHANT</t>
  </si>
  <si>
    <t>OU EST PETULA ?</t>
  </si>
  <si>
    <t>1 - BRAVO ANATOLE !</t>
  </si>
  <si>
    <t>3 - JEU DE PISTE POUR ANATOLE</t>
  </si>
  <si>
    <t>1 - C'EST PARTI !</t>
  </si>
  <si>
    <t>2 - OOHIOHIOO !</t>
  </si>
  <si>
    <t>3 - PERSONNE EN VUE !</t>
  </si>
  <si>
    <t>4 - RECORD BATTU !</t>
  </si>
  <si>
    <t>5 - ULTRA TOP SECRET !</t>
  </si>
  <si>
    <t>6 - PAS DE PANIQUE !</t>
  </si>
  <si>
    <t>9 - CA DEMENAGE !</t>
  </si>
  <si>
    <t>10 - SAUVE QUI PEUT !</t>
  </si>
  <si>
    <t>11 - TROP LA CLASSE !</t>
  </si>
  <si>
    <t>1 - INTERDIT AUX MONSTRES</t>
  </si>
  <si>
    <t>2 - MONSTRUEUESES BETISES !</t>
  </si>
  <si>
    <t>3 - UN BAZAR MONSTRE !</t>
  </si>
  <si>
    <t>4 - MERCI, LES MONSTRES !</t>
  </si>
  <si>
    <t>6 - ILS SONT PARTOUT!</t>
  </si>
  <si>
    <t>7 - MONSTRES EN FOLIE !</t>
  </si>
  <si>
    <t>1 - PREMIER SERVICE</t>
  </si>
  <si>
    <t>3 - A CONSOMMER SANS MODERATION</t>
  </si>
  <si>
    <t>3 - YES WE CAN !</t>
  </si>
  <si>
    <t>1 - LET'S GO !</t>
  </si>
  <si>
    <t>2 - TIME'S UP !</t>
  </si>
  <si>
    <t>1 - TOURISTES VENUS D'AILLEURS</t>
  </si>
  <si>
    <t>2 - COUCOU, C'EST ENCORE NOUS !</t>
  </si>
  <si>
    <t>4 - OPERATION CAMOUFLAGE</t>
  </si>
  <si>
    <t>5 - ZONE INTERDITE</t>
  </si>
  <si>
    <t>5 - SECRETS ET MANIGANCES</t>
  </si>
  <si>
    <t>1 - VIVE LA RECRE !</t>
  </si>
  <si>
    <t>2 - TOUT SCHUSS !</t>
  </si>
  <si>
    <t>3 - AMIS POUR LA VIE</t>
  </si>
  <si>
    <t>4 - TROP NULS, LES GARCONS</t>
  </si>
  <si>
    <t>6 - LA FAMILLE AVANT TOUT</t>
  </si>
  <si>
    <t>LES ENQUÊTES DU DOCTEUR ENIGMUS</t>
  </si>
  <si>
    <t>27 - EMBROUILLES A NEW-YORK</t>
  </si>
  <si>
    <t>MARION DUVAL</t>
  </si>
  <si>
    <t>1 - BONS BAISERS DE PAPY</t>
  </si>
  <si>
    <t>3 - HIER NE MEURT JAMAIS</t>
  </si>
  <si>
    <t>6 - PATER MONSTER</t>
  </si>
  <si>
    <t>LPLO0019E1</t>
  </si>
  <si>
    <t>LPPO0170E1</t>
  </si>
  <si>
    <t>LDAT0035E2</t>
  </si>
  <si>
    <t>LLAL0091E3</t>
  </si>
  <si>
    <t>LBD20014E1</t>
  </si>
  <si>
    <t>LLAL0197E2</t>
  </si>
  <si>
    <t>LZOU0001E1</t>
  </si>
  <si>
    <t>LBD20015E1</t>
  </si>
  <si>
    <t>LARI0006E1</t>
  </si>
  <si>
    <t>LBD10003E1</t>
  </si>
  <si>
    <t>LBD10005E1</t>
  </si>
  <si>
    <t>LBD10004E1</t>
  </si>
  <si>
    <t>LBDB0135E1</t>
  </si>
  <si>
    <t>LBDB0130E1</t>
  </si>
  <si>
    <t>LBDB0126E1</t>
  </si>
  <si>
    <t>LBDB0125E1</t>
  </si>
  <si>
    <t>LBDB0131E1</t>
  </si>
  <si>
    <t>LBDB0134E1</t>
  </si>
  <si>
    <t>LBDB0127E1</t>
  </si>
  <si>
    <t>LBOK0018E1</t>
  </si>
  <si>
    <t>LIVRES TISSU</t>
  </si>
  <si>
    <t>LIVRES BAIN</t>
  </si>
  <si>
    <t>TOTAM</t>
  </si>
  <si>
    <t>ALBUMS ANIMÉS</t>
  </si>
  <si>
    <t>EN RELIEF</t>
  </si>
  <si>
    <t>ANIM'PASSION</t>
  </si>
  <si>
    <t>ANIM'ACTION</t>
  </si>
  <si>
    <t>MON PREMIER EXPLORADOC</t>
  </si>
  <si>
    <t>LIVRES MAGNÉTIQUES</t>
  </si>
  <si>
    <t>LIVRES-JEUX</t>
  </si>
  <si>
    <t>LOULOU ET MOMO</t>
  </si>
  <si>
    <t>AJAX</t>
  </si>
  <si>
    <t>MON CHERCHE ET TROUVE SONORE</t>
  </si>
  <si>
    <t>LLTI0098E1</t>
  </si>
  <si>
    <t>LLTI0071E2</t>
  </si>
  <si>
    <t>LNEB0004E1</t>
  </si>
  <si>
    <t>LTAM0011E1</t>
  </si>
  <si>
    <t>LDVR0187E1</t>
  </si>
  <si>
    <t>LLIJ0003E1</t>
  </si>
  <si>
    <t>LALS0011E2</t>
  </si>
  <si>
    <t>LALS0034E1</t>
  </si>
  <si>
    <t>LALS0045E1</t>
  </si>
  <si>
    <t>LALS0161E1</t>
  </si>
  <si>
    <t>LNNO0001E1</t>
  </si>
  <si>
    <t>LALS0167E1</t>
  </si>
  <si>
    <t>LALS0058E1</t>
  </si>
  <si>
    <t>LDVR0167E1</t>
  </si>
  <si>
    <t>LDVR0134E1</t>
  </si>
  <si>
    <t>LDVR0096E1</t>
  </si>
  <si>
    <t>LLPO0001E1</t>
  </si>
  <si>
    <t>LAND0025E1</t>
  </si>
  <si>
    <t>LAND0023E1</t>
  </si>
  <si>
    <t>LAND0028E1</t>
  </si>
  <si>
    <t>LDVR0034E1</t>
  </si>
  <si>
    <t>LDVR0057E1</t>
  </si>
  <si>
    <t>LAND0022E1</t>
  </si>
  <si>
    <t>LAND0024E1</t>
  </si>
  <si>
    <t>LEXP0109E1</t>
  </si>
  <si>
    <t>LDIA0039E1</t>
  </si>
  <si>
    <t>LDVR0108E1</t>
  </si>
  <si>
    <t>LDIA0083E1</t>
  </si>
  <si>
    <t>LDIA0081E1</t>
  </si>
  <si>
    <t>LDIA0076E1</t>
  </si>
  <si>
    <t>LALA0006E1</t>
  </si>
  <si>
    <t>LALA0009E1</t>
  </si>
  <si>
    <t>LDIA0062E1</t>
  </si>
  <si>
    <t>LDIA0061E1</t>
  </si>
  <si>
    <t>LDIH0009E2</t>
  </si>
  <si>
    <t>LGFH0009E2</t>
  </si>
  <si>
    <t>LHBD0002E1</t>
  </si>
  <si>
    <t>LHBD0003E1</t>
  </si>
  <si>
    <t>LHBD0004E1</t>
  </si>
  <si>
    <t>LHBD0005E1</t>
  </si>
  <si>
    <t>LDIH0021E1</t>
  </si>
  <si>
    <t>LDIH0022E1</t>
  </si>
  <si>
    <t>LHBD0008E1</t>
  </si>
  <si>
    <t>LHBD0011E1</t>
  </si>
  <si>
    <t>LHBD0015E1</t>
  </si>
  <si>
    <t>LHBD0016E1</t>
  </si>
  <si>
    <t>LHBD0026E1</t>
  </si>
  <si>
    <t>LHBD0028E1</t>
  </si>
  <si>
    <t>LHBD0036E1</t>
  </si>
  <si>
    <t>LMRT0001E1</t>
  </si>
  <si>
    <t>LMRT0004E1</t>
  </si>
  <si>
    <t>LHBD0018E1</t>
  </si>
  <si>
    <t>LHBD0025E1</t>
  </si>
  <si>
    <t>LDGL0001E1</t>
  </si>
  <si>
    <t>LDGL0004E1</t>
  </si>
  <si>
    <t>LHBD0017E1</t>
  </si>
  <si>
    <t>LMRT0002E1</t>
  </si>
  <si>
    <t>LCDP0073E3</t>
  </si>
  <si>
    <t>LCDP0029E3</t>
  </si>
  <si>
    <t>TVA</t>
  </si>
  <si>
    <t>7 - SUPER CLASSE !</t>
  </si>
  <si>
    <t>POB DECOUVRE LE SKI</t>
  </si>
  <si>
    <t>POB ET LE BEBE</t>
  </si>
  <si>
    <t>POB VA À L'ECOLE</t>
  </si>
  <si>
    <t>QUI A VOLE LE DIAMANT DE BIG JACK ?</t>
  </si>
  <si>
    <t>2 - TRAQUES</t>
  </si>
  <si>
    <t>2 - QU'EST-IL ARRIVE À SNOUTY JONES ?</t>
  </si>
  <si>
    <t>PREHISTOIRE, LA GRANDE AVENTURE DE L'HOMME</t>
  </si>
  <si>
    <t>VIVRE EN CHRETIEN AU FIL DES SAISONS</t>
  </si>
  <si>
    <t>2 - ADELIDELO NE S'ENNUIE JAMAIS !</t>
  </si>
  <si>
    <t>4 - ADELIDELO N'A PEUR DE RIEN</t>
  </si>
  <si>
    <t>10 - L'AMITIE C'EST MAGIQUE !</t>
  </si>
  <si>
    <t>17 - L'ETE SERA CHAUD !</t>
  </si>
  <si>
    <t>7 - ÇA VA DEGOMINER !</t>
  </si>
  <si>
    <t>POB EST EN COLERE</t>
  </si>
  <si>
    <t>UN PETIT FRERE PAS COMME LES AUTRES</t>
  </si>
  <si>
    <t>MEMOR, LE MONDE D'APRES</t>
  </si>
  <si>
    <t>PARENTS, FRERES ET SOEURS, FAMILLE MODE D'EMPLOI</t>
  </si>
  <si>
    <t>NOTRE PERE</t>
  </si>
  <si>
    <t>NOTRE PERE, JE VOUS SALUE MARIE, JE CROIS EN DIEU</t>
  </si>
  <si>
    <t>PRIERES POUR TOUTE LA FAMILLE</t>
  </si>
  <si>
    <t>7 - SORCIERES DE MERE EN FILLE</t>
  </si>
  <si>
    <t>8 - SECRETS DE SORCIERE</t>
  </si>
  <si>
    <t>POB FAIT DE LA MUSIQUE</t>
  </si>
  <si>
    <t>POB JOUE AU PARC</t>
  </si>
  <si>
    <t>LPPO0086E3</t>
  </si>
  <si>
    <t>LPOA0360E1</t>
  </si>
  <si>
    <t>POB A DU CHAGRIN</t>
  </si>
  <si>
    <t>POB AIME COMPTER</t>
  </si>
  <si>
    <t>POB FAIT UN BONHOMME DE NEIGE</t>
  </si>
  <si>
    <t>POB VA AU MUSEE</t>
  </si>
  <si>
    <t>LPOJ0044E1</t>
  </si>
  <si>
    <t>CLEO ET LES BISOUS</t>
  </si>
  <si>
    <t>IMAGINIER</t>
  </si>
  <si>
    <t>LIVRE DE COLORIAGES</t>
  </si>
  <si>
    <t>UN LIVRE (TOUT CARTON)</t>
  </si>
  <si>
    <t>FRISSON L'ECUREUIL</t>
  </si>
  <si>
    <t>LADI0081E3</t>
  </si>
  <si>
    <t>ENQUÊTES A LA MONTAGNE</t>
  </si>
  <si>
    <t>2 - TOUS A L'EAU !</t>
  </si>
  <si>
    <t>52 - OURAGAN AU TEXAS</t>
  </si>
  <si>
    <t>4 - UN RÊVE MENACE</t>
  </si>
  <si>
    <t>13 - DOUZE JOURS, DOUZE NUITS</t>
  </si>
  <si>
    <t>MALEFICE SUR ROME</t>
  </si>
  <si>
    <t>ROBIN DES BOIS</t>
  </si>
  <si>
    <t>UNE PETITE FLAMME DANS LA NUIT</t>
  </si>
  <si>
    <t>MES CAHIERS POUR BIEN GRANDIR</t>
  </si>
  <si>
    <t>ENIGMES A TOUS LES ETAGES</t>
  </si>
  <si>
    <t>MON ATLAS ANIME DU CIEL ET DE L'ESPACE</t>
  </si>
  <si>
    <t>DECOUVERTE</t>
  </si>
  <si>
    <t>D’OÙ JE VIENS ? LE PETIT LIVRE POUR PARLER DE TOUTES LES FAMILLES</t>
  </si>
  <si>
    <t>LDAT0043E2</t>
  </si>
  <si>
    <t>MON IMAGIER DE PÂQUES</t>
  </si>
  <si>
    <t>LERE0259E1</t>
  </si>
  <si>
    <t>LERE0263E1</t>
  </si>
  <si>
    <t>LERE0264E1</t>
  </si>
  <si>
    <t>DE A COMME AMOUR A V VOMME VIE</t>
  </si>
  <si>
    <t>LPMS0016E1</t>
  </si>
  <si>
    <t>LPLO0028E1</t>
  </si>
  <si>
    <t>LPLO0026E1</t>
  </si>
  <si>
    <t>LPOA0040E2</t>
  </si>
  <si>
    <t>LPPO0185E1</t>
  </si>
  <si>
    <t>LPPO0182E1</t>
  </si>
  <si>
    <t>LPPO0183E1</t>
  </si>
  <si>
    <t>LPPO0184E1</t>
  </si>
  <si>
    <t>LCLO0009E1</t>
  </si>
  <si>
    <t>LATU0007E1</t>
  </si>
  <si>
    <t>LATU0006E1</t>
  </si>
  <si>
    <t>LATU0005E1</t>
  </si>
  <si>
    <t>LATU0008E1</t>
  </si>
  <si>
    <t>LATU0010E1</t>
  </si>
  <si>
    <t>LLAL0101E2</t>
  </si>
  <si>
    <t>LLAL0226E1</t>
  </si>
  <si>
    <t>LLAL0231E1</t>
  </si>
  <si>
    <t>LLAL0228E1</t>
  </si>
  <si>
    <t>LOUK0014E2</t>
  </si>
  <si>
    <t>LBHT0107E4</t>
  </si>
  <si>
    <t>LTBH0066E1</t>
  </si>
  <si>
    <t>LTBH0063E1</t>
  </si>
  <si>
    <t>LJCL0006E1</t>
  </si>
  <si>
    <t>LJCL0011E1</t>
  </si>
  <si>
    <t>LJCL0014E1</t>
  </si>
  <si>
    <t>LJCL0013E1</t>
  </si>
  <si>
    <t>L1JL0108E2</t>
  </si>
  <si>
    <t>L1JL0102E2</t>
  </si>
  <si>
    <t>LCJL0010E1</t>
  </si>
  <si>
    <t>LJLP0290E1</t>
  </si>
  <si>
    <t>LJLP0181E2</t>
  </si>
  <si>
    <t>LJLP0225E3</t>
  </si>
  <si>
    <t>LJLP0091E5</t>
  </si>
  <si>
    <t>LJLP0184E2</t>
  </si>
  <si>
    <t>LJLP0022E4</t>
  </si>
  <si>
    <t>LLUL0003E3</t>
  </si>
  <si>
    <t>LAVD0034E1</t>
  </si>
  <si>
    <t>LAVD0035E1</t>
  </si>
  <si>
    <t>LAVD0020E1</t>
  </si>
  <si>
    <t>LAVD0021E1</t>
  </si>
  <si>
    <t>LAVD0028E1</t>
  </si>
  <si>
    <t>LAVD0029E1</t>
  </si>
  <si>
    <t>LMDR0005E1</t>
  </si>
  <si>
    <t>LMDR0006E1</t>
  </si>
  <si>
    <t>LD080026E1</t>
  </si>
  <si>
    <t>LSPA0006P1</t>
  </si>
  <si>
    <t>LSPA0007P1</t>
  </si>
  <si>
    <t>LD100001P1</t>
  </si>
  <si>
    <t>LD100023P1</t>
  </si>
  <si>
    <t>LAVD0014E1</t>
  </si>
  <si>
    <t>LEST0008E2</t>
  </si>
  <si>
    <t>LAVD0031E1</t>
  </si>
  <si>
    <t>LAVD0030E1</t>
  </si>
  <si>
    <t>LCDP0042E3</t>
  </si>
  <si>
    <t>LCDP0454E1</t>
  </si>
  <si>
    <t>LCDP0455E1</t>
  </si>
  <si>
    <t>LDDO0377E1</t>
  </si>
  <si>
    <t>LRID0010E2</t>
  </si>
  <si>
    <t>LRID0014E2</t>
  </si>
  <si>
    <t>LRID0032E1</t>
  </si>
  <si>
    <t>LRID0030E1</t>
  </si>
  <si>
    <t>LRID0005E2</t>
  </si>
  <si>
    <t>LRID0016E2</t>
  </si>
  <si>
    <t>LDDO0380E1</t>
  </si>
  <si>
    <t>LDDO0376E1</t>
  </si>
  <si>
    <t>LDDO0378E1</t>
  </si>
  <si>
    <t>LHIS0003E2</t>
  </si>
  <si>
    <t>LHIS0010E2</t>
  </si>
  <si>
    <t>LHIS0013E2</t>
  </si>
  <si>
    <t>LEST0058E3</t>
  </si>
  <si>
    <t>LHCO0002E3</t>
  </si>
  <si>
    <t>LJBO0218E1</t>
  </si>
  <si>
    <t>LJBO0219E1</t>
  </si>
  <si>
    <t>LANO0006E1</t>
  </si>
  <si>
    <t>LSPA0014E1</t>
  </si>
  <si>
    <t>LD100051E1</t>
  </si>
  <si>
    <t>LD120051E1</t>
  </si>
  <si>
    <t>LSPK0006E1</t>
  </si>
  <si>
    <t>LHCO0248P1</t>
  </si>
  <si>
    <t>LD120004P1</t>
  </si>
  <si>
    <t>LRGR0006E1</t>
  </si>
  <si>
    <t>LDAO0016E2</t>
  </si>
  <si>
    <t>LDAO0036E1</t>
  </si>
  <si>
    <t>LCPC0018E1</t>
  </si>
  <si>
    <t>LDAT0075E1</t>
  </si>
  <si>
    <t>LMDY0013E1</t>
  </si>
  <si>
    <t>LIDO0011E1</t>
  </si>
  <si>
    <t>LDDO0109E3</t>
  </si>
  <si>
    <t>LDDO0383E1</t>
  </si>
  <si>
    <t>LDDO0386E1</t>
  </si>
  <si>
    <t>LDDO0385E1</t>
  </si>
  <si>
    <t>LDDO0387E1</t>
  </si>
  <si>
    <t>LDDO0362E1</t>
  </si>
  <si>
    <t>LERE0270E1</t>
  </si>
  <si>
    <t>LERE0266E1</t>
  </si>
  <si>
    <t>LERE0117E2</t>
  </si>
  <si>
    <t>LERE0271E1</t>
  </si>
  <si>
    <t>LRPP0001E3</t>
  </si>
  <si>
    <t>LRPP0002E3</t>
  </si>
  <si>
    <t>6 - PAS DE REPOS POUR LES HEROS</t>
  </si>
  <si>
    <t>12 - LA VENGEANCE DES GNOMES</t>
  </si>
  <si>
    <t>28 - PANIQUE MECANIQUE</t>
  </si>
  <si>
    <t>LAND0032E1</t>
  </si>
  <si>
    <t>JE CROIS QUE J'AI VU…</t>
  </si>
  <si>
    <t>LLSO0006E1</t>
  </si>
  <si>
    <t>LLSO0003E1</t>
  </si>
  <si>
    <t>LLSO0004E1</t>
  </si>
  <si>
    <t>MES PETITS RITUELS</t>
  </si>
  <si>
    <t>LLSO0002E1</t>
  </si>
  <si>
    <t>LAND0031E1</t>
  </si>
  <si>
    <t>LDDV0002E1</t>
  </si>
  <si>
    <t>LERL0002E1</t>
  </si>
  <si>
    <t>DOC FLAP</t>
  </si>
  <si>
    <t>LDAC0006E1</t>
  </si>
  <si>
    <t>LDGL0006E1</t>
  </si>
  <si>
    <t>LDGL0008E1</t>
  </si>
  <si>
    <t>LDGL0007E1</t>
  </si>
  <si>
    <t>9 - MÊME PAS PEUR !</t>
  </si>
  <si>
    <t>LGAL0001E1</t>
  </si>
  <si>
    <t>EDITIONS BAYARD</t>
  </si>
  <si>
    <t>18, RUE BARBES</t>
  </si>
  <si>
    <t>92120 MONTROUGE</t>
  </si>
  <si>
    <t>LPGL0001E1</t>
  </si>
  <si>
    <t>EN EUROPE AVEC LA FAMILLE OUKILE</t>
  </si>
  <si>
    <t>LMRT0005E1</t>
  </si>
  <si>
    <t>FORMES !</t>
  </si>
  <si>
    <t>FLEURS !</t>
  </si>
  <si>
    <t>6 - ENVOL DU DRANGON DE LUNE (L)</t>
  </si>
  <si>
    <t>JARDIN</t>
  </si>
  <si>
    <t>LIVRE AVEC UN TROU</t>
  </si>
  <si>
    <t>LOUP VERT</t>
  </si>
  <si>
    <t>PETIT EMPEREUR DE CHINE</t>
  </si>
  <si>
    <t>FACTEUR DU CIEL</t>
  </si>
  <si>
    <t>TRESOR DE BARBE D'OR</t>
  </si>
  <si>
    <t>2 - TOMAHAWK SACRE</t>
  </si>
  <si>
    <t>4 - CHEVAL BLEU</t>
  </si>
  <si>
    <t>5 - MYSTERE DE LA FÊTE FORAINE</t>
  </si>
  <si>
    <t>2 - MYSTERIEUX CHEVALIER</t>
  </si>
  <si>
    <t>3 - SECRET DE LA PYRAMIDE</t>
  </si>
  <si>
    <t>4 - TRESOR DES PIRATES</t>
  </si>
  <si>
    <t>6 - SORCIER DE LA PREHISTOIRE</t>
  </si>
  <si>
    <t>7 - VOYAGE SUR LA LUNE</t>
  </si>
  <si>
    <t>32 - DRAGON DU MONT FUJI</t>
  </si>
  <si>
    <t>41 - CHIEN DES NEIGES</t>
  </si>
  <si>
    <t>51 - ROI DU BASEBALL</t>
  </si>
  <si>
    <t>2 - SECRET DU DRAGON DU SOLEIL</t>
  </si>
  <si>
    <t>4 - POUVOIR DU DRAGON DE FEU</t>
  </si>
  <si>
    <t>19 - POUVOIR DE TENEBREUSES</t>
  </si>
  <si>
    <t>3 - DANGER VENU DE LA MER</t>
  </si>
  <si>
    <t>4 - SOUFFLE DE LA MAGIE</t>
  </si>
  <si>
    <t>4 - VENT DE LA LIBERTE</t>
  </si>
  <si>
    <t>ROI ARTHUR</t>
  </si>
  <si>
    <t>ROI DU JAZZ</t>
  </si>
  <si>
    <t>FEUILLETON D'HERMES</t>
  </si>
  <si>
    <t>FEUILLETON D'ULYSSE</t>
  </si>
  <si>
    <t>FEUILLETON D'ARTEMIS</t>
  </si>
  <si>
    <t>3 - RETOUR</t>
  </si>
  <si>
    <t>4 - VOLCAN DE LA DESOLATION</t>
  </si>
  <si>
    <t>3 - CHOUCHOU DE LA CLASSE</t>
  </si>
  <si>
    <t>MUSEE DES MERVEILLES</t>
  </si>
  <si>
    <t>MYSTERE DE LA NUIT DES PIERRES</t>
  </si>
  <si>
    <t>3 - SECRET DE L'EPOUVANTEUR</t>
  </si>
  <si>
    <t>4 - COMBAT DE L'EPOUVANTEUR</t>
  </si>
  <si>
    <t>7 - CAUCHEMAR DE L' EPOUVANTEUR</t>
  </si>
  <si>
    <t>8 - DESTIN DE L'EPOUVANTEUR</t>
  </si>
  <si>
    <t>10 - SANG DE L'EPOUVANTEUR</t>
  </si>
  <si>
    <t>11 - PACTE DE SLITER</t>
  </si>
  <si>
    <t>3 - PAQUEBOT DE LA DERNIERE CHANCE</t>
  </si>
  <si>
    <t>4 - PHARE DES BRUMES</t>
  </si>
  <si>
    <t>PETIT LIVRE POUR APPRENDRE À DIRE NON !</t>
  </si>
  <si>
    <t>PETIT LIVRE POUR PARLER DES SANS-ABRI</t>
  </si>
  <si>
    <t>PETIT LIVRE POUR DIRE STOP AUX VIOLENCES SEXUELLES FAITES AUX ENFANTS</t>
  </si>
  <si>
    <t>8 - ROI DU CHAHUT</t>
  </si>
  <si>
    <t>2 - CHEVALIER CHEVAL</t>
  </si>
  <si>
    <t>7 - MAITRE CHIEN</t>
  </si>
  <si>
    <t>12 - COQ SPORTIF</t>
  </si>
  <si>
    <t>13 - CANARD CALE</t>
  </si>
  <si>
    <t>3 - PLEIN DE VITAMINES</t>
  </si>
  <si>
    <t>1 - CLUB DES ASSASSINS</t>
  </si>
  <si>
    <t>26 - MYSTERE DE L'ANKOU</t>
  </si>
  <si>
    <t>1 - VOYAGE DE POLO</t>
  </si>
  <si>
    <t>HABITS</t>
  </si>
  <si>
    <t>SAISONS</t>
  </si>
  <si>
    <t>METIERS</t>
  </si>
  <si>
    <t>REPAS</t>
  </si>
  <si>
    <t>COULEURS DE MONSIEUR BEAR</t>
  </si>
  <si>
    <t>FANTASTIQUES LIVRES VOLANTS DE MORRIS LESSMORE</t>
  </si>
  <si>
    <t>SUPERMACHINES</t>
  </si>
  <si>
    <t>TROIS PETITS LOUPS ET LE GRAND MECHANT COCHON</t>
  </si>
  <si>
    <t>VACANCES DE MONSIEUR LOUP</t>
  </si>
  <si>
    <t>16 - DERNIERES HEURES DU TITANIC</t>
  </si>
  <si>
    <t>11 - MALEFICES DU MARECAGE</t>
  </si>
  <si>
    <t>17 - RUSES DU LIBRE PEUPLE</t>
  </si>
  <si>
    <t>1 - QUATRE ELUS</t>
  </si>
  <si>
    <t>1 - CLEFS DU TEMPS</t>
  </si>
  <si>
    <t>2 - OMBRES DE LA NUIT</t>
  </si>
  <si>
    <t>MARVELS</t>
  </si>
  <si>
    <t>RELIGIONS DU MONDE</t>
  </si>
  <si>
    <t>GRANDS EXPLORATEURS EN BD</t>
  </si>
  <si>
    <t>GRANDES INVENTIONS EN BD</t>
  </si>
  <si>
    <t>GRANDS PERSONNAGES DE L'HISTOIRE EN BD</t>
  </si>
  <si>
    <t>MYTHES RACONTES PAR LES PEINTRES</t>
  </si>
  <si>
    <t>PARABOLES DE JESUS</t>
  </si>
  <si>
    <t>8 - TROIS BAUDETS</t>
  </si>
  <si>
    <t>9 - DENTS DU LAPIN</t>
  </si>
  <si>
    <t>10 - PETITS RATS DE L'OPERA</t>
  </si>
  <si>
    <t>2 - GOÛTS ET LES COULEURS</t>
  </si>
  <si>
    <t>IMAGIER DU JARDIN DE POB</t>
  </si>
  <si>
    <t>ECOLE</t>
  </si>
  <si>
    <t>ABRI</t>
  </si>
  <si>
    <t>ABECEDAIRE DE MONSIEUR BEAR</t>
  </si>
  <si>
    <t>5 - ATTAQUE DES LOUPS</t>
  </si>
  <si>
    <t>10 - ATTAQUE DES VIKINGS</t>
  </si>
  <si>
    <t>15 - ENVOL DU SCHRIK</t>
  </si>
  <si>
    <t>3 - HEURE DU CHOIX</t>
  </si>
  <si>
    <t>7 - ULTIME SACRIFICE</t>
  </si>
  <si>
    <t>7 - ARBRE ETERNEL</t>
  </si>
  <si>
    <t>1 - AFFAIRE DES OISEAUX</t>
  </si>
  <si>
    <t>3 - EXTRAORDINAIRE INVENTION DU DR SORENSON</t>
  </si>
  <si>
    <t>1 - APPRENTI EPOUVANTEUR</t>
  </si>
  <si>
    <t>5 - ERREUR DE L'EPOUVANTEUR</t>
  </si>
  <si>
    <t>HISTOIRE DE FRANCE</t>
  </si>
  <si>
    <t>HISTOIRE DU MONDE EN BD</t>
  </si>
  <si>
    <t>HISTOIRE DE FRANCE EN BD</t>
  </si>
  <si>
    <t>UNIVERS PAS BÊTE</t>
  </si>
  <si>
    <t>EGALITE FILLES-GARCONS PAS BÊTE</t>
  </si>
  <si>
    <t>ALBUM DE MA PREMIERE COMMUNION</t>
  </si>
  <si>
    <t>INTEGRALE !</t>
  </si>
  <si>
    <t>MER</t>
  </si>
  <si>
    <t>NEIGE</t>
  </si>
  <si>
    <t>RENTREE DE ROUDOUDOU</t>
  </si>
  <si>
    <t>BOITE AUX MOTS INTERDITS</t>
  </si>
  <si>
    <t>SORCIERE QUI RAPETISSAIT ENFANTS</t>
  </si>
  <si>
    <t>COURSE AUX BISOUS</t>
  </si>
  <si>
    <t>1 - PISTE DU PUMA</t>
  </si>
  <si>
    <t>3 - PEUR DE GRAND GRIS</t>
  </si>
  <si>
    <t>1 - PREUVE PAR N'ŒUF !</t>
  </si>
  <si>
    <t>1 - VALLEE DES DINOSAURES</t>
  </si>
  <si>
    <t>5 - MENACE DU DRAGON VENIMEUX</t>
  </si>
  <si>
    <t>4 - CITE DE GLACE</t>
  </si>
  <si>
    <t>6 - CHUTE</t>
  </si>
  <si>
    <t>1 - CABANE À 13 ETAGES</t>
  </si>
  <si>
    <t>2 - CABANE A 26 ETAGES</t>
  </si>
  <si>
    <t>3 - CABANE À 39 ETAGES</t>
  </si>
  <si>
    <t>MAGNIFIQUE</t>
  </si>
  <si>
    <t>6 - GRIFFE DU CHAT SAUVAGE</t>
  </si>
  <si>
    <t>7 - VALLEE DE LA MORT</t>
  </si>
  <si>
    <t>2 - CABANE À 26 ETAGES</t>
  </si>
  <si>
    <t>4 - CABANE À 52 ETAGES</t>
  </si>
  <si>
    <t>5  - CABANE À 65 ETAGES</t>
  </si>
  <si>
    <t>6 - CABANE À 78 ETAGES</t>
  </si>
  <si>
    <t>4 - REMPLACANTE</t>
  </si>
  <si>
    <t>4 - PIANISTE QUI EN SAVAIT TROP</t>
  </si>
  <si>
    <t>FILLE QUI DEVORAIT LES LIVRES</t>
  </si>
  <si>
    <t>2 - MALEDICTION DE L'EPOUVANTEUR</t>
  </si>
  <si>
    <t>13 - REVANCHE DE L'EPOUVANTEUR</t>
  </si>
  <si>
    <t>15 - RESURRECTION DE L'EPOUVANTEUR</t>
  </si>
  <si>
    <t>3 - BIBLIOTHEQUE DES ÂMES</t>
  </si>
  <si>
    <t>4 - CARTE DES JOURS</t>
  </si>
  <si>
    <t>BIBLE - GRANDS RECITS ET PERSONNAGES</t>
  </si>
  <si>
    <t>BIBLE DE MA PREMIERE COMMUNION</t>
  </si>
  <si>
    <t>BIBLE RACONTEE PAR LES PEINTRES</t>
  </si>
  <si>
    <t>11 - FETE A LA GRENOUILLE</t>
  </si>
  <si>
    <t>3 - MAISON AUX MIROIRS</t>
  </si>
  <si>
    <t>5 - SORCIERE QUI REVAIT D'ETRE UNE PRINCESSE</t>
  </si>
  <si>
    <t>13 - SORCIERE QUI AIMAIT LES ANIMAUX</t>
  </si>
  <si>
    <t>LLMA0001E1</t>
  </si>
  <si>
    <t>HOP ! LES ROMANS A BULLES</t>
  </si>
  <si>
    <t>LCPC0019E1</t>
  </si>
  <si>
    <t>LAPI0004E1</t>
  </si>
  <si>
    <t>LPOA0366E1</t>
  </si>
  <si>
    <t>LPOA0362E1</t>
  </si>
  <si>
    <t>LADI0052E2</t>
  </si>
  <si>
    <t>LPBS0011E1</t>
  </si>
  <si>
    <t>LBHB0003E1</t>
  </si>
  <si>
    <t>LJBO0216E3</t>
  </si>
  <si>
    <t>LD100070E1</t>
  </si>
  <si>
    <t>LCDP0169E1</t>
  </si>
  <si>
    <t>LBHP0049E2</t>
  </si>
  <si>
    <t>LERE0078E3</t>
  </si>
  <si>
    <t>LBHP0027E2</t>
  </si>
  <si>
    <t>LJBO0179E3</t>
  </si>
  <si>
    <t>LCJL0016E1</t>
  </si>
  <si>
    <t>LBHB0002E1</t>
  </si>
  <si>
    <t>LSPA0008P1</t>
  </si>
  <si>
    <t>LCHP0105E1</t>
  </si>
  <si>
    <t>LBHP0004E3</t>
  </si>
  <si>
    <t>LHIS0012E2</t>
  </si>
  <si>
    <t>LDGL0014E1</t>
  </si>
  <si>
    <t>LCJL0013E1</t>
  </si>
  <si>
    <t>LPOJ0048E1</t>
  </si>
  <si>
    <t>LTBH0035E2</t>
  </si>
  <si>
    <t>LBHT0158E3</t>
  </si>
  <si>
    <t>LD100030P1</t>
  </si>
  <si>
    <t>LD100063E1</t>
  </si>
  <si>
    <t>LOUK0013E2</t>
  </si>
  <si>
    <t>LOUK0011E2</t>
  </si>
  <si>
    <t>LBHP0041E2</t>
  </si>
  <si>
    <t>LBHP0062E2</t>
  </si>
  <si>
    <t>LLAL0125E2</t>
  </si>
  <si>
    <t>L1JL0009E3</t>
  </si>
  <si>
    <t>LAVD0032E1</t>
  </si>
  <si>
    <t>LD100088E1</t>
  </si>
  <si>
    <t>LBHT0112E4</t>
  </si>
  <si>
    <t>LBHT0119E4</t>
  </si>
  <si>
    <t>LBHT0001E5</t>
  </si>
  <si>
    <t>LBUH0001E1</t>
  </si>
  <si>
    <t>LRID0021E2</t>
  </si>
  <si>
    <t>LDDO0393E1</t>
  </si>
  <si>
    <t>LRID0036E1</t>
  </si>
  <si>
    <t>LRID0003E2</t>
  </si>
  <si>
    <t>LRID0019E2</t>
  </si>
  <si>
    <t>LRID0009E2</t>
  </si>
  <si>
    <t>LRID0008E2</t>
  </si>
  <si>
    <t>LJBO0200E2</t>
  </si>
  <si>
    <t>LEPO0017E1</t>
  </si>
  <si>
    <t>LBUH0002E1</t>
  </si>
  <si>
    <t>LD120005P1</t>
  </si>
  <si>
    <t>LDDO0388E1</t>
  </si>
  <si>
    <t>LBHP0045E2</t>
  </si>
  <si>
    <t>LTBH0004E5</t>
  </si>
  <si>
    <t>LTBH0051E3</t>
  </si>
  <si>
    <t>LTBH0020E4</t>
  </si>
  <si>
    <t>LBHP0082E1</t>
  </si>
  <si>
    <t>LLMA0002E1</t>
  </si>
  <si>
    <t>LCHP0009E3</t>
  </si>
  <si>
    <t>LCJL0012E1</t>
  </si>
  <si>
    <t>LCDP0040E2</t>
  </si>
  <si>
    <t>LACA0134E1</t>
  </si>
  <si>
    <t>LJBO0201E2</t>
  </si>
  <si>
    <t>LEPO0016E1</t>
  </si>
  <si>
    <t>LCJL0005E1</t>
  </si>
  <si>
    <t>LRID0039E1</t>
  </si>
  <si>
    <t>LDDO0395E1</t>
  </si>
  <si>
    <t>LSPA0015E1</t>
  </si>
  <si>
    <t>LMDR0007E1</t>
  </si>
  <si>
    <t>LMGA0001E1</t>
  </si>
  <si>
    <t>LJCL0019E1</t>
  </si>
  <si>
    <t>L1JL0105E2</t>
  </si>
  <si>
    <t>LCHP0025E4</t>
  </si>
  <si>
    <t>LERE0283E1</t>
  </si>
  <si>
    <t>LERE0284E1</t>
  </si>
  <si>
    <t>LIMA0001E4</t>
  </si>
  <si>
    <t>LMRT0008E1</t>
  </si>
  <si>
    <t>LHBD0019E2</t>
  </si>
  <si>
    <t>LHBD0029E2</t>
  </si>
  <si>
    <t>LHBD0023E2</t>
  </si>
  <si>
    <t>LADI0062E2</t>
  </si>
  <si>
    <t>LAVD0041E1</t>
  </si>
  <si>
    <t>LBHB0004E1</t>
  </si>
  <si>
    <t>LCHP0033E2</t>
  </si>
  <si>
    <t>LLAL0229E1</t>
  </si>
  <si>
    <t>LERE0027E4</t>
  </si>
  <si>
    <t>LBHT0132E4</t>
  </si>
  <si>
    <t>LPON0022E2</t>
  </si>
  <si>
    <t>LBHB0001E1</t>
  </si>
  <si>
    <t>L1JL0035E2</t>
  </si>
  <si>
    <t>LADI0067E2</t>
  </si>
  <si>
    <t>LD120056E1</t>
  </si>
  <si>
    <t>LMEM0004E3</t>
  </si>
  <si>
    <t>LAVD0044E1</t>
  </si>
  <si>
    <t>LDGL0012E1</t>
  </si>
  <si>
    <t>LDGL0013E1</t>
  </si>
  <si>
    <t>LJBO0220E1</t>
  </si>
  <si>
    <t>MORTELLE ADELE</t>
  </si>
  <si>
    <t>POB JARDINE AVEC PAPI</t>
  </si>
  <si>
    <t>3 - LE MURMURE DES MASQUES</t>
  </si>
  <si>
    <t>POB ET LES OISEAUX</t>
  </si>
  <si>
    <t>POB CUISINE AVEC PAPA</t>
  </si>
  <si>
    <t>POB N'AIME PAS L'ORAGE</t>
  </si>
  <si>
    <t>SAC QUI CRAQUE</t>
  </si>
  <si>
    <t>PATATE ATTAQUE !</t>
  </si>
  <si>
    <t>ABRACADANIMAUX</t>
  </si>
  <si>
    <t>3 - MYSTERE DU DRAGON D'EAU</t>
  </si>
  <si>
    <t>GRAND VOYAGE DE FIGGY</t>
  </si>
  <si>
    <t>TOI, MON TRESOR</t>
  </si>
  <si>
    <t>LIVRE DES EMOTIONS</t>
  </si>
  <si>
    <t>GRAND-MERE SUCRE ET GRAND-PERE CHOCOLAT</t>
  </si>
  <si>
    <t>UNE POMME POUR DEUX</t>
  </si>
  <si>
    <t>PETIT CHEVALIER COURAGEUX</t>
  </si>
  <si>
    <t>SECRET DE LA PETITE SOURIS</t>
  </si>
  <si>
    <t>3 - ADRIANE AU PAYS DES OMBRES</t>
  </si>
  <si>
    <t>6 - ALEC ET LE STRIGOÏ</t>
  </si>
  <si>
    <t>BELLES HISTOIRES DE LA BIBLE</t>
  </si>
  <si>
    <t>2 - ANATOLE FAIT SON CINEMA</t>
  </si>
  <si>
    <t>5 - MONDE A L'ENVERS</t>
  </si>
  <si>
    <t>8 - MONSTRES EN VUE</t>
  </si>
  <si>
    <t>18 - UNE ELEVE PRESQUE PARFAITE</t>
  </si>
  <si>
    <t>LES FABULEUX VOYAGES DE NINON ET LILA</t>
  </si>
  <si>
    <t>POB FAIT LA SIESTE</t>
  </si>
  <si>
    <t>ULYSSE</t>
  </si>
  <si>
    <t>TRISTAN ET YSEUT</t>
  </si>
  <si>
    <t>RICHARD COEUR DE LION</t>
  </si>
  <si>
    <t>POB DEVIENT GRAND</t>
  </si>
  <si>
    <t>EXTRAORDINAIRE VOYAGE DE CHOUETTE ET SOURIS AU PAYS DES CONTRAIRES</t>
  </si>
  <si>
    <t>LES BELLES HISTOIRES DES BEBES</t>
  </si>
  <si>
    <t>4 - NUIT SANS FIN</t>
  </si>
  <si>
    <t>NON NON ALBUM</t>
  </si>
  <si>
    <r>
      <rPr>
        <b/>
        <sz val="13"/>
        <color indexed="10"/>
        <rFont val="Arial"/>
        <family val="2"/>
      </rPr>
      <t>Code service</t>
    </r>
    <r>
      <rPr>
        <sz val="13"/>
        <color indexed="10"/>
        <rFont val="Arial"/>
        <family val="2"/>
      </rPr>
      <t xml:space="preserve"> (SI obligatoire pour CHORUS)</t>
    </r>
  </si>
  <si>
    <t>Cachet de l'Etablissement</t>
  </si>
  <si>
    <r>
      <rPr>
        <b/>
        <sz val="13"/>
        <color indexed="10"/>
        <rFont val="Arial"/>
        <family val="2"/>
      </rPr>
      <t>N° d'engagement</t>
    </r>
    <r>
      <rPr>
        <sz val="13"/>
        <color indexed="10"/>
        <rFont val="Arial"/>
        <family val="2"/>
      </rPr>
      <t xml:space="preserve"> (SI obligatoire pour CHORUS)</t>
    </r>
  </si>
  <si>
    <t>Date de livraison souhaitée (Approximative)</t>
  </si>
  <si>
    <t>6 - MOI, J'ADORE L'ECOLE !</t>
  </si>
  <si>
    <t>LBD20022E1</t>
  </si>
  <si>
    <t>LARI0007E1</t>
  </si>
  <si>
    <t>LBDB0141E1</t>
  </si>
  <si>
    <t>LBD20021E1</t>
  </si>
  <si>
    <t>LBD20020E1</t>
  </si>
  <si>
    <t>LBD20023E1</t>
  </si>
  <si>
    <t>LBDB0140E1</t>
  </si>
  <si>
    <t>LBDB0144E1</t>
  </si>
  <si>
    <t>19 - LA POTION DE GENTILLESSE</t>
  </si>
  <si>
    <t>LES NOUVEAUX</t>
  </si>
  <si>
    <t>TRALALAND</t>
  </si>
  <si>
    <t>15 - TOUCHE PAS À MON VEAU</t>
  </si>
  <si>
    <t>DATE MEV</t>
  </si>
  <si>
    <t>POMME D'API RACONTE</t>
  </si>
  <si>
    <t>LEST0069E2</t>
  </si>
  <si>
    <t>LIDO0008E2</t>
  </si>
  <si>
    <t>LIDO0012E1</t>
  </si>
  <si>
    <t>LJVE0002E3</t>
  </si>
  <si>
    <t>LQUE0003E2</t>
  </si>
  <si>
    <t>LCHP0021E2</t>
  </si>
  <si>
    <t>LD120052E1</t>
  </si>
  <si>
    <t>LSPA0009P1</t>
  </si>
  <si>
    <t>LHIS0005E2</t>
  </si>
  <si>
    <t>LHIS0008E2</t>
  </si>
  <si>
    <t>L1JL0034E2</t>
  </si>
  <si>
    <t>L1JL0081E2</t>
  </si>
  <si>
    <t>LCJL0014E1</t>
  </si>
  <si>
    <t>LDDV0009E1</t>
  </si>
  <si>
    <t>LEXP0106E2</t>
  </si>
  <si>
    <t>LPEX0001E1</t>
  </si>
  <si>
    <t>LEXP0114E2</t>
  </si>
  <si>
    <t>LAVD0045E1</t>
  </si>
  <si>
    <t>LNOI0001P1</t>
  </si>
  <si>
    <t>LMDR0008E1</t>
  </si>
  <si>
    <t>LAVD0039E1</t>
  </si>
  <si>
    <t>LLAL0098E2</t>
  </si>
  <si>
    <t>LPOJ0022E2</t>
  </si>
  <si>
    <t>LBHT0050E4</t>
  </si>
  <si>
    <t>LTBH0023E2</t>
  </si>
  <si>
    <t>LPPO0186E1</t>
  </si>
  <si>
    <t>LPPO0188E1</t>
  </si>
  <si>
    <t>LPPO0187E1</t>
  </si>
  <si>
    <t>LLIJ0007E1</t>
  </si>
  <si>
    <t>LAND0030E1</t>
  </si>
  <si>
    <t>LATU0011E1</t>
  </si>
  <si>
    <t>LATU0012E1</t>
  </si>
  <si>
    <t>LPPO0107E3</t>
  </si>
  <si>
    <t>COUCOU PÈRE NOËL !</t>
  </si>
  <si>
    <t>DANSE !</t>
  </si>
  <si>
    <t>REGARDE !</t>
  </si>
  <si>
    <t>ACTIVITÉS MONTESSORI</t>
  </si>
  <si>
    <t>LA QUÊTE DONT TU ES LE HÉROS</t>
  </si>
  <si>
    <t>2 - PIÉGÉS</t>
  </si>
  <si>
    <t>MON PREMIER LIVRE ANIMÉ</t>
  </si>
  <si>
    <t>2- PARFUM DE MEURTRE (NE)</t>
  </si>
  <si>
    <t>TOUS DIFFERENTS ! (NE)</t>
  </si>
  <si>
    <t>MA JOURNÉE MONTESSORI</t>
  </si>
  <si>
    <t>LE GARDIEN DES TEMPÊTES</t>
  </si>
  <si>
    <t>LES BIZARRES</t>
  </si>
  <si>
    <t xml:space="preserve">EXTRA MORTELLE ADELE </t>
  </si>
  <si>
    <t>3 HISTOIRES DE NOËL</t>
  </si>
  <si>
    <t>RENTRÉE DE PETITE SORCIÈRE</t>
  </si>
  <si>
    <t>BONJOUR, CROCO !</t>
  </si>
  <si>
    <t>ET MON CACA ?</t>
  </si>
  <si>
    <t>PIPI DANS L'EAU !</t>
  </si>
  <si>
    <t>UN BON GÂTEAU !</t>
  </si>
  <si>
    <t>100 % ESCAPE GAMES</t>
  </si>
  <si>
    <t>VERBES, SUJETS ET COMPAGNIE</t>
  </si>
  <si>
    <t>1 - COLLÈGE DE LA DÉLIVRANCE</t>
  </si>
  <si>
    <t>UN PEU PLUS PRÈS DES ÉTOILES</t>
  </si>
  <si>
    <t>6 - OBJECTIF COLLÈGE FOOT !</t>
  </si>
  <si>
    <t>5 - LES FILLES CONTRE-ATTAQUENT</t>
  </si>
  <si>
    <t>7 - À LA RECHERCHE DU DRAGON DE FOUDRE</t>
  </si>
  <si>
    <t>5 - PUISSANCE DES ADDRAKS</t>
  </si>
  <si>
    <t>QUELQU'UN QUE TU AIMAIS EST MORT</t>
  </si>
  <si>
    <t>FÊTES CHRÉTIENNES (NE)</t>
  </si>
  <si>
    <t>POUR TE PARLER DE LA MORT ET DE LA RÉSURRECTION…</t>
  </si>
  <si>
    <t>MON IMAGIER DE NOËL</t>
  </si>
  <si>
    <t>POMPIERS MAGNÉTIQUES</t>
  </si>
  <si>
    <t>VÉHICULES MAGNÉTIQUES (MES)</t>
  </si>
  <si>
    <t>CHEVALIERS ET CHÂTEAUX FORTS MAGNÉTIQUES</t>
  </si>
  <si>
    <t>1,2,3 YOGA (PLATEAU DE JEU + 40 CARTES + 4 PIONS)</t>
  </si>
  <si>
    <t>PETITS JEUX À PARTAGER (2 DES DE 6 FACES INTEGRES DANS LA COUVERTURE + 16 JETONS AUTOCOLLANTS)</t>
  </si>
  <si>
    <t>GÂTEAU PERCHÉ TOUT LÀ-HAUT</t>
  </si>
  <si>
    <t>UN ÉLÉPHANT SUR LA BALANÇOIRE</t>
  </si>
  <si>
    <t>UN SOMMEIL AGITÉ</t>
  </si>
  <si>
    <t>UNE BAIGNOIRE BIEN REMPLIE</t>
  </si>
  <si>
    <t>UNE HISTOIRE QUI SENT BON LES SAISONS</t>
  </si>
  <si>
    <t>AU PAYS MERVEILLEUX DE L'INTRÉPIDE NON-NON</t>
  </si>
  <si>
    <t>1 - CHAT VA BIEN !</t>
  </si>
  <si>
    <t>2 - CHAT S'ARRANGE PAS !</t>
  </si>
  <si>
    <t>3 - CHAPERLIPOPETTE !</t>
  </si>
  <si>
    <t>1 - TOUT ÇA FINIRA MAL</t>
  </si>
  <si>
    <t>10 - CHOUBIDOULOVE</t>
  </si>
  <si>
    <t>11 - ÇA SENT LA CROQUETTE</t>
  </si>
  <si>
    <t>12 - À LA PÊCHE AUX NOUILLES</t>
  </si>
  <si>
    <t>13 - BIG BISOUS BAVEUX</t>
  </si>
  <si>
    <t>14 - PROUT ATOMIQUE</t>
  </si>
  <si>
    <t>15 - FUNKY MOUMOUTE</t>
  </si>
  <si>
    <t>16 - JURASSIC MAMIE</t>
  </si>
  <si>
    <t>2 - L'ENFER, C'EST LES AUTRES</t>
  </si>
  <si>
    <t>3 - C'EST PAS MA FAUTE !</t>
  </si>
  <si>
    <t>4 - J'AIME PAS L'AMOUR !</t>
  </si>
  <si>
    <t>5 - POUSSEZ-VOUS LES MOCHES !</t>
  </si>
  <si>
    <t>6 - UN TALENT MONSTRE !</t>
  </si>
  <si>
    <t>7 - PAS DE PITIE POUR LES NAZEBROQUES !</t>
  </si>
  <si>
    <t>8 - PARENTS À VENDRE !</t>
  </si>
  <si>
    <t>9 - LA RENTREE DES CLAQUES</t>
  </si>
  <si>
    <t>FAIS TA BD AVEC MORTELLE ADELE</t>
  </si>
  <si>
    <t>1 - ET ÇA VOUS FAIT RIRE…</t>
  </si>
  <si>
    <t>2 - ALLEZ, C'EST CADEAU !</t>
  </si>
  <si>
    <t>3 - MÊME PAS MAL !</t>
  </si>
  <si>
    <t>4 - UN SACRÉ ZIGOTO !</t>
  </si>
  <si>
    <t>CHÂTEAU FORT ANIMÉ</t>
  </si>
  <si>
    <t>ENGINS ET MACHINES ANIMÉS</t>
  </si>
  <si>
    <t>GRAND LIVRE ANIMÉ DE LA TERRE</t>
  </si>
  <si>
    <t>GRANDS CHANTIERS ANIMÉS</t>
  </si>
  <si>
    <t>LIVRE ANIMÉ DE L'HÔPITAL</t>
  </si>
  <si>
    <t>LIVRE ANIMÉ DES CHEVALIERS</t>
  </si>
  <si>
    <t>LIVRE ANIMÉ DES DINOSAURES</t>
  </si>
  <si>
    <t>LIVRE ANIMÉ DES POMPIERS DE NEW-YORK</t>
  </si>
  <si>
    <t>LIVRE ANIMÉ DES TRAINS</t>
  </si>
  <si>
    <t>LIVRE ANIMÉ DU SPATIONAUTE</t>
  </si>
  <si>
    <t>ANIMAUX DE LA MONTAGNE</t>
  </si>
  <si>
    <t>10 - COMMENT POUSSENT LA SALADE ET LES AUTRES LÉGUMES ?
ET LES AUTRES LEGUMES ?</t>
  </si>
  <si>
    <t>VÉHICULES ET ENGINS</t>
  </si>
  <si>
    <t>SUPER TOTAM (LIVRE ANIMÉ)</t>
  </si>
  <si>
    <t>FERME</t>
  </si>
  <si>
    <t>MON CHERCHE ET TROUVE SONORE DE L'ÉCOLE MATERNELLE</t>
  </si>
  <si>
    <t>GESTES AVANT… LES LETTRES</t>
  </si>
  <si>
    <t>MON COUCOU CACHÉ DES ANIMAUX</t>
  </si>
  <si>
    <t>UNE SOURIS VERTE (NE)</t>
  </si>
  <si>
    <t>2 - L'ANTRE DES SECRETS</t>
  </si>
  <si>
    <t>POB DECOUVRE LES MUSIQUES DU MONDE</t>
  </si>
  <si>
    <t>POB CHANTE DES COMPTINES</t>
  </si>
  <si>
    <t>AUTOCOLLANTS - 80 AUTOCOLLANTS</t>
  </si>
  <si>
    <t>PETITE ENFANCE</t>
  </si>
  <si>
    <t>MES ALBUMS MONTESSORI</t>
  </si>
  <si>
    <t xml:space="preserve">BATAILLE DE L'ALPHABET </t>
  </si>
  <si>
    <t xml:space="preserve">RENTRÉE DE LA MAÎTRESSE </t>
  </si>
  <si>
    <t>RENTRÉE DES MAMANS</t>
  </si>
  <si>
    <t>SOURICEAU VEUT APPRENDRE À LIRE</t>
  </si>
  <si>
    <t xml:space="preserve">DEUX MAISONS DE PETIT BLAIREAU </t>
  </si>
  <si>
    <t>LBHT0046E4</t>
  </si>
  <si>
    <t>11 - FEE FIFOLETTE A L'ECOLE DES SORCIERS - T.3</t>
  </si>
  <si>
    <t>3 - ET SI J'ETAIS CENDRILLON ?</t>
  </si>
  <si>
    <t>4 - ET SI J'ETAIS PRINCESSE ?</t>
  </si>
  <si>
    <t>6 - ET SI J'ETAIS UN SUPERHEROS ?</t>
  </si>
  <si>
    <t>12 - ET SI J'ETAIS JUMELLE ?</t>
  </si>
  <si>
    <t>17 - ET SI JE CHANGEAIS DE MAMAN ?</t>
  </si>
  <si>
    <t>21 - ET SI J'ETAIS SORCIERE ?</t>
  </si>
  <si>
    <t>22 - ET SI J'ETAIS RICHE</t>
  </si>
  <si>
    <t>26 - ET SI J'ETAIS UNE FEE ?</t>
  </si>
  <si>
    <t>28 - ET SI J'ETAIS MAMAN ?</t>
  </si>
  <si>
    <t>1 - UN PIRATE À L'ECOLE</t>
  </si>
  <si>
    <t>11 - SURTOUT, N'OUVRE PAS LA PORTE !</t>
  </si>
  <si>
    <t>19 - RENTREE DES JUMEAUX PIRATES</t>
  </si>
  <si>
    <t>20 - FOLLE ENQUÊTE AVEC MAMIE</t>
  </si>
  <si>
    <t>23 - MATHILDE ET LES VOLEURS</t>
  </si>
  <si>
    <t>29 - PRINCESSE ET LE CHEVALIER MALPOLI</t>
  </si>
  <si>
    <t>35 - UN FANTOME A LA BIBLIOTHEQUE</t>
  </si>
  <si>
    <t>36 - VACANCES DE COME LE FANTOME</t>
  </si>
  <si>
    <t>37 - MES DENTS MES COPAINS ET MOI</t>
  </si>
  <si>
    <t>PREMIERES LECTURES</t>
  </si>
  <si>
    <t>HUBERT FALABRAK</t>
  </si>
  <si>
    <t>11 - MA COPINE VAMPIRETTE</t>
  </si>
  <si>
    <t>18 - UNE PETITE BÊTE CHEZ VAMPIRETTE</t>
  </si>
  <si>
    <t>1 - MYSTERE ET CHOCOLAT</t>
  </si>
  <si>
    <t>3 - VICTOR, L'ENFANT SAUVAGE</t>
  </si>
  <si>
    <t>4 - MON COPAIN BIZARRE</t>
  </si>
  <si>
    <t>6 - CENT MENSONGES DE VINCENT</t>
  </si>
  <si>
    <t>7 - ÎLE AUX PIRATES</t>
  </si>
  <si>
    <t>10 - INVITEE ROYALE</t>
  </si>
  <si>
    <t>12 - BATAILLE DES SLIPS</t>
  </si>
  <si>
    <t>13 - CROSS DES ECOLES</t>
  </si>
  <si>
    <t>15 - INDIEN QUI NE SAVAIT PAS COURIR</t>
  </si>
  <si>
    <t>17 - ATROCE MONSIEUR TERROCE</t>
  </si>
  <si>
    <t>19 - SAUVONS LA MAÎTRESSE !</t>
  </si>
  <si>
    <t>22 - TROIS ETOILES</t>
  </si>
  <si>
    <t>24 - ONCLE GIORGIO</t>
  </si>
  <si>
    <t>28 - MON AVENTURE SOUS LA TERRE</t>
  </si>
  <si>
    <t>31 - VACANCES DE FOOT</t>
  </si>
  <si>
    <t>35 - RENTREE CHEZ LES SORCIERS</t>
  </si>
  <si>
    <t>38 - TOUR DU MONDE DE NINO</t>
  </si>
  <si>
    <t>41 - HAMBURGER DE LA PEUR</t>
  </si>
  <si>
    <t>42 - IL ÉTAIT TROIS FOIS</t>
  </si>
  <si>
    <t>45 - MARELLE MAGIQUE</t>
  </si>
  <si>
    <t>46 - MON AMIE D'AMERIQUE</t>
  </si>
  <si>
    <t>48 - GRAINE DE MONSTRE</t>
  </si>
  <si>
    <t>2 - J'AI PEUR DES MAUVAISES NOTES</t>
  </si>
  <si>
    <t>36 - JE VEUX ÊTRE UNE STAR</t>
  </si>
  <si>
    <t>4 - PANIQUE À LA TRATTORIA !</t>
  </si>
  <si>
    <t>9 - TERRIBLE EMPEREUR DE CHINE</t>
  </si>
  <si>
    <t>1 - POUVOIR DU DRAGON DE TERRE</t>
  </si>
  <si>
    <t>2 - MENACE SUR NALSARA</t>
  </si>
  <si>
    <t>2 - CRISTAL DE KARA</t>
  </si>
  <si>
    <t>5 - SORCIÈRE DU CIMETIÈRE</t>
  </si>
  <si>
    <t>1 - MALEDICTION DE LA MOMIE</t>
  </si>
  <si>
    <t>2 - NUIT DES PANTINS</t>
  </si>
  <si>
    <t>4 - PRISONNIERS DU MIROIR</t>
  </si>
  <si>
    <t>5 - MEFIEZ-VOUS DES ABEILLES !</t>
  </si>
  <si>
    <t>7 - BAIGNADE INTERDITE</t>
  </si>
  <si>
    <t>8 - FANTOME DE LA PLAGE</t>
  </si>
  <si>
    <t>14 - PANTIN MALEFIQUE</t>
  </si>
  <si>
    <t>23 - RETOUR DU MASQUE HANTE</t>
  </si>
  <si>
    <t>34 - COMMENT TUER UN MONSTRE ?</t>
  </si>
  <si>
    <t>35 - COUP DU LAPIN</t>
  </si>
  <si>
    <t>42 - COLO DE TOUS LES DANGERS</t>
  </si>
  <si>
    <t>51 - JUMEAU DIABOLIQUE</t>
  </si>
  <si>
    <t>3 - CINQ MASQUES DU DOCTEUR VOCIFER</t>
  </si>
  <si>
    <t>4 - ECOLE DES ZOMBIES</t>
  </si>
  <si>
    <t>1 - GARE AUX COUPS DE GRIFFES !</t>
  </si>
  <si>
    <t>5 - INTERDIT DE CRIER !</t>
  </si>
  <si>
    <t>2 - NUIT DES CREATURES GEANTES</t>
  </si>
  <si>
    <t>8 - APPAREIL PHOTO MALEFIQUE</t>
  </si>
  <si>
    <t>2 - FANTOMES EN EAUX PROFONDES</t>
  </si>
  <si>
    <t>13 - HURLEMENTS DU CHIEN FANTOME</t>
  </si>
  <si>
    <t>1 - MONSIEUR MECHANT-GARCON</t>
  </si>
  <si>
    <t>3 - SANG DE MONSTRE AU PETIT DEJEUNER</t>
  </si>
  <si>
    <t>6 - SECRET DE LA SALLE AUX MOMIES</t>
  </si>
  <si>
    <t>1 - PLANETE DES NAINS DE JARDIN</t>
  </si>
  <si>
    <t>2 - FILS DE SLAPPY</t>
  </si>
  <si>
    <t>3 - COMMENT J'AI RENCONTRE MON MONSTRE</t>
  </si>
  <si>
    <t>4 - CHIEN DE FRANKENSTEIN</t>
  </si>
  <si>
    <t>5 - DOCTEUR MANIAC VA VOUS RECEVOIR</t>
  </si>
  <si>
    <t>6 - PROF DE LA MORT</t>
  </si>
  <si>
    <t>11 - JACK L'EVENTREUR</t>
  </si>
  <si>
    <t>6 - MYSTERE DE L'ATLANTIDE</t>
  </si>
  <si>
    <t>ALEXANDRE LE GRAND</t>
  </si>
  <si>
    <t>HERCULE</t>
  </si>
  <si>
    <t>1 - RELIQUAIRE D'ARGENT</t>
  </si>
  <si>
    <t>2 - DIAMANTS BLEUS</t>
  </si>
  <si>
    <t>3 - PAS DE LA DAME BLANCHE</t>
  </si>
  <si>
    <t>7 - CABANE À 91 ETAGES</t>
  </si>
  <si>
    <t>1 - REVEIL DES MONSTRES</t>
  </si>
  <si>
    <t>2 - L'AVERTISSEMENT DE LA SORCIÈRE</t>
  </si>
  <si>
    <t>14 - THOMAS WARD L'EPOUVANTEUR</t>
  </si>
  <si>
    <t>16 - HÉRITAGE DE ÉPOUVANTEUR</t>
  </si>
  <si>
    <t>2 - AÎNÉ</t>
  </si>
  <si>
    <t>4 - HÉRITAGE</t>
  </si>
  <si>
    <t>LE MANOIR - FORMAT POCHE - SAISON 1</t>
  </si>
  <si>
    <t>LE MANOIR - FORMAT POCHE - SAISON 2</t>
  </si>
  <si>
    <t>EVERLESS</t>
  </si>
  <si>
    <t>100% ATTENTIF - 30 JEUX POUR GAGNER EN ATTENTION ET EN CONCENTRATION</t>
  </si>
  <si>
    <t>100% STYLISTE DESSINE TA MODE</t>
  </si>
  <si>
    <t>4 - À PARIS</t>
  </si>
  <si>
    <t>5 - FRISSONS</t>
  </si>
  <si>
    <t>ENCYCLOPEDIES IMAGES DOC EN BD</t>
  </si>
  <si>
    <t>ANTIQUITE ET MYTHOLOGIES EN BD</t>
  </si>
  <si>
    <t>J'AI VÉCU LES CAMPS DE CONCENTRATION (NE)</t>
  </si>
  <si>
    <t>1 - DEBUTS DE L'HUMANITE</t>
  </si>
  <si>
    <t>2 - ANTIQUITE GRECQUE ET ROMAINE</t>
  </si>
  <si>
    <t>3 - INDE ET LA CHINE ANTIQUES</t>
  </si>
  <si>
    <t>4 - DES INVASIONS BARBARES AUX CROISADES</t>
  </si>
  <si>
    <t>5 - DE L'EMPIRE MONGOL A LA GUERRE DE CENT ANS</t>
  </si>
  <si>
    <t>MON PREMIER CALENDRIER DE L'AVENT (+LIVRET)</t>
  </si>
  <si>
    <t>3 - SŒUR EMMANUELLE, JOSEPH WRESINSKI</t>
  </si>
  <si>
    <t>10 - SAINT LOUIS, SAINTE CLAIRE</t>
  </si>
  <si>
    <t>15 - SAINT MARTIN, SAINT AUGUSTIN, SAINT DOMINIQUE</t>
  </si>
  <si>
    <t>20 - VIE DE JESUS</t>
  </si>
  <si>
    <t>BD - CHERCHEURS DE DIEU</t>
  </si>
  <si>
    <t>LERE0235E1</t>
  </si>
  <si>
    <t>BIBLE - LES PLUS BEAUX RECITS ILLUSTRES EN RELIEF</t>
  </si>
  <si>
    <t>HISTOIRES POUR FÊTER MA PREMIERE COMMUNION</t>
  </si>
  <si>
    <t>1 - BASILIC EN PANIQUE !</t>
  </si>
  <si>
    <t>LBD20018E1</t>
  </si>
  <si>
    <t>LSSA0108E2</t>
  </si>
  <si>
    <t>1 - UNE FAMILLE COSMIQUE !</t>
  </si>
  <si>
    <t>2 - T'ES TROP FORT, SAMSAM !</t>
  </si>
  <si>
    <t>LSSA0106E2</t>
  </si>
  <si>
    <t>3 - PAS TOUCHE À LA MAÎTRESSE !</t>
  </si>
  <si>
    <t>4 - QUI VEUT UN CADEAU ?</t>
  </si>
  <si>
    <t>LBD20025E1</t>
  </si>
  <si>
    <t>LBD20026E1</t>
  </si>
  <si>
    <t>1 - LES TROIS COCHONS PETITS DANS LA FORÊT ENCHANTEE</t>
  </si>
  <si>
    <t>LBD20001E1</t>
  </si>
  <si>
    <t>1 - LE BONHEUR, C'EST SON BOULOT !</t>
  </si>
  <si>
    <t>5 - COPAINS, COPINES, JE VOUS AIME !</t>
  </si>
  <si>
    <t>BD KIDS INCONTOURNABLES</t>
  </si>
  <si>
    <t>LBD10006E1</t>
  </si>
  <si>
    <t>13 - ET QU'CA SAUTE !</t>
  </si>
  <si>
    <t>ANATOLE LATUILE - ROMANS</t>
  </si>
  <si>
    <t>LBD10007E1</t>
  </si>
  <si>
    <t>1 - TOM-TOM ET L'IMPOSSIBLE NANA</t>
  </si>
  <si>
    <t>2 - TOM-TOM ET SES IDEES EXPLOSIVES</t>
  </si>
  <si>
    <t>3 - TOM-TOM, LE ROI DE LA TAMBOUILLE</t>
  </si>
  <si>
    <t>4 - CARTABLES DECOLLENT</t>
  </si>
  <si>
    <t>5 - VACANCES INFERNALES</t>
  </si>
  <si>
    <t>6 - BANDE DE SAUVAGES !</t>
  </si>
  <si>
    <t>7 - DRÔLE DE CIRQUE!</t>
  </si>
  <si>
    <t>8 - DEUX TERREURS</t>
  </si>
  <si>
    <t>9 - FOUS DU MERCREDI</t>
  </si>
  <si>
    <t>10 - PREMIERS DE LA CLASSE</t>
  </si>
  <si>
    <t>11 - ICI RADIO-CASSEROLE</t>
  </si>
  <si>
    <t>12 - ET QUE CA SAUTE !</t>
  </si>
  <si>
    <t>13 - BONJOUR LES CADEAUX !</t>
  </si>
  <si>
    <t>14 - TRIBU DES AFFREUX</t>
  </si>
  <si>
    <t>15 - CA VA CHAUFFER !</t>
  </si>
  <si>
    <t>16 - ABRACADA...BOUM !</t>
  </si>
  <si>
    <t>17 - ALLEZ, LES MONSTRES !</t>
  </si>
  <si>
    <t>18 - SALUT, LES ZINZINS !</t>
  </si>
  <si>
    <t>19 - BIENVENUE AU CLUB !</t>
  </si>
  <si>
    <t>20 - POUX, PAPOUS ET PAS PAPOUS</t>
  </si>
  <si>
    <t>21 - C'EST MAGIQUE !</t>
  </si>
  <si>
    <t>22 - SUPERSTARS</t>
  </si>
  <si>
    <t>23 - DEGÂTS À GOGO !</t>
  </si>
  <si>
    <t>24 - AU ZOO, LES ZOZOS !</t>
  </si>
  <si>
    <t>25 - MABOULS DEBOULENT !</t>
  </si>
  <si>
    <t>26 - TREMBLEZ, CARCASSES !</t>
  </si>
  <si>
    <t>27 - TROP, C'EST TROP!</t>
  </si>
  <si>
    <t>28 - A L'ATTAQUE !</t>
  </si>
  <si>
    <t>29 - TOUJOURS PLUS FORT !</t>
  </si>
  <si>
    <t>30 - SALSA DES SAUCISSES (LA )</t>
  </si>
  <si>
    <t>31 - CA ROULE !</t>
  </si>
  <si>
    <t>32 - SUBLIIIIMES !</t>
  </si>
  <si>
    <t>33 - BEN CA, ALORS !</t>
  </si>
  <si>
    <t>34 - INCREVABLES !</t>
  </si>
  <si>
    <t xml:space="preserve">BD KIDS </t>
  </si>
  <si>
    <t>4 - FAUT PAS GASPILLER !</t>
  </si>
  <si>
    <t>LCOC0001E1</t>
  </si>
  <si>
    <t>LEMI0001E1</t>
  </si>
  <si>
    <t>4 - IT'S MAGIC !</t>
  </si>
  <si>
    <t>LBDB0142E1</t>
  </si>
  <si>
    <t>1 - UNE DRÔLE DE JOURNÉE !</t>
  </si>
  <si>
    <t>LA VIE DES TRES BÊTES</t>
  </si>
  <si>
    <t>6 - COSMIQUE SHOW</t>
  </si>
  <si>
    <t>LBDB0149E1</t>
  </si>
  <si>
    <t>1 - LES ORIGINES</t>
  </si>
  <si>
    <t>LBDB0147E1</t>
  </si>
  <si>
    <t>8 - LES COPAINS D'ABORD</t>
  </si>
  <si>
    <r>
      <t xml:space="preserve"> N° </t>
    </r>
    <r>
      <rPr>
        <b/>
        <sz val="13"/>
        <color indexed="10"/>
        <rFont val="Arial"/>
        <family val="2"/>
      </rPr>
      <t>SIRET</t>
    </r>
    <r>
      <rPr>
        <sz val="13"/>
        <color indexed="10"/>
        <rFont val="Arial"/>
        <family val="2"/>
      </rPr>
      <t xml:space="preserve"> du tiers payeur (à demander au client)</t>
    </r>
  </si>
  <si>
    <t>POB AIME NOËL</t>
  </si>
  <si>
    <t>POB DECOUVRE SES CADEAUX DE NOËL</t>
  </si>
  <si>
    <t>JOYEUX NOËL</t>
  </si>
  <si>
    <t>FEE FIFOLETTE ET LES SURPRISES DE NOËL</t>
  </si>
  <si>
    <t>14 - UN NOËL ENSORCELE</t>
  </si>
  <si>
    <t>PRÊT POUR LE GRAND JOUR ?</t>
  </si>
  <si>
    <t>LACA0111E2</t>
  </si>
  <si>
    <t>POB MANGE LA GALETTE DES ROIS</t>
  </si>
  <si>
    <t>FACTURATION : mettre une croix dans la cellule concernée</t>
  </si>
  <si>
    <t>CLIENT PUBLIC</t>
  </si>
  <si>
    <t>LPON0039E2</t>
  </si>
  <si>
    <t>LPON0028E2</t>
  </si>
  <si>
    <t>LPON0018E3</t>
  </si>
  <si>
    <t>LPON0208E3</t>
  </si>
  <si>
    <t>LPON0045E2</t>
  </si>
  <si>
    <t>LPON0025E2</t>
  </si>
  <si>
    <t>LPON0030E2</t>
  </si>
  <si>
    <t>N</t>
  </si>
  <si>
    <t>POB ET LES VEHICULES</t>
  </si>
  <si>
    <t>POB PREND SOIN DES ANIMAUX</t>
  </si>
  <si>
    <t>LPLO0033E1</t>
  </si>
  <si>
    <t>LPON0041E2</t>
  </si>
  <si>
    <t>PLAGE</t>
  </si>
  <si>
    <t>LPBS0015E1</t>
  </si>
  <si>
    <t>LPBS0017E1</t>
  </si>
  <si>
    <t>LPOJ0052E1</t>
  </si>
  <si>
    <t>POB VA A LA BIBLIOTHEQUE</t>
  </si>
  <si>
    <t>POB REVEILLE SES PARENTS</t>
  </si>
  <si>
    <t>POB ET LES POMPIERS</t>
  </si>
  <si>
    <t>LPPO0189E1</t>
  </si>
  <si>
    <t>LPPO0191E1</t>
  </si>
  <si>
    <t>LPPO0190E1</t>
  </si>
  <si>
    <t>LSSA0301E2</t>
  </si>
  <si>
    <t>LSSA0302E2</t>
  </si>
  <si>
    <t>LSSA0304E2</t>
  </si>
  <si>
    <t>P'TIT OUISTITI, DETECTIVE PRIVE</t>
  </si>
  <si>
    <t>DIS PAPA POURQUOI ?</t>
  </si>
  <si>
    <t>LBHP0030E2</t>
  </si>
  <si>
    <t>LBHP0071E2</t>
  </si>
  <si>
    <t>LBHP0009E3</t>
  </si>
  <si>
    <t>LBHP0070E2</t>
  </si>
  <si>
    <t>LBHP0010E3</t>
  </si>
  <si>
    <t>LBHP0059E2</t>
  </si>
  <si>
    <t>FOLLE COURSE DE MAMAN POULE</t>
  </si>
  <si>
    <t>MOTS DE ZAZA</t>
  </si>
  <si>
    <t>UN PETIT FRERE POUR TOUJOURS</t>
  </si>
  <si>
    <t>LTBH0070E1</t>
  </si>
  <si>
    <t>LTBH0015E3</t>
  </si>
  <si>
    <t>LTBH0005E3</t>
  </si>
  <si>
    <t>LBHT0090E4</t>
  </si>
  <si>
    <t>LTBH0014E3</t>
  </si>
  <si>
    <t>LBHT0133E3</t>
  </si>
  <si>
    <t>LTBH0054E2</t>
  </si>
  <si>
    <t>LTBH0061E1</t>
  </si>
  <si>
    <t>HÄNSEL ET GRETEL</t>
  </si>
  <si>
    <t>LTBH0034E2</t>
  </si>
  <si>
    <t>A DEMAIN LES COPAINS</t>
  </si>
  <si>
    <t>LOUK0035E1</t>
  </si>
  <si>
    <t>ANNIVERSAIRE DE MONSIEUR BEAR</t>
  </si>
  <si>
    <t>LACA0142E1</t>
  </si>
  <si>
    <t>3 HISTOIRES DU PREMIER JOUR DE L'ECOLE</t>
  </si>
  <si>
    <t>LAPI0006E1</t>
  </si>
  <si>
    <t>LLAL0175E2</t>
  </si>
  <si>
    <t>JOURNEE DE BONGROMEUH</t>
  </si>
  <si>
    <t>PRINCESSE SANS BOUCHE</t>
  </si>
  <si>
    <t>LLAL0234E1</t>
  </si>
  <si>
    <t>LDDO0400E1</t>
  </si>
  <si>
    <t>LJCL0024E1</t>
  </si>
  <si>
    <t>LJCL0023E1</t>
  </si>
  <si>
    <t>LCJL0017E1</t>
  </si>
  <si>
    <t>LES ENIGMES D'AMEDEE ET PETULA</t>
  </si>
  <si>
    <t>1 - IMPECCABLE TOUTOU D'HUBERT FALABRAK</t>
  </si>
  <si>
    <t>LJLP0207E3</t>
  </si>
  <si>
    <t>LJLP0299E1</t>
  </si>
  <si>
    <t>LAVD0046E1</t>
  </si>
  <si>
    <t>1 - QUI SEME LA PAGAILLE A MARCOZ ?</t>
  </si>
  <si>
    <t>50 - DRAGON DE FEU</t>
  </si>
  <si>
    <t>1 - UN NOUVEAU DEFI</t>
  </si>
  <si>
    <t>LJOC0001E1</t>
  </si>
  <si>
    <t>LJOC0002E1</t>
  </si>
  <si>
    <t>9 - ATTAQUE DU DRAGON DE GLACE</t>
  </si>
  <si>
    <t>LMDR0009E1</t>
  </si>
  <si>
    <t>LBUH0003E1</t>
  </si>
  <si>
    <t>5 - CABANE A 65 ETAGES</t>
  </si>
  <si>
    <t>LD100033P1</t>
  </si>
  <si>
    <t>LSPA0010P1</t>
  </si>
  <si>
    <t>20 - SOUHAITS DANGEREUX</t>
  </si>
  <si>
    <t>LCDP0020E3</t>
  </si>
  <si>
    <t>LCDP0456E1</t>
  </si>
  <si>
    <t>9 - CREATURE DES MARAIS</t>
  </si>
  <si>
    <t>LCDP0457E1</t>
  </si>
  <si>
    <t>LYLD0002E1</t>
  </si>
  <si>
    <t>LYLD0001E1</t>
  </si>
  <si>
    <t>LRID0037E1</t>
  </si>
  <si>
    <t>LRID0017E2</t>
  </si>
  <si>
    <t>LRID0022E2</t>
  </si>
  <si>
    <t>LRID0042E1</t>
  </si>
  <si>
    <t>LDDO0394E1</t>
  </si>
  <si>
    <t>LRID0040E1</t>
  </si>
  <si>
    <t>LRID0043E1</t>
  </si>
  <si>
    <t>LRID0041E1</t>
  </si>
  <si>
    <t>LANCELOT</t>
  </si>
  <si>
    <t>LJBO0222E1</t>
  </si>
  <si>
    <t>FEUILLETON D'ARTEMIS - LIVRE CD</t>
  </si>
  <si>
    <t>LANH0002E1</t>
  </si>
  <si>
    <t>LMRT0012E1</t>
  </si>
  <si>
    <t>LSPA0016E1</t>
  </si>
  <si>
    <t>LA BOUTIQUE EXTRAORDINAIRE DE NICODEME</t>
  </si>
  <si>
    <t>LD100090E1</t>
  </si>
  <si>
    <t>LA GUILDE DES AVENTURIERS</t>
  </si>
  <si>
    <t>LD100053E1</t>
  </si>
  <si>
    <t>LD100064E1</t>
  </si>
  <si>
    <t>L'HISTOIRE DU MONDE EN 100 EPISODES</t>
  </si>
  <si>
    <t>NAISSANCE DU MONDE EN 100 EPISODES</t>
  </si>
  <si>
    <t>LANO0007E1</t>
  </si>
  <si>
    <t>LEPO0151P1</t>
  </si>
  <si>
    <t>LEPO0100P1</t>
  </si>
  <si>
    <t>LNOI0002P1</t>
  </si>
  <si>
    <t>LRGR0007E1</t>
  </si>
  <si>
    <t>RULE</t>
  </si>
  <si>
    <t>LD120054E1</t>
  </si>
  <si>
    <t>LD120061E1</t>
  </si>
  <si>
    <t>1 - BIENVENUE A EASTON</t>
  </si>
  <si>
    <t>2 - SUR INVITATION</t>
  </si>
  <si>
    <t>LHCO0052P1</t>
  </si>
  <si>
    <t>LHCO0053P1</t>
  </si>
  <si>
    <t>1 - EVERLESS</t>
  </si>
  <si>
    <t>TAXONOMIE DE L'AMOUR</t>
  </si>
  <si>
    <t>LDAO0039E1</t>
  </si>
  <si>
    <t>LDAO0046E1</t>
  </si>
  <si>
    <t>TOUS INTELLIGENTS ! JE DECOUVRE MES INTELLIGENCES</t>
  </si>
  <si>
    <t>LDAT0081E1</t>
  </si>
  <si>
    <t>LDAT0079E1</t>
  </si>
  <si>
    <t>LADI0031E3</t>
  </si>
  <si>
    <t>8 - DE LA CONQUÊTE DE L'AMERIQUE A LA COMMUNE DE PARIS</t>
  </si>
  <si>
    <t>LMGA0002E1</t>
  </si>
  <si>
    <t>LDDO0389E1</t>
  </si>
  <si>
    <t>LDDO0392E1</t>
  </si>
  <si>
    <t>JE GERE (BIEN) MON ORIENTATION</t>
  </si>
  <si>
    <t>LDAB0006E1</t>
  </si>
  <si>
    <t>ART PAS BÊTE</t>
  </si>
  <si>
    <t>LDDO0397E1</t>
  </si>
  <si>
    <t>MON IMAGIER DE MARIE</t>
  </si>
  <si>
    <t>LERE0282E1</t>
  </si>
  <si>
    <t>MON ALBUM DE BAPTÊME</t>
  </si>
  <si>
    <t>LERE0281E1</t>
  </si>
  <si>
    <t>LBDR0022E1</t>
  </si>
  <si>
    <t>LBDR0113E1</t>
  </si>
  <si>
    <t>LERE0149E2</t>
  </si>
  <si>
    <t>LERE0144E2</t>
  </si>
  <si>
    <t>LERE0109E2</t>
  </si>
  <si>
    <t>HISTOIRES POUR FÊTER MA PROFESSION DE FOI</t>
  </si>
  <si>
    <t>LERE0110E2</t>
  </si>
  <si>
    <t>PREHISTORIC RICK</t>
  </si>
  <si>
    <t>1 - Y A PAS D'ARRÊTES DANS LE T-REX</t>
  </si>
  <si>
    <t>LHBD0030E2</t>
  </si>
  <si>
    <t>LBDB0150E1</t>
  </si>
  <si>
    <t>ATTRAP'ANIMAUX</t>
  </si>
  <si>
    <t>EVEIL TOURBILLON</t>
  </si>
  <si>
    <t>GESTES AVANT… LES FORMES</t>
  </si>
  <si>
    <t>MON LIVRE SONORE A CARESSER</t>
  </si>
  <si>
    <t>IMAGIERS</t>
  </si>
  <si>
    <t>MON IMAGIER A RIRE</t>
  </si>
  <si>
    <t>BLANC/NOIR</t>
  </si>
  <si>
    <t>LNEB0011E1</t>
  </si>
  <si>
    <t>JE CROIS QUE J'AI VU… UN MANCHOT A LA PLAGE !</t>
  </si>
  <si>
    <t>LDVR0218E1</t>
  </si>
  <si>
    <t>ON JOUE AVEC LES MAINS ?</t>
  </si>
  <si>
    <t>LDVR0216E1</t>
  </si>
  <si>
    <t>ALBUMS TOURBILLON</t>
  </si>
  <si>
    <t>DOCUMENTAIRES TOURBILLON</t>
  </si>
  <si>
    <t>LNIM0002E1</t>
  </si>
  <si>
    <t>LANS0001E1</t>
  </si>
  <si>
    <t>ANIM'MOUSSE</t>
  </si>
  <si>
    <t>ACTIVITES TOURBILLON</t>
  </si>
  <si>
    <t>LMRT0011E1</t>
  </si>
  <si>
    <t>3 - HOCUS POCUS, MAUDIT CIRCUS !</t>
  </si>
  <si>
    <t>5 - ZÉRO + ZÉRO</t>
  </si>
  <si>
    <t>6 - VAS-Y MOLLO !</t>
  </si>
  <si>
    <t>7 - T'ES PAS UN CADEAU !</t>
  </si>
  <si>
    <t>8 - METS LE TURBO !</t>
  </si>
  <si>
    <t>LDGL0009E1</t>
  </si>
  <si>
    <t>LDGL0010E1</t>
  </si>
  <si>
    <t>1 - CASTING DE COSMONAUTES</t>
  </si>
  <si>
    <t>2 - MISSION CACAHUÈTE</t>
  </si>
  <si>
    <t>LHIS0002E2</t>
  </si>
  <si>
    <t>LHIS0021E2</t>
  </si>
  <si>
    <t>LERE0202E2</t>
  </si>
  <si>
    <t>6 - BÊTISES SUPERSONIQUES</t>
  </si>
  <si>
    <t xml:space="preserve">5 - CHA MAJECHTE, MARCHEL 1ER </t>
  </si>
  <si>
    <t>PAGE CAT.</t>
  </si>
  <si>
    <t>MON PETIT CARTONNE</t>
  </si>
  <si>
    <t>POB FAIT UNE BÊTISE</t>
  </si>
  <si>
    <t>LPON0037E2</t>
  </si>
  <si>
    <t>LPPO0129E2</t>
  </si>
  <si>
    <t>MON PETIT ALBUM</t>
  </si>
  <si>
    <t>POB RENTRE A L'ECOLE</t>
  </si>
  <si>
    <t>MON PETIT POCHE</t>
  </si>
  <si>
    <t>MA VIE DE HEROS</t>
  </si>
  <si>
    <t>IMAGIER FRANCAIS-ANGLAIS (NE)</t>
  </si>
  <si>
    <t>BOÎTES DE JEUX</t>
  </si>
  <si>
    <t>18 - FEE FIFOLETTE VISITE PARIS - T.6</t>
  </si>
  <si>
    <t>40 - NE REGARDEZ PAS LE PÉTRIFIX - T.1</t>
  </si>
  <si>
    <t>42 - MON HAMSTER ET MOI</t>
  </si>
  <si>
    <t>43 - TRÉSOR DU ROI QUI DORT</t>
  </si>
  <si>
    <t>LMAG0001E3</t>
  </si>
  <si>
    <t>LMAG0002E3</t>
  </si>
  <si>
    <t>LMAG0003E3</t>
  </si>
  <si>
    <t>LMAG0004E3</t>
  </si>
  <si>
    <t>LMAG0005E3</t>
  </si>
  <si>
    <t>LMAG0006E3</t>
  </si>
  <si>
    <t>LMAG0007E3</t>
  </si>
  <si>
    <t>LMAG0008E3</t>
  </si>
  <si>
    <t>LMAG0009E3</t>
  </si>
  <si>
    <t>LMAG0010E3</t>
  </si>
  <si>
    <t>LMAG0011E3</t>
  </si>
  <si>
    <t>LMAG0012E3</t>
  </si>
  <si>
    <t>LMAG0013E3</t>
  </si>
  <si>
    <t>LMAG0014E3</t>
  </si>
  <si>
    <t>LMAG0015E3</t>
  </si>
  <si>
    <t>LMAG0016E3</t>
  </si>
  <si>
    <t>LMAG0017E3</t>
  </si>
  <si>
    <t>LMAG0018E3</t>
  </si>
  <si>
    <t>LMAG0019E3</t>
  </si>
  <si>
    <t>LMAG0020E2</t>
  </si>
  <si>
    <t>LMAG0021E2</t>
  </si>
  <si>
    <t>LMAG0022E2</t>
  </si>
  <si>
    <t>LMAG0023E2</t>
  </si>
  <si>
    <t>LRID0011E3</t>
  </si>
  <si>
    <t xml:space="preserve">T.4 - L'EXPERIENCE INTERDITE </t>
  </si>
  <si>
    <t>LES NOUVEAUX DETECTIVES</t>
  </si>
  <si>
    <t>MISSOURI 1627</t>
  </si>
  <si>
    <t>VIVE LA MATERNELLE !</t>
  </si>
  <si>
    <t>PETIT LIVRE POUR PARLER DE L'AMOUR ET DES AMOUREUX. C'EST QUOI L'AMOUR ?</t>
  </si>
  <si>
    <t xml:space="preserve">MON CALENDRIER DE L'AVENT </t>
  </si>
  <si>
    <t>22 - GANDHI, LE PELERIN DE LA PAIX</t>
  </si>
  <si>
    <t>28 - PLUS BEAUX LIEUX SAINTS</t>
  </si>
  <si>
    <t>30 - ARTISANS DE LA SOLIDARITE</t>
  </si>
  <si>
    <t>31 - MARINS DANS L'ÂME</t>
  </si>
  <si>
    <t>1 - MA P'TITE ENCYCLO CATHO</t>
  </si>
  <si>
    <t>BD - EVEIL RELIGIEUX</t>
  </si>
  <si>
    <t>RACONTE-MOI PÂQUES (NE)</t>
  </si>
  <si>
    <t>13 - A LA POURSUITE DES VOLEURS DE CHEVAUX</t>
  </si>
  <si>
    <t>1 - TOMBEAU DE PHARAON</t>
  </si>
  <si>
    <t>17 - KARMASTROPHIQUE !</t>
  </si>
  <si>
    <t>POB AU CAMPING</t>
  </si>
  <si>
    <t>POB MONTE A PONEY</t>
  </si>
  <si>
    <t>POB FAIT DU ROLLER</t>
  </si>
  <si>
    <t>5 - PERDUS EN FORÊT AMAZONIENNE</t>
  </si>
  <si>
    <t>LDDO0034E3</t>
  </si>
  <si>
    <t>LADI0035E2</t>
  </si>
  <si>
    <t>LATU0015E1</t>
  </si>
  <si>
    <t>EXPO IDEALE COFFRET</t>
  </si>
  <si>
    <t>LJLP0187E3</t>
  </si>
  <si>
    <t>LJLP0304E1</t>
  </si>
  <si>
    <t>LJE40001J2</t>
  </si>
  <si>
    <t>KOLECTOR (NE)</t>
  </si>
  <si>
    <t>LJE10018J1</t>
  </si>
  <si>
    <t>LJE10017J1</t>
  </si>
  <si>
    <t>LD100056P1</t>
  </si>
  <si>
    <t>LOUK0027E2</t>
  </si>
  <si>
    <t>LANH0004E1</t>
  </si>
  <si>
    <t>3 - FRONTIERES DE L'ANGOISSE</t>
  </si>
  <si>
    <t>LCHP0107E1</t>
  </si>
  <si>
    <t>LNOI0003P1</t>
  </si>
  <si>
    <t>LEPO0152P1</t>
  </si>
  <si>
    <t>LTBH0026E2</t>
  </si>
  <si>
    <t>DRÔLE DE CADEAU DANS LE TRAÎNEAU (NE)</t>
  </si>
  <si>
    <t>LCON0022E2</t>
  </si>
  <si>
    <t>LBDR0006E3</t>
  </si>
  <si>
    <t>LBDR0105E3</t>
  </si>
  <si>
    <t>6 - MARIE, MERE DE JESUS (NE)</t>
  </si>
  <si>
    <t>LPLP0001E1</t>
  </si>
  <si>
    <t>PETIT LIVRE POUR DIRE STOP AU HARCELEMENT A L'ECOLE</t>
  </si>
  <si>
    <t>LRID0029E2</t>
  </si>
  <si>
    <t>5 - CONFERENCE DES OISEAUX</t>
  </si>
  <si>
    <t xml:space="preserve">UN ETE EN LIBERTE </t>
  </si>
  <si>
    <t>3 - DERNIERE SEANCE</t>
  </si>
  <si>
    <t>LD100086E1</t>
  </si>
  <si>
    <t>POB PREPARE NOÊL</t>
  </si>
  <si>
    <t>MES PREMIERS CUBES POB</t>
  </si>
  <si>
    <t>MES PREMIERS PUZZLES EVOLUTIFS POB</t>
  </si>
  <si>
    <t>100% ACTIVITES MONTESSORI</t>
  </si>
  <si>
    <t>TROIS OURS CHEZ BOUCLE D'OR</t>
  </si>
  <si>
    <t>CHEMIN DES TOUT-PETITS</t>
  </si>
  <si>
    <t>14 - MARTIN LUTHER KING (NE)</t>
  </si>
  <si>
    <t>LES ECURIES DE VERSAILLES</t>
  </si>
  <si>
    <t>1 - MARIETTE ET LE CHEVAL DU ROI</t>
  </si>
  <si>
    <t>2 - MARIETTE ET LE PETIT DAUPHIN</t>
  </si>
  <si>
    <t>10 - REVEIL DU DRAGON ARC-EN-CIEL</t>
  </si>
  <si>
    <t>DERRIERE TOI</t>
  </si>
  <si>
    <t>1 - LA MALEDICTION DES 33</t>
  </si>
  <si>
    <t>CALAMITY</t>
  </si>
  <si>
    <t>NUL EN SPORT</t>
  </si>
  <si>
    <t>1 - CATASTROPHE À HUGGABIE CITY</t>
  </si>
  <si>
    <t>4 - FRANCOISE A DISPARU !</t>
  </si>
  <si>
    <t>5 - EN AVANT, MÂCHE !</t>
  </si>
  <si>
    <t>10 - EXPEDITION SURPRISE</t>
  </si>
  <si>
    <t>7 - CHAUVE QUI PEUT !</t>
  </si>
  <si>
    <t>LBD10008E1</t>
  </si>
  <si>
    <t>3 - TRALALAND T.3</t>
  </si>
  <si>
    <t>LBDB0157E1</t>
  </si>
  <si>
    <t>LARI0102E1</t>
  </si>
  <si>
    <t>LARI0212E1</t>
  </si>
  <si>
    <t>20 - UNE SORCIERE SACHANT VOLER</t>
  </si>
  <si>
    <t>LBD20030E1</t>
  </si>
  <si>
    <t>LBDB0155E1</t>
  </si>
  <si>
    <t>LES PETITS PHILOSOPHES</t>
  </si>
  <si>
    <t>LBD20031E1</t>
  </si>
  <si>
    <t>LLAL0237E1</t>
  </si>
  <si>
    <t>LLAL0185E2</t>
  </si>
  <si>
    <t>LAVD0051E1</t>
  </si>
  <si>
    <t>LAVD0052E1</t>
  </si>
  <si>
    <t>LD120060E1</t>
  </si>
  <si>
    <t>LPPO0193E1</t>
  </si>
  <si>
    <t>LACA0156E1</t>
  </si>
  <si>
    <t>LTUL0017E2</t>
  </si>
  <si>
    <t>LMDR0010E1</t>
  </si>
  <si>
    <t>LANH0001E1</t>
  </si>
  <si>
    <t>LD100091E1</t>
  </si>
  <si>
    <t>LD100121E1</t>
  </si>
  <si>
    <t>LDAO0060E1</t>
  </si>
  <si>
    <t>LERE0289E1</t>
  </si>
  <si>
    <t>LBDR0014E3</t>
  </si>
  <si>
    <t>LERE0290E1</t>
  </si>
  <si>
    <t>LHCO0112E2</t>
  </si>
  <si>
    <t>4 - CRO C'EST CRO !</t>
  </si>
  <si>
    <t>FEE FIFOLETTE ET LA MAÎTRESSE D'ECOLE</t>
  </si>
  <si>
    <t>LBHP0060E2</t>
  </si>
  <si>
    <t>PRINCE NINO A LA MATERNOUILLE</t>
  </si>
  <si>
    <t>J'VEUX PAS Y ALLER !</t>
  </si>
  <si>
    <t>LTBH0027E2</t>
  </si>
  <si>
    <t>LTBH0065E2</t>
  </si>
  <si>
    <t>DINOSAURES EN MANGA</t>
  </si>
  <si>
    <t>UNIVERS EN MANGA</t>
  </si>
  <si>
    <t>1 - MYSTERE ET BOULE DE GOMME</t>
  </si>
  <si>
    <t>2 - INVASION IMMINENTE !</t>
  </si>
  <si>
    <t>FILLE D'EN FACE</t>
  </si>
  <si>
    <t>LJBO0129E3</t>
  </si>
  <si>
    <t>8 - CABANE À 104 ETAGES</t>
  </si>
  <si>
    <t>LCAB0002E1</t>
  </si>
  <si>
    <t>DEUX VISITEURS DANS LE PASSE</t>
  </si>
  <si>
    <t>LJBO0223E1</t>
  </si>
  <si>
    <t>POB VA A LA PISCINE</t>
  </si>
  <si>
    <t>LPOA0370E1</t>
  </si>
  <si>
    <t>LILI-JO, APPRENTIE PIRATE</t>
  </si>
  <si>
    <t>LJCL0020E1</t>
  </si>
  <si>
    <t>LCJL0018E1</t>
  </si>
  <si>
    <t>LNIM0001E1</t>
  </si>
  <si>
    <t>16 - NAPHTALINE NOUS DIT TOUTOU</t>
  </si>
  <si>
    <t>32 - EDUCATEURS DE L'ESPOIR EN BD</t>
  </si>
  <si>
    <t>VOYAGE D'UNE GOUTTE DE PLUIE</t>
  </si>
  <si>
    <t>LDDV0010E1</t>
  </si>
  <si>
    <t>LMRT0016E1</t>
  </si>
  <si>
    <t>MUG MORTELLE ADELE</t>
  </si>
  <si>
    <t>MORTELLE ADELE ET LA GALAXIE DES BIZARRES</t>
  </si>
  <si>
    <t>LMRT0013E1</t>
  </si>
  <si>
    <t>LPDP0001E1</t>
  </si>
  <si>
    <t>LPOA0371E1</t>
  </si>
  <si>
    <t>LPOA0372E1</t>
  </si>
  <si>
    <t>POB SE DEGUISE</t>
  </si>
  <si>
    <t>LPON0047E2</t>
  </si>
  <si>
    <t>LPBT0001E1</t>
  </si>
  <si>
    <t>MON PREMIER IMAGIER DES ANIMAUX</t>
  </si>
  <si>
    <t>LPPO0194E1</t>
  </si>
  <si>
    <t>LPPO0195E1</t>
  </si>
  <si>
    <t>LPPO0197E1</t>
  </si>
  <si>
    <t>LPBA0001E1</t>
  </si>
  <si>
    <t>LPBA0002E1</t>
  </si>
  <si>
    <t>MARCHÉ</t>
  </si>
  <si>
    <t>LPBS0022E1</t>
  </si>
  <si>
    <t>LPBS0021E1</t>
  </si>
  <si>
    <t>LPBS0019E1</t>
  </si>
  <si>
    <t>LPBS0010E2</t>
  </si>
  <si>
    <t>LPVO0011E2</t>
  </si>
  <si>
    <t>LCPC0024E1</t>
  </si>
  <si>
    <t>100% BON POUR LA PLANÈTE</t>
  </si>
  <si>
    <t>LCJL0020E1</t>
  </si>
  <si>
    <t>LCJL0019E1</t>
  </si>
  <si>
    <t>LYLD0006E1</t>
  </si>
  <si>
    <t>LTUL0050E1</t>
  </si>
  <si>
    <t>LHCO0113E2</t>
  </si>
  <si>
    <t>LPBE0001E1</t>
  </si>
  <si>
    <t>NUMÉRIQUE PAS BÊTE</t>
  </si>
  <si>
    <t>LJCL0015E1</t>
  </si>
  <si>
    <t>LJCL0026E1</t>
  </si>
  <si>
    <t>LPEX0002E1</t>
  </si>
  <si>
    <t>LEXP0105E2</t>
  </si>
  <si>
    <t>LLSO0022E1</t>
  </si>
  <si>
    <t>LDAT0084E1</t>
  </si>
  <si>
    <t>J'APPRIVOISE LES CHANGEMENTS</t>
  </si>
  <si>
    <t>LTBH0011E3</t>
  </si>
  <si>
    <t>LBHT0163E2</t>
  </si>
  <si>
    <t>LTBH0055E2</t>
  </si>
  <si>
    <t>LTBH0018E3</t>
  </si>
  <si>
    <t>LBHT0144E3</t>
  </si>
  <si>
    <t>LBHT0124E4</t>
  </si>
  <si>
    <t>LTBH0009E3</t>
  </si>
  <si>
    <t>LTBH0032E2</t>
  </si>
  <si>
    <t>FRÈRES LOUPS</t>
  </si>
  <si>
    <t>GROS CHAGRIN D'EDGAR</t>
  </si>
  <si>
    <t>SOUPE À LA GRIMACE</t>
  </si>
  <si>
    <t>LBHB0007E1</t>
  </si>
  <si>
    <t>OÙ EST MA CHAUSSETTE ?</t>
  </si>
  <si>
    <t>LBHP0018E2</t>
  </si>
  <si>
    <t>LBHP0065E2</t>
  </si>
  <si>
    <t>LBHP0013E2</t>
  </si>
  <si>
    <t>LBHP0024E2</t>
  </si>
  <si>
    <t>LBHP0047E2</t>
  </si>
  <si>
    <t>LBHP0028E2</t>
  </si>
  <si>
    <t>LBHP0075E2</t>
  </si>
  <si>
    <t>LBHP0083E1</t>
  </si>
  <si>
    <t>LADI0090E2</t>
  </si>
  <si>
    <t>LBHP0007E3</t>
  </si>
  <si>
    <t>FEE FIFOLETTE ET LE BÉBÉ</t>
  </si>
  <si>
    <t>FEE FIFOLETTE DÉCLENCHE DES TEMPÊTES</t>
  </si>
  <si>
    <t xml:space="preserve">EN AVANT, PETIT TRAIN ! </t>
  </si>
  <si>
    <t>LILIPELLE ET LE DOUDOU PERDU</t>
  </si>
  <si>
    <t>PETIT CHAT NOIR A PEUR DU SOIR</t>
  </si>
  <si>
    <t>LOUPIOT LA PÉTOCHE</t>
  </si>
  <si>
    <t xml:space="preserve">DOUDOU EST EN COLÈRE ! </t>
  </si>
  <si>
    <t>LANM0001E1</t>
  </si>
  <si>
    <t>GRAND LIVRE ANIMÉ DES ANIMAUX</t>
  </si>
  <si>
    <t>LNIM0003E1</t>
  </si>
  <si>
    <t>LIVRE ANIMÉ DES SUPERPOUVOIRS DES ANIMAUX</t>
  </si>
  <si>
    <t>LSPA0018E1</t>
  </si>
  <si>
    <t>3 - LIVRE DES BÊTES SUPRÊMES</t>
  </si>
  <si>
    <t>LSPA0011P1</t>
  </si>
  <si>
    <t>4 - VOLCAN DE LA DÉSOLATION</t>
  </si>
  <si>
    <t>LSPA0012P1</t>
  </si>
  <si>
    <t>LNEB0014E1</t>
  </si>
  <si>
    <t>LHCO0054P1</t>
  </si>
  <si>
    <t>3 - INTOUCHABLES</t>
  </si>
  <si>
    <t>LCDP0036E4</t>
  </si>
  <si>
    <t>LCDP0044E2</t>
  </si>
  <si>
    <t>LCDP0458E1</t>
  </si>
  <si>
    <t>LDFL0001E2</t>
  </si>
  <si>
    <t>LDFL0006E1</t>
  </si>
  <si>
    <t>INSECTES</t>
  </si>
  <si>
    <t>LEGM0001E1</t>
  </si>
  <si>
    <t>8 - ART, ARNAQUES ET MICMACS</t>
  </si>
  <si>
    <t>LEGM0002E1</t>
  </si>
  <si>
    <t>LEAM0001E1</t>
  </si>
  <si>
    <t>LDGL0016E1</t>
  </si>
  <si>
    <t>LDGL0015E1</t>
  </si>
  <si>
    <t>LATU0013E1</t>
  </si>
  <si>
    <t>LJLP0306E1</t>
  </si>
  <si>
    <t>LJBO0225E1</t>
  </si>
  <si>
    <t>LJBO0123E3</t>
  </si>
  <si>
    <t>LJBO0226E1</t>
  </si>
  <si>
    <t>TU ES LIBRE !</t>
  </si>
  <si>
    <t>LJE60003J1</t>
  </si>
  <si>
    <t>LJE60007J1</t>
  </si>
  <si>
    <t>LJE60005J1</t>
  </si>
  <si>
    <t>LJE60004J1</t>
  </si>
  <si>
    <t>LJE60011J1</t>
  </si>
  <si>
    <t>LJE60016E1</t>
  </si>
  <si>
    <t>LJE60015E1</t>
  </si>
  <si>
    <t>PAPETERIE</t>
  </si>
  <si>
    <t>LEPO0150P1</t>
  </si>
  <si>
    <t>LEPO0018E1</t>
  </si>
  <si>
    <t>LD100112E1</t>
  </si>
  <si>
    <t>2 - SAUVETAGE AU MOYEN-ÂGE</t>
  </si>
  <si>
    <t>LD100063P1</t>
  </si>
  <si>
    <t>LMAG0041E2</t>
  </si>
  <si>
    <t>LMAG0029E2</t>
  </si>
  <si>
    <t>LMAG0034E2</t>
  </si>
  <si>
    <t>LMAG0158E2</t>
  </si>
  <si>
    <t>LMAG0046E2</t>
  </si>
  <si>
    <t>LMAG0155E2</t>
  </si>
  <si>
    <t>LMAG0024E2</t>
  </si>
  <si>
    <t>LMAG0039E2</t>
  </si>
  <si>
    <t>LMAG0045E2</t>
  </si>
  <si>
    <t>LMAG0047E2</t>
  </si>
  <si>
    <t>LMAG0048E2</t>
  </si>
  <si>
    <t>LMAG0030E2</t>
  </si>
  <si>
    <t>LMAG0033E2</t>
  </si>
  <si>
    <t>LMAG0049E2</t>
  </si>
  <si>
    <t>LMAG0156E2</t>
  </si>
  <si>
    <t>LMAG0038E2</t>
  </si>
  <si>
    <t>LMAG0031E2</t>
  </si>
  <si>
    <t>LMAG0035E2</t>
  </si>
  <si>
    <t>LMAG0036E2</t>
  </si>
  <si>
    <t>LMAG0043E2</t>
  </si>
  <si>
    <t>LMAG0044E2</t>
  </si>
  <si>
    <t>LMAG0157E2</t>
  </si>
  <si>
    <t>LMAG0042E2</t>
  </si>
  <si>
    <t>LMAG0028E2</t>
  </si>
  <si>
    <t>LMAG0032E2</t>
  </si>
  <si>
    <t>LMAG0037E2</t>
  </si>
  <si>
    <t>LMAG0040E2</t>
  </si>
  <si>
    <t>LMAG0026E2</t>
  </si>
  <si>
    <t>LMAG0027E2</t>
  </si>
  <si>
    <t>LMAG0161E1</t>
  </si>
  <si>
    <t>LOUK0034E1</t>
  </si>
  <si>
    <t>LOUK0022E2</t>
  </si>
  <si>
    <t>LOUK0016E2</t>
  </si>
  <si>
    <t>LAVD0059E1</t>
  </si>
  <si>
    <t>LA FAMILLE REBLOCHOU</t>
  </si>
  <si>
    <t>1 - ON CHANGE DE CREMERIE !</t>
  </si>
  <si>
    <t>1 - GUILDE DES AVENTURIERS</t>
  </si>
  <si>
    <t>LLIJ0009E1</t>
  </si>
  <si>
    <t>PERILLEUSE AVENTURE CHEZ LES PIRATES</t>
  </si>
  <si>
    <t>LDDO0409E1</t>
  </si>
  <si>
    <t>ABYSSES EN MANGA</t>
  </si>
  <si>
    <t>LBUH0004E1</t>
  </si>
  <si>
    <t>4 - MANUSCRIT MALEFIQUE</t>
  </si>
  <si>
    <t>LGOR0001P1</t>
  </si>
  <si>
    <t>LGOR0002P1</t>
  </si>
  <si>
    <t>LNOI0004P1</t>
  </si>
  <si>
    <t>LNOI0005P1</t>
  </si>
  <si>
    <t xml:space="preserve">5 - FORTERESSE DE L'OUBLI </t>
  </si>
  <si>
    <t>6 - CHÂTEAU DE LA RÉVÉLATION</t>
  </si>
  <si>
    <t>LD100094E1</t>
  </si>
  <si>
    <t>LERE0292E1</t>
  </si>
  <si>
    <t>LBDR0116E1</t>
  </si>
  <si>
    <t>LBDR0008E3</t>
  </si>
  <si>
    <t>LAVD0057E1</t>
  </si>
  <si>
    <t>LAVD0058E1</t>
  </si>
  <si>
    <t>3 - MARIETTE ET LE SPECTACLE EQUESTRE</t>
  </si>
  <si>
    <t>4 - MARIETTE ET LES MOUSQUETAIRES</t>
  </si>
  <si>
    <t>LPDI0002E2</t>
  </si>
  <si>
    <t>LBDR0115E1</t>
  </si>
  <si>
    <t>GRANDS SAINTS EN BD T.2</t>
  </si>
  <si>
    <t>LD100066E1</t>
  </si>
  <si>
    <t>LLPG0003E5</t>
  </si>
  <si>
    <t>LPLP0002E1</t>
  </si>
  <si>
    <t>LRID0046E1</t>
  </si>
  <si>
    <t>LRID0047E1</t>
  </si>
  <si>
    <t>LRID0044E1</t>
  </si>
  <si>
    <t>LRID0052E1</t>
  </si>
  <si>
    <t>LRID0045E1</t>
  </si>
  <si>
    <t>LRID0038E1</t>
  </si>
  <si>
    <t>13 ans et +</t>
  </si>
  <si>
    <t>LTCA0002E2</t>
  </si>
  <si>
    <t>LTCA0007E1</t>
  </si>
  <si>
    <t>2 - OEIL DE LA BÊTE (NE)</t>
  </si>
  <si>
    <t xml:space="preserve">7 - AU FOND DU PUITS </t>
  </si>
  <si>
    <t>LLBA0047E1</t>
  </si>
  <si>
    <t xml:space="preserve">MES PETITS BATEAUX DU BAIN </t>
  </si>
  <si>
    <t>LLTI0130E1</t>
  </si>
  <si>
    <t>AMIS DE LA FERME</t>
  </si>
  <si>
    <t>LLMA0003E1</t>
  </si>
  <si>
    <t>ANIMAUX DU MONDE MAGNÉTIQUES</t>
  </si>
  <si>
    <t>LDDV0008E1</t>
  </si>
  <si>
    <t>LMDR0011E1</t>
  </si>
  <si>
    <t>LACA0130E1</t>
  </si>
  <si>
    <t>MES PETITS GESTES</t>
  </si>
  <si>
    <t>LRIT0002E1</t>
  </si>
  <si>
    <t>MES PREMIERS REFLEXES ECOLOS</t>
  </si>
  <si>
    <t>LPCE0002E1</t>
  </si>
  <si>
    <t>LPCE0001E1</t>
  </si>
  <si>
    <t>MINI CACHE-CACHE</t>
  </si>
  <si>
    <t>OÙ EST MON DOUDOU ?</t>
  </si>
  <si>
    <t>OÙ ES-TU PETIT CHAT ?</t>
  </si>
  <si>
    <t>LMIG0001E1</t>
  </si>
  <si>
    <t>MON IMAGIER DES ANIMAUX DE LA BIBLE</t>
  </si>
  <si>
    <t>LACA0122E2</t>
  </si>
  <si>
    <t>LACA0154E1</t>
  </si>
  <si>
    <t>UN GOÛTER PARFAIT</t>
  </si>
  <si>
    <t>LACA0155E1</t>
  </si>
  <si>
    <t>TU VEUX UN BISOU ?</t>
  </si>
  <si>
    <t>LALA0013E1</t>
  </si>
  <si>
    <t>LLAL0243E1</t>
  </si>
  <si>
    <t>LLAL0245E1</t>
  </si>
  <si>
    <t>LLAL0178E2</t>
  </si>
  <si>
    <t>LACA0157E1</t>
  </si>
  <si>
    <t>J'AIME MON CORPS</t>
  </si>
  <si>
    <t>PLOUF, LAPIN !</t>
  </si>
  <si>
    <t>LAND0021E2</t>
  </si>
  <si>
    <t>GRAND LIVRE ANIMÉ DE LA VILLE (NE)</t>
  </si>
  <si>
    <t>LLTI0026E3</t>
  </si>
  <si>
    <t>LDVR0214E1</t>
  </si>
  <si>
    <t>LD120069E1</t>
  </si>
  <si>
    <t>LD100100E1</t>
  </si>
  <si>
    <t>LSSA0305E2</t>
  </si>
  <si>
    <t>LSSA0307E2</t>
  </si>
  <si>
    <t>LAVD0062E1</t>
  </si>
  <si>
    <t>LAVD0061E1</t>
  </si>
  <si>
    <t>LES VOYAGEURS DE LA DANSE</t>
  </si>
  <si>
    <t>LDJJ0001J1</t>
  </si>
  <si>
    <t>LDDO0403E1</t>
  </si>
  <si>
    <t>LDDO0405E1</t>
  </si>
  <si>
    <t>MON ENCYCLO ANIMÉE DES GRANDES CIVILISATIONS</t>
  </si>
  <si>
    <t>LERE1028E3</t>
  </si>
  <si>
    <t>ENCYCLO DES CHRÉTIENS</t>
  </si>
  <si>
    <t>LGFH0016E3</t>
  </si>
  <si>
    <t>LGFH0013E3</t>
  </si>
  <si>
    <t>LDAO0061E1</t>
  </si>
  <si>
    <t>LDDO0408E1</t>
  </si>
  <si>
    <t>LLAL0244E1</t>
  </si>
  <si>
    <t>LGDU0003E1</t>
  </si>
  <si>
    <t>GADOU</t>
  </si>
  <si>
    <t>GADOU FAIT TOUT</t>
  </si>
  <si>
    <t>LGAL0002E1</t>
  </si>
  <si>
    <t>EN VOITURE, RENARD !</t>
  </si>
  <si>
    <t>LDVR0227E1</t>
  </si>
  <si>
    <t>COMMENT ALLEZ-VOUS, MONSIEUR LOUP ?</t>
  </si>
  <si>
    <t>ADÉLIDÉLO DOMPTEUSE DE COLÈRE !</t>
  </si>
  <si>
    <t>PETIT OURS BRUN - livres à manipuler</t>
  </si>
  <si>
    <t>PETIT OURS BRUN - Histoires</t>
  </si>
  <si>
    <t>AUTRES ACTIVITES</t>
  </si>
  <si>
    <t>IDEALIS</t>
  </si>
  <si>
    <t>MES ANIMAUX TOUT DOUX</t>
  </si>
  <si>
    <t>BADABOUM PATATRAS</t>
  </si>
  <si>
    <t>MES PETITS ANIMAUX</t>
  </si>
  <si>
    <t>MES ANIMAUX TOUT DOUX DU JARDIN</t>
  </si>
  <si>
    <t>MA PETITE SALADE DE FRUITS</t>
  </si>
  <si>
    <t>GRAND LIVRE ANIMÉ DE LA MYTHOLOGIE</t>
  </si>
  <si>
    <t>12 MOIS DE MON ANNÉE</t>
  </si>
  <si>
    <t>ESPACE</t>
  </si>
  <si>
    <t>JOURNÉE SENSATIONNELLE AU PARC D'ATTRATIONS</t>
  </si>
  <si>
    <t>T.2 - L'ANNIVERSAIRE DE JADE (NE)</t>
  </si>
  <si>
    <t>T.3 - LA RÉVOLTE DES BIZARRES (NE)</t>
  </si>
  <si>
    <t>LADE0002E2</t>
  </si>
  <si>
    <t>Total Montant HT de la commande euros</t>
  </si>
  <si>
    <t>Frais de port TTC*</t>
  </si>
  <si>
    <t>TOTAL COMMANDE HT après remise</t>
  </si>
  <si>
    <t>TOTAL
HT</t>
  </si>
  <si>
    <t>TOTAL
TTC
PRIX PUBLIC</t>
  </si>
  <si>
    <t>TTC
AVEC REMISE
A PAYER
EN-TETE</t>
  </si>
  <si>
    <t>HT
AVEC REMISE</t>
  </si>
  <si>
    <t>Montant Remise HT</t>
  </si>
  <si>
    <t>Multiplicateur TVA</t>
  </si>
  <si>
    <t>MONTANT
TVA
SUR HT REMISÉ</t>
  </si>
  <si>
    <t>LPON0024E2</t>
  </si>
  <si>
    <t>LPON0043E2</t>
  </si>
  <si>
    <t>LPOE0301E2</t>
  </si>
  <si>
    <t>Montant supérieur ou égal à 85 € HT : remise 9 %</t>
  </si>
  <si>
    <t xml:space="preserve">Code établissement Advantage (= code école, GCI) 
 </t>
  </si>
  <si>
    <t>N° de tél :</t>
  </si>
  <si>
    <r>
      <t xml:space="preserve">ou  </t>
    </r>
    <r>
      <rPr>
        <sz val="12"/>
        <rFont val="Wingdings"/>
        <charset val="2"/>
      </rPr>
      <t>q</t>
    </r>
    <r>
      <rPr>
        <sz val="12"/>
        <rFont val="Arial"/>
        <family val="2"/>
      </rPr>
      <t xml:space="preserve"> </t>
    </r>
    <r>
      <rPr>
        <sz val="11"/>
        <rFont val="Arial"/>
        <family val="2"/>
      </rPr>
      <t>Etablissement non référencé</t>
    </r>
  </si>
  <si>
    <t>CLIENT PRIVE
ou ASSOCIATIF ou CE ou COOP SCOLAIRE</t>
  </si>
  <si>
    <t>Symbole</t>
  </si>
  <si>
    <t>Signification</t>
  </si>
  <si>
    <t>Ligne en bleue</t>
  </si>
  <si>
    <t>Titre avec un stock positif et mis en vente dans l'année antérieure N-1</t>
  </si>
  <si>
    <t>Titre en rupture qui peut être réimprimé</t>
  </si>
  <si>
    <t>Titre épuisé qui ne sera pas réimprimé</t>
  </si>
  <si>
    <t>N° GENCOD</t>
  </si>
  <si>
    <t>EN-TETE
DELEGUES</t>
  </si>
  <si>
    <t>Ligne en noir</t>
  </si>
  <si>
    <t>BDC
EDITION</t>
  </si>
  <si>
    <t xml:space="preserve">Onglet
</t>
  </si>
  <si>
    <t>Que nous vous contactions pour un éventuel remplacement de(s) titre(s) :</t>
  </si>
  <si>
    <t>Si un ou des articles venaient à manquer, souhaitez-vous :</t>
  </si>
  <si>
    <t>Que le client reçoive sa commande sans le(s) article(s) manquant(s) :</t>
  </si>
  <si>
    <r>
      <t xml:space="preserve">Pour effectuer ce calcul automatiquement, 4 colonnes ont été créées et masquées à droite de la liste des articles (colonnes AH, AI, AJ, AK, AL)
Nous vous remercions par avance de bien vouloir </t>
    </r>
    <r>
      <rPr>
        <b/>
        <u/>
        <sz val="10"/>
        <color theme="7" tint="-0.249977111117893"/>
        <rFont val="Arial"/>
        <family val="2"/>
      </rPr>
      <t>ne pas modifier</t>
    </r>
    <r>
      <rPr>
        <b/>
        <sz val="10"/>
        <color theme="7" tint="-0.249977111117893"/>
        <rFont val="Arial"/>
        <family val="2"/>
      </rPr>
      <t xml:space="preserve"> ces colonnes.</t>
    </r>
  </si>
  <si>
    <t>9 Euros</t>
  </si>
  <si>
    <r>
      <t>Pour toute commande &lt; à 100 Euros HT (</t>
    </r>
    <r>
      <rPr>
        <b/>
        <sz val="12"/>
        <color rgb="FF002060"/>
        <rFont val="Arial"/>
        <family val="2"/>
      </rPr>
      <t>avant remise</t>
    </r>
    <r>
      <rPr>
        <sz val="12"/>
        <color rgb="FF002060"/>
        <rFont val="Arial"/>
        <family val="2"/>
      </rPr>
      <t>) :</t>
    </r>
  </si>
  <si>
    <r>
      <t>Pour toute commande &gt;= à 100 Euros HT (</t>
    </r>
    <r>
      <rPr>
        <b/>
        <sz val="12"/>
        <color rgb="FF002060"/>
        <rFont val="Arial"/>
        <family val="2"/>
      </rPr>
      <t>avant remise</t>
    </r>
    <r>
      <rPr>
        <sz val="12"/>
        <color rgb="FF002060"/>
        <rFont val="Arial"/>
        <family val="2"/>
      </rPr>
      <t>) :</t>
    </r>
  </si>
  <si>
    <t>*Frais de port - Traitement de commande :</t>
  </si>
  <si>
    <t>Vous pouvez inscrire dans le cadre ci-dessous : 
    -   les titres offerts dans l'offre,
    -   vos commentaires,
    -   les éventuels titres de remplacement que vous souhaitez recevoir en cas de rupture de stock constatée à la saisie
    -   Intitulé de l’offre commerciale si besoin</t>
  </si>
  <si>
    <t>FRAIS DE PORT
TRAITEMENT DE COMMANDE</t>
  </si>
  <si>
    <t>CHORUS</t>
  </si>
  <si>
    <t>ELEMENTS OBLIGATOIRES POUR LA SAISIE DE LA COMMANDE</t>
  </si>
  <si>
    <t>OFFRE COLLEGES
OFFRE TULLET</t>
  </si>
  <si>
    <t>BDC EDITION</t>
  </si>
  <si>
    <t>Titre nouveau avec un stock positif et mis en vente dans l'année N-1</t>
  </si>
  <si>
    <t xml:space="preserve">Titre nouveau pas encore mis en vente </t>
  </si>
  <si>
    <t>Titre avec un stock négatif donc non commercialisable</t>
  </si>
  <si>
    <t>La remise de 9 % est effectuée sur le montant total HT de votre commande.</t>
  </si>
  <si>
    <r>
      <rPr>
        <sz val="10"/>
        <color rgb="FF002060"/>
        <rFont val="Arial"/>
        <family val="2"/>
      </rPr>
      <t xml:space="preserve">Renseigner ce n° est </t>
    </r>
    <r>
      <rPr>
        <b/>
        <sz val="10"/>
        <color rgb="FF002060"/>
        <rFont val="Arial"/>
        <family val="2"/>
      </rPr>
      <t>obligatoire</t>
    </r>
    <r>
      <rPr>
        <sz val="10"/>
        <color rgb="FF002060"/>
        <rFont val="Arial"/>
        <family val="2"/>
      </rPr>
      <t xml:space="preserve"> pour les </t>
    </r>
    <r>
      <rPr>
        <b/>
        <sz val="10"/>
        <color rgb="FF002060"/>
        <rFont val="Arial"/>
        <family val="2"/>
      </rPr>
      <t>bibliothèques, CDI, collèges et lycées</t>
    </r>
    <r>
      <rPr>
        <sz val="10"/>
        <color rgb="FF002060"/>
        <rFont val="Arial"/>
        <family val="2"/>
      </rPr>
      <t xml:space="preserve"> :
Il sert ensuite à reverser les droits sur les ouvrages vendus.
Vous trouverez ce n° (identifiant) sur internet à l'adresse suivante :</t>
    </r>
    <r>
      <rPr>
        <sz val="10"/>
        <rFont val="Arial"/>
        <family val="2"/>
      </rPr>
      <t xml:space="preserve">
</t>
    </r>
    <r>
      <rPr>
        <b/>
        <sz val="12"/>
        <color rgb="FF002060"/>
        <rFont val="Arial"/>
        <family val="2"/>
      </rPr>
      <t xml:space="preserve">https://clil.centprod.com/gln/searchGln.html
</t>
    </r>
    <r>
      <rPr>
        <sz val="10"/>
        <color rgb="FF002060"/>
        <rFont val="Arial"/>
        <family val="2"/>
      </rPr>
      <t>A noter que pour une recherche efficace, celle-ci se fera par code postal.</t>
    </r>
    <r>
      <rPr>
        <b/>
        <sz val="12"/>
        <color rgb="FF002060"/>
        <rFont val="Arial"/>
        <family val="2"/>
      </rPr>
      <t xml:space="preserve">
</t>
    </r>
    <r>
      <rPr>
        <sz val="10"/>
        <color rgb="FF002060"/>
        <rFont val="Arial"/>
        <family val="2"/>
      </rPr>
      <t xml:space="preserve">
</t>
    </r>
    <r>
      <rPr>
        <b/>
        <sz val="10"/>
        <color rgb="FF002060"/>
        <rFont val="Arial"/>
        <family val="2"/>
      </rPr>
      <t>A savoir :</t>
    </r>
    <r>
      <rPr>
        <sz val="10"/>
        <color rgb="FF002060"/>
        <rFont val="Arial"/>
        <family val="2"/>
      </rPr>
      <t xml:space="preserve"> le GENCOD fait partie intégrante de la fiche client dans notre système.
Cela signifie que si le client a déjà été créé auparavant pour une précédente commande, avec son GENCOD, il n'est pas indispensable de le renseigner à nouveau.</t>
    </r>
  </si>
  <si>
    <r>
      <t>Si votre commande concerne un établissement</t>
    </r>
    <r>
      <rPr>
        <b/>
        <sz val="10"/>
        <color rgb="FF002060"/>
        <rFont val="Arial"/>
        <family val="2"/>
      </rPr>
      <t xml:space="preserve"> PUBLIC</t>
    </r>
    <r>
      <rPr>
        <sz val="10"/>
        <color rgb="FF002060"/>
        <rFont val="Arial"/>
        <family val="2"/>
      </rPr>
      <t xml:space="preserve">, la facturation doit obligatoirement se faire sur </t>
    </r>
    <r>
      <rPr>
        <b/>
        <sz val="10"/>
        <color rgb="FFFF0000"/>
        <rFont val="Arial"/>
        <family val="2"/>
      </rPr>
      <t>CHORUS</t>
    </r>
    <r>
      <rPr>
        <sz val="10"/>
        <color rgb="FF002060"/>
        <rFont val="Arial"/>
        <family val="2"/>
      </rPr>
      <t xml:space="preserve">.
Tout établissement public est donc référencé sur la plateforme Chorus : 
</t>
    </r>
    <r>
      <rPr>
        <b/>
        <sz val="12"/>
        <color rgb="FF002060"/>
        <rFont val="Arial"/>
        <family val="2"/>
      </rPr>
      <t>https://communaute.chorus-pro.gouv.fr/annuaire-cpro/</t>
    </r>
    <r>
      <rPr>
        <sz val="10"/>
        <color rgb="FF002060"/>
        <rFont val="Arial"/>
        <family val="2"/>
      </rPr>
      <t xml:space="preserve">
Cette plateforme indique si le </t>
    </r>
    <r>
      <rPr>
        <b/>
        <sz val="10"/>
        <color rgb="FF002060"/>
        <rFont val="Arial"/>
        <family val="2"/>
      </rPr>
      <t>CODE SERVICE</t>
    </r>
    <r>
      <rPr>
        <sz val="10"/>
        <color rgb="FF002060"/>
        <rFont val="Arial"/>
        <family val="2"/>
      </rPr>
      <t xml:space="preserve"> et/ou le </t>
    </r>
    <r>
      <rPr>
        <b/>
        <sz val="10"/>
        <color rgb="FF002060"/>
        <rFont val="Arial"/>
        <family val="2"/>
      </rPr>
      <t>NUMÉRO D'ENGAGEMENT</t>
    </r>
    <r>
      <rPr>
        <sz val="10"/>
        <color rgb="FF002060"/>
        <rFont val="Arial"/>
        <family val="2"/>
      </rPr>
      <t xml:space="preserve"> est obligatoire pour l'établissement concerné </t>
    </r>
    <r>
      <rPr>
        <b/>
        <sz val="10"/>
        <color rgb="FF002060"/>
        <rFont val="Arial"/>
        <family val="2"/>
      </rPr>
      <t>si la structure est active.</t>
    </r>
    <r>
      <rPr>
        <sz val="10"/>
        <color rgb="FF002060"/>
        <rFont val="Arial"/>
        <family val="2"/>
      </rPr>
      <t xml:space="preserve">
Dans le cas ou ces informations sont stipulées comme obligatoires et non renseignées sur la commande, les factures sont </t>
    </r>
    <r>
      <rPr>
        <b/>
        <sz val="10"/>
        <color rgb="FF002060"/>
        <rFont val="Arial"/>
        <family val="2"/>
      </rPr>
      <t>rejetées</t>
    </r>
    <r>
      <rPr>
        <sz val="10"/>
        <color rgb="FF002060"/>
        <rFont val="Arial"/>
        <family val="2"/>
      </rPr>
      <t xml:space="preserve"> : cela implique d'une part des retards de paiement et des complications et, d'autre part, d'éventuels retards dans le commissionnement de la commande.
Dans tous les cas, un </t>
    </r>
    <r>
      <rPr>
        <b/>
        <sz val="10"/>
        <color rgb="FF002060"/>
        <rFont val="Arial"/>
        <family val="2"/>
      </rPr>
      <t>N° de SIRET doit être renseigné pour un établissement public</t>
    </r>
    <r>
      <rPr>
        <sz val="10"/>
        <color rgb="FF002060"/>
        <rFont val="Arial"/>
        <family val="2"/>
      </rPr>
      <t xml:space="preserve"> : c'est ce numéro qui nous / vous permettra de retrouver les informations Chorus pour l'établissement.</t>
    </r>
  </si>
  <si>
    <t>POB S'AMUSE AVEC SES JOUETS</t>
  </si>
  <si>
    <t>LRID0048E1</t>
  </si>
  <si>
    <t>LBD10009E1</t>
  </si>
  <si>
    <t>LBDB0165E1</t>
  </si>
  <si>
    <t>LBD20028E1</t>
  </si>
  <si>
    <t>7 - EN MISSION DANS L'ESPACE INFINI</t>
  </si>
  <si>
    <t>LEMI0002E1</t>
  </si>
  <si>
    <t>11 - C'EST PAS GAGNE !</t>
  </si>
  <si>
    <t>LBDB0160E1</t>
  </si>
  <si>
    <t>CHIHUAHUA</t>
  </si>
  <si>
    <t>1 - UNE RENTREE PRESQUE NORMALE</t>
  </si>
  <si>
    <t>LBDB0163E1</t>
  </si>
  <si>
    <t>5 - STRAIGHT AWAY !</t>
  </si>
  <si>
    <t>LBDB0137E2</t>
  </si>
  <si>
    <t>LBDB0138E2</t>
  </si>
  <si>
    <t>LBDB0172E1</t>
  </si>
  <si>
    <t>1 - DROLE DE GUERRE NE</t>
  </si>
  <si>
    <t>2 - LE SECRET NE</t>
  </si>
  <si>
    <t>LBDB0169E1</t>
  </si>
  <si>
    <t>ESPIONNE</t>
  </si>
  <si>
    <t>LBDB0154E1</t>
  </si>
  <si>
    <t>4 - PEUREUX ANNIVERSAIRE !</t>
  </si>
  <si>
    <t>LBDB0166E1</t>
  </si>
  <si>
    <t>9 - A BAS LES SOUCIS !</t>
  </si>
  <si>
    <t>LBDB0161E1</t>
  </si>
  <si>
    <t>MALICE ET BROUILLON</t>
  </si>
  <si>
    <t>LBDB0153E1</t>
  </si>
  <si>
    <t>NIKO</t>
  </si>
  <si>
    <t>LBD20019E1</t>
  </si>
  <si>
    <t>2 - A LA RECHERCHE DES LUNETTES ROSES</t>
  </si>
  <si>
    <t>LCOC0002E1</t>
  </si>
  <si>
    <t>6 - LES PIEDS DANS LE PLAT</t>
  </si>
  <si>
    <t>LBD20032E1</t>
  </si>
  <si>
    <t>7 - LA BELLE VIE CHEZ PAPI ET MAMIE</t>
  </si>
  <si>
    <t>JESUS COMME UN ROMAN</t>
  </si>
  <si>
    <t>LMRT0026E1</t>
  </si>
  <si>
    <t>TOTAL HT PRIX PUBLIC</t>
  </si>
  <si>
    <t>LTCA0001E2</t>
  </si>
  <si>
    <t>LMAG0025E2</t>
  </si>
  <si>
    <t>LDDO0050E2</t>
  </si>
  <si>
    <t>LPON0036E2</t>
  </si>
  <si>
    <t>LJE60019E1</t>
  </si>
  <si>
    <t>LJE10003J2</t>
  </si>
  <si>
    <t>LJE60010J1</t>
  </si>
  <si>
    <t>26 - A LA RECHERCHE DE L'ÉPÉE DE LUMIÈRE</t>
  </si>
  <si>
    <t>24 - AU ROYAUME DU ROI ARTHUR</t>
  </si>
  <si>
    <t>33 - SECRET DE LÉONARD DE VINCI</t>
  </si>
  <si>
    <t>29 - TEMPÊTE DE SABLE</t>
  </si>
  <si>
    <t>34 - MONSTRE SOUS LES MERS</t>
  </si>
  <si>
    <t>LERE0131E2</t>
  </si>
  <si>
    <t>LPBS0020E1</t>
  </si>
  <si>
    <t>MONDES ANTIQUES (LES) NE</t>
  </si>
  <si>
    <t>LDDO0101E3</t>
  </si>
  <si>
    <t>Commentaires :</t>
  </si>
  <si>
    <r>
      <rPr>
        <b/>
        <sz val="12"/>
        <rFont val="Arial"/>
        <family val="2"/>
      </rPr>
      <t>CADEAU(X)</t>
    </r>
    <r>
      <rPr>
        <sz val="9"/>
        <rFont val="Arial"/>
        <family val="2"/>
      </rPr>
      <t xml:space="preserve">
Inscrivez 0 en quantité dans la liste des livres commandés
(onglet BDC EDITION) et précisez ci-dessous les titres de ces livres</t>
    </r>
  </si>
  <si>
    <t>CONDITIONS GENERALES DE VENTE</t>
  </si>
  <si>
    <r>
      <t>1.</t>
    </r>
    <r>
      <rPr>
        <b/>
        <sz val="10"/>
        <rFont val="Times New Roman"/>
        <family val="1"/>
      </rPr>
      <t xml:space="preserve">        </t>
    </r>
    <r>
      <rPr>
        <b/>
        <u/>
        <sz val="10"/>
        <rFont val="Calibri"/>
        <family val="2"/>
      </rPr>
      <t>Acceptation des Conditions Générales de Vente</t>
    </r>
  </si>
  <si>
    <t xml:space="preserve">Les présentes conditions générales de vente (« Conditions Générales de Vente ») régissent toute transaction effectuée entre le Vendeur et son Client. En conséquence, le simple fait, pour le Client, de passer Commande implique l’acceptation pleine et entière des présentes Conditions Générales de Vente. </t>
  </si>
  <si>
    <t xml:space="preserve">Les Conditions Générales de Vente prévalent sur tout autre document contractuel et notamment dans les éventuelles conditions générales d’achat du Client. </t>
  </si>
  <si>
    <r>
      <t>2.</t>
    </r>
    <r>
      <rPr>
        <b/>
        <sz val="10"/>
        <rFont val="Times New Roman"/>
        <family val="1"/>
      </rPr>
      <t xml:space="preserve">        </t>
    </r>
    <r>
      <rPr>
        <b/>
        <u/>
        <sz val="10"/>
        <rFont val="Calibri"/>
        <family val="2"/>
      </rPr>
      <t xml:space="preserve">Définitions </t>
    </r>
  </si>
  <si>
    <r>
      <t xml:space="preserve"> « Bon de Commande » </t>
    </r>
    <r>
      <rPr>
        <sz val="8"/>
        <rFont val="Calibri"/>
        <family val="2"/>
      </rPr>
      <t xml:space="preserve">désigne le document signé par le Client, identifiant notamment le/les Produit(s) commandé(s) par le Client. </t>
    </r>
  </si>
  <si>
    <r>
      <t>« Commande</t>
    </r>
    <r>
      <rPr>
        <sz val="8"/>
        <rFont val="Calibri"/>
        <family val="2"/>
      </rPr>
      <t> » désigne l’achat des Produits effectué par le Client au Vendeur conformément aux présentes Conditions Générales de Vente.</t>
    </r>
  </si>
  <si>
    <r>
      <t>« </t>
    </r>
    <r>
      <rPr>
        <b/>
        <sz val="8"/>
        <rFont val="Calibri"/>
        <family val="2"/>
      </rPr>
      <t>Client</t>
    </r>
    <r>
      <rPr>
        <sz val="8"/>
        <rFont val="Calibri"/>
        <family val="2"/>
      </rPr>
      <t xml:space="preserve"> » désigne la personne morale ayant passé Commande au Vendeur. </t>
    </r>
  </si>
  <si>
    <r>
      <t>« </t>
    </r>
    <r>
      <rPr>
        <b/>
        <sz val="8"/>
        <rFont val="Calibri"/>
        <family val="2"/>
      </rPr>
      <t>Produit</t>
    </r>
    <r>
      <rPr>
        <sz val="8"/>
        <rFont val="Calibri"/>
        <family val="2"/>
      </rPr>
      <t xml:space="preserve"> » désigne tout produit ou service, objet de la Commande, proposé à la vente par le Vendeur dans la limite des stocks disponibles. </t>
    </r>
  </si>
  <si>
    <r>
      <t>« </t>
    </r>
    <r>
      <rPr>
        <b/>
        <sz val="8"/>
        <rFont val="Calibri"/>
        <family val="2"/>
      </rPr>
      <t>Vendeur</t>
    </r>
    <r>
      <rPr>
        <sz val="8"/>
        <rFont val="Calibri"/>
        <family val="2"/>
      </rPr>
      <t> » désigne la personne morale proposant le/les Produits à la vente.</t>
    </r>
  </si>
  <si>
    <r>
      <t>3.</t>
    </r>
    <r>
      <rPr>
        <b/>
        <sz val="10"/>
        <rFont val="Times New Roman"/>
        <family val="1"/>
      </rPr>
      <t xml:space="preserve">        </t>
    </r>
    <r>
      <rPr>
        <b/>
        <u/>
        <sz val="10"/>
        <rFont val="Calibri"/>
        <family val="2"/>
      </rPr>
      <t xml:space="preserve">Commandes </t>
    </r>
  </si>
  <si>
    <t xml:space="preserve">Les Commandes doivent être acceptées par le Vendeur qui se réserve la possibilité de les refuser, notamment en cas d’indisponibilité des Produits et/ou en cas d’erreur manifeste sur le prix. </t>
  </si>
  <si>
    <t>Le Vendeur confirmera son acceptation de la Commande par l’envoi, par mail, du Bon de Commande.</t>
  </si>
  <si>
    <t xml:space="preserve">Chaque Commande est personnelle et ne peut être cédée par le Client sans l’accord exprès du Vendeur. </t>
  </si>
  <si>
    <t xml:space="preserve">Toute demande de modification ou de résolution de la Commande demandée par le Client après acceptation du Bon de Commande ne peut être prise en compte, à la seule discrétion du Vendeur, que si elle est parvenue au Vendeur par écrit avant l’expédition des Produits. </t>
  </si>
  <si>
    <t xml:space="preserve">Le Vendeur est tenu de livrer les Produits commandés. En cas d’indisponibilité des Produits après signature du Bon de Commande, le Vendeur en informera le Client dans les meilleurs délais. Dans cette hypothèse, le Client aura la possibilité de demander l’annulation ou l’échange de sa Commande. En cas de demande d’échange, le Vendeur proposera au Client un ou plusieurs autres Produits, si ces derniers ne conviennent pas au Client celui-ci pourra demander l’annulation de sa Commande. Toute annulation de Commande, suite à une indisponibilité de Produit(s), donnera lieu à un avoir par le Vendeur des sommes éventuellement payées par le Client en paiement desdits Produits. </t>
  </si>
  <si>
    <r>
      <t>4.</t>
    </r>
    <r>
      <rPr>
        <b/>
        <sz val="10"/>
        <rFont val="Times New Roman"/>
        <family val="1"/>
      </rPr>
      <t xml:space="preserve">        </t>
    </r>
    <r>
      <rPr>
        <b/>
        <u/>
        <sz val="10"/>
        <rFont val="Calibri"/>
        <family val="2"/>
      </rPr>
      <t xml:space="preserve">Prix </t>
    </r>
  </si>
  <si>
    <t xml:space="preserve">Les prix figurant sur le Bon de Commande sont indiqués en euros toutes taxes comprises et s’entendent hors participation aux frais de traitement. Des frais de logistique, de traitement et de port seront, le cas échéant, facturés au Client. </t>
  </si>
  <si>
    <t xml:space="preserve">Tout impôt, taxe, droit ou autre prestation à payer en application de la législation française ou de celle d’un pays importateur ou celle d’un pays de transit sont à la charge du Client. En cas de demande de livraison à l’étranger, le Vendeur n’est pas tenu de vérifier et d’informer le Client des droits de douane et taxes applicables. </t>
  </si>
  <si>
    <t xml:space="preserve">Le Vendeur se réserve la possibilité de modifier ses prix à tout moment, mais les Produits seront facturés sur la base des prix fixés dans le Bon de Commande. </t>
  </si>
  <si>
    <t xml:space="preserve">En aucun cas, les paiements qui sont dus au Vendeur ne peuvent être suspendus ni faire l’objet d’une quelconque réduction ou compensation sans l’accord écrit du Vendeur. </t>
  </si>
  <si>
    <t xml:space="preserve">Le Vendeur se réserve le droit de refuser toute Commande ou toute livraison en cas de litige avec le Client, de non-paiement total ou partiel de la Commande ou d’une commande précédente du Client, ainsi qu’en cas de refus d’autorisation de paiement par les organismes bancaires. </t>
  </si>
  <si>
    <t>Le/les Produit(s) demeurent la propriété du Vendeur jusqu’au complet paiement du prix. En cas de défaut de paiement à son échéance, le Vendeur se réserve la possibilité de revendiquer le(s) Produit(s).</t>
  </si>
  <si>
    <r>
      <t>5.</t>
    </r>
    <r>
      <rPr>
        <b/>
        <sz val="10"/>
        <rFont val="Times New Roman"/>
        <family val="1"/>
      </rPr>
      <t xml:space="preserve">        </t>
    </r>
    <r>
      <rPr>
        <b/>
        <u/>
        <sz val="10"/>
        <rFont val="Calibri"/>
        <family val="2"/>
      </rPr>
      <t xml:space="preserve">Facturation </t>
    </r>
  </si>
  <si>
    <t xml:space="preserve">Une facture est établie par le Vendeur : </t>
  </si>
  <si>
    <t>- Pour les livraisons de Produit(s) : après la livraison des Produits ;</t>
  </si>
  <si>
    <t xml:space="preserve">-  Pour les prestations de service : dès la fin de l’exécution des services. </t>
  </si>
  <si>
    <r>
      <t>6.</t>
    </r>
    <r>
      <rPr>
        <b/>
        <sz val="10"/>
        <rFont val="Times New Roman"/>
        <family val="1"/>
      </rPr>
      <t xml:space="preserve">        </t>
    </r>
    <r>
      <rPr>
        <b/>
        <u/>
        <sz val="10"/>
        <rFont val="Calibri"/>
        <family val="2"/>
      </rPr>
      <t>Paiement</t>
    </r>
  </si>
  <si>
    <t xml:space="preserve">Les délais ainsi que les modalités de paiement seront convenus entre les Parties, toute modification ultérieure à l’accord des Parties sera mentionnée sur le Bon de Commande. </t>
  </si>
  <si>
    <t xml:space="preserve">Le défaut de paiement à échéance entraîne l’exigibilité de l’ensemble des factures émises par le Vendeur ainsi que la déchéance, le cas échéant, des termes consentis par le Vendeur. De même en cas de défaut de paiement, l’exécution des Commandes en cours peut être suspendue par le Vendeur. </t>
  </si>
  <si>
    <t>En cas de retard de paiement, le Vendeur facturera de plein droit au Client des pénalités de retard correspondant à 3 fois le taux d’intérêt légal en vigueur. En outre, une indemnité de recouvrement de 40 euros pourra être demandée par le Vendeur conformément à l’article 441-6 du Code de commerce.</t>
  </si>
  <si>
    <r>
      <t>7.</t>
    </r>
    <r>
      <rPr>
        <b/>
        <sz val="10"/>
        <rFont val="Times New Roman"/>
        <family val="1"/>
      </rPr>
      <t xml:space="preserve">        </t>
    </r>
    <r>
      <rPr>
        <b/>
        <u/>
        <sz val="10"/>
        <rFont val="Calibri"/>
        <family val="2"/>
      </rPr>
      <t xml:space="preserve">Livraison </t>
    </r>
  </si>
  <si>
    <t xml:space="preserve">Le(s) Produit(s) sont livrés à l’adresse de livraison indiquée par le Client  par email. </t>
  </si>
  <si>
    <t xml:space="preserve">Les Commandes seront expédiées par le Vendeur dans les meilleurs délais. </t>
  </si>
  <si>
    <t xml:space="preserve">Dans le cas où les Produits ne pourraient être livrés à la date de livraison convenue par les Parties, le Vendeur s’efforcera d’en informer le Client dans les meilleurs délais. </t>
  </si>
  <si>
    <t xml:space="preserve">En cas d’indisponibilité des Produits, la Commande sera annulée de plein droit. Dans cette hypothèse, le Vendeur indiquera, le cas échéant, au Client la date à laquelle les Produits seront de nouveau disponibles, pour que le Client puisse passer une nouvelle commande à cette date. </t>
  </si>
  <si>
    <t xml:space="preserve">Le Vendeur se réserve la possibilité de différer la date de livraison des Produits notamment en cas d’indisponibilité des Produits, et de procéder, le cas échéant, à un envoi différé des Produits, étant précisé que dans cette dernière hypothèse les frais de traitement et d’expédition ne seront facturés par le Vendeur que pour un seul envoi. </t>
  </si>
  <si>
    <t xml:space="preserve">Les risques de perte et/ou de détérioration des Produits seront transférés dès la livraison au Client qui assume les risques liés au transport des Produits lorsque le transport n’est pas effectué par le Vendeur. </t>
  </si>
  <si>
    <r>
      <t>8.</t>
    </r>
    <r>
      <rPr>
        <b/>
        <sz val="10"/>
        <rFont val="Times New Roman"/>
        <family val="1"/>
      </rPr>
      <t xml:space="preserve">        </t>
    </r>
    <r>
      <rPr>
        <b/>
        <u/>
        <sz val="10"/>
        <rFont val="Calibri"/>
        <family val="2"/>
      </rPr>
      <t xml:space="preserve">Réception et retour des Produits </t>
    </r>
  </si>
  <si>
    <t xml:space="preserve">A réception, le Client est tenu de vérifier la conformité des Produits livrés à la Commande et l’absence de vice apparent. Si aucune réclamation ou réserve n’est formulée par le Client, dans un délai de cinq (5) jours à compter de la réception des Produits, lesdits Produits seront considérés comme conformes à la Commande, en qualité et quantité, et ne seront plus repris ni échangés.  </t>
  </si>
  <si>
    <t xml:space="preserve">En cas de prestations de service, le Client dispose d’un délai de trois (3) jours à compter de l’exécution des services pour formuler par écrit une réclamation. </t>
  </si>
  <si>
    <t xml:space="preserve">Il appartient au Client de fournir toute justification quant à la réalité du défaut de conformité et/ou des vices constatés. </t>
  </si>
  <si>
    <t>En cas de défaut de conformité des Produits à la Commande dûment prouvé par le Client, le Vendeur s’oblige dans les meilleurs délais et à ses frais à assurer le remplacement desdits Produits ou à proposer au Client un avoir.</t>
  </si>
  <si>
    <t xml:space="preserve">En l’absence de défaut de conformité des Produits, aucune demande de retour ne sera acceptée par le Vendeur. </t>
  </si>
  <si>
    <r>
      <t>9.</t>
    </r>
    <r>
      <rPr>
        <b/>
        <sz val="10"/>
        <rFont val="Times New Roman"/>
        <family val="1"/>
      </rPr>
      <t xml:space="preserve">        </t>
    </r>
    <r>
      <rPr>
        <b/>
        <u/>
        <sz val="10"/>
        <rFont val="Calibri"/>
        <family val="2"/>
      </rPr>
      <t>Responsabilité</t>
    </r>
  </si>
  <si>
    <t xml:space="preserve">Les Produits proposés sont conformes à la législation française en vigueur. La responsabilité du Vendeur ne saurait être engagée en cas de non-respect de la législation d’un pays étranger où les Produits sont livrés. Il appartient au Client de vérifier auprès des autorités locales les possibilités d’importation et/ou d’utilisation des Produits. </t>
  </si>
  <si>
    <t xml:space="preserve">Les photographies et les textes reproduits sur les catalogues et documents ne sont pas contractuels, en conséquence la responsabilité du Vendeur ne saurait être engagée en cas de différence des Produits avec lesdits textes et photographies. </t>
  </si>
  <si>
    <t xml:space="preserve">Le Vendeur ne saurait être tenu responsable en cas d’indisponibilité des Produits, de dommage indirect ou encore en cas de force majeure conformément à l’article 1218 du Code civil. De la même manière, aucun retard de livraison ne peut donner lieu à pénalités. </t>
  </si>
  <si>
    <t xml:space="preserve">Si la responsabilité du Vendeur devait néanmoins être retenue, le montant des dommages et intérêts qui pourraient être mis à la charge ne saurait excéder, tous préjudices confondus, les sommes effectivement perçues par le Vendeur au titre de la Commande. </t>
  </si>
  <si>
    <t xml:space="preserve">Le Client quant à lui s’engage expressément à respecter les exigences fixées par la Loi Lang n° 81-766 du 10 août 1981 relative au prix du livre, notamment en cas de revente des Produits objets de la Commande. </t>
  </si>
  <si>
    <r>
      <t>10.</t>
    </r>
    <r>
      <rPr>
        <b/>
        <sz val="10"/>
        <rFont val="Times New Roman"/>
        <family val="1"/>
      </rPr>
      <t xml:space="preserve">      </t>
    </r>
    <r>
      <rPr>
        <b/>
        <u/>
        <sz val="10"/>
        <rFont val="Calibri"/>
        <family val="2"/>
      </rPr>
      <t xml:space="preserve">Propriété intellectuelle </t>
    </r>
  </si>
  <si>
    <t>La Commande n’implique aucune cession ou licence sur les droits de propriété intellectuelle sur les Produits. L’ensemble des droits de propriété intellectuelle sur les Produits et ses éléments (illustrations, textes, graphismes etc.) demeurent la propriété exclusive du Vendeur. En conséquence, toute représentation ou reproduction sans le consentement des auteurs ou de leurs ayants-droit, hors usage strictement privé, est interdite.</t>
  </si>
  <si>
    <r>
      <t>11.</t>
    </r>
    <r>
      <rPr>
        <b/>
        <sz val="10"/>
        <rFont val="Times New Roman"/>
        <family val="1"/>
      </rPr>
      <t xml:space="preserve">      </t>
    </r>
    <r>
      <rPr>
        <b/>
        <u/>
        <sz val="10"/>
        <rFont val="Calibri"/>
        <family val="2"/>
      </rPr>
      <t xml:space="preserve">Loi applicable et compétence </t>
    </r>
  </si>
  <si>
    <t>Le présent Contrat est soumis à la loi française. Les Parties feront tout leur possible pour régler à l’amiable des différends qui pourraient survenir entre elles. A défaut d’accord amiable entre les Parties, tout litige lié au présent Contrat relèvera de la compétence exclusive des tribunaux de Paris.</t>
  </si>
  <si>
    <t>LLAL0246E1</t>
  </si>
  <si>
    <t>LACA0158E1</t>
  </si>
  <si>
    <t>8 - ON A VOLÉ LA JOCONDE !</t>
  </si>
  <si>
    <t>LAAG0005P1</t>
  </si>
  <si>
    <t>LSPA0013P1</t>
  </si>
  <si>
    <t>2 - PETITS CROTTINS CONTRE GRANDE SURFACE</t>
  </si>
  <si>
    <t>LAVD0060E1</t>
  </si>
  <si>
    <t>LGFH0010E3</t>
  </si>
  <si>
    <t>LBDR0114E1</t>
  </si>
  <si>
    <t>LTBH0046E2</t>
  </si>
  <si>
    <t>LBHT0019E4</t>
  </si>
  <si>
    <t>LTBH0048E2</t>
  </si>
  <si>
    <t>LBHB0009E1</t>
  </si>
  <si>
    <t>CHAMIAOU RÊVE</t>
  </si>
  <si>
    <t>LBHP0020E2</t>
  </si>
  <si>
    <t>LBHP0084E1</t>
  </si>
  <si>
    <t>LBHP0086E1</t>
  </si>
  <si>
    <t>LBHP0069E2</t>
  </si>
  <si>
    <t>LBHP0061E2</t>
  </si>
  <si>
    <t>LCAB0002P1</t>
  </si>
  <si>
    <t>8 - CABANE A 104 ETAGES</t>
  </si>
  <si>
    <t>LDAT0085E1</t>
  </si>
  <si>
    <t>À TOI LA SCIENCE !</t>
  </si>
  <si>
    <t>LSSA0303E2</t>
  </si>
  <si>
    <t>LD120064E1</t>
  </si>
  <si>
    <t>2 - L'APPEL DES NAUFRAGÉS</t>
  </si>
  <si>
    <t>LD120071E1</t>
  </si>
  <si>
    <t>LD100157E1</t>
  </si>
  <si>
    <t>JOHN KESKESSÉ</t>
  </si>
  <si>
    <t>LD100072E1</t>
  </si>
  <si>
    <t>3 - RÉVOLUTION À HUGGABIE CITY</t>
  </si>
  <si>
    <t>LD100080E1</t>
  </si>
  <si>
    <t>ALASKA</t>
  </si>
  <si>
    <t>LHCO0128E2</t>
  </si>
  <si>
    <t>LD100108E1</t>
  </si>
  <si>
    <t>AMARI</t>
  </si>
  <si>
    <t>LD100120E1</t>
  </si>
  <si>
    <t>3 - LA NUIT DES DANGERS</t>
  </si>
  <si>
    <t>LD100084E1</t>
  </si>
  <si>
    <t>LES AVENTURES INTERGALACTIQUES D'HAPPY CONKLIN</t>
  </si>
  <si>
    <t>LHCO0055P1</t>
  </si>
  <si>
    <t>4 - CONFESSIONS</t>
  </si>
  <si>
    <t>LDAO0055E1</t>
  </si>
  <si>
    <t>LDDO025111</t>
  </si>
  <si>
    <t>LDAB0011E1</t>
  </si>
  <si>
    <t>LPRR0010E1</t>
  </si>
  <si>
    <t>LPRR0011E1</t>
  </si>
  <si>
    <t>3 - MISSION DE FOLIE CHEZ LES MOMIES</t>
  </si>
  <si>
    <t>LJLP0308E1</t>
  </si>
  <si>
    <t>LJLS0002E3</t>
  </si>
  <si>
    <t>LJLP0278E1</t>
  </si>
  <si>
    <t>DÉFI D'ENFER</t>
  </si>
  <si>
    <t>HÔTEL ZÉRO ÉTOILE</t>
  </si>
  <si>
    <t>LJBO0224E1</t>
  </si>
  <si>
    <t>LPLP0003E1</t>
  </si>
  <si>
    <t>LAVA0008E1</t>
  </si>
  <si>
    <t>LAVA0007E1</t>
  </si>
  <si>
    <t>L1JL0055E2</t>
  </si>
  <si>
    <t>LPBA0003E1</t>
  </si>
  <si>
    <t>LPPO0198E1</t>
  </si>
  <si>
    <t>LPPO0199E1</t>
  </si>
  <si>
    <t>LPPO0200E1</t>
  </si>
  <si>
    <t>LRID0025E2</t>
  </si>
  <si>
    <t>LRID0051E1</t>
  </si>
  <si>
    <t>LRID0049E1</t>
  </si>
  <si>
    <t>LNIM0004E1</t>
  </si>
  <si>
    <t>LLTI0079E2</t>
  </si>
  <si>
    <t>MON TAPIS D'ÉVEIL DES ANIMAUX - NE</t>
  </si>
  <si>
    <t>LLSO0023E1</t>
  </si>
  <si>
    <t>LLSO0024E1</t>
  </si>
  <si>
    <t>LDVR0224E1</t>
  </si>
  <si>
    <t>JE CROIS QUE J'AI VU UN PANDA... AU PARC D'ATTRACTIONS !</t>
  </si>
  <si>
    <t>LDFL0005E1</t>
  </si>
  <si>
    <t>LDFL0002E2</t>
  </si>
  <si>
    <t>ANIMAUX DE LA SAVANE AFRICAINE (LES) NE</t>
  </si>
  <si>
    <t>ANIMAUX DES CHAMPS (LES)</t>
  </si>
  <si>
    <t>LIVRE ANIMÉ DE LA PERMACULTURE (LE)</t>
  </si>
  <si>
    <t>LAMS0007E1</t>
  </si>
  <si>
    <t>MES ANIMAUX FAMILIERS</t>
  </si>
  <si>
    <t>LEXP0107E2</t>
  </si>
  <si>
    <t>LDVR0221E1</t>
  </si>
  <si>
    <t>LDVR0159E2</t>
  </si>
  <si>
    <t>LDVR0229E1</t>
  </si>
  <si>
    <t>CHAMPION DES BISOUS (LE)</t>
  </si>
  <si>
    <t>PETITS GESTES POUR GÉRER MES ÉMOTIONS (MES)</t>
  </si>
  <si>
    <t>LYLD0005E1</t>
  </si>
  <si>
    <t>VÉRITABLE HISTOIRE DE HUSSEIN QUI DÉCOUVRIT LE TOMBEAU DE TOUTANKHAMON (LA)</t>
  </si>
  <si>
    <t>VERITABLE HISTOIRE DE JAGO QUI AFFRONTA LE LION DES CAVERNES (LA)</t>
  </si>
  <si>
    <t>VERITABLE HISTOIRE DE QUINTUS QUI VINT AU SECOURS DE SON ESCLAVE (LA)</t>
  </si>
  <si>
    <t>VÉRITABLE HISTOIRE DE THIBAUT QUI DEVINT TROUBADOUR D'ALIÉNOR D'AQUITAINE (LA)</t>
  </si>
  <si>
    <t>LBD20037E1</t>
  </si>
  <si>
    <t>2 - CHUT… ON PENSE</t>
  </si>
  <si>
    <t>LBDB0179E1</t>
  </si>
  <si>
    <t>LBDB0188E1</t>
  </si>
  <si>
    <t>5 - LE DRAGONNIER MAUDIT</t>
  </si>
  <si>
    <t>1 - ROYAUME, ROULADES ET PROUTS DE RAT</t>
  </si>
  <si>
    <t>LBDB0182E1</t>
  </si>
  <si>
    <t>GRÂCE</t>
  </si>
  <si>
    <t>LBDB0181E1</t>
  </si>
  <si>
    <t>3 - UN VENT DE FOLIE</t>
  </si>
  <si>
    <t>LBD20033E1</t>
  </si>
  <si>
    <t>POB VA A LA CRECHE</t>
  </si>
  <si>
    <t>MONDE DES LETTRES</t>
  </si>
  <si>
    <t>DINER DE MOUCHES</t>
  </si>
  <si>
    <t>FÉE FIFOLETTE,  VIVE LA MARIÉE !</t>
  </si>
  <si>
    <t>FÉE FIFOLETTE ET LE BOBO DE MOUTON</t>
  </si>
  <si>
    <t>2 - COMMENT FAIRE DISPARAÎTRE SON COLLÈGE DANS UN TROU NOIR</t>
  </si>
  <si>
    <t>LE MANOIR DE MÉLINE</t>
  </si>
  <si>
    <t>4 - EN RESISTANCE !</t>
  </si>
  <si>
    <t>3 - DES TEMPS DIFFICILES</t>
  </si>
  <si>
    <t>8 - SENS DESSUS DESSOUS</t>
  </si>
  <si>
    <t>15 - OÙ VONT LES DÉCHETS DE MA POUBELLE ? (NE)</t>
  </si>
  <si>
    <t>16 - QU'Y A-T-IL DANS MA TABLETTE ?</t>
  </si>
  <si>
    <t>17 - D'OÙ VIENT L'EAU QUE JE BOIS (NE)</t>
  </si>
  <si>
    <t>18 - QUI A FAIT MON LIVRE ?</t>
  </si>
  <si>
    <t>19 - COMMENT FAIT-ON UN DESIN ANIMÉ ?</t>
  </si>
  <si>
    <t>20 - D'OÙ VIENT LE CHOCOLAT DE MA TABLETTE ? NE</t>
  </si>
  <si>
    <t>10 - IL PLEUT DES ZÉROS</t>
  </si>
  <si>
    <t>9 - EN PLEIN DÉLIRE</t>
  </si>
  <si>
    <t>39 - ET SI J'ETAIS LE PÈRE NOËL ?</t>
  </si>
  <si>
    <t>56 - CLEF MAGIQUE</t>
  </si>
  <si>
    <t>61 - BONNE RENTREE VAMPIRETTE</t>
  </si>
  <si>
    <t>57 - CLUB DES AS</t>
  </si>
  <si>
    <t>54 - NARVAL EN DÉTRESSE</t>
  </si>
  <si>
    <t>36 - JEUX DE MONSTRES</t>
  </si>
  <si>
    <t xml:space="preserve">44 - ABOMINABLES BONSHOMMES DE NEIGE </t>
  </si>
  <si>
    <t>1 - ENLÈVEMENT DE L'EPOUVANTEUR</t>
  </si>
  <si>
    <t>L'EPOUVANTEUR - GRAND FORMAT - FRERE WULF</t>
  </si>
  <si>
    <t>1 - PSYCHOSE</t>
  </si>
  <si>
    <t>14 - SUPERGEANT</t>
  </si>
  <si>
    <t>16 - GRAND VOYAGE DU PETIT CAILLOU</t>
  </si>
  <si>
    <t>LCJL0001E1</t>
  </si>
  <si>
    <t>1 - L'ESPIONNE</t>
  </si>
  <si>
    <t>LDVR0220E1</t>
  </si>
  <si>
    <t>Frais de port</t>
  </si>
  <si>
    <t>POB N'A PLUS DE TETINE</t>
  </si>
  <si>
    <t>2 - LE PREMIER DUEL</t>
  </si>
  <si>
    <t>LBHT0168E2</t>
  </si>
  <si>
    <t>LTBH0041E2</t>
  </si>
  <si>
    <t>LTBH0030E2</t>
  </si>
  <si>
    <t>LBHP0017E2</t>
  </si>
  <si>
    <t>LBHP0029E2</t>
  </si>
  <si>
    <t>LBHP0057E2</t>
  </si>
  <si>
    <t>LBHP0039E2</t>
  </si>
  <si>
    <t>LBHP0015E2</t>
  </si>
  <si>
    <t>OULALA, CHASSEUR DE LIONS</t>
  </si>
  <si>
    <t>LLAL0247E1</t>
  </si>
  <si>
    <t>RÊVE DE NEIGE</t>
  </si>
  <si>
    <t>LATU0016E1</t>
  </si>
  <si>
    <t>LATU0014E1</t>
  </si>
  <si>
    <t>UNE EXPO IDÉALE</t>
  </si>
  <si>
    <t>JEU DU SOIR</t>
  </si>
  <si>
    <t>LPDP0002E1</t>
  </si>
  <si>
    <t>VILLE</t>
  </si>
  <si>
    <t>LLAL0240E1</t>
  </si>
  <si>
    <t>LPOA0032E2</t>
  </si>
  <si>
    <t>LGDU0005E1</t>
  </si>
  <si>
    <t>LGDU0004E1</t>
  </si>
  <si>
    <t>GADOU À LONDRES</t>
  </si>
  <si>
    <t>GADOU À PARIS</t>
  </si>
  <si>
    <t>LAPI0009E1</t>
  </si>
  <si>
    <t>3 HISTOIRES DE RENARDS</t>
  </si>
  <si>
    <t>LPLO0039E1</t>
  </si>
  <si>
    <t>LOUK0036E1</t>
  </si>
  <si>
    <t>LBHP0058E4</t>
  </si>
  <si>
    <t>LPMC0002E1</t>
  </si>
  <si>
    <t>C'EST POUR MOI CE CADEAU ?</t>
  </si>
  <si>
    <t>LACA0151E1</t>
  </si>
  <si>
    <t>ABRACADABRA</t>
  </si>
  <si>
    <t>LIDO0014E1</t>
  </si>
  <si>
    <t>HISTOIRE DES FEMMES EN BD</t>
  </si>
  <si>
    <t>LDAT0020E2</t>
  </si>
  <si>
    <t>LLPG0008E4</t>
  </si>
  <si>
    <t>PETIT LIVRE POUR PARLER DE LA MORT (ET DE LA VIE)</t>
  </si>
  <si>
    <t>LDDO0410E1</t>
  </si>
  <si>
    <t>PETIT LIVRE POUR COMPRENDRE LA DÉMOCRATIE</t>
  </si>
  <si>
    <t>LCPC0025E1</t>
  </si>
  <si>
    <t>100% FAN DU JAPON ET DES MANGAS</t>
  </si>
  <si>
    <t>LDDO0407E1</t>
  </si>
  <si>
    <t>LDDO0391E1</t>
  </si>
  <si>
    <t>LDDO0406E1</t>
  </si>
  <si>
    <t>LDAB0010E1</t>
  </si>
  <si>
    <t>STOP À LA MANIPULATION. COMPRENDRE L'INFO ET DÉCRYPTER LES FAKE NEWS</t>
  </si>
  <si>
    <t>LERE0293E1</t>
  </si>
  <si>
    <t>LBDR0013E4</t>
  </si>
  <si>
    <t>RAOUL ET MADELEINE FOLLEREAU</t>
  </si>
  <si>
    <t>LERE0302E1</t>
  </si>
  <si>
    <t>LCMT0003E1</t>
  </si>
  <si>
    <t>LERE0129E2</t>
  </si>
  <si>
    <t>TON CALENDRIER DE L'AVENT EN DÉCALCOMANIES</t>
  </si>
  <si>
    <t>LRID0064E1</t>
  </si>
  <si>
    <t>LRID0033E2</t>
  </si>
  <si>
    <t>LRID0054E1</t>
  </si>
  <si>
    <t>LRID0055E1</t>
  </si>
  <si>
    <t>LRID0053E1</t>
  </si>
  <si>
    <t>LRID0061E1</t>
  </si>
  <si>
    <t>LRID0057E1</t>
  </si>
  <si>
    <t>LES ROMANS DOC AVENTURE</t>
  </si>
  <si>
    <t>LEPO0153P1</t>
  </si>
  <si>
    <t>LEPO0020E1</t>
  </si>
  <si>
    <t>LAVD0064E1</t>
  </si>
  <si>
    <t>5 - MARIETTE ET LA COURSE DE TRAINEAUX</t>
  </si>
  <si>
    <t>LAVD0043E1</t>
  </si>
  <si>
    <t>LMDR0012E1</t>
  </si>
  <si>
    <t>12 - TRESOR DU DRAGON D'OR</t>
  </si>
  <si>
    <t>LRGR0008E1</t>
  </si>
  <si>
    <t>LJOC0003E1</t>
  </si>
  <si>
    <t>3 - TOURNOI D'HIVER</t>
  </si>
  <si>
    <t>LBUH0005E1</t>
  </si>
  <si>
    <t>5 - MYSTÈRE P. ONNOVAL</t>
  </si>
  <si>
    <t>LGOR0003P1</t>
  </si>
  <si>
    <t>LTCA0004E2</t>
  </si>
  <si>
    <t>LTCA0003E2</t>
  </si>
  <si>
    <t>4 - SANS-VISAGE (NE)</t>
  </si>
  <si>
    <t>LAVD0063E1</t>
  </si>
  <si>
    <t>LHCO0160E2</t>
  </si>
  <si>
    <t>LSPA0016P1</t>
  </si>
  <si>
    <t>LEAM0002E1</t>
  </si>
  <si>
    <t>L1JL0113E3</t>
  </si>
  <si>
    <t>LTUL0052E1</t>
  </si>
  <si>
    <t>LJCL0025E1</t>
  </si>
  <si>
    <t>LJCL0022E1</t>
  </si>
  <si>
    <t>LYAK0012E1</t>
  </si>
  <si>
    <t>COFFRET COLLECTOR SPÉCIAL CHEVAUX</t>
  </si>
  <si>
    <t>LCDP0012E2</t>
  </si>
  <si>
    <t>LSPA0057E1</t>
  </si>
  <si>
    <t>LD100115E1</t>
  </si>
  <si>
    <t>LD100098E1</t>
  </si>
  <si>
    <t>LEST0094E2</t>
  </si>
  <si>
    <t>MOI, PÉPITO, CHAT HEUREUX</t>
  </si>
  <si>
    <t>MA MÈRE EST UN GORILLE (ET ALORS ?)</t>
  </si>
  <si>
    <t>LD120066E1</t>
  </si>
  <si>
    <t>LD120059E1</t>
  </si>
  <si>
    <t>LD100089E1</t>
  </si>
  <si>
    <t>LDAO0052E2</t>
  </si>
  <si>
    <t>LHAB0001E3</t>
  </si>
  <si>
    <t>LD100117E1</t>
  </si>
  <si>
    <t>REX DEXTER ET LES DRÔLES DE FANTÔMES</t>
  </si>
  <si>
    <t>LRID0060E1</t>
  </si>
  <si>
    <t>LLTI0102E2</t>
  </si>
  <si>
    <t>LLTI0135E1</t>
  </si>
  <si>
    <t>MON PREMIER LIVRE DES COULEURS À TOUCHER</t>
  </si>
  <si>
    <t>LLMA0004E1</t>
  </si>
  <si>
    <t>MAISONS DU MONDE</t>
  </si>
  <si>
    <t>LDVR0051E2</t>
  </si>
  <si>
    <t>LANM0002E1</t>
  </si>
  <si>
    <t>GRAND LIVRE ANIMÉ DE L'EAU</t>
  </si>
  <si>
    <t>LDDV0014E1</t>
  </si>
  <si>
    <t>LNEB0015E1</t>
  </si>
  <si>
    <t>LAMS0008E1</t>
  </si>
  <si>
    <t>LERL0004E1</t>
  </si>
  <si>
    <t>LDVR0127E2</t>
  </si>
  <si>
    <t>ANIMAUX AUTOUR DU MONDE</t>
  </si>
  <si>
    <t>LDDV0013E1</t>
  </si>
  <si>
    <t>VOYAGE D'UNE HIRONDELLE</t>
  </si>
  <si>
    <t>LJE10021J1</t>
  </si>
  <si>
    <t>MON PREMIER MÉMO</t>
  </si>
  <si>
    <t>LJE60025E1</t>
  </si>
  <si>
    <t>LJE60024E1</t>
  </si>
  <si>
    <t>FIGURINE MORTELLE ADÈLE</t>
  </si>
  <si>
    <t>KMRT0027E1</t>
  </si>
  <si>
    <r>
      <t xml:space="preserve">Les prix indiqués sur le bon de commande ne sont qu'indicatifs et sont susceptibles de modification.
</t>
    </r>
    <r>
      <rPr>
        <b/>
        <sz val="10"/>
        <rFont val="Arial"/>
        <family val="2"/>
      </rPr>
      <t>Offre réservée à la France métropolitaine exclusivement.
Sauf accord préalable, toutes nos ventes sont payables au comptant.
Votre commande sera expédiée dans la limite des stocks disponibles. 
Pour toute question, merci de contacter votre délégué dont les coordonnées figurent sur ce bon.</t>
    </r>
  </si>
  <si>
    <t>LPON0008E3</t>
  </si>
  <si>
    <t>PETIT LIVRE POUR PARLER DES ENFANTS MIGRANTS (LE)</t>
  </si>
  <si>
    <t>PETIT LIVRE POUR DIRE NON A LA VIOLENCE (NE) (LE)</t>
  </si>
  <si>
    <t>JOUETS (LES)</t>
  </si>
  <si>
    <t>ÉCOLE (L')</t>
  </si>
  <si>
    <t>ANIMAUX (LES)</t>
  </si>
  <si>
    <t>POB ET LES OEUFS DE PÂQUES</t>
  </si>
  <si>
    <t>POB A PEUR DU NOIR</t>
  </si>
  <si>
    <t>CHANTIER (LE)</t>
  </si>
  <si>
    <t>GOÛTS EXTRAORDINAIRES DE MONSIEUR BEAR (LES)</t>
  </si>
  <si>
    <t>PRINCE OLIVIER NE VEUT PAS SE LAVER (LE)</t>
  </si>
  <si>
    <t>CHAT BOTTÉ (LE)</t>
  </si>
  <si>
    <t>PETIT POUCET (LE)</t>
  </si>
  <si>
    <t>MYSTÈRE DE GREENWOOD (LE)</t>
  </si>
  <si>
    <t>XXE SIÈCLE EN BD (LE)</t>
  </si>
  <si>
    <t>PETIT LIVRE DE LA RUE SANS DANGER (LE)</t>
  </si>
  <si>
    <t>LIVRE ANIMÉ DES ANIMAUX DU FROID (LE)</t>
  </si>
  <si>
    <t>MUSÉE DES DINOSAURES… EN POP UP ! (LE)</t>
  </si>
  <si>
    <t>MUSEE D'ARCHEOLOGIE… EN POP UP ! (LE)</t>
  </si>
  <si>
    <t>TRÉSORS DE PAPIC (LES)</t>
  </si>
  <si>
    <t>TROIS COCHONS PETITS ET LE MÉCHANT GRAND LOUP (LES)</t>
  </si>
  <si>
    <t>CAHIERS D'ERNEST ET COLETTE 1939-1944 NE (LES)</t>
  </si>
  <si>
    <t>POMPIERS (LES)</t>
  </si>
  <si>
    <t>FORMIDABLES (LES) - CENT HISTOIRES VRAIES QUI DONNENT DES AILES</t>
  </si>
  <si>
    <t>CUILLÈRE AMOUREUSE (LA)</t>
  </si>
  <si>
    <t>LARMES DE L'ASSASSIN (LES)</t>
  </si>
  <si>
    <t>LAPIN NOIR (LE)</t>
  </si>
  <si>
    <t>PELOTE DE SOUCIS (LA)</t>
  </si>
  <si>
    <t>PETIT GARÇON QUI FAISAIT DES ARABESQUES (LE)</t>
  </si>
  <si>
    <t>MAISON DES POUPÉES (LA)</t>
  </si>
  <si>
    <t>NUIT DES REINES (LA)</t>
  </si>
  <si>
    <t>TRÈS GRANDE BIBLE DES TOUT-PETITS (LA)</t>
  </si>
  <si>
    <t>FAMILLE TORTUE (LA)</t>
  </si>
  <si>
    <t>PETIT, TOUT PETIT HIBOU S'ENVOLE (LE)</t>
  </si>
  <si>
    <t>CONCOURS DE BISOUS (LE)</t>
  </si>
  <si>
    <t>FAMILLE OUKILE EN WEEK-END (LA)</t>
  </si>
  <si>
    <t>FAMILLE OUKILE VISITE PARIS (LA)</t>
  </si>
  <si>
    <t>FAMILLE OUKILE PARLE ANGLAIS ! (LA) (NE)</t>
  </si>
  <si>
    <t>FAMILLE OUKILE S'AMUSE ! (LA)</t>
  </si>
  <si>
    <t>FOLLES JOURNEES DE LA FAMILLE OUKILE (LES)</t>
  </si>
  <si>
    <t>TOUR DE FRANCE DE LA FAMILLE OUKILE (LE)</t>
  </si>
  <si>
    <t>TRES GRAND VOYAGE DE LA FAMILLE OUKILE (LE)</t>
  </si>
  <si>
    <t>FAMILLE OUKILE FAIT LA FÊTE AUTOUR DU MONDE (LA) (NE)</t>
  </si>
  <si>
    <t>GRAND CAHIER D'ACTIVITES DE LA FAMILLE OUKILE (LE) - HIVER</t>
  </si>
  <si>
    <t>GRAND CAHIER D'ACTIVITES DE LA FAMILLE OUKILE (LE) - AUTOUR DU MONDE</t>
  </si>
  <si>
    <t>BALEINE ET LE PETIT POISSON (LA)</t>
  </si>
  <si>
    <t>GROS RHUME DE PETIT ELEPHANT (LE)</t>
  </si>
  <si>
    <t>PETIT CHASSEUR DE BRUITS (LE)</t>
  </si>
  <si>
    <t>PETIT COLLECTIONNEUR DE COULEURS (LE)</t>
  </si>
  <si>
    <t>PETIT POMPIER (LE)</t>
  </si>
  <si>
    <t>BELLES HISTOIRES CONTES DE TOUJOURS (LES)</t>
  </si>
  <si>
    <t>VOYAGE DE YAYA ET SON PAPA (LE)</t>
  </si>
  <si>
    <t>BELLES HISTOIRES DE MES 2 ANS (LES)</t>
  </si>
  <si>
    <t>BELLES HISTOIRES DE MES 3 ANS (LES)</t>
  </si>
  <si>
    <t>BELLES HISTOIRES DE MES 4 ANS (LES)</t>
  </si>
  <si>
    <t>BELLES HISTOIRES DE MES 5 ANS (LES)</t>
  </si>
  <si>
    <t>BELLES HISTOIRES DE MES 6 ANS (LES)</t>
  </si>
  <si>
    <t>PETIT OGRE VEUT ALLER À L'ÉCOLE (LE)</t>
  </si>
  <si>
    <t>PETIT OGRE VEUT SE FAIRE UN AMI (LE)</t>
  </si>
  <si>
    <t>PETIT OGRE VEUT VOIR LE MONDE (LE)</t>
  </si>
  <si>
    <t>PETIT OGRE VEUT ALLER À L'ECOLE (LE)</t>
  </si>
  <si>
    <t>DOUDOU DU LOUP NE</t>
  </si>
  <si>
    <t>GRAND VOYAGE DE NILS HOLGERSON NE</t>
  </si>
  <si>
    <t>OGRE QUI AVAIT PEUR DES ENFANTS NE</t>
  </si>
  <si>
    <t>PETIT CHAPERON ROUGE (LE) NE</t>
  </si>
  <si>
    <t>49 - UN PETIT GARÇON AU VILLAGE</t>
  </si>
  <si>
    <t>48 - IL FAUT SAUVER ENO !</t>
  </si>
  <si>
    <t>63 - MON VOYAGE CHEZ LES GÉANTS</t>
  </si>
  <si>
    <t>YOURI ET MARGARINE</t>
  </si>
  <si>
    <t>1 - QUI VEUT JOUER A SAUTE-MAMMOUTH ?</t>
  </si>
  <si>
    <t>2 - UNE JOURNEE UN PEU HUMIDE</t>
  </si>
  <si>
    <t>1 - RULE</t>
  </si>
  <si>
    <t>TOUT LE MONDE VEUT DES AILES</t>
  </si>
  <si>
    <t>1 - VOIE DU KIRIN (LA)</t>
  </si>
  <si>
    <t>GRAND LIVRE DES DINOSAURES GÉANTS ET LE MINI-LIVRE DES PETITS DINOSAURES</t>
  </si>
  <si>
    <t>MON ENCYCLO ILLUSTRÉE - LA GRANDE HISTOIRE DE LA MUSIQUE</t>
  </si>
  <si>
    <t>PHILO 100 % ADO NE</t>
  </si>
  <si>
    <t>GRANDS LIEUX DE PELERINAGE (LES)</t>
  </si>
  <si>
    <t>8 - SAINT PAUL LE VOYAGEUR</t>
  </si>
  <si>
    <t>RAMONO, TON TONTON FAIT DU BIO ! (HS)</t>
  </si>
  <si>
    <t>ARIOL COLLECTOR - HORS SERIE</t>
  </si>
  <si>
    <t>1 - SUPER INVENTIONS ET GROSSES BETISES</t>
  </si>
  <si>
    <t>CHÂTEAU DU COMTE DE LA TROUILLE (LE)</t>
  </si>
  <si>
    <t>FANTASTIQUE EXPÉDITION DE TOUS LES DANGERS (LA)</t>
  </si>
  <si>
    <t>GLACIALE CHASSE AU YÉTI (LA)</t>
  </si>
  <si>
    <t>18 - TOI, JE TE ZUT !</t>
  </si>
  <si>
    <t xml:space="preserve">EpuisÈ                                          </t>
  </si>
  <si>
    <t xml:space="preserve">ArrÍt com.                                      </t>
  </si>
  <si>
    <t xml:space="preserve">NotÈ MEV                                        </t>
  </si>
  <si>
    <t xml:space="preserve">EpuisÈ                                         </t>
  </si>
  <si>
    <t xml:space="preserve">NotÈ MEV                                     </t>
  </si>
  <si>
    <t xml:space="preserve">NotÈ MEV                                       </t>
  </si>
  <si>
    <t xml:space="preserve">NotÈ MEV                                      </t>
  </si>
  <si>
    <t xml:space="preserve">NotÈ MEV                                    </t>
  </si>
  <si>
    <t>LERE0295J1</t>
  </si>
  <si>
    <t>1 - AMARI ET LE BUREAU DES AFFAIRES SURNATURELLES</t>
  </si>
  <si>
    <t>1 - GRANDES QUESTIONS PHILO DES 7/11 ANS - PENSE PAS BÊTE !</t>
  </si>
  <si>
    <t>3 - JARDIN MORT (NE)</t>
  </si>
  <si>
    <t>3 - FANTÔMES À L'HÔTEL</t>
  </si>
  <si>
    <t>DES CRIS À GLACER LE SANG</t>
  </si>
  <si>
    <t>3 - LE CRÂNE</t>
  </si>
  <si>
    <t>51 - SOUPE À RÉTRÉCIR</t>
  </si>
  <si>
    <t>13 - CHARLES DE FOUCAULD (NE)</t>
  </si>
  <si>
    <t>MIMOSE &amp; SAM</t>
  </si>
  <si>
    <t>3 - MISSION HIBERNATION (SPÉCIAL 10 ANS BD KIDS)</t>
  </si>
  <si>
    <t>LBD20034E1</t>
  </si>
  <si>
    <t>3 - MARGOT &amp; RUDY ET LA DANSE DES DIEUX INDIENS</t>
  </si>
  <si>
    <t>FABULEUSE HISTOIRE DE LA MYTHOLOGIE GRECQUE (LA)</t>
  </si>
  <si>
    <t>FEUILLETON D'ULYSSE - LIVRE CD + ACCES AUDIO NUMÉRIQUE</t>
  </si>
  <si>
    <t>LANH0005E1</t>
  </si>
  <si>
    <t>FÉLICIE POUCET</t>
  </si>
  <si>
    <t>1 - MYSTÈRE AU CHÂTEAU D'AMBRE</t>
  </si>
  <si>
    <t>LBDB0159E1</t>
  </si>
  <si>
    <t>ZOUK - HORS SÉRIE</t>
  </si>
  <si>
    <t>ZOUK CONTRE MISTER OGRE</t>
  </si>
  <si>
    <t>LBD20036E1</t>
  </si>
  <si>
    <t>L'HERITAGE  - FORMAT POCHE</t>
  </si>
  <si>
    <t xml:space="preserve">BESTIAIRE DE L'EPOUVANTEUR </t>
  </si>
  <si>
    <t>L'EPOUVANTEUR - HORS SERIE - POCHE</t>
  </si>
  <si>
    <t xml:space="preserve">SORCIERES DE L'EPOUVANTEUR </t>
  </si>
  <si>
    <t xml:space="preserve">1 - APPRENTI EPOUVANTEUR </t>
  </si>
  <si>
    <t xml:space="preserve">2 - MALEDICTION DE L'EPOUVANTEUR </t>
  </si>
  <si>
    <t xml:space="preserve">3 - SECRET DE L'EPOUVANTEUR </t>
  </si>
  <si>
    <t xml:space="preserve">4 - COMBAT DE L'EPOUVANTEUR </t>
  </si>
  <si>
    <t xml:space="preserve">5 - ERREUR DE L'EPOUVANTEUR </t>
  </si>
  <si>
    <t xml:space="preserve">6 - SACRIFICE DE L'EPOUVANTEUR </t>
  </si>
  <si>
    <t xml:space="preserve">7 - CAUCHEMAR DE L'ÉPOUVANTEUR </t>
  </si>
  <si>
    <t xml:space="preserve">8 - DESTIN DE L'EPOUVANTEUR </t>
  </si>
  <si>
    <t xml:space="preserve">9 - GRIMALKIN ET L'EPOUVANTEUR </t>
  </si>
  <si>
    <t xml:space="preserve">10 - SANG DE L'ÉPOUVANTEUR </t>
  </si>
  <si>
    <t xml:space="preserve">COFFRET ÉPOUVANTEUR POCHE T.1 À T.4 </t>
  </si>
  <si>
    <t>MYTHOLOGIE GRECQUE</t>
  </si>
  <si>
    <t>POB ET SON PETIT CHAT (NE)</t>
  </si>
  <si>
    <t>POB ATTEND LE PÈRE NOËL</t>
  </si>
  <si>
    <t>POB EST MALADE</t>
  </si>
  <si>
    <t>POB FAIT DU CANOE</t>
  </si>
  <si>
    <t>POB NE VEUT PAS ALLER A L'ECOLE</t>
  </si>
  <si>
    <t>POB SE PROTEGE DES VIRUS</t>
  </si>
  <si>
    <t>FAMILLE OUKILE SE REGALE AUTOUR DU MONDE ! (LA) (NE)</t>
  </si>
  <si>
    <t>JEU PETIT OGRE - A L'AVENTURE !</t>
  </si>
  <si>
    <t>49 - BAIGNOIRE AUX SIRENES (NE) - T.1</t>
  </si>
  <si>
    <t>20 - SOUS LE FEU DES PROJECTEURS</t>
  </si>
  <si>
    <t>37 - FANTÔMES A LA NOUVELLES-ORLEANS</t>
  </si>
  <si>
    <t>46 - MISSION EN EGYPTE</t>
  </si>
  <si>
    <t>2 - MARGOT &amp; RUDY A LA COUR DE LOUIS XIV</t>
  </si>
  <si>
    <t>1 - MARGOT &amp; RUDY ET LA PETITE DANSEUSE DE DEGAS</t>
  </si>
  <si>
    <t xml:space="preserve">11 - MISSION DU DRAGON D'ARGENT </t>
  </si>
  <si>
    <t>2 - NUIT DES APPARITIONS (LA)</t>
  </si>
  <si>
    <t>VERITABLE HISTOIRE DE MAATI, QUI DEJOUA LE COMPLOT CONTRE CLEOPATRE (LA)</t>
  </si>
  <si>
    <t>JEU DES 7 FAMILLES DU NOUVEAU TESTAMENT</t>
  </si>
  <si>
    <t>4 - ETRANGEMENT ORDINAIRE</t>
  </si>
  <si>
    <t>LBDB0193E1</t>
  </si>
  <si>
    <t>2000 ANS POUR S'AIMER</t>
  </si>
  <si>
    <t>BONNE NUIT POB ! (LIVRE-SURPRISE A RABATS) - RECO EDUC NAT</t>
  </si>
  <si>
    <t>MON PREMIER PUZZLE EN BOIS</t>
  </si>
  <si>
    <t>PETIT OURS BRUN - JEUX ET JOUETS</t>
  </si>
  <si>
    <t>MON PREMIER IMAGIER</t>
  </si>
  <si>
    <t>LA MAISON</t>
  </si>
  <si>
    <t>COULEURS  (TOUT CARTON)</t>
  </si>
  <si>
    <t>CLAUDE RUEDA</t>
  </si>
  <si>
    <t>POMME DE REINETTE ET POMME D'API - RECO MIN EDUC</t>
  </si>
  <si>
    <t>LPON0048E2</t>
  </si>
  <si>
    <t>LJE10022J1</t>
  </si>
  <si>
    <t>17 - CHOUETTE CLASSE VERTE (LA)</t>
  </si>
  <si>
    <t>LARI0008E1</t>
  </si>
  <si>
    <t>ANATOLE LATUILE - LES IDÉES FOLLES</t>
  </si>
  <si>
    <t>1 - SPLATCH !</t>
  </si>
  <si>
    <t>2 - C'EST DU PROPRE !</t>
  </si>
  <si>
    <t>LBD10010E1</t>
  </si>
  <si>
    <t>LBDB0191E1</t>
  </si>
  <si>
    <t>POB VA A LA PATINOIRE</t>
  </si>
  <si>
    <t>SUR LA ROUTE DES VACANCES</t>
  </si>
  <si>
    <t>PETIT OURS BRUN - Activités</t>
  </si>
  <si>
    <t>AUTOCOLLANTS</t>
  </si>
  <si>
    <t>MES DECORS A COMPLETER POB - 300 AUTOCOLLANTS ET 10 DECORS</t>
  </si>
  <si>
    <t>L'OCEAN</t>
  </si>
  <si>
    <t>ALBUMS - LES CONTES DE TOUJOURS</t>
  </si>
  <si>
    <t>BANDE DESSINÉE</t>
  </si>
  <si>
    <t>BD D'AVENTURES</t>
  </si>
  <si>
    <t>COFFRET</t>
  </si>
  <si>
    <t>ROMAN</t>
  </si>
  <si>
    <t>UNIVERS MORTELLE ADELE</t>
  </si>
  <si>
    <t>FÊTE</t>
  </si>
  <si>
    <t>DEFIS MORTELS EDITION DUELS</t>
  </si>
  <si>
    <t xml:space="preserve">JEUX </t>
  </si>
  <si>
    <t>JEUX</t>
  </si>
  <si>
    <t>1 - UN FANTOME A L'ECOLE - T.1</t>
  </si>
  <si>
    <t>2 - FIFI ET NONO ONT DISPARU - T.2</t>
  </si>
  <si>
    <t>17 - ENIGME AU MUSEE - T.6</t>
  </si>
  <si>
    <t>21 - UN CHEVAL DANS LA CLASSE - T.7</t>
  </si>
  <si>
    <t>25 - TOURNÉE DE NOËL DE LA FÉE FIFOLETTE - T.7</t>
  </si>
  <si>
    <t>20 - BONNE RENTREE MOUSSAILLON ! - T.1</t>
  </si>
  <si>
    <t>24 - PAS DE POUX SUR LE PONT ! - T.3</t>
  </si>
  <si>
    <t>7 - LE CLUB DE L'ETOILE - T.1</t>
  </si>
  <si>
    <t>8 - TOUS ENSEMBLE ! - T.2</t>
  </si>
  <si>
    <t>9 - UNE FILLE DANS L'EQUIPE - T.3</t>
  </si>
  <si>
    <t>10 - C'EST PAS JUSTE ! - T.4</t>
  </si>
  <si>
    <t>14 - ALLEZ LES BLEUES ! - T.5</t>
  </si>
  <si>
    <t>15 - BLESSURE (LA) - T.6</t>
  </si>
  <si>
    <t>19 - BIENVENUE AU CLUB ! - T.7</t>
  </si>
  <si>
    <t>50 - UN NOUVEAU CHAMPION - T.8</t>
  </si>
  <si>
    <t>47 - ET SI J'ETAIS INVISIBLE ?</t>
  </si>
  <si>
    <t>34 - NUIT DE LA RENTREE</t>
  </si>
  <si>
    <t>46 - UN SORCIER A L'ECOLE</t>
  </si>
  <si>
    <t>50 - RENTRÉE, MON CHAT ET MOI (LA) (NE)</t>
  </si>
  <si>
    <t>4 - MYSTÈRE DU CHIEN QUI BOITE (LE)</t>
  </si>
  <si>
    <t>CRAPOUNETTE</t>
  </si>
  <si>
    <t>YAKARI - COFFRET</t>
  </si>
  <si>
    <t>3 - BONNE RENTREE, TOTO</t>
  </si>
  <si>
    <t>5 - QUI A TRUQUÉ LA COURSE ?</t>
  </si>
  <si>
    <t>6 - PEUR SUR L'ALPAGE !</t>
  </si>
  <si>
    <t>35 - EXPEDITION CHEZ LES MANCHOTS</t>
  </si>
  <si>
    <t>28 - VENIS EN PÉRIL</t>
  </si>
  <si>
    <t>36 - FÊTE ENCHANTEE AU PALAIS</t>
  </si>
  <si>
    <t>38 - ENLEVEMENT AU PAYS DES FARFADETS</t>
  </si>
  <si>
    <t>39 - LE VOLEUR DE LONDRES</t>
  </si>
  <si>
    <t>40 - FACE AU COBRA</t>
  </si>
  <si>
    <t>45 - SPECTACLE DE MAGIE AVEC HOUDINI</t>
  </si>
  <si>
    <t>48 - CHAOS CHEZ LES MAYAS</t>
  </si>
  <si>
    <t>53 - ESPIONS DANS LA LÉGION ROMAINE</t>
  </si>
  <si>
    <t>1 - SORTIE INFERNALE</t>
  </si>
  <si>
    <t>12 - FANTÔME DE L'AUDITORIUM</t>
  </si>
  <si>
    <t>40 -  VERS CONTRE-ATTAQUENT</t>
  </si>
  <si>
    <t>LES ORANGERS DE VERSAILLES</t>
  </si>
  <si>
    <t>9 - CABANE À 117 ETAGES</t>
  </si>
  <si>
    <t>L'EPOUVANTEUR - HORS SERIE - GRAND FORMAT</t>
  </si>
  <si>
    <t>L'EPOUVANTEUR - COFFRET EPOUVANTEUR - POCHE</t>
  </si>
  <si>
    <t>ANNA-LAURE BONDOUX</t>
  </si>
  <si>
    <t>PORCELÂME</t>
  </si>
  <si>
    <t>CAMPUS</t>
  </si>
  <si>
    <t>1 - IDEALIS - A LA LUEUR D'UNE ETOILE INCONNUE</t>
  </si>
  <si>
    <t>NICOLA YOUN</t>
  </si>
  <si>
    <t>MON CARNET DE LIAISON PARENTS-NOUNOU</t>
  </si>
  <si>
    <t>100% ACTIVITES ANCIENNE EDITION</t>
  </si>
  <si>
    <t>MES PREMIERES ENIGMES A TOUS LES ETAGES</t>
  </si>
  <si>
    <t>1 - BIENVENUE A MATOUVILLE !</t>
  </si>
  <si>
    <t>2 - AUTOUR DU MONDE</t>
  </si>
  <si>
    <t>3 - AU PAYS DES CONTES</t>
  </si>
  <si>
    <t>6 - MYTHOLOGIE</t>
  </si>
  <si>
    <t>LES ENQUÊTES DU DR ENIGMUS</t>
  </si>
  <si>
    <t>MON ENCYCLO</t>
  </si>
  <si>
    <t>6 - RENAISSANCE ET LES GRANDES DECOUVERTES (LA)</t>
  </si>
  <si>
    <t>SCIENCES</t>
  </si>
  <si>
    <t>LA SCIENCE EN MANGA</t>
  </si>
  <si>
    <t>QUESTIONS PAS BÊTES</t>
  </si>
  <si>
    <t>EVEIL A LA FOI - MESSE - ACTIVITES ET JEUX</t>
  </si>
  <si>
    <t>CRECHE DE NOEL - POPPIK</t>
  </si>
  <si>
    <t>EDITEUR</t>
  </si>
  <si>
    <t xml:space="preserve"> PVP
TTC
Actuel</t>
  </si>
  <si>
    <t>PVP
TTC
Nouveau</t>
  </si>
  <si>
    <t>Date
d'application</t>
  </si>
  <si>
    <t>GRANDS SAINTS EN BD T.1</t>
  </si>
  <si>
    <t>JESUS EN BD</t>
  </si>
  <si>
    <t>COMBATTANTS DE LA PAUVRETÉ</t>
  </si>
  <si>
    <t>SOIGNANTS (LES)</t>
  </si>
  <si>
    <t>HISTOIRES POUR FÊTER MON BAPTEME (NE)</t>
  </si>
  <si>
    <t>CACHE-CACHE SONORE</t>
  </si>
  <si>
    <t>LES GESTES AVANT…</t>
  </si>
  <si>
    <t>VÉHICULES (LES)</t>
  </si>
  <si>
    <t>LIVRE DEBOUT (LE)</t>
  </si>
  <si>
    <t>IMAGIER DE TOTAM (L')</t>
  </si>
  <si>
    <t>ALBUMS CARTONNES</t>
  </si>
  <si>
    <t>NON-NON A TRÈS FAIM MAIS NE SAIT PAS DE QUOI...
PAS DE QUOI</t>
  </si>
  <si>
    <t>NON-NON EST ÉNERVÉ</t>
  </si>
  <si>
    <t>NON-NON A TRÈS HONTE</t>
  </si>
  <si>
    <t>LIVRES A BILLE</t>
  </si>
  <si>
    <t>LE MUSEE… EN POP-UP !</t>
  </si>
  <si>
    <t>LES BLAGUES DE TOTO</t>
  </si>
  <si>
    <t>LPPO0196E1</t>
  </si>
  <si>
    <t>KMRT0023E1</t>
  </si>
  <si>
    <t>LCAB0003E1</t>
  </si>
  <si>
    <t>LDDO0020E3</t>
  </si>
  <si>
    <t>LBDR0107E3</t>
  </si>
  <si>
    <t>6T</t>
  </si>
  <si>
    <t>7T</t>
  </si>
  <si>
    <t>8T</t>
  </si>
  <si>
    <t>9T</t>
  </si>
  <si>
    <t>10T</t>
  </si>
  <si>
    <t>11T</t>
  </si>
  <si>
    <t>12T</t>
  </si>
  <si>
    <t>14T</t>
  </si>
  <si>
    <t>15T</t>
  </si>
  <si>
    <t>16T</t>
  </si>
  <si>
    <t>17T</t>
  </si>
  <si>
    <t>18T</t>
  </si>
  <si>
    <t>19T</t>
  </si>
  <si>
    <t>20T</t>
  </si>
  <si>
    <t>22T</t>
  </si>
  <si>
    <t>24T</t>
  </si>
  <si>
    <t>26T</t>
  </si>
  <si>
    <t>27T</t>
  </si>
  <si>
    <t>29T</t>
  </si>
  <si>
    <t>30T</t>
  </si>
  <si>
    <t>31T</t>
  </si>
  <si>
    <t>32T</t>
  </si>
  <si>
    <t>33T</t>
  </si>
  <si>
    <t>34T</t>
  </si>
  <si>
    <t>35T</t>
  </si>
  <si>
    <t>36T</t>
  </si>
  <si>
    <t>37T</t>
  </si>
  <si>
    <t>38T</t>
  </si>
  <si>
    <t>40T</t>
  </si>
  <si>
    <t>42T</t>
  </si>
  <si>
    <t>45T</t>
  </si>
  <si>
    <t>46T</t>
  </si>
  <si>
    <t>47T</t>
  </si>
  <si>
    <t>LPOA0374E1</t>
  </si>
  <si>
    <t>LPOA0041E2</t>
  </si>
  <si>
    <t>LPOA0375E1</t>
  </si>
  <si>
    <t>LPOA0373E1</t>
  </si>
  <si>
    <t>POB ADORE LES CRÊPES</t>
  </si>
  <si>
    <t>POB VEUT PROTEGER LA PLANETE</t>
  </si>
  <si>
    <t>LPON0040E3</t>
  </si>
  <si>
    <t>LPON0033E2</t>
  </si>
  <si>
    <t>LPON0310E1</t>
  </si>
  <si>
    <t>LPON0309E1</t>
  </si>
  <si>
    <t>LPDP0003E1</t>
  </si>
  <si>
    <t>LPMC0003E1</t>
  </si>
  <si>
    <t>LPPO0086E4</t>
  </si>
  <si>
    <t>LPPO0118E3</t>
  </si>
  <si>
    <t>LPPO0204E1</t>
  </si>
  <si>
    <t>LPPO0092E4</t>
  </si>
  <si>
    <t>LPPO0156E2</t>
  </si>
  <si>
    <t>LPPO0202E1</t>
  </si>
  <si>
    <t>LPPO0203E1</t>
  </si>
  <si>
    <t>POB JOUE AVEC LE BEBE</t>
  </si>
  <si>
    <t>POB NETTOIE LA NATURE</t>
  </si>
  <si>
    <t>POB SAUVE UN PETIT OISEAU</t>
  </si>
  <si>
    <t>LPBA0004E1</t>
  </si>
  <si>
    <t>LPLO0035E2</t>
  </si>
  <si>
    <t>LPON0308E1</t>
  </si>
  <si>
    <t>LPON0307E2</t>
  </si>
  <si>
    <t>LPBT0002E1</t>
  </si>
  <si>
    <t>MON PREMIER DICO ILLUSTRÉ</t>
  </si>
  <si>
    <t>MON PREMIER IMAGIER DES COULEURS (NE)</t>
  </si>
  <si>
    <t>MON PREMIER IMAGIER DES CHIFFRES</t>
  </si>
  <si>
    <t>LPVO0002E2</t>
  </si>
  <si>
    <t>LPLO0040E1</t>
  </si>
  <si>
    <t>LATU0017E1</t>
  </si>
  <si>
    <t>DANSE DES MAINS (LA)</t>
  </si>
  <si>
    <t>LBHT0165E2</t>
  </si>
  <si>
    <t>LTBH0064E2</t>
  </si>
  <si>
    <t>LBHT0162E2</t>
  </si>
  <si>
    <t>LBHT0167E2</t>
  </si>
  <si>
    <t>LTBH0042E2</t>
  </si>
  <si>
    <t>LTBH0039E2</t>
  </si>
  <si>
    <t>LTBH0043E2</t>
  </si>
  <si>
    <t>LBHT0014E4</t>
  </si>
  <si>
    <t>LBHT0126E4</t>
  </si>
  <si>
    <t>MON HAMSTER A ROULETTES</t>
  </si>
  <si>
    <t>J'AI UN LION A LA MAISON</t>
  </si>
  <si>
    <t>ON A VOLE LA PRINCESSE !</t>
  </si>
  <si>
    <t>DESSIN MAGIQUE (LE)</t>
  </si>
  <si>
    <t>CHEP ET DEDE</t>
  </si>
  <si>
    <t>DRAGON DES PLUIES (LE)</t>
  </si>
  <si>
    <t>PLACARD AUX SORCIERES (LE)</t>
  </si>
  <si>
    <t>LBHB0011E1</t>
  </si>
  <si>
    <t>LBHB0012E1</t>
  </si>
  <si>
    <t>MON PAPA</t>
  </si>
  <si>
    <t>LES P'TITS NOMS</t>
  </si>
  <si>
    <t>LBHP0043E2</t>
  </si>
  <si>
    <t>LBHP0023E2</t>
  </si>
  <si>
    <t>LBHP0031E2</t>
  </si>
  <si>
    <t>LBHP0088E1</t>
  </si>
  <si>
    <t>LBHP0008E3</t>
  </si>
  <si>
    <t>LBHP0055E2</t>
  </si>
  <si>
    <t>PETITE FLAMME CHERCHE UN ABRI</t>
  </si>
  <si>
    <t>PRINCESSE QUI SUÇAIT SON POUCE (LA)</t>
  </si>
  <si>
    <t>PREMIER VOL DE COULICOU (LE)</t>
  </si>
  <si>
    <t>ABEL A BON CŒUR</t>
  </si>
  <si>
    <t>QUI VEUT UN BISOU ?</t>
  </si>
  <si>
    <t>TCHÀ CHEZ LE COIFFEUR</t>
  </si>
  <si>
    <t>LSSA0308E2</t>
  </si>
  <si>
    <t>LADI0071E2</t>
  </si>
  <si>
    <t>LOUK0012E2</t>
  </si>
  <si>
    <t>FAMILLE OUKILE GLOBE-TROTTER (LA)</t>
  </si>
  <si>
    <t>LAPI0010E1</t>
  </si>
  <si>
    <t>LLAL0270E1</t>
  </si>
  <si>
    <t>LLAL0192E2</t>
  </si>
  <si>
    <t>LLAL0218E2</t>
  </si>
  <si>
    <t>ATTRAPE, LAPIN !</t>
  </si>
  <si>
    <t>LLAL0256E1</t>
  </si>
  <si>
    <t>LLAL0248E1</t>
  </si>
  <si>
    <t>LLAL0253E1</t>
  </si>
  <si>
    <t>COMMENT CA VA ?</t>
  </si>
  <si>
    <t>C'EST QUI QUI ?</t>
  </si>
  <si>
    <t>LLAL0251E1</t>
  </si>
  <si>
    <t>LLAL0262E1</t>
  </si>
  <si>
    <t>LLAL0250E1</t>
  </si>
  <si>
    <t>LLAL0257E1</t>
  </si>
  <si>
    <t>LLAL0258E1</t>
  </si>
  <si>
    <t>LLAL0252E1</t>
  </si>
  <si>
    <t>OURS ET LES GROS MOTS</t>
  </si>
  <si>
    <t>THEO LE CHÂTEAU D'EAU</t>
  </si>
  <si>
    <t>UN LIEN PLUS FORT QUE TOUT</t>
  </si>
  <si>
    <t>PARLER, C'EST DIFFICILE POUR MOI</t>
  </si>
  <si>
    <t>LMRT0030E1</t>
  </si>
  <si>
    <t>LTUL0049E1</t>
  </si>
  <si>
    <t>LJCL0009E1</t>
  </si>
  <si>
    <t>LJCL0027E1</t>
  </si>
  <si>
    <t>LJLP0310E1</t>
  </si>
  <si>
    <t>LJLP0309E1</t>
  </si>
  <si>
    <t>LJLS0018E2</t>
  </si>
  <si>
    <t>PANNE DE CŒUR</t>
  </si>
  <si>
    <t>LGFH0011E3</t>
  </si>
  <si>
    <t>LAVD0075E1</t>
  </si>
  <si>
    <t>7 - TEMPÊTE AU REFUGE</t>
  </si>
  <si>
    <t>LMAG0162E1</t>
  </si>
  <si>
    <t>LMAG0163E1</t>
  </si>
  <si>
    <t>1 - LA VALLÉE DES DINOSAURES</t>
  </si>
  <si>
    <t>LAVD0074E1</t>
  </si>
  <si>
    <t>4 - MARGOT &amp; RUDY AU MOULIN DE LA GALETTE</t>
  </si>
  <si>
    <t>LJOC0004E1</t>
  </si>
  <si>
    <t>4 - DIRECTION BARCELONE !</t>
  </si>
  <si>
    <t>LMDR0013E1</t>
  </si>
  <si>
    <t>LAVA0009E1</t>
  </si>
  <si>
    <t>LHCO0088E2</t>
  </si>
  <si>
    <t>LHCO0093E2</t>
  </si>
  <si>
    <t>LHCO0094E2</t>
  </si>
  <si>
    <t>LHCO0096E2</t>
  </si>
  <si>
    <t>LHCO0097E2</t>
  </si>
  <si>
    <t>LHCO0098E2</t>
  </si>
  <si>
    <t>LHCO0099E2</t>
  </si>
  <si>
    <t>LHCO0100E2</t>
  </si>
  <si>
    <t>LHCO0101E2</t>
  </si>
  <si>
    <t>LHCO0102E2</t>
  </si>
  <si>
    <t>2 - COURSE POURSUITE A VENISE</t>
  </si>
  <si>
    <t>6 - DESTINATION KRAKATOA</t>
  </si>
  <si>
    <t>9 - REVELATIONS AUX CARAÏBES</t>
  </si>
  <si>
    <t>LBUH0006E1</t>
  </si>
  <si>
    <t>LGOR0004P1</t>
  </si>
  <si>
    <t>4 - LA REMPLAÇANTE</t>
  </si>
  <si>
    <t>LCDP0459E1</t>
  </si>
  <si>
    <t>CHAIR DE POULE - SLAPPYWORLD</t>
  </si>
  <si>
    <t>1 - JOYEUX HORRIVERSAIRE !</t>
  </si>
  <si>
    <t>LCDP0026E3</t>
  </si>
  <si>
    <t>LCDP0039E3</t>
  </si>
  <si>
    <t>26 - LA FILLE QUI CRIAIT AU MONSTRE</t>
  </si>
  <si>
    <t>39 - LE SOUFFLE DU VAMPIRE</t>
  </si>
  <si>
    <t>LTCA0005E2</t>
  </si>
  <si>
    <t>LYLD0004E1</t>
  </si>
  <si>
    <t>VERITABLE HISTOIRE DE TIMMY, PETIT ENQUÊTEUR AU FAR WEST</t>
  </si>
  <si>
    <t>LYLD0003E1</t>
  </si>
  <si>
    <t>LRID0056E1</t>
  </si>
  <si>
    <t>LRID0059E1</t>
  </si>
  <si>
    <t>LRID0058E1</t>
  </si>
  <si>
    <t>LHIS0014E2</t>
  </si>
  <si>
    <t>ACHILLE</t>
  </si>
  <si>
    <t>LD100116E1</t>
  </si>
  <si>
    <t>2 - UNE SAISON AU SKI</t>
  </si>
  <si>
    <t>LD100095E1</t>
  </si>
  <si>
    <t>1 - TRESOR DES MINAMOTO</t>
  </si>
  <si>
    <t>LD100134E1</t>
  </si>
  <si>
    <t>3 - INFILTRES DANS LA CITE INTERDITE</t>
  </si>
  <si>
    <t>LD100085E1</t>
  </si>
  <si>
    <t>3 - COMMENT EMPÊCHER SA GRAND-MERE DE CONQUERIR LA GALAXIE</t>
  </si>
  <si>
    <t>LAVD0073E1</t>
  </si>
  <si>
    <t>3 - TOUS AU CAMPING !</t>
  </si>
  <si>
    <t>LD100118E1</t>
  </si>
  <si>
    <t>1 - MALÉDICTION DU POULET (LA)</t>
  </si>
  <si>
    <t>LD100075E1</t>
  </si>
  <si>
    <t>LD100106E1</t>
  </si>
  <si>
    <t>LD100073E1</t>
  </si>
  <si>
    <t>LD100096E1</t>
  </si>
  <si>
    <t>LD100126E1</t>
  </si>
  <si>
    <t>PRINCESSE QUI NE CROYAIT PAS AUX CONTES DE FÉES ET LE PRINCE AMOUREUX (LA)</t>
  </si>
  <si>
    <t>GARDIENS DU PHOS (LES)</t>
  </si>
  <si>
    <t>QUATRE ENFANTS DANS LE VENT</t>
  </si>
  <si>
    <t>ADA G. ET LA CLE DU HACKEUR</t>
  </si>
  <si>
    <t>LEPO0019E1</t>
  </si>
  <si>
    <t>2 - FLEAU DU TULPAN (LE)</t>
  </si>
  <si>
    <t>LHCO0165P1</t>
  </si>
  <si>
    <t>11 - PACTE DE SLITER (LE)</t>
  </si>
  <si>
    <t>LHTG0001P1</t>
  </si>
  <si>
    <t>FOURCHETTE, LA SORCIERE ET LE DRAGON (LA)</t>
  </si>
  <si>
    <t>LD120065E1</t>
  </si>
  <si>
    <t>LD120072E1</t>
  </si>
  <si>
    <t>LD120063E1</t>
  </si>
  <si>
    <t>LD100122E1</t>
  </si>
  <si>
    <t>LD120074E1</t>
  </si>
  <si>
    <t>LD120084E1</t>
  </si>
  <si>
    <t>PORTRAIT AU COUTEAU</t>
  </si>
  <si>
    <t>SHOW DEVANT</t>
  </si>
  <si>
    <t>LDAO0073E1</t>
  </si>
  <si>
    <t>5 - NOUVEAU DEPART</t>
  </si>
  <si>
    <t>LD120079E1</t>
  </si>
  <si>
    <t>LDAO0062E1</t>
  </si>
  <si>
    <t>LDAO0053E1</t>
  </si>
  <si>
    <t>LDAO0047E1</t>
  </si>
  <si>
    <t>LD120083E1</t>
  </si>
  <si>
    <t>RETOUR A MOOSONEE</t>
  </si>
  <si>
    <t>DEEP WATER</t>
  </si>
  <si>
    <t>COME FIND ME</t>
  </si>
  <si>
    <t>SAUVONSSTEVE.ORG</t>
  </si>
  <si>
    <t>INSTRUCTIONS FOR DANCING</t>
  </si>
  <si>
    <t>LD100163E1</t>
  </si>
  <si>
    <t>1 - GUERRE DES SOUTERRAINS (LA)</t>
  </si>
  <si>
    <t>LD100152E1</t>
  </si>
  <si>
    <t>LANH0003E1</t>
  </si>
  <si>
    <t>LD100092E1</t>
  </si>
  <si>
    <t>LANV0002E1</t>
  </si>
  <si>
    <t>LANV0001E1</t>
  </si>
  <si>
    <t>MOUSS-TÄCH</t>
  </si>
  <si>
    <t>SOS ANIMAUX SAUVAGES</t>
  </si>
  <si>
    <t>1 - AU SECOURS DE LA PANTHERE DES NEIGES</t>
  </si>
  <si>
    <t>LAVD0080E1</t>
  </si>
  <si>
    <t>LAVD0079E1</t>
  </si>
  <si>
    <t>DRAGON PARK</t>
  </si>
  <si>
    <t>1 - ATTAQUE DES NEMROGS (L')</t>
  </si>
  <si>
    <t>2 - ACADEMIE SAINT-HYDRE (L')</t>
  </si>
  <si>
    <t>LD100101E1</t>
  </si>
  <si>
    <t>LD100102E1</t>
  </si>
  <si>
    <t>LA CLINIQUE DES MONSTRES</t>
  </si>
  <si>
    <t>1 - APPRENTI DOCTEUR (L')</t>
  </si>
  <si>
    <t>LD100082E1</t>
  </si>
  <si>
    <t>LDAO0057E1</t>
  </si>
  <si>
    <t>HAVENFALL</t>
  </si>
  <si>
    <t>1 - HAVENFALL</t>
  </si>
  <si>
    <t>LDAO0051E1</t>
  </si>
  <si>
    <t>LQUE0001E3</t>
  </si>
  <si>
    <t>LMGA0004E1</t>
  </si>
  <si>
    <t>LPBE0002E1</t>
  </si>
  <si>
    <t>100% LAB'EAU</t>
  </si>
  <si>
    <t>LCPC0027E1</t>
  </si>
  <si>
    <t>LDDO0309E4</t>
  </si>
  <si>
    <t>LDDO0001E8</t>
  </si>
  <si>
    <t>J'ENTRE EN SIXIEME ! - EDITION 2022-2023</t>
  </si>
  <si>
    <t>LDDO0411E1</t>
  </si>
  <si>
    <t>LDDO0412E1</t>
  </si>
  <si>
    <t>2 - SUR LA PISTE DU SPHYNX</t>
  </si>
  <si>
    <t>LEGM0004E1</t>
  </si>
  <si>
    <t>4 - MÊME PAS PEUR !</t>
  </si>
  <si>
    <t>LDAT0041E2</t>
  </si>
  <si>
    <t>LDAT0049E2</t>
  </si>
  <si>
    <t>LEGM0003E1</t>
  </si>
  <si>
    <t>2 - 12 MAUVAIS COUPS DE MINUIT (LES) (NE)</t>
  </si>
  <si>
    <t>3 - IMMEUBLE AUX ESPIONS (L') (NE)</t>
  </si>
  <si>
    <t>9 - AFFAIRES TRES SPATIALES</t>
  </si>
  <si>
    <t>LDDO0321E2</t>
  </si>
  <si>
    <t>HISTOIRE DU MONDE ILLUSTREE (L')</t>
  </si>
  <si>
    <t>LERE0291E1</t>
  </si>
  <si>
    <t>LERE0296E1</t>
  </si>
  <si>
    <t>BÂTISSEURS DE PAIX</t>
  </si>
  <si>
    <t>FEMMES ENGAGEES</t>
  </si>
  <si>
    <t>LERE0299E1</t>
  </si>
  <si>
    <t>4 - TOUR DU MONDE DES FÊTES CHRETIENNES</t>
  </si>
  <si>
    <t>LCHP0035E2</t>
  </si>
  <si>
    <t>MAIS QUI EST DIEU ?</t>
  </si>
  <si>
    <t>LCHP0109E1</t>
  </si>
  <si>
    <t>MON PREMIER EVANGILE</t>
  </si>
  <si>
    <t>LERE0301E1</t>
  </si>
  <si>
    <t>LERE0300E1</t>
  </si>
  <si>
    <t>GRÂCE A TOI</t>
  </si>
  <si>
    <t>UN BEBE COMME TOI</t>
  </si>
  <si>
    <t>LDVR0230E1</t>
  </si>
  <si>
    <t>FRUITS ET LEGUMES (LES)</t>
  </si>
  <si>
    <t>LLJE0004E5</t>
  </si>
  <si>
    <t>MES ANIMAUX</t>
  </si>
  <si>
    <t>LLBA0046E2</t>
  </si>
  <si>
    <t>LLBA0042E2</t>
  </si>
  <si>
    <t>LLBA0051E1</t>
  </si>
  <si>
    <t>COULEUR DES ANIMAUX (LA) (NE)</t>
  </si>
  <si>
    <t>DEUX ANIMAUX AU BAIN (NE)</t>
  </si>
  <si>
    <t>TROIS PETITES GRENOUILLES</t>
  </si>
  <si>
    <t>LLTI0140E1</t>
  </si>
  <si>
    <t>LLTI0138E1</t>
  </si>
  <si>
    <t>LLTI0134E1</t>
  </si>
  <si>
    <t>LLTI0094E3</t>
  </si>
  <si>
    <t>OÙ EST CACHE CANARD ?</t>
  </si>
  <si>
    <t>OÙ EST CACHE PETIT CHIOT ?</t>
  </si>
  <si>
    <t>MON PETIT LAPIN</t>
  </si>
  <si>
    <t>MES PREMIERES ACTIVITES (NE)</t>
  </si>
  <si>
    <t>LDVR0223E1</t>
  </si>
  <si>
    <t>MON PREMIER DICO VISUEL</t>
  </si>
  <si>
    <t>LDVR0142E2</t>
  </si>
  <si>
    <t>MES PETITS GESTES DE L'ECOLE MATERNELLE</t>
  </si>
  <si>
    <t>LDVR0213E1</t>
  </si>
  <si>
    <t>BON APPETIT, PETIT COCHON !</t>
  </si>
  <si>
    <t>LDVR0231E1</t>
  </si>
  <si>
    <t>MON CORPS ANIME</t>
  </si>
  <si>
    <t>LDVR0236E1</t>
  </si>
  <si>
    <t>LDVR0235E1</t>
  </si>
  <si>
    <t>ANIMAUX SURPRISES</t>
  </si>
  <si>
    <t>DANS L'OCEAN</t>
  </si>
  <si>
    <t>DANS LA JUNGLE</t>
  </si>
  <si>
    <t>LGAL0003E1</t>
  </si>
  <si>
    <t>JE PEUX M'ASSEOIR AU MILIEU ?</t>
  </si>
  <si>
    <t>LLIJ0008E1</t>
  </si>
  <si>
    <t>LLIJ0014E1</t>
  </si>
  <si>
    <t>MYSTERIEUSE DISPARITION AU MUSEE DU LOUVRE</t>
  </si>
  <si>
    <t>DANGEREUSE MISSION POUR LE CHEVALIER CŒUR DE DRAGON</t>
  </si>
  <si>
    <t>LLIJ0015E1</t>
  </si>
  <si>
    <t>MES PREMIERS JEUX DE SOCIETE EN VACANCES</t>
  </si>
  <si>
    <t>LLIJ0013E1</t>
  </si>
  <si>
    <t>LLIJ0010E1</t>
  </si>
  <si>
    <t>VIENS JOUER AVEC...</t>
  </si>
  <si>
    <t>VIENS JOUER AVEC… LES TROIS PETITS COCHONS</t>
  </si>
  <si>
    <t>LDAC0009E1</t>
  </si>
  <si>
    <t>REMUE-MENAGE…</t>
  </si>
  <si>
    <t>REMUE-MENAGE… DANS LA MAISON !</t>
  </si>
  <si>
    <t>LEXP0115E1</t>
  </si>
  <si>
    <t>LEXP0108E2</t>
  </si>
  <si>
    <t>D'OÙ VIENT LE PLASTIQUE DE MON BALLON ?</t>
  </si>
  <si>
    <t>D'OÙ VIENT LE VERRE DE MON VERRE ?</t>
  </si>
  <si>
    <t>LNIM0005E1</t>
  </si>
  <si>
    <t>LNIM0006E1</t>
  </si>
  <si>
    <t>LIVRE ANIMÉ DES VOITURES</t>
  </si>
  <si>
    <t>LIVRE ANIMÉ DES PETITES BÊTES</t>
  </si>
  <si>
    <t>LDFL0003E2</t>
  </si>
  <si>
    <t>LDFL0009E1</t>
  </si>
  <si>
    <t>ANIMAUX DE LA JUNGLE</t>
  </si>
  <si>
    <t>ANIMAUX A PROTEGER</t>
  </si>
  <si>
    <t>LTTO0001E1</t>
  </si>
  <si>
    <t>BANDE D'ADOS</t>
  </si>
  <si>
    <t>LE MANOIR</t>
  </si>
  <si>
    <t>LBDB0173E1</t>
  </si>
  <si>
    <t>LES SORCIERES DE BROOKLYN</t>
  </si>
  <si>
    <t>LBDB0197E1</t>
  </si>
  <si>
    <t>2 - RAPT A L'OPERA (NE)</t>
  </si>
  <si>
    <t>LBDS0002E2</t>
  </si>
  <si>
    <t>LA CITE DES SECRETS</t>
  </si>
  <si>
    <t>LBDB0171E1</t>
  </si>
  <si>
    <t>LBDB0035E2</t>
  </si>
  <si>
    <t>LBDB0201E1</t>
  </si>
  <si>
    <t>LBD20039E1</t>
  </si>
  <si>
    <t>8 - DES VACANCES INTERSIDERALES</t>
  </si>
  <si>
    <t>LBD20040E1</t>
  </si>
  <si>
    <t>3 - COMME UN POISSON DANS L'EAU</t>
  </si>
  <si>
    <t>LBD10011E1</t>
  </si>
  <si>
    <t>15 - DECOLLAGE IMMEDIAT !</t>
  </si>
  <si>
    <t>LTTN0042E2</t>
  </si>
  <si>
    <t>LCOC0003E1</t>
  </si>
  <si>
    <t>7 - BUFFET A VOLONTE !</t>
  </si>
  <si>
    <t>LEMI0003E1</t>
  </si>
  <si>
    <t>LBDB0186E1</t>
  </si>
  <si>
    <t>2 - ET TOC BLABLATOK !</t>
  </si>
  <si>
    <t>LBDB0189E1</t>
  </si>
  <si>
    <t>LBDB0183E1</t>
  </si>
  <si>
    <t>2 - EFFETS TRES SPECIAUX !</t>
  </si>
  <si>
    <t>LBDB0164E1</t>
  </si>
  <si>
    <t>8 - CAMPING SAUVAGE</t>
  </si>
  <si>
    <t>LDGL0003E2</t>
  </si>
  <si>
    <t>LBDB0167E1</t>
  </si>
  <si>
    <t>LBDB0094E2</t>
  </si>
  <si>
    <t>LBDB0124E2</t>
  </si>
  <si>
    <t>LBDB0139E2</t>
  </si>
  <si>
    <t>LBDB0156E2</t>
  </si>
  <si>
    <t>1 - ÎLE AUX DRAGONS (NE)</t>
  </si>
  <si>
    <t>2 - LE LIVRE DES SECRETS (NE)</t>
  </si>
  <si>
    <t>3 - LA CITADELLE NOIRE (NE)</t>
  </si>
  <si>
    <t>4 - MAGIE NOIRE ET DRAGON BLANC (NE)</t>
  </si>
  <si>
    <t>LBDB0187E1</t>
  </si>
  <si>
    <t>5 - UN VENT DE LIBERTE</t>
  </si>
  <si>
    <t>LBDB0200E1</t>
  </si>
  <si>
    <t>LBDB0184E1</t>
  </si>
  <si>
    <t>10 - ENSEMBLE, C'EST L'AVENTURE !</t>
  </si>
  <si>
    <t>LBDS0001E2</t>
  </si>
  <si>
    <t>LBDS0003E2</t>
  </si>
  <si>
    <t>3 - ATTAQUE A ITHAQUE (NE)</t>
  </si>
  <si>
    <t>1 - LE SCARABEE BLEU (NE)</t>
  </si>
  <si>
    <t>LBDB0192E1</t>
  </si>
  <si>
    <t>LA COULEUR DES SECRETS</t>
  </si>
  <si>
    <t>LBDB0038E2</t>
  </si>
  <si>
    <t>2 - B707 NE REPOND PLUS (NE)</t>
  </si>
  <si>
    <t>LBD20038E1</t>
  </si>
  <si>
    <t>8 - LE CARNAVAL DES BISOUS</t>
  </si>
  <si>
    <t>ANGELOT DU LAC</t>
  </si>
  <si>
    <t>LBDS0104E4</t>
  </si>
  <si>
    <t>ANGELOT DU LAC - NOIR ET BLANC</t>
  </si>
  <si>
    <t>LBD20044E1</t>
  </si>
  <si>
    <t>1 - FEE DES GRAINS DE POUSSIÈRE (LA)</t>
  </si>
  <si>
    <t>LBDB0176E1</t>
  </si>
  <si>
    <t>LES CHATS</t>
  </si>
  <si>
    <t>LBDB0190E1</t>
  </si>
  <si>
    <t>1 - LE REVENANT</t>
  </si>
  <si>
    <t>LBD20035E1</t>
  </si>
  <si>
    <t>BETTY BOUM</t>
  </si>
  <si>
    <t>1 - N'IMPORTE QUOI !</t>
  </si>
  <si>
    <t>5 - DOUZE ANS ET TOUTES SES DENTS !</t>
  </si>
  <si>
    <t>MON PREMIER DICO VISUEL DES ANIMAUX</t>
  </si>
  <si>
    <t>REGARDE ! (20 CARTES-IMAGIER)</t>
  </si>
  <si>
    <t>MES CHANTIERS MAGNÉTIQUES (45 MAGNETS)</t>
  </si>
  <si>
    <t>DINOSAURES MAGNÉTIQUES (45 MAGNETS)</t>
  </si>
  <si>
    <t xml:space="preserve">OCÉAN MAGNÉTIQUE </t>
  </si>
  <si>
    <t xml:space="preserve">PIRATES MAGNÉTIQUES </t>
  </si>
  <si>
    <t>MON CAHIER D'ACTIVITÉS D'EVEIL A LA FOI</t>
  </si>
  <si>
    <t>LERE0288E1</t>
  </si>
  <si>
    <t>VIENS JOUER AVEC… LE PETIT CHAPERON ROUGE</t>
  </si>
  <si>
    <t>POB ECOUTE LA NATURE</t>
  </si>
  <si>
    <t xml:space="preserve">OÙ ES-TU PETIT CRABE ? </t>
  </si>
  <si>
    <t>MON PREMIER IMAGIER DES JOUETS</t>
  </si>
  <si>
    <t>POB A LA MER</t>
  </si>
  <si>
    <t>POB NE VEUT PAS DORMIR</t>
  </si>
  <si>
    <t>POB VA CHEZ LA DOCTEURE (NE)</t>
  </si>
  <si>
    <t>POB VISITE LA FERME</t>
  </si>
  <si>
    <t>POB DORT CHEZ MAMIE</t>
  </si>
  <si>
    <t>LPPO0122E2</t>
  </si>
  <si>
    <t>POB N'A PLUS BESOIN DE COUCHE</t>
  </si>
  <si>
    <t>POB AIME SON PAPA (NE)</t>
  </si>
  <si>
    <t>POB S'AMUSE AVEC SON CHAT</t>
  </si>
  <si>
    <t>POB VA CHEZ LA DOCTEURE</t>
  </si>
  <si>
    <t xml:space="preserve">AU JARDIN ! </t>
  </si>
  <si>
    <t>JOUE AVEC GADOU - POPPIK + 43 STICKERS</t>
  </si>
  <si>
    <t>UN LIVRE - RECO MIN EDUC</t>
  </si>
  <si>
    <t>A TOI DE GRIBOUILLER !</t>
  </si>
  <si>
    <t>1 - MAXIME SE REVEILLE</t>
  </si>
  <si>
    <t>2 - MAXIME S'HABILLE</t>
  </si>
  <si>
    <t>3 - PETIT DEJEUNER</t>
  </si>
  <si>
    <t>4 - MAXIME VA AU PARC</t>
  </si>
  <si>
    <t>7 - MAXIME PREND SON BAIN</t>
  </si>
  <si>
    <t>9 - MAXIME ET LE POT</t>
  </si>
  <si>
    <t>LES CONTES QUI GUÉRISSENT</t>
  </si>
  <si>
    <t>RAMEURS (LES) - RECO MIN EDUC</t>
  </si>
  <si>
    <t>AUTRES ALBUMS</t>
  </si>
  <si>
    <t>GRAND CAHIER D'ACTIVITES DE LA FAMILLE OUKILE (LE)</t>
  </si>
  <si>
    <t>PETIT TOUT PETIT HIBOU (LE)</t>
  </si>
  <si>
    <t>MORTELLE ADELE AU PAYS DES CONTES DÉFAITS</t>
  </si>
  <si>
    <t>MORTELLE ADELE - SHOW BIZARRE ! (CD + LIVRE)</t>
  </si>
  <si>
    <t>MACHINE A BRUITS MORTELLE ADELE</t>
  </si>
  <si>
    <t>INVITATIONS MORTELLE ADELE</t>
  </si>
  <si>
    <t>CARNET DE BÊTISES MORTELLE ADELE</t>
  </si>
  <si>
    <t>CRAYONS MORTELLE ADELE</t>
  </si>
  <si>
    <t>MASKING TAPE MORTELLE ADELE</t>
  </si>
  <si>
    <t>POST-ITS MORTELLE ADELE ANTI-NAZEBROQUES</t>
  </si>
  <si>
    <t>POST-ITS MORTELLE ADELE TROP MORTEL !</t>
  </si>
  <si>
    <t>LOT DE 3 CAHIERS MORTELLE ADELE</t>
  </si>
  <si>
    <t>LMRT0003E1</t>
  </si>
  <si>
    <t>CAHIER DE TEXTES MORTELLE ADELE (LE)</t>
  </si>
  <si>
    <t>AUTRES TITRES</t>
  </si>
  <si>
    <t>56 - EDDY, PIRATE MAUDIT</t>
  </si>
  <si>
    <t>33 - J'AI RETRAICI MAMAN</t>
  </si>
  <si>
    <t>J'AIME LIRE MAX !</t>
  </si>
  <si>
    <t>J'AIME LIRE</t>
  </si>
  <si>
    <t>2 - VILLA D'EN FACE - RECO MIN EDUC</t>
  </si>
  <si>
    <t>14 - MOT INTERDIT - RECO MIN EDUC</t>
  </si>
  <si>
    <t>20 - L'ENFANT BLEU - RECO MIN EDUC</t>
  </si>
  <si>
    <t>43 - ATTENTION, FRAGILE ! - RECO MIN EDUC</t>
  </si>
  <si>
    <t>65 - ZUT, J'AI RÉTRÉCI LA MAÎTRESSE !</t>
  </si>
  <si>
    <t xml:space="preserve">FICTION POCHE </t>
  </si>
  <si>
    <t>2 - TOTO, VIVE LA LIBERTÉ !</t>
  </si>
  <si>
    <t>1 - TOTO, J'ADORE LES ANIMAUX</t>
  </si>
  <si>
    <t>2 - DISPARITION MYSTERIEUSE AU REFUGE !</t>
  </si>
  <si>
    <t>3 - VOTEZ POUR MOI !</t>
  </si>
  <si>
    <t>LA CABANE MAGIQUE</t>
  </si>
  <si>
    <t>25 - MYSTERES DU CHATEAU HANTE</t>
  </si>
  <si>
    <t>55 - INFLITRES DANS LA CITE SECRETE</t>
  </si>
  <si>
    <t>LA CABANE MAGIQUE - BANDE DESSINEE</t>
  </si>
  <si>
    <t>MAX ET ZOE DINGUES DE SCIENCE</t>
  </si>
  <si>
    <t>JO, CHAMPION DE FOOT</t>
  </si>
  <si>
    <t>JO, CHAMPION DE FOOT - OBJECTIF PRO</t>
  </si>
  <si>
    <t>MAÎTRE DES DRAGONS</t>
  </si>
  <si>
    <t>8 - CRI DU DRAGON DU TONNERRE</t>
  </si>
  <si>
    <t>LES GRANDES GRANDES VACANCES - LES CAHIERS</t>
  </si>
  <si>
    <t>LES MAGICIENNES D'AVALON</t>
  </si>
  <si>
    <t>LES MAGICIENNES D'AVALON - LA CITE DE CRISTAL</t>
  </si>
  <si>
    <t>1 - L'ENIGME DES CATACOMBES</t>
  </si>
  <si>
    <t>3 - LE VOLEUR DE SABRES</t>
  </si>
  <si>
    <t>5 - MYSTERE AU KREMLIN</t>
  </si>
  <si>
    <t>7 - SUR LES TRACES DE CHAKA ZOULOU</t>
  </si>
  <si>
    <t xml:space="preserve">10 - UNTIME DEFI EN GRANDE-BRETAGNE </t>
  </si>
  <si>
    <t>LES 39 CLES - SAISON 1 - NE</t>
  </si>
  <si>
    <t>ANIMAL TATOO - LES BETES SUPREMES - SAISON 2</t>
  </si>
  <si>
    <t>ANIMAL TATOO - HORS-SERIE</t>
  </si>
  <si>
    <t>5 - MONSTRE DE GILA</t>
  </si>
  <si>
    <t>11 - L'ECOLE EST FINIE !</t>
  </si>
  <si>
    <t>TOTO BANDE DESSINEE</t>
  </si>
  <si>
    <t>VÉRITABLE HISTOIRE DE CHARLOTTE A LA COUR DE VERSAILLES (LA)</t>
  </si>
  <si>
    <t>VERITABLE HISTOIRE D'ANGELA, QUI MANIFESTA AU CÔTE DE MARTIN LUTHER KING</t>
  </si>
  <si>
    <t>VERITABLE HISTOIRE D'ARTUR, PETIT IMMIGRANT À NEW YORK</t>
  </si>
  <si>
    <t>VERITABLE HISTOIRE DE BARTHOLOME, LE PETIT BATISSEUR DE CATHEDRALES</t>
  </si>
  <si>
    <t>VERITABLE HISTOIRE DE BLANCHE, APPRENTIE DANS L'ATELIER DE GUTENBERG</t>
  </si>
  <si>
    <t>VERITABLE HISTOIRE DE CARANTOS, LE JEUNE GAULOIS QUI SURVECUT A ALESIA</t>
  </si>
  <si>
    <t>VERITABLE HISTOIRE DE CLEANDRE, COMEDIEN DANS LA TROUPE DE MOLIERE</t>
  </si>
  <si>
    <t>VERITABLE HISTOIRE DE COLIN, SERVITEUR D’ANNE DE BRETAGNE</t>
  </si>
  <si>
    <t>VERITABLE HISTOIRE DE COUMBA, PETITE ESCLAVE AU XVIIIE SIECLE</t>
  </si>
  <si>
    <t>VERITABLE HISTOIRE DE DIEGO, LE JEUNE MOUSSE DE CHRISTOPHE COLOMB</t>
  </si>
  <si>
    <t>VERITABLE HISTOIRE DE HOANG, QUI RISQUA SA VIE EN FUYANT SON PAYS</t>
  </si>
  <si>
    <t>VERITABLE HISTOIRE DE JEAN QUI VOULAIT DEVENIR RÉSISTANT</t>
  </si>
  <si>
    <t>VERITABLE HISTOIRE DE JEANNE QUI MANIFESTA POUR LES DROITS DES FEMMES (LA)</t>
  </si>
  <si>
    <t>VERITABLE HISTOIRE DE JESSICA, QUI VECUT LA LIBERATION DE MANDELA</t>
  </si>
  <si>
    <t>VERITABLE HISTOIRE DE JULES, JEUNE TAMBOUR DANS L'ARMEE DE NAPOLEON</t>
  </si>
  <si>
    <t>VERITABLE HISTOIRE DE LEON, QUI VECUT LA LIBERATION DE PARIS</t>
  </si>
  <si>
    <t>VERITABLE HISTOIRE DE LIVIA, QUI VECUT LES DERNIERES HEURES DE POMPEI</t>
  </si>
  <si>
    <t>VERITABLE HISTOIRE DE LOUISE, PETITE OUVRIERE DANS UNE MINE DE CHARBON</t>
  </si>
  <si>
    <t>VERITABLE HISTOIRE DE MAGDA, TEMOIN DE LA CHUTE DU MUR DE BERLIN</t>
  </si>
  <si>
    <t>VERITABLE HISTOIRE DE MARCEL, SOLDAT PENDANT LA PREMIERE GUERRE MONDIALE</t>
  </si>
  <si>
    <t>VERITABLE HISTOIRE DE MARGOT, PETITE LINGERE PENDANT LA REVOLUTION FRANCAISE</t>
  </si>
  <si>
    <t>VERITABLE HISTOIRE DE MYRIAM, ENFANT JUIVE PENDANT LA SECONDE GUERRE MONDIALE</t>
  </si>
  <si>
    <t>VERITABLE HISTOIRE DE NEFERET, PETITE ÉGYPTIENNE QUI SAUVA LE TRÉSOR DU PHARAON</t>
  </si>
  <si>
    <t>VERITABLE HISTOIRE DE PAULIN, LE PETIT PAYSAN QUI REVAIT D'ETRE CHEVALIER</t>
  </si>
  <si>
    <t>VERITABLE HISTOIRE DE PAULINE, PETITE PAYSANNE A L'ECOLE DE JULES FERRY</t>
  </si>
  <si>
    <t>VERITABLE HISTOIRE DE PIERROT, SERVITEUR A LA COUR DE LOUIS XIV</t>
  </si>
  <si>
    <t>VERITABLE HISTOIRE DE ROMUALD, OTAGE À LA COUR DE CHARLEMAGNE</t>
  </si>
  <si>
    <t>VERITABLE HISTOIRE DE SANDRO, APPRENTI DE LEONARD DE VINCI</t>
  </si>
  <si>
    <t>VERITABLE HISTOIRE DE SAÏD, ENFANT PENDANT LA GUERRE D'ALGÉRIE</t>
  </si>
  <si>
    <t>VERITABLE HISTOIRE DE TANA, L'ENFANT QUI SCULPTAIT LES MENHIRS</t>
  </si>
  <si>
    <t>VERITABLE HISTOIRE DE TANOMO, QUI RÊVAIT DE DEVENIR SAMOURAÏ (LA)</t>
  </si>
  <si>
    <t>VERITABLE HISTOIRE DE  THORDIS, LA PETITE VIKING QUI PARTIT À LA DECOUVERTE DE L'AMERIQUE</t>
  </si>
  <si>
    <t>VERITABLE HISTOIRE DE TIMEE, QUI REVAIT DE GAGNER AUX JEUX OLYMPIQUES</t>
  </si>
  <si>
    <t>VERITABLE HISTOIRE DE TITUS, LE JEUNE ROMAIN GRACIE PAR L'EMPEREUR</t>
  </si>
  <si>
    <t>VERITABLE HISTOIRE DE TOM, QUI EMBARQUA SUR UN BATEAU PIRATE</t>
  </si>
  <si>
    <t>VERITABLE HISTOIRE DE YEGA, L'ENFANT DE LA PREHISTOIRE QUI AIMAIT LES CHEVEAUX</t>
  </si>
  <si>
    <t>INCROYABLE DESTIN DE CAMILLE CLAUDEL, LA RAGE DE SCULPTER</t>
  </si>
  <si>
    <t>INCROYABLE DESTIN DE CHARLIE CHAPLIN, LE PRODIGE DU CINEMA</t>
  </si>
  <si>
    <t>INCROYABLE DESTIN DE CLAUDE MONET, LE MAÎTRE DE L'IMPRESSIONNISME</t>
  </si>
  <si>
    <t>INCROYABLE DESTIN DE COCO CHANEL, CREATRICE DE MODE</t>
  </si>
  <si>
    <t>INCROYABLE DESTIN DE GEORGES SAND, L'AUDACE ET LA PASSION</t>
  </si>
  <si>
    <t>INCROYABLE DESTIN DE LÉONARD DE VINCI, UN GENIE UNIVERSEL</t>
  </si>
  <si>
    <t>INCROYABLE DESTIN DE MOLIÈRE - VIVE LA COMÉDIE !</t>
  </si>
  <si>
    <t>INCROYABLE DESTIN DE MOZART, L'ENFANT PRODIGE DE LA MUSIQUE</t>
  </si>
  <si>
    <t>INCROYABLE DESTIN DE VINCENT VAN GOGH, PEINTRE DE LA LUMIERE</t>
  </si>
  <si>
    <t>INCROYABLE DESTIN D'ANTOINE DE SAINT-EXUPÉRY, LE PRINCE DES AIRS</t>
  </si>
  <si>
    <t>FABULEUSE HISTOIRE D'ULYSSE ET LE CHEVAL DE TROIE</t>
  </si>
  <si>
    <t>FABULEUSE HISTOIRE DE THOR A LA POURSUITE DU SERPENT DES MERS</t>
  </si>
  <si>
    <t>INCROYABLE DESTIN D'ALAN TURING, PERE DE L'INFORMATIQUE</t>
  </si>
  <si>
    <t>INCROYABLE DESTIN DE GALILÉE, QUI A RÉVOLUTIONNÉ L'ASTRONOMIE</t>
  </si>
  <si>
    <t>INCROYABLE DESTIN DE THOMAS PESQUET, ASTRONAUTE</t>
  </si>
  <si>
    <t>INCROYABLE DESTIN D'ANITA CONTI, PIONNIÈRE DE L'OCÉANOGRAPHIE (L')</t>
  </si>
  <si>
    <t>INCROYABLE DESTIN DE CHARLES DARWIN ET LA THEORIE DE L'EVOLUTION</t>
  </si>
  <si>
    <t>INCROYABLE DESTIN DE DIAN FOSSEY, UNE VIE A ETUDIER LES GORILLES</t>
  </si>
  <si>
    <t>INCROYABLE DESTIN D'EINSTEIN QUI PERÇA LE MYSTERE DE L'ESPACE-TEMPS</t>
  </si>
  <si>
    <t>INCROYABLE DESTIN D'HUBERT REEVES, CONTEUR DE L'UNIVERS</t>
  </si>
  <si>
    <t>INCROYABLE DESTIN DE KATHERINE JOHNSON, MATHEMATICIENNE DE GENIE A LA NASA</t>
  </si>
  <si>
    <t>INCROYABLE DESTIN DE MARIE CURIE, QUI DECOUVRIT LA RADIOACTIVITE</t>
  </si>
  <si>
    <t>INCROYABLE DESTIN DE PASTEUR, QUI INVENTA LE VACCIN CONTRE LA RAGE</t>
  </si>
  <si>
    <t>INCROYABLE DESTIN DE STEPHEN HAWKING, PHYSICIEN DE L'UNIVERS</t>
  </si>
  <si>
    <t>HEROS DE LEGENDE - NE</t>
  </si>
  <si>
    <t>22 - HELENE DE TROIE</t>
  </si>
  <si>
    <t>2 - PARFUM DE MEURTRE</t>
  </si>
  <si>
    <t>1 - ORANGERS DE VERSAILLES - RECO MIN EDUC</t>
  </si>
  <si>
    <t>AUTRES ROMANS</t>
  </si>
  <si>
    <t>35 KILOS D'ESPOIR - RECO MIN EDUC</t>
  </si>
  <si>
    <t>DESTIN DE LINUS HOPPE - RECO MIN EDUC</t>
  </si>
  <si>
    <t>NOE - RECO MIN EDUC</t>
  </si>
  <si>
    <t>RÊVES AMERS - RECO MIN EDUC</t>
  </si>
  <si>
    <t>TEMPS DES MIRACLES - RECO MIN EDUC</t>
  </si>
  <si>
    <t>UN TUEUR À MA PORTE - RECO MIN EDUC</t>
  </si>
  <si>
    <t>FICTION GRAND FORMAT</t>
  </si>
  <si>
    <t>FEUILLETON DE THESEE - RECO MIN EDUC</t>
  </si>
  <si>
    <t>EPOPEE DE LA FORÊT EN 100 EPISODES</t>
  </si>
  <si>
    <t>2 - TETE A L'ENVERS</t>
  </si>
  <si>
    <t>1- MOUSS-TÄCH, SEIGNEUR SUPRÊME INTERGALACTIQUE</t>
  </si>
  <si>
    <t>AUTRES GRANDS FORMATS</t>
  </si>
  <si>
    <t>8 - OEIL DU DRAGON</t>
  </si>
  <si>
    <t>4 - GAZELLE DE NOËL</t>
  </si>
  <si>
    <t>3 - DERNIERE BATAILLE</t>
  </si>
  <si>
    <t>1 - NOS COEURS TORDUS - PRIX GULLI 2017</t>
  </si>
  <si>
    <t xml:space="preserve">2 - COLÈRE DU NARVAL </t>
  </si>
  <si>
    <t>CALAMITY - UNE ENFANCE DE MATHA JANE CANNARY</t>
  </si>
  <si>
    <t>SUNDAE DE L'AMOUR (LE)</t>
  </si>
  <si>
    <t>PIRATES DES GLACES</t>
  </si>
  <si>
    <t>LD100025E1</t>
  </si>
  <si>
    <t>L'EPOUVANTEUR - FORMAT POCHE</t>
  </si>
  <si>
    <t>6 - DESOLATIONS DE L'ARPENT DU DIABLE</t>
  </si>
  <si>
    <t>COMMENT BRAQUER UNE BANQUE (PARCE QUE TU AS CRAMÉ LA MAISON DE LA FILLE DE TES RÊVES !)</t>
  </si>
  <si>
    <t>PËPPO</t>
  </si>
  <si>
    <t>LA VENGEANCE DES ETOILES</t>
  </si>
  <si>
    <t>1 - MALEDICTION DES 12 PORTES (LA)</t>
  </si>
  <si>
    <t>ART, COMMENT ÇA MARCHE… (L')</t>
  </si>
  <si>
    <t>COMMENT ON SAIT…. QUE LA TERRE EST RONDE ?</t>
  </si>
  <si>
    <t>PASSION CHEVAL - L'ENCYCLO</t>
  </si>
  <si>
    <t>MOYEN ÂGE EN BD (LE)</t>
  </si>
  <si>
    <t>J'AI VECU…</t>
  </si>
  <si>
    <t>2 - GRANDES QUESTIONS PHILO DES 7/11 ANS - PENSE PAS BÊTE !</t>
  </si>
  <si>
    <t>HISTOIRE PAS BÊTE</t>
  </si>
  <si>
    <t>GÉNÉRATION ADO, LE DICO - 11E EDITION - 2021</t>
  </si>
  <si>
    <t>GUIDE DES IDEES DE METIERS - EDITION 2022</t>
  </si>
  <si>
    <t>MON PREMIER CALENDRIER DE L'AVENT - POUR FÊTER NOËL JUSQU’À L'EPIPHANIE</t>
  </si>
  <si>
    <t>7 - FRANCOIS D'ASSISE</t>
  </si>
  <si>
    <t>29 - GRANDS ARTISTES CHRETIENS EN BD</t>
  </si>
  <si>
    <t>Total HT non remisé</t>
  </si>
  <si>
    <t>TTC
PUBLIC</t>
  </si>
  <si>
    <t>HT</t>
  </si>
  <si>
    <t>TAXE</t>
  </si>
  <si>
    <t>MONTANT
TAXE</t>
  </si>
  <si>
    <t>TTC
A PAYER</t>
  </si>
  <si>
    <t>-</t>
  </si>
  <si>
    <t>YVAN POMMAUX</t>
  </si>
  <si>
    <t>3 HISTOIRES DE SUPER-MAMANS</t>
  </si>
  <si>
    <t>VERITABLE HISTOIRE DE BEATRICE, SUR LES ROUTES DE L'EXODE EN 1940</t>
  </si>
  <si>
    <t>PETIT LIVRE POUR COMPRENDRE LE HANDICAP</t>
  </si>
  <si>
    <t>MES GROS ANIMAUX GLOUTONS</t>
  </si>
  <si>
    <t>MACHIN TROP BIEN (LE)</t>
  </si>
  <si>
    <t>MUSÉE DES SCIENCES... EN POP-UP ! (LE)</t>
  </si>
  <si>
    <t>67 - C'EST LA FÊTE, VAMPIRETTE !</t>
  </si>
  <si>
    <t>5 - LA TERRIFIANTE CHASSE AUX ÂMES</t>
  </si>
  <si>
    <t>LBOK0002E2</t>
  </si>
  <si>
    <t>LHBD0031E2</t>
  </si>
  <si>
    <t>3 - AGE DE PIERRE ET COEUR TENDRE (NE)</t>
  </si>
  <si>
    <t>2 - UN POUR TOUS, TOUS POUR RICK ! (NE)</t>
  </si>
  <si>
    <t>6 - LE POUVOIR DE TENEBREUSE</t>
  </si>
  <si>
    <t>LBDB0209E1</t>
  </si>
  <si>
    <t>2 - PRINCESSES, LICORNES ET BISCOTTOS</t>
  </si>
  <si>
    <t>LBDB0203E1</t>
  </si>
  <si>
    <t>4 - ATTENTION AUX TURBULENCES !</t>
  </si>
  <si>
    <t>LBDB0210E1</t>
  </si>
  <si>
    <t>ADÉLIDÉLO ET SON CAUCHEMAR</t>
  </si>
  <si>
    <t>LADE0001E2</t>
  </si>
  <si>
    <t>9 - L'ECOLE DES SUPERHEROS</t>
  </si>
  <si>
    <t>LBD20045E1</t>
  </si>
  <si>
    <t>MINI BD-KIDS</t>
  </si>
  <si>
    <t>LBD20043E1</t>
  </si>
  <si>
    <t>CHOUCHOU ET TIMIAOU</t>
  </si>
  <si>
    <t>4 - HAUTS COMME TROIS POMMES</t>
  </si>
  <si>
    <t>LBD20041E1</t>
  </si>
  <si>
    <t>MES ANIMAUX À ATTRAPER</t>
  </si>
  <si>
    <t>LLTI0136E1</t>
  </si>
  <si>
    <t>LES ANIMAUX FAMILIERS</t>
  </si>
  <si>
    <t>LDVR0234E1</t>
  </si>
  <si>
    <t>LDDV0012E1</t>
  </si>
  <si>
    <t>MON PREMIER ATLAS VISUELS</t>
  </si>
  <si>
    <t>REMUE-MENAGE… PARMI LES VEHICULES !</t>
  </si>
  <si>
    <t>LDAC0010E1</t>
  </si>
  <si>
    <t>D'OÙ VIENT LE MIEL DE MA TARTINE ? NE</t>
  </si>
  <si>
    <t>LEXP0110E2</t>
  </si>
  <si>
    <t>LAMS0009E1</t>
  </si>
  <si>
    <t>LIVRE ANIMÉ DES PIRATES</t>
  </si>
  <si>
    <t>LNIM0007E1</t>
  </si>
  <si>
    <t>VIENS JOUER AVEC… BLANCHE NEIGE</t>
  </si>
  <si>
    <t>LLIJ0011E1</t>
  </si>
  <si>
    <t>AU DODO, LES DOUDOUS !</t>
  </si>
  <si>
    <t>LTDA0001E1</t>
  </si>
  <si>
    <t>LRID0063E1</t>
  </si>
  <si>
    <t>VERITABLE HISTOIRE DE MARIANNE PENDANT LA REVOLUTION DE MAI 1968</t>
  </si>
  <si>
    <t>LRID0028E2</t>
  </si>
  <si>
    <t>LRID0067E1</t>
  </si>
  <si>
    <t>LRID0062E1</t>
  </si>
  <si>
    <t>LES CRAPULES DE L'ECOLE CORNICHON</t>
  </si>
  <si>
    <t>LAVD0069E1</t>
  </si>
  <si>
    <t xml:space="preserve">2 - UN REQUIN DANS LE BASSIN </t>
  </si>
  <si>
    <t>LAVD0070E1</t>
  </si>
  <si>
    <t>6 - HERITAGE</t>
  </si>
  <si>
    <t>LDAO0074E1</t>
  </si>
  <si>
    <t xml:space="preserve">2 - MEILLEURS ENNEMIS </t>
  </si>
  <si>
    <t>LD100093E1</t>
  </si>
  <si>
    <t>LAVA0010E1</t>
  </si>
  <si>
    <t>LCAB0003P1</t>
  </si>
  <si>
    <t>LCAB0004E1</t>
  </si>
  <si>
    <t>10 - LA CABANE A 130 ETAGES</t>
  </si>
  <si>
    <t>LJLP0311E1</t>
  </si>
  <si>
    <t>UN LOUP PARMI NOUS</t>
  </si>
  <si>
    <t>LJLP0313E1</t>
  </si>
  <si>
    <t>LMGA0005E1</t>
  </si>
  <si>
    <t>PETIT LIVRE POUR BIEN VIVRE AVEC LES ECRANS</t>
  </si>
  <si>
    <t>LPLP0004E1</t>
  </si>
  <si>
    <t>LD120081E1</t>
  </si>
  <si>
    <t>RIPOSTE</t>
  </si>
  <si>
    <t>LDAO0063E1</t>
  </si>
  <si>
    <t>LD100158E1</t>
  </si>
  <si>
    <t>LD100111E1</t>
  </si>
  <si>
    <t>LOUK0007E2</t>
  </si>
  <si>
    <t>FAMILLE OUKILE FAIT LE TOUR DU MONDE (LA) (NE)</t>
  </si>
  <si>
    <t>7 - LA VALLEE DE LA MORT</t>
  </si>
  <si>
    <t>LSPA0014P1</t>
  </si>
  <si>
    <t>LA BÊTE ET BETHANY</t>
  </si>
  <si>
    <t>1 - LA BÊTE ET BETHANY</t>
  </si>
  <si>
    <t>LD100133E1</t>
  </si>
  <si>
    <t>LE CHEVALIER SIR LOUIS</t>
  </si>
  <si>
    <t>1 - LE CHEVALIER SIR LOUIS ET L'ODIEUSE DONZELLE</t>
  </si>
  <si>
    <t>LD100124E1</t>
  </si>
  <si>
    <t>LD100132E1</t>
  </si>
  <si>
    <t>8 - LE SERCRET D'ADÉLAÏDE</t>
  </si>
  <si>
    <t>LEAM0003E1</t>
  </si>
  <si>
    <t>LTUL0061E1</t>
  </si>
  <si>
    <t>LBHB0014E1</t>
  </si>
  <si>
    <t>CROQUETTE ET SOCQUETTE</t>
  </si>
  <si>
    <t>LBHB0013E1</t>
  </si>
  <si>
    <t>LBHP0090E1</t>
  </si>
  <si>
    <t>CHAPEAU SUR L'EAU</t>
  </si>
  <si>
    <t>LBHP0066E2</t>
  </si>
  <si>
    <t>TIRBOUCHON ET PTILARDON A PARIS</t>
  </si>
  <si>
    <t>LTBH0057E2</t>
  </si>
  <si>
    <t>EN ROUTE POUR LA CHINE</t>
  </si>
  <si>
    <t>LTBH0049E2</t>
  </si>
  <si>
    <t>LTBH0053E2</t>
  </si>
  <si>
    <t>MISS TROP</t>
  </si>
  <si>
    <t>LLAL0263E1</t>
  </si>
  <si>
    <t>SACRE, GUS !</t>
  </si>
  <si>
    <t>LLAL0272E1</t>
  </si>
  <si>
    <t>LACA0022E2</t>
  </si>
  <si>
    <t>LE MONDE DES NOMBRES</t>
  </si>
  <si>
    <t>LACA0160E1</t>
  </si>
  <si>
    <t>LPOA0376E1</t>
  </si>
  <si>
    <t xml:space="preserve">POB FÊTE SON ANNIVERSAIRE </t>
  </si>
  <si>
    <t>LPBL0001E1</t>
  </si>
  <si>
    <t>LPBL0002E1</t>
  </si>
  <si>
    <t>POB SE PREPARE POUR L'ECOLE (ATTEND LA RENTREE NE)</t>
  </si>
  <si>
    <t>J'AI CONFIANCE EN MOI ! (NE)</t>
  </si>
  <si>
    <t>LDAT0073E2</t>
  </si>
  <si>
    <t>LDDO0056E3</t>
  </si>
  <si>
    <t>JE ME DETENDS ! (1,2,3 JE RESPIRE NE)</t>
  </si>
  <si>
    <t>LDAT0063E2</t>
  </si>
  <si>
    <t>LDAT0086E1</t>
  </si>
  <si>
    <t>MES GRANDS-PARENTS ET MOI</t>
  </si>
  <si>
    <t>LDDO0417E1</t>
  </si>
  <si>
    <t>C'EST QUOI TON METIER ?</t>
  </si>
  <si>
    <t>LDDO0054E2</t>
  </si>
  <si>
    <t>LBDR0118E1</t>
  </si>
  <si>
    <t>LES GRANDS FONDATEURS</t>
  </si>
  <si>
    <t>LERE0298E1</t>
  </si>
  <si>
    <t>LERE0304E1</t>
  </si>
  <si>
    <t>LQDT0001E1</t>
  </si>
  <si>
    <t>1 - CAP' OU PAS CAPE ?</t>
  </si>
  <si>
    <t>POB ET LES ANIMAUX</t>
  </si>
  <si>
    <t>LPPO0160E2</t>
  </si>
  <si>
    <t>INCROYABLE DESTIN DE ADA LOVELACE, PIONNIERE DE L'INFORMATIQUE</t>
  </si>
  <si>
    <t>LDGL0002E2</t>
  </si>
  <si>
    <t>1 - MÊME PAS PEUR ! (NE)</t>
  </si>
  <si>
    <t>INCROYABLE AVENTURE DE FLORENCE ARTHAUD, NAVIGATRICE INTREPIDE</t>
  </si>
  <si>
    <t>POB A FAIT PIPI AU LIT</t>
  </si>
  <si>
    <t>2 - LE VOYAGE DES DERNIERS CHEVAUX SAUVAGES</t>
  </si>
  <si>
    <t>POB MEME PAS PEUR !</t>
  </si>
  <si>
    <t>POB VA À LA FERME</t>
  </si>
  <si>
    <t>LA FÉE DES GRAINS DE POUSSIÈRE</t>
  </si>
  <si>
    <t>2 - MINI-VACANCES</t>
  </si>
  <si>
    <t>LJE10010J2</t>
  </si>
  <si>
    <t>MES PREMIÈRES SAISONS</t>
  </si>
  <si>
    <t>LLTI0141E1</t>
  </si>
  <si>
    <t>LLTI0127E2</t>
  </si>
  <si>
    <t>MES RÊVES (NE) - COLLECTOR</t>
  </si>
  <si>
    <t>LNEB0005E3</t>
  </si>
  <si>
    <t>LERL0005E1</t>
  </si>
  <si>
    <t>LE TOUR DU MONDE DES GRANDES VILLES</t>
  </si>
  <si>
    <t>MES SPORT MAGNÉTIQUES</t>
  </si>
  <si>
    <t>LLMA0005E1</t>
  </si>
  <si>
    <t>ALBUMS ANIMES</t>
  </si>
  <si>
    <t>BOÎTES A SURPRISE</t>
  </si>
  <si>
    <t>LDVR0085E2</t>
  </si>
  <si>
    <t xml:space="preserve">21 - DANS LA GRANDE, TRES GRANDE VILLE </t>
  </si>
  <si>
    <t>LBD20029E1</t>
  </si>
  <si>
    <t>LBD20042E1</t>
  </si>
  <si>
    <t>PETIT TOM ET LE DESSIN MAGIQUE</t>
  </si>
  <si>
    <t>PETIT TOM</t>
  </si>
  <si>
    <t>LBBA0003E1</t>
  </si>
  <si>
    <t>LA CITÉ DES ILLUSIONS</t>
  </si>
  <si>
    <t>4 - UN CROCO DANS LA LOIRE (NE)</t>
  </si>
  <si>
    <t>LBDS0004E2</t>
  </si>
  <si>
    <t>LBDB0208E1</t>
  </si>
  <si>
    <t>5 - COURT-CIRCUIT</t>
  </si>
  <si>
    <t>LES APPRENTIS SAMOURAÏS</t>
  </si>
  <si>
    <t>1 - MYSTÈRE AU DOJO DE MAÎTRE SABURO</t>
  </si>
  <si>
    <t>LBDB0180E1</t>
  </si>
  <si>
    <t>4 - L'ÉTOFFE DES DOUBLES-ZÉROS</t>
  </si>
  <si>
    <t>LBOK0009E2</t>
  </si>
  <si>
    <t>MES PLUS BEAUX CHANTS DE NOËL + CD (NE)</t>
  </si>
  <si>
    <t>LCHP0037E4</t>
  </si>
  <si>
    <t>LERE0308E1</t>
  </si>
  <si>
    <t>MON IMAGIER DE JESUS (NE)</t>
  </si>
  <si>
    <t>LERE0230E2</t>
  </si>
  <si>
    <t>LERE0239E2</t>
  </si>
  <si>
    <t>LCPC0010E2</t>
  </si>
  <si>
    <t>LIDO0015E1</t>
  </si>
  <si>
    <t>LDDO0413E1</t>
  </si>
  <si>
    <t>LENG0013E1</t>
  </si>
  <si>
    <t>LDAT0080E2</t>
  </si>
  <si>
    <t>7 - ENQUÊTES SANS QUEUE NI TÊTE (EX RENDEZ-VOUS CHEZ LES DINGOS !) NE</t>
  </si>
  <si>
    <t>POB ECOUTE LES COMPTINES DE NOËL NE</t>
  </si>
  <si>
    <t>LPLO0031E2</t>
  </si>
  <si>
    <t>MA PREMIÈRE BIBLIOTHÈQUE (6 EX.) NE</t>
  </si>
  <si>
    <t>LPOJ0030E2</t>
  </si>
  <si>
    <t>LPPO0205E1</t>
  </si>
  <si>
    <t>INCROYABLE DESTIN DE JOSÉPHINE BAKER, ARTISTE LIBRE ET ENGAGÉE</t>
  </si>
  <si>
    <t>LRID0066E1</t>
  </si>
  <si>
    <t>LHCO0249P1</t>
  </si>
  <si>
    <t>LTCA0006E2</t>
  </si>
  <si>
    <t>LMDR0014E1</t>
  </si>
  <si>
    <t>LJOC0005E1</t>
  </si>
  <si>
    <t>FEUILLETON DE THESEE - LIVRE CD + ACCES AUDIO NUMÉRIQUE</t>
  </si>
  <si>
    <t>LANH0006E1</t>
  </si>
  <si>
    <t>6 -  LA PARC DE L'EPOUVANTE</t>
  </si>
  <si>
    <t>LBUH0007E1</t>
  </si>
  <si>
    <t>LD100148E1</t>
  </si>
  <si>
    <t>2 - SAUVE QUI PEUT !</t>
  </si>
  <si>
    <t>LCDP0460E1</t>
  </si>
  <si>
    <t>LCDP0019E4</t>
  </si>
  <si>
    <t>1 - LE REVEIL DES MONSTRES</t>
  </si>
  <si>
    <t>LD120051P1</t>
  </si>
  <si>
    <t>LJLP0312E1</t>
  </si>
  <si>
    <t>LJLP0316E1</t>
  </si>
  <si>
    <t>RACONTE-MOI 7 HISTOIRES QUI FONT PEUR</t>
  </si>
  <si>
    <t>LAPI0011E1</t>
  </si>
  <si>
    <t>A MOI</t>
  </si>
  <si>
    <t>LD120091E1</t>
  </si>
  <si>
    <t>LBHP0087E1</t>
  </si>
  <si>
    <t>LTBH0076E1</t>
  </si>
  <si>
    <t>LD100109E1</t>
  </si>
  <si>
    <t>3 - L'ANTRE DES DRAGONS</t>
  </si>
  <si>
    <t>LAVD0081E1</t>
  </si>
  <si>
    <t>LAVD0065E1</t>
  </si>
  <si>
    <t>LAVD0066E1</t>
  </si>
  <si>
    <t>LEO LA VAMPIRE : FANTOMES ET CATASTROPHES</t>
  </si>
  <si>
    <t>LD120077E1</t>
  </si>
  <si>
    <t>LDAO0070E1</t>
  </si>
  <si>
    <t>2 - LE CHANT DU PHOENIX</t>
  </si>
  <si>
    <t>LD120067E1</t>
  </si>
  <si>
    <t>LD120094E1</t>
  </si>
  <si>
    <t>1 - VENGEANCE DES ETOILES (LA)</t>
  </si>
  <si>
    <t>2 - REVANCHE DES TENEBRES (LA)</t>
  </si>
  <si>
    <t>LDAO0054E1</t>
  </si>
  <si>
    <t>LD100128E1</t>
  </si>
  <si>
    <t>4 - ENTRE LES GRIFFES DE RASPOUTINE</t>
  </si>
  <si>
    <t>LD100176E1</t>
  </si>
  <si>
    <t>1 - VOYAGES DE THÉODORE (LES)</t>
  </si>
  <si>
    <t>2 - L' ILE DE FARAVOLE</t>
  </si>
  <si>
    <t>LHAB0002E3</t>
  </si>
  <si>
    <t>LES AVENTURES DE MYRTILLE JONES</t>
  </si>
  <si>
    <t xml:space="preserve">1 - LA VILLE EN DANGER </t>
  </si>
  <si>
    <t>LD100140E1</t>
  </si>
  <si>
    <t>ROBIN DES GARRIGUES</t>
  </si>
  <si>
    <t>LD100159E1</t>
  </si>
  <si>
    <t>LE SECRET DE SORO</t>
  </si>
  <si>
    <t>LLAL0267E1</t>
  </si>
  <si>
    <t>ATTENDS UNE MINUTE</t>
  </si>
  <si>
    <t>LLAL0268E1</t>
  </si>
  <si>
    <t>ARNO ET SON CHEVAL</t>
  </si>
  <si>
    <t>LLAL0254E1</t>
  </si>
  <si>
    <t>DANS LA VILLE</t>
  </si>
  <si>
    <t>DANS LA MAISON</t>
  </si>
  <si>
    <t>12 - CHAMPIONS DE L'EVASION</t>
  </si>
  <si>
    <t>FINIE LA TIMIDITE !</t>
  </si>
  <si>
    <t>BIENVENUE A LA CANTINE</t>
  </si>
  <si>
    <t>3 - MYSTÈRE DE LA CHAMBRE NOIRE (LE)</t>
  </si>
  <si>
    <t>19 - FACE DE BEURK !</t>
  </si>
  <si>
    <t>LMRT0029E1</t>
  </si>
  <si>
    <t>ET… UNE GIRAFE !</t>
  </si>
  <si>
    <t>BANC DES AMIS (LE)</t>
  </si>
  <si>
    <t>QUESTIONS ADO - MA VIE D'ADO EN 100 QUESTIONS</t>
  </si>
  <si>
    <t>PAS LA FIN DU MONDE</t>
  </si>
  <si>
    <t>JE TE PROMETS  D'ÊTRE LÀ</t>
  </si>
  <si>
    <t>36 HEURES DANS LA BRUME</t>
  </si>
  <si>
    <t>POB A DIT UN GROS MOT</t>
  </si>
  <si>
    <t>1 - A L'AVENTURE !</t>
  </si>
  <si>
    <t>INCROYABLE DESTIN DE HOWARD CARTER, A LA DECOUVERTE DE TOUTANKHAMON</t>
  </si>
  <si>
    <t>INCROYABLE AVENTURE DE ERNEST SHACKLETON, PRISONNIER DES GLACES DE L'ANTARCTIQUE</t>
  </si>
  <si>
    <t>VERITABLE HISTOIRE DE AUBIN A LA COUR DU ROI FRANÇOIS 1ER</t>
  </si>
  <si>
    <t>1 - LA COLO DES ZOMBIS</t>
  </si>
  <si>
    <t>ROSE ASPHALTE ENQUÊTRICE DE L'ÉTRANGE</t>
  </si>
  <si>
    <t>MON PREMIER LIVRE ANIMÉ EN TISSU (NE)</t>
  </si>
  <si>
    <t>MA COMPTINE À DEPLIER</t>
  </si>
  <si>
    <t>POB VA A LA FERME</t>
  </si>
  <si>
    <t>MON CARNET DE SURVIE EN COLO DE L'EXTRÊME</t>
  </si>
  <si>
    <t>LLBA0052E1</t>
  </si>
  <si>
    <t>TROIS OURS POLAIRES</t>
  </si>
  <si>
    <t>LLBA0050E1</t>
  </si>
  <si>
    <t>LIVRE-BAIN SONORE GRENOUILLE</t>
  </si>
  <si>
    <t>LLBA0053E1</t>
  </si>
  <si>
    <t>SUR LE CHANTIER</t>
  </si>
  <si>
    <t>LLSO0025E1</t>
  </si>
  <si>
    <t>MON IMAGIER A FLAPS</t>
  </si>
  <si>
    <t>DANS MA MAISON</t>
  </si>
  <si>
    <t>ECOLE MATERNELLE (L')</t>
  </si>
  <si>
    <t>LDVR0237E1</t>
  </si>
  <si>
    <t>LLTI0143E1</t>
  </si>
  <si>
    <t>MES COULEURS A TOUCHER</t>
  </si>
  <si>
    <t>LLTI0144E1</t>
  </si>
  <si>
    <t>LLTI0145E1</t>
  </si>
  <si>
    <t>FABULEUX VOYAGE INTERPLANETAIRE</t>
  </si>
  <si>
    <t>LLIJ0017E1</t>
  </si>
  <si>
    <t>LDFL0010E1</t>
  </si>
  <si>
    <t>MUSEE DE L'ESPACE… EN POP UP ! (LE)</t>
  </si>
  <si>
    <t>LDDV0015E1</t>
  </si>
  <si>
    <t>MINI-RELIEF</t>
  </si>
  <si>
    <t>INSECTES (LES)</t>
  </si>
  <si>
    <t>LDVR0240E1</t>
  </si>
  <si>
    <t>LDVR0239E1</t>
  </si>
  <si>
    <t>LPEX0004E1</t>
  </si>
  <si>
    <t>LE CORPS HUMAIN EN MANGA</t>
  </si>
  <si>
    <t>LDDO0390E1</t>
  </si>
  <si>
    <t>MONSIEUR LION S'HABILLE</t>
  </si>
  <si>
    <t>LADI0065E3</t>
  </si>
  <si>
    <t xml:space="preserve">QUI VEUT UN CALIN ? </t>
  </si>
  <si>
    <t>LACA0159E1</t>
  </si>
  <si>
    <t>MONSIEUR LION EST PRESSÉ</t>
  </si>
  <si>
    <t>LACA0161E1</t>
  </si>
  <si>
    <t xml:space="preserve">MONSIEUR LION </t>
  </si>
  <si>
    <t>POUET POUET</t>
  </si>
  <si>
    <t>LACA0162E1</t>
  </si>
  <si>
    <t>LLAL0274E1</t>
  </si>
  <si>
    <t>LES PO-POÊMES</t>
  </si>
  <si>
    <t>LLAL0275E1</t>
  </si>
  <si>
    <t>LLAL0285E1</t>
  </si>
  <si>
    <t>LLAL0264E1</t>
  </si>
  <si>
    <t>ADULTE</t>
  </si>
  <si>
    <t>BANDES DESSINEES</t>
  </si>
  <si>
    <t>BAYARD GRAPHIC</t>
  </si>
  <si>
    <t>MUSIC QUEENS</t>
  </si>
  <si>
    <t>LBDU0007E1</t>
  </si>
  <si>
    <t>GERMAINE RICHIER</t>
  </si>
  <si>
    <t>LBDU0002E1</t>
  </si>
  <si>
    <t xml:space="preserve">OÙ SONT MES MOUFLES ? </t>
  </si>
  <si>
    <t>LPMC0004E1</t>
  </si>
  <si>
    <t>LPOA0109E2</t>
  </si>
  <si>
    <t>LPON0311E1</t>
  </si>
  <si>
    <t>LPON0312E1</t>
  </si>
  <si>
    <t>POB S'EST FAIT MAL</t>
  </si>
  <si>
    <t>LPPO0087E3</t>
  </si>
  <si>
    <t>LPPO0207E1</t>
  </si>
  <si>
    <t>LPBA0005E1</t>
  </si>
  <si>
    <t>LLAL0277E1</t>
  </si>
  <si>
    <t>LERE0158E2</t>
  </si>
  <si>
    <t>LDDO0062E2</t>
  </si>
  <si>
    <t>LTBH0058E2</t>
  </si>
  <si>
    <t>UN BEBE… ET MOI ALORS ?</t>
  </si>
  <si>
    <t>LBHT0156E4</t>
  </si>
  <si>
    <t>JE SUIS UN CHAT BLEU</t>
  </si>
  <si>
    <t>LBHT0110E4</t>
  </si>
  <si>
    <t>FÉE FIFOLETTE ET SES DRÔLES DE VOISINS</t>
  </si>
  <si>
    <t>LBHP0091E1</t>
  </si>
  <si>
    <t>LBHB0015E1</t>
  </si>
  <si>
    <t xml:space="preserve">C'EST QUI LE CHEF ? </t>
  </si>
  <si>
    <t>LBHB0016E1</t>
  </si>
  <si>
    <t>UN DOUDOU SI DOUX</t>
  </si>
  <si>
    <t>LBHP0025E2</t>
  </si>
  <si>
    <t>LBHP0046E2</t>
  </si>
  <si>
    <t>LPDI0001E2</t>
  </si>
  <si>
    <t>PETIT LIVRE POUR COMPRENDRE L'HYPERSENSIBILITE</t>
  </si>
  <si>
    <t>LPLP0005E1</t>
  </si>
  <si>
    <t>LDAT0054E2</t>
  </si>
  <si>
    <t>TOUT SUR TOUT (NE)</t>
  </si>
  <si>
    <t>FEMMES DE PAIX</t>
  </si>
  <si>
    <t>LBDR0120E1</t>
  </si>
  <si>
    <t>LES LUMIERES DE LA VIE</t>
  </si>
  <si>
    <t>LERE0303E1</t>
  </si>
  <si>
    <t>VIVRE</t>
  </si>
  <si>
    <t>LERE0310E1</t>
  </si>
  <si>
    <t>LE BOL DU PETIT EMPEREUR</t>
  </si>
  <si>
    <t>LERE0305E1</t>
  </si>
  <si>
    <t>RACONTE-MOI JÉSUS (NE)</t>
  </si>
  <si>
    <t>LCHP0014E2</t>
  </si>
  <si>
    <t>VERITABLE HISTOIRE DE JACQUES, QUI DECOUVRIT LA GROTTE DE LASCAUX</t>
  </si>
  <si>
    <t>LYLD0008E1</t>
  </si>
  <si>
    <t>VERITABLE HISTOIRE DE TOINON ET LE VOL DE LA PREMIERE MONTGOLFIERE</t>
  </si>
  <si>
    <t>LYLD0007E1</t>
  </si>
  <si>
    <t>LRID0068E1</t>
  </si>
  <si>
    <t>INCROYABLE DESTIN DE JANE GOODALL, UNE VIE A ETUDIER LES CHIMPANZÉS</t>
  </si>
  <si>
    <t>LRID0070E1</t>
  </si>
  <si>
    <t>LRID0074E1</t>
  </si>
  <si>
    <t>INCROYABLE AVENTURE D'EDMUND HILLARY, LE CONQUERANT DE L'EVEREST</t>
  </si>
  <si>
    <t>INCROYABLE AVENTURE DE MAGELLAN À LA CONQUÊTE DES OCÉANS</t>
  </si>
  <si>
    <t>LRID0069E1</t>
  </si>
  <si>
    <t>INCROYABLE DESTIN DE WALT DISNEY, LA MAGIE DU DESSIN ANIME</t>
  </si>
  <si>
    <t>LANV0003E1</t>
  </si>
  <si>
    <t>3 - SAUVONS LES ORANGS-OUTANS !</t>
  </si>
  <si>
    <t>7 - AMBITION</t>
  </si>
  <si>
    <t>LD120104E1</t>
  </si>
  <si>
    <t>2 - PHOENIX FLAME</t>
  </si>
  <si>
    <t>LDAO0058E1</t>
  </si>
  <si>
    <t>LAVA0011E1</t>
  </si>
  <si>
    <t>2 - LE MYSTERIEUX CHEVALIER</t>
  </si>
  <si>
    <t>LMAG0164E1</t>
  </si>
  <si>
    <t>LMID0002E2</t>
  </si>
  <si>
    <t>LMID0001E2</t>
  </si>
  <si>
    <t>LTUL0010E2</t>
  </si>
  <si>
    <t>2 - LE LIVRE DE SHANE (NE)</t>
  </si>
  <si>
    <t>LSPA0017P1</t>
  </si>
  <si>
    <t>1 - LIVRE DES ORIGINES (NE)</t>
  </si>
  <si>
    <t>LVDD0001E1</t>
  </si>
  <si>
    <t>5 - DANS LES PAS DE JOSÉPHINE BAKER</t>
  </si>
  <si>
    <t>LJCL0030E1</t>
  </si>
  <si>
    <t>LD100125E1</t>
  </si>
  <si>
    <t>LD100175E1</t>
  </si>
  <si>
    <t>LES CLANS DU CIEL</t>
  </si>
  <si>
    <t>1 - LA QUETE D'ELLIE</t>
  </si>
  <si>
    <t>LD100149E1</t>
  </si>
  <si>
    <t>TWIN CROWNS</t>
  </si>
  <si>
    <t>1 - TWIN CROWNS</t>
  </si>
  <si>
    <t>LDAO0068E1</t>
  </si>
  <si>
    <t>LD120099E1</t>
  </si>
  <si>
    <t>TU COURS TROP VITE !</t>
  </si>
  <si>
    <t>LD120076E1</t>
  </si>
  <si>
    <t>LD100164E1</t>
  </si>
  <si>
    <t>KALEIDOSCOPE</t>
  </si>
  <si>
    <t>LBD20048E1</t>
  </si>
  <si>
    <t>LBD20047E1</t>
  </si>
  <si>
    <t>2 - VOTEZ POUR MOI !</t>
  </si>
  <si>
    <t>LBD20046E1</t>
  </si>
  <si>
    <t>LBDB0212E1</t>
  </si>
  <si>
    <t>6 - CHASSE-MOI SI TU PEUX !</t>
  </si>
  <si>
    <t>LBD10014E1</t>
  </si>
  <si>
    <t>11 - EN AVANT L'AMITIÉ !</t>
  </si>
  <si>
    <t>LBDB0213E1</t>
  </si>
  <si>
    <t>LBDB0218E1</t>
  </si>
  <si>
    <t>3 - UNE FETE VRAIMENT PARFAITE</t>
  </si>
  <si>
    <t>18 - VIEUX SAC A PUCES !</t>
  </si>
  <si>
    <t>LARI0303E1</t>
  </si>
  <si>
    <t>LBDB0097E2</t>
  </si>
  <si>
    <t>5 - L'ESPIONNE QUI M'AIMAIT</t>
  </si>
  <si>
    <t>LBOK0019E1</t>
  </si>
  <si>
    <t>26 - CONFIANCE ! - T.9</t>
  </si>
  <si>
    <t>CHARLIE ET SES SOEURS</t>
  </si>
  <si>
    <t>ADRESSE DE FACTURATION</t>
  </si>
  <si>
    <t>ADRESSE DE LIVRAISON</t>
  </si>
  <si>
    <t>TOTAL DES QUANTITÉS</t>
  </si>
  <si>
    <t>TOTAL HT (TVA 5,50%)</t>
  </si>
  <si>
    <t>TOTAL HT (TVA 20,00%)</t>
  </si>
  <si>
    <t>TOTAL TTC</t>
  </si>
  <si>
    <t xml:space="preserve">Contact : Charlène Ceruti / Agathe Moulin </t>
  </si>
  <si>
    <t>Tél : 05.61.76.68.39 / 01.74.31.67.22</t>
  </si>
  <si>
    <t>Mail : commandesvhd@groupebayard.com</t>
  </si>
  <si>
    <t>Contact :</t>
  </si>
  <si>
    <t>Tél :</t>
  </si>
  <si>
    <t>Mail :</t>
  </si>
  <si>
    <t>Code délégué :</t>
  </si>
  <si>
    <t>Montant TTC :</t>
  </si>
  <si>
    <t>Nom du client :</t>
  </si>
  <si>
    <t xml:space="preserve">Code client :   </t>
  </si>
  <si>
    <t>TOTAL HT SANS REMISE</t>
  </si>
  <si>
    <t>TOTAL REMISÉ HT</t>
  </si>
  <si>
    <t>Total remisé HT</t>
  </si>
  <si>
    <t>Total TVA</t>
  </si>
  <si>
    <t>5 - SI PRES DU REVE</t>
  </si>
  <si>
    <t>LES ANIMAUX DE LA MER À CARESSER</t>
  </si>
  <si>
    <t>LES ANIMAUX DE LA FERME À CARESSER</t>
  </si>
  <si>
    <t>21T</t>
  </si>
  <si>
    <t>DIVERS EVEIL</t>
  </si>
  <si>
    <t>25T</t>
  </si>
  <si>
    <t>NON-NON A PERDU UN TRUC MAIS NE SAIT PLUS QUOI</t>
  </si>
  <si>
    <t>41T</t>
  </si>
  <si>
    <t>48T</t>
  </si>
  <si>
    <t>49T</t>
  </si>
  <si>
    <t>50T</t>
  </si>
  <si>
    <t>51T</t>
  </si>
  <si>
    <t>52T</t>
  </si>
  <si>
    <t>MINI-SONORES</t>
  </si>
  <si>
    <t>MES GRANDES HISTOIRES A LIRE ET A ECOUTER</t>
  </si>
  <si>
    <t xml:space="preserve">MA VALISETTE A HISTOIRES POB (VALISE + 6 LIVRES) </t>
  </si>
  <si>
    <t>100% ILLUSIONS D'OPTIQUE</t>
  </si>
  <si>
    <t>POMME D'API, RACONTE-MOI 7 HISTOIRES…</t>
  </si>
  <si>
    <t>PUZZLE OUKILÉ LE MARCHE DE NOËL</t>
  </si>
  <si>
    <t>LOU LE LOUP - JEUX ET ACTIVITES</t>
  </si>
  <si>
    <t>BELLES HISTOIRES - CONTES DE NOËL</t>
  </si>
  <si>
    <t>53 - TROIS FANTOMES POUR UN ANNIVERSAIRE - T.1</t>
  </si>
  <si>
    <t>55 - MONSTRE DU PLACARD, BONSOIR ! - T.2</t>
  </si>
  <si>
    <t>57 - LA SORCIERE DU POTAGER - T.3</t>
  </si>
  <si>
    <t>71 - NOËL SURPRISE CHEZ VAMPIRETTE !</t>
  </si>
  <si>
    <t>6 - MARIETTE ET LE GRAND SECRET</t>
  </si>
  <si>
    <t>11 - ZOMBIES D'HALLOWEEN (LES)</t>
  </si>
  <si>
    <t xml:space="preserve">LES ORANGERS DE VERSAILLES </t>
  </si>
  <si>
    <t>LES ENQUETES DE SHERLOCK DOG - A LA POURSUITE DU DIMANT VOLE !</t>
  </si>
  <si>
    <t>MON ENCYCLO A DEPLIER : TOUS SUR LES DINOSAURES</t>
  </si>
  <si>
    <t>LE XXE SIECLE EN MANGA</t>
  </si>
  <si>
    <t>MURMURES À MON TOUT-PETIT</t>
  </si>
  <si>
    <t>L'ENVOL DU PAPILLON</t>
  </si>
  <si>
    <t>DIEU, YAHWEH, ALLAH</t>
  </si>
  <si>
    <t>LPLO0013E2</t>
  </si>
  <si>
    <t xml:space="preserve">PRIX HT </t>
  </si>
  <si>
    <t>PRIX TTC</t>
  </si>
  <si>
    <t>LBDS0028E1</t>
  </si>
  <si>
    <t>UN MONDE SI GRAND</t>
  </si>
  <si>
    <t>LBOK0017E2</t>
  </si>
  <si>
    <t>LBDB0185E1</t>
  </si>
  <si>
    <t>1 - MOUTONS ET DRAGONS</t>
  </si>
  <si>
    <t>GIBUS</t>
  </si>
  <si>
    <t>LBDB0224E1</t>
  </si>
  <si>
    <t>LCOC0004E1</t>
  </si>
  <si>
    <t xml:space="preserve">8 - A LA BONNE FRANQUETTE ! </t>
  </si>
  <si>
    <t>LBDB0215E1</t>
  </si>
  <si>
    <t>LBDB0206E1</t>
  </si>
  <si>
    <t>2 - PRIS AU PIEGE</t>
  </si>
  <si>
    <t>LBDB0195E1</t>
  </si>
  <si>
    <t>FORTUNA</t>
  </si>
  <si>
    <t>1 - LA DEMEURE DE PASSAGE</t>
  </si>
  <si>
    <t>13 - MONSTRES EN PAGAILLE</t>
  </si>
  <si>
    <t>LEMI0004E1</t>
  </si>
  <si>
    <t xml:space="preserve">LITTERATURE ADULTE </t>
  </si>
  <si>
    <t>BAYARD RECITS</t>
  </si>
  <si>
    <t>QUITTER TEHERAN</t>
  </si>
  <si>
    <t>LLTR0003E1</t>
  </si>
  <si>
    <t>MILLE ORIGINES</t>
  </si>
  <si>
    <t>LLTR0002E1</t>
  </si>
  <si>
    <t>LE CENTRAL</t>
  </si>
  <si>
    <t>LLTR0001E1</t>
  </si>
  <si>
    <t>LDDO0007E3</t>
  </si>
  <si>
    <t>LERE0311E1</t>
  </si>
  <si>
    <t xml:space="preserve">IMAGINE… LE LION </t>
  </si>
  <si>
    <t>IMAGINE…</t>
  </si>
  <si>
    <t>LERE0306E1</t>
  </si>
  <si>
    <t>IMAGINE… LA COLOMBE</t>
  </si>
  <si>
    <t>IMAGINE...</t>
  </si>
  <si>
    <t>LGPR0023E1</t>
  </si>
  <si>
    <t>AGENDA SCOLAIRE 2023-2024</t>
  </si>
  <si>
    <t xml:space="preserve">ET QUI DONC EST DIEU ? </t>
  </si>
  <si>
    <t>LERE0023E3</t>
  </si>
  <si>
    <t>1 - LES SORCIERES DE BROOKLYN</t>
  </si>
  <si>
    <t>LBBA0001E1</t>
  </si>
  <si>
    <t>2 - AVIS DE TEMPETE</t>
  </si>
  <si>
    <t>LBDB0168E1</t>
  </si>
  <si>
    <t>L'ETE DE MES 17 ANS</t>
  </si>
  <si>
    <t>LTTN0047E2</t>
  </si>
  <si>
    <t>LBDB0132E2</t>
  </si>
  <si>
    <t>7 - ETERNELLEMENT VOTRE</t>
  </si>
  <si>
    <t>MES PETITS INSECTES DU JARDIN (AVEC ANNEAU DE DENTITION)</t>
  </si>
  <si>
    <t>SAUTE, LAPIN ! (TOUT-CARTON)</t>
  </si>
  <si>
    <t>LE PLUS BEL OEUF DE PAQUES</t>
  </si>
  <si>
    <t>LLSO0026E1</t>
  </si>
  <si>
    <t>LNEB0010E2</t>
  </si>
  <si>
    <t>MES ANIMAUX DE LA FERME NE</t>
  </si>
  <si>
    <t>LEXP0111E2</t>
  </si>
  <si>
    <t xml:space="preserve">D'OÙ VIENT LE SEL DE MA SALIÈRE ? </t>
  </si>
  <si>
    <t>LLIJ0016E1</t>
  </si>
  <si>
    <t>VIENS JOUER AVEC… BOUCLE D'OR ET LES TROIS OURS</t>
  </si>
  <si>
    <t>LLIJ0018E1</t>
  </si>
  <si>
    <t xml:space="preserve">COURSE FOLLE DANS PARIS </t>
  </si>
  <si>
    <t>LMNG0002E1</t>
  </si>
  <si>
    <t>REMUE-MENAGE… CHEZ LES DINOSAURES !</t>
  </si>
  <si>
    <t>LIVRE ANIMÉ DES VOLCANS</t>
  </si>
  <si>
    <t>LIVRE ANIMÉ DES HOMMES DE LA PREHISTOIRE</t>
  </si>
  <si>
    <t>LIVRE ANIMÉ DES PHARAONS</t>
  </si>
  <si>
    <t>LDVR0140E2</t>
  </si>
  <si>
    <t>LIVRE ANIMÉ DE PARIS NE</t>
  </si>
  <si>
    <t>LNIM0009E1</t>
  </si>
  <si>
    <t xml:space="preserve">LIVRE ANIMÉ DU CHANTIER D'UNE MAISON </t>
  </si>
  <si>
    <t>LDFL0004E2</t>
  </si>
  <si>
    <t>ANIMAUX DE L'OCEAN NE</t>
  </si>
  <si>
    <t>LTTO0003E1</t>
  </si>
  <si>
    <t>LDIA0059E2</t>
  </si>
  <si>
    <t>PETITS JEUX AUTOUR DU MONDE NE</t>
  </si>
  <si>
    <t>SUSANNE STRASSER</t>
  </si>
  <si>
    <t>LGAL0005E1</t>
  </si>
  <si>
    <t>LA SOUPE EST PRÊTE !</t>
  </si>
  <si>
    <t>LGAL0004E1</t>
  </si>
  <si>
    <t xml:space="preserve">QUE CACHES-TU DANS TES MAINS ? </t>
  </si>
  <si>
    <t>JEU TOM-TOM ET NANA</t>
  </si>
  <si>
    <t>LES 7 FAMILLES</t>
  </si>
  <si>
    <t>LJE70003J2</t>
  </si>
  <si>
    <t>LEGM0007E1</t>
  </si>
  <si>
    <t>1 - SUR LA PISTE DE VLAD VIPER</t>
  </si>
  <si>
    <t>MISSONS A TOUS LES ETAGES</t>
  </si>
  <si>
    <t>LEGM0005E1</t>
  </si>
  <si>
    <t>5 - VOYAGE DANS LE TEMPS</t>
  </si>
  <si>
    <t>LEGM0006E1</t>
  </si>
  <si>
    <t>LEGM0008E1</t>
  </si>
  <si>
    <t>10 - DINGUERIES ET DRAGONS</t>
  </si>
  <si>
    <t>LMGA0006E1</t>
  </si>
  <si>
    <t>LPBE0003E1</t>
  </si>
  <si>
    <t>CERVEAU PAS BÊTE (LE)</t>
  </si>
  <si>
    <t>LPBE0004E1</t>
  </si>
  <si>
    <t>LDDO0048E3</t>
  </si>
  <si>
    <t>PASSION ASTRONOMIE - L'ENCYCLO NE</t>
  </si>
  <si>
    <t>LAPI0012E1</t>
  </si>
  <si>
    <t>LATU0020E1</t>
  </si>
  <si>
    <t>LATU0003E2</t>
  </si>
  <si>
    <t>LLAL0278E1</t>
  </si>
  <si>
    <t>LD100174E1</t>
  </si>
  <si>
    <t>LD120086E1</t>
  </si>
  <si>
    <t>LTCA0008E1</t>
  </si>
  <si>
    <t>LD100169E1</t>
  </si>
  <si>
    <t>LEPO0021E1</t>
  </si>
  <si>
    <t>LEPO0013P1</t>
  </si>
  <si>
    <t>LBUH0008E1</t>
  </si>
  <si>
    <t>LD100172E1</t>
  </si>
  <si>
    <t>LJLP0318E1</t>
  </si>
  <si>
    <t>LJLP0317E1</t>
  </si>
  <si>
    <t>LJLP0314E1</t>
  </si>
  <si>
    <t>LJLP0315E1</t>
  </si>
  <si>
    <t>LAVD0067E1</t>
  </si>
  <si>
    <t>LCDP0461E1</t>
  </si>
  <si>
    <t>LCDP0025E5</t>
  </si>
  <si>
    <t>LDDO0415E1</t>
  </si>
  <si>
    <t>LIDO0013E2</t>
  </si>
  <si>
    <t>LDDO0418E1</t>
  </si>
  <si>
    <t>LCPC0002E2</t>
  </si>
  <si>
    <t>LCPC0028E1</t>
  </si>
  <si>
    <t>100% SPECTACLES</t>
  </si>
  <si>
    <t>100% GOÛTERS - PETITS BISCUITS, GROS GÂTEAUX ET COMPAGNIE NE</t>
  </si>
  <si>
    <t>J'AI UNE IDEE ! NE</t>
  </si>
  <si>
    <t>LPDP0004E1</t>
  </si>
  <si>
    <t>LPPO0211E1</t>
  </si>
  <si>
    <t>POB S'AMUSE CHEZ MAMIE</t>
  </si>
  <si>
    <t>LPPO0209E1</t>
  </si>
  <si>
    <t>LPOA0379E1</t>
  </si>
  <si>
    <t>LPOA0377E1</t>
  </si>
  <si>
    <t>LPOJ0055E1</t>
  </si>
  <si>
    <t>MA PEINTURE MAGIQUE POB</t>
  </si>
  <si>
    <t>LPON0313E1</t>
  </si>
  <si>
    <t>POBS FAIT DE LA DRAISIENNE</t>
  </si>
  <si>
    <t>LES HABITS</t>
  </si>
  <si>
    <t>LPTT0002E1</t>
  </si>
  <si>
    <t>LA FERME</t>
  </si>
  <si>
    <t>LPTT0001E1</t>
  </si>
  <si>
    <t>LLAL0269E1</t>
  </si>
  <si>
    <t>PETIT OGRE VEUT ALLER SUR LE POT</t>
  </si>
  <si>
    <t>LES PREMIERS PAS DE PETIT OGRE</t>
  </si>
  <si>
    <t>LPEO0004E2</t>
  </si>
  <si>
    <t>RACONTE-MOI 7 HISTOIRES QUI FONT RIRE</t>
  </si>
  <si>
    <t>LOUK0037E1</t>
  </si>
  <si>
    <t>PUZZLE OUKILÉ AU FOND DE L'OCEAN</t>
  </si>
  <si>
    <t>LTBH0078E1</t>
  </si>
  <si>
    <t>SATIS ET LE CROCODILE DU NIL</t>
  </si>
  <si>
    <t>LLAL0259E1</t>
  </si>
  <si>
    <t>LES TROIS SIFFLETS D'OR</t>
  </si>
  <si>
    <t>LLAL0276E1</t>
  </si>
  <si>
    <t>LE PIQUE-NIQUE DES MOUCHES</t>
  </si>
  <si>
    <t>LLAL0289E1</t>
  </si>
  <si>
    <t>LRID0080E1</t>
  </si>
  <si>
    <t>LRID0071E1</t>
  </si>
  <si>
    <t>LRID0083E1</t>
  </si>
  <si>
    <t>INCROYABLE AVENTURE DE CHAMPOLLION QUI DECHIFFRA LES HIEROGLYPHES</t>
  </si>
  <si>
    <t>LRID0073E1</t>
  </si>
  <si>
    <t>LIAD0004E2</t>
  </si>
  <si>
    <t xml:space="preserve">4 - AU CŒUR DE LA TEMPETE NE </t>
  </si>
  <si>
    <t>LIAD0003E2</t>
  </si>
  <si>
    <t xml:space="preserve">3 -  DRAGONNIER DES TÉNÈBRES NE </t>
  </si>
  <si>
    <t>LIAD0002E2</t>
  </si>
  <si>
    <t>2 - PLUS VIEUX DES DRAGONNIERS NE</t>
  </si>
  <si>
    <t>LIAD0001E2</t>
  </si>
  <si>
    <t xml:space="preserve">1 - ÎLE AUX DRAGONS NE </t>
  </si>
  <si>
    <t>25 - LE PARC DE L'HORREUR</t>
  </si>
  <si>
    <t>LCDP0052E4</t>
  </si>
  <si>
    <t>52 - UN FILM D'HORREUR</t>
  </si>
  <si>
    <t>3 - LE JUMEAU MALEFIQUE</t>
  </si>
  <si>
    <t>LMID0003E2</t>
  </si>
  <si>
    <t>3 - MYSTERE DE LA MAISON HANTÉE</t>
  </si>
  <si>
    <t>LAVD0082E1</t>
  </si>
  <si>
    <t>4 - GRONDEMENT DE LA HORDE</t>
  </si>
  <si>
    <t>LAVD0071E1</t>
  </si>
  <si>
    <t>3 - HAMSTER MAGIQUE</t>
  </si>
  <si>
    <t>3 - FRANNY CONTRE LE ROBOT</t>
  </si>
  <si>
    <t>LE BUS DE L'HORREUR</t>
  </si>
  <si>
    <t>LPFH0023E3</t>
  </si>
  <si>
    <t xml:space="preserve">5 - C'EST PAS JUSTE ! </t>
  </si>
  <si>
    <t>LANV0004E1</t>
  </si>
  <si>
    <t>4 - URGENCE POUR LES HERISSONS !</t>
  </si>
  <si>
    <t>LMDR0015E1</t>
  </si>
  <si>
    <t>13 - LA REVANCHE DE L'EPOUVANTEUR</t>
  </si>
  <si>
    <t>LANH0008E1</t>
  </si>
  <si>
    <t>FEUILLETON DE TSIPPORA</t>
  </si>
  <si>
    <t>LMAG0167E1</t>
  </si>
  <si>
    <t>LVDD0002E1</t>
  </si>
  <si>
    <t>LDDO0416E1</t>
  </si>
  <si>
    <t>CARNETS DE SCIENCES ROMANS DOC</t>
  </si>
  <si>
    <t>LD100081E1</t>
  </si>
  <si>
    <t>L'AFFAIRE DU KOALA KIDNAPPE</t>
  </si>
  <si>
    <t>LD100123E1</t>
  </si>
  <si>
    <t>LD120073E1</t>
  </si>
  <si>
    <t xml:space="preserve">LE JOUR OÙ JE ME SUIS FAIT KIDNAPPER </t>
  </si>
  <si>
    <t xml:space="preserve">LES GAMINES DE PARIS </t>
  </si>
  <si>
    <t>LD100103E1</t>
  </si>
  <si>
    <t>LD100177E1</t>
  </si>
  <si>
    <t>UN OISEAU DANS LA CLASSE</t>
  </si>
  <si>
    <t>LD100178E1</t>
  </si>
  <si>
    <t>3 - QUÊTE DU DRAGON</t>
  </si>
  <si>
    <t>TSUNAMI GIRL</t>
  </si>
  <si>
    <t>MARSEILLE, BÉBÉ !</t>
  </si>
  <si>
    <t>LD120082E1</t>
  </si>
  <si>
    <t>HOTEL MAGNIFIQUE</t>
  </si>
  <si>
    <t>LD120085E1</t>
  </si>
  <si>
    <t>LD120092E1</t>
  </si>
  <si>
    <t xml:space="preserve">JOURNAL CHAOTIQUE D'UNE APPRENTIE FEMINISTE </t>
  </si>
  <si>
    <t>LDAO0064E1</t>
  </si>
  <si>
    <t>SORTIR DE LA NUIT</t>
  </si>
  <si>
    <t>LDAO0059E1</t>
  </si>
  <si>
    <t>J'AI TUÉ ZOÉ SPANOS</t>
  </si>
  <si>
    <t>PLOUF PLOUF (LIVRE-BAIN SONORE CRABE)</t>
  </si>
  <si>
    <t>DONT FICTION</t>
  </si>
  <si>
    <t>16 - DES BÊTES ET DES BÊTISES</t>
  </si>
  <si>
    <t>9 - PAR ICI LES BONNES CHOSES !</t>
  </si>
  <si>
    <t>NOUS, LES BÉBÉS !</t>
  </si>
  <si>
    <t>4 -  LA SAISON DES CONFITURES</t>
  </si>
  <si>
    <t>ANIMAUX DU FROID (LES)</t>
  </si>
  <si>
    <t>MONTANT HT NON REMISÉ</t>
  </si>
  <si>
    <t>58 - UN ELEPHANT POUR MES 7 ANS (NE)</t>
  </si>
  <si>
    <t>27 - LA FEE FIFOLETTE DEVIENT AGENTE SECRET - T.8</t>
  </si>
  <si>
    <t>ALBUM DE MON BAPTÊME (L')</t>
  </si>
  <si>
    <t>LERE0059E2</t>
  </si>
  <si>
    <t>LBD20051E1</t>
  </si>
  <si>
    <t>LBD20049E1</t>
  </si>
  <si>
    <t>LPEX0006E1</t>
  </si>
  <si>
    <t>LDVR0244E1</t>
  </si>
  <si>
    <t>DANS LA NUIT</t>
  </si>
  <si>
    <t>LLSO0028E1</t>
  </si>
  <si>
    <t>A LA CRECHE</t>
  </si>
  <si>
    <t xml:space="preserve">MON COUCOU CACHÉ </t>
  </si>
  <si>
    <t xml:space="preserve">COUCOU ? CACHÉ ! </t>
  </si>
  <si>
    <t>LLTI0126E2</t>
  </si>
  <si>
    <t>LLTI0117E2</t>
  </si>
  <si>
    <t>AH ! LES CROCODILES NE</t>
  </si>
  <si>
    <t xml:space="preserve">COMMENT ÇA POUSSE ? </t>
  </si>
  <si>
    <t>LDVR0242E1</t>
  </si>
  <si>
    <t>LBDB0158E1</t>
  </si>
  <si>
    <t xml:space="preserve">MES PREMIERES FOIS </t>
  </si>
  <si>
    <t>LBDU0010E1</t>
  </si>
  <si>
    <t>MOI, JE VEUX ETRE UNE SORCIERE</t>
  </si>
  <si>
    <t>LBDB0214E1</t>
  </si>
  <si>
    <t xml:space="preserve">3 - UNE MAISON PLEINE DE SURPRISES </t>
  </si>
  <si>
    <t>LBDB0211E1</t>
  </si>
  <si>
    <t>LLTR0005E1</t>
  </si>
  <si>
    <t>LES ENDURANTS</t>
  </si>
  <si>
    <t>LLTR0007E1</t>
  </si>
  <si>
    <t>UNE MERE ETRANGERE</t>
  </si>
  <si>
    <t>LBDB0194E1</t>
  </si>
  <si>
    <t>2 - LIAM ET LA CARTE D'ETERNITE</t>
  </si>
  <si>
    <t>MISSEL DES ENFANTS ANNÉE B (2024)</t>
  </si>
  <si>
    <t>LERE0242E3</t>
  </si>
  <si>
    <t>LBDR0119E1</t>
  </si>
  <si>
    <t>NELSON MANDELA EN BD</t>
  </si>
  <si>
    <t>LCHP0104E1</t>
  </si>
  <si>
    <t>RACONTE-MOI EN BD</t>
  </si>
  <si>
    <t>RACONTE-MOI LE TEMPS DES CHEVALIERS EN BD</t>
  </si>
  <si>
    <t>LRBD0001E1</t>
  </si>
  <si>
    <t>RACONTE-MOI L'EGYPTE DES PHARAONS EN BD</t>
  </si>
  <si>
    <t>LRBD0002E1</t>
  </si>
  <si>
    <t>MUSIQUE PAS BÊTE NE</t>
  </si>
  <si>
    <t>LDDO0313E2</t>
  </si>
  <si>
    <t>LDDO0315E2</t>
  </si>
  <si>
    <t>PETIT LIVRE POUR BIEN VIVRE ENSEMBLE NE</t>
  </si>
  <si>
    <t>LDDO0250E2</t>
  </si>
  <si>
    <t>LDDO0420E1</t>
  </si>
  <si>
    <t>LJE10023J1</t>
  </si>
  <si>
    <t>VERITABLE HISTOIRE DE MEHMMED AU TEMPS DE SOLIMAN LE MAGNIFIQUE</t>
  </si>
  <si>
    <t>LRID0072E1</t>
  </si>
  <si>
    <t>LRID0031E2</t>
  </si>
  <si>
    <t>LRID0065E1</t>
  </si>
  <si>
    <t>LRID0085E1</t>
  </si>
  <si>
    <t>INCROYABLE DESTIN DE LA JOCONDE, 500 ANS D'HISTOIRE ET DE MYSTERE</t>
  </si>
  <si>
    <t>LRID0076E1</t>
  </si>
  <si>
    <t>BAYARD POCHE+</t>
  </si>
  <si>
    <t>LJBO0160E3</t>
  </si>
  <si>
    <t>LEST0023E4</t>
  </si>
  <si>
    <t>LD100022P1</t>
  </si>
  <si>
    <t>LES BELLES HISTOIRES DES PETITS</t>
  </si>
  <si>
    <t>LES TRESORS DE REMI</t>
  </si>
  <si>
    <t>LBHP0095E1</t>
  </si>
  <si>
    <t>LE PIQUE-NIQUE A LA MER</t>
  </si>
  <si>
    <t>LBHP0092E1</t>
  </si>
  <si>
    <t xml:space="preserve">J'AI UN BOBO ! </t>
  </si>
  <si>
    <t>LBHB0017E1</t>
  </si>
  <si>
    <t>A 4 PATTES</t>
  </si>
  <si>
    <t>LBHB0018E1</t>
  </si>
  <si>
    <t>MONSIEUR LOUP SE MET AU SPORT</t>
  </si>
  <si>
    <t>LTBH0079E1</t>
  </si>
  <si>
    <t>LTBH0080E1</t>
  </si>
  <si>
    <t>MON PREMIER IMAGIER DES FORMES</t>
  </si>
  <si>
    <t>LPBT0003E1</t>
  </si>
  <si>
    <t>LPON0315E1</t>
  </si>
  <si>
    <t>LPBL0003E1</t>
  </si>
  <si>
    <t>POB VA A L'ECOLE</t>
  </si>
  <si>
    <t>LPPO0215E1</t>
  </si>
  <si>
    <t>MA BETE A QUESTIONS</t>
  </si>
  <si>
    <t>LLAL0265E1</t>
  </si>
  <si>
    <t>LOLOLITA, PETITES PENSEES ET MARGUERITES</t>
  </si>
  <si>
    <t>LLAL0266E1</t>
  </si>
  <si>
    <t>LLAL0273E1</t>
  </si>
  <si>
    <t>LCPS0001E1</t>
  </si>
  <si>
    <t>8 - REVELATIONS</t>
  </si>
  <si>
    <t>LD100138E1</t>
  </si>
  <si>
    <t>1 - AMÉLIE</t>
  </si>
  <si>
    <t>LD100170E1</t>
  </si>
  <si>
    <t>2 - MARTHE</t>
  </si>
  <si>
    <t>LA BANDE DE LA RUE BARBE</t>
  </si>
  <si>
    <t>LD100186E1</t>
  </si>
  <si>
    <t>MES PREMIERS ROMANS DOC</t>
  </si>
  <si>
    <t>VERITABLE HISTOIRE DE GUILLAUME QUI VOULAIT ETRE CHEVALIER NE</t>
  </si>
  <si>
    <t>LDDO0370E2</t>
  </si>
  <si>
    <t>LAVD0076E1</t>
  </si>
  <si>
    <t>LE MONDE MAGIQUE DE SASHA</t>
  </si>
  <si>
    <t>LAVD0077E1</t>
  </si>
  <si>
    <t>LSPA0018P1</t>
  </si>
  <si>
    <t>3 - LIVRE DES BETES SUPREMES</t>
  </si>
  <si>
    <t>LCAB0005E1</t>
  </si>
  <si>
    <t>11 - LA CABANE A 143 ETAGES</t>
  </si>
  <si>
    <t>9 - LA CABANE A 117 ETAGES</t>
  </si>
  <si>
    <t>LD100136E1</t>
  </si>
  <si>
    <t>OLAN LE VIKING</t>
  </si>
  <si>
    <t>LD100165E1</t>
  </si>
  <si>
    <t>L’ENQUETE TRES SECRETE DE BRUMM ET IRVING</t>
  </si>
  <si>
    <t>LD120101E1</t>
  </si>
  <si>
    <t>1 - DESTINS CRUELS</t>
  </si>
  <si>
    <t>DESTINS CRUELS</t>
  </si>
  <si>
    <t>LDAO0072E1</t>
  </si>
  <si>
    <t>UNE VIE AVANT LA MIENNE</t>
  </si>
  <si>
    <t>LD140001E1</t>
  </si>
  <si>
    <t>STALKER</t>
  </si>
  <si>
    <t>Nom et adresse mail du commercial</t>
  </si>
  <si>
    <r>
      <rPr>
        <sz val="12"/>
        <rFont val="Arial"/>
        <family val="2"/>
      </rPr>
      <t xml:space="preserve">Réservé à l'administration BAYARD JEUNESSE :   </t>
    </r>
    <r>
      <rPr>
        <b/>
        <u/>
        <sz val="12"/>
        <color indexed="30"/>
        <rFont val="Arial"/>
        <family val="2"/>
      </rPr>
      <t>advreseau@bayard-presse.com</t>
    </r>
  </si>
  <si>
    <t>LHBD0009E3</t>
  </si>
  <si>
    <t>ALEXANDRA GARIBAL</t>
  </si>
  <si>
    <t>EDOUARD MANCEAU</t>
  </si>
  <si>
    <t>VINCENT GUIGUE</t>
  </si>
  <si>
    <t>1 - MORTEL UN JOUR, MORTEL TOUJOURS</t>
  </si>
  <si>
    <t xml:space="preserve">3 - DEBOUT LES BIZARRES </t>
  </si>
  <si>
    <t>2 - LES BÊTISES, C'EST MAINTENANT !</t>
  </si>
  <si>
    <t xml:space="preserve"> </t>
  </si>
  <si>
    <t>27 - UN MONSTRE EN CLASSE DE NEIGE - T.8</t>
  </si>
  <si>
    <t>6 - FOLLE ENQUÊTE DE LA FIFOLETTE - T.2</t>
  </si>
  <si>
    <t>70 - LE MYSTERE DE LA CHEVRE DU 3E ETAGE</t>
  </si>
  <si>
    <t>C'EST LA VIE LULU !</t>
  </si>
  <si>
    <t>FRANNY K. STEIN, SAVANTE FOLLE</t>
  </si>
  <si>
    <t>4 - BON WEEK-END TOTO !</t>
  </si>
  <si>
    <t>4 - TOTO, L'ECOLE EST FINIE</t>
  </si>
  <si>
    <t>6 - TOTO, VAS-Y MOLLO</t>
  </si>
  <si>
    <t>1 - VOL AU VESTIAIRE</t>
  </si>
  <si>
    <t>2 - QUI A EMPOISONNÉ ANÉMONE ?</t>
  </si>
  <si>
    <t>LES ENQUETES D'ELIOTT ET NINA - NE</t>
  </si>
  <si>
    <t>2 - SAUVETAGE A RECROQUEVILLE</t>
  </si>
  <si>
    <t>3 - REMÈDE MIRACLE (LE)</t>
  </si>
  <si>
    <t>1 - PROFESSEUR GARGOUILLE</t>
  </si>
  <si>
    <t>2 - SŒURS SERPENTS</t>
  </si>
  <si>
    <t>19 - LES LEÇONS DE PIANO ET PIEGES MORTELS</t>
  </si>
  <si>
    <t>29 - FANTOME DECAPITE</t>
  </si>
  <si>
    <t>73 - NUIT DES DISPARITIONS</t>
  </si>
  <si>
    <t>7 - CAUCHEMAR A CLOWN PALACE</t>
  </si>
  <si>
    <t>8 - NUIT DES MARIONNETTES GEANTES</t>
  </si>
  <si>
    <t>10 - REPTILIEN D'OZ (LE)</t>
  </si>
  <si>
    <t>1 - FORÊT QUI CHUCHOTE (LA)</t>
  </si>
  <si>
    <t>LES TRAQUEURS DE CAUCHEMARS</t>
  </si>
  <si>
    <t>5 - OISEAUX DE FEU (LES)</t>
  </si>
  <si>
    <t>6 - GRIFFES DE LA NUIT (LES)</t>
  </si>
  <si>
    <t>8 - DANSE DU SORCIER (LA)</t>
  </si>
  <si>
    <t>VERITABLE HISTOIRE DE JEAN-CORENTIN CARRE, JEUNE SOLDAT DE LA GUERRE 14-18</t>
  </si>
  <si>
    <t>INCROYABLE DESTIN DE PABLO PICASSO, QUI A REVOLUTIONNE L'ART MODERNE</t>
  </si>
  <si>
    <t>12 - TRESOR PERDU DES INCAS</t>
  </si>
  <si>
    <t>VERITABLE HISTOIRE D'APONI, JEUNE IROQUOISE FACE AUX EXPLORATEURS</t>
  </si>
  <si>
    <t>AU LIT, PETIT ROND ROUGE</t>
  </si>
  <si>
    <t>3 - L'ESPIONNE A L'ECOLE</t>
  </si>
  <si>
    <t>2 - SECRETS DU BUSHIDO</t>
  </si>
  <si>
    <t>2 - AMARI ET LA LIGUE INTERNATIONALE DES MAGICIENS</t>
  </si>
  <si>
    <t>1 - LE LIVRE DES ORIGINES</t>
  </si>
  <si>
    <t>2 - LA REVANCHE DE LA BÊTE</t>
  </si>
  <si>
    <t>2 - LE CHEVALIER SIR LOUIS ET LE DRAGON DE LA DÉVASTATIOOON</t>
  </si>
  <si>
    <t>1 - MYSTERIEUX CERCLE BENEDICT</t>
  </si>
  <si>
    <t>1 - MYSTERE AU MANOIR</t>
  </si>
  <si>
    <t>APPLI DES AMIS - CLICK, T1</t>
  </si>
  <si>
    <t>MAIS QUI A TUE HENRI ?</t>
  </si>
  <si>
    <t>EVERYTHING, EVERYTHING</t>
  </si>
  <si>
    <t>3 - DERNIER EPOUVANTEUR (LE)</t>
  </si>
  <si>
    <t xml:space="preserve">1 - JOURNAL CHAOTIQUE D'UNE APPRENTIE FEMINISTE </t>
  </si>
  <si>
    <t>2 - IDEALIS - DORMIR DANS UN OCEAN D'ETOILES</t>
  </si>
  <si>
    <t>CHER EVAN HANSEN</t>
  </si>
  <si>
    <t>FORET DES DISPARUES (LA)</t>
  </si>
  <si>
    <t>1 - COUPABLES EN PAGAILLES</t>
  </si>
  <si>
    <t>3 - VENGEANCE DU SPHYNX (LA)</t>
  </si>
  <si>
    <t>MON ENCYCLO ILLUSTRÉE DE L'HISTOIRE DU MONDE</t>
  </si>
  <si>
    <t>HISTOIRE DE LA TERRE EN BD (EX NATURE ET LES HOMMES EN BD) NE</t>
  </si>
  <si>
    <t>7 - DE LA REINE ELISABETH 1RE A NAPOLEON 1ER</t>
  </si>
  <si>
    <t>1 - DE LA PREMIERE GUERRE MONDIALE A LA CRISE DE 1929</t>
  </si>
  <si>
    <t>2 - DE LA CRISE DE 1929 A LA FIN DE LA SECONDE GUERRE MONDIALE</t>
  </si>
  <si>
    <t>3 - DE LA FIN DE LA SECONDE GUERRE MONDIALE AUX ATTENTATS DU 11 SEPTEMBRE 2001</t>
  </si>
  <si>
    <t>ROBOTS EN MANGA</t>
  </si>
  <si>
    <t>1 - GASTON, LE PETIT GARCON QUI N'ARRETAIT PAS DE POSER DES QUESTIONS</t>
  </si>
  <si>
    <t>EVEIL SPIRITUEL DES LA NAISSANCE</t>
  </si>
  <si>
    <t>MON CALENDRIER EN POP-UP POUR ATTENDRE NOËL (+ LIVRET)</t>
  </si>
  <si>
    <t>BON BERGER (AVEC FIGURINES)</t>
  </si>
  <si>
    <t>FAMILLE DE JESUS (AVEC FIGURINES)</t>
  </si>
  <si>
    <t>GASPARD, MELCHIOR ET BALTHAZAR (AVEC FIGURINES)</t>
  </si>
  <si>
    <t>21 - JESUS</t>
  </si>
  <si>
    <t>PIERRE TOUSSAINT, D'ESCLAVE A BIENFAITEUR</t>
  </si>
  <si>
    <t>GRANDES FIGURES - SUR LES PAS DE - ROMANS</t>
  </si>
  <si>
    <t>PRATIQUE RELIGIEUSE - PRIERE</t>
  </si>
  <si>
    <t>ETRE JUIF, CHRETIEN, MUSULMAN, ÇA VEUT DIRE QUOI ?</t>
  </si>
  <si>
    <t>5 - SAPERLIPOPETTE, VOILÀ TANTE ROBERTE !</t>
  </si>
  <si>
    <t>6 - TOUS POTES, TOUS AU TOP !</t>
  </si>
  <si>
    <t>LE MEILLEUR DE TOM-TOM ET NANA</t>
  </si>
  <si>
    <r>
      <t xml:space="preserve">Les frais de port et traitement de commande s'élèvent à 9 € TTC.
Ils sont appliqués (ou non) en tenant compte du </t>
    </r>
    <r>
      <rPr>
        <b/>
        <sz val="10"/>
        <color rgb="FF002060"/>
        <rFont val="Arial"/>
        <family val="2"/>
      </rPr>
      <t>montant total HT de la commande, avant remise</t>
    </r>
    <r>
      <rPr>
        <sz val="10"/>
        <color rgb="FF002060"/>
        <rFont val="Arial"/>
        <family val="2"/>
      </rPr>
      <t>.</t>
    </r>
  </si>
  <si>
    <r>
      <t xml:space="preserve">Si vous souhaitez bénéficier de l'une de ces </t>
    </r>
    <r>
      <rPr>
        <b/>
        <sz val="10"/>
        <color rgb="FF002060"/>
        <rFont val="Arial"/>
        <family val="2"/>
      </rPr>
      <t>offres</t>
    </r>
    <r>
      <rPr>
        <sz val="10"/>
        <color rgb="FF002060"/>
        <rFont val="Arial"/>
        <family val="2"/>
      </rPr>
      <t xml:space="preserve"> :
- </t>
    </r>
    <r>
      <rPr>
        <b/>
        <sz val="10"/>
        <color rgb="FF002060"/>
        <rFont val="Arial"/>
        <family val="2"/>
      </rPr>
      <t>Précisez-le bie</t>
    </r>
    <r>
      <rPr>
        <sz val="10"/>
        <color rgb="FF002060"/>
        <rFont val="Arial"/>
        <family val="2"/>
      </rPr>
      <t xml:space="preserve">n dans votre mail lors de votre commande.
- </t>
    </r>
    <r>
      <rPr>
        <b/>
        <sz val="10"/>
        <color rgb="FF002060"/>
        <rFont val="Arial"/>
        <family val="2"/>
      </rPr>
      <t>Ne saisissez pas de texte dans la colonne "Prix"</t>
    </r>
    <r>
      <rPr>
        <sz val="10"/>
        <color rgb="FF002060"/>
        <rFont val="Arial"/>
        <family val="2"/>
      </rPr>
      <t xml:space="preserve"> de la liste articles : mettre 0 au lieu de 1 dans la cellule quantité pour un livre offert : le total de votre commande sera alors juste et le cadeau sera pris en compte.</t>
    </r>
  </si>
  <si>
    <t>C'EST QUOI LE METIER DE POMPIER ?</t>
  </si>
  <si>
    <t>LJBO0217E2</t>
  </si>
  <si>
    <t>2 - LE CHEVALIER DE L'AUTOROUTE HANTÉE</t>
  </si>
  <si>
    <t>4 - BALLE DEVOREUSE (LA)</t>
  </si>
  <si>
    <t xml:space="preserve">7 - L'INQUIETANTE DISPARITION D'ONNOVAL </t>
  </si>
  <si>
    <t>COUCOU, LES ARBRES !</t>
  </si>
  <si>
    <t>FOU DE LAURA</t>
  </si>
  <si>
    <t>L'EVOLUTION EN BD</t>
  </si>
  <si>
    <t>3 - PETITS ARTISTES ET GROSSES BETISES</t>
  </si>
  <si>
    <t>LBD10013E1</t>
  </si>
  <si>
    <t>LARI0213E1</t>
  </si>
  <si>
    <t>LBDB0196E1</t>
  </si>
  <si>
    <t>19 - CHANTE COMME UN ROSSIGNOL</t>
  </si>
  <si>
    <t>LBD20053E1</t>
  </si>
  <si>
    <t xml:space="preserve">2 - QUELLE PAGAILLE ! </t>
  </si>
  <si>
    <t>LBDB0198E1</t>
  </si>
  <si>
    <t>1 - L'APPRENTI EPOUVANTEUR</t>
  </si>
  <si>
    <t>L'EPOUVANTEUR</t>
  </si>
  <si>
    <t>LIDO0001E5</t>
  </si>
  <si>
    <t>PASSION DANSE - L'ENCYCLO NE</t>
  </si>
  <si>
    <t>LCPC0029E1</t>
  </si>
  <si>
    <t>100% EGYPTE DES PHARAONS</t>
  </si>
  <si>
    <t>LDDO0421E1</t>
  </si>
  <si>
    <t>LES INVENTIONS (TOUJOURS) GENIALES DE LEONARD DE VINCI</t>
  </si>
  <si>
    <t>LENG0014E1</t>
  </si>
  <si>
    <t>LEGM0012E1</t>
  </si>
  <si>
    <t>LDDO0424E1</t>
  </si>
  <si>
    <t>MON ENCYCLO A DEPLIER : TOUT SUR LE SPORT</t>
  </si>
  <si>
    <t>LLAL0271E1</t>
  </si>
  <si>
    <t>DOUDOU MONSIEUR BEAR</t>
  </si>
  <si>
    <t>LOUK0026E3</t>
  </si>
  <si>
    <t>LA FAMILLE OUKILE - LE JEU NE</t>
  </si>
  <si>
    <t>LJE10019J1</t>
  </si>
  <si>
    <t>MES PREMIERS PUZZLE A TOUCHER - POB</t>
  </si>
  <si>
    <t>LJE10020J1</t>
  </si>
  <si>
    <t>LHTG0002E1</t>
  </si>
  <si>
    <t>MURTAGH ET LE MONDE D'ERAGON</t>
  </si>
  <si>
    <t>LHTG0001E2</t>
  </si>
  <si>
    <t>FOURCHETTE, LA SORCIÈRE, ET LE DRAGON NE</t>
  </si>
  <si>
    <t>LHCO0082E2</t>
  </si>
  <si>
    <t>4 - L'HERITAGE -  NE COLLECTOR</t>
  </si>
  <si>
    <t>LJBO0216E4</t>
  </si>
  <si>
    <t>3 - BRISINGR - NE COLLECTOR</t>
  </si>
  <si>
    <t>LJBO0200E3</t>
  </si>
  <si>
    <t>2 - L'AÎNÉ -  NE COLLECTOR</t>
  </si>
  <si>
    <t>LJBO0179E4</t>
  </si>
  <si>
    <t>1 - ERAGON -  NE COLLECTOR</t>
  </si>
  <si>
    <t>LD120052P1</t>
  </si>
  <si>
    <t>LCAB0006E1</t>
  </si>
  <si>
    <t xml:space="preserve">1 - CABANE À 13 ETAGES - COLLECTOR </t>
  </si>
  <si>
    <t>LEPO0014P1</t>
  </si>
  <si>
    <t>5 - BETE DES PROFONDEURS NE</t>
  </si>
  <si>
    <t>LIAD0005E2</t>
  </si>
  <si>
    <t>6 - COLERE DE LA STRIGE NE</t>
  </si>
  <si>
    <t>LIAD0006E2</t>
  </si>
  <si>
    <t>7 - SECRET DES MAGICIENNES NE</t>
  </si>
  <si>
    <t>LIAD0007E2</t>
  </si>
  <si>
    <t>LDAO0069E1</t>
  </si>
  <si>
    <t>2 - CURSED CROWNS</t>
  </si>
  <si>
    <t>LD120068E1</t>
  </si>
  <si>
    <t>3 - LE LABYRINTHE DE LA TORTUE</t>
  </si>
  <si>
    <t>LD100141E1</t>
  </si>
  <si>
    <t>2 - LES DOUZE PORTAILS</t>
  </si>
  <si>
    <t>LMDR0016E1</t>
  </si>
  <si>
    <t>LPRR0015E1</t>
  </si>
  <si>
    <t>ENIGMES D'AMÉDÉE ET PÉTULA (LES)</t>
  </si>
  <si>
    <t>LPRR0016E1</t>
  </si>
  <si>
    <t>LNEB0003E3</t>
  </si>
  <si>
    <t>MON CIRQUE NE</t>
  </si>
  <si>
    <t>LNEB0016E1</t>
  </si>
  <si>
    <t>MES LIVRES</t>
  </si>
  <si>
    <t>LCDC0001E3</t>
  </si>
  <si>
    <t>MON GRAND LIVRE D'EVEIL TACTILE - NE</t>
  </si>
  <si>
    <t>LLTI0148E1</t>
  </si>
  <si>
    <t>HOP ! HOP ! HOP ! PETTE GRENOUILLE</t>
  </si>
  <si>
    <t>LLTI0146E1</t>
  </si>
  <si>
    <t>POMME DE REINETTE</t>
  </si>
  <si>
    <t>LLTI0149E1</t>
  </si>
  <si>
    <t>MA TOISE EN TISSU</t>
  </si>
  <si>
    <t>LDAC0011E1</t>
  </si>
  <si>
    <t>EN ROUTE POUR UN VOYAGE DANS LE TEMPS</t>
  </si>
  <si>
    <t>EN ROUTE POUR</t>
  </si>
  <si>
    <t>ÇA ALORS !</t>
  </si>
  <si>
    <t>LTDA0002E1</t>
  </si>
  <si>
    <t>LDVR0144E2</t>
  </si>
  <si>
    <t>DINOSAURES NE</t>
  </si>
  <si>
    <t>LERL0006E1</t>
  </si>
  <si>
    <t>AVENTURIERES ET AVENTURIERS</t>
  </si>
  <si>
    <t>LANM0003E1</t>
  </si>
  <si>
    <t>GRAND LIVRE ANIMÉ DES DINOSAURES</t>
  </si>
  <si>
    <t>LDVR0109E2</t>
  </si>
  <si>
    <t>GRAND LIVRE ANIMÉ DE L'ESPACE NE</t>
  </si>
  <si>
    <t>LNIM0010E1</t>
  </si>
  <si>
    <t>LIVRE ANIMÉ DES POMPIERS</t>
  </si>
  <si>
    <t>LPTT0004E1</t>
  </si>
  <si>
    <t>NOEL</t>
  </si>
  <si>
    <t>LPBT0004E1</t>
  </si>
  <si>
    <t>LPLO0041E1</t>
  </si>
  <si>
    <t>LPPO0214E1</t>
  </si>
  <si>
    <t>LPOA0378E1</t>
  </si>
  <si>
    <t>LPBL0006E1</t>
  </si>
  <si>
    <t>LOUK0038E1</t>
  </si>
  <si>
    <t xml:space="preserve">CALENDRIER DE L'AVENT DE LA FAMILLE OUKILE (LE) </t>
  </si>
  <si>
    <t>LA FAMILLE OUKILE - CALENDRIER</t>
  </si>
  <si>
    <t>INCROYABLE DESTIN DE SUZANNE NOËL, CHIRURGIENNE DE LA GRANDE GUERRE</t>
  </si>
  <si>
    <t>DANS LE PARC</t>
  </si>
  <si>
    <t>LJLP0297E2</t>
  </si>
  <si>
    <t>LJLP0320E1</t>
  </si>
  <si>
    <t>LJLP0319E1</t>
  </si>
  <si>
    <t>MOI, FILS DE STAR</t>
  </si>
  <si>
    <t>LD100167E1</t>
  </si>
  <si>
    <t>1 - ARCHIBALD FINCH ET LES SORCIERES DISPARUES</t>
  </si>
  <si>
    <t>ARCHIBALD FINCH</t>
  </si>
  <si>
    <t>MECHE ET LE MONDE SECRET DES HOBS</t>
  </si>
  <si>
    <t>LD100166E1</t>
  </si>
  <si>
    <t>LD120097E1</t>
  </si>
  <si>
    <t>LD120088E1</t>
  </si>
  <si>
    <t>TUNNEL (LE)</t>
  </si>
  <si>
    <t>LATU0022E1</t>
  </si>
  <si>
    <t>LSAS0004E1</t>
  </si>
  <si>
    <t>SAMSAM CONTRE LA SORCIERE SALSIFI (HORS SERIE)</t>
  </si>
  <si>
    <t>SAMSAM - HORS SERIE</t>
  </si>
  <si>
    <t>LLAL0287E1</t>
  </si>
  <si>
    <t>JOYEUX NOEL, GUS !</t>
  </si>
  <si>
    <t>LLAL0294E1</t>
  </si>
  <si>
    <t>MYSTERIEUSE ET SURPRENANTE MAISON DE PAPI (LA)</t>
  </si>
  <si>
    <t>LLAL0279E1</t>
  </si>
  <si>
    <t xml:space="preserve">ES-TU UN MONSTRE ? </t>
  </si>
  <si>
    <t>LBHP0063E4</t>
  </si>
  <si>
    <t>LTBH0081E1</t>
  </si>
  <si>
    <t>LCHP0044E4</t>
  </si>
  <si>
    <t>CHANTS DE NOËL (LIVRE SONORE) NE</t>
  </si>
  <si>
    <t>LCMT0004E1</t>
  </si>
  <si>
    <t>MA COURONNE DE L'AVENT</t>
  </si>
  <si>
    <t>LCHP0110E1</t>
  </si>
  <si>
    <t>TRES GRAND NOEL DES TOUT-PETITS (LE)</t>
  </si>
  <si>
    <t>LERE0220E2</t>
  </si>
  <si>
    <t>56 - CAMPING PERILLEUX A LA BELLE ETOILE</t>
  </si>
  <si>
    <t>ALIEN SUPERSTAR</t>
  </si>
  <si>
    <t>6 - MARGOT &amp; RUDY ET LA NAISSANCE DES POINTES</t>
  </si>
  <si>
    <t>PETIT OGRE APPREND A MANGER PROPREMENT</t>
  </si>
  <si>
    <t>VERITABLE HISTOIRE DE RACHEL, SURVIVANTE DE LA RAFLE DU VEL' D'HIV'</t>
  </si>
  <si>
    <t>INCROYABLE DESTIN DE GUSTAVE EIFFEL, ARCHITECTE DE L'AUDACE</t>
  </si>
  <si>
    <t>SIMONE SE BASTONNE</t>
  </si>
  <si>
    <t>1 - CARTABLES ET CRUSTACÉS</t>
  </si>
  <si>
    <t>LBDM0118E1</t>
  </si>
  <si>
    <t>GLOUTON LA TERREUR DES GLACES</t>
  </si>
  <si>
    <t>1 - LA TERREUR DES GLACES</t>
  </si>
  <si>
    <t>2 - LA BOULE DES NEIGES</t>
  </si>
  <si>
    <t>LBDM0080E1</t>
  </si>
  <si>
    <t>3 - LE MAL DE LA MER</t>
  </si>
  <si>
    <t>LBDM0088E1</t>
  </si>
  <si>
    <t>4 - LA PLAIE DE LA FORÊT</t>
  </si>
  <si>
    <t>LBDM0103E1</t>
  </si>
  <si>
    <t>5 - LA RUÉE VERS L'HOMME</t>
  </si>
  <si>
    <t>LBDM0117E1</t>
  </si>
  <si>
    <t>6 - LE POÊLE DE LA BÊTE</t>
  </si>
  <si>
    <t>LBDM0128E1</t>
  </si>
  <si>
    <t>CHOCOCHAT ET MOI</t>
  </si>
  <si>
    <t>1 - HÉ ! J'AI TROUVÉ UN HUMAIN !</t>
  </si>
  <si>
    <t>CENDRE ET HAZEL</t>
  </si>
  <si>
    <t>2 - BIQUETTES MAUDITES</t>
  </si>
  <si>
    <t>LBDM0108E1</t>
  </si>
  <si>
    <t>3 - CORNES ET SORTILÈGES</t>
  </si>
  <si>
    <t>LBDM0115E1</t>
  </si>
  <si>
    <t>4 - UNE FAMILLE BISCORNUE</t>
  </si>
  <si>
    <t>LBDM0122E1</t>
  </si>
  <si>
    <t>5 - UN TROUPEAU D'ENFER</t>
  </si>
  <si>
    <t>LBDM0126E1</t>
  </si>
  <si>
    <t>LBDM0134E1</t>
  </si>
  <si>
    <t>MÖUN</t>
  </si>
  <si>
    <t>1 - BIENVENUE AU CLOS DES DRAGONS !</t>
  </si>
  <si>
    <t>3 - RAS LES CORNES !</t>
  </si>
  <si>
    <t>LBDM0125E1</t>
  </si>
  <si>
    <t>AVNI</t>
  </si>
  <si>
    <t>2 - UN SUPER COPAIN !</t>
  </si>
  <si>
    <t>LBDM0046E1</t>
  </si>
  <si>
    <t>3 - RÉCRÉ-ACTION !</t>
  </si>
  <si>
    <t>LBDM0052E1</t>
  </si>
  <si>
    <t>4 - AVNI S'EN MÊLE</t>
  </si>
  <si>
    <t>5 - LE SEUL, L'UNIQUE</t>
  </si>
  <si>
    <t>6 - LA VIE ROSE BONBON</t>
  </si>
  <si>
    <t>7 - MACHINE À BLAGUES</t>
  </si>
  <si>
    <t>8 - CA DÉMÉNAGE !</t>
  </si>
  <si>
    <t>LBDM0109E1</t>
  </si>
  <si>
    <t>9 - UNE BOULE D'ÉNERGIE</t>
  </si>
  <si>
    <t>LBDN0001E1</t>
  </si>
  <si>
    <t>10 - L'ESSSAYER, C'EST L'ADOPTER !</t>
  </si>
  <si>
    <t>LBDN0002E1</t>
  </si>
  <si>
    <t>ATHÉNA</t>
  </si>
  <si>
    <t>1 - A L'ÉCOLE DU MONT OLYMPE</t>
  </si>
  <si>
    <t>LBDM0072E1</t>
  </si>
  <si>
    <t>2 - A LA RECHERCHE DE SON POUVOIR</t>
  </si>
  <si>
    <t>3 - LE DÉLÉGUÉ VENU DU FROID</t>
  </si>
  <si>
    <t>4 - LES 12 TRAVAUX TORDUS DE LA PYTHIE (SPÉCIAL 10 ANS BD KIDS)</t>
  </si>
  <si>
    <t>5 - TEMPÊTE DANS LES BANDELETTES</t>
  </si>
  <si>
    <t>6 - LA TÊTE DANS LES TOILES</t>
  </si>
  <si>
    <t>LBDM0131E1</t>
  </si>
  <si>
    <t>LES PIPELETTES</t>
  </si>
  <si>
    <t>SACHA</t>
  </si>
  <si>
    <t>1 - SACHA DANS TOUS SES ÉTATS</t>
  </si>
  <si>
    <t>LBDF0006E1</t>
  </si>
  <si>
    <t>LBDF0001E1</t>
  </si>
  <si>
    <t>POPPIK POSTER-STICKERS</t>
  </si>
  <si>
    <t>À LA FERME</t>
  </si>
  <si>
    <t>LPIK0004J1</t>
  </si>
  <si>
    <t>NOS ÉMOTIONS</t>
  </si>
  <si>
    <t>LPIK0003J1</t>
  </si>
  <si>
    <t>MYTHOLOGIE</t>
  </si>
  <si>
    <t>LPIK0001J1</t>
  </si>
  <si>
    <t>POPPIK X ANATOLE LATUILE</t>
  </si>
  <si>
    <t>LPIK0002J1</t>
  </si>
  <si>
    <t>POPPIK X ARIOL</t>
  </si>
  <si>
    <t>LPIK0005J1</t>
  </si>
  <si>
    <t>LES INSECTES</t>
  </si>
  <si>
    <t>LPIK0008J1</t>
  </si>
  <si>
    <t>BOTANIQUE</t>
  </si>
  <si>
    <t>LPIK0006J1</t>
  </si>
  <si>
    <t>LES DINOSAURES NE</t>
  </si>
  <si>
    <t>LPOK0004J2</t>
  </si>
  <si>
    <t>NINO DINO</t>
  </si>
  <si>
    <t>LPOK0016J1</t>
  </si>
  <si>
    <t>DANSE (LA)</t>
  </si>
  <si>
    <t>LPOK0014J1</t>
  </si>
  <si>
    <t>ÉGYPTE</t>
  </si>
  <si>
    <t>LPOK0015J1</t>
  </si>
  <si>
    <t>POPPIK ASTÉRIX</t>
  </si>
  <si>
    <t>LPOK0017J1</t>
  </si>
  <si>
    <t>POPPIK</t>
  </si>
  <si>
    <t xml:space="preserve">EpuisÈ                                        </t>
  </si>
  <si>
    <t>VIVE MES ONGLES DE TOUTES LES COULEURS !</t>
  </si>
  <si>
    <t>6 - MICMAC ET MECANIQUE</t>
  </si>
  <si>
    <t>3 - PETIT FETE SUCREE-SALE</t>
  </si>
  <si>
    <t>1 - UN VOLEUR AU ROYAUME DES DIEUX</t>
  </si>
  <si>
    <t>INCROYABLE AVENTURE DE BERTRAND PICCARD, L'HOMME AUX DEUX TOURS DU MONDE</t>
  </si>
  <si>
    <t>INCROYABLE DESTIN DE NIKOLA TESLA LE MAÎTRE DE L'ELECTRICITE</t>
  </si>
  <si>
    <t>VERITABLE HISTOIRE DE BAO-DE, JEUNE MARCHAND AU TEMPS DE LA CHINE IMPERIALE NE</t>
  </si>
  <si>
    <t>2 - UN VOYAGE EXTRAORDINAIRE</t>
  </si>
  <si>
    <t>C'EST QUOI LA DIFFÉRENCE ENTRE GENRE ET SEXE ?</t>
  </si>
  <si>
    <t>1 - LE GRAND SECRET</t>
  </si>
  <si>
    <t>LCDP0047E3</t>
  </si>
  <si>
    <t>LCDP0001E4</t>
  </si>
  <si>
    <t>LCDP0002E4</t>
  </si>
  <si>
    <t>LCDP0003E4</t>
  </si>
  <si>
    <t>LCDP0004E3</t>
  </si>
  <si>
    <t>LCDP0011E4</t>
  </si>
  <si>
    <t>LCDP0006E3</t>
  </si>
  <si>
    <t>LCDP0007E3</t>
  </si>
  <si>
    <t>3 - PHOTOS MALEFIQUES</t>
  </si>
  <si>
    <t>5 - LE MASQUE HANTE</t>
  </si>
  <si>
    <t>6 - LA MAISON DES MORTS</t>
  </si>
  <si>
    <t>8 - TERREUR AU COLLEGE</t>
  </si>
  <si>
    <t>4 - FRANNY VOYAGE DANS LE TEMPS</t>
  </si>
  <si>
    <t>LAVD0068E1</t>
  </si>
  <si>
    <t>CREATURES ET MONSTRES DE LEGENDE</t>
  </si>
  <si>
    <t>CIVILISATIONS</t>
  </si>
  <si>
    <t>6 - EASYP PEASY !</t>
  </si>
  <si>
    <t>5 - BATAILLES DE QUESTIONS</t>
  </si>
  <si>
    <t>UNE FEMME DE SON TEMPS</t>
  </si>
  <si>
    <t>LLTR0006E1</t>
  </si>
  <si>
    <t>LLTR0014E1</t>
  </si>
  <si>
    <t>LA MEILLEURE VIE</t>
  </si>
  <si>
    <t>LLTR0012E1</t>
  </si>
  <si>
    <t>L'ENTRETIEN D'EMBAUCHE AU KGB</t>
  </si>
  <si>
    <t>LLTR0010E1</t>
  </si>
  <si>
    <t>PETIT LIVRE POUR PARLER DES MALADIES DES PETITS ET DES GRANDS</t>
  </si>
  <si>
    <t>LPLP0007E1</t>
  </si>
  <si>
    <t>LDDO0371E2</t>
  </si>
  <si>
    <t>PETIT LIVRE DES GESTES QUI SAUVENT (NE)</t>
  </si>
  <si>
    <t>LDDO0422E1</t>
  </si>
  <si>
    <t>LDAB0008E2</t>
  </si>
  <si>
    <t>LIDO0004E2</t>
  </si>
  <si>
    <t>LIDO0016E1</t>
  </si>
  <si>
    <t>MON ENCYCLO A DEPLIER :  LES MERVEILLES DE LA NATURE</t>
  </si>
  <si>
    <t>LDDO0423E1</t>
  </si>
  <si>
    <t>LDDO0429E1</t>
  </si>
  <si>
    <t>J'AI VECU LE DEBARQUEMENT EN NORMANDIE</t>
  </si>
  <si>
    <t>LMGA0007E1</t>
  </si>
  <si>
    <t>100% ACTIVITES</t>
  </si>
  <si>
    <t>100% SONS ET MUSIQUES</t>
  </si>
  <si>
    <t>LCPC0030E1</t>
  </si>
  <si>
    <t>L'INVENTION DE HUGO CABRET</t>
  </si>
  <si>
    <t>LHCO0042P2</t>
  </si>
  <si>
    <t>LJBO0164E3</t>
  </si>
  <si>
    <t>9 - PARADIS PERDU</t>
  </si>
  <si>
    <t>LCPS0002E1</t>
  </si>
  <si>
    <t>LIAD0008E2</t>
  </si>
  <si>
    <t>LIAD0009E2</t>
  </si>
  <si>
    <t>LIAD0010E2</t>
  </si>
  <si>
    <t>LDDO0377E2</t>
  </si>
  <si>
    <t>VERITABLE HISTOIRE DE CHARLOTTE A VERSAILLES AU TEMPS DE MOLIËRE</t>
  </si>
  <si>
    <t>LDDO0393E2</t>
  </si>
  <si>
    <t>LDDO0369E2</t>
  </si>
  <si>
    <t>VERITABLE HISTOIRE DE LEONIE QUI VIT CONSTRUIRE  LA TOUR EIFFEL (NE)</t>
  </si>
  <si>
    <t>LRID0084E1</t>
  </si>
  <si>
    <t>VERITABLE HISTOIRE DE TIMEE, QUI RÍVAIT DE GAGNER AUX JEUX OLYMPIQUES (NE)</t>
  </si>
  <si>
    <t>LRID0008E3</t>
  </si>
  <si>
    <t>INCROYABLE HISTOIRE DE NOTRE-DAME DE PARIS A TRAVERS LES SIECLES (L')</t>
  </si>
  <si>
    <t>LRID0075E1</t>
  </si>
  <si>
    <t>LES ROMANS DOC ENGAGES</t>
  </si>
  <si>
    <t>VERITABLE HISTOIRE D'ALFRED NAKACHE, NAGEUR RESCAPE D'AUSCHWITZ (LA)</t>
  </si>
  <si>
    <t>LRID0088E1</t>
  </si>
  <si>
    <t>LLBA0055E1</t>
  </si>
  <si>
    <t>MES MINI-LIVRES DE LA MER</t>
  </si>
  <si>
    <t>LLBA0056E1</t>
  </si>
  <si>
    <t>SOUS L'OCEAN - MON IMAGIER DE LA MER</t>
  </si>
  <si>
    <t>MES PETITS JOUETS</t>
  </si>
  <si>
    <t>LLTI0152E1</t>
  </si>
  <si>
    <t>MES MINI-LIVRES DES ANIMAUX</t>
  </si>
  <si>
    <t>LLTI0151E1</t>
  </si>
  <si>
    <t>TOC-TOC-TOC</t>
  </si>
  <si>
    <t>LLTI0153E1</t>
  </si>
  <si>
    <t>BADOU L'OURS</t>
  </si>
  <si>
    <t>LLTI0154E1</t>
  </si>
  <si>
    <t>LNEB0007E2</t>
  </si>
  <si>
    <t>MES ANIMAUX TOUT DOUX (NE)</t>
  </si>
  <si>
    <t>DANS LA NEIGE</t>
  </si>
  <si>
    <t>LDVR0243E1</t>
  </si>
  <si>
    <t>AU MARCHE</t>
  </si>
  <si>
    <t>LLSO0027E1</t>
  </si>
  <si>
    <t>LLIJ0021E1</t>
  </si>
  <si>
    <t>LES DINOSAURES</t>
  </si>
  <si>
    <t>LDFL0011E1</t>
  </si>
  <si>
    <t>QUI A VOLE LA CAROTTE ?</t>
  </si>
  <si>
    <t>LCHR0003E1</t>
  </si>
  <si>
    <t>DÉPLIE ET IMAGINE</t>
  </si>
  <si>
    <t>UNE FUSEE SUR LA LUNE</t>
  </si>
  <si>
    <t>LLIJ0023E1</t>
  </si>
  <si>
    <t>LDVR0245E1</t>
  </si>
  <si>
    <t>QUI SE CACHE ? (NE)</t>
  </si>
  <si>
    <t>LDVR0238E2</t>
  </si>
  <si>
    <t>LES DRAPEAUX DU MONDE (NE)</t>
  </si>
  <si>
    <t>LPOK0002J2</t>
  </si>
  <si>
    <t>TOUR DU MONDE</t>
  </si>
  <si>
    <t>LBPJ0001J1</t>
  </si>
  <si>
    <t>OCEANS (NE)</t>
  </si>
  <si>
    <t>LPOK0005J2</t>
  </si>
  <si>
    <t>BETISES EXPRESS  (NE)</t>
  </si>
  <si>
    <t>LJE50001J2</t>
  </si>
  <si>
    <t>LES SOEURS WICKWOOD</t>
  </si>
  <si>
    <t>LD100199E1</t>
  </si>
  <si>
    <t>LES SOEURS WICKWOOD - EDITION COLLECTOR</t>
  </si>
  <si>
    <t>LD100199E2</t>
  </si>
  <si>
    <t>LANH0010E1</t>
  </si>
  <si>
    <t>FEUILLETON DE TSIPPORA + CD + ACCES AUDIO NUMÉRIQUE</t>
  </si>
  <si>
    <t>LD100129E1</t>
  </si>
  <si>
    <t xml:space="preserve">1 - DISPARITION EN PLEIN VOL </t>
  </si>
  <si>
    <t>5 - COLERE DE VOLFURIE (LA)</t>
  </si>
  <si>
    <t>LAVD0092E1</t>
  </si>
  <si>
    <t>LAVA0012E1</t>
  </si>
  <si>
    <t>LPPO0217E1</t>
  </si>
  <si>
    <t>POB PART EN RANDONNEE</t>
  </si>
  <si>
    <t>LPPO0208E1</t>
  </si>
  <si>
    <t>LPPO0183E2</t>
  </si>
  <si>
    <t>LPON0048E3</t>
  </si>
  <si>
    <t>LPBS0023E1</t>
  </si>
  <si>
    <t>LA FEE FIFOLETTE ET LE GOUTER ENCHANTE</t>
  </si>
  <si>
    <t>LBHP0093E1</t>
  </si>
  <si>
    <t>EN ATTENDANT LA NEIGE</t>
  </si>
  <si>
    <t>LBHP0089E1</t>
  </si>
  <si>
    <t>CADEAU DE POULETTE JOSETTE (LE)</t>
  </si>
  <si>
    <t>LBHP0094E1</t>
  </si>
  <si>
    <t>EN VACANCES CHEZ GRAND-PËRE</t>
  </si>
  <si>
    <t>LTBH0083E1</t>
  </si>
  <si>
    <t>PRENDS GARDE, HORACE VORACE</t>
  </si>
  <si>
    <t>LTBH0082E1</t>
  </si>
  <si>
    <t>LBDM0138E1</t>
  </si>
  <si>
    <t>LBDM0136E1</t>
  </si>
  <si>
    <t xml:space="preserve"> 7 - RENCONTRE AU SAUMON</t>
  </si>
  <si>
    <t>LBD20052E1</t>
  </si>
  <si>
    <t>22 - AU PAYS DES MERVEILLES</t>
  </si>
  <si>
    <t>LBDB0240E1</t>
  </si>
  <si>
    <t>7 - BIQUES CHAOTIQUES</t>
  </si>
  <si>
    <t>LBDM0127E1</t>
  </si>
  <si>
    <t>2 - JE VEUX ÊTRE CHAT !</t>
  </si>
  <si>
    <t>4 - UNE CLASSE DE NEIGE BIEN GIVRÉE</t>
  </si>
  <si>
    <t>LBDB0225E1</t>
  </si>
  <si>
    <t>LBDB0219E1</t>
  </si>
  <si>
    <t>3 - EN MISSION SPECIALE</t>
  </si>
  <si>
    <t>2 - L'ESPIONNE ET SON CLUB D'ESPIONNAGE</t>
  </si>
  <si>
    <t>1 - L'ESPIONNE CONNAIT TOUS VOS SECRETS</t>
  </si>
  <si>
    <t>LBDB0232E1</t>
  </si>
  <si>
    <t>12 - FAUT PAS S'EN FAIRE !</t>
  </si>
  <si>
    <t>LBBA0004E1</t>
  </si>
  <si>
    <t>1 - ÇA TOURNE AU COLLEGE !</t>
  </si>
  <si>
    <t>TOTEM</t>
  </si>
  <si>
    <t>1 - PREMIER NIVEAU</t>
  </si>
  <si>
    <t>2 - DEUXIÈME NIVEAU</t>
  </si>
  <si>
    <t>LBDF0010E1</t>
  </si>
  <si>
    <t>LBDS0006E2</t>
  </si>
  <si>
    <t>LBDB0202E1</t>
  </si>
  <si>
    <t>LES ENFANTS DE L'ARBRE</t>
  </si>
  <si>
    <t>1 - UN AUTRE MONDE</t>
  </si>
  <si>
    <t>5 - LE CLOU DU SPECTACLE</t>
  </si>
  <si>
    <t>LBDB0221E1</t>
  </si>
  <si>
    <t>LBD10015E1</t>
  </si>
  <si>
    <t>10 - MONSTRES A L'HORIZON</t>
  </si>
  <si>
    <t>LBD20057E1</t>
  </si>
  <si>
    <t>LBD20055E1</t>
  </si>
  <si>
    <t>17 - ENCORE DES EXPLOITS !</t>
  </si>
  <si>
    <t>LD100204E1</t>
  </si>
  <si>
    <t>2 - UN HÉROS AU ROYAUME DES MORTS</t>
  </si>
  <si>
    <t>LD100137E1</t>
  </si>
  <si>
    <t>LSPA0015P1</t>
  </si>
  <si>
    <t>8 - L'OEIL DU DRAGON</t>
  </si>
  <si>
    <t>LD100194E1</t>
  </si>
  <si>
    <t>LE JOUR OU J'AI RENCONTRE WALTER</t>
  </si>
  <si>
    <t>LMID0004E2</t>
  </si>
  <si>
    <t>LAVD0078E1</t>
  </si>
  <si>
    <t>3 - UNE NOUVELLE AMIE</t>
  </si>
  <si>
    <t>LAVD0072E1</t>
  </si>
  <si>
    <t>4 - SUPER CHIEN</t>
  </si>
  <si>
    <t>LJLP0176E3</t>
  </si>
  <si>
    <t>1 - CRAPOUNETTE A L'ECOLE (NE)</t>
  </si>
  <si>
    <t>LMAG0165E1</t>
  </si>
  <si>
    <t>3 - LE SECRET DE LA PYRAMIDE</t>
  </si>
  <si>
    <t>UNE PLACE EN FINALE</t>
  </si>
  <si>
    <t>LJLP0321E1</t>
  </si>
  <si>
    <t>LES AVENTURES DE SIKANDER AZIZ</t>
  </si>
  <si>
    <t>SIKANDER ET LA VENGEANCE DES DIEUX</t>
  </si>
  <si>
    <t>LD100127E1</t>
  </si>
  <si>
    <t>LAVD0093E1</t>
  </si>
  <si>
    <t>GRAINES DE CHAMPIONS</t>
  </si>
  <si>
    <t>LAVD0095E1</t>
  </si>
  <si>
    <t>1 - ACCROCHE-TOI, YASMINA</t>
  </si>
  <si>
    <t>LD100193E1</t>
  </si>
  <si>
    <t>BIG TREE</t>
  </si>
  <si>
    <t>REINVENTER LES ETOILES</t>
  </si>
  <si>
    <t>COMMENT J'AI (UN PEU) SAUVE LE MONDE</t>
  </si>
  <si>
    <t>LD120103E1</t>
  </si>
  <si>
    <t>LDAO0071E1</t>
  </si>
  <si>
    <t>NEUVIEME SUR LA LISTE</t>
  </si>
  <si>
    <t>LHBD0017E2</t>
  </si>
  <si>
    <t>1 - CHAT VA BIEN ! (NE)</t>
  </si>
  <si>
    <t>LBDU0001E1</t>
  </si>
  <si>
    <t>LEBENSBORN</t>
  </si>
  <si>
    <t>RACONTE-MOI 7 HISTOIRES QUI FONT REVER</t>
  </si>
  <si>
    <t>LLAL0290E1</t>
  </si>
  <si>
    <t>BONNE NUIT POB</t>
  </si>
  <si>
    <t>LPMC0006E1</t>
  </si>
  <si>
    <t>LLAL0292E1</t>
  </si>
  <si>
    <t>LLAL0295E1</t>
  </si>
  <si>
    <t>LPEO0001E2</t>
  </si>
  <si>
    <t>PETIT OGRE APPREND LES MOTS MAGIQUES</t>
  </si>
  <si>
    <t>LEIN0002E1</t>
  </si>
  <si>
    <t>IMAGINE... LA CHOUETTE</t>
  </si>
  <si>
    <t>LLAL0283E1</t>
  </si>
  <si>
    <t>LLAL0282E1</t>
  </si>
  <si>
    <t>DOUGLAS, AU SECOURS, JE N'AI PLUS DE CROQUETTES !</t>
  </si>
  <si>
    <t>LERE0301E2</t>
  </si>
  <si>
    <t>LES MOTS DOUX</t>
  </si>
  <si>
    <t>LERE0312E1</t>
  </si>
  <si>
    <t>LLAL0280E1</t>
  </si>
  <si>
    <t>JE N'AIME PAS LES SURPRISES !</t>
  </si>
  <si>
    <t>LLAL0297E1</t>
  </si>
  <si>
    <t>TOBBY, CHIEN SANS ABRI</t>
  </si>
  <si>
    <t>LERE0108E3</t>
  </si>
  <si>
    <t>RACONTE-MOI LA BIBLE (NE)</t>
  </si>
  <si>
    <t>LERE0139E5</t>
  </si>
  <si>
    <t>LBDR0121E1</t>
  </si>
  <si>
    <t>LD120090E1</t>
  </si>
  <si>
    <t>LD120093E1</t>
  </si>
  <si>
    <t>MON PREMIER QUIZ INTERACTIF POB</t>
  </si>
  <si>
    <t>TERREUR SUR LE LAC</t>
  </si>
  <si>
    <t>LPPO0122E3</t>
  </si>
  <si>
    <t>2 - COMBATS AU TEMPLE SHINTO</t>
  </si>
  <si>
    <t>ART DE JOUER (L')</t>
  </si>
  <si>
    <t>3 - DOING DOING !</t>
  </si>
  <si>
    <t>5 - GARE AU LOUP ! - T.5</t>
  </si>
  <si>
    <t>LJCL0005E1</t>
  </si>
  <si>
    <t>BAYARD JEUNESSE</t>
  </si>
  <si>
    <t>FEUILLETON D’HERMES + CD - MYTHOLOGIE GRECQUE (EX COLLECTOR)</t>
  </si>
  <si>
    <t>POB MINI CACHE CACHE - OU ES-TU PETIT CHAT</t>
  </si>
  <si>
    <t>POB MINI CACHE CACHE - OU ES-TU MON DOUDOU</t>
  </si>
  <si>
    <t>POB MINI CACHE CACHE - OU ETES-VOUS, PETITES FRAISES</t>
  </si>
  <si>
    <t>POB MINI CACHE CACHE - C'EST POUR MOI CE CADEAU</t>
  </si>
  <si>
    <t>POB MINI CACHE CACHE - OU ES-TU, PETIT CRABE ?</t>
  </si>
  <si>
    <t>POB MINI CACHE CACHE - OU SONT MES MOUFLES ?</t>
  </si>
  <si>
    <t>POB MINI CACHE CACHE - NOUVEAUTE MAI 2023</t>
  </si>
  <si>
    <t>POB MINI CACHE CACHE - JANVIER 24</t>
  </si>
  <si>
    <t>POB MINI CACHE CACHE - SEPT 24</t>
  </si>
  <si>
    <t>FELICIE POUCET T01 MYSTERE AU CHATEAU D'AMBRE AE</t>
  </si>
  <si>
    <t>FEUILLETON D'ULYSSE - LIVRE ET CD</t>
  </si>
  <si>
    <t>APE : 5814 Z</t>
  </si>
  <si>
    <t>Raison sociale : BAYARD ÉDITION</t>
  </si>
  <si>
    <t>N° SIRET : 42 87 71 77 80 00 27</t>
  </si>
  <si>
    <t>N° SIREN : B 428 771 778</t>
  </si>
  <si>
    <t>Adresse de facturation : 18 rue Barbès - 92128 Montrouge cedex</t>
  </si>
  <si>
    <t>18 rue Barbès - 92128 Montrouge cedex - Tél : 01.74.31.60.60</t>
  </si>
  <si>
    <t>BAYARD ÉDITIONS SAS AU CAPITAL DE 4 494 000 €</t>
  </si>
  <si>
    <t>RCS NANTERRE B 428 771 778</t>
  </si>
  <si>
    <t>COMMENT POUSSENT LES LEGUMES ? (NE)</t>
  </si>
  <si>
    <t>LEXP0109E2</t>
  </si>
  <si>
    <t>LLIJ0006E2</t>
  </si>
  <si>
    <t>LA PREMIÈRE QUÊTE DONT TU ES LE HÉROS</t>
  </si>
  <si>
    <t>SUR LA PISTE D'UN DRÔLE D'ANIMAL</t>
  </si>
  <si>
    <t>LLIJ0027E1</t>
  </si>
  <si>
    <t>SAUVONS LE CHÂTEAU !</t>
  </si>
  <si>
    <t>LLIJ0026E1</t>
  </si>
  <si>
    <t>INCROYABLE AVENTURE À DINOLAND</t>
  </si>
  <si>
    <t>LLIJ0020E1</t>
  </si>
  <si>
    <t>LLIJ0012E2</t>
  </si>
  <si>
    <t>MES PREMIERS JEUX DE SOCIETE - NE</t>
  </si>
  <si>
    <t>SUR LA PISTE DE LA MEDAILLE D'OR</t>
  </si>
  <si>
    <t>LA GRANDE TRAVERSEE DU TEMPS</t>
  </si>
  <si>
    <t>RATON LAVEUR LAVE LE LINGE</t>
  </si>
  <si>
    <t>LTDA0005E1</t>
  </si>
  <si>
    <t>MES ANIMAUX TOUT DOUX DU JARDIN (NE)</t>
  </si>
  <si>
    <t>LNEB0011E2</t>
  </si>
  <si>
    <t>LIVRE ANIMÉ DU CHÂTEAU DE VERSAILLES</t>
  </si>
  <si>
    <t>LNIM0011E1</t>
  </si>
  <si>
    <t>LDVR0246E1</t>
  </si>
  <si>
    <t>LIVRE A DECOUPE</t>
  </si>
  <si>
    <t>BONNE NUIT MON PETIT</t>
  </si>
  <si>
    <t>LDVR0247E1</t>
  </si>
  <si>
    <t>LES LIVRAISONS DE GASTON</t>
  </si>
  <si>
    <t>LDVR0241E1</t>
  </si>
  <si>
    <t>MON PETIT POISSON</t>
  </si>
  <si>
    <t>LLBA0054E1</t>
  </si>
  <si>
    <t>EN ROUTE POUR UNE EXPÉDITION SOUS-MARINE</t>
  </si>
  <si>
    <t>LDAC0012E1</t>
  </si>
  <si>
    <t>OÙ EST CACHÉE LA SOURIS ?</t>
  </si>
  <si>
    <t>LDAC0013E1</t>
  </si>
  <si>
    <t>MAMANS ET LEURS BÉBÉS (LES)</t>
  </si>
  <si>
    <t>LLTI0142E1</t>
  </si>
  <si>
    <t>LDIH0024E2</t>
  </si>
  <si>
    <t>2 - MAXI TOTO (NE)</t>
  </si>
  <si>
    <t>1 - MAXI TOTO (NE)</t>
  </si>
  <si>
    <t>12 - Y'A ENCORE DU BOULOT !</t>
  </si>
  <si>
    <t>LTTO0002E1</t>
  </si>
  <si>
    <t>SCIENCES HUMAINES</t>
  </si>
  <si>
    <t>A VIF</t>
  </si>
  <si>
    <t>QUI DIRIGERA LE MONDE ?</t>
  </si>
  <si>
    <t>LAVF0003E1</t>
  </si>
  <si>
    <t>SOMMES-NOUS TOUJOURS EN DEMOCRATIE ?</t>
  </si>
  <si>
    <t>LAVF0002E1</t>
  </si>
  <si>
    <t>INTELLIGENCE ARTIFICIELLE</t>
  </si>
  <si>
    <t>LAVF0005E1</t>
  </si>
  <si>
    <t>REQUIEM POUR HONG KONG</t>
  </si>
  <si>
    <t>LLTR0004E1</t>
  </si>
  <si>
    <t>APRÈS LA PLUIE D'AVRIL</t>
  </si>
  <si>
    <t>LLTR0016E1</t>
  </si>
  <si>
    <t>GLISSEMENT DE TERRAIN</t>
  </si>
  <si>
    <t>LLTR0009E1</t>
  </si>
  <si>
    <t xml:space="preserve">RADICALISER L'ECOLOGIE ? </t>
  </si>
  <si>
    <t>LAVF0001E1</t>
  </si>
  <si>
    <t>LITTERATURE INTERIEURE</t>
  </si>
  <si>
    <t>CE QUE MURMURENT LES ANIMAUX</t>
  </si>
  <si>
    <t>LLIN0002E1</t>
  </si>
  <si>
    <t>SANS VALEUR</t>
  </si>
  <si>
    <t>LLIN0003E1</t>
  </si>
  <si>
    <t>CHANTS D'ADIEU</t>
  </si>
  <si>
    <t>LLIN0001E1</t>
  </si>
  <si>
    <t>LA RÉVOLUTION EMOJI</t>
  </si>
  <si>
    <t>LBDU0008E1</t>
  </si>
  <si>
    <t>3 - VACANCES MAGIQUES</t>
  </si>
  <si>
    <t>LBBA0011E1</t>
  </si>
  <si>
    <t>2 - CEREALES LOSER</t>
  </si>
  <si>
    <t>LBDF0012E1</t>
  </si>
  <si>
    <t>2 - FORTUNA</t>
  </si>
  <si>
    <t>LBBA0010E1</t>
  </si>
  <si>
    <t xml:space="preserve">LA LÉGENDE DU BORDELUNE </t>
  </si>
  <si>
    <t>1 - LE GRIMOIRE</t>
  </si>
  <si>
    <t>LBDF0009E1</t>
  </si>
  <si>
    <t>LHBD0019E3</t>
  </si>
  <si>
    <t>L'ÉGALITÉ FILLES GARÇONS</t>
  </si>
  <si>
    <t>LPBE0008E1</t>
  </si>
  <si>
    <t>MOI ET LES AUTRES</t>
  </si>
  <si>
    <t>LPBE0006E1</t>
  </si>
  <si>
    <t>LES ÉMOTIONS</t>
  </si>
  <si>
    <t>LDDO0325E2</t>
  </si>
  <si>
    <t>UNIVERS PAS BÊTE (NE)</t>
  </si>
  <si>
    <t>LDDO0309E5</t>
  </si>
  <si>
    <t>GUIDE DES IDEES DE METIERS - EDITION 2024</t>
  </si>
  <si>
    <t>J'ENTRE EN SIXIEME ! - EDITION 2024-2025</t>
  </si>
  <si>
    <t>LDDO0001E9</t>
  </si>
  <si>
    <t>PETIT LIVRE POUR APPRENDRE À S'INFORMER</t>
  </si>
  <si>
    <t>LPLP0006E1</t>
  </si>
  <si>
    <t>MES CARTES MENTALES</t>
  </si>
  <si>
    <t>LDDO0426E1</t>
  </si>
  <si>
    <t>LDDO0428E1</t>
  </si>
  <si>
    <t>MON PAPA ET MOI</t>
  </si>
  <si>
    <t>LDAT0087E1</t>
  </si>
  <si>
    <t>3 - A LA POURSUITE DE LOTHAR RANTUL</t>
  </si>
  <si>
    <t>LEGM0011E1</t>
  </si>
  <si>
    <t>6 - ENQUÊTES À PARIS</t>
  </si>
  <si>
    <t>LEGM0010E1</t>
  </si>
  <si>
    <t>LBJH0001J1</t>
  </si>
  <si>
    <t>LA FAMILLE OUKILÉ VISITE PARIS (NE)</t>
  </si>
  <si>
    <t>LOUK0034E2</t>
  </si>
  <si>
    <t>LA FAMILLE OUKILÉ À L'ÉCOLE</t>
  </si>
  <si>
    <t>LOUK0039E1</t>
  </si>
  <si>
    <t>LATU0023E1</t>
  </si>
  <si>
    <t>LA MAIN QUI DESSINE</t>
  </si>
  <si>
    <t>LATU0021E1</t>
  </si>
  <si>
    <t>BONJOUR PARIS !</t>
  </si>
  <si>
    <t>LACA0122E3</t>
  </si>
  <si>
    <t>CALENDRIER DES ROUTINES</t>
  </si>
  <si>
    <t>LPOJ0056E1</t>
  </si>
  <si>
    <t>LPDP0006E1</t>
  </si>
  <si>
    <t>LES SPORTS</t>
  </si>
  <si>
    <t>LRID0086E1</t>
  </si>
  <si>
    <t>VERITABLE HISTOIRE D'OLYMPE DE GOUGES</t>
  </si>
  <si>
    <t>INCROYABLE HISTOIRE DE LA MISSION PERSEVERANCE VERS MARS</t>
  </si>
  <si>
    <t>LRID0087E1</t>
  </si>
  <si>
    <t>COURAGEUX COMBAT DE NELSON MANDELA CONTRE L'APARTHEID</t>
  </si>
  <si>
    <t>LRID0077E1</t>
  </si>
  <si>
    <t>VERITABLE HISTOIRE DE SCOTT ET LES PREMIERS PAS SUR LA LUNE</t>
  </si>
  <si>
    <t>LYLD0009E1</t>
  </si>
  <si>
    <t>INCROYABLE AVENTURE DE MARCO POLO, DE VENISE À LA GRANDE MURAILLE</t>
  </si>
  <si>
    <t>LRID0078E1</t>
  </si>
  <si>
    <t>UN ETE EN LIBERTE</t>
  </si>
  <si>
    <t>LD120061P1</t>
  </si>
  <si>
    <t>LJBO0103E4</t>
  </si>
  <si>
    <t>LMIL0070P2</t>
  </si>
  <si>
    <t>12 - TERREUR SOUS L'EVIER</t>
  </si>
  <si>
    <t>LCDP0021E4</t>
  </si>
  <si>
    <t>11 - VENGEANCE DES INSECTES</t>
  </si>
  <si>
    <t>LCDP0005E3</t>
  </si>
  <si>
    <t xml:space="preserve">10 - COLO DE LA PEUR </t>
  </si>
  <si>
    <t>LCDP0010E3</t>
  </si>
  <si>
    <t>9 - FANTÔME DE LA GROTTE</t>
  </si>
  <si>
    <t>LCDP0008E3</t>
  </si>
  <si>
    <t>LCDP0016E4</t>
  </si>
  <si>
    <t xml:space="preserve">14 - PANTIN MALEFIQUE </t>
  </si>
  <si>
    <t>LCDP0014E3</t>
  </si>
  <si>
    <t>4 - AVENEMENT DE L'OBSCUR</t>
  </si>
  <si>
    <t>LEPO0022E1</t>
  </si>
  <si>
    <t>L'EPOUVANTEUR -  FORMAT POCHE - FRERE WULF</t>
  </si>
  <si>
    <t>1 - ENLEVEMENT DE L'EPOUVANTEUR</t>
  </si>
  <si>
    <t>LEPO0018P1</t>
  </si>
  <si>
    <t>LEPO0015P1</t>
  </si>
  <si>
    <t>LIAD0011E2</t>
  </si>
  <si>
    <t>LIAD0012E2</t>
  </si>
  <si>
    <t>LES GRANDES GRANDES VACANCES - NE</t>
  </si>
  <si>
    <t>LGGV0001E2</t>
  </si>
  <si>
    <t>LGGV0002E2</t>
  </si>
  <si>
    <t>LGGV0003E2</t>
  </si>
  <si>
    <t>LGGV0004E2</t>
  </si>
  <si>
    <t>57 - RANDONNEE RISQUEE AU NEPAL</t>
  </si>
  <si>
    <t>LMAG0168E1</t>
  </si>
  <si>
    <t>LMDR0017E1</t>
  </si>
  <si>
    <t>15 - VOYAGE DU DRAGON DU TEMPS</t>
  </si>
  <si>
    <t>16 - MAGIE DE LA DRAGONNE DU SON</t>
  </si>
  <si>
    <t>17 - FORTERESSE DU DRAGON DE PIERRE</t>
  </si>
  <si>
    <t xml:space="preserve">TOTALLY SPIES </t>
  </si>
  <si>
    <t>LAVD0088E1</t>
  </si>
  <si>
    <t>LAVD0089E1</t>
  </si>
  <si>
    <t>LANV0005E1</t>
  </si>
  <si>
    <t>4 - LEÇONS DE PRINCESSE (TP)</t>
  </si>
  <si>
    <t>LAVD0096E1</t>
  </si>
  <si>
    <t>1 - CLUB DE L'ETOILE</t>
  </si>
  <si>
    <t>LJCL0008E2</t>
  </si>
  <si>
    <t>2 - TOUS ENSEMBLE !</t>
  </si>
  <si>
    <t>LJCL0007E2</t>
  </si>
  <si>
    <t>LAVD0110E1</t>
  </si>
  <si>
    <t>3 - UN BUT POUR TOMAZ !</t>
  </si>
  <si>
    <t>POB MON ANNEE EN CHANSONS</t>
  </si>
  <si>
    <t>LPLO0045E1</t>
  </si>
  <si>
    <t>LPPO0206E1</t>
  </si>
  <si>
    <t>LPPO0216E1</t>
  </si>
  <si>
    <t>POB FAIT DE L'ACCROBRANCHE</t>
  </si>
  <si>
    <t>LPPO0210E1</t>
  </si>
  <si>
    <t>POB VA A UN MARIAGE</t>
  </si>
  <si>
    <t>LPOA0380E1</t>
  </si>
  <si>
    <t>POB FETE SON ANNIVERSAIRE</t>
  </si>
  <si>
    <t>LPOA0381E1</t>
  </si>
  <si>
    <t>LPOA0352E2</t>
  </si>
  <si>
    <t>LPBA0004E2</t>
  </si>
  <si>
    <t>LPBA0007E1</t>
  </si>
  <si>
    <t>LPTT0003E1</t>
  </si>
  <si>
    <t>MON LIVRE TISSU POB</t>
  </si>
  <si>
    <t>LPLO0043E1</t>
  </si>
  <si>
    <t>LPON0314E1</t>
  </si>
  <si>
    <t>LPOJ0054E1</t>
  </si>
  <si>
    <t>FETE FORAINE</t>
  </si>
  <si>
    <t>LPDP0005E1</t>
  </si>
  <si>
    <t>LPLO0037E3</t>
  </si>
  <si>
    <t>5 - L'AFFAIRE DES DIAMANTS VOLES</t>
  </si>
  <si>
    <t>LMID0008E2</t>
  </si>
  <si>
    <t>HISTOIRES INCROYABLES DE PALÉONTOLOGIE</t>
  </si>
  <si>
    <t>LDDO0425E1</t>
  </si>
  <si>
    <t>HISTOIRES INCROYABLES SUR LES ANIMAUX</t>
  </si>
  <si>
    <t>1 - LE MYSTERE DE LA CAISSE VOLEE</t>
  </si>
  <si>
    <t>1 - AU MANOIR</t>
  </si>
  <si>
    <t>2 - A LA TOUR EIFFEL</t>
  </si>
  <si>
    <t>LPRR0017E1</t>
  </si>
  <si>
    <t>2 - LE MYSTERE DES CHIPS AU FROMAGE</t>
  </si>
  <si>
    <t>LPRR0001E2</t>
  </si>
  <si>
    <t>1 - GRANDE CEREMONIE D'ANNIVERSAIRE</t>
  </si>
  <si>
    <t>LBPH0001E1</t>
  </si>
  <si>
    <t>LE PETIT OGRE APPREND À SE LAVER</t>
  </si>
  <si>
    <t>LPEO0003E2</t>
  </si>
  <si>
    <t>MON CORPS EST UN TRÉSOR</t>
  </si>
  <si>
    <t>LLAL0304E1</t>
  </si>
  <si>
    <t>LA CABANE DU BONHEUR</t>
  </si>
  <si>
    <t>LLAL0281E1</t>
  </si>
  <si>
    <t>UNE NUIT D'ENFANT CHAT</t>
  </si>
  <si>
    <t>LLAL0284E1</t>
  </si>
  <si>
    <t>LLAL0291E1</t>
  </si>
  <si>
    <t>MES PREMIERS PERSONNAGES DE LA BIBLE</t>
  </si>
  <si>
    <t>LBBJ0001E1</t>
  </si>
  <si>
    <t>MON IMAGIER DU BAPTÊME NE</t>
  </si>
  <si>
    <t>LERE0214E2</t>
  </si>
  <si>
    <t>LTEO0006E2</t>
  </si>
  <si>
    <t>LACA0166E1</t>
  </si>
  <si>
    <t>LA GRAINE DE POMMIER</t>
  </si>
  <si>
    <t>LEIN0001E1</t>
  </si>
  <si>
    <t>C'EST QUOI, CE POT ?</t>
  </si>
  <si>
    <t>LACA0165E1</t>
  </si>
  <si>
    <t>3 - A L'ECOLE</t>
  </si>
  <si>
    <t>LBD20056E1</t>
  </si>
  <si>
    <t>LD100203E1</t>
  </si>
  <si>
    <t>3 - JOSÉPHINE</t>
  </si>
  <si>
    <t>TOTALLY SPIES</t>
  </si>
  <si>
    <t>LD100198E1</t>
  </si>
  <si>
    <t>GRANDES VACANCES AU MINI-VIETNAM</t>
  </si>
  <si>
    <t>LD100171E1</t>
  </si>
  <si>
    <t>1 - ENQUETES ARCHI-SECRETE DE BRUMM ET IRVING</t>
  </si>
  <si>
    <t>2 - L'A.M.O.U.R. CONTRE-ATTAQUE</t>
  </si>
  <si>
    <t>LD100202E1</t>
  </si>
  <si>
    <t>LANH0011E1</t>
  </si>
  <si>
    <t>LD120110E1</t>
  </si>
  <si>
    <t>LD120106E1</t>
  </si>
  <si>
    <t>J'AI DU M'EN ALLER</t>
  </si>
  <si>
    <t>ENTREE FRACASSANTE DES ACTRICES</t>
  </si>
  <si>
    <t xml:space="preserve">TOUTOU TOUT FRISÉ </t>
  </si>
  <si>
    <t>1 - TOUTOU TOUT FRISE</t>
  </si>
  <si>
    <t>LD120098E1</t>
  </si>
  <si>
    <t>LIAR'S BEACH</t>
  </si>
  <si>
    <t>LD120100E1</t>
  </si>
  <si>
    <t>RED TEARS</t>
  </si>
  <si>
    <t>LD120108E1</t>
  </si>
  <si>
    <t>JE SUIS MALCOLM X​</t>
  </si>
  <si>
    <t>LD120075E1</t>
  </si>
  <si>
    <t>LD120096E1</t>
  </si>
  <si>
    <t>5 - TEMPETE SUR SAINT-ROCH (NE)</t>
  </si>
  <si>
    <t>TCHEETOS</t>
  </si>
  <si>
    <t>1 - TAISEZ-VOUS ! (NE)</t>
  </si>
  <si>
    <t>LBDM0011E2</t>
  </si>
  <si>
    <t>2 - ÇA SENT LE ROUSSI ! (NE)</t>
  </si>
  <si>
    <t>LBDM0116E2</t>
  </si>
  <si>
    <t>1 -  LES SORCIÈRES CHÈVRES (NE)</t>
  </si>
  <si>
    <t>LBDM0097E2</t>
  </si>
  <si>
    <t>2 - ON SE CALME ! (NE)</t>
  </si>
  <si>
    <t>LBDM0029E2</t>
  </si>
  <si>
    <t>1 - ANIMAL VRAIMENT NON IDENTIFIÉ (NE)</t>
  </si>
  <si>
    <t>LBDM0034E3</t>
  </si>
  <si>
    <t>LBDB0241E1</t>
  </si>
  <si>
    <t>2 - MIROIR DISPARU</t>
  </si>
  <si>
    <t>LBDB0204E1</t>
  </si>
  <si>
    <t>LA FORET DE LOUISON</t>
  </si>
  <si>
    <t>1 - MERCREDI, C'EST MAGIQUE!</t>
  </si>
  <si>
    <t>LBDM0130E1</t>
  </si>
  <si>
    <t>9 - MAIN A LA PATE</t>
  </si>
  <si>
    <t>LCOC0005E1</t>
  </si>
  <si>
    <t>9 - GROSSE BETISES</t>
  </si>
  <si>
    <t>LBDB0226E1</t>
  </si>
  <si>
    <t>1 - MEGA-FARCES ET MINI-GAFFES</t>
  </si>
  <si>
    <t>LTTN0037E3</t>
  </si>
  <si>
    <t>LBDB0236E1</t>
  </si>
  <si>
    <t>2 - HAUT LES MASQUES !</t>
  </si>
  <si>
    <t>3 - MALEFICE SUR ROME</t>
  </si>
  <si>
    <t>LBDB0217E1</t>
  </si>
  <si>
    <t>14 - EMILE ET MARGOT</t>
  </si>
  <si>
    <t>LEMI0005E1</t>
  </si>
  <si>
    <r>
      <t xml:space="preserve">BON DE COMMANDE EDITIONS BAYARD JEUNESSE
TARIFS 2024
</t>
    </r>
    <r>
      <rPr>
        <b/>
        <sz val="20"/>
        <color rgb="FFFF0000"/>
        <rFont val="Arial"/>
        <family val="2"/>
      </rPr>
      <t>ATTENTION : NOUVEAUX TARIFS SONT À PRÉVOIR EN 2024 POUR CERTAINS LIVRES - SE RÉFÉRER À L'ONGLET "CHANGEMENTS DE PRIX 24" POUR VOIR LES DATES ET TARIFS APPLIQUÉS</t>
    </r>
  </si>
  <si>
    <t>LBDM0086E2</t>
  </si>
  <si>
    <t>LBDM0091E2</t>
  </si>
  <si>
    <t>LBDM0112E2</t>
  </si>
  <si>
    <t>LBDM0123E2</t>
  </si>
  <si>
    <t>LBDM0073E2</t>
  </si>
  <si>
    <t>LBDM0094E2</t>
  </si>
  <si>
    <t>LBDM0062E2</t>
  </si>
  <si>
    <t>LBDM0084E2</t>
  </si>
  <si>
    <t>LBDM0105E2</t>
  </si>
  <si>
    <t>LBDM0096E2</t>
  </si>
  <si>
    <t>LBDM0067E2</t>
  </si>
  <si>
    <t>CRAPULES ECOLE CORNICHON T03 - LE HAMSTER MAGIQUE</t>
  </si>
  <si>
    <t>ENQUETES ELIOTT NINA T03 NE - LE MYSTERE DE LA MAISON HANTEE</t>
  </si>
  <si>
    <t>HISTOIRE DU MONDE EN BD - DE LA PRÉHISTOIRE À NOS JOURS</t>
  </si>
  <si>
    <t>GUIDE DES MÉTIERS DE DEMAIN - EDITION 2024</t>
  </si>
  <si>
    <t xml:space="preserve">Dispo                                      </t>
  </si>
  <si>
    <t>STICKERS MORTELLE ADELE</t>
  </si>
  <si>
    <t>LHBD0010E1</t>
  </si>
  <si>
    <t>LMRT0006E1</t>
  </si>
  <si>
    <t>PELUCHE AJAX</t>
  </si>
  <si>
    <t>MORTELLE ADELE - LE COFFRET GALACTIQUE (LIVRE LA GALAXIE DE BIZARRES)</t>
  </si>
  <si>
    <t>LDIH0201E1</t>
  </si>
  <si>
    <t>LHBD0037E1</t>
  </si>
  <si>
    <t>POB VIVE NOEL !</t>
  </si>
  <si>
    <t>POB EN VACANCES CHEZ SES GRANDS-PARENTS !</t>
  </si>
  <si>
    <t>GADOU DECOUVRE LE JAPON</t>
  </si>
  <si>
    <t>POB SE COUCHE</t>
  </si>
  <si>
    <t>LE CAMPING</t>
  </si>
  <si>
    <t>LE STAGIAIRE DE LA REDAC'</t>
  </si>
  <si>
    <t>4 - LE SECRET DE LA VOYANTE</t>
  </si>
  <si>
    <t>C'EST QUOI LE METIER DE VETERINAIRE ?</t>
  </si>
  <si>
    <t>LPON0029E3</t>
  </si>
  <si>
    <t>LPPO0129E3</t>
  </si>
  <si>
    <t>LPOA0039E3</t>
  </si>
  <si>
    <t>LPVO0012E1</t>
  </si>
  <si>
    <t>LPOJ0051E1</t>
  </si>
  <si>
    <t>LPOJ0045E1</t>
  </si>
  <si>
    <t>KGDU0001E2</t>
  </si>
  <si>
    <t>LBDM0122E2</t>
  </si>
  <si>
    <t>AVNI T01 NE - ANIMAL VRAIMENT NON IDENTIFIE</t>
  </si>
  <si>
    <t>1 - GRANDS TEMOINS EN BD (15 FIGURES QUI ONT MARQUE LE XIXe ET XXe)</t>
  </si>
  <si>
    <t xml:space="preserve">2 - GRANDS TEMOINS EN BD (15 PERSONNALITES QUI ONT MARQUE LEUR EPOQUE) </t>
  </si>
  <si>
    <t>3 - GRANDS TEMOINS EN BD (14 PERSONNALITES QUI ONT MARQUE LE XXe ET LE DEBUT DU XXIe)</t>
  </si>
  <si>
    <t>4 - GRANDS TEMOINS EN BD (14 FEMMES D'EXCEPTIONS)</t>
  </si>
  <si>
    <t>5 - GRANDS TEMOINS EN BD (14 FIGURES DE LA RESISTANCE)</t>
  </si>
  <si>
    <t>4 - ANNE FRANK</t>
  </si>
  <si>
    <t>4 - LES DRAGOUNAÏS CONTRE-ATTAQUENT !</t>
  </si>
  <si>
    <t>2 - UNE APPRENTIE FEMINISTE A PARIS</t>
  </si>
  <si>
    <t>MINI-IMAGIERS</t>
  </si>
  <si>
    <t>MINI TOUCHE-A-TOUT</t>
  </si>
  <si>
    <t>IMAGIER A TOUCHER DE POB</t>
  </si>
  <si>
    <t>POB JOUE DANS SON BAIN (LIVRE + JOUET FLOTTANT)</t>
  </si>
  <si>
    <t>10 HISTOIRES DE NOEL</t>
  </si>
  <si>
    <t>10 HISTOIRES DE PETITS BONHEURS</t>
  </si>
  <si>
    <t xml:space="preserve">LES TRESORS DE POB </t>
  </si>
  <si>
    <t>POB A TROUVE UN PETIT OISEAU MORT</t>
  </si>
  <si>
    <t xml:space="preserve">POB AIME SON PAPA </t>
  </si>
  <si>
    <t xml:space="preserve">ANIMAUX </t>
  </si>
  <si>
    <t>FORMES (LES)</t>
  </si>
  <si>
    <t>HABITS (LES)</t>
  </si>
  <si>
    <t>NOËL</t>
  </si>
  <si>
    <t>SAISONS (LES)</t>
  </si>
  <si>
    <t>JEUX ET JOUETS DES 1 AN</t>
  </si>
  <si>
    <t>MES PREMIERS DOMINOS POB</t>
  </si>
  <si>
    <t>MON JEU MAGNETIQUE EN BOIS POB</t>
  </si>
  <si>
    <t>MON PREMIER PUZZLE A TOUCHER - LES JOUETS</t>
  </si>
  <si>
    <t>JEU DES SAISONS</t>
  </si>
  <si>
    <t>JEUX ET JOUETS DES 3 ANS</t>
  </si>
  <si>
    <t>MAITRESSE A DISPARU (LA)</t>
  </si>
  <si>
    <t>CONCOURS DE PAPAS (LE)</t>
  </si>
  <si>
    <t>SAMSAM A LA BOUGEOTTE</t>
  </si>
  <si>
    <t>SAMSAM ADORE SES GRANDS PARENTS</t>
  </si>
  <si>
    <t>SAMSAM EST MALADE</t>
  </si>
  <si>
    <t>SAMSAM NE VEUT PAS DORMIR</t>
  </si>
  <si>
    <t>SAMSAM RENTRE À L'ÉCOLE NE</t>
  </si>
  <si>
    <t>SAMSAM REGARDE TROP LA TÉLÉ</t>
  </si>
  <si>
    <t>SAMSAM VEUT TOUJOURS COMMANDER</t>
  </si>
  <si>
    <t>UN PRENOM RIEN QUE POUR TOI</t>
  </si>
  <si>
    <t>AVEC TOI</t>
  </si>
  <si>
    <t>DIX DANS LE LIT</t>
  </si>
  <si>
    <t>MONOGRAPHIE</t>
  </si>
  <si>
    <t>GUS</t>
  </si>
  <si>
    <t>GRAINES DE SABLES (TOUT-CARTON) - RECO MIN EDUC</t>
  </si>
  <si>
    <t>GROS CÂLIN - RECO MIN EDUC</t>
  </si>
  <si>
    <t>TODD PARR</t>
  </si>
  <si>
    <t>LIVRE DE LA PAIX (LE)</t>
  </si>
  <si>
    <t>LLAL0099E2</t>
  </si>
  <si>
    <t>CHÂLE DE NONNA (LE)</t>
  </si>
  <si>
    <t>SECRET DE L'ARBRE CREUX (LE)</t>
  </si>
  <si>
    <t>AILES D'ANGE (LES)</t>
  </si>
  <si>
    <t>FEE FIFOLETTE ET LE GÂTEAU-BONBON</t>
  </si>
  <si>
    <t>BELLES HISTOIRES DES PETITS A LIRE ET A ECOUTER (LES)</t>
  </si>
  <si>
    <t>BELLES HISTOIRES DES PETITS A LIRE ET A ECOUTER AVANT D'ALLER SE COUCHER (LES)</t>
  </si>
  <si>
    <t xml:space="preserve">LES BELLES HISTOIRES </t>
  </si>
  <si>
    <t>LES BELLES HISTOIRES</t>
  </si>
  <si>
    <t>DRAGON ET LA PRINCESSE (LE)</t>
  </si>
  <si>
    <t>VILAIN PETIT CANARD (LE) - RECO MIN EDUC</t>
  </si>
  <si>
    <t>UNE FAMILLE POUR DUVET</t>
  </si>
  <si>
    <t>RENTREE DE GABRIEL (LA)</t>
  </si>
  <si>
    <t>BELLES HISTOIRES 10 HISTOIRES A LIRE ET A RELIRE</t>
  </si>
  <si>
    <t>BELLES HISTOIRES - CONTES DE LOUPS</t>
  </si>
  <si>
    <t>T.1 - UNE NUIT CHEZ MA BABY SITTRICE</t>
  </si>
  <si>
    <t>T.2 - L'ANNIVERSAIRE DE JADE</t>
  </si>
  <si>
    <t>FAIS TON CINEMA AVEC MORTELLE ADELE</t>
  </si>
  <si>
    <t>2 FIGURINES MORTELLE ADELE ET AJAX</t>
  </si>
  <si>
    <t>TOTE BAG MORTELLE ADÈLE</t>
  </si>
  <si>
    <t>68 - VENGEANCE D'APHRODITE (LA)</t>
  </si>
  <si>
    <t>74 - VOLEUSE DE NOEL (LA)</t>
  </si>
  <si>
    <t>73 - JOSEPH, ENFANT DE LA MINE</t>
  </si>
  <si>
    <t>71 - RÊVE DE NOÉ (LE)</t>
  </si>
  <si>
    <t>72 - SORCIÈRES EN COLO  (LES)</t>
  </si>
  <si>
    <t>CADEAU DE MAY  (LE)</t>
  </si>
  <si>
    <t>COMBAT DES MAGES (LE)</t>
  </si>
  <si>
    <t>1 - FANTÔME DES TOILETTES  (LE)</t>
  </si>
  <si>
    <t>1 - RÉVEIL DU MONSTRE-SANDWICH  (LE)</t>
  </si>
  <si>
    <t>2 - ATTAQUE DU CUPIDON GÉANT  (L')</t>
  </si>
  <si>
    <t>DÈS 6 ANS - HUMOUR</t>
  </si>
  <si>
    <t>DÈS 6 ANS - VIE QUOTIDIENNE</t>
  </si>
  <si>
    <t>5 - HOPITAL DES TORTUES (L')</t>
  </si>
  <si>
    <t>DÈS 7 ANS - ANIMAUX</t>
  </si>
  <si>
    <t>DÈS 7 ANS - AVENTURE</t>
  </si>
  <si>
    <t>LES GENS ORDINAIRES NE PORTENT PAS DE MITRAILLETTES</t>
  </si>
  <si>
    <t>VOITURES (LES)</t>
  </si>
  <si>
    <t>4 - L'ESPIONNE SAISON 4 DES AMOURS</t>
  </si>
  <si>
    <t>ON JOUE A PAPOUDI ? - POP UP</t>
  </si>
  <si>
    <t xml:space="preserve">NON ÉLUCIDÉ - LES ENQUÊTES DU FBI </t>
  </si>
  <si>
    <t>CHERCHE-ET-TROUVE</t>
  </si>
  <si>
    <t>DÈS 7 ANS - HUMOUR</t>
  </si>
  <si>
    <t>DÈS 7 ANS - VIE QUOTIDIENNE</t>
  </si>
  <si>
    <t>MAXI TOTO</t>
  </si>
  <si>
    <t>DÈS 8 ANS - AVENTURE</t>
  </si>
  <si>
    <t>DÈS 8 ANS - DOCU-FICTION</t>
  </si>
  <si>
    <t>LES DRAGONS DE NALSARA - NOUVELLE EDITION</t>
  </si>
  <si>
    <t>9 - CITADELLE NOIRE (LA)</t>
  </si>
  <si>
    <t>8 - SORTILEGES SUR NALSARA (LE)</t>
  </si>
  <si>
    <t>13 - PUISSANCE DU DRAGON NAGA (LA)</t>
  </si>
  <si>
    <t xml:space="preserve"> 2 - VOLEUSE DE TALENTS (LA)</t>
  </si>
  <si>
    <t>1 - ATTAQUE DU PANDA GEANT (L')</t>
  </si>
  <si>
    <t>14 - EPREUVE DE LA DRAGONNE DU PRINTEMPS (L')</t>
  </si>
  <si>
    <t>DÈS 8 ANS - HUMOUR</t>
  </si>
  <si>
    <t>DÈS 8 ANS - SPORT</t>
  </si>
  <si>
    <t>POUR LES 9-12 ANS - AVENTURE</t>
  </si>
  <si>
    <t>6 - DERNIERE BATAILLE (LA)</t>
  </si>
  <si>
    <t>5 - PROPHÉTIE D'AVALON (LA)</t>
  </si>
  <si>
    <t>4 - CŒUR D'AVALON (LE)</t>
  </si>
  <si>
    <t>3 - ESPRIT DE LA FORÊT (L')</t>
  </si>
  <si>
    <t>2 - ROYAUME DES FÉES (LE)</t>
  </si>
  <si>
    <t>1 - CHANT DES LICORNES (LE)</t>
  </si>
  <si>
    <t>FRISSONS DÈS 10 ANS</t>
  </si>
  <si>
    <t>CHAIR DE POULE - NOUVELLE EDITION</t>
  </si>
  <si>
    <t xml:space="preserve">13 - FANTOME D'A COTE </t>
  </si>
  <si>
    <t>LES ROMANS DOC ART</t>
  </si>
  <si>
    <t>CHATS (LES) - RECO MIN EDUC</t>
  </si>
  <si>
    <t>TEMPS DES MIRACLES (LE) - RECO MIN EDUC</t>
  </si>
  <si>
    <t>DÈS 13 ANS</t>
  </si>
  <si>
    <t>EN CENT EPISODES</t>
  </si>
  <si>
    <t>FEUILLETON DES JEUX D'OLYMPIE</t>
  </si>
  <si>
    <t>LA MYTHOLOGIE GRECQUE EN CENT EPISODES + VERSION AUDIO</t>
  </si>
  <si>
    <t>FEUILLETON D'HERMES - LIVRE CD + ACCES AUDIO NUMÉRIQUE</t>
  </si>
  <si>
    <t>POUR LES 9 À 12 ANS</t>
  </si>
  <si>
    <t>JO HOESTLANDT</t>
  </si>
  <si>
    <t>AUTRES GRANDS FORMATS DE MARIE-AUDE MURAIL</t>
  </si>
  <si>
    <t>AUTRES GRANDS FORMATS DE NATHALIE SOMERS</t>
  </si>
  <si>
    <t>AUTRES GRANDS FORMATS DE SÉVERINE VIDAL</t>
  </si>
  <si>
    <t>LIVRE DONT TU ES L'ESPION.NE (LE)</t>
  </si>
  <si>
    <t>ABERRATIONS - GRAND FORMAT</t>
  </si>
  <si>
    <t>ABERRATIONS - FORMAT POCHE</t>
  </si>
  <si>
    <t>L'HERITAGE</t>
  </si>
  <si>
    <t>ETRANGE VOYAGE DE CLOVER ELKIN (L')</t>
  </si>
  <si>
    <t>EXTRAORDINAIRE EVASION DES ANIMAUX DE BELLE VUE (L')</t>
  </si>
  <si>
    <t>GUERRIER (LE) - AREMA - T3</t>
  </si>
  <si>
    <t>MAMIES MALÉFIQUES (LES)</t>
  </si>
  <si>
    <t>MIRACULEUX NOËL DE GEORGE BISHOP (LE)</t>
  </si>
  <si>
    <t>ROSELYS AU SERVICE DE LA REINE - LES ROSES DE TRIANON - T2</t>
  </si>
  <si>
    <t>MARABEL ET LE LIVRE DU DESTIN - MARABEL - T1</t>
  </si>
  <si>
    <t>POUR LES 13 ANS ET +</t>
  </si>
  <si>
    <t>HISTOIRES, ÇA NE DEVRAIT JAMAIS FINIR (LES)</t>
  </si>
  <si>
    <t>VARIANTE DU DRAGON (LA)</t>
  </si>
  <si>
    <t>MELANIE EDWARDS</t>
  </si>
  <si>
    <t>LUDIVINE IROLLA</t>
  </si>
  <si>
    <t>CHRISTOPHE LAMBERT</t>
  </si>
  <si>
    <t>ESMÉE PLANCHON</t>
  </si>
  <si>
    <t>ILYASAH SHABAZZX</t>
  </si>
  <si>
    <t>THRILLER</t>
  </si>
  <si>
    <t>DÈS LA NAISSANCE</t>
  </si>
  <si>
    <t>100% ACTIVITES - NOUVELLE EDITION</t>
  </si>
  <si>
    <t>100% ACTIVITES - CHEVALET SOUS ETUI</t>
  </si>
  <si>
    <t>HISTOIRES &amp; JEUX - ESCAPE GAME</t>
  </si>
  <si>
    <t>2 - MALEFICES DE VLAD VIPER (LES)</t>
  </si>
  <si>
    <t>MON ENCYCLO ILLUSTRÉE DE L'HISTOIRE DE FRANCE (NE)</t>
  </si>
  <si>
    <t>DECOUVRIR LE MONDE</t>
  </si>
  <si>
    <t>POUR COMPRENDRE L'HISTOIRE DE FRANCE EN UN COUP D'ŒIL</t>
  </si>
  <si>
    <t>POUR COMPRENDRE L'HISTOIRE DU MONDE EN UN COUP D'ŒIL</t>
  </si>
  <si>
    <t>GRANDES QUESTIONS DES PETITS (LES) - MES DOCS POMME D'API</t>
  </si>
  <si>
    <t>HISTOIRE DE PARIS EN BD (L')</t>
  </si>
  <si>
    <t>HISTOIRE DES ENFANTS EN BD (L')</t>
  </si>
  <si>
    <t>PETITS PHILOSOPHES (LES)</t>
  </si>
  <si>
    <t>QUESTIONS DES PETITS POUR FAIRE LA PAIX (LES)</t>
  </si>
  <si>
    <t>QUESTIONS DES PETITS SUR DIEU (LES)</t>
  </si>
  <si>
    <t>QUESTIONS DES PETITS SUR LA GUERRE ET LES MECHANTS (LES)</t>
  </si>
  <si>
    <t>QUESTIONS DES PETITS SUR LA MORT (LES)</t>
  </si>
  <si>
    <t>QUESTIONS DES PETITS SUR LES EMOTIONS (LES)</t>
  </si>
  <si>
    <t>QUESTIONS DES PETITS SUR LES RELIGIONS (LES)</t>
  </si>
  <si>
    <t>2 - GRANDES QUESTIONS DU PETIT GASTON (LES)</t>
  </si>
  <si>
    <t>MON CAHIER PHILO</t>
  </si>
  <si>
    <t>STOP A LA SURCONSOMMATION. PRESERVER LA PLANETE</t>
  </si>
  <si>
    <t>EVEIL RELIGIEUX POUR LES 2 ANS ET +</t>
  </si>
  <si>
    <t>PLUS BEAUX RECITS DE LA BIBLE</t>
  </si>
  <si>
    <t>TRESORS DE MA JOURNEE (LES)</t>
  </si>
  <si>
    <t>EVEIL RELIGIEUX POUR LES 7 ANS ET +</t>
  </si>
  <si>
    <t>ETRE CHRÉTIEN, ÇA VEUT DIRE QUOI ?</t>
  </si>
  <si>
    <t>BIBLE EN BD (LA) - VERSION BROCHEE</t>
  </si>
  <si>
    <t xml:space="preserve">EpuisÈ                                       </t>
  </si>
  <si>
    <t>LBDB0243E1</t>
  </si>
  <si>
    <t>COFFRET TOME 1 ET 2 - FÉLICIE POUCET</t>
  </si>
  <si>
    <t>11 - EXTRA-MARRANT !</t>
  </si>
  <si>
    <t>LBDN0003E1</t>
  </si>
  <si>
    <t>Total quantités</t>
  </si>
  <si>
    <t>POB VEUT PROTEGER L'OCEAN</t>
  </si>
  <si>
    <t>2 - VACANCES DE CRAPOUNETTE (LES)</t>
  </si>
  <si>
    <t>10 - TROP RIGOLO DE RIGOLER</t>
  </si>
  <si>
    <t>2 - LA COURSE DE LUCAS</t>
  </si>
  <si>
    <t>VERITABLE HISTOIRE DE MARJORIE GESTRING, LA PLUS JEUNE CHAMPIONNE AUX JEUX DE 1936 (LA)</t>
  </si>
  <si>
    <t>STOCKS
02/04/2024</t>
  </si>
  <si>
    <t>2 - FANTÔME ET SORCIERE</t>
  </si>
  <si>
    <t>3 - UNE AMIITIE MAGIQUE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</si>
</sst>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 &quot;€&quot;_-;\-* #,##0.00\ &quot;€&quot;_-;_-* &quot;-&quot;??\ &quot;€&quot;_-;_-@_-"/>
    <numFmt numFmtId="165" formatCode="_-* #,##0.00\ _€_-;\-* #,##0.00\ _€_-;_-* &quot;-&quot;??\ _€_-;_-@_-"/>
    <numFmt numFmtId="166" formatCode="_-* #,##0.00\ _F_-;\-* #,##0.00\ _F_-;_-* &quot;-&quot;??\ _F_-;_-@_-"/>
    <numFmt numFmtId="167" formatCode="#,##0.00\ &quot;€&quot;"/>
    <numFmt numFmtId="168" formatCode="_-* #,##0.00\ [$€-40C]_-;\-* #,##0.00\ [$€-40C]_-;_-* &quot;-&quot;??\ [$€-40C]_-;_-@_-"/>
    <numFmt numFmtId="169" formatCode="00000"/>
    <numFmt numFmtId="170" formatCode="0.000"/>
    <numFmt numFmtId="171" formatCode="#,##0\ &quot;€&quot;"/>
    <numFmt numFmtId="172" formatCode="0#&quot; &quot;##&quot; &quot;##&quot; &quot;##&quot; &quot;##"/>
    <numFmt numFmtId="173" formatCode="0.0%"/>
  </numFmts>
  <fonts count="138" x14ac:knownFonts="1">
    <font>
      <sz val="10"/>
      <name val="Arial"/>
    </font>
    <font>
      <sz val="10"/>
      <name val="Arial"/>
      <family val="2"/>
    </font>
    <font>
      <sz val="10"/>
      <name val="Arial"/>
      <family val="2"/>
    </font>
    <font>
      <sz val="10"/>
      <name val="Times New Roman"/>
      <family val="1"/>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10"/>
      <name val="Arial"/>
      <family val="2"/>
    </font>
    <font>
      <sz val="10"/>
      <name val="Arial"/>
      <family val="2"/>
    </font>
    <font>
      <b/>
      <sz val="12"/>
      <color indexed="9"/>
      <name val="Calibri"/>
      <family val="2"/>
    </font>
    <font>
      <b/>
      <sz val="12"/>
      <name val="Arial"/>
      <family val="2"/>
    </font>
    <font>
      <sz val="12"/>
      <name val="Arial"/>
      <family val="2"/>
    </font>
    <font>
      <sz val="14"/>
      <name val="Arial"/>
      <family val="2"/>
    </font>
    <font>
      <sz val="10"/>
      <name val="Arial"/>
      <family val="2"/>
    </font>
    <font>
      <sz val="10"/>
      <name val="Arial"/>
      <family val="2"/>
    </font>
    <font>
      <b/>
      <i/>
      <sz val="12"/>
      <name val="Arial"/>
      <family val="2"/>
    </font>
    <font>
      <sz val="8"/>
      <name val="Arial"/>
      <family val="2"/>
    </font>
    <font>
      <sz val="10"/>
      <color indexed="10"/>
      <name val="Arial"/>
      <family val="2"/>
    </font>
    <font>
      <b/>
      <sz val="20"/>
      <name val="Arial"/>
      <family val="2"/>
    </font>
    <font>
      <b/>
      <sz val="22"/>
      <name val="Arial"/>
      <family val="2"/>
    </font>
    <font>
      <sz val="22"/>
      <name val="Arial"/>
      <family val="2"/>
    </font>
    <font>
      <b/>
      <sz val="14"/>
      <name val="Arial"/>
      <family val="2"/>
    </font>
    <font>
      <b/>
      <sz val="10"/>
      <color indexed="10"/>
      <name val="Arial"/>
      <family val="2"/>
    </font>
    <font>
      <b/>
      <sz val="10"/>
      <name val="Arial"/>
      <family val="2"/>
    </font>
    <font>
      <sz val="10"/>
      <name val="Wingdings"/>
      <charset val="2"/>
    </font>
    <font>
      <sz val="12"/>
      <name val="Wingdings"/>
      <charset val="2"/>
    </font>
    <font>
      <sz val="11"/>
      <name val="Arial"/>
      <family val="2"/>
    </font>
    <font>
      <b/>
      <sz val="11"/>
      <name val="Arial"/>
      <family val="2"/>
    </font>
    <font>
      <b/>
      <sz val="16"/>
      <name val="Arial"/>
      <family val="2"/>
    </font>
    <font>
      <sz val="8"/>
      <name val="Calibri"/>
      <family val="2"/>
    </font>
    <font>
      <sz val="9"/>
      <name val="Arial"/>
      <family val="2"/>
    </font>
    <font>
      <sz val="13"/>
      <color indexed="10"/>
      <name val="Arial"/>
      <family val="2"/>
    </font>
    <font>
      <b/>
      <sz val="13"/>
      <color indexed="10"/>
      <name val="Arial"/>
      <family val="2"/>
    </font>
    <font>
      <b/>
      <sz val="12"/>
      <color indexed="10"/>
      <name val="Arial"/>
      <family val="2"/>
    </font>
    <font>
      <sz val="12"/>
      <name val="Times New Roman"/>
      <family val="1"/>
    </font>
    <font>
      <b/>
      <sz val="18"/>
      <color indexed="10"/>
      <name val="Calibri"/>
      <family val="2"/>
    </font>
    <font>
      <sz val="11"/>
      <color theme="1"/>
      <name val="Calibri"/>
      <family val="2"/>
      <scheme val="minor"/>
    </font>
    <font>
      <sz val="11"/>
      <color theme="0"/>
      <name val="Calibri"/>
      <family val="2"/>
      <scheme val="minor"/>
    </font>
    <font>
      <sz val="11"/>
      <color rgb="FFFF0000"/>
      <name val="Calibri"/>
      <family val="2"/>
      <scheme val="minor"/>
    </font>
    <font>
      <b/>
      <sz val="11"/>
      <color rgb="FFFA7D00"/>
      <name val="Calibri"/>
      <family val="2"/>
      <scheme val="minor"/>
    </font>
    <font>
      <sz val="11"/>
      <color rgb="FFFA7D00"/>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sz val="10"/>
      <color theme="1"/>
      <name val="Trebuchet MS"/>
      <family val="2"/>
    </font>
    <font>
      <sz val="11"/>
      <color rgb="FF006100"/>
      <name val="Calibri"/>
      <family val="2"/>
      <scheme val="minor"/>
    </font>
    <font>
      <b/>
      <sz val="11"/>
      <color rgb="FF3F3F3F"/>
      <name val="Calibri"/>
      <family val="2"/>
      <scheme val="minor"/>
    </font>
    <font>
      <i/>
      <sz val="11"/>
      <color rgb="FF7F7F7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b/>
      <sz val="11"/>
      <color theme="1"/>
      <name val="Calibri"/>
      <family val="2"/>
      <scheme val="minor"/>
    </font>
    <font>
      <b/>
      <sz val="11"/>
      <color theme="0"/>
      <name val="Calibri"/>
      <family val="2"/>
      <scheme val="minor"/>
    </font>
    <font>
      <sz val="8"/>
      <color rgb="FFFF0000"/>
      <name val="Calibri"/>
      <family val="2"/>
      <scheme val="minor"/>
    </font>
    <font>
      <sz val="8"/>
      <color rgb="FF0070C0"/>
      <name val="Calibri"/>
      <family val="2"/>
      <scheme val="minor"/>
    </font>
    <font>
      <sz val="8"/>
      <color rgb="FFFF0000"/>
      <name val="Arial"/>
      <family val="2"/>
    </font>
    <font>
      <sz val="10"/>
      <name val="Calibri"/>
      <family val="2"/>
      <scheme val="minor"/>
    </font>
    <font>
      <b/>
      <sz val="10"/>
      <name val="Calibri"/>
      <family val="2"/>
      <scheme val="minor"/>
    </font>
    <font>
      <sz val="10"/>
      <color rgb="FFFF0000"/>
      <name val="Arial"/>
      <family val="2"/>
    </font>
    <font>
      <sz val="10"/>
      <color rgb="FF0070C0"/>
      <name val="Arial"/>
      <family val="2"/>
    </font>
    <font>
      <sz val="10"/>
      <color rgb="FFFF00FF"/>
      <name val="Arial"/>
      <family val="2"/>
    </font>
    <font>
      <sz val="9"/>
      <name val="Calibri"/>
      <family val="2"/>
      <scheme val="minor"/>
    </font>
    <font>
      <b/>
      <sz val="9"/>
      <color theme="1"/>
      <name val="Calibri"/>
      <family val="2"/>
      <scheme val="minor"/>
    </font>
    <font>
      <sz val="9"/>
      <color rgb="FF2F2F2F"/>
      <name val="Calibri"/>
      <family val="2"/>
      <scheme val="minor"/>
    </font>
    <font>
      <b/>
      <sz val="12"/>
      <color rgb="FFFF0000"/>
      <name val="Arial"/>
      <family val="2"/>
    </font>
    <font>
      <sz val="8"/>
      <color rgb="FFFF33CC"/>
      <name val="Calibri"/>
      <family val="2"/>
      <scheme val="minor"/>
    </font>
    <font>
      <sz val="13"/>
      <color rgb="FFFF0000"/>
      <name val="Arial"/>
      <family val="2"/>
    </font>
    <font>
      <sz val="11"/>
      <name val="Calibri"/>
      <family val="2"/>
      <scheme val="minor"/>
    </font>
    <font>
      <b/>
      <sz val="8"/>
      <color rgb="FF0070C0"/>
      <name val="Calibri"/>
      <family val="2"/>
      <scheme val="minor"/>
    </font>
    <font>
      <u/>
      <sz val="10"/>
      <color theme="10"/>
      <name val="Arial"/>
      <family val="2"/>
    </font>
    <font>
      <u/>
      <sz val="10"/>
      <color theme="11"/>
      <name val="Arial"/>
      <family val="2"/>
    </font>
    <font>
      <sz val="10"/>
      <color rgb="FFFF33CC"/>
      <name val="Arial"/>
      <family val="2"/>
    </font>
    <font>
      <b/>
      <sz val="8"/>
      <color rgb="FFFF0000"/>
      <name val="Calibri"/>
      <family val="2"/>
      <scheme val="minor"/>
    </font>
    <font>
      <sz val="16"/>
      <name val="Arial"/>
      <family val="2"/>
    </font>
    <font>
      <b/>
      <sz val="9"/>
      <color indexed="81"/>
      <name val="Tahoma"/>
      <family val="2"/>
    </font>
    <font>
      <sz val="9"/>
      <color indexed="81"/>
      <name val="Tahoma"/>
      <family val="2"/>
    </font>
    <font>
      <b/>
      <sz val="10"/>
      <color rgb="FF002060"/>
      <name val="Arial"/>
      <family val="2"/>
    </font>
    <font>
      <b/>
      <sz val="12"/>
      <color rgb="FF002060"/>
      <name val="Arial"/>
      <family val="2"/>
    </font>
    <font>
      <b/>
      <sz val="10"/>
      <color theme="7" tint="-0.249977111117893"/>
      <name val="Arial"/>
      <family val="2"/>
    </font>
    <font>
      <b/>
      <sz val="24"/>
      <color theme="7" tint="-0.249977111117893"/>
      <name val="Arial"/>
      <family val="2"/>
    </font>
    <font>
      <sz val="12"/>
      <color rgb="FF002060"/>
      <name val="Arial"/>
      <family val="2"/>
    </font>
    <font>
      <sz val="10"/>
      <color rgb="FF002060"/>
      <name val="Arial"/>
      <family val="2"/>
    </font>
    <font>
      <b/>
      <u/>
      <sz val="10"/>
      <color theme="7" tint="-0.249977111117893"/>
      <name val="Arial"/>
      <family val="2"/>
    </font>
    <font>
      <b/>
      <sz val="11"/>
      <color rgb="FF002060"/>
      <name val="Arial"/>
      <family val="2"/>
    </font>
    <font>
      <b/>
      <u/>
      <sz val="10"/>
      <color rgb="FF002060"/>
      <name val="Arial"/>
      <family val="2"/>
    </font>
    <font>
      <u/>
      <sz val="10"/>
      <color rgb="FF002060"/>
      <name val="Arial"/>
      <family val="2"/>
    </font>
    <font>
      <b/>
      <sz val="11"/>
      <color rgb="FFFF0000"/>
      <name val="Arial"/>
      <family val="2"/>
    </font>
    <font>
      <b/>
      <sz val="10"/>
      <color rgb="FFFF0000"/>
      <name val="Arial"/>
      <family val="2"/>
    </font>
    <font>
      <b/>
      <sz val="14"/>
      <color rgb="FF002060"/>
      <name val="Arial"/>
      <family val="2"/>
    </font>
    <font>
      <b/>
      <sz val="8"/>
      <color rgb="FFFF33CC"/>
      <name val="Calibri"/>
      <family val="2"/>
      <scheme val="minor"/>
    </font>
    <font>
      <b/>
      <sz val="8"/>
      <name val="Calibri"/>
      <family val="2"/>
    </font>
    <font>
      <sz val="10"/>
      <name val="Calibri"/>
      <family val="2"/>
    </font>
    <font>
      <b/>
      <u/>
      <sz val="9"/>
      <name val="Calibri"/>
      <family val="2"/>
    </font>
    <font>
      <b/>
      <sz val="10"/>
      <name val="Calibri"/>
      <family val="2"/>
    </font>
    <font>
      <b/>
      <sz val="10"/>
      <name val="Times New Roman"/>
      <family val="1"/>
    </font>
    <font>
      <b/>
      <u/>
      <sz val="10"/>
      <name val="Calibri"/>
      <family val="2"/>
    </font>
    <font>
      <sz val="8"/>
      <name val="Arial"/>
      <family val="2"/>
    </font>
    <font>
      <sz val="8"/>
      <color rgb="FF2F5496"/>
      <name val="Arial"/>
      <family val="2"/>
    </font>
    <font>
      <b/>
      <sz val="20"/>
      <color rgb="FFFF0000"/>
      <name val="Arial"/>
      <family val="2"/>
    </font>
    <font>
      <b/>
      <sz val="9"/>
      <color rgb="FF000000"/>
      <name val="Tahoma"/>
      <family val="2"/>
    </font>
    <font>
      <b/>
      <sz val="12"/>
      <name val="Calibri"/>
      <family val="2"/>
      <scheme val="minor"/>
    </font>
    <font>
      <b/>
      <sz val="9"/>
      <name val="Calibri"/>
      <family val="2"/>
      <scheme val="minor"/>
    </font>
    <font>
      <b/>
      <sz val="9.5"/>
      <name val="Calibri"/>
      <family val="2"/>
      <scheme val="minor"/>
    </font>
    <font>
      <sz val="9.5"/>
      <name val="Calibri"/>
      <family val="2"/>
      <scheme val="minor"/>
    </font>
    <font>
      <sz val="9"/>
      <color theme="0" tint="-0.14999847407452621"/>
      <name val="Calibri"/>
      <family val="2"/>
      <scheme val="minor"/>
    </font>
    <font>
      <b/>
      <sz val="9"/>
      <color theme="0" tint="-0.14999847407452621"/>
      <name val="Calibri"/>
      <family val="2"/>
      <scheme val="minor"/>
    </font>
    <font>
      <b/>
      <u/>
      <sz val="12"/>
      <color indexed="30"/>
      <name val="Arial"/>
      <family val="2"/>
    </font>
    <font>
      <sz val="11"/>
      <color rgb="FF2F5496"/>
      <name val="Calibri"/>
      <family val="2"/>
    </font>
    <font>
      <sz val="10"/>
      <color rgb="FF000000"/>
      <name val="Arial"/>
      <family val="2"/>
    </font>
    <font>
      <b/>
      <sz val="8"/>
      <color theme="0"/>
      <name val="Calibri (Corps)"/>
    </font>
    <font>
      <b/>
      <sz val="8"/>
      <name val="Calibri (Corps)"/>
    </font>
    <font>
      <sz val="8"/>
      <name val="Calibri (Corps)"/>
    </font>
    <font>
      <sz val="8"/>
      <color rgb="FFFF0000"/>
      <name val="Calibri (Corps)"/>
    </font>
    <font>
      <b/>
      <sz val="8"/>
      <color rgb="FFFF0000"/>
      <name val="Calibri (Corps)"/>
    </font>
    <font>
      <sz val="8"/>
      <color rgb="FF0070C0"/>
      <name val="Calibri (Corps)"/>
    </font>
    <font>
      <sz val="8"/>
      <color rgb="FFFF33CC"/>
      <name val="Calibri (Corps)"/>
    </font>
    <font>
      <b/>
      <sz val="8"/>
      <color rgb="FFFF33CC"/>
      <name val="Calibri (Corps)"/>
    </font>
    <font>
      <b/>
      <sz val="8"/>
      <color rgb="FF0070C0"/>
      <name val="Calibri (Corps)"/>
    </font>
    <font>
      <i/>
      <sz val="8"/>
      <color rgb="FFFF0000"/>
      <name val="Calibri (Corps)"/>
    </font>
    <font>
      <i/>
      <sz val="8"/>
      <name val="Calibri (Corps)"/>
    </font>
    <font>
      <sz val="8"/>
      <name val="Calibri"/>
      <family val="2"/>
      <scheme val="minor"/>
    </font>
    <font>
      <b/>
      <sz val="8"/>
      <name val="Calibri"/>
      <family val="2"/>
      <scheme val="minor"/>
    </font>
    <font>
      <i/>
      <sz val="8"/>
      <color rgb="FFFF0000"/>
      <name val="Calibri"/>
      <family val="2"/>
      <scheme val="minor"/>
    </font>
  </fonts>
  <fills count="83">
    <fill>
      <patternFill patternType="none"/>
    </fill>
    <fill>
      <patternFill patternType="gray125"/>
    </fill>
    <fill>
      <patternFill patternType="solid">
        <fgColor indexed="31"/>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7"/>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FFCC"/>
      </patternFill>
    </fill>
    <fill>
      <patternFill patternType="solid">
        <fgColor rgb="FFFFCC99"/>
      </patternFill>
    </fill>
    <fill>
      <patternFill patternType="solid">
        <fgColor rgb="FFFFC7CE"/>
      </patternFill>
    </fill>
    <fill>
      <patternFill patternType="solid">
        <fgColor rgb="FFFFEB9C"/>
      </patternFill>
    </fill>
    <fill>
      <patternFill patternType="solid">
        <fgColor rgb="FFC6EFCE"/>
      </patternFill>
    </fill>
    <fill>
      <patternFill patternType="solid">
        <fgColor rgb="FFA5A5A5"/>
      </patternFill>
    </fill>
    <fill>
      <patternFill patternType="solid">
        <fgColor theme="8" tint="0.79998168889431442"/>
        <bgColor indexed="64"/>
      </patternFill>
    </fill>
    <fill>
      <patternFill patternType="solid">
        <fgColor rgb="FFC4D79B"/>
        <bgColor indexed="64"/>
      </patternFill>
    </fill>
    <fill>
      <patternFill patternType="solid">
        <fgColor rgb="FFFFFF99"/>
        <bgColor indexed="64"/>
      </patternFill>
    </fill>
    <fill>
      <patternFill patternType="solid">
        <fgColor theme="0"/>
        <bgColor indexed="64"/>
      </patternFill>
    </fill>
    <fill>
      <patternFill patternType="solid">
        <fgColor rgb="FFEECC00"/>
        <bgColor indexed="64"/>
      </patternFill>
    </fill>
    <fill>
      <patternFill patternType="solid">
        <fgColor theme="9" tint="0.79998168889431442"/>
        <bgColor indexed="64"/>
      </patternFill>
    </fill>
    <fill>
      <patternFill patternType="solid">
        <fgColor rgb="FFFDE9D9"/>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99CCFF"/>
        <bgColor indexed="64"/>
      </patternFill>
    </fill>
    <fill>
      <patternFill patternType="solid">
        <fgColor rgb="FFFFCCCC"/>
        <bgColor indexed="64"/>
      </patternFill>
    </fill>
    <fill>
      <patternFill patternType="solid">
        <fgColor theme="8"/>
        <bgColor theme="8"/>
      </patternFill>
    </fill>
    <fill>
      <patternFill patternType="solid">
        <fgColor theme="7" tint="0.79998168889431442"/>
        <bgColor indexed="64"/>
      </patternFill>
    </fill>
    <fill>
      <patternFill patternType="solid">
        <fgColor rgb="FFFFFF00"/>
        <bgColor indexed="64"/>
      </patternFill>
    </fill>
    <fill>
      <patternFill patternType="solid">
        <fgColor rgb="FFFABF8F"/>
        <bgColor indexed="64"/>
      </patternFill>
    </fill>
    <fill>
      <patternFill patternType="solid">
        <fgColor rgb="FFFFD9D9"/>
        <bgColor indexed="64"/>
      </patternFill>
    </fill>
    <fill>
      <patternFill patternType="solid">
        <fgColor rgb="FFDFFAFD"/>
        <bgColor indexed="64"/>
      </patternFill>
    </fill>
    <fill>
      <patternFill patternType="solid">
        <fgColor indexed="44"/>
        <bgColor indexed="64"/>
      </patternFill>
    </fill>
    <fill>
      <patternFill patternType="solid">
        <fgColor rgb="FFC2FFDD"/>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CFFFDC"/>
        <bgColor indexed="64"/>
      </patternFill>
    </fill>
    <fill>
      <patternFill patternType="solid">
        <fgColor rgb="FFB1FFFF"/>
        <bgColor indexed="64"/>
      </patternFill>
    </fill>
    <fill>
      <patternFill patternType="solid">
        <fgColor theme="4" tint="0.59999389629810485"/>
        <bgColor indexed="64"/>
      </patternFill>
    </fill>
    <fill>
      <patternFill patternType="solid">
        <fgColor rgb="FFC4D79B"/>
        <bgColor rgb="FF000000"/>
      </patternFill>
    </fill>
    <fill>
      <patternFill patternType="solid">
        <fgColor rgb="FFD9D9D9"/>
        <bgColor indexed="64"/>
      </patternFill>
    </fill>
    <fill>
      <patternFill patternType="solid">
        <fgColor rgb="FFB8CCE4"/>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
      <left style="medium">
        <color auto="1"/>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diagonal/>
    </border>
    <border>
      <left style="thin">
        <color auto="1"/>
      </left>
      <right/>
      <top/>
      <bottom/>
      <diagonal/>
    </border>
    <border>
      <left/>
      <right/>
      <top style="medium">
        <color auto="1"/>
      </top>
      <bottom/>
      <diagonal/>
    </border>
    <border>
      <left style="medium">
        <color auto="1"/>
      </left>
      <right/>
      <top style="medium">
        <color auto="1"/>
      </top>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diagonal/>
    </border>
    <border>
      <left style="medium">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style="hair">
        <color auto="1"/>
      </top>
      <bottom style="thin">
        <color auto="1"/>
      </bottom>
      <diagonal/>
    </border>
    <border>
      <left/>
      <right style="thin">
        <color auto="1"/>
      </right>
      <top/>
      <bottom/>
      <diagonal/>
    </border>
    <border>
      <left style="thin">
        <color auto="1"/>
      </left>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style="thin">
        <color auto="1"/>
      </left>
      <right style="thin">
        <color auto="1"/>
      </right>
      <top/>
      <bottom style="thin">
        <color auto="1"/>
      </bottom>
      <diagonal/>
    </border>
    <border>
      <left style="thin">
        <color auto="1"/>
      </left>
      <right style="thin">
        <color auto="1"/>
      </right>
      <top/>
      <bottom style="medium">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double">
        <color auto="1"/>
      </left>
      <right style="thin">
        <color auto="1"/>
      </right>
      <top style="thin">
        <color auto="1"/>
      </top>
      <bottom style="thin">
        <color auto="1"/>
      </bottom>
      <diagonal/>
    </border>
    <border>
      <left style="thin">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style="thin">
        <color auto="1"/>
      </right>
      <top style="double">
        <color auto="1"/>
      </top>
      <bottom style="thin">
        <color auto="1"/>
      </bottom>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right style="double">
        <color rgb="FF7030A0"/>
      </right>
      <top style="double">
        <color rgb="FF7030A0"/>
      </top>
      <bottom style="double">
        <color rgb="FF7030A0"/>
      </bottom>
      <diagonal/>
    </border>
    <border>
      <left style="double">
        <color auto="1"/>
      </left>
      <right/>
      <top style="hair">
        <color auto="1"/>
      </top>
      <bottom style="hair">
        <color auto="1"/>
      </bottom>
      <diagonal/>
    </border>
    <border>
      <left style="double">
        <color auto="1"/>
      </left>
      <right/>
      <top style="hair">
        <color auto="1"/>
      </top>
      <bottom style="double">
        <color auto="1"/>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double">
        <color auto="1"/>
      </right>
      <top/>
      <bottom style="hair">
        <color auto="1"/>
      </bottom>
      <diagonal/>
    </border>
    <border>
      <left style="double">
        <color auto="1"/>
      </left>
      <right style="double">
        <color auto="1"/>
      </right>
      <top style="hair">
        <color auto="1"/>
      </top>
      <bottom/>
      <diagonal/>
    </border>
    <border>
      <left style="hair">
        <color indexed="64"/>
      </left>
      <right style="hair">
        <color indexed="64"/>
      </right>
      <top style="hair">
        <color indexed="64"/>
      </top>
      <bottom style="hair">
        <color indexed="64"/>
      </bottom>
      <diagonal/>
    </border>
    <border>
      <left/>
      <right style="thin">
        <color indexed="64"/>
      </right>
      <top/>
      <bottom style="thin">
        <color indexed="64"/>
      </bottom>
      <diagonal/>
    </border>
    <border>
      <left style="thin">
        <color auto="1"/>
      </left>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auto="1"/>
      </bottom>
      <diagonal/>
    </border>
    <border>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right/>
      <top style="medium">
        <color indexed="64"/>
      </top>
      <bottom style="thin">
        <color auto="1"/>
      </bottom>
      <diagonal/>
    </border>
    <border>
      <left/>
      <right style="medium">
        <color indexed="64"/>
      </right>
      <top style="thin">
        <color auto="1"/>
      </top>
      <bottom style="thin">
        <color auto="1"/>
      </bottom>
      <diagonal/>
    </border>
    <border>
      <left/>
      <right/>
      <top style="thin">
        <color auto="1"/>
      </top>
      <bottom style="medium">
        <color indexed="64"/>
      </bottom>
      <diagonal/>
    </border>
    <border>
      <left/>
      <right style="thin">
        <color auto="1"/>
      </right>
      <top/>
      <bottom style="medium">
        <color indexed="64"/>
      </bottom>
      <diagonal/>
    </border>
    <border>
      <left style="medium">
        <color auto="1"/>
      </left>
      <right/>
      <top style="thin">
        <color auto="1"/>
      </top>
      <bottom/>
      <diagonal/>
    </border>
    <border>
      <left/>
      <right style="medium">
        <color auto="1"/>
      </right>
      <top style="thin">
        <color auto="1"/>
      </top>
      <bottom/>
      <diagonal/>
    </border>
    <border>
      <left style="thin">
        <color auto="1"/>
      </left>
      <right style="thin">
        <color auto="1"/>
      </right>
      <top style="thin">
        <color auto="1"/>
      </top>
      <bottom style="medium">
        <color indexed="64"/>
      </bottom>
      <diagonal/>
    </border>
  </borders>
  <cellStyleXfs count="158">
    <xf numFmtId="0" fontId="0" fillId="0" borderId="0"/>
    <xf numFmtId="0" fontId="4" fillId="2" borderId="0" applyNumberFormat="0" applyBorder="0" applyAlignment="0" applyProtection="0"/>
    <xf numFmtId="0" fontId="50" fillId="25" borderId="0" applyNumberFormat="0" applyBorder="0" applyAlignment="0" applyProtection="0"/>
    <xf numFmtId="0" fontId="4" fillId="3" borderId="0" applyNumberFormat="0" applyBorder="0" applyAlignment="0" applyProtection="0"/>
    <xf numFmtId="0" fontId="50" fillId="26" borderId="0" applyNumberFormat="0" applyBorder="0" applyAlignment="0" applyProtection="0"/>
    <xf numFmtId="0" fontId="4" fillId="5" borderId="0" applyNumberFormat="0" applyBorder="0" applyAlignment="0" applyProtection="0"/>
    <xf numFmtId="0" fontId="50" fillId="27" borderId="0" applyNumberFormat="0" applyBorder="0" applyAlignment="0" applyProtection="0"/>
    <xf numFmtId="0" fontId="4" fillId="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4" fillId="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4" fillId="4" borderId="0" applyNumberFormat="0" applyBorder="0" applyAlignment="0" applyProtection="0"/>
    <xf numFmtId="0" fontId="50" fillId="30" borderId="0" applyNumberFormat="0" applyBorder="0" applyAlignment="0" applyProtection="0"/>
    <xf numFmtId="0" fontId="4" fillId="9" borderId="0" applyNumberFormat="0" applyBorder="0" applyAlignment="0" applyProtection="0"/>
    <xf numFmtId="0" fontId="50" fillId="31" borderId="0" applyNumberFormat="0" applyBorder="0" applyAlignment="0" applyProtection="0"/>
    <xf numFmtId="0" fontId="50" fillId="32" borderId="0" applyNumberFormat="0" applyBorder="0" applyAlignment="0" applyProtection="0"/>
    <xf numFmtId="0" fontId="4" fillId="11" borderId="0" applyNumberFormat="0" applyBorder="0" applyAlignment="0" applyProtection="0"/>
    <xf numFmtId="0" fontId="50" fillId="32" borderId="0" applyNumberFormat="0" applyBorder="0" applyAlignment="0" applyProtection="0"/>
    <xf numFmtId="0" fontId="4" fillId="12" borderId="0" applyNumberFormat="0" applyBorder="0" applyAlignment="0" applyProtection="0"/>
    <xf numFmtId="0" fontId="50" fillId="33" borderId="0" applyNumberFormat="0" applyBorder="0" applyAlignment="0" applyProtection="0"/>
    <xf numFmtId="0" fontId="4" fillId="7" borderId="0" applyNumberFormat="0" applyBorder="0" applyAlignment="0" applyProtection="0"/>
    <xf numFmtId="0" fontId="50" fillId="34" borderId="0" applyNumberFormat="0" applyBorder="0" applyAlignment="0" applyProtection="0"/>
    <xf numFmtId="0" fontId="50" fillId="35" borderId="0" applyNumberFormat="0" applyBorder="0" applyAlignment="0" applyProtection="0"/>
    <xf numFmtId="0" fontId="4" fillId="9" borderId="0" applyNumberFormat="0" applyBorder="0" applyAlignment="0" applyProtection="0"/>
    <xf numFmtId="0" fontId="50" fillId="35" borderId="0" applyNumberFormat="0" applyBorder="0" applyAlignment="0" applyProtection="0"/>
    <xf numFmtId="0" fontId="4" fillId="14" borderId="0" applyNumberFormat="0" applyBorder="0" applyAlignment="0" applyProtection="0"/>
    <xf numFmtId="0" fontId="50" fillId="36" borderId="0" applyNumberFormat="0" applyBorder="0" applyAlignment="0" applyProtection="0"/>
    <xf numFmtId="0" fontId="5" fillId="15" borderId="0" applyNumberFormat="0" applyBorder="0" applyAlignment="0" applyProtection="0"/>
    <xf numFmtId="0" fontId="51" fillId="37" borderId="0" applyNumberFormat="0" applyBorder="0" applyAlignment="0" applyProtection="0"/>
    <xf numFmtId="0" fontId="51" fillId="38" borderId="0" applyNumberFormat="0" applyBorder="0" applyAlignment="0" applyProtection="0"/>
    <xf numFmtId="0" fontId="5" fillId="11" borderId="0" applyNumberFormat="0" applyBorder="0" applyAlignment="0" applyProtection="0"/>
    <xf numFmtId="0" fontId="51" fillId="38" borderId="0" applyNumberFormat="0" applyBorder="0" applyAlignment="0" applyProtection="0"/>
    <xf numFmtId="0" fontId="5" fillId="12" borderId="0" applyNumberFormat="0" applyBorder="0" applyAlignment="0" applyProtection="0"/>
    <xf numFmtId="0" fontId="51" fillId="39" borderId="0" applyNumberFormat="0" applyBorder="0" applyAlignment="0" applyProtection="0"/>
    <xf numFmtId="0" fontId="5" fillId="17" borderId="0" applyNumberFormat="0" applyBorder="0" applyAlignment="0" applyProtection="0"/>
    <xf numFmtId="0" fontId="51" fillId="40" borderId="0" applyNumberFormat="0" applyBorder="0" applyAlignment="0" applyProtection="0"/>
    <xf numFmtId="0" fontId="51" fillId="41" borderId="0" applyNumberFormat="0" applyBorder="0" applyAlignment="0" applyProtection="0"/>
    <xf numFmtId="0" fontId="5" fillId="16" borderId="0" applyNumberFormat="0" applyBorder="0" applyAlignment="0" applyProtection="0"/>
    <xf numFmtId="0" fontId="51" fillId="41" borderId="0" applyNumberFormat="0" applyBorder="0" applyAlignment="0" applyProtection="0"/>
    <xf numFmtId="0" fontId="5" fillId="18" borderId="0" applyNumberFormat="0" applyBorder="0" applyAlignment="0" applyProtection="0"/>
    <xf numFmtId="0" fontId="51" fillId="42" borderId="0" applyNumberFormat="0" applyBorder="0" applyAlignment="0" applyProtection="0"/>
    <xf numFmtId="0" fontId="5" fillId="19" borderId="0" applyNumberFormat="0" applyBorder="0" applyAlignment="0" applyProtection="0"/>
    <xf numFmtId="0" fontId="51" fillId="43" borderId="0" applyNumberFormat="0" applyBorder="0" applyAlignment="0" applyProtection="0"/>
    <xf numFmtId="0" fontId="51" fillId="44" borderId="0" applyNumberFormat="0" applyBorder="0" applyAlignment="0" applyProtection="0"/>
    <xf numFmtId="0" fontId="5" fillId="20" borderId="0" applyNumberFormat="0" applyBorder="0" applyAlignment="0" applyProtection="0"/>
    <xf numFmtId="0" fontId="51" fillId="44" borderId="0" applyNumberFormat="0" applyBorder="0" applyAlignment="0" applyProtection="0"/>
    <xf numFmtId="0" fontId="51" fillId="45" borderId="0" applyNumberFormat="0" applyBorder="0" applyAlignment="0" applyProtection="0"/>
    <xf numFmtId="0" fontId="5" fillId="21" borderId="0" applyNumberFormat="0" applyBorder="0" applyAlignment="0" applyProtection="0"/>
    <xf numFmtId="0" fontId="51" fillId="45" borderId="0" applyNumberFormat="0" applyBorder="0" applyAlignment="0" applyProtection="0"/>
    <xf numFmtId="0" fontId="5" fillId="17" borderId="0" applyNumberFormat="0" applyBorder="0" applyAlignment="0" applyProtection="0"/>
    <xf numFmtId="0" fontId="51" fillId="46" borderId="0" applyNumberFormat="0" applyBorder="0" applyAlignment="0" applyProtection="0"/>
    <xf numFmtId="0" fontId="51" fillId="47" borderId="0" applyNumberFormat="0" applyBorder="0" applyAlignment="0" applyProtection="0"/>
    <xf numFmtId="0" fontId="5" fillId="16" borderId="0" applyNumberFormat="0" applyBorder="0" applyAlignment="0" applyProtection="0"/>
    <xf numFmtId="0" fontId="51" fillId="47" borderId="0" applyNumberFormat="0" applyBorder="0" applyAlignment="0" applyProtection="0"/>
    <xf numFmtId="0" fontId="5" fillId="22" borderId="0" applyNumberFormat="0" applyBorder="0" applyAlignment="0" applyProtection="0"/>
    <xf numFmtId="0" fontId="51" fillId="48" borderId="0" applyNumberFormat="0" applyBorder="0" applyAlignment="0" applyProtection="0"/>
    <xf numFmtId="0" fontId="52" fillId="0" borderId="0" applyNumberFormat="0" applyFill="0" applyBorder="0" applyAlignment="0" applyProtection="0"/>
    <xf numFmtId="0" fontId="6" fillId="0" borderId="0" applyNumberFormat="0" applyFill="0" applyBorder="0" applyAlignment="0" applyProtection="0"/>
    <xf numFmtId="0" fontId="52" fillId="0" borderId="0" applyNumberFormat="0" applyFill="0" applyBorder="0" applyAlignment="0" applyProtection="0"/>
    <xf numFmtId="0" fontId="7" fillId="10" borderId="1" applyNumberFormat="0" applyAlignment="0" applyProtection="0"/>
    <xf numFmtId="0" fontId="53" fillId="49" borderId="48" applyNumberFormat="0" applyAlignment="0" applyProtection="0"/>
    <xf numFmtId="0" fontId="54" fillId="0" borderId="49" applyNumberFormat="0" applyFill="0" applyAlignment="0" applyProtection="0"/>
    <xf numFmtId="0" fontId="8" fillId="0" borderId="2" applyNumberFormat="0" applyFill="0" applyAlignment="0" applyProtection="0"/>
    <xf numFmtId="0" fontId="54" fillId="0" borderId="49" applyNumberFormat="0" applyFill="0" applyAlignment="0" applyProtection="0"/>
    <xf numFmtId="0" fontId="4" fillId="6" borderId="3" applyNumberFormat="0" applyFont="0" applyAlignment="0" applyProtection="0"/>
    <xf numFmtId="0" fontId="50" fillId="50" borderId="50" applyNumberFormat="0" applyFont="0" applyAlignment="0" applyProtection="0"/>
    <xf numFmtId="0" fontId="55" fillId="51" borderId="48" applyNumberFormat="0" applyAlignment="0" applyProtection="0"/>
    <xf numFmtId="0" fontId="9" fillId="4" borderId="1" applyNumberFormat="0" applyAlignment="0" applyProtection="0"/>
    <xf numFmtId="0" fontId="55" fillId="51" borderId="48" applyNumberFormat="0" applyAlignment="0" applyProtection="0"/>
    <xf numFmtId="164" fontId="2" fillId="0" borderId="0" applyFont="0" applyFill="0" applyBorder="0" applyAlignment="0" applyProtection="0"/>
    <xf numFmtId="164" fontId="2" fillId="0" borderId="0" applyFont="0" applyFill="0" applyBorder="0" applyAlignment="0" applyProtection="0"/>
    <xf numFmtId="0" fontId="56" fillId="52" borderId="0" applyNumberFormat="0" applyBorder="0" applyAlignment="0" applyProtection="0"/>
    <xf numFmtId="0" fontId="10" fillId="3" borderId="0" applyNumberFormat="0" applyBorder="0" applyAlignment="0" applyProtection="0"/>
    <xf numFmtId="0" fontId="56" fillId="52" borderId="0" applyNumberFormat="0" applyBorder="0" applyAlignment="0" applyProtection="0"/>
    <xf numFmtId="166" fontId="1" fillId="0" borderId="0" applyFont="0" applyFill="0" applyBorder="0" applyAlignment="0" applyProtection="0"/>
    <xf numFmtId="165" fontId="2" fillId="0" borderId="0" applyFill="0" applyBorder="0" applyAlignment="0" applyProtection="0"/>
    <xf numFmtId="165" fontId="2" fillId="0" borderId="0" applyFont="0" applyFill="0" applyBorder="0" applyAlignment="0" applyProtection="0"/>
    <xf numFmtId="165" fontId="2" fillId="0" borderId="0" applyFill="0" applyBorder="0" applyAlignment="0" applyProtection="0"/>
    <xf numFmtId="166" fontId="2" fillId="0" borderId="0" applyFont="0" applyFill="0" applyBorder="0" applyAlignment="0" applyProtection="0"/>
    <xf numFmtId="166" fontId="28" fillId="0" borderId="0" applyFont="0" applyFill="0" applyBorder="0" applyAlignment="0" applyProtection="0"/>
    <xf numFmtId="0" fontId="57" fillId="53" borderId="0" applyNumberFormat="0" applyBorder="0" applyAlignment="0" applyProtection="0"/>
    <xf numFmtId="0" fontId="11" fillId="13" borderId="0" applyNumberFormat="0" applyBorder="0" applyAlignment="0" applyProtection="0"/>
    <xf numFmtId="0" fontId="57" fillId="53" borderId="0" applyNumberFormat="0" applyBorder="0" applyAlignment="0" applyProtection="0"/>
    <xf numFmtId="0" fontId="2" fillId="0" borderId="0"/>
    <xf numFmtId="0" fontId="58" fillId="0" borderId="0"/>
    <xf numFmtId="0" fontId="21" fillId="0" borderId="0"/>
    <xf numFmtId="0" fontId="50" fillId="0" borderId="0"/>
    <xf numFmtId="0" fontId="22" fillId="0" borderId="0"/>
    <xf numFmtId="0" fontId="50" fillId="0" borderId="0"/>
    <xf numFmtId="0" fontId="27" fillId="0" borderId="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13" borderId="3" applyNumberFormat="0" applyFont="0" applyAlignment="0" applyProtection="0"/>
    <xf numFmtId="0" fontId="59" fillId="54" borderId="0" applyNumberFormat="0" applyBorder="0" applyAlignment="0" applyProtection="0"/>
    <xf numFmtId="0" fontId="12" fillId="5" borderId="0" applyNumberFormat="0" applyBorder="0" applyAlignment="0" applyProtection="0"/>
    <xf numFmtId="0" fontId="59" fillId="54" borderId="0" applyNumberFormat="0" applyBorder="0" applyAlignment="0" applyProtection="0"/>
    <xf numFmtId="0" fontId="13" fillId="10" borderId="4" applyNumberFormat="0" applyAlignment="0" applyProtection="0"/>
    <xf numFmtId="0" fontId="60" fillId="49" borderId="51" applyNumberFormat="0" applyAlignment="0" applyProtection="0"/>
    <xf numFmtId="0" fontId="61" fillId="0" borderId="0" applyNumberFormat="0" applyFill="0" applyBorder="0" applyAlignment="0" applyProtection="0"/>
    <xf numFmtId="0" fontId="14"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15" fillId="0" borderId="0" applyNumberFormat="0" applyFill="0" applyBorder="0" applyAlignment="0" applyProtection="0"/>
    <xf numFmtId="0" fontId="16" fillId="0" borderId="5" applyNumberFormat="0" applyFill="0" applyAlignment="0" applyProtection="0"/>
    <xf numFmtId="0" fontId="63" fillId="0" borderId="52" applyNumberFormat="0" applyFill="0" applyAlignment="0" applyProtection="0"/>
    <xf numFmtId="0" fontId="17" fillId="0" borderId="6" applyNumberFormat="0" applyFill="0" applyAlignment="0" applyProtection="0"/>
    <xf numFmtId="0" fontId="64" fillId="0" borderId="53" applyNumberFormat="0" applyFill="0" applyAlignment="0" applyProtection="0"/>
    <xf numFmtId="0" fontId="18" fillId="0" borderId="7" applyNumberFormat="0" applyFill="0" applyAlignment="0" applyProtection="0"/>
    <xf numFmtId="0" fontId="65" fillId="0" borderId="54" applyNumberFormat="0" applyFill="0" applyAlignment="0" applyProtection="0"/>
    <xf numFmtId="0" fontId="18" fillId="0" borderId="0" applyNumberFormat="0" applyFill="0" applyBorder="0" applyAlignment="0" applyProtection="0"/>
    <xf numFmtId="0" fontId="65" fillId="0" borderId="0" applyNumberFormat="0" applyFill="0" applyBorder="0" applyAlignment="0" applyProtection="0"/>
    <xf numFmtId="0" fontId="19" fillId="0" borderId="8" applyNumberFormat="0" applyFill="0" applyAlignment="0" applyProtection="0"/>
    <xf numFmtId="0" fontId="66" fillId="0" borderId="55" applyNumberFormat="0" applyFill="0" applyAlignment="0" applyProtection="0"/>
    <xf numFmtId="0" fontId="20" fillId="23" borderId="9" applyNumberFormat="0" applyAlignment="0" applyProtection="0"/>
    <xf numFmtId="0" fontId="67" fillId="55" borderId="56" applyNumberFormat="0" applyAlignment="0" applyProtection="0"/>
    <xf numFmtId="0" fontId="23" fillId="23" borderId="9" applyNumberFormat="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1" fillId="0" borderId="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cellStyleXfs>
  <cellXfs count="1380">
    <xf numFmtId="0" fontId="0" fillId="0" borderId="0" xfId="0"/>
    <xf numFmtId="0" fontId="68" fillId="0" borderId="0" xfId="0" applyFont="1" applyAlignment="1" applyProtection="1">
      <alignment vertical="center"/>
      <protection locked="0"/>
    </xf>
    <xf numFmtId="169" fontId="0" fillId="0" borderId="0" xfId="0" applyNumberFormat="1" applyAlignment="1">
      <alignment horizontal="left"/>
    </xf>
    <xf numFmtId="0" fontId="25" fillId="0" borderId="0" xfId="85" applyFont="1" applyProtection="1">
      <protection locked="0"/>
    </xf>
    <xf numFmtId="0" fontId="25" fillId="0" borderId="12" xfId="85" applyFont="1" applyBorder="1" applyAlignment="1" applyProtection="1">
      <alignment horizontal="center"/>
      <protection locked="0"/>
    </xf>
    <xf numFmtId="0" fontId="25" fillId="0" borderId="12" xfId="85" applyFont="1" applyBorder="1" applyProtection="1">
      <protection locked="0"/>
    </xf>
    <xf numFmtId="0" fontId="25" fillId="0" borderId="13" xfId="85" applyFont="1" applyBorder="1" applyProtection="1">
      <protection locked="0"/>
    </xf>
    <xf numFmtId="0" fontId="2" fillId="0" borderId="0" xfId="85" applyProtection="1">
      <protection locked="0"/>
    </xf>
    <xf numFmtId="0" fontId="2" fillId="0" borderId="13" xfId="85" applyBorder="1" applyProtection="1">
      <protection locked="0"/>
    </xf>
    <xf numFmtId="0" fontId="30" fillId="0" borderId="13" xfId="85" applyFont="1" applyBorder="1" applyProtection="1">
      <protection locked="0"/>
    </xf>
    <xf numFmtId="0" fontId="70" fillId="0" borderId="13" xfId="85" applyFont="1" applyBorder="1" applyProtection="1">
      <protection locked="0"/>
    </xf>
    <xf numFmtId="0" fontId="2" fillId="0" borderId="10" xfId="85" applyBorder="1" applyProtection="1">
      <protection locked="0"/>
    </xf>
    <xf numFmtId="0" fontId="2" fillId="0" borderId="11" xfId="85" applyBorder="1" applyProtection="1">
      <protection locked="0"/>
    </xf>
    <xf numFmtId="0" fontId="2" fillId="0" borderId="14" xfId="85" applyBorder="1" applyProtection="1">
      <protection locked="0"/>
    </xf>
    <xf numFmtId="0" fontId="2" fillId="56" borderId="10" xfId="85" applyFill="1" applyBorder="1" applyAlignment="1" applyProtection="1">
      <alignment horizontal="center"/>
      <protection locked="0"/>
    </xf>
    <xf numFmtId="0" fontId="2" fillId="56" borderId="11" xfId="85" applyFill="1" applyBorder="1" applyProtection="1">
      <protection locked="0"/>
    </xf>
    <xf numFmtId="0" fontId="2" fillId="56" borderId="14" xfId="85" applyFill="1" applyBorder="1" applyProtection="1">
      <protection locked="0"/>
    </xf>
    <xf numFmtId="0" fontId="2" fillId="0" borderId="15" xfId="85" applyBorder="1" applyProtection="1">
      <protection locked="0"/>
    </xf>
    <xf numFmtId="0" fontId="2" fillId="0" borderId="16" xfId="85" applyBorder="1" applyProtection="1">
      <protection locked="0"/>
    </xf>
    <xf numFmtId="0" fontId="2" fillId="56" borderId="0" xfId="85" applyFill="1" applyProtection="1">
      <protection locked="0"/>
    </xf>
    <xf numFmtId="0" fontId="25" fillId="56" borderId="0" xfId="85" applyFont="1" applyFill="1" applyProtection="1">
      <protection locked="0"/>
    </xf>
    <xf numFmtId="0" fontId="2" fillId="56" borderId="13" xfId="85" applyFill="1" applyBorder="1" applyProtection="1">
      <protection locked="0"/>
    </xf>
    <xf numFmtId="0" fontId="25" fillId="56" borderId="13" xfId="85" applyFont="1" applyFill="1" applyBorder="1" applyProtection="1">
      <protection locked="0"/>
    </xf>
    <xf numFmtId="0" fontId="25" fillId="0" borderId="17" xfId="85" applyFont="1" applyBorder="1" applyProtection="1">
      <protection locked="0"/>
    </xf>
    <xf numFmtId="0" fontId="24" fillId="56" borderId="0" xfId="85" applyFont="1" applyFill="1" applyAlignment="1" applyProtection="1">
      <alignment horizontal="left"/>
      <protection locked="0"/>
    </xf>
    <xf numFmtId="0" fontId="2" fillId="56" borderId="11" xfId="85" applyFill="1" applyBorder="1" applyAlignment="1" applyProtection="1">
      <alignment horizontal="center"/>
      <protection locked="0"/>
    </xf>
    <xf numFmtId="0" fontId="32" fillId="0" borderId="13" xfId="85" applyFont="1" applyBorder="1" applyAlignment="1" applyProtection="1">
      <alignment horizontal="center"/>
      <protection locked="0"/>
    </xf>
    <xf numFmtId="0" fontId="32" fillId="0" borderId="0" xfId="85" applyFont="1" applyAlignment="1" applyProtection="1">
      <alignment horizontal="center"/>
      <protection locked="0"/>
    </xf>
    <xf numFmtId="0" fontId="3" fillId="0" borderId="0" xfId="85" applyFont="1" applyAlignment="1" applyProtection="1">
      <alignment vertical="center"/>
      <protection locked="0"/>
    </xf>
    <xf numFmtId="0" fontId="35" fillId="0" borderId="0" xfId="85" applyFont="1" applyAlignment="1" applyProtection="1">
      <alignment horizontal="center" vertical="center" wrapText="1"/>
      <protection locked="0"/>
    </xf>
    <xf numFmtId="0" fontId="35" fillId="0" borderId="0" xfId="85" applyFont="1" applyAlignment="1" applyProtection="1">
      <alignment horizontal="center" vertical="center"/>
      <protection locked="0"/>
    </xf>
    <xf numFmtId="0" fontId="24" fillId="0" borderId="18" xfId="85" applyFont="1" applyBorder="1" applyAlignment="1" applyProtection="1">
      <alignment horizontal="center" vertical="center"/>
      <protection locked="0"/>
    </xf>
    <xf numFmtId="0" fontId="38" fillId="0" borderId="0" xfId="85" applyFont="1" applyAlignment="1" applyProtection="1">
      <alignment vertical="center"/>
      <protection locked="0"/>
    </xf>
    <xf numFmtId="0" fontId="37" fillId="0" borderId="0" xfId="85" applyFont="1" applyAlignment="1" applyProtection="1">
      <alignment horizontal="left" vertical="center"/>
      <protection locked="0"/>
    </xf>
    <xf numFmtId="3" fontId="41" fillId="0" borderId="0" xfId="85" applyNumberFormat="1" applyFont="1" applyAlignment="1" applyProtection="1">
      <alignment horizontal="center" vertical="center"/>
      <protection locked="0"/>
    </xf>
    <xf numFmtId="0" fontId="25" fillId="0" borderId="0" xfId="85" applyFont="1" applyAlignment="1" applyProtection="1">
      <alignment vertical="center"/>
      <protection locked="0"/>
    </xf>
    <xf numFmtId="2" fontId="24" fillId="0" borderId="0" xfId="85" applyNumberFormat="1" applyFont="1" applyAlignment="1">
      <alignment horizontal="center"/>
    </xf>
    <xf numFmtId="0" fontId="2" fillId="0" borderId="0" xfId="85" applyAlignment="1" applyProtection="1">
      <alignment horizontal="left" vertical="center"/>
      <protection locked="0"/>
    </xf>
    <xf numFmtId="9" fontId="2" fillId="0" borderId="0" xfId="85" applyNumberFormat="1" applyProtection="1">
      <protection locked="0"/>
    </xf>
    <xf numFmtId="0" fontId="0" fillId="0" borderId="0" xfId="0" applyAlignment="1">
      <alignment horizontal="center"/>
    </xf>
    <xf numFmtId="0" fontId="0" fillId="0" borderId="10" xfId="0" applyBorder="1"/>
    <xf numFmtId="0" fontId="0" fillId="0" borderId="0" xfId="0" applyAlignment="1">
      <alignment vertical="center"/>
    </xf>
    <xf numFmtId="0" fontId="0" fillId="0" borderId="10" xfId="0" applyBorder="1" applyAlignment="1">
      <alignment horizontal="center"/>
    </xf>
    <xf numFmtId="0" fontId="71" fillId="0" borderId="20" xfId="0" applyFont="1" applyBorder="1"/>
    <xf numFmtId="0" fontId="71" fillId="0" borderId="17" xfId="0" applyFont="1" applyBorder="1"/>
    <xf numFmtId="0" fontId="71" fillId="0" borderId="21" xfId="0" applyFont="1" applyBorder="1"/>
    <xf numFmtId="0" fontId="71" fillId="0" borderId="12" xfId="0" applyFont="1" applyBorder="1"/>
    <xf numFmtId="0" fontId="71" fillId="0" borderId="13" xfId="0" applyFont="1" applyBorder="1"/>
    <xf numFmtId="0" fontId="0" fillId="0" borderId="0" xfId="0" applyAlignment="1">
      <alignment wrapText="1"/>
    </xf>
    <xf numFmtId="0" fontId="71" fillId="0" borderId="13" xfId="0" applyFont="1" applyBorder="1" applyAlignment="1">
      <alignment wrapText="1"/>
    </xf>
    <xf numFmtId="0" fontId="71" fillId="0" borderId="12" xfId="0" applyFont="1" applyBorder="1" applyAlignment="1">
      <alignment wrapText="1"/>
    </xf>
    <xf numFmtId="0" fontId="71" fillId="0" borderId="13" xfId="0" applyFont="1" applyBorder="1" applyAlignment="1">
      <alignment vertical="center"/>
    </xf>
    <xf numFmtId="0" fontId="72" fillId="0" borderId="12" xfId="0" applyFont="1" applyBorder="1" applyAlignment="1">
      <alignment horizontal="right"/>
    </xf>
    <xf numFmtId="10" fontId="71" fillId="0" borderId="12" xfId="92" applyNumberFormat="1" applyFont="1" applyBorder="1"/>
    <xf numFmtId="168" fontId="71" fillId="0" borderId="12" xfId="0" applyNumberFormat="1" applyFont="1" applyBorder="1"/>
    <xf numFmtId="0" fontId="3" fillId="0" borderId="12" xfId="85" applyFont="1" applyBorder="1" applyAlignment="1" applyProtection="1">
      <alignment vertical="center"/>
      <protection locked="0"/>
    </xf>
    <xf numFmtId="0" fontId="2" fillId="0" borderId="12" xfId="85" applyBorder="1" applyProtection="1">
      <protection locked="0"/>
    </xf>
    <xf numFmtId="0" fontId="2" fillId="0" borderId="0" xfId="85" applyAlignment="1" applyProtection="1">
      <alignment vertical="center"/>
      <protection locked="0"/>
    </xf>
    <xf numFmtId="0" fontId="2" fillId="0" borderId="21" xfId="85" applyBorder="1" applyProtection="1">
      <protection locked="0"/>
    </xf>
    <xf numFmtId="0" fontId="2" fillId="0" borderId="20" xfId="85" applyBorder="1" applyProtection="1">
      <protection locked="0"/>
    </xf>
    <xf numFmtId="0" fontId="2" fillId="0" borderId="17" xfId="85" applyBorder="1" applyProtection="1">
      <protection locked="0"/>
    </xf>
    <xf numFmtId="0" fontId="3" fillId="0" borderId="13" xfId="85" applyFont="1" applyBorder="1" applyAlignment="1" applyProtection="1">
      <alignment vertical="center"/>
      <protection locked="0"/>
    </xf>
    <xf numFmtId="0" fontId="2" fillId="0" borderId="24" xfId="85" applyBorder="1" applyProtection="1">
      <protection locked="0"/>
    </xf>
    <xf numFmtId="0" fontId="2" fillId="0" borderId="23" xfId="85" applyBorder="1" applyProtection="1">
      <protection locked="0"/>
    </xf>
    <xf numFmtId="0" fontId="71" fillId="0" borderId="12" xfId="0" applyFont="1" applyBorder="1" applyAlignment="1">
      <alignment vertical="center"/>
    </xf>
    <xf numFmtId="0" fontId="76" fillId="0" borderId="27" xfId="0" applyFont="1" applyBorder="1" applyAlignment="1">
      <alignment vertical="center" wrapText="1"/>
    </xf>
    <xf numFmtId="9" fontId="76" fillId="0" borderId="27" xfId="92" applyFont="1" applyBorder="1" applyAlignment="1">
      <alignment horizontal="center" vertical="center"/>
    </xf>
    <xf numFmtId="0" fontId="77" fillId="60" borderId="29" xfId="0" applyFont="1" applyFill="1" applyBorder="1" applyAlignment="1">
      <alignment horizontal="center" vertical="center" wrapText="1"/>
    </xf>
    <xf numFmtId="0" fontId="77" fillId="60" borderId="12" xfId="0" applyFont="1" applyFill="1" applyBorder="1" applyAlignment="1">
      <alignment horizontal="center" vertical="center" wrapText="1"/>
    </xf>
    <xf numFmtId="9" fontId="77" fillId="60" borderId="12" xfId="92" applyFont="1" applyFill="1" applyBorder="1" applyAlignment="1">
      <alignment horizontal="center" vertical="center" wrapText="1"/>
    </xf>
    <xf numFmtId="168" fontId="77" fillId="60" borderId="12" xfId="0" applyNumberFormat="1" applyFont="1" applyFill="1" applyBorder="1" applyAlignment="1">
      <alignment horizontal="center" vertical="center" wrapText="1"/>
    </xf>
    <xf numFmtId="0" fontId="76" fillId="0" borderId="17" xfId="0" applyFont="1" applyBorder="1"/>
    <xf numFmtId="0" fontId="76" fillId="0" borderId="20" xfId="0" applyFont="1" applyBorder="1"/>
    <xf numFmtId="1" fontId="0" fillId="0" borderId="10" xfId="0" applyNumberFormat="1" applyBorder="1" applyAlignment="1">
      <alignment horizontal="center"/>
    </xf>
    <xf numFmtId="1" fontId="0" fillId="0" borderId="0" xfId="0" applyNumberFormat="1" applyAlignment="1">
      <alignment horizontal="center"/>
    </xf>
    <xf numFmtId="0" fontId="25" fillId="24" borderId="35" xfId="85" applyFont="1" applyFill="1" applyBorder="1" applyAlignment="1" applyProtection="1">
      <alignment horizontal="left" vertical="center"/>
      <protection locked="0"/>
    </xf>
    <xf numFmtId="0" fontId="25" fillId="24" borderId="36" xfId="85" applyFont="1" applyFill="1" applyBorder="1" applyAlignment="1" applyProtection="1">
      <alignment horizontal="left" vertical="center"/>
      <protection locked="0"/>
    </xf>
    <xf numFmtId="0" fontId="25" fillId="24" borderId="37" xfId="85" applyFont="1" applyFill="1" applyBorder="1" applyAlignment="1" applyProtection="1">
      <alignment horizontal="left" vertical="center"/>
      <protection locked="0"/>
    </xf>
    <xf numFmtId="0" fontId="25" fillId="24" borderId="38" xfId="85" applyFont="1" applyFill="1" applyBorder="1" applyAlignment="1" applyProtection="1">
      <alignment horizontal="left" vertical="center"/>
      <protection locked="0"/>
    </xf>
    <xf numFmtId="0" fontId="24" fillId="0" borderId="18" xfId="85" applyFont="1" applyBorder="1" applyAlignment="1" applyProtection="1">
      <alignment horizontal="left" vertical="top" wrapText="1"/>
      <protection locked="0"/>
    </xf>
    <xf numFmtId="0" fontId="25" fillId="0" borderId="22" xfId="85" applyFont="1" applyBorder="1" applyAlignment="1" applyProtection="1">
      <alignment vertical="center"/>
      <protection locked="0"/>
    </xf>
    <xf numFmtId="1" fontId="24" fillId="0" borderId="22" xfId="85" applyNumberFormat="1" applyFont="1" applyBorder="1" applyAlignment="1" applyProtection="1">
      <alignment horizontal="center"/>
      <protection locked="0"/>
    </xf>
    <xf numFmtId="0" fontId="2" fillId="0" borderId="0" xfId="85" applyAlignment="1" applyProtection="1">
      <alignment horizontal="center" vertical="center"/>
      <protection locked="0"/>
    </xf>
    <xf numFmtId="0" fontId="2" fillId="0" borderId="0" xfId="85" applyAlignment="1" applyProtection="1">
      <alignment horizontal="center" vertical="center" wrapText="1"/>
      <protection locked="0"/>
    </xf>
    <xf numFmtId="0" fontId="3" fillId="0" borderId="0" xfId="85" applyFont="1" applyAlignment="1" applyProtection="1">
      <alignment horizontal="center" vertical="center"/>
      <protection locked="0"/>
    </xf>
    <xf numFmtId="0" fontId="2" fillId="0" borderId="13" xfId="85" applyBorder="1" applyAlignment="1" applyProtection="1">
      <alignment horizontal="center" vertical="center"/>
      <protection locked="0"/>
    </xf>
    <xf numFmtId="1" fontId="24" fillId="0" borderId="31" xfId="85" applyNumberFormat="1" applyFont="1" applyBorder="1" applyAlignment="1">
      <alignment horizontal="center" vertical="center"/>
    </xf>
    <xf numFmtId="0" fontId="2" fillId="0" borderId="12" xfId="85" applyBorder="1" applyAlignment="1" applyProtection="1">
      <alignment horizontal="center" vertical="center"/>
      <protection locked="0"/>
    </xf>
    <xf numFmtId="0" fontId="37" fillId="0" borderId="0" xfId="85" applyFont="1" applyAlignment="1" applyProtection="1">
      <alignment vertical="center" wrapText="1"/>
      <protection locked="0"/>
    </xf>
    <xf numFmtId="0" fontId="25" fillId="0" borderId="42" xfId="85" applyFont="1" applyBorder="1" applyAlignment="1" applyProtection="1">
      <alignment vertical="center"/>
      <protection locked="0"/>
    </xf>
    <xf numFmtId="0" fontId="79" fillId="63" borderId="42" xfId="85" applyFont="1" applyFill="1" applyBorder="1" applyAlignment="1" applyProtection="1">
      <alignment vertical="center" wrapText="1"/>
      <protection locked="0"/>
    </xf>
    <xf numFmtId="0" fontId="35" fillId="64" borderId="42" xfId="85" applyFont="1" applyFill="1" applyBorder="1" applyAlignment="1" applyProtection="1">
      <alignment vertical="center"/>
      <protection locked="0"/>
    </xf>
    <xf numFmtId="0" fontId="42" fillId="65" borderId="42" xfId="85" applyFont="1" applyFill="1" applyBorder="1" applyAlignment="1" applyProtection="1">
      <alignment vertical="center"/>
      <protection locked="0"/>
    </xf>
    <xf numFmtId="2" fontId="24" fillId="0" borderId="0" xfId="85" applyNumberFormat="1" applyFont="1" applyAlignment="1">
      <alignment horizontal="center" vertical="center"/>
    </xf>
    <xf numFmtId="9" fontId="24" fillId="63" borderId="31" xfId="85" applyNumberFormat="1" applyFont="1" applyFill="1" applyBorder="1" applyAlignment="1">
      <alignment horizontal="center" vertical="center"/>
    </xf>
    <xf numFmtId="0" fontId="24" fillId="0" borderId="0" xfId="85" applyFont="1" applyAlignment="1">
      <alignment horizontal="center" vertical="center"/>
    </xf>
    <xf numFmtId="0" fontId="47" fillId="0" borderId="0" xfId="85" applyFont="1" applyAlignment="1" applyProtection="1">
      <alignment horizontal="right" vertical="center"/>
      <protection locked="0"/>
    </xf>
    <xf numFmtId="0" fontId="48" fillId="0" borderId="0" xfId="85" applyFont="1" applyAlignment="1" applyProtection="1">
      <alignment horizontal="center" vertical="center"/>
      <protection locked="0"/>
    </xf>
    <xf numFmtId="1" fontId="80" fillId="0" borderId="11" xfId="0" applyNumberFormat="1" applyFont="1" applyBorder="1" applyAlignment="1" applyProtection="1">
      <alignment horizontal="center" vertical="center"/>
      <protection locked="0"/>
    </xf>
    <xf numFmtId="0" fontId="80" fillId="0" borderId="10" xfId="0" applyFont="1" applyBorder="1" applyAlignment="1" applyProtection="1">
      <alignment horizontal="left" vertical="center"/>
      <protection locked="0"/>
    </xf>
    <xf numFmtId="1" fontId="80" fillId="0" borderId="10" xfId="0" applyNumberFormat="1" applyFont="1" applyBorder="1" applyAlignment="1">
      <alignment horizontal="center" vertical="center"/>
    </xf>
    <xf numFmtId="0" fontId="80" fillId="0" borderId="10" xfId="0" applyFont="1" applyBorder="1" applyAlignment="1" applyProtection="1">
      <alignment horizontal="center" vertical="center"/>
      <protection locked="0"/>
    </xf>
    <xf numFmtId="1" fontId="80" fillId="0" borderId="10" xfId="0" applyNumberFormat="1" applyFont="1" applyBorder="1" applyAlignment="1" applyProtection="1">
      <alignment horizontal="center" vertical="center"/>
      <protection locked="0"/>
    </xf>
    <xf numFmtId="2" fontId="80" fillId="0" borderId="10" xfId="0" applyNumberFormat="1" applyFont="1" applyBorder="1" applyAlignment="1" applyProtection="1">
      <alignment horizontal="center" vertical="center"/>
      <protection locked="0"/>
    </xf>
    <xf numFmtId="0" fontId="80" fillId="0" borderId="10" xfId="0" applyFont="1" applyBorder="1" applyAlignment="1" applyProtection="1">
      <alignment vertical="center"/>
      <protection locked="0"/>
    </xf>
    <xf numFmtId="0" fontId="80" fillId="0" borderId="10" xfId="0" applyFont="1" applyBorder="1" applyAlignment="1">
      <alignment vertical="center"/>
    </xf>
    <xf numFmtId="0" fontId="80" fillId="0" borderId="10" xfId="0" applyFont="1" applyBorder="1" applyAlignment="1">
      <alignment horizontal="left" vertical="center"/>
    </xf>
    <xf numFmtId="1" fontId="80" fillId="57" borderId="11" xfId="0" applyNumberFormat="1" applyFont="1" applyFill="1" applyBorder="1" applyAlignment="1" applyProtection="1">
      <alignment horizontal="center" vertical="center"/>
      <protection locked="0"/>
    </xf>
    <xf numFmtId="0" fontId="80" fillId="57" borderId="10" xfId="0" applyFont="1" applyFill="1" applyBorder="1" applyAlignment="1" applyProtection="1">
      <alignment horizontal="left" vertical="center"/>
      <protection locked="0"/>
    </xf>
    <xf numFmtId="0" fontId="80" fillId="57" borderId="10" xfId="0" applyFont="1" applyFill="1" applyBorder="1" applyAlignment="1" applyProtection="1">
      <alignment horizontal="center" vertical="center"/>
      <protection locked="0"/>
    </xf>
    <xf numFmtId="14" fontId="80" fillId="57" borderId="10" xfId="0" applyNumberFormat="1" applyFont="1" applyFill="1" applyBorder="1" applyAlignment="1" applyProtection="1">
      <alignment horizontal="center" vertical="center"/>
      <protection locked="0"/>
    </xf>
    <xf numFmtId="9" fontId="76" fillId="0" borderId="10" xfId="92" applyFont="1" applyBorder="1" applyAlignment="1">
      <alignment horizontal="center" vertical="center"/>
    </xf>
    <xf numFmtId="0" fontId="79" fillId="66" borderId="33" xfId="85" applyFont="1" applyFill="1" applyBorder="1" applyAlignment="1" applyProtection="1">
      <alignment horizontal="right" vertical="center"/>
      <protection locked="0"/>
    </xf>
    <xf numFmtId="0" fontId="79" fillId="66" borderId="26" xfId="85" applyFont="1" applyFill="1" applyBorder="1" applyAlignment="1" applyProtection="1">
      <alignment horizontal="right" vertical="center" wrapText="1"/>
      <protection locked="0"/>
    </xf>
    <xf numFmtId="0" fontId="32" fillId="66" borderId="28" xfId="85" applyFont="1" applyFill="1" applyBorder="1" applyAlignment="1" applyProtection="1">
      <alignment horizontal="center" vertical="center"/>
      <protection locked="0"/>
    </xf>
    <xf numFmtId="0" fontId="32" fillId="66" borderId="46" xfId="85" applyFont="1" applyFill="1" applyBorder="1" applyAlignment="1" applyProtection="1">
      <alignment horizontal="center" vertical="center"/>
      <protection locked="0"/>
    </xf>
    <xf numFmtId="0" fontId="80" fillId="0" borderId="10" xfId="0" applyFont="1" applyBorder="1" applyAlignment="1">
      <alignment horizontal="center" vertical="center"/>
    </xf>
    <xf numFmtId="0" fontId="1" fillId="0" borderId="0" xfId="0" applyFont="1" applyAlignment="1">
      <alignment horizontal="center"/>
    </xf>
    <xf numFmtId="1" fontId="1" fillId="0" borderId="0" xfId="0" applyNumberFormat="1" applyFont="1" applyAlignment="1">
      <alignment horizontal="center"/>
    </xf>
    <xf numFmtId="0" fontId="1" fillId="0" borderId="0" xfId="0" applyFont="1"/>
    <xf numFmtId="0" fontId="1" fillId="0" borderId="0" xfId="85" applyFont="1"/>
    <xf numFmtId="14" fontId="80" fillId="0" borderId="10" xfId="0" applyNumberFormat="1" applyFont="1" applyBorder="1" applyAlignment="1" applyProtection="1">
      <alignment horizontal="center" vertical="center"/>
      <protection locked="0"/>
    </xf>
    <xf numFmtId="14" fontId="80" fillId="62" borderId="10" xfId="0" applyNumberFormat="1" applyFont="1" applyFill="1" applyBorder="1" applyAlignment="1" applyProtection="1">
      <alignment horizontal="center" vertical="center"/>
      <protection locked="0"/>
    </xf>
    <xf numFmtId="0" fontId="80" fillId="62" borderId="10" xfId="0" applyFont="1" applyFill="1" applyBorder="1" applyAlignment="1" applyProtection="1">
      <alignment horizontal="left" vertical="center"/>
      <protection locked="0"/>
    </xf>
    <xf numFmtId="167" fontId="80" fillId="0" borderId="10" xfId="76" applyNumberFormat="1" applyFont="1" applyFill="1" applyBorder="1" applyAlignment="1" applyProtection="1">
      <alignment horizontal="center" vertical="center"/>
      <protection locked="0"/>
    </xf>
    <xf numFmtId="167" fontId="80" fillId="57" borderId="10" xfId="76" applyNumberFormat="1" applyFont="1" applyFill="1" applyBorder="1" applyAlignment="1" applyProtection="1">
      <alignment horizontal="center" vertical="center"/>
      <protection locked="0"/>
    </xf>
    <xf numFmtId="167" fontId="80" fillId="62" borderId="10" xfId="76" applyNumberFormat="1" applyFont="1" applyFill="1" applyBorder="1" applyAlignment="1" applyProtection="1">
      <alignment horizontal="center" vertical="center"/>
      <protection locked="0"/>
    </xf>
    <xf numFmtId="167" fontId="24" fillId="0" borderId="31" xfId="85" applyNumberFormat="1" applyFont="1" applyBorder="1" applyAlignment="1">
      <alignment horizontal="center" vertical="center"/>
    </xf>
    <xf numFmtId="0" fontId="24" fillId="0" borderId="42" xfId="85" applyFont="1" applyBorder="1" applyAlignment="1" applyProtection="1">
      <alignment vertical="center"/>
      <protection locked="0"/>
    </xf>
    <xf numFmtId="2" fontId="35" fillId="65" borderId="31" xfId="85" applyNumberFormat="1" applyFont="1" applyFill="1" applyBorder="1" applyAlignment="1">
      <alignment horizontal="center" vertical="center"/>
    </xf>
    <xf numFmtId="171" fontId="24" fillId="64" borderId="31" xfId="85" applyNumberFormat="1" applyFont="1" applyFill="1" applyBorder="1" applyAlignment="1">
      <alignment horizontal="center" vertical="center"/>
    </xf>
    <xf numFmtId="167" fontId="2" fillId="0" borderId="0" xfId="85" applyNumberFormat="1" applyAlignment="1" applyProtection="1">
      <alignment horizontal="center" vertical="center"/>
      <protection locked="0"/>
    </xf>
    <xf numFmtId="1" fontId="50" fillId="0" borderId="15" xfId="88" applyNumberFormat="1" applyBorder="1" applyAlignment="1">
      <alignment horizontal="left"/>
    </xf>
    <xf numFmtId="0" fontId="24" fillId="0" borderId="18" xfId="85" applyFont="1" applyBorder="1" applyAlignment="1" applyProtection="1">
      <alignment vertical="top" wrapText="1"/>
      <protection locked="0"/>
    </xf>
    <xf numFmtId="172" fontId="35" fillId="24" borderId="61" xfId="85" applyNumberFormat="1" applyFont="1" applyFill="1" applyBorder="1" applyAlignment="1" applyProtection="1">
      <alignment horizontal="left" vertical="center"/>
      <protection locked="0"/>
    </xf>
    <xf numFmtId="172" fontId="24" fillId="24" borderId="60" xfId="85" applyNumberFormat="1" applyFont="1" applyFill="1" applyBorder="1" applyAlignment="1" applyProtection="1">
      <alignment horizontal="right" vertical="center" indent="3"/>
      <protection locked="0"/>
    </xf>
    <xf numFmtId="1" fontId="42" fillId="0" borderId="34" xfId="85" applyNumberFormat="1" applyFont="1" applyBorder="1" applyAlignment="1" applyProtection="1">
      <alignment horizontal="center" vertical="center" wrapText="1"/>
      <protection locked="0"/>
    </xf>
    <xf numFmtId="0" fontId="25" fillId="24" borderId="64" xfId="85" applyFont="1" applyFill="1" applyBorder="1" applyAlignment="1" applyProtection="1">
      <alignment horizontal="center" vertical="top"/>
      <protection locked="0"/>
    </xf>
    <xf numFmtId="0" fontId="1" fillId="0" borderId="0" xfId="145" applyAlignment="1">
      <alignment vertical="center"/>
    </xf>
    <xf numFmtId="0" fontId="37" fillId="68" borderId="10" xfId="145" applyFont="1" applyFill="1" applyBorder="1" applyAlignment="1">
      <alignment horizontal="center" vertical="center"/>
    </xf>
    <xf numFmtId="0" fontId="73" fillId="0" borderId="10" xfId="145" applyFont="1" applyBorder="1" applyAlignment="1">
      <alignment horizontal="center" vertical="center"/>
    </xf>
    <xf numFmtId="0" fontId="1" fillId="0" borderId="10" xfId="145" applyBorder="1" applyAlignment="1">
      <alignment vertical="center"/>
    </xf>
    <xf numFmtId="0" fontId="74" fillId="0" borderId="10" xfId="145" applyFont="1" applyBorder="1" applyAlignment="1">
      <alignment horizontal="center" vertical="center"/>
    </xf>
    <xf numFmtId="0" fontId="1" fillId="0" borderId="10" xfId="145" applyBorder="1" applyAlignment="1">
      <alignment horizontal="center" vertical="center"/>
    </xf>
    <xf numFmtId="0" fontId="1" fillId="56" borderId="0" xfId="145" applyFill="1" applyAlignment="1">
      <alignment vertical="center" wrapText="1"/>
    </xf>
    <xf numFmtId="0" fontId="37" fillId="0" borderId="0" xfId="145" applyFont="1" applyAlignment="1">
      <alignment vertical="center" textRotation="90"/>
    </xf>
    <xf numFmtId="0" fontId="73" fillId="0" borderId="10" xfId="145" applyFont="1" applyBorder="1" applyAlignment="1">
      <alignment vertical="center"/>
    </xf>
    <xf numFmtId="0" fontId="74" fillId="0" borderId="10" xfId="145" applyFont="1" applyBorder="1" applyAlignment="1">
      <alignment vertical="center"/>
    </xf>
    <xf numFmtId="0" fontId="75" fillId="0" borderId="18" xfId="145" applyFont="1" applyBorder="1" applyAlignment="1">
      <alignment horizontal="center" vertical="center"/>
    </xf>
    <xf numFmtId="0" fontId="86" fillId="0" borderId="18" xfId="145" applyFont="1" applyBorder="1" applyAlignment="1">
      <alignment vertical="center"/>
    </xf>
    <xf numFmtId="0" fontId="73" fillId="0" borderId="65" xfId="145" applyFont="1" applyBorder="1" applyAlignment="1">
      <alignment horizontal="center" vertical="center"/>
    </xf>
    <xf numFmtId="0" fontId="73" fillId="0" borderId="65" xfId="145" applyFont="1" applyBorder="1" applyAlignment="1">
      <alignment vertical="center"/>
    </xf>
    <xf numFmtId="0" fontId="91" fillId="0" borderId="0" xfId="145" applyFont="1" applyAlignment="1">
      <alignment vertical="center" textRotation="90"/>
    </xf>
    <xf numFmtId="0" fontId="91" fillId="0" borderId="0" xfId="145" applyFont="1" applyAlignment="1">
      <alignment horizontal="center" vertical="center" wrapText="1"/>
    </xf>
    <xf numFmtId="0" fontId="98" fillId="56" borderId="0" xfId="145" applyFont="1" applyFill="1" applyAlignment="1">
      <alignment horizontal="center" vertical="center"/>
    </xf>
    <xf numFmtId="0" fontId="95" fillId="70" borderId="0" xfId="85" applyFont="1" applyFill="1" applyAlignment="1" applyProtection="1">
      <alignment horizontal="left" vertical="center"/>
      <protection locked="0"/>
    </xf>
    <xf numFmtId="0" fontId="92" fillId="0" borderId="0" xfId="85" applyFont="1" applyAlignment="1" applyProtection="1">
      <alignment vertical="center"/>
      <protection locked="0"/>
    </xf>
    <xf numFmtId="0" fontId="96" fillId="0" borderId="66" xfId="85" applyFont="1" applyBorder="1" applyAlignment="1" applyProtection="1">
      <alignment vertical="center"/>
      <protection locked="0"/>
    </xf>
    <xf numFmtId="0" fontId="33" fillId="24" borderId="67" xfId="85" applyFont="1" applyFill="1" applyBorder="1" applyAlignment="1" applyProtection="1">
      <alignment horizontal="center" vertical="center"/>
      <protection locked="0"/>
    </xf>
    <xf numFmtId="0" fontId="96" fillId="70" borderId="0" xfId="145" applyFont="1" applyFill="1" applyAlignment="1">
      <alignment vertical="center" wrapText="1"/>
    </xf>
    <xf numFmtId="0" fontId="91" fillId="70" borderId="0" xfId="145" applyFont="1" applyFill="1" applyAlignment="1">
      <alignment horizontal="center" vertical="center" wrapText="1"/>
    </xf>
    <xf numFmtId="0" fontId="101" fillId="66" borderId="0" xfId="145" applyFont="1" applyFill="1" applyAlignment="1">
      <alignment horizontal="center" vertical="center"/>
    </xf>
    <xf numFmtId="0" fontId="96" fillId="66" borderId="0" xfId="145" applyFont="1" applyFill="1" applyAlignment="1">
      <alignment vertical="center" wrapText="1"/>
    </xf>
    <xf numFmtId="0" fontId="103" fillId="56" borderId="39" xfId="145" applyFont="1" applyFill="1" applyBorder="1" applyAlignment="1">
      <alignment horizontal="center" vertical="center" textRotation="90" wrapText="1"/>
    </xf>
    <xf numFmtId="0" fontId="103" fillId="66" borderId="39" xfId="145" applyFont="1" applyFill="1" applyBorder="1" applyAlignment="1">
      <alignment horizontal="center" vertical="center" textRotation="90" wrapText="1"/>
    </xf>
    <xf numFmtId="0" fontId="103" fillId="70" borderId="39" xfId="145" applyFont="1" applyFill="1" applyBorder="1" applyAlignment="1">
      <alignment horizontal="center" vertical="center" textRotation="90" wrapText="1"/>
    </xf>
    <xf numFmtId="0" fontId="103" fillId="58" borderId="39" xfId="145" applyFont="1" applyFill="1" applyBorder="1" applyAlignment="1">
      <alignment horizontal="center" vertical="center" textRotation="90" wrapText="1"/>
    </xf>
    <xf numFmtId="0" fontId="91" fillId="58" borderId="0" xfId="145" applyFont="1" applyFill="1" applyAlignment="1">
      <alignment horizontal="center" vertical="center" wrapText="1"/>
    </xf>
    <xf numFmtId="0" fontId="96" fillId="58" borderId="0" xfId="145" applyFont="1" applyFill="1" applyAlignment="1">
      <alignment vertical="center" wrapText="1"/>
    </xf>
    <xf numFmtId="1" fontId="80" fillId="62" borderId="11" xfId="0" applyNumberFormat="1" applyFont="1" applyFill="1" applyBorder="1" applyAlignment="1" applyProtection="1">
      <alignment horizontal="center" vertical="center"/>
      <protection locked="0"/>
    </xf>
    <xf numFmtId="1" fontId="80" fillId="62" borderId="10" xfId="0" applyNumberFormat="1" applyFont="1" applyFill="1" applyBorder="1" applyAlignment="1" applyProtection="1">
      <alignment horizontal="center" vertical="center"/>
      <protection locked="0"/>
    </xf>
    <xf numFmtId="0" fontId="25" fillId="24" borderId="71" xfId="85" applyFont="1" applyFill="1" applyBorder="1" applyAlignment="1" applyProtection="1">
      <alignment vertical="top" wrapText="1"/>
      <protection locked="0"/>
    </xf>
    <xf numFmtId="0" fontId="3" fillId="24" borderId="71" xfId="85" applyFont="1" applyFill="1" applyBorder="1" applyAlignment="1" applyProtection="1">
      <alignment vertical="center"/>
      <protection locked="0"/>
    </xf>
    <xf numFmtId="0" fontId="3" fillId="24" borderId="72" xfId="85" applyFont="1" applyFill="1" applyBorder="1" applyAlignment="1" applyProtection="1">
      <alignment vertical="center"/>
      <protection locked="0"/>
    </xf>
    <xf numFmtId="0" fontId="25" fillId="72" borderId="73" xfId="85" applyFont="1" applyFill="1" applyBorder="1" applyAlignment="1" applyProtection="1">
      <alignment horizontal="center" vertical="center" wrapText="1"/>
      <protection locked="0"/>
    </xf>
    <xf numFmtId="0" fontId="106" fillId="0" borderId="0" xfId="145" applyFont="1" applyAlignment="1">
      <alignment vertical="center"/>
    </xf>
    <xf numFmtId="0" fontId="1" fillId="0" borderId="0" xfId="145"/>
    <xf numFmtId="0" fontId="107" fillId="0" borderId="0" xfId="145" applyFont="1" applyAlignment="1">
      <alignment horizontal="center" vertical="center"/>
    </xf>
    <xf numFmtId="0" fontId="108" fillId="0" borderId="0" xfId="145" applyFont="1"/>
    <xf numFmtId="0" fontId="43" fillId="0" borderId="0" xfId="145" applyFont="1" applyAlignment="1">
      <alignment horizontal="justify" vertical="center"/>
    </xf>
    <xf numFmtId="0" fontId="108" fillId="0" borderId="0" xfId="145" applyFont="1" applyAlignment="1">
      <alignment horizontal="justify"/>
    </xf>
    <xf numFmtId="0" fontId="105" fillId="0" borderId="0" xfId="145" applyFont="1" applyAlignment="1">
      <alignment horizontal="justify" vertical="center"/>
    </xf>
    <xf numFmtId="0" fontId="76" fillId="0" borderId="10" xfId="0" applyFont="1" applyBorder="1" applyAlignment="1">
      <alignment vertical="center" wrapText="1"/>
    </xf>
    <xf numFmtId="0" fontId="76" fillId="0" borderId="10" xfId="0" applyFont="1" applyBorder="1" applyAlignment="1">
      <alignment horizontal="center" vertical="center"/>
    </xf>
    <xf numFmtId="0" fontId="80" fillId="62" borderId="10" xfId="0" applyFont="1" applyFill="1" applyBorder="1" applyAlignment="1" applyProtection="1">
      <alignment horizontal="center" vertical="center"/>
      <protection locked="0"/>
    </xf>
    <xf numFmtId="0" fontId="1" fillId="0" borderId="0" xfId="85" applyFont="1" applyAlignment="1" applyProtection="1">
      <alignment horizontal="left" vertical="center"/>
      <protection locked="0"/>
    </xf>
    <xf numFmtId="0" fontId="112" fillId="0" borderId="0" xfId="0" applyFont="1" applyAlignment="1">
      <alignment horizontal="center" vertical="center"/>
    </xf>
    <xf numFmtId="1" fontId="68" fillId="0" borderId="11" xfId="0" applyNumberFormat="1" applyFont="1" applyBorder="1" applyAlignment="1" applyProtection="1">
      <alignment horizontal="center" vertical="center"/>
      <protection locked="0"/>
    </xf>
    <xf numFmtId="0" fontId="68" fillId="0" borderId="10" xfId="0" applyFont="1" applyBorder="1" applyAlignment="1" applyProtection="1">
      <alignment horizontal="left" vertical="center"/>
      <protection locked="0"/>
    </xf>
    <xf numFmtId="1" fontId="68" fillId="0" borderId="10" xfId="0" applyNumberFormat="1" applyFont="1" applyBorder="1" applyAlignment="1">
      <alignment horizontal="center" vertical="center"/>
    </xf>
    <xf numFmtId="0" fontId="68" fillId="0" borderId="10" xfId="0" applyFont="1" applyBorder="1" applyAlignment="1" applyProtection="1">
      <alignment horizontal="center" vertical="center"/>
      <protection locked="0"/>
    </xf>
    <xf numFmtId="14" fontId="68" fillId="0" borderId="10" xfId="0" applyNumberFormat="1" applyFont="1" applyBorder="1" applyAlignment="1" applyProtection="1">
      <alignment horizontal="center" vertical="center"/>
      <protection locked="0"/>
    </xf>
    <xf numFmtId="1" fontId="68" fillId="0" borderId="10" xfId="0" applyNumberFormat="1" applyFont="1" applyBorder="1" applyAlignment="1" applyProtection="1">
      <alignment horizontal="center" vertical="center"/>
      <protection locked="0"/>
    </xf>
    <xf numFmtId="2" fontId="68" fillId="0" borderId="10" xfId="0" applyNumberFormat="1" applyFont="1" applyBorder="1" applyAlignment="1" applyProtection="1">
      <alignment horizontal="center" vertical="center"/>
      <protection locked="0"/>
    </xf>
    <xf numFmtId="167" fontId="68" fillId="0" borderId="10" xfId="76" applyNumberFormat="1" applyFont="1" applyFill="1" applyBorder="1" applyAlignment="1" applyProtection="1">
      <alignment horizontal="center" vertical="center"/>
      <protection locked="0"/>
    </xf>
    <xf numFmtId="167" fontId="68" fillId="0" borderId="14" xfId="0" applyNumberFormat="1" applyFont="1" applyBorder="1" applyAlignment="1">
      <alignment horizontal="center" vertical="center"/>
    </xf>
    <xf numFmtId="167" fontId="80" fillId="0" borderId="14" xfId="0" applyNumberFormat="1" applyFont="1" applyBorder="1" applyAlignment="1">
      <alignment horizontal="center" vertical="center"/>
    </xf>
    <xf numFmtId="167" fontId="68" fillId="0" borderId="0" xfId="0" applyNumberFormat="1" applyFont="1" applyAlignment="1">
      <alignment horizontal="center" vertical="center"/>
    </xf>
    <xf numFmtId="0" fontId="37" fillId="73" borderId="78" xfId="0" applyFont="1" applyFill="1" applyBorder="1" applyAlignment="1">
      <alignment horizontal="center" vertical="center" wrapText="1"/>
    </xf>
    <xf numFmtId="0" fontId="37" fillId="73" borderId="78" xfId="0" applyFont="1" applyFill="1" applyBorder="1" applyAlignment="1">
      <alignment horizontal="center" vertical="center"/>
    </xf>
    <xf numFmtId="0" fontId="1" fillId="0" borderId="10" xfId="0" applyFont="1" applyBorder="1" applyAlignment="1">
      <alignment horizontal="center"/>
    </xf>
    <xf numFmtId="2" fontId="80" fillId="57" borderId="10" xfId="0" applyNumberFormat="1" applyFont="1" applyFill="1" applyBorder="1" applyAlignment="1">
      <alignment horizontal="center" vertical="center"/>
    </xf>
    <xf numFmtId="0" fontId="80" fillId="57" borderId="10" xfId="0" applyFont="1" applyFill="1" applyBorder="1" applyAlignment="1">
      <alignment horizontal="center" vertical="center"/>
    </xf>
    <xf numFmtId="1" fontId="1" fillId="0" borderId="10" xfId="0" applyNumberFormat="1" applyFont="1" applyBorder="1" applyAlignment="1">
      <alignment horizontal="center"/>
    </xf>
    <xf numFmtId="0" fontId="1" fillId="0" borderId="10" xfId="0" applyFont="1" applyBorder="1"/>
    <xf numFmtId="0" fontId="1" fillId="0" borderId="18" xfId="0" applyFont="1" applyBorder="1" applyAlignment="1">
      <alignment horizontal="center"/>
    </xf>
    <xf numFmtId="1" fontId="1" fillId="0" borderId="18" xfId="0" applyNumberFormat="1" applyFont="1" applyBorder="1" applyAlignment="1">
      <alignment horizontal="center"/>
    </xf>
    <xf numFmtId="0" fontId="1" fillId="0" borderId="18" xfId="0" applyFont="1" applyBorder="1"/>
    <xf numFmtId="1" fontId="1" fillId="0" borderId="0" xfId="0" applyNumberFormat="1" applyFont="1" applyAlignment="1">
      <alignment horizontal="left"/>
    </xf>
    <xf numFmtId="167" fontId="68" fillId="74" borderId="0" xfId="0" applyNumberFormat="1" applyFont="1" applyFill="1" applyAlignment="1">
      <alignment vertical="center"/>
    </xf>
    <xf numFmtId="170" fontId="68" fillId="74" borderId="0" xfId="0" applyNumberFormat="1" applyFont="1" applyFill="1" applyAlignment="1">
      <alignment vertical="center"/>
    </xf>
    <xf numFmtId="167" fontId="87" fillId="74" borderId="0" xfId="0" applyNumberFormat="1" applyFont="1" applyFill="1" applyAlignment="1" applyProtection="1">
      <alignment vertical="center"/>
      <protection locked="0"/>
    </xf>
    <xf numFmtId="167" fontId="68" fillId="74" borderId="0" xfId="0" applyNumberFormat="1" applyFont="1" applyFill="1" applyAlignment="1" applyProtection="1">
      <alignment vertical="center"/>
      <protection locked="0"/>
    </xf>
    <xf numFmtId="167" fontId="68" fillId="71" borderId="0" xfId="0" applyNumberFormat="1" applyFont="1" applyFill="1" applyAlignment="1">
      <alignment vertical="center"/>
    </xf>
    <xf numFmtId="170" fontId="68" fillId="71" borderId="0" xfId="0" applyNumberFormat="1" applyFont="1" applyFill="1" applyAlignment="1">
      <alignment vertical="center"/>
    </xf>
    <xf numFmtId="167" fontId="87" fillId="71" borderId="0" xfId="0" applyNumberFormat="1" applyFont="1" applyFill="1" applyAlignment="1" applyProtection="1">
      <alignment vertical="center"/>
      <protection locked="0"/>
    </xf>
    <xf numFmtId="167" fontId="68" fillId="71" borderId="0" xfId="0" applyNumberFormat="1" applyFont="1" applyFill="1" applyAlignment="1" applyProtection="1">
      <alignment vertical="center"/>
      <protection locked="0"/>
    </xf>
    <xf numFmtId="167" fontId="87" fillId="74" borderId="0" xfId="0" applyNumberFormat="1" applyFont="1" applyFill="1" applyAlignment="1">
      <alignment vertical="center"/>
    </xf>
    <xf numFmtId="167" fontId="69" fillId="74" borderId="0" xfId="0" applyNumberFormat="1" applyFont="1" applyFill="1" applyAlignment="1">
      <alignment vertical="center"/>
    </xf>
    <xf numFmtId="170" fontId="69" fillId="74" borderId="0" xfId="0" applyNumberFormat="1" applyFont="1" applyFill="1" applyAlignment="1">
      <alignment vertical="center"/>
    </xf>
    <xf numFmtId="167" fontId="83" fillId="74" borderId="0" xfId="0" applyNumberFormat="1" applyFont="1" applyFill="1" applyAlignment="1" applyProtection="1">
      <alignment vertical="center"/>
      <protection locked="0"/>
    </xf>
    <xf numFmtId="167" fontId="69" fillId="74" borderId="0" xfId="0" applyNumberFormat="1" applyFont="1" applyFill="1" applyAlignment="1" applyProtection="1">
      <alignment vertical="center"/>
      <protection locked="0"/>
    </xf>
    <xf numFmtId="0" fontId="68" fillId="0" borderId="10" xfId="0" applyFont="1" applyBorder="1" applyAlignment="1">
      <alignment horizontal="left" vertical="center"/>
    </xf>
    <xf numFmtId="10" fontId="68" fillId="0" borderId="10" xfId="76" applyNumberFormat="1" applyFont="1" applyFill="1" applyBorder="1" applyAlignment="1" applyProtection="1">
      <alignment horizontal="center" vertical="center" wrapText="1"/>
      <protection locked="0"/>
    </xf>
    <xf numFmtId="1" fontId="68" fillId="0" borderId="11" xfId="0" applyNumberFormat="1" applyFont="1" applyBorder="1" applyAlignment="1">
      <alignment horizontal="center" vertical="center"/>
    </xf>
    <xf numFmtId="0" fontId="68" fillId="0" borderId="10" xfId="0" applyFont="1" applyBorder="1" applyAlignment="1">
      <alignment vertical="center"/>
    </xf>
    <xf numFmtId="0" fontId="68" fillId="0" borderId="10" xfId="0" applyFont="1" applyBorder="1" applyAlignment="1">
      <alignment horizontal="center" vertical="center"/>
    </xf>
    <xf numFmtId="2" fontId="68" fillId="0" borderId="10" xfId="0" applyNumberFormat="1" applyFont="1" applyBorder="1" applyAlignment="1">
      <alignment horizontal="center" vertical="center"/>
    </xf>
    <xf numFmtId="1" fontId="80" fillId="57" borderId="10" xfId="0" applyNumberFormat="1" applyFont="1" applyFill="1" applyBorder="1" applyAlignment="1">
      <alignment horizontal="center" vertical="center"/>
    </xf>
    <xf numFmtId="1" fontId="80" fillId="62" borderId="10" xfId="0" applyNumberFormat="1" applyFont="1" applyFill="1" applyBorder="1" applyAlignment="1">
      <alignment horizontal="center" vertical="center"/>
    </xf>
    <xf numFmtId="0" fontId="80" fillId="62" borderId="10" xfId="0" applyFont="1" applyFill="1" applyBorder="1" applyAlignment="1" applyProtection="1">
      <alignment horizontal="center" vertical="center"/>
      <protection hidden="1"/>
    </xf>
    <xf numFmtId="0" fontId="80" fillId="62" borderId="10" xfId="0" applyFont="1" applyFill="1" applyBorder="1" applyAlignment="1">
      <alignment horizontal="left" vertical="center"/>
    </xf>
    <xf numFmtId="167" fontId="87" fillId="71" borderId="0" xfId="0" applyNumberFormat="1" applyFont="1" applyFill="1" applyAlignment="1">
      <alignment vertical="center"/>
    </xf>
    <xf numFmtId="167" fontId="83" fillId="74" borderId="0" xfId="0" applyNumberFormat="1" applyFont="1" applyFill="1" applyAlignment="1">
      <alignment vertical="center"/>
    </xf>
    <xf numFmtId="1" fontId="50" fillId="0" borderId="10" xfId="88" applyNumberFormat="1" applyBorder="1" applyAlignment="1">
      <alignment horizontal="left"/>
    </xf>
    <xf numFmtId="1" fontId="50" fillId="0" borderId="18" xfId="88" applyNumberFormat="1" applyBorder="1" applyAlignment="1">
      <alignment horizontal="left"/>
    </xf>
    <xf numFmtId="1" fontId="50" fillId="0" borderId="34" xfId="88" applyNumberFormat="1" applyBorder="1" applyAlignment="1">
      <alignment horizontal="left"/>
    </xf>
    <xf numFmtId="167" fontId="80" fillId="57" borderId="14" xfId="0" applyNumberFormat="1" applyFont="1" applyFill="1" applyBorder="1" applyAlignment="1">
      <alignment horizontal="center" vertical="center"/>
    </xf>
    <xf numFmtId="10" fontId="80" fillId="62" borderId="10" xfId="0" applyNumberFormat="1" applyFont="1" applyFill="1" applyBorder="1" applyAlignment="1">
      <alignment horizontal="center" vertical="center" wrapText="1"/>
    </xf>
    <xf numFmtId="167" fontId="68" fillId="0" borderId="14" xfId="76" applyNumberFormat="1" applyFont="1" applyFill="1" applyBorder="1" applyAlignment="1" applyProtection="1">
      <alignment horizontal="center" vertical="center"/>
      <protection locked="0"/>
    </xf>
    <xf numFmtId="167" fontId="80" fillId="0" borderId="14" xfId="76" applyNumberFormat="1" applyFont="1" applyFill="1" applyBorder="1" applyAlignment="1" applyProtection="1">
      <alignment horizontal="center" vertical="center"/>
      <protection locked="0"/>
    </xf>
    <xf numFmtId="167" fontId="80" fillId="57" borderId="14" xfId="76" applyNumberFormat="1" applyFont="1" applyFill="1" applyBorder="1" applyAlignment="1" applyProtection="1">
      <alignment horizontal="center" vertical="center"/>
      <protection locked="0"/>
    </xf>
    <xf numFmtId="167" fontId="80" fillId="62" borderId="14" xfId="76" applyNumberFormat="1" applyFont="1" applyFill="1" applyBorder="1" applyAlignment="1" applyProtection="1">
      <alignment horizontal="center" vertical="center"/>
      <protection locked="0"/>
    </xf>
    <xf numFmtId="167" fontId="80" fillId="62" borderId="14" xfId="0" applyNumberFormat="1" applyFont="1" applyFill="1" applyBorder="1" applyAlignment="1">
      <alignment horizontal="center" vertical="center"/>
    </xf>
    <xf numFmtId="1" fontId="80" fillId="62" borderId="10" xfId="76" applyNumberFormat="1" applyFont="1" applyFill="1" applyBorder="1" applyAlignment="1" applyProtection="1">
      <alignment horizontal="center" vertical="center"/>
      <protection locked="0"/>
    </xf>
    <xf numFmtId="1" fontId="80" fillId="62" borderId="10" xfId="0" applyNumberFormat="1" applyFont="1" applyFill="1" applyBorder="1" applyAlignment="1">
      <alignment horizontal="left" vertical="center"/>
    </xf>
    <xf numFmtId="1" fontId="80" fillId="0" borderId="10" xfId="0" applyNumberFormat="1" applyFont="1" applyBorder="1" applyAlignment="1">
      <alignment horizontal="left" vertical="center"/>
    </xf>
    <xf numFmtId="1" fontId="80" fillId="0" borderId="10" xfId="76" applyNumberFormat="1" applyFont="1" applyFill="1" applyBorder="1" applyAlignment="1" applyProtection="1">
      <alignment horizontal="center" vertical="center"/>
      <protection locked="0"/>
    </xf>
    <xf numFmtId="10" fontId="80" fillId="0" borderId="10" xfId="0" applyNumberFormat="1" applyFont="1" applyBorder="1" applyAlignment="1" applyProtection="1">
      <alignment horizontal="center" vertical="center"/>
      <protection locked="0"/>
    </xf>
    <xf numFmtId="1" fontId="80" fillId="76" borderId="11" xfId="0" applyNumberFormat="1" applyFont="1" applyFill="1" applyBorder="1" applyAlignment="1" applyProtection="1">
      <alignment horizontal="center" vertical="center"/>
      <protection locked="0"/>
    </xf>
    <xf numFmtId="0" fontId="80" fillId="76" borderId="10" xfId="0" applyFont="1" applyFill="1" applyBorder="1" applyAlignment="1" applyProtection="1">
      <alignment horizontal="left" vertical="center"/>
      <protection locked="0"/>
    </xf>
    <xf numFmtId="0" fontId="80" fillId="76" borderId="10" xfId="0" applyFont="1" applyFill="1" applyBorder="1" applyAlignment="1">
      <alignment horizontal="left" vertical="center"/>
    </xf>
    <xf numFmtId="1" fontId="80" fillId="76" borderId="10" xfId="0" applyNumberFormat="1" applyFont="1" applyFill="1" applyBorder="1" applyAlignment="1">
      <alignment horizontal="left" vertical="center"/>
    </xf>
    <xf numFmtId="14" fontId="80" fillId="76" borderId="10" xfId="0" applyNumberFormat="1" applyFont="1" applyFill="1" applyBorder="1" applyAlignment="1" applyProtection="1">
      <alignment horizontal="center" vertical="center"/>
      <protection locked="0"/>
    </xf>
    <xf numFmtId="1" fontId="80" fillId="76" borderId="10" xfId="0" applyNumberFormat="1" applyFont="1" applyFill="1" applyBorder="1" applyAlignment="1" applyProtection="1">
      <alignment horizontal="center" vertical="center"/>
      <protection locked="0"/>
    </xf>
    <xf numFmtId="167" fontId="80" fillId="76" borderId="10" xfId="76" applyNumberFormat="1" applyFont="1" applyFill="1" applyBorder="1" applyAlignment="1" applyProtection="1">
      <alignment horizontal="center" vertical="center"/>
      <protection locked="0"/>
    </xf>
    <xf numFmtId="10" fontId="80" fillId="76" borderId="10" xfId="0" applyNumberFormat="1" applyFont="1" applyFill="1" applyBorder="1" applyAlignment="1" applyProtection="1">
      <alignment horizontal="center" vertical="center"/>
      <protection locked="0"/>
    </xf>
    <xf numFmtId="167" fontId="80" fillId="76" borderId="14" xfId="76" applyNumberFormat="1" applyFont="1" applyFill="1" applyBorder="1" applyAlignment="1" applyProtection="1">
      <alignment horizontal="center" vertical="center"/>
      <protection locked="0"/>
    </xf>
    <xf numFmtId="1" fontId="80" fillId="76" borderId="10" xfId="0" applyNumberFormat="1" applyFont="1" applyFill="1" applyBorder="1" applyAlignment="1">
      <alignment horizontal="center" vertical="center"/>
    </xf>
    <xf numFmtId="167" fontId="80" fillId="76" borderId="14" xfId="0" applyNumberFormat="1" applyFont="1" applyFill="1" applyBorder="1" applyAlignment="1">
      <alignment horizontal="center" vertical="center"/>
    </xf>
    <xf numFmtId="10" fontId="80" fillId="57" borderId="10" xfId="76" applyNumberFormat="1" applyFont="1" applyFill="1" applyBorder="1" applyAlignment="1">
      <alignment horizontal="center" vertical="center" wrapText="1"/>
    </xf>
    <xf numFmtId="0" fontId="76" fillId="0" borderId="0" xfId="0" applyFont="1"/>
    <xf numFmtId="0" fontId="71" fillId="0" borderId="0" xfId="0" applyFont="1"/>
    <xf numFmtId="0" fontId="115" fillId="0" borderId="0" xfId="0" applyFont="1" applyAlignment="1">
      <alignment horizontal="right"/>
    </xf>
    <xf numFmtId="0" fontId="76" fillId="0" borderId="0" xfId="0" applyFont="1" applyAlignment="1">
      <alignment vertical="center"/>
    </xf>
    <xf numFmtId="0" fontId="71" fillId="0" borderId="0" xfId="0" applyFont="1" applyAlignment="1">
      <alignment vertical="center"/>
    </xf>
    <xf numFmtId="0" fontId="71" fillId="0" borderId="81" xfId="0" applyFont="1" applyBorder="1"/>
    <xf numFmtId="0" fontId="0" fillId="0" borderId="82" xfId="0" applyBorder="1"/>
    <xf numFmtId="0" fontId="71" fillId="0" borderId="83" xfId="0" applyFont="1" applyBorder="1"/>
    <xf numFmtId="1" fontId="76" fillId="76" borderId="13" xfId="0" applyNumberFormat="1" applyFont="1" applyFill="1" applyBorder="1" applyAlignment="1">
      <alignment horizontal="center" vertical="center"/>
    </xf>
    <xf numFmtId="0" fontId="76" fillId="76" borderId="0" xfId="0" applyFont="1" applyFill="1" applyAlignment="1">
      <alignment vertical="center" wrapText="1"/>
    </xf>
    <xf numFmtId="173" fontId="76" fillId="76" borderId="0" xfId="92" applyNumberFormat="1" applyFont="1" applyFill="1" applyBorder="1" applyAlignment="1">
      <alignment vertical="center" wrapText="1"/>
    </xf>
    <xf numFmtId="0" fontId="76" fillId="76" borderId="0" xfId="0" applyFont="1" applyFill="1" applyAlignment="1">
      <alignment horizontal="center" vertical="center"/>
    </xf>
    <xf numFmtId="2" fontId="76" fillId="76" borderId="0" xfId="0" applyNumberFormat="1" applyFont="1" applyFill="1" applyAlignment="1">
      <alignment horizontal="center" vertical="center"/>
    </xf>
    <xf numFmtId="9" fontId="76" fillId="76" borderId="0" xfId="92" applyFont="1" applyFill="1" applyBorder="1" applyAlignment="1">
      <alignment horizontal="center" vertical="center"/>
    </xf>
    <xf numFmtId="168" fontId="76" fillId="76" borderId="0" xfId="0" applyNumberFormat="1" applyFont="1" applyFill="1" applyAlignment="1">
      <alignment vertical="center"/>
    </xf>
    <xf numFmtId="168" fontId="76" fillId="76" borderId="12" xfId="0" applyNumberFormat="1" applyFont="1" applyFill="1" applyBorder="1" applyAlignment="1">
      <alignment vertical="center"/>
    </xf>
    <xf numFmtId="0" fontId="116" fillId="76" borderId="0" xfId="92" applyNumberFormat="1" applyFont="1" applyFill="1" applyBorder="1" applyAlignment="1">
      <alignment horizontal="right" vertical="center"/>
    </xf>
    <xf numFmtId="168" fontId="116" fillId="76" borderId="0" xfId="0" applyNumberFormat="1" applyFont="1" applyFill="1" applyAlignment="1">
      <alignment horizontal="right" vertical="center"/>
    </xf>
    <xf numFmtId="1" fontId="76" fillId="76" borderId="81" xfId="0" applyNumberFormat="1" applyFont="1" applyFill="1" applyBorder="1" applyAlignment="1">
      <alignment horizontal="center" vertical="center"/>
    </xf>
    <xf numFmtId="0" fontId="76" fillId="76" borderId="82" xfId="0" applyFont="1" applyFill="1" applyBorder="1" applyAlignment="1">
      <alignment vertical="center" wrapText="1"/>
    </xf>
    <xf numFmtId="173" fontId="76" fillId="76" borderId="82" xfId="92" applyNumberFormat="1" applyFont="1" applyFill="1" applyBorder="1" applyAlignment="1">
      <alignment vertical="center" wrapText="1"/>
    </xf>
    <xf numFmtId="0" fontId="76" fillId="76" borderId="82" xfId="0" applyFont="1" applyFill="1" applyBorder="1" applyAlignment="1">
      <alignment horizontal="center" vertical="center"/>
    </xf>
    <xf numFmtId="2" fontId="76" fillId="76" borderId="82" xfId="0" applyNumberFormat="1" applyFont="1" applyFill="1" applyBorder="1" applyAlignment="1">
      <alignment horizontal="center" vertical="center"/>
    </xf>
    <xf numFmtId="9" fontId="76" fillId="76" borderId="82" xfId="92" applyFont="1" applyFill="1" applyBorder="1" applyAlignment="1">
      <alignment horizontal="center" vertical="center"/>
    </xf>
    <xf numFmtId="168" fontId="116" fillId="76" borderId="82" xfId="0" applyNumberFormat="1" applyFont="1" applyFill="1" applyBorder="1" applyAlignment="1">
      <alignment horizontal="right" vertical="center"/>
    </xf>
    <xf numFmtId="1" fontId="76" fillId="0" borderId="33" xfId="0" applyNumberFormat="1" applyFont="1" applyBorder="1" applyAlignment="1">
      <alignment horizontal="left" vertical="center"/>
    </xf>
    <xf numFmtId="1" fontId="76" fillId="0" borderId="25" xfId="0" applyNumberFormat="1" applyFont="1" applyBorder="1" applyAlignment="1">
      <alignment horizontal="left" vertical="center"/>
    </xf>
    <xf numFmtId="173" fontId="76" fillId="0" borderId="27" xfId="92" applyNumberFormat="1" applyFont="1" applyBorder="1" applyAlignment="1">
      <alignment horizontal="center" vertical="center" wrapText="1"/>
    </xf>
    <xf numFmtId="173" fontId="76" fillId="0" borderId="10" xfId="92" applyNumberFormat="1" applyFont="1" applyBorder="1" applyAlignment="1">
      <alignment horizontal="center" vertical="center" wrapText="1"/>
    </xf>
    <xf numFmtId="167" fontId="76" fillId="0" borderId="27" xfId="0" applyNumberFormat="1" applyFont="1" applyBorder="1" applyAlignment="1">
      <alignment horizontal="center" vertical="center"/>
    </xf>
    <xf numFmtId="167" fontId="76" fillId="0" borderId="10" xfId="0" applyNumberFormat="1" applyFont="1" applyBorder="1" applyAlignment="1">
      <alignment horizontal="center" vertical="center"/>
    </xf>
    <xf numFmtId="167" fontId="76" fillId="0" borderId="28" xfId="0" applyNumberFormat="1" applyFont="1" applyBorder="1" applyAlignment="1">
      <alignment horizontal="center" vertical="center"/>
    </xf>
    <xf numFmtId="167" fontId="76" fillId="0" borderId="45" xfId="0" applyNumberFormat="1" applyFont="1" applyBorder="1" applyAlignment="1">
      <alignment horizontal="center" vertical="center"/>
    </xf>
    <xf numFmtId="10" fontId="76" fillId="0" borderId="10" xfId="92" applyNumberFormat="1" applyFont="1" applyBorder="1" applyAlignment="1">
      <alignment horizontal="center" vertical="center"/>
    </xf>
    <xf numFmtId="0" fontId="76" fillId="0" borderId="0" xfId="85" applyFont="1"/>
    <xf numFmtId="0" fontId="76" fillId="0" borderId="0" xfId="85" applyFont="1" applyAlignment="1">
      <alignment vertical="center"/>
    </xf>
    <xf numFmtId="0" fontId="116" fillId="0" borderId="21" xfId="0" applyFont="1" applyBorder="1" applyAlignment="1">
      <alignment horizontal="left" vertical="center"/>
    </xf>
    <xf numFmtId="0" fontId="76" fillId="0" borderId="30" xfId="0" applyFont="1" applyBorder="1" applyAlignment="1">
      <alignment vertical="center"/>
    </xf>
    <xf numFmtId="14" fontId="78" fillId="0" borderId="31" xfId="0" applyNumberFormat="1" applyFont="1" applyBorder="1" applyAlignment="1">
      <alignment vertical="center"/>
    </xf>
    <xf numFmtId="0" fontId="76" fillId="0" borderId="32" xfId="0" applyFont="1" applyBorder="1" applyAlignment="1">
      <alignment horizontal="right" vertical="center"/>
    </xf>
    <xf numFmtId="167" fontId="76" fillId="76" borderId="12" xfId="0" applyNumberFormat="1" applyFont="1" applyFill="1" applyBorder="1" applyAlignment="1">
      <alignment vertical="center"/>
    </xf>
    <xf numFmtId="167" fontId="76" fillId="76" borderId="83" xfId="0" applyNumberFormat="1" applyFont="1" applyFill="1" applyBorder="1" applyAlignment="1">
      <alignment vertical="center"/>
    </xf>
    <xf numFmtId="0" fontId="76" fillId="0" borderId="0" xfId="0" applyFont="1" applyAlignment="1">
      <alignment horizontal="right" vertical="center"/>
    </xf>
    <xf numFmtId="0" fontId="116" fillId="0" borderId="20" xfId="0" applyFont="1" applyBorder="1" applyAlignment="1">
      <alignment horizontal="left" vertical="center"/>
    </xf>
    <xf numFmtId="2" fontId="119" fillId="76" borderId="0" xfId="0" applyNumberFormat="1" applyFont="1" applyFill="1" applyAlignment="1">
      <alignment horizontal="center" vertical="center"/>
    </xf>
    <xf numFmtId="9" fontId="119" fillId="76" borderId="0" xfId="92" applyFont="1" applyFill="1" applyBorder="1" applyAlignment="1">
      <alignment horizontal="center" vertical="center"/>
    </xf>
    <xf numFmtId="168" fontId="120" fillId="76" borderId="0" xfId="0" applyNumberFormat="1" applyFont="1" applyFill="1" applyAlignment="1">
      <alignment horizontal="right" vertical="center"/>
    </xf>
    <xf numFmtId="167" fontId="119" fillId="76" borderId="12" xfId="0" applyNumberFormat="1" applyFont="1" applyFill="1" applyBorder="1" applyAlignment="1">
      <alignment vertical="center"/>
    </xf>
    <xf numFmtId="2" fontId="119" fillId="76" borderId="82" xfId="0" applyNumberFormat="1" applyFont="1" applyFill="1" applyBorder="1" applyAlignment="1">
      <alignment horizontal="center" vertical="center"/>
    </xf>
    <xf numFmtId="9" fontId="119" fillId="76" borderId="82" xfId="92" applyFont="1" applyFill="1" applyBorder="1" applyAlignment="1">
      <alignment horizontal="center" vertical="center"/>
    </xf>
    <xf numFmtId="168" fontId="120" fillId="76" borderId="82" xfId="0" applyNumberFormat="1" applyFont="1" applyFill="1" applyBorder="1" applyAlignment="1">
      <alignment horizontal="right" vertical="center"/>
    </xf>
    <xf numFmtId="167" fontId="119" fillId="76" borderId="83" xfId="0" applyNumberFormat="1" applyFont="1" applyFill="1" applyBorder="1" applyAlignment="1">
      <alignment vertical="center"/>
    </xf>
    <xf numFmtId="0" fontId="76" fillId="0" borderId="27" xfId="0" applyFont="1" applyBorder="1" applyAlignment="1">
      <alignment horizontal="center" vertical="center" wrapText="1"/>
    </xf>
    <xf numFmtId="167" fontId="80" fillId="76" borderId="10" xfId="0" applyNumberFormat="1" applyFont="1" applyFill="1" applyBorder="1" applyAlignment="1" applyProtection="1">
      <alignment horizontal="center" vertical="center"/>
      <protection locked="0"/>
    </xf>
    <xf numFmtId="14" fontId="80" fillId="76" borderId="11" xfId="0" applyNumberFormat="1" applyFont="1" applyFill="1" applyBorder="1" applyAlignment="1" applyProtection="1">
      <alignment horizontal="center" vertical="center"/>
      <protection locked="0"/>
    </xf>
    <xf numFmtId="14" fontId="80" fillId="76" borderId="10" xfId="0" applyNumberFormat="1" applyFont="1" applyFill="1" applyBorder="1" applyAlignment="1">
      <alignment horizontal="center" vertical="center"/>
    </xf>
    <xf numFmtId="0" fontId="80" fillId="62" borderId="10" xfId="0" applyFont="1" applyFill="1" applyBorder="1" applyAlignment="1">
      <alignment horizontal="left" vertical="center" wrapText="1"/>
    </xf>
    <xf numFmtId="167" fontId="37" fillId="73" borderId="78" xfId="0" applyNumberFormat="1" applyFont="1" applyFill="1" applyBorder="1" applyAlignment="1">
      <alignment horizontal="center" vertical="center" wrapText="1"/>
    </xf>
    <xf numFmtId="167" fontId="1" fillId="0" borderId="78" xfId="0" applyNumberFormat="1" applyFont="1" applyBorder="1" applyAlignment="1">
      <alignment horizontal="center"/>
    </xf>
    <xf numFmtId="167" fontId="0" fillId="0" borderId="0" xfId="0" applyNumberFormat="1"/>
    <xf numFmtId="0" fontId="88" fillId="24" borderId="18" xfId="85" applyFont="1" applyFill="1" applyBorder="1" applyAlignment="1" applyProtection="1">
      <alignment horizontal="center" vertical="center"/>
      <protection locked="0"/>
    </xf>
    <xf numFmtId="0" fontId="88" fillId="24" borderId="43" xfId="85" applyFont="1" applyFill="1" applyBorder="1" applyAlignment="1" applyProtection="1">
      <alignment horizontal="center"/>
      <protection locked="0"/>
    </xf>
    <xf numFmtId="0" fontId="24" fillId="69" borderId="18" xfId="85" applyFont="1" applyFill="1" applyBorder="1" applyAlignment="1" applyProtection="1">
      <alignment horizontal="center" vertical="center"/>
      <protection locked="0"/>
    </xf>
    <xf numFmtId="0" fontId="80" fillId="59" borderId="10" xfId="0" applyFont="1" applyFill="1" applyBorder="1" applyAlignment="1" applyProtection="1">
      <alignment horizontal="center" vertical="center"/>
      <protection hidden="1"/>
    </xf>
    <xf numFmtId="10" fontId="68" fillId="0" borderId="10" xfId="0" applyNumberFormat="1" applyFont="1" applyBorder="1" applyAlignment="1" applyProtection="1">
      <alignment horizontal="center" vertical="center"/>
      <protection locked="0"/>
    </xf>
    <xf numFmtId="0" fontId="68" fillId="0" borderId="10" xfId="0" applyFont="1" applyBorder="1" applyAlignment="1">
      <alignment horizontal="left" vertical="center" wrapText="1"/>
    </xf>
    <xf numFmtId="167" fontId="80" fillId="0" borderId="10" xfId="0" applyNumberFormat="1" applyFont="1" applyBorder="1" applyAlignment="1" applyProtection="1">
      <alignment horizontal="center" vertical="center"/>
      <protection locked="0"/>
    </xf>
    <xf numFmtId="1" fontId="80" fillId="79" borderId="11" xfId="0" applyNumberFormat="1" applyFont="1" applyFill="1" applyBorder="1" applyAlignment="1" applyProtection="1">
      <alignment horizontal="center" vertical="center"/>
      <protection locked="0"/>
    </xf>
    <xf numFmtId="0" fontId="80" fillId="79" borderId="10" xfId="0" applyFont="1" applyFill="1" applyBorder="1" applyAlignment="1" applyProtection="1">
      <alignment horizontal="left" vertical="center"/>
      <protection locked="0"/>
    </xf>
    <xf numFmtId="1" fontId="80" fillId="79" borderId="10" xfId="0" applyNumberFormat="1" applyFont="1" applyFill="1" applyBorder="1" applyAlignment="1">
      <alignment horizontal="left" vertical="center"/>
    </xf>
    <xf numFmtId="1" fontId="80" fillId="79" borderId="10" xfId="0" applyNumberFormat="1" applyFont="1" applyFill="1" applyBorder="1" applyAlignment="1">
      <alignment horizontal="center" vertical="center"/>
    </xf>
    <xf numFmtId="0" fontId="80" fillId="79" borderId="10" xfId="0" applyFont="1" applyFill="1" applyBorder="1" applyAlignment="1" applyProtection="1">
      <alignment horizontal="center" vertical="center"/>
      <protection locked="0"/>
    </xf>
    <xf numFmtId="14" fontId="80" fillId="79" borderId="10" xfId="0" applyNumberFormat="1" applyFont="1" applyFill="1" applyBorder="1" applyAlignment="1" applyProtection="1">
      <alignment horizontal="center" vertical="center"/>
      <protection locked="0"/>
    </xf>
    <xf numFmtId="1" fontId="80" fillId="79" borderId="10" xfId="0" applyNumberFormat="1" applyFont="1" applyFill="1" applyBorder="1" applyAlignment="1" applyProtection="1">
      <alignment horizontal="center" vertical="center"/>
      <protection locked="0"/>
    </xf>
    <xf numFmtId="1" fontId="80" fillId="79" borderId="10" xfId="76" applyNumberFormat="1" applyFont="1" applyFill="1" applyBorder="1" applyAlignment="1" applyProtection="1">
      <alignment horizontal="center" vertical="center"/>
      <protection locked="0"/>
    </xf>
    <xf numFmtId="167" fontId="80" fillId="79" borderId="10" xfId="76" applyNumberFormat="1" applyFont="1" applyFill="1" applyBorder="1" applyAlignment="1" applyProtection="1">
      <alignment horizontal="center" vertical="center"/>
      <protection locked="0"/>
    </xf>
    <xf numFmtId="10" fontId="80" fillId="79" borderId="10" xfId="0" applyNumberFormat="1" applyFont="1" applyFill="1" applyBorder="1" applyAlignment="1" applyProtection="1">
      <alignment horizontal="center" vertical="center"/>
      <protection locked="0"/>
    </xf>
    <xf numFmtId="167" fontId="80" fillId="79" borderId="14" xfId="76" applyNumberFormat="1" applyFont="1" applyFill="1" applyBorder="1" applyAlignment="1" applyProtection="1">
      <alignment horizontal="center" vertical="center"/>
      <protection locked="0"/>
    </xf>
    <xf numFmtId="167" fontId="80" fillId="79" borderId="14" xfId="0" applyNumberFormat="1" applyFont="1" applyFill="1" applyBorder="1" applyAlignment="1">
      <alignment horizontal="center" vertical="center"/>
    </xf>
    <xf numFmtId="0" fontId="80" fillId="59" borderId="10" xfId="0" applyFont="1" applyFill="1" applyBorder="1" applyAlignment="1" applyProtection="1">
      <alignment horizontal="left" vertical="center"/>
      <protection hidden="1"/>
    </xf>
    <xf numFmtId="0" fontId="80" fillId="0" borderId="10" xfId="0" applyFont="1" applyBorder="1" applyAlignment="1">
      <alignment horizontal="left" vertical="center" wrapText="1"/>
    </xf>
    <xf numFmtId="167" fontId="80" fillId="62" borderId="10" xfId="0" applyNumberFormat="1" applyFont="1" applyFill="1" applyBorder="1" applyAlignment="1" applyProtection="1">
      <alignment horizontal="center" vertical="center"/>
      <protection locked="0"/>
    </xf>
    <xf numFmtId="0" fontId="68" fillId="0" borderId="10" xfId="0" applyFont="1" applyBorder="1" applyAlignment="1" applyProtection="1">
      <alignment vertical="center"/>
      <protection locked="0"/>
    </xf>
    <xf numFmtId="1" fontId="0" fillId="0" borderId="0" xfId="0" applyNumberFormat="1" applyAlignment="1">
      <alignment horizontal="center" vertical="center"/>
    </xf>
    <xf numFmtId="14" fontId="0" fillId="0" borderId="0" xfId="0" applyNumberFormat="1" applyAlignment="1">
      <alignment horizontal="center" vertical="center"/>
    </xf>
    <xf numFmtId="0" fontId="0" fillId="0" borderId="0" xfId="0" applyAlignment="1">
      <alignment horizontal="center" vertical="center"/>
    </xf>
    <xf numFmtId="14" fontId="37" fillId="73" borderId="78" xfId="0" applyNumberFormat="1" applyFont="1" applyFill="1" applyBorder="1" applyAlignment="1">
      <alignment horizontal="center" vertical="center" wrapText="1"/>
    </xf>
    <xf numFmtId="0" fontId="72" fillId="0" borderId="0" xfId="0" applyFont="1" applyAlignment="1">
      <alignment vertical="center"/>
    </xf>
    <xf numFmtId="167" fontId="72" fillId="0" borderId="0" xfId="0" applyNumberFormat="1" applyFont="1" applyAlignment="1">
      <alignment horizontal="right" vertical="center"/>
    </xf>
    <xf numFmtId="10" fontId="68" fillId="0" borderId="10" xfId="76" applyNumberFormat="1" applyFont="1" applyFill="1" applyBorder="1" applyAlignment="1">
      <alignment horizontal="center" vertical="center" wrapText="1"/>
    </xf>
    <xf numFmtId="167" fontId="80" fillId="58" borderId="14" xfId="76" applyNumberFormat="1" applyFont="1" applyFill="1" applyBorder="1" applyAlignment="1" applyProtection="1">
      <alignment horizontal="center" vertical="center"/>
      <protection locked="0"/>
    </xf>
    <xf numFmtId="167" fontId="80" fillId="58" borderId="14" xfId="0" applyNumberFormat="1" applyFont="1" applyFill="1" applyBorder="1" applyAlignment="1">
      <alignment horizontal="center" vertical="center"/>
    </xf>
    <xf numFmtId="167" fontId="80" fillId="58" borderId="10" xfId="76" applyNumberFormat="1" applyFont="1" applyFill="1" applyBorder="1" applyAlignment="1" applyProtection="1">
      <alignment horizontal="center" vertical="center"/>
      <protection locked="0"/>
    </xf>
    <xf numFmtId="1" fontId="80" fillId="58" borderId="10" xfId="0" applyNumberFormat="1" applyFont="1" applyFill="1" applyBorder="1" applyAlignment="1">
      <alignment horizontal="center" vertical="center"/>
    </xf>
    <xf numFmtId="10" fontId="80" fillId="0" borderId="10" xfId="76" applyNumberFormat="1" applyFont="1" applyFill="1" applyBorder="1" applyAlignment="1" applyProtection="1">
      <alignment horizontal="center" vertical="center" wrapText="1"/>
      <protection locked="0"/>
    </xf>
    <xf numFmtId="0" fontId="80" fillId="0" borderId="10" xfId="0" applyFont="1" applyBorder="1" applyAlignment="1" applyProtection="1">
      <alignment horizontal="center" vertical="center"/>
      <protection locked="0" hidden="1"/>
    </xf>
    <xf numFmtId="10" fontId="80" fillId="0" borderId="10" xfId="76" applyNumberFormat="1" applyFont="1" applyFill="1" applyBorder="1" applyAlignment="1" applyProtection="1">
      <alignment horizontal="center" vertical="center"/>
      <protection locked="0"/>
    </xf>
    <xf numFmtId="1" fontId="80" fillId="0" borderId="11" xfId="0" applyNumberFormat="1" applyFont="1" applyBorder="1" applyAlignment="1">
      <alignment horizontal="center" vertical="center"/>
    </xf>
    <xf numFmtId="0" fontId="80" fillId="0" borderId="10" xfId="0" applyFont="1" applyBorder="1" applyAlignment="1" applyProtection="1">
      <alignment horizontal="center" vertical="center"/>
      <protection hidden="1"/>
    </xf>
    <xf numFmtId="0" fontId="80" fillId="0" borderId="10" xfId="0" applyFont="1" applyBorder="1" applyAlignment="1">
      <alignment vertical="center" wrapText="1"/>
    </xf>
    <xf numFmtId="14" fontId="80" fillId="0" borderId="10" xfId="0" applyNumberFormat="1" applyFont="1" applyBorder="1" applyAlignment="1">
      <alignment horizontal="center" vertical="center"/>
    </xf>
    <xf numFmtId="10" fontId="80" fillId="0" borderId="10" xfId="0" applyNumberFormat="1" applyFont="1" applyBorder="1" applyAlignment="1">
      <alignment horizontal="center" vertical="center" wrapText="1"/>
    </xf>
    <xf numFmtId="169" fontId="68" fillId="0" borderId="10" xfId="0" applyNumberFormat="1" applyFont="1" applyBorder="1" applyAlignment="1" applyProtection="1">
      <alignment horizontal="left" vertical="center"/>
      <protection locked="0"/>
    </xf>
    <xf numFmtId="1" fontId="80" fillId="58" borderId="11" xfId="0" applyNumberFormat="1" applyFont="1" applyFill="1" applyBorder="1" applyAlignment="1">
      <alignment horizontal="center" vertical="center"/>
    </xf>
    <xf numFmtId="0" fontId="80" fillId="58" borderId="10" xfId="0" applyFont="1" applyFill="1" applyBorder="1" applyAlignment="1" applyProtection="1">
      <alignment horizontal="center" vertical="center"/>
      <protection hidden="1"/>
    </xf>
    <xf numFmtId="0" fontId="80" fillId="58" borderId="10" xfId="0" applyFont="1" applyFill="1" applyBorder="1" applyAlignment="1">
      <alignment horizontal="left" vertical="center"/>
    </xf>
    <xf numFmtId="0" fontId="80" fillId="58" borderId="10" xfId="0" applyFont="1" applyFill="1" applyBorder="1" applyAlignment="1" applyProtection="1">
      <alignment horizontal="center" vertical="center"/>
      <protection locked="0"/>
    </xf>
    <xf numFmtId="0" fontId="80" fillId="58" borderId="10" xfId="0" applyFont="1" applyFill="1" applyBorder="1" applyAlignment="1">
      <alignment horizontal="center" vertical="center"/>
    </xf>
    <xf numFmtId="14" fontId="80" fillId="58" borderId="10" xfId="0" applyNumberFormat="1" applyFont="1" applyFill="1" applyBorder="1" applyAlignment="1" applyProtection="1">
      <alignment horizontal="center" vertical="center"/>
      <protection locked="0"/>
    </xf>
    <xf numFmtId="2" fontId="80" fillId="58" borderId="10" xfId="0" applyNumberFormat="1" applyFont="1" applyFill="1" applyBorder="1" applyAlignment="1">
      <alignment horizontal="center" vertical="center"/>
    </xf>
    <xf numFmtId="10" fontId="80" fillId="58" borderId="10" xfId="76" applyNumberFormat="1" applyFont="1" applyFill="1" applyBorder="1" applyAlignment="1">
      <alignment horizontal="center" vertical="center" wrapText="1"/>
    </xf>
    <xf numFmtId="10" fontId="80" fillId="62" borderId="10" xfId="76" applyNumberFormat="1" applyFont="1" applyFill="1" applyBorder="1" applyAlignment="1" applyProtection="1">
      <alignment horizontal="center" vertical="center"/>
      <protection locked="0"/>
    </xf>
    <xf numFmtId="14" fontId="1" fillId="0" borderId="0" xfId="0" applyNumberFormat="1" applyFont="1"/>
    <xf numFmtId="0" fontId="37" fillId="0" borderId="0" xfId="0" applyFont="1"/>
    <xf numFmtId="14" fontId="37" fillId="0" borderId="0" xfId="0" applyNumberFormat="1" applyFont="1"/>
    <xf numFmtId="0" fontId="122" fillId="0" borderId="0" xfId="0" applyFont="1"/>
    <xf numFmtId="0" fontId="123" fillId="0" borderId="0" xfId="0" applyFont="1"/>
    <xf numFmtId="1" fontId="124" fillId="67" borderId="40" xfId="0" applyNumberFormat="1" applyFont="1" applyFill="1" applyBorder="1" applyAlignment="1">
      <alignment horizontal="center" vertical="center"/>
    </xf>
    <xf numFmtId="0" fontId="124" fillId="67" borderId="40" xfId="0" applyFont="1" applyFill="1" applyBorder="1" applyAlignment="1">
      <alignment horizontal="center" vertical="center" wrapText="1"/>
    </xf>
    <xf numFmtId="0" fontId="124" fillId="67" borderId="40" xfId="0" applyFont="1" applyFill="1" applyBorder="1" applyAlignment="1">
      <alignment horizontal="center" vertical="center"/>
    </xf>
    <xf numFmtId="14" fontId="124" fillId="67" borderId="40" xfId="0" applyNumberFormat="1" applyFont="1" applyFill="1" applyBorder="1" applyAlignment="1">
      <alignment horizontal="center" vertical="center"/>
    </xf>
    <xf numFmtId="14" fontId="124" fillId="67" borderId="40" xfId="0" applyNumberFormat="1" applyFont="1" applyFill="1" applyBorder="1" applyAlignment="1">
      <alignment horizontal="center" vertical="center" wrapText="1"/>
    </xf>
    <xf numFmtId="167" fontId="124" fillId="67" borderId="40" xfId="0" applyNumberFormat="1" applyFont="1" applyFill="1" applyBorder="1" applyAlignment="1">
      <alignment horizontal="center" vertical="center" wrapText="1"/>
    </xf>
    <xf numFmtId="10" fontId="124" fillId="67" borderId="40" xfId="0" applyNumberFormat="1" applyFont="1" applyFill="1" applyBorder="1" applyAlignment="1">
      <alignment horizontal="center" vertical="center"/>
    </xf>
    <xf numFmtId="167" fontId="124" fillId="67" borderId="18" xfId="0" applyNumberFormat="1" applyFont="1" applyFill="1" applyBorder="1" applyAlignment="1">
      <alignment horizontal="center" vertical="center" wrapText="1"/>
    </xf>
    <xf numFmtId="167" fontId="124" fillId="0" borderId="0" xfId="0" applyNumberFormat="1" applyFont="1" applyAlignment="1">
      <alignment horizontal="center" vertical="center" wrapText="1"/>
    </xf>
    <xf numFmtId="0" fontId="125" fillId="0" borderId="0" xfId="0" applyFont="1" applyAlignment="1">
      <alignment horizontal="center" vertical="center" wrapText="1"/>
    </xf>
    <xf numFmtId="170" fontId="125" fillId="0" borderId="0" xfId="0" applyNumberFormat="1" applyFont="1" applyAlignment="1">
      <alignment horizontal="center" vertical="center" wrapText="1"/>
    </xf>
    <xf numFmtId="0" fontId="125" fillId="0" borderId="0" xfId="0" applyFont="1" applyAlignment="1" applyProtection="1">
      <alignment horizontal="center" vertical="center" wrapText="1"/>
      <protection locked="0"/>
    </xf>
    <xf numFmtId="0" fontId="125" fillId="0" borderId="0" xfId="0" applyFont="1" applyAlignment="1" applyProtection="1">
      <alignment horizontal="center" vertical="center"/>
      <protection locked="0"/>
    </xf>
    <xf numFmtId="1" fontId="126" fillId="0" borderId="11" xfId="0" applyNumberFormat="1" applyFont="1" applyBorder="1" applyAlignment="1" applyProtection="1">
      <alignment horizontal="center" vertical="center"/>
      <protection locked="0"/>
    </xf>
    <xf numFmtId="0" fontId="126" fillId="0" borderId="10" xfId="0" applyFont="1" applyBorder="1" applyAlignment="1" applyProtection="1">
      <alignment horizontal="center" vertical="center"/>
      <protection locked="0" hidden="1"/>
    </xf>
    <xf numFmtId="0" fontId="126" fillId="0" borderId="10" xfId="0" applyFont="1" applyBorder="1" applyAlignment="1" applyProtection="1">
      <alignment horizontal="left" vertical="center"/>
      <protection locked="0"/>
    </xf>
    <xf numFmtId="1" fontId="126" fillId="0" borderId="10" xfId="0" applyNumberFormat="1" applyFont="1" applyBorder="1" applyAlignment="1">
      <alignment horizontal="center" vertical="center"/>
    </xf>
    <xf numFmtId="0" fontId="126" fillId="0" borderId="10" xfId="0" applyFont="1" applyBorder="1" applyAlignment="1" applyProtection="1">
      <alignment horizontal="center" vertical="center"/>
      <protection locked="0"/>
    </xf>
    <xf numFmtId="14" fontId="126" fillId="0" borderId="10" xfId="0" applyNumberFormat="1" applyFont="1" applyBorder="1" applyAlignment="1" applyProtection="1">
      <alignment horizontal="center" vertical="center"/>
      <protection locked="0"/>
    </xf>
    <xf numFmtId="1" fontId="126" fillId="0" borderId="10" xfId="0" applyNumberFormat="1" applyFont="1" applyBorder="1" applyAlignment="1" applyProtection="1">
      <alignment horizontal="center" vertical="center"/>
      <protection locked="0"/>
    </xf>
    <xf numFmtId="167" fontId="126" fillId="0" borderId="10" xfId="76" applyNumberFormat="1" applyFont="1" applyFill="1" applyBorder="1" applyAlignment="1" applyProtection="1">
      <alignment horizontal="center" vertical="center"/>
      <protection locked="0"/>
    </xf>
    <xf numFmtId="10" fontId="126" fillId="0" borderId="10" xfId="76" applyNumberFormat="1" applyFont="1" applyFill="1" applyBorder="1" applyAlignment="1" applyProtection="1">
      <alignment horizontal="center" vertical="center" wrapText="1"/>
      <protection locked="0"/>
    </xf>
    <xf numFmtId="167" fontId="126" fillId="0" borderId="14" xfId="76" applyNumberFormat="1" applyFont="1" applyFill="1" applyBorder="1" applyAlignment="1" applyProtection="1">
      <alignment horizontal="center" vertical="center"/>
      <protection locked="0"/>
    </xf>
    <xf numFmtId="167" fontId="126" fillId="0" borderId="14" xfId="0" applyNumberFormat="1" applyFont="1" applyBorder="1" applyAlignment="1">
      <alignment horizontal="center" vertical="center"/>
    </xf>
    <xf numFmtId="167" fontId="126" fillId="0" borderId="0" xfId="0" applyNumberFormat="1" applyFont="1" applyAlignment="1">
      <alignment horizontal="center" vertical="center"/>
    </xf>
    <xf numFmtId="167" fontId="126" fillId="74" borderId="0" xfId="0" applyNumberFormat="1" applyFont="1" applyFill="1" applyAlignment="1">
      <alignment vertical="center"/>
    </xf>
    <xf numFmtId="167" fontId="125" fillId="74" borderId="0" xfId="0" applyNumberFormat="1" applyFont="1" applyFill="1" applyAlignment="1">
      <alignment vertical="center"/>
    </xf>
    <xf numFmtId="170" fontId="126" fillId="74" borderId="0" xfId="0" applyNumberFormat="1" applyFont="1" applyFill="1" applyAlignment="1">
      <alignment vertical="center"/>
    </xf>
    <xf numFmtId="167" fontId="125" fillId="74" borderId="0" xfId="0" applyNumberFormat="1" applyFont="1" applyFill="1" applyAlignment="1" applyProtection="1">
      <alignment vertical="center"/>
      <protection locked="0"/>
    </xf>
    <xf numFmtId="167" fontId="126" fillId="74" borderId="0" xfId="0" applyNumberFormat="1" applyFont="1" applyFill="1" applyAlignment="1" applyProtection="1">
      <alignment vertical="center"/>
      <protection locked="0"/>
    </xf>
    <xf numFmtId="0" fontId="126" fillId="0" borderId="0" xfId="0" applyFont="1" applyAlignment="1" applyProtection="1">
      <alignment vertical="center"/>
      <protection locked="0"/>
    </xf>
    <xf numFmtId="2" fontId="126" fillId="0" borderId="10" xfId="0" applyNumberFormat="1" applyFont="1" applyBorder="1" applyAlignment="1" applyProtection="1">
      <alignment horizontal="center" vertical="center"/>
      <protection locked="0"/>
    </xf>
    <xf numFmtId="10" fontId="126" fillId="0" borderId="0" xfId="0" applyNumberFormat="1" applyFont="1" applyAlignment="1" applyProtection="1">
      <alignment vertical="center"/>
      <protection locked="0"/>
    </xf>
    <xf numFmtId="1" fontId="126" fillId="0" borderId="25" xfId="0" applyNumberFormat="1" applyFont="1" applyBorder="1" applyAlignment="1">
      <alignment horizontal="center" vertical="center"/>
    </xf>
    <xf numFmtId="0" fontId="126" fillId="59" borderId="10" xfId="0" applyFont="1" applyFill="1" applyBorder="1" applyAlignment="1" applyProtection="1">
      <alignment horizontal="center" vertical="center"/>
      <protection hidden="1"/>
    </xf>
    <xf numFmtId="0" fontId="126" fillId="0" borderId="43" xfId="0" applyFont="1" applyBorder="1" applyAlignment="1">
      <alignment horizontal="center" vertical="center"/>
    </xf>
    <xf numFmtId="0" fontId="126" fillId="0" borderId="10" xfId="0" applyFont="1" applyBorder="1" applyAlignment="1">
      <alignment horizontal="center" vertical="center"/>
    </xf>
    <xf numFmtId="14" fontId="126" fillId="0" borderId="10" xfId="0" applyNumberFormat="1" applyFont="1" applyBorder="1" applyAlignment="1">
      <alignment horizontal="center" vertical="center"/>
    </xf>
    <xf numFmtId="14" fontId="126" fillId="0" borderId="14" xfId="0" applyNumberFormat="1" applyFont="1" applyBorder="1" applyAlignment="1">
      <alignment horizontal="center" vertical="center"/>
    </xf>
    <xf numFmtId="0" fontId="126" fillId="0" borderId="11" xfId="0" applyFont="1" applyBorder="1" applyAlignment="1">
      <alignment horizontal="center" vertical="center"/>
    </xf>
    <xf numFmtId="167" fontId="126" fillId="0" borderId="10" xfId="0" applyNumberFormat="1" applyFont="1" applyBorder="1" applyAlignment="1">
      <alignment horizontal="center" vertical="center"/>
    </xf>
    <xf numFmtId="10" fontId="126" fillId="0" borderId="43" xfId="92" applyNumberFormat="1" applyFont="1" applyBorder="1" applyAlignment="1">
      <alignment horizontal="center" vertical="center"/>
    </xf>
    <xf numFmtId="0" fontId="126" fillId="0" borderId="0" xfId="0" applyFont="1" applyAlignment="1">
      <alignment horizontal="center" vertical="center"/>
    </xf>
    <xf numFmtId="167" fontId="127" fillId="74" borderId="0" xfId="0" applyNumberFormat="1" applyFont="1" applyFill="1" applyAlignment="1">
      <alignment vertical="center"/>
    </xf>
    <xf numFmtId="167" fontId="128" fillId="74" borderId="0" xfId="0" applyNumberFormat="1" applyFont="1" applyFill="1" applyAlignment="1">
      <alignment vertical="center"/>
    </xf>
    <xf numFmtId="170" fontId="127" fillId="74" borderId="0" xfId="0" applyNumberFormat="1" applyFont="1" applyFill="1" applyAlignment="1">
      <alignment vertical="center"/>
    </xf>
    <xf numFmtId="167" fontId="128" fillId="74" borderId="0" xfId="0" applyNumberFormat="1" applyFont="1" applyFill="1" applyAlignment="1" applyProtection="1">
      <alignment vertical="center"/>
      <protection locked="0"/>
    </xf>
    <xf numFmtId="167" fontId="127" fillId="74" borderId="0" xfId="0" applyNumberFormat="1" applyFont="1" applyFill="1" applyAlignment="1" applyProtection="1">
      <alignment vertical="center"/>
      <protection locked="0"/>
    </xf>
    <xf numFmtId="0" fontId="126" fillId="0" borderId="10" xfId="0" applyFont="1" applyBorder="1" applyAlignment="1">
      <alignment horizontal="left" vertical="center" wrapText="1"/>
    </xf>
    <xf numFmtId="1" fontId="129" fillId="0" borderId="11" xfId="0" applyNumberFormat="1" applyFont="1" applyBorder="1" applyAlignment="1" applyProtection="1">
      <alignment horizontal="center" vertical="center"/>
      <protection locked="0"/>
    </xf>
    <xf numFmtId="0" fontId="129" fillId="0" borderId="10" xfId="0" applyFont="1" applyBorder="1" applyAlignment="1" applyProtection="1">
      <alignment horizontal="center" vertical="center"/>
      <protection hidden="1"/>
    </xf>
    <xf numFmtId="0" fontId="129" fillId="0" borderId="10" xfId="0" applyFont="1" applyBorder="1" applyAlignment="1" applyProtection="1">
      <alignment horizontal="left" vertical="center"/>
      <protection locked="0"/>
    </xf>
    <xf numFmtId="0" fontId="129" fillId="0" borderId="10" xfId="0" applyFont="1" applyBorder="1" applyAlignment="1">
      <alignment horizontal="left" vertical="center"/>
    </xf>
    <xf numFmtId="1" fontId="129" fillId="0" borderId="10" xfId="0" applyNumberFormat="1" applyFont="1" applyBorder="1" applyAlignment="1">
      <alignment horizontal="center" vertical="center"/>
    </xf>
    <xf numFmtId="0" fontId="129" fillId="0" borderId="10" xfId="0" applyFont="1" applyBorder="1" applyAlignment="1" applyProtection="1">
      <alignment horizontal="center" vertical="center"/>
      <protection locked="0"/>
    </xf>
    <xf numFmtId="14" fontId="129" fillId="0" borderId="10" xfId="0" applyNumberFormat="1" applyFont="1" applyBorder="1" applyAlignment="1" applyProtection="1">
      <alignment horizontal="center" vertical="center"/>
      <protection locked="0"/>
    </xf>
    <xf numFmtId="1" fontId="129" fillId="0" borderId="10" xfId="0" applyNumberFormat="1" applyFont="1" applyBorder="1" applyAlignment="1" applyProtection="1">
      <alignment horizontal="center" vertical="center"/>
      <protection locked="0"/>
    </xf>
    <xf numFmtId="2" fontId="129" fillId="0" borderId="10" xfId="0" applyNumberFormat="1" applyFont="1" applyBorder="1" applyAlignment="1" applyProtection="1">
      <alignment horizontal="center" vertical="center"/>
      <protection locked="0"/>
    </xf>
    <xf numFmtId="167" fontId="129" fillId="0" borderId="10" xfId="76" applyNumberFormat="1" applyFont="1" applyFill="1" applyBorder="1" applyAlignment="1" applyProtection="1">
      <alignment horizontal="center" vertical="center"/>
      <protection locked="0"/>
    </xf>
    <xf numFmtId="10" fontId="129" fillId="0" borderId="10" xfId="76" applyNumberFormat="1" applyFont="1" applyFill="1" applyBorder="1" applyAlignment="1" applyProtection="1">
      <alignment horizontal="center" vertical="center" wrapText="1"/>
      <protection locked="0"/>
    </xf>
    <xf numFmtId="167" fontId="129" fillId="0" borderId="14" xfId="76" applyNumberFormat="1" applyFont="1" applyFill="1" applyBorder="1" applyAlignment="1" applyProtection="1">
      <alignment horizontal="center" vertical="center"/>
      <protection locked="0"/>
    </xf>
    <xf numFmtId="167" fontId="129" fillId="0" borderId="14" xfId="0" applyNumberFormat="1" applyFont="1" applyBorder="1" applyAlignment="1">
      <alignment horizontal="center" vertical="center"/>
    </xf>
    <xf numFmtId="167" fontId="129" fillId="0" borderId="0" xfId="0" applyNumberFormat="1" applyFont="1" applyAlignment="1">
      <alignment horizontal="center" vertical="center"/>
    </xf>
    <xf numFmtId="167" fontId="130" fillId="74" borderId="0" xfId="0" applyNumberFormat="1" applyFont="1" applyFill="1" applyAlignment="1">
      <alignment vertical="center"/>
    </xf>
    <xf numFmtId="167" fontId="131" fillId="74" borderId="0" xfId="0" applyNumberFormat="1" applyFont="1" applyFill="1" applyAlignment="1">
      <alignment vertical="center"/>
    </xf>
    <xf numFmtId="170" fontId="130" fillId="74" borderId="0" xfId="0" applyNumberFormat="1" applyFont="1" applyFill="1" applyAlignment="1">
      <alignment vertical="center"/>
    </xf>
    <xf numFmtId="167" fontId="131" fillId="74" borderId="0" xfId="0" applyNumberFormat="1" applyFont="1" applyFill="1" applyAlignment="1" applyProtection="1">
      <alignment vertical="center"/>
      <protection locked="0"/>
    </xf>
    <xf numFmtId="167" fontId="130" fillId="74" borderId="0" xfId="0" applyNumberFormat="1" applyFont="1" applyFill="1" applyAlignment="1" applyProtection="1">
      <alignment vertical="center"/>
      <protection locked="0"/>
    </xf>
    <xf numFmtId="0" fontId="129" fillId="0" borderId="0" xfId="0" applyFont="1" applyAlignment="1" applyProtection="1">
      <alignment vertical="center"/>
      <protection locked="0"/>
    </xf>
    <xf numFmtId="0" fontId="130" fillId="0" borderId="0" xfId="0" applyFont="1" applyAlignment="1" applyProtection="1">
      <alignment vertical="center"/>
      <protection locked="0"/>
    </xf>
    <xf numFmtId="10" fontId="130" fillId="0" borderId="0" xfId="0" applyNumberFormat="1" applyFont="1" applyAlignment="1" applyProtection="1">
      <alignment vertical="center"/>
      <protection locked="0"/>
    </xf>
    <xf numFmtId="1" fontId="126" fillId="0" borderId="11" xfId="0" applyNumberFormat="1" applyFont="1" applyBorder="1" applyAlignment="1">
      <alignment horizontal="center" vertical="center"/>
    </xf>
    <xf numFmtId="0" fontId="126" fillId="0" borderId="10" xfId="0" applyFont="1" applyBorder="1" applyAlignment="1">
      <alignment horizontal="left" vertical="center"/>
    </xf>
    <xf numFmtId="2" fontId="126" fillId="0" borderId="10" xfId="0" applyNumberFormat="1" applyFont="1" applyBorder="1" applyAlignment="1">
      <alignment horizontal="center" vertical="center"/>
    </xf>
    <xf numFmtId="10" fontId="126" fillId="0" borderId="10" xfId="76" applyNumberFormat="1" applyFont="1" applyFill="1" applyBorder="1" applyAlignment="1">
      <alignment horizontal="center" vertical="center" wrapText="1"/>
    </xf>
    <xf numFmtId="167" fontId="129" fillId="74" borderId="0" xfId="0" applyNumberFormat="1" applyFont="1" applyFill="1" applyAlignment="1">
      <alignment vertical="center"/>
    </xf>
    <xf numFmtId="167" fontId="132" fillId="74" borderId="0" xfId="0" applyNumberFormat="1" applyFont="1" applyFill="1" applyAlignment="1">
      <alignment vertical="center"/>
    </xf>
    <xf numFmtId="170" fontId="129" fillId="74" borderId="0" xfId="0" applyNumberFormat="1" applyFont="1" applyFill="1" applyAlignment="1">
      <alignment vertical="center"/>
    </xf>
    <xf numFmtId="167" fontId="132" fillId="74" borderId="0" xfId="0" applyNumberFormat="1" applyFont="1" applyFill="1" applyAlignment="1" applyProtection="1">
      <alignment vertical="center"/>
      <protection locked="0"/>
    </xf>
    <xf numFmtId="167" fontId="129" fillId="74" borderId="0" xfId="0" applyNumberFormat="1" applyFont="1" applyFill="1" applyAlignment="1" applyProtection="1">
      <alignment vertical="center"/>
      <protection locked="0"/>
    </xf>
    <xf numFmtId="0" fontId="126" fillId="59" borderId="10" xfId="0" applyFont="1" applyFill="1" applyBorder="1" applyAlignment="1" applyProtection="1">
      <alignment horizontal="center" vertical="center"/>
      <protection locked="0" hidden="1"/>
    </xf>
    <xf numFmtId="1" fontId="126" fillId="0" borderId="10" xfId="0" applyNumberFormat="1" applyFont="1" applyBorder="1" applyAlignment="1">
      <alignment horizontal="left" vertical="center"/>
    </xf>
    <xf numFmtId="1" fontId="126" fillId="0" borderId="10" xfId="76" applyNumberFormat="1" applyFont="1" applyFill="1" applyBorder="1" applyAlignment="1" applyProtection="1">
      <alignment horizontal="center" vertical="center"/>
      <protection locked="0"/>
    </xf>
    <xf numFmtId="10" fontId="126" fillId="0" borderId="10" xfId="0" applyNumberFormat="1" applyFont="1" applyBorder="1" applyAlignment="1" applyProtection="1">
      <alignment horizontal="center" vertical="center"/>
      <protection locked="0"/>
    </xf>
    <xf numFmtId="0" fontId="126" fillId="0" borderId="10" xfId="0" applyFont="1" applyBorder="1" applyAlignment="1" applyProtection="1">
      <alignment horizontal="center" vertical="center"/>
      <protection hidden="1"/>
    </xf>
    <xf numFmtId="0" fontId="129" fillId="59" borderId="10" xfId="0" applyFont="1" applyFill="1" applyBorder="1" applyAlignment="1" applyProtection="1">
      <alignment horizontal="center" vertical="center"/>
      <protection hidden="1"/>
    </xf>
    <xf numFmtId="0" fontId="129" fillId="59" borderId="10" xfId="0" applyFont="1" applyFill="1" applyBorder="1" applyAlignment="1" applyProtection="1">
      <alignment horizontal="left" vertical="center"/>
      <protection hidden="1"/>
    </xf>
    <xf numFmtId="0" fontId="129" fillId="0" borderId="10" xfId="0" applyFont="1" applyBorder="1" applyAlignment="1" applyProtection="1">
      <alignment vertical="center"/>
      <protection locked="0"/>
    </xf>
    <xf numFmtId="167" fontId="129" fillId="0" borderId="10" xfId="0" applyNumberFormat="1" applyFont="1" applyBorder="1" applyAlignment="1" applyProtection="1">
      <alignment horizontal="center" vertical="center"/>
      <protection locked="0"/>
    </xf>
    <xf numFmtId="10" fontId="129" fillId="0" borderId="10" xfId="76" applyNumberFormat="1" applyFont="1" applyFill="1" applyBorder="1" applyAlignment="1" applyProtection="1">
      <alignment horizontal="center" vertical="center"/>
      <protection locked="0"/>
    </xf>
    <xf numFmtId="0" fontId="129" fillId="0" borderId="10" xfId="0" applyFont="1" applyBorder="1" applyAlignment="1" applyProtection="1">
      <alignment horizontal="center" vertical="center"/>
      <protection locked="0" hidden="1"/>
    </xf>
    <xf numFmtId="1" fontId="129" fillId="0" borderId="10" xfId="0" applyNumberFormat="1" applyFont="1" applyBorder="1" applyAlignment="1">
      <alignment horizontal="left" vertical="center"/>
    </xf>
    <xf numFmtId="1" fontId="129" fillId="0" borderId="10" xfId="76" applyNumberFormat="1" applyFont="1" applyFill="1" applyBorder="1" applyAlignment="1" applyProtection="1">
      <alignment horizontal="center" vertical="center"/>
      <protection locked="0"/>
    </xf>
    <xf numFmtId="10" fontId="129" fillId="0" borderId="10" xfId="0" applyNumberFormat="1" applyFont="1" applyBorder="1" applyAlignment="1" applyProtection="1">
      <alignment horizontal="center" vertical="center"/>
      <protection locked="0"/>
    </xf>
    <xf numFmtId="0" fontId="126" fillId="0" borderId="40" xfId="0" applyFont="1" applyBorder="1" applyAlignment="1">
      <alignment horizontal="left" vertical="center"/>
    </xf>
    <xf numFmtId="0" fontId="126" fillId="0" borderId="40" xfId="0" applyFont="1" applyBorder="1" applyAlignment="1">
      <alignment horizontal="center" vertical="center"/>
    </xf>
    <xf numFmtId="1" fontId="126" fillId="0" borderId="59" xfId="0" applyNumberFormat="1" applyFont="1" applyBorder="1" applyAlignment="1" applyProtection="1">
      <alignment horizontal="center" vertical="center"/>
      <protection locked="0"/>
    </xf>
    <xf numFmtId="1" fontId="126" fillId="0" borderId="47" xfId="0" applyNumberFormat="1" applyFont="1" applyBorder="1" applyAlignment="1">
      <alignment horizontal="center" vertical="center"/>
    </xf>
    <xf numFmtId="0" fontId="126" fillId="0" borderId="40" xfId="0" applyFont="1" applyBorder="1" applyAlignment="1" applyProtection="1">
      <alignment horizontal="left" vertical="center"/>
      <protection locked="0"/>
    </xf>
    <xf numFmtId="14" fontId="126" fillId="0" borderId="40" xfId="0" applyNumberFormat="1" applyFont="1" applyBorder="1" applyAlignment="1" applyProtection="1">
      <alignment horizontal="center" vertical="center"/>
      <protection locked="0"/>
    </xf>
    <xf numFmtId="1" fontId="126" fillId="0" borderId="40" xfId="0" applyNumberFormat="1" applyFont="1" applyBorder="1" applyAlignment="1">
      <alignment horizontal="center" vertical="center"/>
    </xf>
    <xf numFmtId="2" fontId="126" fillId="0" borderId="40" xfId="0" applyNumberFormat="1" applyFont="1" applyBorder="1" applyAlignment="1">
      <alignment horizontal="center" vertical="center"/>
    </xf>
    <xf numFmtId="10" fontId="126" fillId="0" borderId="40" xfId="76" applyNumberFormat="1" applyFont="1" applyFill="1" applyBorder="1" applyAlignment="1">
      <alignment horizontal="center" vertical="center" wrapText="1"/>
    </xf>
    <xf numFmtId="0" fontId="129" fillId="0" borderId="10" xfId="0" applyFont="1" applyBorder="1" applyAlignment="1">
      <alignment horizontal="center" vertical="center"/>
    </xf>
    <xf numFmtId="10" fontId="129" fillId="0" borderId="40" xfId="76" applyNumberFormat="1" applyFont="1" applyFill="1" applyBorder="1" applyAlignment="1">
      <alignment horizontal="center" vertical="center" wrapText="1"/>
    </xf>
    <xf numFmtId="14" fontId="126" fillId="0" borderId="40" xfId="0" applyNumberFormat="1" applyFont="1" applyBorder="1" applyAlignment="1">
      <alignment horizontal="center" vertical="center"/>
    </xf>
    <xf numFmtId="10" fontId="126" fillId="0" borderId="40" xfId="76" applyNumberFormat="1" applyFont="1" applyBorder="1" applyAlignment="1">
      <alignment horizontal="center" vertical="center" wrapText="1"/>
    </xf>
    <xf numFmtId="0" fontId="129" fillId="0" borderId="40" xfId="0" applyFont="1" applyBorder="1" applyAlignment="1">
      <alignment horizontal="left" vertical="center"/>
    </xf>
    <xf numFmtId="10" fontId="129" fillId="0" borderId="10" xfId="76" applyNumberFormat="1" applyFont="1" applyFill="1" applyBorder="1" applyAlignment="1">
      <alignment horizontal="center" vertical="center" wrapText="1"/>
    </xf>
    <xf numFmtId="10" fontId="129" fillId="0" borderId="43" xfId="92" applyNumberFormat="1" applyFont="1" applyFill="1" applyBorder="1" applyAlignment="1">
      <alignment horizontal="center" vertical="center"/>
    </xf>
    <xf numFmtId="1" fontId="126" fillId="0" borderId="11" xfId="85" applyNumberFormat="1" applyFont="1" applyBorder="1" applyAlignment="1">
      <alignment horizontal="center" vertical="center" wrapText="1"/>
    </xf>
    <xf numFmtId="1" fontId="126" fillId="0" borderId="10" xfId="85" applyNumberFormat="1" applyFont="1" applyBorder="1" applyAlignment="1">
      <alignment horizontal="center" vertical="center" wrapText="1"/>
    </xf>
    <xf numFmtId="167" fontId="126" fillId="0" borderId="10" xfId="0" applyNumberFormat="1" applyFont="1" applyBorder="1" applyAlignment="1" applyProtection="1">
      <alignment horizontal="center" vertical="center"/>
      <protection locked="0"/>
    </xf>
    <xf numFmtId="167" fontId="126" fillId="0" borderId="0" xfId="76" applyNumberFormat="1" applyFont="1" applyFill="1" applyBorder="1" applyAlignment="1" applyProtection="1">
      <alignment horizontal="center" vertical="center"/>
      <protection locked="0"/>
    </xf>
    <xf numFmtId="167" fontId="126" fillId="0" borderId="0" xfId="0" applyNumberFormat="1" applyFont="1" applyAlignment="1" applyProtection="1">
      <alignment vertical="center"/>
      <protection locked="0"/>
    </xf>
    <xf numFmtId="167" fontId="129" fillId="0" borderId="0" xfId="76" applyNumberFormat="1" applyFont="1" applyFill="1" applyBorder="1" applyAlignment="1" applyProtection="1">
      <alignment horizontal="center" vertical="center"/>
      <protection locked="0"/>
    </xf>
    <xf numFmtId="167" fontId="130" fillId="0" borderId="0" xfId="0" applyNumberFormat="1" applyFont="1" applyAlignment="1">
      <alignment horizontal="center" vertical="center"/>
    </xf>
    <xf numFmtId="1" fontId="127" fillId="0" borderId="11" xfId="0" applyNumberFormat="1" applyFont="1" applyBorder="1" applyAlignment="1" applyProtection="1">
      <alignment horizontal="center" vertical="center"/>
      <protection locked="0"/>
    </xf>
    <xf numFmtId="0" fontId="127" fillId="0" borderId="10" xfId="0" applyFont="1" applyBorder="1" applyAlignment="1" applyProtection="1">
      <alignment horizontal="center" vertical="center"/>
      <protection locked="0" hidden="1"/>
    </xf>
    <xf numFmtId="0" fontId="127" fillId="0" borderId="10" xfId="0" applyFont="1" applyBorder="1" applyAlignment="1" applyProtection="1">
      <alignment horizontal="left" vertical="center"/>
      <protection locked="0"/>
    </xf>
    <xf numFmtId="0" fontId="127" fillId="0" borderId="10" xfId="0" applyFont="1" applyBorder="1" applyAlignment="1">
      <alignment horizontal="left" vertical="center"/>
    </xf>
    <xf numFmtId="1" fontId="127" fillId="0" borderId="10" xfId="0" applyNumberFormat="1" applyFont="1" applyBorder="1" applyAlignment="1">
      <alignment horizontal="center" vertical="center"/>
    </xf>
    <xf numFmtId="0" fontId="127" fillId="0" borderId="10" xfId="0" applyFont="1" applyBorder="1" applyAlignment="1" applyProtection="1">
      <alignment horizontal="center" vertical="center"/>
      <protection locked="0"/>
    </xf>
    <xf numFmtId="14" fontId="127" fillId="0" borderId="10" xfId="0" applyNumberFormat="1" applyFont="1" applyBorder="1" applyAlignment="1" applyProtection="1">
      <alignment horizontal="center" vertical="center"/>
      <protection locked="0"/>
    </xf>
    <xf numFmtId="1" fontId="127" fillId="0" borderId="10" xfId="0" applyNumberFormat="1" applyFont="1" applyBorder="1" applyAlignment="1" applyProtection="1">
      <alignment horizontal="center" vertical="center"/>
      <protection locked="0"/>
    </xf>
    <xf numFmtId="2" fontId="127" fillId="0" borderId="10" xfId="0" applyNumberFormat="1" applyFont="1" applyBorder="1" applyAlignment="1" applyProtection="1">
      <alignment horizontal="center" vertical="center"/>
      <protection locked="0"/>
    </xf>
    <xf numFmtId="167" fontId="127" fillId="0" borderId="10" xfId="76" applyNumberFormat="1" applyFont="1" applyFill="1" applyBorder="1" applyAlignment="1" applyProtection="1">
      <alignment horizontal="center" vertical="center"/>
      <protection locked="0"/>
    </xf>
    <xf numFmtId="10" fontId="127" fillId="0" borderId="10" xfId="76" applyNumberFormat="1" applyFont="1" applyFill="1" applyBorder="1" applyAlignment="1" applyProtection="1">
      <alignment horizontal="center" vertical="center" wrapText="1"/>
      <protection locked="0"/>
    </xf>
    <xf numFmtId="167" fontId="127" fillId="0" borderId="14" xfId="76" applyNumberFormat="1" applyFont="1" applyFill="1" applyBorder="1" applyAlignment="1" applyProtection="1">
      <alignment horizontal="center" vertical="center"/>
      <protection locked="0"/>
    </xf>
    <xf numFmtId="167" fontId="127" fillId="0" borderId="14" xfId="0" applyNumberFormat="1" applyFont="1" applyBorder="1" applyAlignment="1">
      <alignment horizontal="center" vertical="center"/>
    </xf>
    <xf numFmtId="167" fontId="127" fillId="0" borderId="0" xfId="0" applyNumberFormat="1" applyFont="1" applyAlignment="1">
      <alignment horizontal="center" vertical="center"/>
    </xf>
    <xf numFmtId="0" fontId="127" fillId="0" borderId="0" xfId="0" applyFont="1" applyAlignment="1" applyProtection="1">
      <alignment vertical="center"/>
      <protection locked="0"/>
    </xf>
    <xf numFmtId="0" fontId="127" fillId="0" borderId="10" xfId="0" applyFont="1" applyBorder="1" applyAlignment="1">
      <alignment horizontal="center" vertical="center"/>
    </xf>
    <xf numFmtId="1" fontId="127" fillId="0" borderId="11" xfId="0" applyNumberFormat="1" applyFont="1" applyBorder="1" applyAlignment="1">
      <alignment horizontal="center" vertical="center"/>
    </xf>
    <xf numFmtId="2" fontId="127" fillId="0" borderId="10" xfId="0" applyNumberFormat="1" applyFont="1" applyBorder="1" applyAlignment="1">
      <alignment horizontal="center" vertical="center"/>
    </xf>
    <xf numFmtId="10" fontId="127" fillId="0" borderId="10" xfId="76" applyNumberFormat="1" applyFont="1" applyFill="1" applyBorder="1" applyAlignment="1">
      <alignment horizontal="center" vertical="center" wrapText="1"/>
    </xf>
    <xf numFmtId="0" fontId="126" fillId="0" borderId="10" xfId="0" applyFont="1" applyBorder="1" applyAlignment="1">
      <alignment vertical="center"/>
    </xf>
    <xf numFmtId="0" fontId="126" fillId="0" borderId="10" xfId="0" applyFont="1" applyBorder="1" applyAlignment="1" applyProtection="1">
      <alignment vertical="center"/>
      <protection locked="0"/>
    </xf>
    <xf numFmtId="0" fontId="126" fillId="0" borderId="11" xfId="0" applyFont="1" applyBorder="1" applyAlignment="1" applyProtection="1">
      <alignment horizontal="center" vertical="center"/>
      <protection locked="0"/>
    </xf>
    <xf numFmtId="167" fontId="127" fillId="0" borderId="10" xfId="0" applyNumberFormat="1" applyFont="1" applyBorder="1" applyAlignment="1" applyProtection="1">
      <alignment horizontal="center" vertical="center"/>
      <protection locked="0"/>
    </xf>
    <xf numFmtId="167" fontId="127" fillId="0" borderId="0" xfId="76" applyNumberFormat="1" applyFont="1" applyFill="1" applyBorder="1" applyAlignment="1" applyProtection="1">
      <alignment horizontal="center" vertical="center"/>
      <protection locked="0"/>
    </xf>
    <xf numFmtId="167" fontId="127" fillId="0" borderId="0" xfId="0" applyNumberFormat="1" applyFont="1" applyAlignment="1" applyProtection="1">
      <alignment vertical="center"/>
      <protection locked="0"/>
    </xf>
    <xf numFmtId="0" fontId="126" fillId="59" borderId="10" xfId="0" applyFont="1" applyFill="1" applyBorder="1" applyAlignment="1">
      <alignment horizontal="left" vertical="center" wrapText="1"/>
    </xf>
    <xf numFmtId="1" fontId="129" fillId="58" borderId="11" xfId="0" applyNumberFormat="1" applyFont="1" applyFill="1" applyBorder="1" applyAlignment="1" applyProtection="1">
      <alignment horizontal="center" vertical="center"/>
      <protection locked="0"/>
    </xf>
    <xf numFmtId="0" fontId="129" fillId="58" borderId="10" xfId="0" applyFont="1" applyFill="1" applyBorder="1" applyAlignment="1" applyProtection="1">
      <alignment horizontal="center" vertical="center"/>
      <protection locked="0"/>
    </xf>
    <xf numFmtId="0" fontId="129" fillId="58" borderId="10" xfId="0" applyFont="1" applyFill="1" applyBorder="1" applyAlignment="1" applyProtection="1">
      <alignment horizontal="left" vertical="center"/>
      <protection locked="0"/>
    </xf>
    <xf numFmtId="0" fontId="129" fillId="58" borderId="10" xfId="0" applyFont="1" applyFill="1" applyBorder="1" applyAlignment="1">
      <alignment horizontal="left" vertical="center"/>
    </xf>
    <xf numFmtId="1" fontId="129" fillId="58" borderId="10" xfId="0" applyNumberFormat="1" applyFont="1" applyFill="1" applyBorder="1" applyAlignment="1">
      <alignment horizontal="center" vertical="center"/>
    </xf>
    <xf numFmtId="14" fontId="129" fillId="58" borderId="10" xfId="0" applyNumberFormat="1" applyFont="1" applyFill="1" applyBorder="1" applyAlignment="1" applyProtection="1">
      <alignment horizontal="center" vertical="center"/>
      <protection locked="0"/>
    </xf>
    <xf numFmtId="1" fontId="129" fillId="58" borderId="10" xfId="0" applyNumberFormat="1" applyFont="1" applyFill="1" applyBorder="1" applyAlignment="1" applyProtection="1">
      <alignment horizontal="center" vertical="center"/>
      <protection locked="0"/>
    </xf>
    <xf numFmtId="2" fontId="129" fillId="58" borderId="10" xfId="0" applyNumberFormat="1" applyFont="1" applyFill="1" applyBorder="1" applyAlignment="1" applyProtection="1">
      <alignment horizontal="center" vertical="center"/>
      <protection locked="0"/>
    </xf>
    <xf numFmtId="167" fontId="129" fillId="58" borderId="10" xfId="76" applyNumberFormat="1" applyFont="1" applyFill="1" applyBorder="1" applyAlignment="1" applyProtection="1">
      <alignment horizontal="center" vertical="center"/>
      <protection locked="0"/>
    </xf>
    <xf numFmtId="10" fontId="129" fillId="58" borderId="10" xfId="76" applyNumberFormat="1" applyFont="1" applyFill="1" applyBorder="1" applyAlignment="1" applyProtection="1">
      <alignment horizontal="center" vertical="center" wrapText="1"/>
      <protection locked="0"/>
    </xf>
    <xf numFmtId="167" fontId="129" fillId="58" borderId="14" xfId="76" applyNumberFormat="1" applyFont="1" applyFill="1" applyBorder="1" applyAlignment="1" applyProtection="1">
      <alignment horizontal="center" vertical="center"/>
      <protection locked="0"/>
    </xf>
    <xf numFmtId="167" fontId="129" fillId="58" borderId="14" xfId="0" applyNumberFormat="1" applyFont="1" applyFill="1" applyBorder="1" applyAlignment="1">
      <alignment horizontal="center" vertical="center"/>
    </xf>
    <xf numFmtId="167" fontId="130" fillId="71" borderId="0" xfId="0" applyNumberFormat="1" applyFont="1" applyFill="1" applyAlignment="1">
      <alignment vertical="center"/>
    </xf>
    <xf numFmtId="167" fontId="131" fillId="71" borderId="0" xfId="0" applyNumberFormat="1" applyFont="1" applyFill="1" applyAlignment="1">
      <alignment vertical="center"/>
    </xf>
    <xf numFmtId="170" fontId="130" fillId="71" borderId="0" xfId="0" applyNumberFormat="1" applyFont="1" applyFill="1" applyAlignment="1">
      <alignment vertical="center"/>
    </xf>
    <xf numFmtId="167" fontId="131" fillId="71" borderId="0" xfId="0" applyNumberFormat="1" applyFont="1" applyFill="1" applyAlignment="1" applyProtection="1">
      <alignment vertical="center"/>
      <protection locked="0"/>
    </xf>
    <xf numFmtId="167" fontId="130" fillId="71" borderId="0" xfId="0" applyNumberFormat="1" applyFont="1" applyFill="1" applyAlignment="1" applyProtection="1">
      <alignment vertical="center"/>
      <protection locked="0"/>
    </xf>
    <xf numFmtId="1" fontId="126" fillId="58" borderId="25" xfId="0" applyNumberFormat="1" applyFont="1" applyFill="1" applyBorder="1" applyAlignment="1">
      <alignment horizontal="center" vertical="center"/>
    </xf>
    <xf numFmtId="0" fontId="126" fillId="58" borderId="10" xfId="0" applyFont="1" applyFill="1" applyBorder="1" applyAlignment="1" applyProtection="1">
      <alignment horizontal="center" vertical="center"/>
      <protection locked="0"/>
    </xf>
    <xf numFmtId="0" fontId="126" fillId="58" borderId="10" xfId="0" applyFont="1" applyFill="1" applyBorder="1" applyAlignment="1" applyProtection="1">
      <alignment horizontal="left" vertical="center"/>
      <protection locked="0"/>
    </xf>
    <xf numFmtId="0" fontId="126" fillId="58" borderId="10" xfId="0" applyFont="1" applyFill="1" applyBorder="1" applyAlignment="1">
      <alignment horizontal="left" vertical="center" wrapText="1"/>
    </xf>
    <xf numFmtId="1" fontId="126" fillId="58" borderId="10" xfId="0" applyNumberFormat="1" applyFont="1" applyFill="1" applyBorder="1" applyAlignment="1">
      <alignment horizontal="center" vertical="center"/>
    </xf>
    <xf numFmtId="0" fontId="126" fillId="58" borderId="43" xfId="0" applyFont="1" applyFill="1" applyBorder="1" applyAlignment="1">
      <alignment horizontal="center" vertical="center"/>
    </xf>
    <xf numFmtId="14" fontId="126" fillId="58" borderId="10" xfId="0" applyNumberFormat="1" applyFont="1" applyFill="1" applyBorder="1" applyAlignment="1">
      <alignment horizontal="center" vertical="center"/>
    </xf>
    <xf numFmtId="14" fontId="126" fillId="58" borderId="14" xfId="0" applyNumberFormat="1" applyFont="1" applyFill="1" applyBorder="1" applyAlignment="1">
      <alignment horizontal="center" vertical="center"/>
    </xf>
    <xf numFmtId="0" fontId="126" fillId="58" borderId="11" xfId="0" applyFont="1" applyFill="1" applyBorder="1" applyAlignment="1">
      <alignment horizontal="center" vertical="center"/>
    </xf>
    <xf numFmtId="0" fontId="126" fillId="58" borderId="10" xfId="0" applyFont="1" applyFill="1" applyBorder="1" applyAlignment="1">
      <alignment horizontal="center" vertical="center"/>
    </xf>
    <xf numFmtId="167" fontId="126" fillId="58" borderId="10" xfId="0" applyNumberFormat="1" applyFont="1" applyFill="1" applyBorder="1" applyAlignment="1">
      <alignment horizontal="center" vertical="center"/>
    </xf>
    <xf numFmtId="167" fontId="126" fillId="58" borderId="10" xfId="76" applyNumberFormat="1" applyFont="1" applyFill="1" applyBorder="1" applyAlignment="1" applyProtection="1">
      <alignment horizontal="center" vertical="center"/>
      <protection locked="0"/>
    </xf>
    <xf numFmtId="10" fontId="126" fillId="58" borderId="43" xfId="92" applyNumberFormat="1" applyFont="1" applyFill="1" applyBorder="1" applyAlignment="1">
      <alignment horizontal="center" vertical="center"/>
    </xf>
    <xf numFmtId="167" fontId="126" fillId="58" borderId="14" xfId="76" applyNumberFormat="1" applyFont="1" applyFill="1" applyBorder="1" applyAlignment="1" applyProtection="1">
      <alignment horizontal="center" vertical="center"/>
      <protection locked="0"/>
    </xf>
    <xf numFmtId="167" fontId="126" fillId="58" borderId="14" xfId="0" applyNumberFormat="1" applyFont="1" applyFill="1" applyBorder="1" applyAlignment="1">
      <alignment horizontal="center" vertical="center"/>
    </xf>
    <xf numFmtId="167" fontId="129" fillId="71" borderId="0" xfId="0" applyNumberFormat="1" applyFont="1" applyFill="1" applyAlignment="1">
      <alignment vertical="center"/>
    </xf>
    <xf numFmtId="167" fontId="132" fillId="71" borderId="0" xfId="0" applyNumberFormat="1" applyFont="1" applyFill="1" applyAlignment="1">
      <alignment vertical="center"/>
    </xf>
    <xf numFmtId="170" fontId="129" fillId="71" borderId="0" xfId="0" applyNumberFormat="1" applyFont="1" applyFill="1" applyAlignment="1">
      <alignment vertical="center"/>
    </xf>
    <xf numFmtId="167" fontId="132" fillId="71" borderId="0" xfId="0" applyNumberFormat="1" applyFont="1" applyFill="1" applyAlignment="1" applyProtection="1">
      <alignment vertical="center"/>
      <protection locked="0"/>
    </xf>
    <xf numFmtId="167" fontId="129" fillId="71" borderId="0" xfId="0" applyNumberFormat="1" applyFont="1" applyFill="1" applyAlignment="1" applyProtection="1">
      <alignment vertical="center"/>
      <protection locked="0"/>
    </xf>
    <xf numFmtId="1" fontId="126" fillId="58" borderId="11" xfId="0" applyNumberFormat="1" applyFont="1" applyFill="1" applyBorder="1" applyAlignment="1" applyProtection="1">
      <alignment horizontal="center" vertical="center"/>
      <protection locked="0"/>
    </xf>
    <xf numFmtId="0" fontId="126" fillId="58" borderId="10" xfId="0" applyFont="1" applyFill="1" applyBorder="1" applyAlignment="1">
      <alignment horizontal="left" vertical="center"/>
    </xf>
    <xf numFmtId="14" fontId="126" fillId="58" borderId="10" xfId="0" applyNumberFormat="1" applyFont="1" applyFill="1" applyBorder="1" applyAlignment="1" applyProtection="1">
      <alignment horizontal="center" vertical="center"/>
      <protection locked="0"/>
    </xf>
    <xf numFmtId="1" fontId="126" fillId="58" borderId="10" xfId="0" applyNumberFormat="1" applyFont="1" applyFill="1" applyBorder="1" applyAlignment="1" applyProtection="1">
      <alignment horizontal="center" vertical="center"/>
      <protection locked="0"/>
    </xf>
    <xf numFmtId="2" fontId="126" fillId="58" borderId="10" xfId="0" applyNumberFormat="1" applyFont="1" applyFill="1" applyBorder="1" applyAlignment="1" applyProtection="1">
      <alignment horizontal="center" vertical="center"/>
      <protection locked="0"/>
    </xf>
    <xf numFmtId="10" fontId="126" fillId="58" borderId="10" xfId="76" applyNumberFormat="1" applyFont="1" applyFill="1" applyBorder="1" applyAlignment="1" applyProtection="1">
      <alignment horizontal="center" vertical="center" wrapText="1"/>
      <protection locked="0"/>
    </xf>
    <xf numFmtId="167" fontId="126" fillId="71" borderId="0" xfId="0" applyNumberFormat="1" applyFont="1" applyFill="1" applyAlignment="1">
      <alignment vertical="center"/>
    </xf>
    <xf numFmtId="167" fontId="125" fillId="71" borderId="0" xfId="0" applyNumberFormat="1" applyFont="1" applyFill="1" applyAlignment="1">
      <alignment vertical="center"/>
    </xf>
    <xf numFmtId="170" fontId="126" fillId="71" borderId="0" xfId="0" applyNumberFormat="1" applyFont="1" applyFill="1" applyAlignment="1">
      <alignment vertical="center"/>
    </xf>
    <xf numFmtId="167" fontId="125" fillId="71" borderId="0" xfId="0" applyNumberFormat="1" applyFont="1" applyFill="1" applyAlignment="1" applyProtection="1">
      <alignment vertical="center"/>
      <protection locked="0"/>
    </xf>
    <xf numFmtId="167" fontId="126" fillId="71" borderId="0" xfId="0" applyNumberFormat="1" applyFont="1" applyFill="1" applyAlignment="1" applyProtection="1">
      <alignment vertical="center"/>
      <protection locked="0"/>
    </xf>
    <xf numFmtId="14" fontId="126" fillId="58" borderId="10" xfId="0" quotePrefix="1" applyNumberFormat="1" applyFont="1" applyFill="1" applyBorder="1" applyAlignment="1" applyProtection="1">
      <alignment horizontal="center" vertical="center"/>
      <protection locked="0"/>
    </xf>
    <xf numFmtId="167" fontId="130" fillId="0" borderId="0" xfId="0" applyNumberFormat="1" applyFont="1" applyAlignment="1">
      <alignment vertical="center"/>
    </xf>
    <xf numFmtId="1" fontId="126" fillId="58" borderId="11" xfId="0" applyNumberFormat="1" applyFont="1" applyFill="1" applyBorder="1" applyAlignment="1">
      <alignment horizontal="center" vertical="center"/>
    </xf>
    <xf numFmtId="0" fontId="126" fillId="58" borderId="10" xfId="0" applyFont="1" applyFill="1" applyBorder="1" applyAlignment="1" applyProtection="1">
      <alignment horizontal="center" vertical="center"/>
      <protection locked="0" hidden="1"/>
    </xf>
    <xf numFmtId="2" fontId="126" fillId="58" borderId="10" xfId="0" applyNumberFormat="1" applyFont="1" applyFill="1" applyBorder="1" applyAlignment="1">
      <alignment horizontal="center" vertical="center"/>
    </xf>
    <xf numFmtId="10" fontId="126" fillId="58" borderId="10" xfId="76" applyNumberFormat="1" applyFont="1" applyFill="1" applyBorder="1" applyAlignment="1">
      <alignment horizontal="center" vertical="center" wrapText="1"/>
    </xf>
    <xf numFmtId="14" fontId="127" fillId="0" borderId="10" xfId="0" quotePrefix="1" applyNumberFormat="1" applyFont="1" applyBorder="1" applyAlignment="1">
      <alignment horizontal="center" vertical="center"/>
    </xf>
    <xf numFmtId="14" fontId="126" fillId="0" borderId="10" xfId="0" quotePrefix="1" applyNumberFormat="1" applyFont="1" applyBorder="1" applyAlignment="1">
      <alignment horizontal="center" vertical="center"/>
    </xf>
    <xf numFmtId="0" fontId="126" fillId="0" borderId="40" xfId="0" applyFont="1" applyBorder="1" applyAlignment="1">
      <alignment vertical="center"/>
    </xf>
    <xf numFmtId="0" fontId="126" fillId="0" borderId="40" xfId="0" applyFont="1" applyBorder="1" applyAlignment="1" applyProtection="1">
      <alignment horizontal="center" vertical="center"/>
      <protection locked="0"/>
    </xf>
    <xf numFmtId="14" fontId="126" fillId="0" borderId="11" xfId="0" applyNumberFormat="1" applyFont="1" applyBorder="1" applyAlignment="1" applyProtection="1">
      <alignment horizontal="center" vertical="center"/>
      <protection locked="0"/>
    </xf>
    <xf numFmtId="0" fontId="127" fillId="59" borderId="10" xfId="0" applyFont="1" applyFill="1" applyBorder="1" applyAlignment="1" applyProtection="1">
      <alignment horizontal="center" vertical="center"/>
      <protection hidden="1"/>
    </xf>
    <xf numFmtId="0" fontId="127" fillId="59" borderId="10" xfId="0" applyFont="1" applyFill="1" applyBorder="1" applyAlignment="1" applyProtection="1">
      <alignment horizontal="center" vertical="center"/>
      <protection locked="0" hidden="1"/>
    </xf>
    <xf numFmtId="1" fontId="129" fillId="0" borderId="25" xfId="0" applyNumberFormat="1" applyFont="1" applyBorder="1" applyAlignment="1">
      <alignment horizontal="center" vertical="center"/>
    </xf>
    <xf numFmtId="0" fontId="129" fillId="0" borderId="43" xfId="0" applyFont="1" applyBorder="1" applyAlignment="1">
      <alignment horizontal="center" vertical="center"/>
    </xf>
    <xf numFmtId="14" fontId="129" fillId="0" borderId="10" xfId="0" applyNumberFormat="1" applyFont="1" applyBorder="1" applyAlignment="1">
      <alignment horizontal="center" vertical="center"/>
    </xf>
    <xf numFmtId="14" fontId="129" fillId="0" borderId="14" xfId="0" applyNumberFormat="1" applyFont="1" applyBorder="1" applyAlignment="1">
      <alignment horizontal="center" vertical="center"/>
    </xf>
    <xf numFmtId="0" fontId="129" fillId="0" borderId="11" xfId="0" applyFont="1" applyBorder="1" applyAlignment="1">
      <alignment horizontal="center" vertical="center"/>
    </xf>
    <xf numFmtId="167" fontId="129" fillId="0" borderId="10" xfId="0" applyNumberFormat="1" applyFont="1" applyBorder="1" applyAlignment="1">
      <alignment horizontal="center" vertical="center"/>
    </xf>
    <xf numFmtId="0" fontId="129" fillId="0" borderId="0" xfId="0" applyFont="1" applyAlignment="1">
      <alignment horizontal="center" vertical="center"/>
    </xf>
    <xf numFmtId="0" fontId="127" fillId="0" borderId="10" xfId="0" applyFont="1" applyBorder="1" applyAlignment="1">
      <alignment horizontal="left" vertical="center" wrapText="1"/>
    </xf>
    <xf numFmtId="0" fontId="127" fillId="0" borderId="10" xfId="0" applyFont="1" applyBorder="1" applyAlignment="1">
      <alignment vertical="center"/>
    </xf>
    <xf numFmtId="14" fontId="126" fillId="0" borderId="10" xfId="0" quotePrefix="1" applyNumberFormat="1" applyFont="1" applyBorder="1" applyAlignment="1" applyProtection="1">
      <alignment horizontal="center" vertical="center"/>
      <protection locked="0"/>
    </xf>
    <xf numFmtId="0" fontId="129" fillId="0" borderId="10" xfId="0" applyFont="1" applyBorder="1" applyAlignment="1">
      <alignment vertical="center"/>
    </xf>
    <xf numFmtId="0" fontId="126" fillId="58" borderId="10" xfId="0" applyFont="1" applyFill="1" applyBorder="1" applyAlignment="1">
      <alignment vertical="center"/>
    </xf>
    <xf numFmtId="0" fontId="126" fillId="58" borderId="10" xfId="0" applyFont="1" applyFill="1" applyBorder="1" applyAlignment="1" applyProtection="1">
      <alignment vertical="center"/>
      <protection locked="0"/>
    </xf>
    <xf numFmtId="10" fontId="129" fillId="0" borderId="43" xfId="92" applyNumberFormat="1" applyFont="1" applyBorder="1" applyAlignment="1">
      <alignment horizontal="center" vertical="center"/>
    </xf>
    <xf numFmtId="0" fontId="129" fillId="0" borderId="10" xfId="0" applyFont="1" applyBorder="1" applyAlignment="1">
      <alignment horizontal="left" vertical="center" wrapText="1"/>
    </xf>
    <xf numFmtId="1" fontId="129" fillId="0" borderId="10" xfId="0" applyNumberFormat="1" applyFont="1" applyBorder="1" applyAlignment="1">
      <alignment vertical="center"/>
    </xf>
    <xf numFmtId="167" fontId="129" fillId="0" borderId="0" xfId="0" applyNumberFormat="1" applyFont="1" applyAlignment="1">
      <alignment vertical="center"/>
    </xf>
    <xf numFmtId="167" fontId="126" fillId="0" borderId="10" xfId="76" applyNumberFormat="1" applyFont="1" applyFill="1" applyBorder="1" applyAlignment="1" applyProtection="1">
      <alignment horizontal="center" vertical="center"/>
    </xf>
    <xf numFmtId="0" fontId="127" fillId="0" borderId="10" xfId="0" applyFont="1" applyBorder="1" applyAlignment="1" applyProtection="1">
      <alignment horizontal="center" vertical="center"/>
      <protection hidden="1"/>
    </xf>
    <xf numFmtId="14" fontId="134" fillId="0" borderId="10" xfId="0" applyNumberFormat="1" applyFont="1" applyBorder="1" applyAlignment="1" applyProtection="1">
      <alignment horizontal="center" vertical="center"/>
      <protection locked="0"/>
    </xf>
    <xf numFmtId="167" fontId="129" fillId="0" borderId="0" xfId="0" applyNumberFormat="1" applyFont="1" applyAlignment="1" applyProtection="1">
      <alignment vertical="center"/>
      <protection locked="0"/>
    </xf>
    <xf numFmtId="167" fontId="126" fillId="0" borderId="0" xfId="0" applyNumberFormat="1" applyFont="1" applyAlignment="1">
      <alignment vertical="center"/>
    </xf>
    <xf numFmtId="1" fontId="129" fillId="58" borderId="11" xfId="0" applyNumberFormat="1" applyFont="1" applyFill="1" applyBorder="1" applyAlignment="1">
      <alignment horizontal="center" vertical="center"/>
    </xf>
    <xf numFmtId="0" fontId="129" fillId="58" borderId="10" xfId="0" applyFont="1" applyFill="1" applyBorder="1" applyAlignment="1">
      <alignment horizontal="center" vertical="center"/>
    </xf>
    <xf numFmtId="0" fontId="129" fillId="58" borderId="10" xfId="0" applyFont="1" applyFill="1" applyBorder="1" applyAlignment="1">
      <alignment vertical="center"/>
    </xf>
    <xf numFmtId="10" fontId="129" fillId="58" borderId="10" xfId="76" applyNumberFormat="1" applyFont="1" applyFill="1" applyBorder="1" applyAlignment="1">
      <alignment horizontal="center" vertical="center" wrapText="1"/>
    </xf>
    <xf numFmtId="14" fontId="126" fillId="0" borderId="0" xfId="0" applyNumberFormat="1" applyFont="1" applyAlignment="1" applyProtection="1">
      <alignment horizontal="center" vertical="center"/>
      <protection locked="0"/>
    </xf>
    <xf numFmtId="10" fontId="126" fillId="0" borderId="10" xfId="92" applyNumberFormat="1" applyFont="1" applyFill="1" applyBorder="1" applyAlignment="1">
      <alignment horizontal="center" vertical="center" wrapText="1"/>
    </xf>
    <xf numFmtId="10" fontId="126" fillId="0" borderId="10" xfId="0" applyNumberFormat="1" applyFont="1" applyBorder="1" applyAlignment="1">
      <alignment horizontal="center" vertical="center" wrapText="1"/>
    </xf>
    <xf numFmtId="1" fontId="129" fillId="0" borderId="11" xfId="0" applyNumberFormat="1" applyFont="1" applyBorder="1" applyAlignment="1">
      <alignment horizontal="center" vertical="center"/>
    </xf>
    <xf numFmtId="2" fontId="129" fillId="0" borderId="10" xfId="0" applyNumberFormat="1" applyFont="1" applyBorder="1" applyAlignment="1">
      <alignment horizontal="center" vertical="center"/>
    </xf>
    <xf numFmtId="10" fontId="129" fillId="0" borderId="10" xfId="0" applyNumberFormat="1" applyFont="1" applyBorder="1" applyAlignment="1">
      <alignment horizontal="center" vertical="center" wrapText="1"/>
    </xf>
    <xf numFmtId="167" fontId="127" fillId="71" borderId="0" xfId="0" applyNumberFormat="1" applyFont="1" applyFill="1" applyAlignment="1">
      <alignment vertical="center"/>
    </xf>
    <xf numFmtId="167" fontId="128" fillId="71" borderId="0" xfId="0" applyNumberFormat="1" applyFont="1" applyFill="1" applyAlignment="1">
      <alignment vertical="center"/>
    </xf>
    <xf numFmtId="170" fontId="127" fillId="71" borderId="0" xfId="0" applyNumberFormat="1" applyFont="1" applyFill="1" applyAlignment="1">
      <alignment vertical="center"/>
    </xf>
    <xf numFmtId="167" fontId="128" fillId="71" borderId="0" xfId="0" applyNumberFormat="1" applyFont="1" applyFill="1" applyAlignment="1" applyProtection="1">
      <alignment vertical="center"/>
      <protection locked="0"/>
    </xf>
    <xf numFmtId="167" fontId="127" fillId="71" borderId="0" xfId="0" applyNumberFormat="1" applyFont="1" applyFill="1" applyAlignment="1" applyProtection="1">
      <alignment vertical="center"/>
      <protection locked="0"/>
    </xf>
    <xf numFmtId="0" fontId="126" fillId="0" borderId="10" xfId="0" applyFont="1" applyBorder="1" applyAlignment="1">
      <alignment vertical="center" wrapText="1"/>
    </xf>
    <xf numFmtId="0" fontId="130" fillId="0" borderId="0" xfId="0" applyFont="1" applyAlignment="1">
      <alignment horizontal="center" vertical="center"/>
    </xf>
    <xf numFmtId="1" fontId="126" fillId="0" borderId="79" xfId="0" applyNumberFormat="1" applyFont="1" applyBorder="1" applyAlignment="1" applyProtection="1">
      <alignment horizontal="center" vertical="center"/>
      <protection locked="0"/>
    </xf>
    <xf numFmtId="0" fontId="126" fillId="0" borderId="43" xfId="0" applyFont="1" applyBorder="1" applyAlignment="1" applyProtection="1">
      <alignment horizontal="left" vertical="center"/>
      <protection locked="0"/>
    </xf>
    <xf numFmtId="0" fontId="126" fillId="0" borderId="43" xfId="0" applyFont="1" applyBorder="1" applyAlignment="1" applyProtection="1">
      <alignment horizontal="center" vertical="center"/>
      <protection locked="0"/>
    </xf>
    <xf numFmtId="14" fontId="126" fillId="0" borderId="43" xfId="0" applyNumberFormat="1" applyFont="1" applyBorder="1" applyAlignment="1" applyProtection="1">
      <alignment horizontal="center" vertical="center"/>
      <protection locked="0"/>
    </xf>
    <xf numFmtId="1" fontId="126" fillId="0" borderId="43" xfId="0" applyNumberFormat="1" applyFont="1" applyBorder="1" applyAlignment="1" applyProtection="1">
      <alignment horizontal="center" vertical="center"/>
      <protection locked="0"/>
    </xf>
    <xf numFmtId="2" fontId="126" fillId="0" borderId="43" xfId="0" applyNumberFormat="1" applyFont="1" applyBorder="1" applyAlignment="1">
      <alignment horizontal="center" vertical="center"/>
    </xf>
    <xf numFmtId="167" fontId="126" fillId="0" borderId="43" xfId="76" applyNumberFormat="1" applyFont="1" applyFill="1" applyBorder="1" applyAlignment="1" applyProtection="1">
      <alignment horizontal="center" vertical="center"/>
      <protection locked="0"/>
    </xf>
    <xf numFmtId="10" fontId="126" fillId="0" borderId="43" xfId="76" applyNumberFormat="1" applyFont="1" applyFill="1" applyBorder="1" applyAlignment="1" applyProtection="1">
      <alignment horizontal="center" vertical="center" wrapText="1"/>
      <protection locked="0"/>
    </xf>
    <xf numFmtId="16" fontId="126" fillId="0" borderId="10" xfId="0" applyNumberFormat="1" applyFont="1" applyBorder="1" applyAlignment="1" applyProtection="1">
      <alignment horizontal="center" vertical="center"/>
      <protection locked="0"/>
    </xf>
    <xf numFmtId="1" fontId="126" fillId="0" borderId="41" xfId="0" applyNumberFormat="1" applyFont="1" applyBorder="1" applyAlignment="1" applyProtection="1">
      <alignment horizontal="center" vertical="center"/>
      <protection locked="0"/>
    </xf>
    <xf numFmtId="0" fontId="126" fillId="0" borderId="18" xfId="0" applyFont="1" applyBorder="1" applyAlignment="1" applyProtection="1">
      <alignment horizontal="center" vertical="center"/>
      <protection locked="0"/>
    </xf>
    <xf numFmtId="0" fontId="126" fillId="0" borderId="18" xfId="0" applyFont="1" applyBorder="1" applyAlignment="1" applyProtection="1">
      <alignment horizontal="left" vertical="center"/>
      <protection locked="0"/>
    </xf>
    <xf numFmtId="0" fontId="126" fillId="0" borderId="18" xfId="0" applyFont="1" applyBorder="1" applyAlignment="1">
      <alignment horizontal="left" vertical="center"/>
    </xf>
    <xf numFmtId="1" fontId="126" fillId="0" borderId="18" xfId="0" applyNumberFormat="1" applyFont="1" applyBorder="1" applyAlignment="1">
      <alignment horizontal="center" vertical="center"/>
    </xf>
    <xf numFmtId="14" fontId="126" fillId="0" borderId="18" xfId="0" applyNumberFormat="1" applyFont="1" applyBorder="1" applyAlignment="1" applyProtection="1">
      <alignment horizontal="center" vertical="center"/>
      <protection locked="0"/>
    </xf>
    <xf numFmtId="14" fontId="126" fillId="0" borderId="41" xfId="0" applyNumberFormat="1" applyFont="1" applyBorder="1" applyAlignment="1" applyProtection="1">
      <alignment horizontal="center" vertical="center"/>
      <protection locked="0"/>
    </xf>
    <xf numFmtId="1" fontId="126" fillId="0" borderId="18" xfId="0" applyNumberFormat="1" applyFont="1" applyBorder="1" applyAlignment="1" applyProtection="1">
      <alignment horizontal="center" vertical="center"/>
      <protection locked="0"/>
    </xf>
    <xf numFmtId="2" fontId="126" fillId="0" borderId="18" xfId="0" applyNumberFormat="1" applyFont="1" applyBorder="1" applyAlignment="1" applyProtection="1">
      <alignment horizontal="center" vertical="center"/>
      <protection locked="0"/>
    </xf>
    <xf numFmtId="167" fontId="126" fillId="0" borderId="18" xfId="76" applyNumberFormat="1" applyFont="1" applyFill="1" applyBorder="1" applyAlignment="1" applyProtection="1">
      <alignment horizontal="center" vertical="center"/>
      <protection locked="0"/>
    </xf>
    <xf numFmtId="10" fontId="126" fillId="0" borderId="18" xfId="76" applyNumberFormat="1" applyFont="1" applyFill="1" applyBorder="1" applyAlignment="1" applyProtection="1">
      <alignment horizontal="center" vertical="center" wrapText="1"/>
      <protection locked="0"/>
    </xf>
    <xf numFmtId="167" fontId="126" fillId="0" borderId="40" xfId="76" applyNumberFormat="1" applyFont="1" applyFill="1" applyBorder="1" applyAlignment="1" applyProtection="1">
      <alignment horizontal="center" vertical="center"/>
      <protection locked="0"/>
    </xf>
    <xf numFmtId="167" fontId="126" fillId="0" borderId="40" xfId="0" applyNumberFormat="1" applyFont="1" applyBorder="1" applyAlignment="1">
      <alignment horizontal="center" vertical="center"/>
    </xf>
    <xf numFmtId="1" fontId="129" fillId="0" borderId="79" xfId="0" applyNumberFormat="1" applyFont="1" applyBorder="1" applyAlignment="1" applyProtection="1">
      <alignment horizontal="center" vertical="center"/>
      <protection locked="0"/>
    </xf>
    <xf numFmtId="0" fontId="129" fillId="0" borderId="43" xfId="0" applyFont="1" applyBorder="1" applyAlignment="1" applyProtection="1">
      <alignment horizontal="left" vertical="center"/>
      <protection locked="0"/>
    </xf>
    <xf numFmtId="1" fontId="129" fillId="0" borderId="43" xfId="0" applyNumberFormat="1" applyFont="1" applyBorder="1" applyAlignment="1">
      <alignment horizontal="left" vertical="center"/>
    </xf>
    <xf numFmtId="1" fontId="129" fillId="0" borderId="43" xfId="0" applyNumberFormat="1" applyFont="1" applyBorder="1" applyAlignment="1">
      <alignment horizontal="center" vertical="center"/>
    </xf>
    <xf numFmtId="0" fontId="129" fillId="0" borderId="43" xfId="0" applyFont="1" applyBorder="1" applyAlignment="1" applyProtection="1">
      <alignment horizontal="center" vertical="center"/>
      <protection locked="0"/>
    </xf>
    <xf numFmtId="14" fontId="129" fillId="0" borderId="43" xfId="0" applyNumberFormat="1" applyFont="1" applyBorder="1" applyAlignment="1" applyProtection="1">
      <alignment horizontal="center" vertical="center"/>
      <protection locked="0"/>
    </xf>
    <xf numFmtId="1" fontId="129" fillId="0" borderId="43" xfId="0" applyNumberFormat="1" applyFont="1" applyBorder="1" applyAlignment="1" applyProtection="1">
      <alignment horizontal="center" vertical="center"/>
      <protection locked="0"/>
    </xf>
    <xf numFmtId="1" fontId="129" fillId="0" borderId="43" xfId="76" applyNumberFormat="1" applyFont="1" applyFill="1" applyBorder="1" applyAlignment="1" applyProtection="1">
      <alignment horizontal="center" vertical="center"/>
      <protection locked="0"/>
    </xf>
    <xf numFmtId="167" fontId="129" fillId="0" borderId="43" xfId="76" applyNumberFormat="1" applyFont="1" applyFill="1" applyBorder="1" applyAlignment="1" applyProtection="1">
      <alignment horizontal="center" vertical="center"/>
      <protection locked="0"/>
    </xf>
    <xf numFmtId="10" fontId="129" fillId="0" borderId="43" xfId="0" applyNumberFormat="1" applyFont="1" applyBorder="1" applyAlignment="1" applyProtection="1">
      <alignment horizontal="center" vertical="center"/>
      <protection locked="0"/>
    </xf>
    <xf numFmtId="167" fontId="129" fillId="0" borderId="80" xfId="76" applyNumberFormat="1" applyFont="1" applyFill="1" applyBorder="1" applyAlignment="1" applyProtection="1">
      <alignment horizontal="center" vertical="center"/>
      <protection locked="0"/>
    </xf>
    <xf numFmtId="167" fontId="129" fillId="0" borderId="80" xfId="0" applyNumberFormat="1" applyFont="1" applyBorder="1" applyAlignment="1">
      <alignment horizontal="center" vertical="center"/>
    </xf>
    <xf numFmtId="14" fontId="126" fillId="0" borderId="11" xfId="0" applyNumberFormat="1" applyFont="1" applyBorder="1" applyAlignment="1">
      <alignment horizontal="center" vertical="center"/>
    </xf>
    <xf numFmtId="169" fontId="129" fillId="0" borderId="10" xfId="0" applyNumberFormat="1" applyFont="1" applyBorder="1" applyAlignment="1" applyProtection="1">
      <alignment horizontal="left" vertical="center"/>
      <protection locked="0"/>
    </xf>
    <xf numFmtId="169" fontId="126" fillId="0" borderId="10" xfId="0" applyNumberFormat="1" applyFont="1" applyBorder="1" applyAlignment="1" applyProtection="1">
      <alignment horizontal="left" vertical="center"/>
      <protection locked="0"/>
    </xf>
    <xf numFmtId="169" fontId="126" fillId="0" borderId="10" xfId="0" applyNumberFormat="1" applyFont="1" applyBorder="1" applyAlignment="1" applyProtection="1">
      <alignment vertical="center"/>
      <protection locked="0"/>
    </xf>
    <xf numFmtId="10" fontId="126" fillId="0" borderId="43" xfId="92" applyNumberFormat="1" applyFont="1" applyFill="1" applyBorder="1" applyAlignment="1">
      <alignment horizontal="center" vertical="center"/>
    </xf>
    <xf numFmtId="0" fontId="127" fillId="0" borderId="10" xfId="0" applyFont="1" applyBorder="1" applyAlignment="1" applyProtection="1">
      <alignment vertical="center"/>
      <protection locked="0"/>
    </xf>
    <xf numFmtId="14" fontId="127" fillId="0" borderId="11" xfId="0" applyNumberFormat="1" applyFont="1" applyBorder="1" applyAlignment="1" applyProtection="1">
      <alignment horizontal="center" vertical="center"/>
      <protection locked="0"/>
    </xf>
    <xf numFmtId="167" fontId="130" fillId="0" borderId="0" xfId="76" applyNumberFormat="1" applyFont="1" applyFill="1" applyBorder="1" applyAlignment="1" applyProtection="1">
      <alignment horizontal="center" vertical="center"/>
      <protection locked="0"/>
    </xf>
    <xf numFmtId="0" fontId="129" fillId="0" borderId="10" xfId="0" applyFont="1" applyBorder="1" applyAlignment="1" applyProtection="1">
      <alignment horizontal="left" vertical="center" wrapText="1"/>
      <protection locked="0"/>
    </xf>
    <xf numFmtId="0" fontId="126" fillId="0" borderId="11" xfId="0" applyFont="1" applyBorder="1" applyAlignment="1">
      <alignment horizontal="left" vertical="center"/>
    </xf>
    <xf numFmtId="0" fontId="129" fillId="0" borderId="10" xfId="0" applyFont="1" applyBorder="1" applyAlignment="1" applyProtection="1">
      <alignment horizontal="left" vertical="center"/>
      <protection hidden="1"/>
    </xf>
    <xf numFmtId="0" fontId="126" fillId="0" borderId="0" xfId="0" applyFont="1" applyAlignment="1">
      <alignment vertical="center"/>
    </xf>
    <xf numFmtId="14" fontId="129" fillId="0" borderId="0" xfId="0" applyNumberFormat="1" applyFont="1" applyAlignment="1" applyProtection="1">
      <alignment vertical="center"/>
      <protection locked="0"/>
    </xf>
    <xf numFmtId="0" fontId="126" fillId="0" borderId="11" xfId="0" applyFont="1" applyBorder="1" applyAlignment="1" applyProtection="1">
      <alignment horizontal="left" vertical="center"/>
      <protection locked="0"/>
    </xf>
    <xf numFmtId="0" fontId="126" fillId="0" borderId="11" xfId="0" applyFont="1" applyBorder="1" applyAlignment="1" applyProtection="1">
      <alignment vertical="center"/>
      <protection locked="0"/>
    </xf>
    <xf numFmtId="0" fontId="126" fillId="0" borderId="10" xfId="0" applyFont="1" applyBorder="1" applyAlignment="1" applyProtection="1">
      <alignment horizontal="left" vertical="center" wrapText="1"/>
      <protection locked="0"/>
    </xf>
    <xf numFmtId="1" fontId="129" fillId="79" borderId="11" xfId="0" applyNumberFormat="1" applyFont="1" applyFill="1" applyBorder="1" applyAlignment="1" applyProtection="1">
      <alignment horizontal="center" vertical="center"/>
      <protection locked="0"/>
    </xf>
    <xf numFmtId="0" fontId="129" fillId="79" borderId="10" xfId="0" applyFont="1" applyFill="1" applyBorder="1" applyAlignment="1" applyProtection="1">
      <alignment horizontal="left" vertical="center"/>
      <protection locked="0"/>
    </xf>
    <xf numFmtId="1" fontId="129" fillId="79" borderId="10" xfId="0" applyNumberFormat="1" applyFont="1" applyFill="1" applyBorder="1" applyAlignment="1">
      <alignment horizontal="left" vertical="center"/>
    </xf>
    <xf numFmtId="1" fontId="129" fillId="79" borderId="10" xfId="0" applyNumberFormat="1" applyFont="1" applyFill="1" applyBorder="1" applyAlignment="1">
      <alignment horizontal="center" vertical="center"/>
    </xf>
    <xf numFmtId="0" fontId="129" fillId="79" borderId="10" xfId="0" applyFont="1" applyFill="1" applyBorder="1" applyAlignment="1" applyProtection="1">
      <alignment horizontal="center" vertical="center"/>
      <protection locked="0"/>
    </xf>
    <xf numFmtId="14" fontId="129" fillId="79" borderId="10" xfId="0" applyNumberFormat="1" applyFont="1" applyFill="1" applyBorder="1" applyAlignment="1" applyProtection="1">
      <alignment horizontal="center" vertical="center"/>
      <protection locked="0"/>
    </xf>
    <xf numFmtId="1" fontId="129" fillId="79" borderId="10" xfId="0" applyNumberFormat="1" applyFont="1" applyFill="1" applyBorder="1" applyAlignment="1" applyProtection="1">
      <alignment horizontal="center" vertical="center"/>
      <protection locked="0"/>
    </xf>
    <xf numFmtId="1" fontId="129" fillId="79" borderId="10" xfId="76" applyNumberFormat="1" applyFont="1" applyFill="1" applyBorder="1" applyAlignment="1" applyProtection="1">
      <alignment horizontal="center" vertical="center"/>
      <protection locked="0"/>
    </xf>
    <xf numFmtId="167" fontId="129" fillId="79" borderId="10" xfId="76" applyNumberFormat="1" applyFont="1" applyFill="1" applyBorder="1" applyAlignment="1" applyProtection="1">
      <alignment horizontal="center" vertical="center"/>
      <protection locked="0"/>
    </xf>
    <xf numFmtId="10" fontId="129" fillId="79" borderId="10" xfId="0" applyNumberFormat="1" applyFont="1" applyFill="1" applyBorder="1" applyAlignment="1" applyProtection="1">
      <alignment horizontal="center" vertical="center"/>
      <protection locked="0"/>
    </xf>
    <xf numFmtId="167" fontId="129" fillId="79" borderId="14" xfId="76" applyNumberFormat="1" applyFont="1" applyFill="1" applyBorder="1" applyAlignment="1" applyProtection="1">
      <alignment horizontal="center" vertical="center"/>
      <protection locked="0"/>
    </xf>
    <xf numFmtId="167" fontId="129" fillId="79" borderId="14" xfId="0" applyNumberFormat="1" applyFont="1" applyFill="1" applyBorder="1" applyAlignment="1">
      <alignment horizontal="center" vertical="center"/>
    </xf>
    <xf numFmtId="1" fontId="126" fillId="57" borderId="11" xfId="0" applyNumberFormat="1" applyFont="1" applyFill="1" applyBorder="1" applyAlignment="1" applyProtection="1">
      <alignment horizontal="center" vertical="center"/>
      <protection locked="0"/>
    </xf>
    <xf numFmtId="0" fontId="126" fillId="57" borderId="10" xfId="0" applyFont="1" applyFill="1" applyBorder="1" applyAlignment="1" applyProtection="1">
      <alignment horizontal="center" vertical="center"/>
      <protection locked="0" hidden="1"/>
    </xf>
    <xf numFmtId="0" fontId="126" fillId="57" borderId="10" xfId="0" applyFont="1" applyFill="1" applyBorder="1" applyAlignment="1">
      <alignment horizontal="left" vertical="center" wrapText="1"/>
    </xf>
    <xf numFmtId="0" fontId="126" fillId="57" borderId="10" xfId="0" applyFont="1" applyFill="1" applyBorder="1" applyAlignment="1" applyProtection="1">
      <alignment horizontal="left" vertical="center"/>
      <protection locked="0"/>
    </xf>
    <xf numFmtId="1" fontId="126" fillId="57" borderId="10" xfId="0" applyNumberFormat="1" applyFont="1" applyFill="1" applyBorder="1" applyAlignment="1">
      <alignment horizontal="center" vertical="center"/>
    </xf>
    <xf numFmtId="0" fontId="126" fillId="57" borderId="10" xfId="0" applyFont="1" applyFill="1" applyBorder="1" applyAlignment="1" applyProtection="1">
      <alignment horizontal="center" vertical="center"/>
      <protection locked="0"/>
    </xf>
    <xf numFmtId="14" fontId="126" fillId="57" borderId="10" xfId="0" applyNumberFormat="1" applyFont="1" applyFill="1" applyBorder="1" applyAlignment="1" applyProtection="1">
      <alignment horizontal="center" vertical="center"/>
      <protection locked="0"/>
    </xf>
    <xf numFmtId="1" fontId="126" fillId="57" borderId="10" xfId="0" applyNumberFormat="1" applyFont="1" applyFill="1" applyBorder="1" applyAlignment="1" applyProtection="1">
      <alignment horizontal="center" vertical="center"/>
      <protection locked="0"/>
    </xf>
    <xf numFmtId="2" fontId="126" fillId="57" borderId="10" xfId="0" applyNumberFormat="1" applyFont="1" applyFill="1" applyBorder="1" applyAlignment="1" applyProtection="1">
      <alignment horizontal="center" vertical="center"/>
      <protection locked="0"/>
    </xf>
    <xf numFmtId="167" fontId="126" fillId="57" borderId="10" xfId="76" applyNumberFormat="1" applyFont="1" applyFill="1" applyBorder="1" applyAlignment="1" applyProtection="1">
      <alignment horizontal="center" vertical="center"/>
      <protection locked="0"/>
    </xf>
    <xf numFmtId="10" fontId="126" fillId="57" borderId="10" xfId="76" applyNumberFormat="1" applyFont="1" applyFill="1" applyBorder="1" applyAlignment="1" applyProtection="1">
      <alignment horizontal="center" vertical="center" wrapText="1"/>
      <protection locked="0"/>
    </xf>
    <xf numFmtId="167" fontId="126" fillId="57" borderId="14" xfId="76" applyNumberFormat="1" applyFont="1" applyFill="1" applyBorder="1" applyAlignment="1" applyProtection="1">
      <alignment horizontal="center" vertical="center"/>
      <protection locked="0"/>
    </xf>
    <xf numFmtId="167" fontId="126" fillId="57" borderId="14" xfId="0" applyNumberFormat="1" applyFont="1" applyFill="1" applyBorder="1" applyAlignment="1">
      <alignment horizontal="center" vertical="center"/>
    </xf>
    <xf numFmtId="1" fontId="127" fillId="57" borderId="11" xfId="0" applyNumberFormat="1" applyFont="1" applyFill="1" applyBorder="1" applyAlignment="1">
      <alignment horizontal="center" vertical="center"/>
    </xf>
    <xf numFmtId="0" fontId="127" fillId="57" borderId="10" xfId="0" applyFont="1" applyFill="1" applyBorder="1" applyAlignment="1" applyProtection="1">
      <alignment horizontal="center" vertical="center"/>
      <protection locked="0" hidden="1"/>
    </xf>
    <xf numFmtId="0" fontId="127" fillId="57" borderId="10" xfId="0" applyFont="1" applyFill="1" applyBorder="1" applyAlignment="1">
      <alignment horizontal="left" vertical="center" wrapText="1"/>
    </xf>
    <xf numFmtId="0" fontId="127" fillId="57" borderId="10" xfId="0" applyFont="1" applyFill="1" applyBorder="1" applyAlignment="1" applyProtection="1">
      <alignment horizontal="left" vertical="center"/>
      <protection locked="0"/>
    </xf>
    <xf numFmtId="0" fontId="127" fillId="57" borderId="10" xfId="0" applyFont="1" applyFill="1" applyBorder="1" applyAlignment="1">
      <alignment horizontal="left" vertical="center"/>
    </xf>
    <xf numFmtId="1" fontId="127" fillId="57" borderId="10" xfId="0" applyNumberFormat="1" applyFont="1" applyFill="1" applyBorder="1" applyAlignment="1">
      <alignment horizontal="center" vertical="center"/>
    </xf>
    <xf numFmtId="0" fontId="127" fillId="57" borderId="10" xfId="0" applyFont="1" applyFill="1" applyBorder="1" applyAlignment="1" applyProtection="1">
      <alignment horizontal="center" vertical="center"/>
      <protection locked="0"/>
    </xf>
    <xf numFmtId="0" fontId="127" fillId="57" borderId="10" xfId="0" applyFont="1" applyFill="1" applyBorder="1" applyAlignment="1">
      <alignment horizontal="center" vertical="center"/>
    </xf>
    <xf numFmtId="14" fontId="127" fillId="57" borderId="10" xfId="0" applyNumberFormat="1" applyFont="1" applyFill="1" applyBorder="1" applyAlignment="1" applyProtection="1">
      <alignment horizontal="center" vertical="center"/>
      <protection locked="0"/>
    </xf>
    <xf numFmtId="2" fontId="127" fillId="57" borderId="10" xfId="0" applyNumberFormat="1" applyFont="1" applyFill="1" applyBorder="1" applyAlignment="1">
      <alignment horizontal="center" vertical="center"/>
    </xf>
    <xf numFmtId="167" fontId="127" fillId="57" borderId="10" xfId="76" applyNumberFormat="1" applyFont="1" applyFill="1" applyBorder="1" applyAlignment="1" applyProtection="1">
      <alignment horizontal="center" vertical="center"/>
      <protection locked="0"/>
    </xf>
    <xf numFmtId="10" fontId="127" fillId="57" borderId="10" xfId="76" applyNumberFormat="1" applyFont="1" applyFill="1" applyBorder="1" applyAlignment="1">
      <alignment horizontal="center" vertical="center" wrapText="1"/>
    </xf>
    <xf numFmtId="167" fontId="127" fillId="57" borderId="14" xfId="76" applyNumberFormat="1" applyFont="1" applyFill="1" applyBorder="1" applyAlignment="1" applyProtection="1">
      <alignment horizontal="center" vertical="center"/>
      <protection locked="0"/>
    </xf>
    <xf numFmtId="167" fontId="127" fillId="57" borderId="14" xfId="0" applyNumberFormat="1" applyFont="1" applyFill="1" applyBorder="1" applyAlignment="1">
      <alignment horizontal="center" vertical="center"/>
    </xf>
    <xf numFmtId="14" fontId="134" fillId="57" borderId="10" xfId="0" applyNumberFormat="1" applyFont="1" applyFill="1" applyBorder="1" applyAlignment="1" applyProtection="1">
      <alignment horizontal="center" vertical="center"/>
      <protection locked="0"/>
    </xf>
    <xf numFmtId="2" fontId="126" fillId="57" borderId="10" xfId="0" applyNumberFormat="1" applyFont="1" applyFill="1" applyBorder="1" applyAlignment="1">
      <alignment horizontal="center" vertical="center"/>
    </xf>
    <xf numFmtId="0" fontId="126" fillId="57" borderId="10" xfId="0" applyFont="1" applyFill="1" applyBorder="1" applyAlignment="1">
      <alignment horizontal="center" vertical="center"/>
    </xf>
    <xf numFmtId="1" fontId="126" fillId="57" borderId="10" xfId="0" applyNumberFormat="1" applyFont="1" applyFill="1" applyBorder="1" applyAlignment="1" applyProtection="1">
      <alignment horizontal="left" vertical="center"/>
      <protection locked="0"/>
    </xf>
    <xf numFmtId="14" fontId="126" fillId="57" borderId="11" xfId="0" applyNumberFormat="1" applyFont="1" applyFill="1" applyBorder="1" applyAlignment="1" applyProtection="1">
      <alignment horizontal="center" vertical="center"/>
      <protection locked="0"/>
    </xf>
    <xf numFmtId="1" fontId="129" fillId="57" borderId="11" xfId="0" applyNumberFormat="1" applyFont="1" applyFill="1" applyBorder="1" applyAlignment="1" applyProtection="1">
      <alignment horizontal="center" vertical="center"/>
      <protection locked="0"/>
    </xf>
    <xf numFmtId="0" fontId="129" fillId="57" borderId="10" xfId="0" applyFont="1" applyFill="1" applyBorder="1" applyAlignment="1" applyProtection="1">
      <alignment horizontal="center" vertical="center"/>
      <protection locked="0"/>
    </xf>
    <xf numFmtId="0" fontId="129" fillId="57" borderId="10" xfId="0" applyFont="1" applyFill="1" applyBorder="1" applyAlignment="1" applyProtection="1">
      <alignment horizontal="left" vertical="center"/>
      <protection locked="0"/>
    </xf>
    <xf numFmtId="1" fontId="129" fillId="57" borderId="10" xfId="0" applyNumberFormat="1" applyFont="1" applyFill="1" applyBorder="1" applyAlignment="1">
      <alignment horizontal="center" vertical="center"/>
    </xf>
    <xf numFmtId="14" fontId="129" fillId="57" borderId="10" xfId="0" applyNumberFormat="1" applyFont="1" applyFill="1" applyBorder="1" applyAlignment="1" applyProtection="1">
      <alignment horizontal="center" vertical="center"/>
      <protection locked="0"/>
    </xf>
    <xf numFmtId="2" fontId="129" fillId="57" borderId="10" xfId="0" applyNumberFormat="1" applyFont="1" applyFill="1" applyBorder="1" applyAlignment="1">
      <alignment horizontal="center" vertical="center"/>
    </xf>
    <xf numFmtId="0" fontId="129" fillId="57" borderId="10" xfId="0" applyFont="1" applyFill="1" applyBorder="1" applyAlignment="1">
      <alignment horizontal="center" vertical="center"/>
    </xf>
    <xf numFmtId="167" fontId="129" fillId="57" borderId="10" xfId="76" applyNumberFormat="1" applyFont="1" applyFill="1" applyBorder="1" applyAlignment="1" applyProtection="1">
      <alignment horizontal="center" vertical="center"/>
      <protection locked="0"/>
    </xf>
    <xf numFmtId="10" fontId="129" fillId="57" borderId="10" xfId="76" applyNumberFormat="1" applyFont="1" applyFill="1" applyBorder="1" applyAlignment="1">
      <alignment horizontal="center" vertical="center" wrapText="1"/>
    </xf>
    <xf numFmtId="167" fontId="129" fillId="57" borderId="14" xfId="76" applyNumberFormat="1" applyFont="1" applyFill="1" applyBorder="1" applyAlignment="1" applyProtection="1">
      <alignment horizontal="center" vertical="center"/>
      <protection locked="0"/>
    </xf>
    <xf numFmtId="167" fontId="129" fillId="57" borderId="14" xfId="0" applyNumberFormat="1" applyFont="1" applyFill="1" applyBorder="1" applyAlignment="1">
      <alignment horizontal="center" vertical="center"/>
    </xf>
    <xf numFmtId="0" fontId="129" fillId="57" borderId="10" xfId="0" applyFont="1" applyFill="1" applyBorder="1" applyAlignment="1" applyProtection="1">
      <alignment horizontal="center" vertical="center"/>
      <protection locked="0" hidden="1"/>
    </xf>
    <xf numFmtId="1" fontId="129" fillId="57" borderId="10" xfId="0" applyNumberFormat="1" applyFont="1" applyFill="1" applyBorder="1" applyAlignment="1" applyProtection="1">
      <alignment horizontal="left" vertical="center"/>
      <protection locked="0"/>
    </xf>
    <xf numFmtId="0" fontId="129" fillId="57" borderId="10" xfId="0" applyFont="1" applyFill="1" applyBorder="1" applyAlignment="1">
      <alignment horizontal="left" vertical="center"/>
    </xf>
    <xf numFmtId="1" fontId="129" fillId="57" borderId="10" xfId="0" applyNumberFormat="1" applyFont="1" applyFill="1" applyBorder="1" applyAlignment="1" applyProtection="1">
      <alignment horizontal="center" vertical="center"/>
      <protection locked="0"/>
    </xf>
    <xf numFmtId="2" fontId="129" fillId="57" borderId="10" xfId="0" applyNumberFormat="1" applyFont="1" applyFill="1" applyBorder="1" applyAlignment="1" applyProtection="1">
      <alignment horizontal="center" vertical="center"/>
      <protection locked="0"/>
    </xf>
    <xf numFmtId="10" fontId="129" fillId="57" borderId="10" xfId="76" applyNumberFormat="1" applyFont="1" applyFill="1" applyBorder="1" applyAlignment="1" applyProtection="1">
      <alignment horizontal="center" vertical="center" wrapText="1"/>
      <protection locked="0"/>
    </xf>
    <xf numFmtId="1" fontId="126" fillId="57" borderId="11" xfId="0" applyNumberFormat="1" applyFont="1" applyFill="1" applyBorder="1" applyAlignment="1">
      <alignment horizontal="center" vertical="center"/>
    </xf>
    <xf numFmtId="0" fontId="126" fillId="57" borderId="10" xfId="0" applyFont="1" applyFill="1" applyBorder="1" applyAlignment="1">
      <alignment horizontal="left" vertical="center"/>
    </xf>
    <xf numFmtId="10" fontId="126" fillId="57" borderId="10" xfId="76" applyNumberFormat="1" applyFont="1" applyFill="1" applyBorder="1" applyAlignment="1">
      <alignment horizontal="center" vertical="center" wrapText="1"/>
    </xf>
    <xf numFmtId="14" fontId="129" fillId="57" borderId="10" xfId="0" applyNumberFormat="1" applyFont="1" applyFill="1" applyBorder="1" applyAlignment="1">
      <alignment horizontal="center" vertical="center"/>
    </xf>
    <xf numFmtId="167" fontId="129" fillId="57" borderId="10" xfId="0" applyNumberFormat="1" applyFont="1" applyFill="1" applyBorder="1" applyAlignment="1" applyProtection="1">
      <alignment horizontal="center" vertical="center"/>
      <protection locked="0"/>
    </xf>
    <xf numFmtId="0" fontId="132" fillId="0" borderId="0" xfId="0" applyFont="1" applyAlignment="1" applyProtection="1">
      <alignment horizontal="center" vertical="center"/>
      <protection locked="0"/>
    </xf>
    <xf numFmtId="0" fontId="126" fillId="57" borderId="10" xfId="0" applyFont="1" applyFill="1" applyBorder="1" applyAlignment="1">
      <alignment vertical="center"/>
    </xf>
    <xf numFmtId="14" fontId="126" fillId="57" borderId="10" xfId="0" quotePrefix="1" applyNumberFormat="1" applyFont="1" applyFill="1" applyBorder="1" applyAlignment="1" applyProtection="1">
      <alignment horizontal="center" vertical="center"/>
      <protection locked="0"/>
    </xf>
    <xf numFmtId="1" fontId="126" fillId="57" borderId="25" xfId="0" applyNumberFormat="1" applyFont="1" applyFill="1" applyBorder="1" applyAlignment="1">
      <alignment horizontal="center" vertical="center"/>
    </xf>
    <xf numFmtId="0" fontId="126" fillId="57" borderId="43" xfId="0" applyFont="1" applyFill="1" applyBorder="1" applyAlignment="1">
      <alignment horizontal="center" vertical="center"/>
    </xf>
    <xf numFmtId="14" fontId="126" fillId="57" borderId="10" xfId="0" applyNumberFormat="1" applyFont="1" applyFill="1" applyBorder="1" applyAlignment="1">
      <alignment horizontal="center" vertical="center"/>
    </xf>
    <xf numFmtId="14" fontId="126" fillId="57" borderId="14" xfId="0" applyNumberFormat="1" applyFont="1" applyFill="1" applyBorder="1" applyAlignment="1">
      <alignment horizontal="center" vertical="center"/>
    </xf>
    <xf numFmtId="0" fontId="126" fillId="57" borderId="11" xfId="0" applyFont="1" applyFill="1" applyBorder="1" applyAlignment="1">
      <alignment horizontal="center" vertical="center"/>
    </xf>
    <xf numFmtId="167" fontId="126" fillId="57" borderId="10" xfId="0" applyNumberFormat="1" applyFont="1" applyFill="1" applyBorder="1" applyAlignment="1">
      <alignment horizontal="center" vertical="center"/>
    </xf>
    <xf numFmtId="10" fontId="126" fillId="57" borderId="43" xfId="92" applyNumberFormat="1" applyFont="1" applyFill="1" applyBorder="1" applyAlignment="1">
      <alignment horizontal="center" vertical="center"/>
    </xf>
    <xf numFmtId="0" fontId="127" fillId="0" borderId="0" xfId="0" applyFont="1" applyAlignment="1">
      <alignment horizontal="center" vertical="center"/>
    </xf>
    <xf numFmtId="167" fontId="126" fillId="57" borderId="14" xfId="0" applyNumberFormat="1" applyFont="1" applyFill="1" applyBorder="1" applyAlignment="1" applyProtection="1">
      <alignment horizontal="center" vertical="center"/>
      <protection locked="0"/>
    </xf>
    <xf numFmtId="0" fontId="129" fillId="80" borderId="10" xfId="0" applyFont="1" applyFill="1" applyBorder="1" applyAlignment="1" applyProtection="1">
      <alignment horizontal="center" vertical="center"/>
      <protection locked="0" hidden="1"/>
    </xf>
    <xf numFmtId="0" fontId="129" fillId="80" borderId="11" xfId="0" applyFont="1" applyFill="1" applyBorder="1" applyAlignment="1" applyProtection="1">
      <alignment horizontal="left" vertical="center"/>
      <protection locked="0"/>
    </xf>
    <xf numFmtId="1" fontId="127" fillId="58" borderId="11" xfId="0" applyNumberFormat="1" applyFont="1" applyFill="1" applyBorder="1" applyAlignment="1" applyProtection="1">
      <alignment horizontal="center" vertical="center"/>
      <protection locked="0"/>
    </xf>
    <xf numFmtId="0" fontId="127" fillId="58" borderId="10" xfId="0" applyFont="1" applyFill="1" applyBorder="1" applyAlignment="1" applyProtection="1">
      <alignment horizontal="center" vertical="center"/>
      <protection locked="0" hidden="1"/>
    </xf>
    <xf numFmtId="0" fontId="127" fillId="58" borderId="10" xfId="0" applyFont="1" applyFill="1" applyBorder="1" applyAlignment="1" applyProtection="1">
      <alignment horizontal="left" vertical="center"/>
      <protection locked="0"/>
    </xf>
    <xf numFmtId="0" fontId="127" fillId="58" borderId="10" xfId="0" applyFont="1" applyFill="1" applyBorder="1" applyAlignment="1">
      <alignment horizontal="left" vertical="center"/>
    </xf>
    <xf numFmtId="1" fontId="127" fillId="58" borderId="10" xfId="0" applyNumberFormat="1" applyFont="1" applyFill="1" applyBorder="1" applyAlignment="1">
      <alignment horizontal="center" vertical="center"/>
    </xf>
    <xf numFmtId="0" fontId="127" fillId="58" borderId="10" xfId="0" applyFont="1" applyFill="1" applyBorder="1" applyAlignment="1" applyProtection="1">
      <alignment horizontal="center" vertical="center"/>
      <protection locked="0"/>
    </xf>
    <xf numFmtId="14" fontId="127" fillId="58" borderId="10" xfId="0" applyNumberFormat="1" applyFont="1" applyFill="1" applyBorder="1" applyAlignment="1" applyProtection="1">
      <alignment horizontal="center" vertical="center"/>
      <protection locked="0"/>
    </xf>
    <xf numFmtId="1" fontId="127" fillId="58" borderId="10" xfId="0" applyNumberFormat="1" applyFont="1" applyFill="1" applyBorder="1" applyAlignment="1" applyProtection="1">
      <alignment horizontal="center" vertical="center"/>
      <protection locked="0"/>
    </xf>
    <xf numFmtId="2" fontId="127" fillId="58" borderId="10" xfId="0" applyNumberFormat="1" applyFont="1" applyFill="1" applyBorder="1" applyAlignment="1" applyProtection="1">
      <alignment horizontal="center" vertical="center"/>
      <protection locked="0"/>
    </xf>
    <xf numFmtId="167" fontId="127" fillId="58" borderId="10" xfId="76" applyNumberFormat="1" applyFont="1" applyFill="1" applyBorder="1" applyAlignment="1" applyProtection="1">
      <alignment horizontal="center" vertical="center"/>
      <protection locked="0"/>
    </xf>
    <xf numFmtId="10" fontId="127" fillId="58" borderId="10" xfId="76" applyNumberFormat="1" applyFont="1" applyFill="1" applyBorder="1" applyAlignment="1" applyProtection="1">
      <alignment horizontal="center" vertical="center" wrapText="1"/>
      <protection locked="0"/>
    </xf>
    <xf numFmtId="167" fontId="127" fillId="58" borderId="14" xfId="76" applyNumberFormat="1" applyFont="1" applyFill="1" applyBorder="1" applyAlignment="1" applyProtection="1">
      <alignment horizontal="center" vertical="center"/>
      <protection locked="0"/>
    </xf>
    <xf numFmtId="167" fontId="127" fillId="58" borderId="14" xfId="0" applyNumberFormat="1" applyFont="1" applyFill="1" applyBorder="1" applyAlignment="1">
      <alignment horizontal="center" vertical="center"/>
    </xf>
    <xf numFmtId="0" fontId="129" fillId="58" borderId="10" xfId="0" applyFont="1" applyFill="1" applyBorder="1" applyAlignment="1" applyProtection="1">
      <alignment horizontal="center" vertical="center"/>
      <protection hidden="1"/>
    </xf>
    <xf numFmtId="2" fontId="129" fillId="58" borderId="10" xfId="0" applyNumberFormat="1" applyFont="1" applyFill="1" applyBorder="1" applyAlignment="1">
      <alignment horizontal="center" vertical="center"/>
    </xf>
    <xf numFmtId="14" fontId="129" fillId="57" borderId="11" xfId="0" applyNumberFormat="1" applyFont="1" applyFill="1" applyBorder="1" applyAlignment="1" applyProtection="1">
      <alignment horizontal="center" vertical="center"/>
      <protection locked="0"/>
    </xf>
    <xf numFmtId="10" fontId="129" fillId="57" borderId="10" xfId="0" applyNumberFormat="1" applyFont="1" applyFill="1" applyBorder="1" applyAlignment="1" applyProtection="1">
      <alignment horizontal="center" vertical="center"/>
      <protection locked="0"/>
    </xf>
    <xf numFmtId="0" fontId="126" fillId="58" borderId="10" xfId="0" applyFont="1" applyFill="1" applyBorder="1" applyAlignment="1" applyProtection="1">
      <alignment horizontal="center" vertical="center"/>
      <protection hidden="1"/>
    </xf>
    <xf numFmtId="167" fontId="126" fillId="57" borderId="10" xfId="0" applyNumberFormat="1" applyFont="1" applyFill="1" applyBorder="1" applyAlignment="1" applyProtection="1">
      <alignment horizontal="center" vertical="center"/>
      <protection locked="0"/>
    </xf>
    <xf numFmtId="10" fontId="126" fillId="57" borderId="10" xfId="0" applyNumberFormat="1" applyFont="1" applyFill="1" applyBorder="1" applyAlignment="1" applyProtection="1">
      <alignment horizontal="center" vertical="center"/>
      <protection locked="0"/>
    </xf>
    <xf numFmtId="0" fontId="126" fillId="57" borderId="10" xfId="0" applyFont="1" applyFill="1" applyBorder="1" applyAlignment="1">
      <alignment vertical="center" wrapText="1"/>
    </xf>
    <xf numFmtId="10" fontId="126" fillId="57" borderId="10" xfId="0" applyNumberFormat="1" applyFont="1" applyFill="1" applyBorder="1" applyAlignment="1">
      <alignment horizontal="center" vertical="center" wrapText="1"/>
    </xf>
    <xf numFmtId="2" fontId="126" fillId="57" borderId="10" xfId="0" applyNumberFormat="1" applyFont="1" applyFill="1" applyBorder="1" applyAlignment="1" applyProtection="1">
      <alignment vertical="center"/>
      <protection locked="0"/>
    </xf>
    <xf numFmtId="0" fontId="126" fillId="57" borderId="0" xfId="0" applyFont="1" applyFill="1" applyAlignment="1">
      <alignment horizontal="center" vertical="center"/>
    </xf>
    <xf numFmtId="14" fontId="126" fillId="57" borderId="80" xfId="0" applyNumberFormat="1" applyFont="1" applyFill="1" applyBorder="1" applyAlignment="1">
      <alignment horizontal="center" vertical="center"/>
    </xf>
    <xf numFmtId="1" fontId="129" fillId="57" borderId="11" xfId="0" applyNumberFormat="1" applyFont="1" applyFill="1" applyBorder="1" applyAlignment="1">
      <alignment horizontal="center" vertical="center"/>
    </xf>
    <xf numFmtId="10" fontId="129" fillId="57" borderId="43" xfId="92" applyNumberFormat="1" applyFont="1" applyFill="1" applyBorder="1" applyAlignment="1">
      <alignment horizontal="center" vertical="center"/>
    </xf>
    <xf numFmtId="1" fontId="126" fillId="57" borderId="57" xfId="0" applyNumberFormat="1" applyFont="1" applyFill="1" applyBorder="1" applyAlignment="1">
      <alignment horizontal="center" vertical="center"/>
    </xf>
    <xf numFmtId="0" fontId="126" fillId="57" borderId="43" xfId="0" applyFont="1" applyFill="1" applyBorder="1" applyAlignment="1">
      <alignment horizontal="left" vertical="center"/>
    </xf>
    <xf numFmtId="14" fontId="126" fillId="57" borderId="43" xfId="0" applyNumberFormat="1" applyFont="1" applyFill="1" applyBorder="1" applyAlignment="1">
      <alignment horizontal="center" vertical="center"/>
    </xf>
    <xf numFmtId="0" fontId="126" fillId="57" borderId="79" xfId="0" applyFont="1" applyFill="1" applyBorder="1" applyAlignment="1">
      <alignment horizontal="center" vertical="center"/>
    </xf>
    <xf numFmtId="167" fontId="126" fillId="57" borderId="43" xfId="0" applyNumberFormat="1" applyFont="1" applyFill="1" applyBorder="1" applyAlignment="1">
      <alignment horizontal="center" vertical="center"/>
    </xf>
    <xf numFmtId="1" fontId="129" fillId="76" borderId="11" xfId="0" applyNumberFormat="1" applyFont="1" applyFill="1" applyBorder="1" applyAlignment="1" applyProtection="1">
      <alignment horizontal="center" vertical="center"/>
      <protection locked="0"/>
    </xf>
    <xf numFmtId="0" fontId="129" fillId="76" borderId="10" xfId="0" applyFont="1" applyFill="1" applyBorder="1" applyAlignment="1" applyProtection="1">
      <alignment horizontal="left" vertical="center"/>
      <protection locked="0"/>
    </xf>
    <xf numFmtId="0" fontId="129" fillId="76" borderId="10" xfId="0" applyFont="1" applyFill="1" applyBorder="1" applyAlignment="1">
      <alignment horizontal="left" vertical="center"/>
    </xf>
    <xf numFmtId="1" fontId="129" fillId="76" borderId="10" xfId="0" applyNumberFormat="1" applyFont="1" applyFill="1" applyBorder="1" applyAlignment="1">
      <alignment horizontal="left" vertical="center"/>
    </xf>
    <xf numFmtId="1" fontId="129" fillId="76" borderId="10" xfId="0" applyNumberFormat="1" applyFont="1" applyFill="1" applyBorder="1" applyAlignment="1">
      <alignment horizontal="center" vertical="center"/>
    </xf>
    <xf numFmtId="0" fontId="129" fillId="76" borderId="10" xfId="0" applyFont="1" applyFill="1" applyBorder="1" applyAlignment="1" applyProtection="1">
      <alignment horizontal="center" vertical="center"/>
      <protection locked="0"/>
    </xf>
    <xf numFmtId="14" fontId="129" fillId="76" borderId="10" xfId="0" applyNumberFormat="1" applyFont="1" applyFill="1" applyBorder="1" applyAlignment="1" applyProtection="1">
      <alignment horizontal="center" vertical="center"/>
      <protection locked="0"/>
    </xf>
    <xf numFmtId="1" fontId="129" fillId="76" borderId="10" xfId="0" applyNumberFormat="1" applyFont="1" applyFill="1" applyBorder="1" applyAlignment="1" applyProtection="1">
      <alignment horizontal="center" vertical="center"/>
      <protection locked="0"/>
    </xf>
    <xf numFmtId="1" fontId="129" fillId="76" borderId="10" xfId="76" applyNumberFormat="1" applyFont="1" applyFill="1" applyBorder="1" applyAlignment="1" applyProtection="1">
      <alignment horizontal="center" vertical="center"/>
      <protection locked="0"/>
    </xf>
    <xf numFmtId="167" fontId="129" fillId="76" borderId="10" xfId="76" applyNumberFormat="1" applyFont="1" applyFill="1" applyBorder="1" applyAlignment="1" applyProtection="1">
      <alignment horizontal="center" vertical="center"/>
      <protection locked="0"/>
    </xf>
    <xf numFmtId="10" fontId="129" fillId="76" borderId="10" xfId="0" applyNumberFormat="1" applyFont="1" applyFill="1" applyBorder="1" applyAlignment="1" applyProtection="1">
      <alignment horizontal="center" vertical="center"/>
      <protection locked="0"/>
    </xf>
    <xf numFmtId="167" fontId="129" fillId="76" borderId="14" xfId="76" applyNumberFormat="1" applyFont="1" applyFill="1" applyBorder="1" applyAlignment="1" applyProtection="1">
      <alignment horizontal="center" vertical="center"/>
      <protection locked="0"/>
    </xf>
    <xf numFmtId="167" fontId="129" fillId="76" borderId="14" xfId="0" applyNumberFormat="1" applyFont="1" applyFill="1" applyBorder="1" applyAlignment="1">
      <alignment horizontal="center" vertical="center"/>
    </xf>
    <xf numFmtId="14" fontId="129" fillId="76" borderId="10" xfId="0" applyNumberFormat="1" applyFont="1" applyFill="1" applyBorder="1" applyAlignment="1">
      <alignment horizontal="center" vertical="center"/>
    </xf>
    <xf numFmtId="14" fontId="129" fillId="76" borderId="11" xfId="0" applyNumberFormat="1" applyFont="1" applyFill="1" applyBorder="1" applyAlignment="1" applyProtection="1">
      <alignment horizontal="center" vertical="center"/>
      <protection locked="0"/>
    </xf>
    <xf numFmtId="167" fontId="129" fillId="76" borderId="10" xfId="0" applyNumberFormat="1" applyFont="1" applyFill="1" applyBorder="1" applyAlignment="1" applyProtection="1">
      <alignment horizontal="center" vertical="center"/>
      <protection locked="0"/>
    </xf>
    <xf numFmtId="1" fontId="126" fillId="62" borderId="25" xfId="0" applyNumberFormat="1" applyFont="1" applyFill="1" applyBorder="1" applyAlignment="1">
      <alignment horizontal="center" vertical="center"/>
    </xf>
    <xf numFmtId="0" fontId="126" fillId="62" borderId="10" xfId="0" applyFont="1" applyFill="1" applyBorder="1" applyAlignment="1" applyProtection="1">
      <alignment horizontal="center" vertical="center"/>
      <protection hidden="1"/>
    </xf>
    <xf numFmtId="0" fontId="126" fillId="62" borderId="10" xfId="0" applyFont="1" applyFill="1" applyBorder="1" applyAlignment="1">
      <alignment horizontal="left" vertical="center"/>
    </xf>
    <xf numFmtId="1" fontId="126" fillId="62" borderId="10" xfId="0" applyNumberFormat="1" applyFont="1" applyFill="1" applyBorder="1" applyAlignment="1">
      <alignment horizontal="center" vertical="center"/>
    </xf>
    <xf numFmtId="0" fontId="126" fillId="62" borderId="43" xfId="0" applyFont="1" applyFill="1" applyBorder="1" applyAlignment="1">
      <alignment horizontal="center" vertical="center"/>
    </xf>
    <xf numFmtId="14" fontId="126" fillId="62" borderId="10" xfId="0" applyNumberFormat="1" applyFont="1" applyFill="1" applyBorder="1" applyAlignment="1">
      <alignment horizontal="center" vertical="center"/>
    </xf>
    <xf numFmtId="14" fontId="126" fillId="62" borderId="14" xfId="0" applyNumberFormat="1" applyFont="1" applyFill="1" applyBorder="1" applyAlignment="1">
      <alignment horizontal="center" vertical="center"/>
    </xf>
    <xf numFmtId="0" fontId="126" fillId="62" borderId="11" xfId="0" applyFont="1" applyFill="1" applyBorder="1" applyAlignment="1">
      <alignment horizontal="center" vertical="center"/>
    </xf>
    <xf numFmtId="0" fontId="126" fillId="62" borderId="10" xfId="0" applyFont="1" applyFill="1" applyBorder="1" applyAlignment="1">
      <alignment horizontal="center" vertical="center"/>
    </xf>
    <xf numFmtId="167" fontId="126" fillId="62" borderId="10" xfId="0" applyNumberFormat="1" applyFont="1" applyFill="1" applyBorder="1" applyAlignment="1">
      <alignment horizontal="center" vertical="center"/>
    </xf>
    <xf numFmtId="167" fontId="126" fillId="62" borderId="10" xfId="76" applyNumberFormat="1" applyFont="1" applyFill="1" applyBorder="1" applyAlignment="1" applyProtection="1">
      <alignment horizontal="center" vertical="center"/>
      <protection locked="0"/>
    </xf>
    <xf numFmtId="10" fontId="126" fillId="62" borderId="43" xfId="92" applyNumberFormat="1" applyFont="1" applyFill="1" applyBorder="1" applyAlignment="1">
      <alignment horizontal="center" vertical="center"/>
    </xf>
    <xf numFmtId="167" fontId="126" fillId="62" borderId="14" xfId="76" applyNumberFormat="1" applyFont="1" applyFill="1" applyBorder="1" applyAlignment="1" applyProtection="1">
      <alignment horizontal="center" vertical="center"/>
      <protection locked="0"/>
    </xf>
    <xf numFmtId="167" fontId="126" fillId="62" borderId="14" xfId="0" applyNumberFormat="1" applyFont="1" applyFill="1" applyBorder="1" applyAlignment="1">
      <alignment horizontal="center" vertical="center"/>
    </xf>
    <xf numFmtId="1" fontId="126" fillId="62" borderId="11" xfId="0" applyNumberFormat="1" applyFont="1" applyFill="1" applyBorder="1" applyAlignment="1" applyProtection="1">
      <alignment horizontal="center" vertical="center"/>
      <protection locked="0"/>
    </xf>
    <xf numFmtId="0" fontId="126" fillId="62" borderId="10" xfId="0" applyFont="1" applyFill="1" applyBorder="1" applyAlignment="1">
      <alignment horizontal="left" vertical="center" wrapText="1"/>
    </xf>
    <xf numFmtId="0" fontId="126" fillId="62" borderId="10" xfId="0" applyFont="1" applyFill="1" applyBorder="1" applyAlignment="1">
      <alignment vertical="center" wrapText="1"/>
    </xf>
    <xf numFmtId="0" fontId="126" fillId="62" borderId="10" xfId="0" applyFont="1" applyFill="1" applyBorder="1" applyAlignment="1" applyProtection="1">
      <alignment horizontal="left" vertical="center"/>
      <protection locked="0"/>
    </xf>
    <xf numFmtId="0" fontId="126" fillId="62" borderId="10" xfId="0" applyFont="1" applyFill="1" applyBorder="1" applyAlignment="1" applyProtection="1">
      <alignment horizontal="center" vertical="center"/>
      <protection locked="0"/>
    </xf>
    <xf numFmtId="14" fontId="126" fillId="62" borderId="10" xfId="0" applyNumberFormat="1" applyFont="1" applyFill="1" applyBorder="1" applyAlignment="1" applyProtection="1">
      <alignment horizontal="center" vertical="center"/>
      <protection locked="0"/>
    </xf>
    <xf numFmtId="1" fontId="126" fillId="62" borderId="10" xfId="0" applyNumberFormat="1" applyFont="1" applyFill="1" applyBorder="1" applyAlignment="1" applyProtection="1">
      <alignment horizontal="center" vertical="center"/>
      <protection locked="0"/>
    </xf>
    <xf numFmtId="167" fontId="126" fillId="62" borderId="10" xfId="0" applyNumberFormat="1" applyFont="1" applyFill="1" applyBorder="1" applyAlignment="1" applyProtection="1">
      <alignment horizontal="center" vertical="center"/>
      <protection locked="0"/>
    </xf>
    <xf numFmtId="10" fontId="126" fillId="62" borderId="10" xfId="0" applyNumberFormat="1" applyFont="1" applyFill="1" applyBorder="1" applyAlignment="1">
      <alignment horizontal="center" vertical="center" wrapText="1"/>
    </xf>
    <xf numFmtId="1" fontId="127" fillId="62" borderId="25" xfId="0" applyNumberFormat="1" applyFont="1" applyFill="1" applyBorder="1" applyAlignment="1">
      <alignment horizontal="center" vertical="center"/>
    </xf>
    <xf numFmtId="0" fontId="127" fillId="62" borderId="10" xfId="0" applyFont="1" applyFill="1" applyBorder="1" applyAlignment="1" applyProtection="1">
      <alignment horizontal="center" vertical="center"/>
      <protection hidden="1"/>
    </xf>
    <xf numFmtId="0" fontId="127" fillId="62" borderId="10" xfId="0" applyFont="1" applyFill="1" applyBorder="1" applyAlignment="1">
      <alignment horizontal="left" vertical="center"/>
    </xf>
    <xf numFmtId="1" fontId="127" fillId="62" borderId="10" xfId="0" applyNumberFormat="1" applyFont="1" applyFill="1" applyBorder="1" applyAlignment="1">
      <alignment horizontal="center" vertical="center"/>
    </xf>
    <xf numFmtId="0" fontId="127" fillId="62" borderId="43" xfId="0" applyFont="1" applyFill="1" applyBorder="1" applyAlignment="1">
      <alignment horizontal="center" vertical="center"/>
    </xf>
    <xf numFmtId="14" fontId="127" fillId="62" borderId="10" xfId="0" applyNumberFormat="1" applyFont="1" applyFill="1" applyBorder="1" applyAlignment="1">
      <alignment horizontal="center" vertical="center"/>
    </xf>
    <xf numFmtId="14" fontId="127" fillId="62" borderId="14" xfId="0" applyNumberFormat="1" applyFont="1" applyFill="1" applyBorder="1" applyAlignment="1">
      <alignment horizontal="center" vertical="center"/>
    </xf>
    <xf numFmtId="0" fontId="127" fillId="62" borderId="11" xfId="0" applyFont="1" applyFill="1" applyBorder="1" applyAlignment="1">
      <alignment horizontal="center" vertical="center"/>
    </xf>
    <xf numFmtId="0" fontId="127" fillId="62" borderId="10" xfId="0" applyFont="1" applyFill="1" applyBorder="1" applyAlignment="1">
      <alignment horizontal="center" vertical="center"/>
    </xf>
    <xf numFmtId="167" fontId="127" fillId="62" borderId="10" xfId="0" applyNumberFormat="1" applyFont="1" applyFill="1" applyBorder="1" applyAlignment="1">
      <alignment horizontal="center" vertical="center"/>
    </xf>
    <xf numFmtId="167" fontId="127" fillId="62" borderId="10" xfId="76" applyNumberFormat="1" applyFont="1" applyFill="1" applyBorder="1" applyAlignment="1" applyProtection="1">
      <alignment horizontal="center" vertical="center"/>
      <protection locked="0"/>
    </xf>
    <xf numFmtId="10" fontId="127" fillId="62" borderId="43" xfId="92" applyNumberFormat="1" applyFont="1" applyFill="1" applyBorder="1" applyAlignment="1">
      <alignment horizontal="center" vertical="center"/>
    </xf>
    <xf numFmtId="167" fontId="127" fillId="62" borderId="14" xfId="76" applyNumberFormat="1" applyFont="1" applyFill="1" applyBorder="1" applyAlignment="1" applyProtection="1">
      <alignment horizontal="center" vertical="center"/>
      <protection locked="0"/>
    </xf>
    <xf numFmtId="167" fontId="127" fillId="62" borderId="14" xfId="0" applyNumberFormat="1" applyFont="1" applyFill="1" applyBorder="1" applyAlignment="1">
      <alignment horizontal="center" vertical="center"/>
    </xf>
    <xf numFmtId="1" fontId="126" fillId="62" borderId="11" xfId="0" applyNumberFormat="1" applyFont="1" applyFill="1" applyBorder="1" applyAlignment="1">
      <alignment horizontal="center" vertical="center"/>
    </xf>
    <xf numFmtId="0" fontId="126" fillId="62" borderId="10" xfId="0" applyFont="1" applyFill="1" applyBorder="1" applyAlignment="1" applyProtection="1">
      <alignment horizontal="center" vertical="center"/>
      <protection locked="0" hidden="1"/>
    </xf>
    <xf numFmtId="0" fontId="126" fillId="62" borderId="10" xfId="0" applyFont="1" applyFill="1" applyBorder="1" applyAlignment="1">
      <alignment vertical="center"/>
    </xf>
    <xf numFmtId="2" fontId="126" fillId="62" borderId="10" xfId="0" applyNumberFormat="1" applyFont="1" applyFill="1" applyBorder="1" applyAlignment="1">
      <alignment horizontal="center" vertical="center"/>
    </xf>
    <xf numFmtId="1" fontId="129" fillId="62" borderId="11" xfId="0" applyNumberFormat="1" applyFont="1" applyFill="1" applyBorder="1" applyAlignment="1" applyProtection="1">
      <alignment horizontal="center" vertical="center"/>
      <protection locked="0"/>
    </xf>
    <xf numFmtId="0" fontId="129" fillId="62" borderId="10" xfId="0" applyFont="1" applyFill="1" applyBorder="1" applyAlignment="1" applyProtection="1">
      <alignment horizontal="center" vertical="center"/>
      <protection locked="0" hidden="1"/>
    </xf>
    <xf numFmtId="0" fontId="129" fillId="62" borderId="10" xfId="0" applyFont="1" applyFill="1" applyBorder="1" applyAlignment="1">
      <alignment horizontal="left" vertical="center" wrapText="1"/>
    </xf>
    <xf numFmtId="0" fontId="129" fillId="62" borderId="10" xfId="0" applyFont="1" applyFill="1" applyBorder="1" applyAlignment="1">
      <alignment horizontal="left" vertical="center"/>
    </xf>
    <xf numFmtId="0" fontId="129" fillId="62" borderId="10" xfId="0" applyFont="1" applyFill="1" applyBorder="1" applyAlignment="1" applyProtection="1">
      <alignment horizontal="left" vertical="center"/>
      <protection locked="0"/>
    </xf>
    <xf numFmtId="1" fontId="129" fillId="62" borderId="10" xfId="0" applyNumberFormat="1" applyFont="1" applyFill="1" applyBorder="1" applyAlignment="1">
      <alignment horizontal="left" vertical="center"/>
    </xf>
    <xf numFmtId="1" fontId="129" fillId="62" borderId="10" xfId="0" applyNumberFormat="1" applyFont="1" applyFill="1" applyBorder="1" applyAlignment="1">
      <alignment horizontal="center" vertical="center"/>
    </xf>
    <xf numFmtId="0" fontId="129" fillId="62" borderId="10" xfId="0" applyFont="1" applyFill="1" applyBorder="1" applyAlignment="1" applyProtection="1">
      <alignment horizontal="center" vertical="center"/>
      <protection locked="0"/>
    </xf>
    <xf numFmtId="14" fontId="129" fillId="62" borderId="10" xfId="0" applyNumberFormat="1" applyFont="1" applyFill="1" applyBorder="1" applyAlignment="1" applyProtection="1">
      <alignment horizontal="center" vertical="center"/>
      <protection locked="0"/>
    </xf>
    <xf numFmtId="1" fontId="129" fillId="62" borderId="10" xfId="0" applyNumberFormat="1" applyFont="1" applyFill="1" applyBorder="1" applyAlignment="1" applyProtection="1">
      <alignment horizontal="center" vertical="center"/>
      <protection locked="0"/>
    </xf>
    <xf numFmtId="1" fontId="129" fillId="62" borderId="10" xfId="76" applyNumberFormat="1" applyFont="1" applyFill="1" applyBorder="1" applyAlignment="1" applyProtection="1">
      <alignment horizontal="center" vertical="center"/>
      <protection locked="0"/>
    </xf>
    <xf numFmtId="167" fontId="129" fillId="62" borderId="10" xfId="76" applyNumberFormat="1" applyFont="1" applyFill="1" applyBorder="1" applyAlignment="1" applyProtection="1">
      <alignment horizontal="center" vertical="center"/>
      <protection locked="0"/>
    </xf>
    <xf numFmtId="10" fontId="129" fillId="62" borderId="10" xfId="0" applyNumberFormat="1" applyFont="1" applyFill="1" applyBorder="1" applyAlignment="1">
      <alignment horizontal="center" vertical="center" wrapText="1"/>
    </xf>
    <xf numFmtId="167" fontId="129" fillId="62" borderId="14" xfId="76" applyNumberFormat="1" applyFont="1" applyFill="1" applyBorder="1" applyAlignment="1" applyProtection="1">
      <alignment horizontal="center" vertical="center"/>
      <protection locked="0"/>
    </xf>
    <xf numFmtId="167" fontId="129" fillId="62" borderId="14" xfId="0" applyNumberFormat="1" applyFont="1" applyFill="1" applyBorder="1" applyAlignment="1">
      <alignment horizontal="center" vertical="center"/>
    </xf>
    <xf numFmtId="1" fontId="127" fillId="62" borderId="11" xfId="0" applyNumberFormat="1" applyFont="1" applyFill="1" applyBorder="1" applyAlignment="1">
      <alignment horizontal="center" vertical="center"/>
    </xf>
    <xf numFmtId="0" fontId="127" fillId="62" borderId="10" xfId="0" applyFont="1" applyFill="1" applyBorder="1" applyAlignment="1">
      <alignment horizontal="left" vertical="center" wrapText="1"/>
    </xf>
    <xf numFmtId="0" fontId="127" fillId="62" borderId="10" xfId="0" applyFont="1" applyFill="1" applyBorder="1" applyAlignment="1">
      <alignment vertical="center" wrapText="1"/>
    </xf>
    <xf numFmtId="0" fontId="127" fillId="62" borderId="10" xfId="0" applyFont="1" applyFill="1" applyBorder="1" applyAlignment="1" applyProtection="1">
      <alignment horizontal="left" vertical="center"/>
      <protection locked="0"/>
    </xf>
    <xf numFmtId="0" fontId="127" fillId="62" borderId="10" xfId="0" applyFont="1" applyFill="1" applyBorder="1" applyAlignment="1">
      <alignment vertical="center"/>
    </xf>
    <xf numFmtId="14" fontId="127" fillId="62" borderId="10" xfId="0" applyNumberFormat="1" applyFont="1" applyFill="1" applyBorder="1" applyAlignment="1" applyProtection="1">
      <alignment horizontal="center" vertical="center"/>
      <protection locked="0"/>
    </xf>
    <xf numFmtId="2" fontId="127" fillId="62" borderId="10" xfId="0" applyNumberFormat="1" applyFont="1" applyFill="1" applyBorder="1" applyAlignment="1">
      <alignment horizontal="center" vertical="center"/>
    </xf>
    <xf numFmtId="10" fontId="127" fillId="62" borderId="10" xfId="0" applyNumberFormat="1" applyFont="1" applyFill="1" applyBorder="1" applyAlignment="1">
      <alignment horizontal="center" vertical="center" wrapText="1"/>
    </xf>
    <xf numFmtId="10" fontId="129" fillId="62" borderId="10" xfId="76" applyNumberFormat="1" applyFont="1" applyFill="1" applyBorder="1" applyAlignment="1" applyProtection="1">
      <alignment horizontal="center" vertical="center" wrapText="1"/>
      <protection locked="0"/>
    </xf>
    <xf numFmtId="167" fontId="129" fillId="62" borderId="10" xfId="0" applyNumberFormat="1" applyFont="1" applyFill="1" applyBorder="1" applyAlignment="1" applyProtection="1">
      <alignment horizontal="center" vertical="center"/>
      <protection locked="0"/>
    </xf>
    <xf numFmtId="10" fontId="129" fillId="62" borderId="10" xfId="76" applyNumberFormat="1" applyFont="1" applyFill="1" applyBorder="1" applyAlignment="1" applyProtection="1">
      <alignment horizontal="center" vertical="center"/>
      <protection locked="0"/>
    </xf>
    <xf numFmtId="0" fontId="129" fillId="62" borderId="10" xfId="0" applyFont="1" applyFill="1" applyBorder="1" applyAlignment="1" applyProtection="1">
      <alignment horizontal="center" vertical="center"/>
      <protection hidden="1"/>
    </xf>
    <xf numFmtId="10" fontId="129" fillId="62" borderId="43" xfId="92" applyNumberFormat="1" applyFont="1" applyFill="1" applyBorder="1" applyAlignment="1">
      <alignment horizontal="center" vertical="center"/>
    </xf>
    <xf numFmtId="2" fontId="126" fillId="62" borderId="10" xfId="0" applyNumberFormat="1" applyFont="1" applyFill="1" applyBorder="1" applyAlignment="1" applyProtection="1">
      <alignment horizontal="center" vertical="center"/>
      <protection locked="0"/>
    </xf>
    <xf numFmtId="10" fontId="126" fillId="62" borderId="10" xfId="76" applyNumberFormat="1" applyFont="1" applyFill="1" applyBorder="1" applyAlignment="1" applyProtection="1">
      <alignment horizontal="center" vertical="center" wrapText="1"/>
      <protection locked="0"/>
    </xf>
    <xf numFmtId="1" fontId="127" fillId="62" borderId="11" xfId="0" applyNumberFormat="1" applyFont="1" applyFill="1" applyBorder="1" applyAlignment="1" applyProtection="1">
      <alignment horizontal="center" vertical="center"/>
      <protection locked="0"/>
    </xf>
    <xf numFmtId="0" fontId="127" fillId="62" borderId="10" xfId="0" applyFont="1" applyFill="1" applyBorder="1" applyAlignment="1" applyProtection="1">
      <alignment horizontal="center" vertical="center"/>
      <protection locked="0" hidden="1"/>
    </xf>
    <xf numFmtId="0" fontId="127" fillId="62" borderId="10" xfId="0" applyFont="1" applyFill="1" applyBorder="1" applyAlignment="1" applyProtection="1">
      <alignment horizontal="center" vertical="center"/>
      <protection locked="0"/>
    </xf>
    <xf numFmtId="1" fontId="127" fillId="62" borderId="10" xfId="0" applyNumberFormat="1" applyFont="1" applyFill="1" applyBorder="1" applyAlignment="1" applyProtection="1">
      <alignment horizontal="center" vertical="center"/>
      <protection locked="0"/>
    </xf>
    <xf numFmtId="10" fontId="129" fillId="62" borderId="10" xfId="0" applyNumberFormat="1" applyFont="1" applyFill="1" applyBorder="1" applyAlignment="1" applyProtection="1">
      <alignment horizontal="center" vertical="center"/>
      <protection locked="0"/>
    </xf>
    <xf numFmtId="0" fontId="129" fillId="62" borderId="10" xfId="0" applyFont="1" applyFill="1" applyBorder="1" applyAlignment="1" applyProtection="1">
      <alignment horizontal="left" vertical="center"/>
      <protection hidden="1"/>
    </xf>
    <xf numFmtId="0" fontId="129" fillId="62" borderId="10" xfId="0" applyFont="1" applyFill="1" applyBorder="1" applyAlignment="1" applyProtection="1">
      <alignment vertical="center"/>
      <protection locked="0"/>
    </xf>
    <xf numFmtId="0" fontId="129" fillId="62" borderId="10" xfId="0" applyFont="1" applyFill="1" applyBorder="1" applyAlignment="1">
      <alignment vertical="center" wrapText="1"/>
    </xf>
    <xf numFmtId="14" fontId="134" fillId="62" borderId="10" xfId="0" applyNumberFormat="1" applyFont="1" applyFill="1" applyBorder="1" applyAlignment="1" applyProtection="1">
      <alignment horizontal="center" vertical="center"/>
      <protection locked="0"/>
    </xf>
    <xf numFmtId="0" fontId="126" fillId="62" borderId="11" xfId="0" applyFont="1" applyFill="1" applyBorder="1" applyAlignment="1">
      <alignment horizontal="left" vertical="center" wrapText="1"/>
    </xf>
    <xf numFmtId="0" fontId="129" fillId="62" borderId="11" xfId="0" applyFont="1" applyFill="1" applyBorder="1" applyAlignment="1">
      <alignment horizontal="left" vertical="center" wrapText="1"/>
    </xf>
    <xf numFmtId="10" fontId="132" fillId="62" borderId="10" xfId="0" applyNumberFormat="1" applyFont="1" applyFill="1" applyBorder="1" applyAlignment="1" applyProtection="1">
      <alignment horizontal="center" vertical="center"/>
      <protection locked="0"/>
    </xf>
    <xf numFmtId="1" fontId="126" fillId="61" borderId="11" xfId="0" applyNumberFormat="1" applyFont="1" applyFill="1" applyBorder="1" applyAlignment="1">
      <alignment horizontal="center" vertical="center"/>
    </xf>
    <xf numFmtId="0" fontId="126" fillId="61" borderId="10" xfId="0" applyFont="1" applyFill="1" applyBorder="1" applyAlignment="1" applyProtection="1">
      <alignment horizontal="left" vertical="center"/>
      <protection locked="0"/>
    </xf>
    <xf numFmtId="0" fontId="126" fillId="61" borderId="10" xfId="0" applyFont="1" applyFill="1" applyBorder="1" applyAlignment="1">
      <alignment horizontal="left" vertical="center"/>
    </xf>
    <xf numFmtId="0" fontId="126" fillId="61" borderId="10" xfId="0" applyFont="1" applyFill="1" applyBorder="1" applyAlignment="1">
      <alignment vertical="center" wrapText="1"/>
    </xf>
    <xf numFmtId="0" fontId="126" fillId="61" borderId="10" xfId="0" applyFont="1" applyFill="1" applyBorder="1" applyAlignment="1">
      <alignment vertical="center"/>
    </xf>
    <xf numFmtId="0" fontId="126" fillId="61" borderId="10" xfId="0" applyFont="1" applyFill="1" applyBorder="1" applyAlignment="1">
      <alignment horizontal="center" vertical="center"/>
    </xf>
    <xf numFmtId="14" fontId="126" fillId="61" borderId="10" xfId="0" applyNumberFormat="1" applyFont="1" applyFill="1" applyBorder="1" applyAlignment="1">
      <alignment horizontal="center" vertical="center"/>
    </xf>
    <xf numFmtId="1" fontId="126" fillId="61" borderId="10" xfId="0" applyNumberFormat="1" applyFont="1" applyFill="1" applyBorder="1" applyAlignment="1">
      <alignment horizontal="center" vertical="center"/>
    </xf>
    <xf numFmtId="2" fontId="126" fillId="61" borderId="10" xfId="0" applyNumberFormat="1" applyFont="1" applyFill="1" applyBorder="1" applyAlignment="1">
      <alignment horizontal="center" vertical="center"/>
    </xf>
    <xf numFmtId="1" fontId="126" fillId="62" borderId="10" xfId="0" applyNumberFormat="1" applyFont="1" applyFill="1" applyBorder="1" applyAlignment="1">
      <alignment horizontal="left" vertical="center"/>
    </xf>
    <xf numFmtId="1" fontId="126" fillId="62" borderId="10" xfId="76" applyNumberFormat="1" applyFont="1" applyFill="1" applyBorder="1" applyAlignment="1" applyProtection="1">
      <alignment horizontal="center" vertical="center"/>
      <protection locked="0"/>
    </xf>
    <xf numFmtId="10" fontId="126" fillId="62" borderId="10" xfId="0" applyNumberFormat="1" applyFont="1" applyFill="1" applyBorder="1" applyAlignment="1" applyProtection="1">
      <alignment horizontal="center" vertical="center"/>
      <protection locked="0"/>
    </xf>
    <xf numFmtId="10" fontId="126" fillId="62" borderId="10" xfId="92" applyNumberFormat="1" applyFont="1" applyFill="1" applyBorder="1" applyAlignment="1">
      <alignment horizontal="center" vertical="center"/>
    </xf>
    <xf numFmtId="0" fontId="126" fillId="62" borderId="11" xfId="0" applyFont="1" applyFill="1" applyBorder="1" applyAlignment="1" applyProtection="1">
      <alignment horizontal="left" vertical="center"/>
      <protection locked="0"/>
    </xf>
    <xf numFmtId="0" fontId="129" fillId="62" borderId="11" xfId="0" applyFont="1" applyFill="1" applyBorder="1" applyAlignment="1" applyProtection="1">
      <alignment horizontal="left" vertical="center"/>
      <protection locked="0"/>
    </xf>
    <xf numFmtId="1" fontId="126" fillId="0" borderId="0" xfId="0" applyNumberFormat="1" applyFont="1" applyAlignment="1" applyProtection="1">
      <alignment horizontal="center" vertical="center"/>
      <protection locked="0"/>
    </xf>
    <xf numFmtId="0" fontId="126" fillId="0" borderId="0" xfId="0" applyFont="1" applyAlignment="1" applyProtection="1">
      <alignment horizontal="center" vertical="center"/>
      <protection locked="0" hidden="1"/>
    </xf>
    <xf numFmtId="169" fontId="126" fillId="0" borderId="0" xfId="0" applyNumberFormat="1" applyFont="1" applyAlignment="1" applyProtection="1">
      <alignment horizontal="left" vertical="center"/>
      <protection locked="0"/>
    </xf>
    <xf numFmtId="0" fontId="127" fillId="0" borderId="0" xfId="0" applyFont="1" applyAlignment="1" applyProtection="1">
      <alignment horizontal="center" vertical="center"/>
      <protection locked="0"/>
    </xf>
    <xf numFmtId="0" fontId="127" fillId="0" borderId="0" xfId="0" applyFont="1" applyAlignment="1" applyProtection="1">
      <alignment horizontal="left" vertical="center"/>
      <protection locked="0"/>
    </xf>
    <xf numFmtId="14" fontId="126" fillId="0" borderId="0" xfId="0" applyNumberFormat="1" applyFont="1" applyAlignment="1">
      <alignment horizontal="center" vertical="center"/>
    </xf>
    <xf numFmtId="1" fontId="126" fillId="0" borderId="0" xfId="0" applyNumberFormat="1" applyFont="1" applyAlignment="1">
      <alignment horizontal="center" vertical="center"/>
    </xf>
    <xf numFmtId="10" fontId="126" fillId="0" borderId="0" xfId="0" applyNumberFormat="1" applyFont="1" applyAlignment="1">
      <alignment vertical="center"/>
    </xf>
    <xf numFmtId="0" fontId="126" fillId="74" borderId="0" xfId="0" applyFont="1" applyFill="1" applyAlignment="1">
      <alignment horizontal="center" vertical="center"/>
    </xf>
    <xf numFmtId="0" fontId="125" fillId="74" borderId="0" xfId="0" applyFont="1" applyFill="1" applyAlignment="1">
      <alignment horizontal="center" vertical="center"/>
    </xf>
    <xf numFmtId="170" fontId="126" fillId="74" borderId="0" xfId="0" applyNumberFormat="1" applyFont="1" applyFill="1" applyAlignment="1">
      <alignment horizontal="center" vertical="center"/>
    </xf>
    <xf numFmtId="1"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hidden="1"/>
    </xf>
    <xf numFmtId="169" fontId="130" fillId="0" borderId="0" xfId="0" applyNumberFormat="1" applyFont="1" applyAlignment="1" applyProtection="1">
      <alignment horizontal="left" vertical="center"/>
      <protection locked="0"/>
    </xf>
    <xf numFmtId="0" fontId="130" fillId="0" borderId="0" xfId="0" applyFont="1" applyAlignment="1" applyProtection="1">
      <alignment horizontal="center" vertical="center"/>
      <protection locked="0"/>
    </xf>
    <xf numFmtId="0" fontId="130" fillId="0" borderId="0" xfId="0" applyFont="1" applyAlignment="1" applyProtection="1">
      <alignment horizontal="left" vertical="center"/>
      <protection locked="0"/>
    </xf>
    <xf numFmtId="14" fontId="130" fillId="0" borderId="0" xfId="0" applyNumberFormat="1" applyFont="1" applyAlignment="1">
      <alignment horizontal="center" vertical="center"/>
    </xf>
    <xf numFmtId="1" fontId="130" fillId="0" borderId="0" xfId="0" applyNumberFormat="1" applyFont="1" applyAlignment="1">
      <alignment horizontal="center" vertical="center"/>
    </xf>
    <xf numFmtId="10" fontId="130" fillId="0" borderId="0" xfId="0" applyNumberFormat="1" applyFont="1" applyAlignment="1">
      <alignment vertical="center"/>
    </xf>
    <xf numFmtId="1" fontId="130" fillId="0" borderId="0" xfId="0" applyNumberFormat="1" applyFont="1" applyAlignment="1">
      <alignment vertical="center"/>
    </xf>
    <xf numFmtId="0" fontId="130" fillId="74" borderId="0" xfId="0" applyFont="1" applyFill="1" applyAlignment="1">
      <alignment horizontal="center" vertical="center"/>
    </xf>
    <xf numFmtId="0" fontId="131" fillId="74" borderId="0" xfId="0" applyFont="1" applyFill="1" applyAlignment="1">
      <alignment horizontal="center" vertical="center"/>
    </xf>
    <xf numFmtId="170" fontId="130" fillId="74" borderId="0" xfId="0" applyNumberFormat="1" applyFont="1" applyFill="1" applyAlignment="1">
      <alignment horizontal="center" vertical="center"/>
    </xf>
    <xf numFmtId="1" fontId="126" fillId="0" borderId="0" xfId="0" applyNumberFormat="1" applyFont="1" applyAlignment="1">
      <alignment vertical="center"/>
    </xf>
    <xf numFmtId="1" fontId="126" fillId="0" borderId="0" xfId="0" applyNumberFormat="1" applyFont="1" applyAlignment="1">
      <alignment horizontal="right" vertical="center"/>
    </xf>
    <xf numFmtId="0" fontId="129" fillId="59" borderId="10" xfId="0" applyFont="1" applyFill="1" applyBorder="1" applyAlignment="1" applyProtection="1">
      <alignment vertical="center"/>
      <protection hidden="1"/>
    </xf>
    <xf numFmtId="1" fontId="68" fillId="0" borderId="10" xfId="0" applyNumberFormat="1" applyFont="1" applyBorder="1" applyAlignment="1">
      <alignment horizontal="left" vertical="center"/>
    </xf>
    <xf numFmtId="1" fontId="68" fillId="0" borderId="10" xfId="76" applyNumberFormat="1" applyFont="1" applyFill="1" applyBorder="1" applyAlignment="1" applyProtection="1">
      <alignment horizontal="center" vertical="center"/>
      <protection locked="0"/>
    </xf>
    <xf numFmtId="0" fontId="68" fillId="0" borderId="10" xfId="0" applyFont="1" applyBorder="1" applyAlignment="1" applyProtection="1">
      <alignment horizontal="center" vertical="center"/>
      <protection locked="0" hidden="1"/>
    </xf>
    <xf numFmtId="0" fontId="68" fillId="59" borderId="10" xfId="0" applyFont="1" applyFill="1" applyBorder="1" applyAlignment="1">
      <alignment horizontal="left" vertical="center" wrapText="1"/>
    </xf>
    <xf numFmtId="1" fontId="68" fillId="57" borderId="11" xfId="0" applyNumberFormat="1" applyFont="1" applyFill="1" applyBorder="1" applyAlignment="1" applyProtection="1">
      <alignment horizontal="center" vertical="center"/>
      <protection locked="0"/>
    </xf>
    <xf numFmtId="0" fontId="68" fillId="57" borderId="10" xfId="0" applyFont="1" applyFill="1" applyBorder="1" applyAlignment="1" applyProtection="1">
      <alignment horizontal="center" vertical="center"/>
      <protection locked="0"/>
    </xf>
    <xf numFmtId="0" fontId="68" fillId="57" borderId="10" xfId="0" applyFont="1" applyFill="1" applyBorder="1" applyAlignment="1" applyProtection="1">
      <alignment horizontal="left" vertical="center"/>
      <protection locked="0"/>
    </xf>
    <xf numFmtId="1" fontId="68" fillId="57" borderId="10" xfId="0" applyNumberFormat="1" applyFont="1" applyFill="1" applyBorder="1" applyAlignment="1">
      <alignment horizontal="center" vertical="center"/>
    </xf>
    <xf numFmtId="14" fontId="68" fillId="57" borderId="10" xfId="0" applyNumberFormat="1" applyFont="1" applyFill="1" applyBorder="1" applyAlignment="1" applyProtection="1">
      <alignment horizontal="center" vertical="center"/>
      <protection locked="0"/>
    </xf>
    <xf numFmtId="2" fontId="68" fillId="57" borderId="10" xfId="0" applyNumberFormat="1" applyFont="1" applyFill="1" applyBorder="1" applyAlignment="1">
      <alignment horizontal="center" vertical="center"/>
    </xf>
    <xf numFmtId="0" fontId="68" fillId="57" borderId="10" xfId="0" applyFont="1" applyFill="1" applyBorder="1" applyAlignment="1">
      <alignment horizontal="center" vertical="center"/>
    </xf>
    <xf numFmtId="167" fontId="68" fillId="57" borderId="10" xfId="76" applyNumberFormat="1" applyFont="1" applyFill="1" applyBorder="1" applyAlignment="1" applyProtection="1">
      <alignment horizontal="center" vertical="center"/>
      <protection locked="0"/>
    </xf>
    <xf numFmtId="167" fontId="68" fillId="57" borderId="14" xfId="76" applyNumberFormat="1" applyFont="1" applyFill="1" applyBorder="1" applyAlignment="1" applyProtection="1">
      <alignment horizontal="center" vertical="center"/>
      <protection locked="0"/>
    </xf>
    <xf numFmtId="167" fontId="68" fillId="57" borderId="14" xfId="0" applyNumberFormat="1" applyFont="1" applyFill="1" applyBorder="1" applyAlignment="1">
      <alignment horizontal="center" vertical="center"/>
    </xf>
    <xf numFmtId="1" fontId="69" fillId="0" borderId="11" xfId="0" applyNumberFormat="1" applyFont="1" applyBorder="1" applyAlignment="1" applyProtection="1">
      <alignment horizontal="center" vertical="center"/>
      <protection locked="0"/>
    </xf>
    <xf numFmtId="0" fontId="69" fillId="0" borderId="10" xfId="0" applyFont="1" applyBorder="1" applyAlignment="1" applyProtection="1">
      <alignment horizontal="center" vertical="center"/>
      <protection locked="0"/>
    </xf>
    <xf numFmtId="0" fontId="69" fillId="0" borderId="10" xfId="0" applyFont="1" applyBorder="1" applyAlignment="1" applyProtection="1">
      <alignment horizontal="left" vertical="center"/>
      <protection locked="0"/>
    </xf>
    <xf numFmtId="0" fontId="69" fillId="0" borderId="10" xfId="0" applyFont="1" applyBorder="1" applyAlignment="1">
      <alignment horizontal="left" vertical="center"/>
    </xf>
    <xf numFmtId="1" fontId="69" fillId="0" borderId="10" xfId="0" applyNumberFormat="1" applyFont="1" applyBorder="1" applyAlignment="1">
      <alignment horizontal="center" vertical="center"/>
    </xf>
    <xf numFmtId="14" fontId="69" fillId="0" borderId="10" xfId="0" applyNumberFormat="1" applyFont="1" applyBorder="1" applyAlignment="1" applyProtection="1">
      <alignment horizontal="center" vertical="center"/>
      <protection locked="0"/>
    </xf>
    <xf numFmtId="1" fontId="69" fillId="0" borderId="10" xfId="0" applyNumberFormat="1" applyFont="1" applyBorder="1" applyAlignment="1" applyProtection="1">
      <alignment horizontal="center" vertical="center"/>
      <protection locked="0"/>
    </xf>
    <xf numFmtId="2" fontId="69" fillId="0" borderId="10" xfId="0" applyNumberFormat="1" applyFont="1" applyBorder="1" applyAlignment="1" applyProtection="1">
      <alignment horizontal="center" vertical="center"/>
      <protection locked="0"/>
    </xf>
    <xf numFmtId="167" fontId="69" fillId="0" borderId="10" xfId="76" applyNumberFormat="1" applyFont="1" applyFill="1" applyBorder="1" applyAlignment="1" applyProtection="1">
      <alignment horizontal="center" vertical="center"/>
      <protection locked="0"/>
    </xf>
    <xf numFmtId="10" fontId="69" fillId="0" borderId="10" xfId="0" applyNumberFormat="1" applyFont="1" applyBorder="1" applyAlignment="1" applyProtection="1">
      <alignment horizontal="center" vertical="center"/>
      <protection locked="0"/>
    </xf>
    <xf numFmtId="167" fontId="69" fillId="0" borderId="14" xfId="76" applyNumberFormat="1" applyFont="1" applyFill="1" applyBorder="1" applyAlignment="1" applyProtection="1">
      <alignment horizontal="center" vertical="center"/>
      <protection locked="0"/>
    </xf>
    <xf numFmtId="167" fontId="69" fillId="0" borderId="14" xfId="0" applyNumberFormat="1" applyFont="1" applyBorder="1" applyAlignment="1">
      <alignment horizontal="center" vertical="center"/>
    </xf>
    <xf numFmtId="167" fontId="69" fillId="0" borderId="0" xfId="0" applyNumberFormat="1" applyFont="1" applyAlignment="1">
      <alignment horizontal="center" vertical="center"/>
    </xf>
    <xf numFmtId="0" fontId="69" fillId="0" borderId="0" xfId="0" applyFont="1" applyAlignment="1" applyProtection="1">
      <alignment vertical="center"/>
      <protection locked="0"/>
    </xf>
    <xf numFmtId="0" fontId="69" fillId="59" borderId="10" xfId="0" applyFont="1" applyFill="1" applyBorder="1" applyAlignment="1" applyProtection="1">
      <alignment horizontal="center" vertical="center"/>
      <protection hidden="1"/>
    </xf>
    <xf numFmtId="0" fontId="69" fillId="59" borderId="10" xfId="0" applyFont="1" applyFill="1" applyBorder="1" applyAlignment="1" applyProtection="1">
      <alignment horizontal="left" vertical="center"/>
      <protection hidden="1"/>
    </xf>
    <xf numFmtId="0" fontId="69" fillId="0" borderId="10" xfId="0" applyFont="1" applyBorder="1" applyAlignment="1" applyProtection="1">
      <alignment vertical="center"/>
      <protection locked="0"/>
    </xf>
    <xf numFmtId="167" fontId="69" fillId="0" borderId="10" xfId="0" applyNumberFormat="1" applyFont="1" applyBorder="1" applyAlignment="1" applyProtection="1">
      <alignment horizontal="center" vertical="center"/>
      <protection locked="0"/>
    </xf>
    <xf numFmtId="10" fontId="69" fillId="0" borderId="10" xfId="76" applyNumberFormat="1" applyFont="1" applyFill="1" applyBorder="1" applyAlignment="1" applyProtection="1">
      <alignment horizontal="center" vertical="center"/>
      <protection locked="0"/>
    </xf>
    <xf numFmtId="0" fontId="69" fillId="0" borderId="10" xfId="0" applyFont="1" applyBorder="1" applyAlignment="1">
      <alignment vertical="center"/>
    </xf>
    <xf numFmtId="1" fontId="69" fillId="62" borderId="11" xfId="0" applyNumberFormat="1" applyFont="1" applyFill="1" applyBorder="1" applyAlignment="1" applyProtection="1">
      <alignment horizontal="center" vertical="center"/>
      <protection locked="0"/>
    </xf>
    <xf numFmtId="0" fontId="69" fillId="62" borderId="10" xfId="0" applyFont="1" applyFill="1" applyBorder="1" applyAlignment="1" applyProtection="1">
      <alignment horizontal="center" vertical="center"/>
      <protection hidden="1"/>
    </xf>
    <xf numFmtId="0" fontId="69" fillId="62" borderId="10" xfId="0" applyFont="1" applyFill="1" applyBorder="1" applyAlignment="1" applyProtection="1">
      <alignment horizontal="left" vertical="center"/>
      <protection hidden="1"/>
    </xf>
    <xf numFmtId="0" fontId="69" fillId="62" borderId="10" xfId="0" applyFont="1" applyFill="1" applyBorder="1" applyAlignment="1" applyProtection="1">
      <alignment vertical="center"/>
      <protection locked="0"/>
    </xf>
    <xf numFmtId="0" fontId="69" fillId="62" borderId="10" xfId="0" applyFont="1" applyFill="1" applyBorder="1" applyAlignment="1" applyProtection="1">
      <alignment horizontal="left" vertical="center"/>
      <protection locked="0"/>
    </xf>
    <xf numFmtId="1" fontId="69" fillId="62" borderId="10" xfId="0" applyNumberFormat="1" applyFont="1" applyFill="1" applyBorder="1" applyAlignment="1">
      <alignment horizontal="center" vertical="center"/>
    </xf>
    <xf numFmtId="0" fontId="69" fillId="62" borderId="10" xfId="0" applyFont="1" applyFill="1" applyBorder="1" applyAlignment="1" applyProtection="1">
      <alignment horizontal="center" vertical="center"/>
      <protection locked="0"/>
    </xf>
    <xf numFmtId="14" fontId="69" fillId="62" borderId="10" xfId="0" applyNumberFormat="1" applyFont="1" applyFill="1" applyBorder="1" applyAlignment="1" applyProtection="1">
      <alignment horizontal="center" vertical="center"/>
      <protection locked="0"/>
    </xf>
    <xf numFmtId="1" fontId="69" fillId="62" borderId="10" xfId="0" applyNumberFormat="1" applyFont="1" applyFill="1" applyBorder="1" applyAlignment="1" applyProtection="1">
      <alignment horizontal="center" vertical="center"/>
      <protection locked="0"/>
    </xf>
    <xf numFmtId="167" fontId="69" fillId="62" borderId="10" xfId="0" applyNumberFormat="1" applyFont="1" applyFill="1" applyBorder="1" applyAlignment="1" applyProtection="1">
      <alignment horizontal="center" vertical="center"/>
      <protection locked="0"/>
    </xf>
    <xf numFmtId="167" fontId="69" fillId="62" borderId="10" xfId="76" applyNumberFormat="1" applyFont="1" applyFill="1" applyBorder="1" applyAlignment="1" applyProtection="1">
      <alignment horizontal="center" vertical="center"/>
      <protection locked="0"/>
    </xf>
    <xf numFmtId="10" fontId="69" fillId="62" borderId="10" xfId="76" applyNumberFormat="1" applyFont="1" applyFill="1" applyBorder="1" applyAlignment="1" applyProtection="1">
      <alignment horizontal="center" vertical="center"/>
      <protection locked="0"/>
    </xf>
    <xf numFmtId="167" fontId="69" fillId="62" borderId="14" xfId="76" applyNumberFormat="1" applyFont="1" applyFill="1" applyBorder="1" applyAlignment="1" applyProtection="1">
      <alignment horizontal="center" vertical="center"/>
      <protection locked="0"/>
    </xf>
    <xf numFmtId="167" fontId="69" fillId="62" borderId="14" xfId="0" applyNumberFormat="1" applyFont="1" applyFill="1" applyBorder="1" applyAlignment="1">
      <alignment horizontal="center" vertical="center"/>
    </xf>
    <xf numFmtId="1" fontId="127" fillId="57" borderId="11" xfId="0" applyNumberFormat="1" applyFont="1" applyFill="1" applyBorder="1" applyAlignment="1" applyProtection="1">
      <alignment horizontal="center" vertical="center"/>
      <protection locked="0"/>
    </xf>
    <xf numFmtId="1" fontId="127" fillId="57" borderId="10" xfId="0" applyNumberFormat="1" applyFont="1" applyFill="1" applyBorder="1" applyAlignment="1" applyProtection="1">
      <alignment horizontal="center" vertical="center"/>
      <protection locked="0"/>
    </xf>
    <xf numFmtId="2" fontId="127" fillId="57" borderId="10" xfId="0" applyNumberFormat="1" applyFont="1" applyFill="1" applyBorder="1" applyAlignment="1" applyProtection="1">
      <alignment horizontal="center" vertical="center"/>
      <protection locked="0"/>
    </xf>
    <xf numFmtId="10" fontId="127" fillId="57" borderId="10" xfId="76" applyNumberFormat="1" applyFont="1" applyFill="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14" fontId="68" fillId="0" borderId="10" xfId="0" applyNumberFormat="1" applyFont="1" applyBorder="1" applyAlignment="1">
      <alignment horizontal="center" vertical="center"/>
    </xf>
    <xf numFmtId="0" fontId="80" fillId="57" borderId="10" xfId="0" applyFont="1" applyFill="1" applyBorder="1" applyAlignment="1" applyProtection="1">
      <alignment horizontal="center" vertical="center"/>
      <protection locked="0" hidden="1"/>
    </xf>
    <xf numFmtId="14" fontId="80" fillId="57" borderId="10" xfId="0" applyNumberFormat="1" applyFont="1" applyFill="1" applyBorder="1" applyAlignment="1">
      <alignment horizontal="center" vertical="center"/>
    </xf>
    <xf numFmtId="14" fontId="80" fillId="57" borderId="11" xfId="0" applyNumberFormat="1" applyFont="1" applyFill="1" applyBorder="1" applyAlignment="1" applyProtection="1">
      <alignment horizontal="center" vertical="center"/>
      <protection locked="0"/>
    </xf>
    <xf numFmtId="1" fontId="80" fillId="57" borderId="10" xfId="0" applyNumberFormat="1" applyFont="1" applyFill="1" applyBorder="1" applyAlignment="1" applyProtection="1">
      <alignment horizontal="center" vertical="center"/>
      <protection locked="0"/>
    </xf>
    <xf numFmtId="167" fontId="80" fillId="57" borderId="10" xfId="0" applyNumberFormat="1" applyFont="1" applyFill="1" applyBorder="1" applyAlignment="1" applyProtection="1">
      <alignment horizontal="center" vertical="center"/>
      <protection locked="0"/>
    </xf>
    <xf numFmtId="10" fontId="80" fillId="57" borderId="10" xfId="0" applyNumberFormat="1" applyFont="1" applyFill="1" applyBorder="1" applyAlignment="1" applyProtection="1">
      <alignment horizontal="center" vertical="center"/>
      <protection locked="0"/>
    </xf>
    <xf numFmtId="167" fontId="80" fillId="0" borderId="0" xfId="0" applyNumberFormat="1" applyFont="1" applyAlignment="1">
      <alignment horizontal="center" vertical="center"/>
    </xf>
    <xf numFmtId="167" fontId="80" fillId="74" borderId="0" xfId="0" applyNumberFormat="1" applyFont="1" applyFill="1" applyAlignment="1">
      <alignment vertical="center"/>
    </xf>
    <xf numFmtId="167" fontId="104" fillId="74" borderId="0" xfId="0" applyNumberFormat="1" applyFont="1" applyFill="1" applyAlignment="1">
      <alignment vertical="center"/>
    </xf>
    <xf numFmtId="170" fontId="80" fillId="74" borderId="0" xfId="0" applyNumberFormat="1" applyFont="1" applyFill="1" applyAlignment="1">
      <alignment vertical="center"/>
    </xf>
    <xf numFmtId="167" fontId="104" fillId="74" borderId="0" xfId="0" applyNumberFormat="1" applyFont="1" applyFill="1" applyAlignment="1" applyProtection="1">
      <alignment vertical="center"/>
      <protection locked="0"/>
    </xf>
    <xf numFmtId="167" fontId="80" fillId="74" borderId="0" xfId="0" applyNumberFormat="1" applyFont="1" applyFill="1" applyAlignment="1" applyProtection="1">
      <alignment vertical="center"/>
      <protection locked="0"/>
    </xf>
    <xf numFmtId="0" fontId="80" fillId="0" borderId="0" xfId="0" applyFont="1" applyAlignment="1" applyProtection="1">
      <alignment vertical="center"/>
      <protection locked="0"/>
    </xf>
    <xf numFmtId="1" fontId="135" fillId="0" borderId="0" xfId="0" applyNumberFormat="1" applyFont="1" applyAlignment="1" applyProtection="1">
      <alignment horizontal="center" vertical="center"/>
      <protection locked="0"/>
    </xf>
    <xf numFmtId="0" fontId="135" fillId="0" borderId="0" xfId="0" applyFont="1" applyAlignment="1" applyProtection="1">
      <alignment horizontal="center" vertical="center"/>
      <protection locked="0" hidden="1"/>
    </xf>
    <xf numFmtId="169" fontId="135" fillId="0" borderId="0" xfId="0" applyNumberFormat="1" applyFont="1" applyAlignment="1" applyProtection="1">
      <alignment horizontal="left" vertical="center"/>
      <protection locked="0"/>
    </xf>
    <xf numFmtId="0" fontId="135" fillId="0" borderId="0" xfId="0" applyFont="1" applyAlignment="1" applyProtection="1">
      <alignment horizontal="center" vertical="center"/>
      <protection locked="0"/>
    </xf>
    <xf numFmtId="0" fontId="135" fillId="0" borderId="0" xfId="0" applyFont="1" applyAlignment="1" applyProtection="1">
      <alignment vertical="center"/>
      <protection locked="0"/>
    </xf>
    <xf numFmtId="0" fontId="135" fillId="0" borderId="0" xfId="0" applyFont="1" applyAlignment="1">
      <alignment horizontal="center" vertical="center"/>
    </xf>
    <xf numFmtId="14" fontId="135" fillId="0" borderId="0" xfId="0" applyNumberFormat="1" applyFont="1" applyAlignment="1">
      <alignment horizontal="center" vertical="center"/>
    </xf>
    <xf numFmtId="1" fontId="135" fillId="0" borderId="0" xfId="0" applyNumberFormat="1" applyFont="1" applyAlignment="1">
      <alignment horizontal="center" vertical="center"/>
    </xf>
    <xf numFmtId="167" fontId="135" fillId="0" borderId="0" xfId="0" applyNumberFormat="1" applyFont="1" applyAlignment="1">
      <alignment horizontal="center" vertical="center"/>
    </xf>
    <xf numFmtId="10" fontId="135" fillId="0" borderId="0" xfId="0" applyNumberFormat="1" applyFont="1" applyAlignment="1">
      <alignment horizontal="center" vertical="center"/>
    </xf>
    <xf numFmtId="1" fontId="135" fillId="0" borderId="0" xfId="0" applyNumberFormat="1" applyFont="1" applyAlignment="1">
      <alignment horizontal="center" vertical="center" wrapText="1"/>
    </xf>
    <xf numFmtId="167" fontId="135" fillId="0" borderId="0" xfId="0" applyNumberFormat="1" applyFont="1" applyAlignment="1">
      <alignment horizontal="center" vertical="center" wrapText="1"/>
    </xf>
    <xf numFmtId="0" fontId="135" fillId="74" borderId="0" xfId="0" applyFont="1" applyFill="1" applyAlignment="1">
      <alignment horizontal="center" vertical="center"/>
    </xf>
    <xf numFmtId="0" fontId="136" fillId="74" borderId="0" xfId="0" applyFont="1" applyFill="1" applyAlignment="1">
      <alignment horizontal="center" vertical="center" wrapText="1"/>
    </xf>
    <xf numFmtId="170" fontId="135" fillId="74" borderId="0" xfId="0" applyNumberFormat="1" applyFont="1" applyFill="1" applyAlignment="1">
      <alignment horizontal="center" vertical="center" wrapText="1"/>
    </xf>
    <xf numFmtId="0" fontId="135" fillId="74" borderId="0" xfId="0" applyFont="1" applyFill="1" applyAlignment="1">
      <alignment horizontal="center" vertical="center" wrapText="1"/>
    </xf>
    <xf numFmtId="0" fontId="135" fillId="0" borderId="0" xfId="0" applyFont="1" applyAlignment="1" applyProtection="1">
      <alignment horizontal="left" vertical="center"/>
      <protection locked="0"/>
    </xf>
    <xf numFmtId="10" fontId="135" fillId="0" borderId="0" xfId="0" applyNumberFormat="1" applyFont="1" applyAlignment="1">
      <alignment vertical="center"/>
    </xf>
    <xf numFmtId="1" fontId="135" fillId="75" borderId="0" xfId="0" applyNumberFormat="1" applyFont="1" applyFill="1" applyAlignment="1">
      <alignment horizontal="center" vertical="center"/>
    </xf>
    <xf numFmtId="167" fontId="135" fillId="75" borderId="0" xfId="0" applyNumberFormat="1" applyFont="1" applyFill="1" applyAlignment="1">
      <alignment horizontal="center" vertical="center"/>
    </xf>
    <xf numFmtId="167" fontId="135" fillId="74" borderId="0" xfId="0" applyNumberFormat="1" applyFont="1" applyFill="1" applyAlignment="1">
      <alignment horizontal="center" vertical="center"/>
    </xf>
    <xf numFmtId="167" fontId="136" fillId="74" borderId="0" xfId="0" applyNumberFormat="1" applyFont="1" applyFill="1" applyAlignment="1">
      <alignment horizontal="center" vertical="center"/>
    </xf>
    <xf numFmtId="170" fontId="135" fillId="74" borderId="0" xfId="0" applyNumberFormat="1" applyFont="1" applyFill="1" applyAlignment="1">
      <alignment horizontal="center" vertical="center"/>
    </xf>
    <xf numFmtId="1" fontId="135" fillId="0" borderId="0" xfId="0" applyNumberFormat="1" applyFont="1" applyAlignment="1">
      <alignment vertical="center"/>
    </xf>
    <xf numFmtId="0" fontId="136" fillId="74" borderId="0" xfId="0" applyFont="1" applyFill="1" applyAlignment="1">
      <alignment horizontal="center" vertical="center"/>
    </xf>
    <xf numFmtId="1" fontId="135" fillId="0" borderId="11" xfId="0" applyNumberFormat="1" applyFont="1" applyBorder="1" applyAlignment="1" applyProtection="1">
      <alignment horizontal="center" vertical="center"/>
      <protection locked="0"/>
    </xf>
    <xf numFmtId="1" fontId="135" fillId="0" borderId="10" xfId="0" applyNumberFormat="1" applyFont="1" applyBorder="1" applyAlignment="1">
      <alignment horizontal="center" vertical="center"/>
    </xf>
    <xf numFmtId="1" fontId="135" fillId="0" borderId="10" xfId="0" applyNumberFormat="1" applyFont="1" applyBorder="1" applyAlignment="1">
      <alignment horizontal="left" vertical="center"/>
    </xf>
    <xf numFmtId="0" fontId="135" fillId="0" borderId="10" xfId="0" applyFont="1" applyBorder="1" applyAlignment="1" applyProtection="1">
      <alignment horizontal="center" vertical="center"/>
      <protection locked="0"/>
    </xf>
    <xf numFmtId="14" fontId="135" fillId="0" borderId="10" xfId="0" applyNumberFormat="1" applyFont="1" applyBorder="1" applyAlignment="1" applyProtection="1">
      <alignment horizontal="center" vertical="center"/>
      <protection locked="0"/>
    </xf>
    <xf numFmtId="1" fontId="135" fillId="0" borderId="10" xfId="0" applyNumberFormat="1" applyFont="1" applyBorder="1" applyAlignment="1" applyProtection="1">
      <alignment horizontal="center" vertical="center"/>
      <protection locked="0"/>
    </xf>
    <xf numFmtId="1" fontId="135" fillId="0" borderId="10" xfId="76" applyNumberFormat="1" applyFont="1" applyFill="1" applyBorder="1" applyAlignment="1" applyProtection="1">
      <alignment horizontal="center" vertical="center"/>
      <protection locked="0"/>
    </xf>
    <xf numFmtId="167" fontId="135" fillId="0" borderId="10" xfId="76" applyNumberFormat="1" applyFont="1" applyFill="1" applyBorder="1" applyAlignment="1" applyProtection="1">
      <alignment horizontal="center" vertical="center"/>
      <protection locked="0"/>
    </xf>
    <xf numFmtId="10" fontId="135" fillId="0" borderId="10" xfId="0" applyNumberFormat="1" applyFont="1" applyBorder="1" applyAlignment="1" applyProtection="1">
      <alignment horizontal="center" vertical="center"/>
      <protection locked="0"/>
    </xf>
    <xf numFmtId="167" fontId="135" fillId="0" borderId="14" xfId="76" applyNumberFormat="1" applyFont="1" applyFill="1" applyBorder="1" applyAlignment="1" applyProtection="1">
      <alignment horizontal="center" vertical="center"/>
      <protection locked="0"/>
    </xf>
    <xf numFmtId="167" fontId="135" fillId="0" borderId="14" xfId="0" applyNumberFormat="1" applyFont="1" applyBorder="1" applyAlignment="1">
      <alignment horizontal="center" vertical="center"/>
    </xf>
    <xf numFmtId="0" fontId="135" fillId="0" borderId="10" xfId="0" applyFont="1" applyBorder="1" applyAlignment="1">
      <alignment horizontal="left" vertical="center"/>
    </xf>
    <xf numFmtId="0" fontId="135" fillId="0" borderId="10" xfId="0" applyFont="1" applyBorder="1" applyAlignment="1" applyProtection="1">
      <alignment horizontal="left" vertical="center"/>
      <protection locked="0"/>
    </xf>
    <xf numFmtId="0" fontId="135" fillId="0" borderId="10" xfId="0" applyFont="1" applyBorder="1" applyAlignment="1">
      <alignment horizontal="center" vertical="center"/>
    </xf>
    <xf numFmtId="0" fontId="135" fillId="0" borderId="10" xfId="0" applyFont="1" applyBorder="1" applyAlignment="1">
      <alignment vertical="center"/>
    </xf>
    <xf numFmtId="0" fontId="135" fillId="0" borderId="10" xfId="0" applyFont="1" applyBorder="1" applyAlignment="1">
      <alignment horizontal="left" vertical="center" wrapText="1"/>
    </xf>
    <xf numFmtId="167" fontId="135" fillId="0" borderId="10" xfId="0" applyNumberFormat="1" applyFont="1" applyBorder="1" applyAlignment="1" applyProtection="1">
      <alignment horizontal="center" vertical="center"/>
      <protection locked="0"/>
    </xf>
    <xf numFmtId="10" fontId="135" fillId="0" borderId="10" xfId="76" applyNumberFormat="1" applyFont="1" applyFill="1" applyBorder="1" applyAlignment="1" applyProtection="1">
      <alignment horizontal="center" vertical="center" wrapText="1"/>
      <protection locked="0"/>
    </xf>
    <xf numFmtId="167" fontId="135" fillId="0" borderId="0" xfId="76" applyNumberFormat="1" applyFont="1" applyFill="1" applyBorder="1" applyAlignment="1" applyProtection="1">
      <alignment horizontal="center" vertical="center"/>
      <protection locked="0"/>
    </xf>
    <xf numFmtId="167" fontId="135" fillId="0" borderId="0" xfId="0" applyNumberFormat="1" applyFont="1" applyAlignment="1" applyProtection="1">
      <alignment vertical="center"/>
      <protection locked="0"/>
    </xf>
    <xf numFmtId="0" fontId="135" fillId="0" borderId="10" xfId="0" applyFont="1" applyBorder="1" applyAlignment="1" applyProtection="1">
      <alignment vertical="center"/>
      <protection locked="0"/>
    </xf>
    <xf numFmtId="1" fontId="135" fillId="57" borderId="11" xfId="0" applyNumberFormat="1" applyFont="1" applyFill="1" applyBorder="1" applyAlignment="1" applyProtection="1">
      <alignment horizontal="center" vertical="center"/>
      <protection locked="0"/>
    </xf>
    <xf numFmtId="0" fontId="135" fillId="57" borderId="10" xfId="0" applyFont="1" applyFill="1" applyBorder="1" applyAlignment="1" applyProtection="1">
      <alignment horizontal="center" vertical="center"/>
      <protection locked="0" hidden="1"/>
    </xf>
    <xf numFmtId="0" fontId="135" fillId="57" borderId="10" xfId="0" applyFont="1" applyFill="1" applyBorder="1" applyAlignment="1" applyProtection="1">
      <alignment horizontal="left" vertical="center"/>
      <protection locked="0"/>
    </xf>
    <xf numFmtId="1" fontId="135" fillId="57" borderId="10" xfId="0" applyNumberFormat="1" applyFont="1" applyFill="1" applyBorder="1" applyAlignment="1">
      <alignment horizontal="center" vertical="center"/>
    </xf>
    <xf numFmtId="0" fontId="135" fillId="57" borderId="10" xfId="0" applyFont="1" applyFill="1" applyBorder="1" applyAlignment="1" applyProtection="1">
      <alignment horizontal="center" vertical="center"/>
      <protection locked="0"/>
    </xf>
    <xf numFmtId="14" fontId="135" fillId="57" borderId="10" xfId="0" applyNumberFormat="1" applyFont="1" applyFill="1" applyBorder="1" applyAlignment="1" applyProtection="1">
      <alignment horizontal="center" vertical="center"/>
      <protection locked="0"/>
    </xf>
    <xf numFmtId="14" fontId="135" fillId="57" borderId="10" xfId="0" applyNumberFormat="1" applyFont="1" applyFill="1" applyBorder="1" applyAlignment="1">
      <alignment horizontal="center" vertical="center"/>
    </xf>
    <xf numFmtId="14" fontId="135" fillId="57" borderId="11" xfId="0" applyNumberFormat="1" applyFont="1" applyFill="1" applyBorder="1" applyAlignment="1" applyProtection="1">
      <alignment horizontal="center" vertical="center"/>
      <protection locked="0"/>
    </xf>
    <xf numFmtId="1" fontId="135" fillId="57" borderId="10" xfId="0" applyNumberFormat="1" applyFont="1" applyFill="1" applyBorder="1" applyAlignment="1" applyProtection="1">
      <alignment horizontal="center" vertical="center"/>
      <protection locked="0"/>
    </xf>
    <xf numFmtId="167" fontId="135" fillId="57" borderId="10" xfId="0" applyNumberFormat="1" applyFont="1" applyFill="1" applyBorder="1" applyAlignment="1" applyProtection="1">
      <alignment horizontal="center" vertical="center"/>
      <protection locked="0"/>
    </xf>
    <xf numFmtId="167" fontId="135" fillId="57" borderId="10" xfId="76" applyNumberFormat="1" applyFont="1" applyFill="1" applyBorder="1" applyAlignment="1" applyProtection="1">
      <alignment horizontal="center" vertical="center"/>
      <protection locked="0"/>
    </xf>
    <xf numFmtId="10" fontId="135" fillId="57" borderId="10" xfId="0" applyNumberFormat="1" applyFont="1" applyFill="1" applyBorder="1" applyAlignment="1" applyProtection="1">
      <alignment horizontal="center" vertical="center"/>
      <protection locked="0"/>
    </xf>
    <xf numFmtId="167" fontId="135" fillId="57" borderId="14" xfId="76" applyNumberFormat="1" applyFont="1" applyFill="1" applyBorder="1" applyAlignment="1" applyProtection="1">
      <alignment horizontal="center" vertical="center"/>
      <protection locked="0"/>
    </xf>
    <xf numFmtId="167" fontId="135" fillId="57" borderId="14" xfId="0" applyNumberFormat="1" applyFont="1" applyFill="1" applyBorder="1" applyAlignment="1">
      <alignment horizontal="center" vertical="center"/>
    </xf>
    <xf numFmtId="2" fontId="135" fillId="57" borderId="10" xfId="0" applyNumberFormat="1" applyFont="1" applyFill="1" applyBorder="1" applyAlignment="1">
      <alignment horizontal="center" vertical="center"/>
    </xf>
    <xf numFmtId="0" fontId="135" fillId="57" borderId="10" xfId="0" applyFont="1" applyFill="1" applyBorder="1" applyAlignment="1">
      <alignment horizontal="center" vertical="center"/>
    </xf>
    <xf numFmtId="10" fontId="135" fillId="57" borderId="10" xfId="76" applyNumberFormat="1" applyFont="1" applyFill="1" applyBorder="1" applyAlignment="1" applyProtection="1">
      <alignment horizontal="center" vertical="center" wrapText="1"/>
      <protection locked="0"/>
    </xf>
    <xf numFmtId="1" fontId="135" fillId="57" borderId="10" xfId="0" applyNumberFormat="1" applyFont="1" applyFill="1" applyBorder="1" applyAlignment="1" applyProtection="1">
      <alignment horizontal="left" vertical="center"/>
      <protection locked="0"/>
    </xf>
    <xf numFmtId="0" fontId="135" fillId="57" borderId="10" xfId="0" applyFont="1" applyFill="1" applyBorder="1" applyAlignment="1">
      <alignment horizontal="left" vertical="center" wrapText="1"/>
    </xf>
    <xf numFmtId="10" fontId="135" fillId="57" borderId="43" xfId="92" applyNumberFormat="1" applyFont="1" applyFill="1" applyBorder="1" applyAlignment="1">
      <alignment horizontal="center" vertical="center"/>
    </xf>
    <xf numFmtId="1" fontId="135" fillId="62" borderId="11" xfId="0" applyNumberFormat="1" applyFont="1" applyFill="1" applyBorder="1" applyAlignment="1" applyProtection="1">
      <alignment horizontal="center" vertical="center"/>
      <protection locked="0"/>
    </xf>
    <xf numFmtId="0" fontId="135" fillId="62" borderId="10" xfId="0" applyFont="1" applyFill="1" applyBorder="1" applyAlignment="1" applyProtection="1">
      <alignment horizontal="center" vertical="center"/>
      <protection hidden="1"/>
    </xf>
    <xf numFmtId="0" fontId="135" fillId="62" borderId="10" xfId="0" applyFont="1" applyFill="1" applyBorder="1" applyAlignment="1">
      <alignment horizontal="left" vertical="center"/>
    </xf>
    <xf numFmtId="1" fontId="135" fillId="62" borderId="10" xfId="0" applyNumberFormat="1" applyFont="1" applyFill="1" applyBorder="1" applyAlignment="1">
      <alignment horizontal="left" vertical="center"/>
    </xf>
    <xf numFmtId="1" fontId="135" fillId="62" borderId="10" xfId="0" applyNumberFormat="1" applyFont="1" applyFill="1" applyBorder="1" applyAlignment="1">
      <alignment horizontal="center" vertical="center"/>
    </xf>
    <xf numFmtId="0" fontId="135" fillId="62" borderId="10" xfId="0" applyFont="1" applyFill="1" applyBorder="1" applyAlignment="1" applyProtection="1">
      <alignment horizontal="center" vertical="center"/>
      <protection locked="0"/>
    </xf>
    <xf numFmtId="14" fontId="135" fillId="62" borderId="10" xfId="0" applyNumberFormat="1" applyFont="1" applyFill="1" applyBorder="1" applyAlignment="1" applyProtection="1">
      <alignment horizontal="center" vertical="center"/>
      <protection locked="0"/>
    </xf>
    <xf numFmtId="1" fontId="135" fillId="62" borderId="10" xfId="0" applyNumberFormat="1" applyFont="1" applyFill="1" applyBorder="1" applyAlignment="1" applyProtection="1">
      <alignment horizontal="center" vertical="center"/>
      <protection locked="0"/>
    </xf>
    <xf numFmtId="1" fontId="135" fillId="62" borderId="10" xfId="76" applyNumberFormat="1" applyFont="1" applyFill="1" applyBorder="1" applyAlignment="1" applyProtection="1">
      <alignment horizontal="center" vertical="center"/>
      <protection locked="0"/>
    </xf>
    <xf numFmtId="167" fontId="135" fillId="62" borderId="10" xfId="76" applyNumberFormat="1" applyFont="1" applyFill="1" applyBorder="1" applyAlignment="1" applyProtection="1">
      <alignment horizontal="center" vertical="center"/>
      <protection locked="0"/>
    </xf>
    <xf numFmtId="10" fontId="135" fillId="62" borderId="43" xfId="92" applyNumberFormat="1" applyFont="1" applyFill="1" applyBorder="1" applyAlignment="1">
      <alignment horizontal="center" vertical="center"/>
    </xf>
    <xf numFmtId="167" fontId="135" fillId="62" borderId="14" xfId="76" applyNumberFormat="1" applyFont="1" applyFill="1" applyBorder="1" applyAlignment="1" applyProtection="1">
      <alignment horizontal="center" vertical="center"/>
      <protection locked="0"/>
    </xf>
    <xf numFmtId="167" fontId="135" fillId="62" borderId="14" xfId="0" applyNumberFormat="1" applyFont="1" applyFill="1" applyBorder="1" applyAlignment="1">
      <alignment horizontal="center" vertical="center"/>
    </xf>
    <xf numFmtId="0" fontId="135" fillId="62" borderId="10" xfId="0" applyFont="1" applyFill="1" applyBorder="1" applyAlignment="1" applyProtection="1">
      <alignment horizontal="center" vertical="center"/>
      <protection locked="0" hidden="1"/>
    </xf>
    <xf numFmtId="0" fontId="135" fillId="62" borderId="10" xfId="0" applyFont="1" applyFill="1" applyBorder="1" applyAlignment="1">
      <alignment horizontal="left" vertical="center" wrapText="1"/>
    </xf>
    <xf numFmtId="0" fontId="135" fillId="62" borderId="10" xfId="0" applyFont="1" applyFill="1" applyBorder="1" applyAlignment="1" applyProtection="1">
      <alignment horizontal="left" vertical="center"/>
      <protection locked="0"/>
    </xf>
    <xf numFmtId="10" fontId="135" fillId="62" borderId="10" xfId="0" applyNumberFormat="1" applyFont="1" applyFill="1" applyBorder="1" applyAlignment="1" applyProtection="1">
      <alignment horizontal="center" vertical="center"/>
      <protection locked="0"/>
    </xf>
    <xf numFmtId="167" fontId="135" fillId="0" borderId="0" xfId="0" applyNumberFormat="1" applyFont="1" applyAlignment="1">
      <alignment vertical="center"/>
    </xf>
    <xf numFmtId="10" fontId="135" fillId="62" borderId="10" xfId="0" applyNumberFormat="1" applyFont="1" applyFill="1" applyBorder="1" applyAlignment="1">
      <alignment horizontal="center" vertical="center" wrapText="1"/>
    </xf>
    <xf numFmtId="0" fontId="135" fillId="62" borderId="10" xfId="0" applyFont="1" applyFill="1" applyBorder="1" applyAlignment="1">
      <alignment vertical="center" wrapText="1"/>
    </xf>
    <xf numFmtId="1" fontId="124" fillId="67" borderId="40" xfId="0" applyNumberFormat="1" applyFont="1" applyFill="1" applyBorder="1" applyAlignment="1">
      <alignment horizontal="center" vertical="center" wrapText="1"/>
    </xf>
    <xf numFmtId="1" fontId="125" fillId="0" borderId="10" xfId="0" applyNumberFormat="1" applyFont="1" applyBorder="1" applyAlignment="1" applyProtection="1">
      <alignment horizontal="center" vertical="center"/>
      <protection locked="0"/>
    </xf>
    <xf numFmtId="1" fontId="104" fillId="0" borderId="10" xfId="0" applyNumberFormat="1" applyFont="1" applyBorder="1" applyAlignment="1" applyProtection="1">
      <alignment horizontal="center" vertical="center"/>
      <protection locked="0"/>
    </xf>
    <xf numFmtId="1" fontId="128" fillId="0" borderId="10" xfId="0" applyNumberFormat="1" applyFont="1" applyBorder="1" applyAlignment="1" applyProtection="1">
      <alignment horizontal="center" vertical="center"/>
      <protection locked="0"/>
    </xf>
    <xf numFmtId="1" fontId="87" fillId="0" borderId="10" xfId="0" applyNumberFormat="1" applyFont="1" applyBorder="1" applyAlignment="1" applyProtection="1">
      <alignment horizontal="center" vertical="center"/>
      <protection locked="0"/>
    </xf>
    <xf numFmtId="1" fontId="125" fillId="58" borderId="10" xfId="0" applyNumberFormat="1" applyFont="1" applyFill="1" applyBorder="1" applyAlignment="1" applyProtection="1">
      <alignment horizontal="center" vertical="center"/>
      <protection locked="0"/>
    </xf>
    <xf numFmtId="1" fontId="83" fillId="0" borderId="10" xfId="0" applyNumberFormat="1" applyFont="1" applyBorder="1" applyAlignment="1" applyProtection="1">
      <alignment horizontal="center" vertical="center"/>
      <protection locked="0"/>
    </xf>
    <xf numFmtId="1" fontId="125" fillId="57" borderId="10" xfId="0" applyNumberFormat="1" applyFont="1" applyFill="1" applyBorder="1" applyAlignment="1" applyProtection="1">
      <alignment horizontal="center" vertical="center"/>
      <protection locked="0"/>
    </xf>
    <xf numFmtId="1" fontId="128" fillId="57" borderId="10" xfId="0" applyNumberFormat="1" applyFont="1" applyFill="1" applyBorder="1" applyAlignment="1" applyProtection="1">
      <alignment horizontal="center" vertical="center"/>
      <protection locked="0"/>
    </xf>
    <xf numFmtId="1" fontId="128" fillId="58" borderId="10" xfId="0" applyNumberFormat="1" applyFont="1" applyFill="1" applyBorder="1" applyAlignment="1" applyProtection="1">
      <alignment horizontal="center" vertical="center"/>
      <protection locked="0"/>
    </xf>
    <xf numFmtId="1" fontId="125" fillId="62" borderId="10" xfId="0" applyNumberFormat="1" applyFont="1" applyFill="1" applyBorder="1" applyAlignment="1" applyProtection="1">
      <alignment horizontal="center" vertical="center"/>
      <protection locked="0"/>
    </xf>
    <xf numFmtId="1" fontId="128" fillId="62" borderId="10" xfId="0" applyNumberFormat="1" applyFont="1" applyFill="1" applyBorder="1" applyAlignment="1" applyProtection="1">
      <alignment horizontal="center" vertical="center"/>
      <protection locked="0"/>
    </xf>
    <xf numFmtId="1" fontId="83" fillId="62" borderId="10" xfId="0" applyNumberFormat="1" applyFont="1" applyFill="1" applyBorder="1" applyAlignment="1" applyProtection="1">
      <alignment horizontal="center" vertical="center"/>
      <protection locked="0"/>
    </xf>
    <xf numFmtId="1" fontId="125" fillId="0" borderId="0" xfId="0" applyNumberFormat="1" applyFont="1" applyAlignment="1" applyProtection="1">
      <alignment horizontal="center" vertical="center"/>
      <protection locked="0"/>
    </xf>
    <xf numFmtId="1" fontId="125" fillId="82" borderId="10" xfId="0" applyNumberFormat="1" applyFont="1" applyFill="1" applyBorder="1" applyAlignment="1" applyProtection="1">
      <alignment horizontal="center" vertical="center"/>
      <protection locked="0"/>
    </xf>
    <xf numFmtId="1" fontId="125" fillId="81" borderId="10" xfId="0" applyNumberFormat="1" applyFont="1" applyFill="1" applyBorder="1" applyAlignment="1" applyProtection="1">
      <alignment horizontal="center" vertical="center"/>
      <protection locked="0"/>
    </xf>
    <xf numFmtId="1" fontId="83" fillId="58" borderId="10" xfId="0" applyNumberFormat="1" applyFont="1" applyFill="1" applyBorder="1" applyAlignment="1" applyProtection="1">
      <alignment horizontal="center" vertical="center"/>
      <protection locked="0"/>
    </xf>
    <xf numFmtId="1" fontId="83" fillId="82" borderId="10" xfId="0" applyNumberFormat="1" applyFont="1" applyFill="1" applyBorder="1" applyAlignment="1" applyProtection="1">
      <alignment horizontal="center" vertical="center"/>
      <protection locked="0"/>
    </xf>
    <xf numFmtId="1" fontId="83" fillId="57" borderId="10" xfId="0" applyNumberFormat="1" applyFont="1" applyFill="1" applyBorder="1" applyAlignment="1" applyProtection="1">
      <alignment horizontal="center" vertical="center"/>
      <protection locked="0"/>
    </xf>
    <xf numFmtId="1" fontId="83" fillId="81" borderId="10" xfId="0" applyNumberFormat="1" applyFont="1" applyFill="1" applyBorder="1" applyAlignment="1" applyProtection="1">
      <alignment horizontal="center" vertical="center"/>
      <protection locked="0"/>
    </xf>
    <xf numFmtId="2" fontId="135" fillId="0" borderId="10" xfId="0" applyNumberFormat="1" applyFont="1" applyBorder="1" applyAlignment="1" applyProtection="1">
      <alignment horizontal="center" vertical="center"/>
      <protection locked="0"/>
    </xf>
    <xf numFmtId="1" fontId="136" fillId="0" borderId="10" xfId="0" applyNumberFormat="1" applyFont="1" applyBorder="1" applyAlignment="1" applyProtection="1">
      <alignment horizontal="center" vertical="center"/>
      <protection locked="0"/>
    </xf>
    <xf numFmtId="1" fontId="127" fillId="0" borderId="10" xfId="0" applyNumberFormat="1" applyFont="1" applyBorder="1" applyAlignment="1">
      <alignment horizontal="left" vertical="center"/>
    </xf>
    <xf numFmtId="1" fontId="127" fillId="0" borderId="10" xfId="76" applyNumberFormat="1" applyFont="1" applyFill="1" applyBorder="1" applyAlignment="1" applyProtection="1">
      <alignment horizontal="center" vertical="center"/>
      <protection locked="0"/>
    </xf>
    <xf numFmtId="10" fontId="127" fillId="0" borderId="10" xfId="0" applyNumberFormat="1" applyFont="1" applyBorder="1" applyAlignment="1" applyProtection="1">
      <alignment horizontal="center" vertical="center"/>
      <protection locked="0"/>
    </xf>
    <xf numFmtId="1" fontId="132" fillId="0" borderId="10" xfId="0" applyNumberFormat="1" applyFont="1" applyBorder="1" applyAlignment="1" applyProtection="1">
      <alignment horizontal="center" vertical="center"/>
      <protection locked="0"/>
    </xf>
    <xf numFmtId="1" fontId="69" fillId="79" borderId="11" xfId="0" applyNumberFormat="1" applyFont="1" applyFill="1" applyBorder="1" applyAlignment="1" applyProtection="1">
      <alignment horizontal="center" vertical="center"/>
      <protection locked="0"/>
    </xf>
    <xf numFmtId="0" fontId="69" fillId="79" borderId="10" xfId="0" applyFont="1" applyFill="1" applyBorder="1" applyAlignment="1" applyProtection="1">
      <alignment horizontal="left" vertical="center"/>
      <protection locked="0"/>
    </xf>
    <xf numFmtId="1" fontId="69" fillId="79" borderId="10" xfId="0" applyNumberFormat="1" applyFont="1" applyFill="1" applyBorder="1" applyAlignment="1">
      <alignment horizontal="left" vertical="center"/>
    </xf>
    <xf numFmtId="1" fontId="69" fillId="79" borderId="10" xfId="0" applyNumberFormat="1" applyFont="1" applyFill="1" applyBorder="1" applyAlignment="1">
      <alignment horizontal="center" vertical="center"/>
    </xf>
    <xf numFmtId="0" fontId="69" fillId="79" borderId="10" xfId="0" applyFont="1" applyFill="1" applyBorder="1" applyAlignment="1" applyProtection="1">
      <alignment horizontal="center" vertical="center"/>
      <protection locked="0"/>
    </xf>
    <xf numFmtId="14" fontId="69" fillId="79" borderId="10" xfId="0" applyNumberFormat="1" applyFont="1" applyFill="1" applyBorder="1" applyAlignment="1" applyProtection="1">
      <alignment horizontal="center" vertical="center"/>
      <protection locked="0"/>
    </xf>
    <xf numFmtId="1" fontId="69" fillId="79" borderId="10" xfId="0" applyNumberFormat="1" applyFont="1" applyFill="1" applyBorder="1" applyAlignment="1" applyProtection="1">
      <alignment horizontal="center" vertical="center"/>
      <protection locked="0"/>
    </xf>
    <xf numFmtId="1" fontId="69" fillId="79" borderId="10" xfId="76" applyNumberFormat="1" applyFont="1" applyFill="1" applyBorder="1" applyAlignment="1" applyProtection="1">
      <alignment horizontal="center" vertical="center"/>
      <protection locked="0"/>
    </xf>
    <xf numFmtId="167" fontId="69" fillId="79" borderId="10" xfId="76" applyNumberFormat="1" applyFont="1" applyFill="1" applyBorder="1" applyAlignment="1" applyProtection="1">
      <alignment horizontal="center" vertical="center"/>
      <protection locked="0"/>
    </xf>
    <xf numFmtId="10" fontId="69" fillId="79" borderId="10" xfId="0" applyNumberFormat="1" applyFont="1" applyFill="1" applyBorder="1" applyAlignment="1" applyProtection="1">
      <alignment horizontal="center" vertical="center"/>
      <protection locked="0"/>
    </xf>
    <xf numFmtId="1" fontId="132" fillId="82" borderId="10" xfId="0" applyNumberFormat="1" applyFont="1" applyFill="1" applyBorder="1" applyAlignment="1" applyProtection="1">
      <alignment horizontal="center" vertical="center"/>
      <protection locked="0"/>
    </xf>
    <xf numFmtId="167" fontId="69" fillId="79" borderId="14" xfId="76" applyNumberFormat="1" applyFont="1" applyFill="1" applyBorder="1" applyAlignment="1" applyProtection="1">
      <alignment horizontal="center" vertical="center"/>
      <protection locked="0"/>
    </xf>
    <xf numFmtId="167" fontId="69" fillId="79" borderId="14" xfId="0" applyNumberFormat="1" applyFont="1" applyFill="1" applyBorder="1" applyAlignment="1">
      <alignment horizontal="center" vertical="center"/>
    </xf>
    <xf numFmtId="1" fontId="69" fillId="57" borderId="11" xfId="0" applyNumberFormat="1" applyFont="1" applyFill="1" applyBorder="1" applyAlignment="1" applyProtection="1">
      <alignment horizontal="center" vertical="center"/>
      <protection locked="0"/>
    </xf>
    <xf numFmtId="0" fontId="69" fillId="57" borderId="10" xfId="0" applyFont="1" applyFill="1" applyBorder="1" applyAlignment="1" applyProtection="1">
      <alignment horizontal="center" vertical="center"/>
      <protection locked="0"/>
    </xf>
    <xf numFmtId="0" fontId="69" fillId="57" borderId="10" xfId="0" applyFont="1" applyFill="1" applyBorder="1" applyAlignment="1" applyProtection="1">
      <alignment horizontal="left" vertical="center"/>
      <protection locked="0"/>
    </xf>
    <xf numFmtId="1" fontId="69" fillId="57" borderId="10" xfId="0" applyNumberFormat="1" applyFont="1" applyFill="1" applyBorder="1" applyAlignment="1">
      <alignment horizontal="center" vertical="center"/>
    </xf>
    <xf numFmtId="14" fontId="69" fillId="57" borderId="10" xfId="0" applyNumberFormat="1" applyFont="1" applyFill="1" applyBorder="1" applyAlignment="1" applyProtection="1">
      <alignment horizontal="center" vertical="center"/>
      <protection locked="0"/>
    </xf>
    <xf numFmtId="2" fontId="69" fillId="57" borderId="10" xfId="0" applyNumberFormat="1" applyFont="1" applyFill="1" applyBorder="1" applyAlignment="1">
      <alignment horizontal="center" vertical="center"/>
    </xf>
    <xf numFmtId="0" fontId="69" fillId="57" borderId="10" xfId="0" applyFont="1" applyFill="1" applyBorder="1" applyAlignment="1">
      <alignment horizontal="center" vertical="center"/>
    </xf>
    <xf numFmtId="167" fontId="69" fillId="57" borderId="10" xfId="76" applyNumberFormat="1" applyFont="1" applyFill="1" applyBorder="1" applyAlignment="1" applyProtection="1">
      <alignment horizontal="center" vertical="center"/>
      <protection locked="0"/>
    </xf>
    <xf numFmtId="10" fontId="69" fillId="57" borderId="10" xfId="76" applyNumberFormat="1" applyFont="1" applyFill="1" applyBorder="1" applyAlignment="1">
      <alignment horizontal="center" vertical="center" wrapText="1"/>
    </xf>
    <xf numFmtId="1" fontId="132" fillId="57" borderId="10" xfId="0" applyNumberFormat="1" applyFont="1" applyFill="1" applyBorder="1" applyAlignment="1" applyProtection="1">
      <alignment horizontal="center" vertical="center"/>
      <protection locked="0"/>
    </xf>
    <xf numFmtId="167" fontId="69" fillId="57" borderId="14" xfId="76" applyNumberFormat="1" applyFont="1" applyFill="1" applyBorder="1" applyAlignment="1" applyProtection="1">
      <alignment horizontal="center" vertical="center"/>
      <protection locked="0"/>
    </xf>
    <xf numFmtId="167" fontId="69" fillId="57" borderId="14" xfId="0" applyNumberFormat="1" applyFont="1" applyFill="1" applyBorder="1" applyAlignment="1">
      <alignment horizontal="center" vertical="center"/>
    </xf>
    <xf numFmtId="10" fontId="69" fillId="57" borderId="10" xfId="76" applyNumberFormat="1" applyFont="1" applyFill="1" applyBorder="1" applyAlignment="1" applyProtection="1">
      <alignment horizontal="center" vertical="center" wrapText="1"/>
      <protection locked="0"/>
    </xf>
    <xf numFmtId="10" fontId="68" fillId="0" borderId="10" xfId="0" applyNumberFormat="1" applyFont="1" applyBorder="1" applyAlignment="1">
      <alignment horizontal="center" vertical="center" wrapText="1"/>
    </xf>
    <xf numFmtId="167" fontId="68" fillId="0" borderId="10" xfId="0" applyNumberFormat="1" applyFont="1" applyBorder="1" applyAlignment="1" applyProtection="1">
      <alignment horizontal="center" vertical="center"/>
      <protection locked="0"/>
    </xf>
    <xf numFmtId="167" fontId="68" fillId="0" borderId="0" xfId="76" applyNumberFormat="1" applyFont="1" applyFill="1" applyBorder="1" applyAlignment="1" applyProtection="1">
      <alignment horizontal="center" vertical="center"/>
      <protection locked="0"/>
    </xf>
    <xf numFmtId="167" fontId="68" fillId="0" borderId="0" xfId="0" applyNumberFormat="1" applyFont="1" applyAlignment="1" applyProtection="1">
      <alignment vertical="center"/>
      <protection locked="0"/>
    </xf>
    <xf numFmtId="1" fontId="135" fillId="0" borderId="11" xfId="0" applyNumberFormat="1" applyFont="1" applyBorder="1" applyAlignment="1">
      <alignment horizontal="center" vertical="center"/>
    </xf>
    <xf numFmtId="0" fontId="135" fillId="0" borderId="10" xfId="0" applyFont="1" applyBorder="1" applyAlignment="1" applyProtection="1">
      <alignment horizontal="center" vertical="center"/>
      <protection locked="0" hidden="1"/>
    </xf>
    <xf numFmtId="14" fontId="135" fillId="0" borderId="10" xfId="0" applyNumberFormat="1" applyFont="1" applyBorder="1" applyAlignment="1">
      <alignment horizontal="center" vertical="center"/>
    </xf>
    <xf numFmtId="2" fontId="135" fillId="0" borderId="10" xfId="0" applyNumberFormat="1" applyFont="1" applyBorder="1" applyAlignment="1">
      <alignment horizontal="center" vertical="center"/>
    </xf>
    <xf numFmtId="10" fontId="135" fillId="0" borderId="10" xfId="0" applyNumberFormat="1" applyFont="1" applyBorder="1" applyAlignment="1">
      <alignment horizontal="center" vertical="center" wrapText="1"/>
    </xf>
    <xf numFmtId="0" fontId="69" fillId="62" borderId="10" xfId="0" applyFont="1" applyFill="1" applyBorder="1" applyAlignment="1">
      <alignment horizontal="left" vertical="center" wrapText="1"/>
    </xf>
    <xf numFmtId="0" fontId="69" fillId="62" borderId="10" xfId="0" applyFont="1" applyFill="1" applyBorder="1" applyAlignment="1">
      <alignment horizontal="left" vertical="center"/>
    </xf>
    <xf numFmtId="1" fontId="132" fillId="62" borderId="10" xfId="0" applyNumberFormat="1" applyFont="1" applyFill="1" applyBorder="1" applyAlignment="1" applyProtection="1">
      <alignment horizontal="center" vertical="center"/>
      <protection locked="0"/>
    </xf>
    <xf numFmtId="14" fontId="135" fillId="0" borderId="10" xfId="0" quotePrefix="1" applyNumberFormat="1" applyFont="1" applyBorder="1" applyAlignment="1">
      <alignment horizontal="center" vertical="center"/>
    </xf>
    <xf numFmtId="10" fontId="135" fillId="0" borderId="10" xfId="76" applyNumberFormat="1" applyFont="1" applyFill="1" applyBorder="1" applyAlignment="1">
      <alignment horizontal="center" vertical="center" wrapText="1"/>
    </xf>
    <xf numFmtId="1" fontId="135" fillId="58" borderId="11" xfId="0" applyNumberFormat="1" applyFont="1" applyFill="1" applyBorder="1" applyAlignment="1">
      <alignment horizontal="center" vertical="center"/>
    </xf>
    <xf numFmtId="0" fontId="135" fillId="58" borderId="10" xfId="0" applyFont="1" applyFill="1" applyBorder="1" applyAlignment="1">
      <alignment horizontal="center" vertical="center"/>
    </xf>
    <xf numFmtId="0" fontId="135" fillId="58" borderId="10" xfId="0" applyFont="1" applyFill="1" applyBorder="1" applyAlignment="1" applyProtection="1">
      <alignment horizontal="left" vertical="center"/>
      <protection locked="0"/>
    </xf>
    <xf numFmtId="0" fontId="135" fillId="58" borderId="10" xfId="0" applyFont="1" applyFill="1" applyBorder="1" applyAlignment="1">
      <alignment vertical="center"/>
    </xf>
    <xf numFmtId="0" fontId="135" fillId="58" borderId="10" xfId="0" applyFont="1" applyFill="1" applyBorder="1" applyAlignment="1" applyProtection="1">
      <alignment vertical="center"/>
      <protection locked="0"/>
    </xf>
    <xf numFmtId="1" fontId="135" fillId="58" borderId="10" xfId="0" applyNumberFormat="1" applyFont="1" applyFill="1" applyBorder="1" applyAlignment="1">
      <alignment horizontal="center" vertical="center"/>
    </xf>
    <xf numFmtId="14" fontId="135" fillId="58" borderId="10" xfId="0" applyNumberFormat="1" applyFont="1" applyFill="1" applyBorder="1" applyAlignment="1" applyProtection="1">
      <alignment horizontal="center" vertical="center"/>
      <protection locked="0"/>
    </xf>
    <xf numFmtId="2" fontId="135" fillId="58" borderId="10" xfId="0" applyNumberFormat="1" applyFont="1" applyFill="1" applyBorder="1" applyAlignment="1">
      <alignment horizontal="center" vertical="center"/>
    </xf>
    <xf numFmtId="167" fontId="135" fillId="58" borderId="10" xfId="76" applyNumberFormat="1" applyFont="1" applyFill="1" applyBorder="1" applyAlignment="1" applyProtection="1">
      <alignment horizontal="center" vertical="center"/>
      <protection locked="0"/>
    </xf>
    <xf numFmtId="10" fontId="135" fillId="58" borderId="10" xfId="76" applyNumberFormat="1" applyFont="1" applyFill="1" applyBorder="1" applyAlignment="1">
      <alignment horizontal="center" vertical="center" wrapText="1"/>
    </xf>
    <xf numFmtId="167" fontId="135" fillId="58" borderId="14" xfId="76" applyNumberFormat="1" applyFont="1" applyFill="1" applyBorder="1" applyAlignment="1" applyProtection="1">
      <alignment horizontal="center" vertical="center"/>
      <protection locked="0"/>
    </xf>
    <xf numFmtId="167" fontId="135" fillId="58" borderId="14" xfId="0" applyNumberFormat="1" applyFont="1" applyFill="1" applyBorder="1" applyAlignment="1">
      <alignment horizontal="center" vertical="center"/>
    </xf>
    <xf numFmtId="14" fontId="133" fillId="0" borderId="10" xfId="0" applyNumberFormat="1" applyFont="1" applyBorder="1" applyAlignment="1" applyProtection="1">
      <alignment horizontal="center" vertical="center"/>
      <protection locked="0"/>
    </xf>
    <xf numFmtId="0" fontId="127" fillId="59" borderId="10" xfId="0" applyFont="1" applyFill="1" applyBorder="1" applyAlignment="1">
      <alignment horizontal="left" vertical="center" wrapText="1"/>
    </xf>
    <xf numFmtId="14" fontId="127" fillId="0" borderId="10" xfId="0" quotePrefix="1" applyNumberFormat="1" applyFont="1" applyBorder="1" applyAlignment="1" applyProtection="1">
      <alignment horizontal="center" vertical="center"/>
      <protection locked="0"/>
    </xf>
    <xf numFmtId="0" fontId="69" fillId="0" borderId="10" xfId="0" applyFont="1" applyBorder="1" applyAlignment="1" applyProtection="1">
      <alignment horizontal="center" vertical="center"/>
      <protection hidden="1"/>
    </xf>
    <xf numFmtId="0" fontId="69" fillId="0" borderId="10" xfId="0" applyFont="1" applyBorder="1" applyAlignment="1" applyProtection="1">
      <alignment horizontal="left" vertical="center"/>
      <protection hidden="1"/>
    </xf>
    <xf numFmtId="0" fontId="69" fillId="0" borderId="10" xfId="0" applyFont="1" applyBorder="1" applyAlignment="1">
      <alignment horizontal="center" vertical="center"/>
    </xf>
    <xf numFmtId="10" fontId="69" fillId="0" borderId="43" xfId="92" applyNumberFormat="1" applyFont="1" applyBorder="1" applyAlignment="1">
      <alignment horizontal="center" vertical="center"/>
    </xf>
    <xf numFmtId="1" fontId="127" fillId="58" borderId="11" xfId="0" applyNumberFormat="1" applyFont="1" applyFill="1" applyBorder="1" applyAlignment="1">
      <alignment horizontal="center" vertical="center"/>
    </xf>
    <xf numFmtId="0" fontId="127" fillId="58" borderId="10" xfId="0" applyFont="1" applyFill="1" applyBorder="1" applyAlignment="1" applyProtection="1">
      <alignment horizontal="center" vertical="center"/>
      <protection hidden="1"/>
    </xf>
    <xf numFmtId="0" fontId="127" fillId="58" borderId="10" xfId="0" applyFont="1" applyFill="1" applyBorder="1" applyAlignment="1">
      <alignment horizontal="center" vertical="center"/>
    </xf>
    <xf numFmtId="2" fontId="127" fillId="58" borderId="10" xfId="0" applyNumberFormat="1" applyFont="1" applyFill="1" applyBorder="1" applyAlignment="1">
      <alignment horizontal="center" vertical="center"/>
    </xf>
    <xf numFmtId="10" fontId="127" fillId="58" borderId="10" xfId="76" applyNumberFormat="1" applyFont="1" applyFill="1" applyBorder="1" applyAlignment="1">
      <alignment horizontal="center" vertical="center" wrapText="1"/>
    </xf>
    <xf numFmtId="0" fontId="68" fillId="57" borderId="10" xfId="0" applyFont="1" applyFill="1" applyBorder="1" applyAlignment="1" applyProtection="1">
      <alignment horizontal="center" vertical="center"/>
      <protection locked="0" hidden="1"/>
    </xf>
    <xf numFmtId="14" fontId="137" fillId="57" borderId="10" xfId="0" applyNumberFormat="1" applyFont="1" applyFill="1" applyBorder="1" applyAlignment="1" applyProtection="1">
      <alignment horizontal="center" vertical="center"/>
      <protection locked="0"/>
    </xf>
    <xf numFmtId="1" fontId="68" fillId="57" borderId="10" xfId="0" applyNumberFormat="1" applyFont="1" applyFill="1" applyBorder="1" applyAlignment="1" applyProtection="1">
      <alignment horizontal="center" vertical="center"/>
      <protection locked="0"/>
    </xf>
    <xf numFmtId="10" fontId="68" fillId="57" borderId="10" xfId="76" applyNumberFormat="1" applyFont="1" applyFill="1" applyBorder="1" applyAlignment="1" applyProtection="1">
      <alignment horizontal="center" vertical="center" wrapText="1"/>
      <protection locked="0"/>
    </xf>
    <xf numFmtId="1" fontId="87" fillId="57" borderId="10" xfId="0" applyNumberFormat="1" applyFont="1" applyFill="1" applyBorder="1" applyAlignment="1" applyProtection="1">
      <alignment horizontal="center" vertical="center"/>
      <protection locked="0"/>
    </xf>
    <xf numFmtId="1" fontId="127" fillId="62" borderId="10" xfId="0" applyNumberFormat="1" applyFont="1" applyFill="1" applyBorder="1" applyAlignment="1">
      <alignment horizontal="left" vertical="center"/>
    </xf>
    <xf numFmtId="1" fontId="127" fillId="62" borderId="10" xfId="76" applyNumberFormat="1" applyFont="1" applyFill="1" applyBorder="1" applyAlignment="1" applyProtection="1">
      <alignment horizontal="center" vertical="center"/>
      <protection locked="0"/>
    </xf>
    <xf numFmtId="1" fontId="87" fillId="62" borderId="10" xfId="0" applyNumberFormat="1" applyFont="1" applyFill="1" applyBorder="1" applyAlignment="1" applyProtection="1">
      <alignment horizontal="center" vertical="center"/>
      <protection locked="0"/>
    </xf>
    <xf numFmtId="1" fontId="69" fillId="0" borderId="10" xfId="0" applyNumberFormat="1" applyFont="1" applyBorder="1" applyAlignment="1">
      <alignment horizontal="left" vertical="center"/>
    </xf>
    <xf numFmtId="1" fontId="69" fillId="0" borderId="10" xfId="76" applyNumberFormat="1" applyFont="1" applyFill="1" applyBorder="1" applyAlignment="1" applyProtection="1">
      <alignment horizontal="center" vertical="center"/>
      <protection locked="0"/>
    </xf>
    <xf numFmtId="169" fontId="69" fillId="0" borderId="10" xfId="0" applyNumberFormat="1" applyFont="1" applyBorder="1" applyAlignment="1" applyProtection="1">
      <alignment vertical="center"/>
      <protection locked="0"/>
    </xf>
    <xf numFmtId="169" fontId="69" fillId="0" borderId="10" xfId="0" applyNumberFormat="1" applyFont="1" applyBorder="1" applyAlignment="1" applyProtection="1">
      <alignment horizontal="left" vertical="center"/>
      <protection locked="0"/>
    </xf>
    <xf numFmtId="0" fontId="69" fillId="0" borderId="0" xfId="0" applyFont="1" applyAlignment="1">
      <alignment horizontal="center" vertical="center"/>
    </xf>
    <xf numFmtId="169" fontId="127" fillId="0" borderId="10" xfId="0" applyNumberFormat="1" applyFont="1" applyBorder="1" applyAlignment="1" applyProtection="1">
      <alignment horizontal="left" vertical="center"/>
      <protection locked="0"/>
    </xf>
    <xf numFmtId="1" fontId="135" fillId="0" borderId="25" xfId="0" applyNumberFormat="1" applyFont="1" applyBorder="1" applyAlignment="1">
      <alignment horizontal="center" vertical="center"/>
    </xf>
    <xf numFmtId="0" fontId="135" fillId="0" borderId="43" xfId="0" applyFont="1" applyBorder="1" applyAlignment="1">
      <alignment horizontal="center" vertical="center"/>
    </xf>
    <xf numFmtId="14" fontId="135" fillId="0" borderId="14" xfId="0" applyNumberFormat="1" applyFont="1" applyBorder="1" applyAlignment="1">
      <alignment horizontal="center" vertical="center"/>
    </xf>
    <xf numFmtId="0" fontId="135" fillId="0" borderId="11" xfId="0" applyFont="1" applyBorder="1" applyAlignment="1">
      <alignment horizontal="center" vertical="center"/>
    </xf>
    <xf numFmtId="167" fontId="135" fillId="0" borderId="10" xfId="0" applyNumberFormat="1" applyFont="1" applyBorder="1" applyAlignment="1">
      <alignment horizontal="center" vertical="center"/>
    </xf>
    <xf numFmtId="10" fontId="135" fillId="0" borderId="43" xfId="92" applyNumberFormat="1" applyFont="1" applyFill="1" applyBorder="1" applyAlignment="1">
      <alignment horizontal="center" vertical="center"/>
    </xf>
    <xf numFmtId="2" fontId="127" fillId="62" borderId="10" xfId="0" applyNumberFormat="1" applyFont="1" applyFill="1" applyBorder="1" applyAlignment="1" applyProtection="1">
      <alignment horizontal="center" vertical="center"/>
      <protection locked="0"/>
    </xf>
    <xf numFmtId="10" fontId="127" fillId="62" borderId="10" xfId="76" applyNumberFormat="1" applyFont="1" applyFill="1" applyBorder="1" applyAlignment="1" applyProtection="1">
      <alignment horizontal="center" vertical="center" wrapText="1"/>
      <protection locked="0"/>
    </xf>
    <xf numFmtId="1" fontId="136" fillId="57" borderId="10" xfId="0" applyNumberFormat="1" applyFont="1" applyFill="1" applyBorder="1" applyAlignment="1" applyProtection="1">
      <alignment horizontal="center" vertical="center"/>
      <protection locked="0"/>
    </xf>
    <xf numFmtId="1" fontId="126" fillId="76" borderId="11" xfId="0" applyNumberFormat="1" applyFont="1" applyFill="1" applyBorder="1" applyAlignment="1" applyProtection="1">
      <alignment horizontal="center" vertical="center"/>
      <protection locked="0"/>
    </xf>
    <xf numFmtId="0" fontId="126" fillId="76" borderId="10" xfId="0" applyFont="1" applyFill="1" applyBorder="1" applyAlignment="1" applyProtection="1">
      <alignment horizontal="left" vertical="center"/>
      <protection locked="0"/>
    </xf>
    <xf numFmtId="0" fontId="126" fillId="76" borderId="10" xfId="0" applyFont="1" applyFill="1" applyBorder="1" applyAlignment="1">
      <alignment horizontal="left" vertical="center"/>
    </xf>
    <xf numFmtId="1" fontId="126" fillId="76" borderId="10" xfId="0" applyNumberFormat="1" applyFont="1" applyFill="1" applyBorder="1" applyAlignment="1">
      <alignment horizontal="left" vertical="center"/>
    </xf>
    <xf numFmtId="1" fontId="126" fillId="76" borderId="10" xfId="0" applyNumberFormat="1" applyFont="1" applyFill="1" applyBorder="1" applyAlignment="1">
      <alignment horizontal="center" vertical="center"/>
    </xf>
    <xf numFmtId="0" fontId="126" fillId="76" borderId="10" xfId="0" applyFont="1" applyFill="1" applyBorder="1" applyAlignment="1" applyProtection="1">
      <alignment horizontal="center" vertical="center"/>
      <protection locked="0"/>
    </xf>
    <xf numFmtId="14" fontId="126" fillId="76" borderId="10" xfId="0" applyNumberFormat="1" applyFont="1" applyFill="1" applyBorder="1" applyAlignment="1" applyProtection="1">
      <alignment horizontal="center" vertical="center"/>
      <protection locked="0"/>
    </xf>
    <xf numFmtId="1" fontId="126" fillId="76" borderId="10" xfId="0" applyNumberFormat="1" applyFont="1" applyFill="1" applyBorder="1" applyAlignment="1" applyProtection="1">
      <alignment horizontal="center" vertical="center"/>
      <protection locked="0"/>
    </xf>
    <xf numFmtId="1" fontId="126" fillId="76" borderId="10" xfId="76" applyNumberFormat="1" applyFont="1" applyFill="1" applyBorder="1" applyAlignment="1" applyProtection="1">
      <alignment horizontal="center" vertical="center"/>
      <protection locked="0"/>
    </xf>
    <xf numFmtId="167" fontId="126" fillId="76" borderId="10" xfId="76" applyNumberFormat="1" applyFont="1" applyFill="1" applyBorder="1" applyAlignment="1" applyProtection="1">
      <alignment horizontal="center" vertical="center"/>
      <protection locked="0"/>
    </xf>
    <xf numFmtId="10" fontId="126" fillId="76" borderId="10" xfId="0" applyNumberFormat="1" applyFont="1" applyFill="1" applyBorder="1" applyAlignment="1" applyProtection="1">
      <alignment horizontal="center" vertical="center"/>
      <protection locked="0"/>
    </xf>
    <xf numFmtId="1" fontId="136" fillId="81" borderId="10" xfId="0" applyNumberFormat="1" applyFont="1" applyFill="1" applyBorder="1" applyAlignment="1" applyProtection="1">
      <alignment horizontal="center" vertical="center"/>
      <protection locked="0"/>
    </xf>
    <xf numFmtId="167" fontId="126" fillId="76" borderId="14" xfId="76" applyNumberFormat="1" applyFont="1" applyFill="1" applyBorder="1" applyAlignment="1" applyProtection="1">
      <alignment horizontal="center" vertical="center"/>
      <protection locked="0"/>
    </xf>
    <xf numFmtId="167" fontId="126" fillId="76" borderId="14" xfId="0" applyNumberFormat="1" applyFont="1" applyFill="1" applyBorder="1" applyAlignment="1">
      <alignment horizontal="center" vertical="center"/>
    </xf>
    <xf numFmtId="1" fontId="136" fillId="62" borderId="10" xfId="0" applyNumberFormat="1" applyFont="1" applyFill="1" applyBorder="1" applyAlignment="1" applyProtection="1">
      <alignment horizontal="center" vertical="center"/>
      <protection locked="0"/>
    </xf>
    <xf numFmtId="0" fontId="103" fillId="68" borderId="39" xfId="145" applyFont="1" applyFill="1" applyBorder="1" applyAlignment="1">
      <alignment horizontal="center" vertical="center" textRotation="90" wrapText="1"/>
    </xf>
    <xf numFmtId="0" fontId="103" fillId="68" borderId="39" xfId="145" applyFont="1" applyFill="1" applyBorder="1" applyAlignment="1">
      <alignment horizontal="center" vertical="center" textRotation="90"/>
    </xf>
    <xf numFmtId="0" fontId="94" fillId="68" borderId="68" xfId="145" applyFont="1" applyFill="1" applyBorder="1" applyAlignment="1">
      <alignment horizontal="center" vertical="center"/>
    </xf>
    <xf numFmtId="0" fontId="94" fillId="68" borderId="69" xfId="145" applyFont="1" applyFill="1" applyBorder="1" applyAlignment="1">
      <alignment horizontal="center" vertical="center"/>
    </xf>
    <xf numFmtId="0" fontId="94" fillId="68" borderId="70" xfId="145" applyFont="1" applyFill="1" applyBorder="1" applyAlignment="1">
      <alignment horizontal="center" vertical="center"/>
    </xf>
    <xf numFmtId="0" fontId="93" fillId="68" borderId="19" xfId="145" applyFont="1" applyFill="1" applyBorder="1" applyAlignment="1">
      <alignment horizontal="left" vertical="center"/>
    </xf>
    <xf numFmtId="0" fontId="93" fillId="68" borderId="0" xfId="145" applyFont="1" applyFill="1" applyAlignment="1">
      <alignment horizontal="left" vertical="center"/>
    </xf>
    <xf numFmtId="0" fontId="93" fillId="68" borderId="19" xfId="145" applyFont="1" applyFill="1" applyBorder="1" applyAlignment="1">
      <alignment horizontal="left" vertical="center" wrapText="1"/>
    </xf>
    <xf numFmtId="0" fontId="93" fillId="68" borderId="0" xfId="145" applyFont="1" applyFill="1" applyAlignment="1">
      <alignment horizontal="left" vertical="center" wrapText="1"/>
    </xf>
    <xf numFmtId="0" fontId="36" fillId="0" borderId="0" xfId="85" applyFont="1" applyAlignment="1" applyProtection="1">
      <alignment horizontal="center" vertical="center" wrapText="1"/>
      <protection locked="0"/>
    </xf>
    <xf numFmtId="0" fontId="49" fillId="0" borderId="21" xfId="85" applyFont="1" applyBorder="1" applyAlignment="1" applyProtection="1">
      <alignment horizontal="center" vertical="center" wrapText="1"/>
      <protection locked="0"/>
    </xf>
    <xf numFmtId="0" fontId="49" fillId="0" borderId="17" xfId="85" applyFont="1" applyBorder="1" applyAlignment="1" applyProtection="1">
      <alignment horizontal="center" vertical="center" wrapText="1"/>
      <protection locked="0"/>
    </xf>
    <xf numFmtId="0" fontId="45" fillId="66" borderId="57" xfId="85" applyFont="1" applyFill="1" applyBorder="1" applyAlignment="1" applyProtection="1">
      <alignment horizontal="center" vertical="center" wrapText="1"/>
      <protection locked="0"/>
    </xf>
    <xf numFmtId="0" fontId="45" fillId="66" borderId="58" xfId="85" applyFont="1" applyFill="1" applyBorder="1" applyAlignment="1" applyProtection="1">
      <alignment horizontal="center" vertical="center" wrapText="1"/>
      <protection locked="0"/>
    </xf>
    <xf numFmtId="0" fontId="49" fillId="66" borderId="13" xfId="85" applyFont="1" applyFill="1" applyBorder="1" applyAlignment="1" applyProtection="1">
      <alignment horizontal="center" vertical="center" wrapText="1"/>
      <protection locked="0"/>
    </xf>
    <xf numFmtId="0" fontId="49" fillId="66" borderId="12" xfId="85" applyFont="1" applyFill="1" applyBorder="1" applyAlignment="1" applyProtection="1">
      <alignment horizontal="center" vertical="center" wrapText="1"/>
      <protection locked="0"/>
    </xf>
    <xf numFmtId="1" fontId="42" fillId="0" borderId="34" xfId="85" applyNumberFormat="1" applyFont="1" applyBorder="1" applyAlignment="1" applyProtection="1">
      <alignment horizontal="center" vertical="center" wrapText="1"/>
      <protection locked="0"/>
    </xf>
    <xf numFmtId="1" fontId="42" fillId="0" borderId="44" xfId="85" applyNumberFormat="1" applyFont="1" applyBorder="1" applyAlignment="1" applyProtection="1">
      <alignment horizontal="center" vertical="center" wrapText="1"/>
      <protection locked="0"/>
    </xf>
    <xf numFmtId="0" fontId="100" fillId="24" borderId="0" xfId="85" applyFont="1" applyFill="1" applyAlignment="1" applyProtection="1">
      <alignment horizontal="center" vertical="top"/>
      <protection locked="0"/>
    </xf>
    <xf numFmtId="1" fontId="42" fillId="71" borderId="25" xfId="85" applyNumberFormat="1" applyFont="1" applyFill="1" applyBorder="1" applyAlignment="1" applyProtection="1">
      <alignment horizontal="center" vertical="center"/>
      <protection locked="0"/>
    </xf>
    <xf numFmtId="1" fontId="42" fillId="71" borderId="45" xfId="85" applyNumberFormat="1" applyFont="1" applyFill="1" applyBorder="1" applyAlignment="1" applyProtection="1">
      <alignment horizontal="center" vertical="center"/>
      <protection locked="0"/>
    </xf>
    <xf numFmtId="0" fontId="44" fillId="0" borderId="22" xfId="85" applyFont="1" applyBorder="1" applyAlignment="1" applyProtection="1">
      <alignment horizontal="left" wrapText="1"/>
      <protection locked="0"/>
    </xf>
    <xf numFmtId="0" fontId="44" fillId="0" borderId="22" xfId="85" applyFont="1" applyBorder="1" applyAlignment="1" applyProtection="1">
      <alignment horizontal="left"/>
      <protection locked="0"/>
    </xf>
    <xf numFmtId="0" fontId="2" fillId="0" borderId="0" xfId="85" applyAlignment="1" applyProtection="1">
      <alignment horizontal="center"/>
      <protection locked="0"/>
    </xf>
    <xf numFmtId="0" fontId="25" fillId="0" borderId="14" xfId="85" applyFont="1" applyBorder="1" applyAlignment="1" applyProtection="1">
      <alignment horizontal="center" vertical="center"/>
      <protection locked="0"/>
    </xf>
    <xf numFmtId="0" fontId="26" fillId="0" borderId="11" xfId="85" applyFont="1" applyBorder="1" applyAlignment="1" applyProtection="1">
      <alignment horizontal="center" vertical="center"/>
      <protection locked="0"/>
    </xf>
    <xf numFmtId="0" fontId="45" fillId="66" borderId="25" xfId="85" applyFont="1" applyFill="1" applyBorder="1" applyAlignment="1" applyProtection="1">
      <alignment horizontal="center" vertical="center" wrapText="1"/>
      <protection locked="0"/>
    </xf>
    <xf numFmtId="0" fontId="45" fillId="66" borderId="45" xfId="85" applyFont="1" applyFill="1" applyBorder="1" applyAlignment="1" applyProtection="1">
      <alignment horizontal="center" vertical="center" wrapText="1"/>
      <protection locked="0"/>
    </xf>
    <xf numFmtId="49" fontId="35" fillId="71" borderId="25" xfId="85" applyNumberFormat="1" applyFont="1" applyFill="1" applyBorder="1" applyAlignment="1" applyProtection="1">
      <alignment horizontal="center" vertical="center"/>
      <protection locked="0"/>
    </xf>
    <xf numFmtId="49" fontId="35" fillId="71" borderId="45" xfId="85" applyNumberFormat="1" applyFont="1" applyFill="1" applyBorder="1" applyAlignment="1" applyProtection="1">
      <alignment horizontal="center" vertical="center"/>
      <protection locked="0"/>
    </xf>
    <xf numFmtId="0" fontId="81" fillId="66" borderId="25" xfId="85" applyFont="1" applyFill="1" applyBorder="1" applyAlignment="1" applyProtection="1">
      <alignment horizontal="center" vertical="center"/>
      <protection locked="0"/>
    </xf>
    <xf numFmtId="0" fontId="81" fillId="66" borderId="45" xfId="85" applyFont="1" applyFill="1" applyBorder="1" applyAlignment="1" applyProtection="1">
      <alignment horizontal="center" vertical="center"/>
      <protection locked="0"/>
    </xf>
    <xf numFmtId="49" fontId="35" fillId="71" borderId="62" xfId="85" applyNumberFormat="1" applyFont="1" applyFill="1" applyBorder="1" applyAlignment="1" applyProtection="1">
      <alignment horizontal="center" vertical="center"/>
      <protection locked="0"/>
    </xf>
    <xf numFmtId="49" fontId="35" fillId="71" borderId="63" xfId="85" applyNumberFormat="1" applyFont="1" applyFill="1" applyBorder="1" applyAlignment="1" applyProtection="1">
      <alignment horizontal="center" vertical="center"/>
      <protection locked="0"/>
    </xf>
    <xf numFmtId="0" fontId="92" fillId="70" borderId="0" xfId="85" applyFont="1" applyFill="1" applyAlignment="1" applyProtection="1">
      <alignment horizontal="center" vertical="center"/>
      <protection locked="0"/>
    </xf>
    <xf numFmtId="0" fontId="25" fillId="24" borderId="73" xfId="85" applyFont="1" applyFill="1" applyBorder="1" applyAlignment="1" applyProtection="1">
      <alignment horizontal="center" vertical="center" wrapText="1"/>
      <protection locked="0"/>
    </xf>
    <xf numFmtId="0" fontId="25" fillId="24" borderId="76" xfId="85" applyFont="1" applyFill="1" applyBorder="1" applyAlignment="1" applyProtection="1">
      <alignment horizontal="center" vertical="center" wrapText="1"/>
      <protection locked="0"/>
    </xf>
    <xf numFmtId="0" fontId="33" fillId="72" borderId="14" xfId="85" applyFont="1" applyFill="1" applyBorder="1" applyAlignment="1" applyProtection="1">
      <alignment horizontal="center" vertical="center" wrapText="1"/>
      <protection locked="0"/>
    </xf>
    <xf numFmtId="0" fontId="34" fillId="72" borderId="15" xfId="85" applyFont="1" applyFill="1" applyBorder="1" applyAlignment="1" applyProtection="1">
      <alignment horizontal="center" vertical="center"/>
      <protection locked="0"/>
    </xf>
    <xf numFmtId="0" fontId="34" fillId="72" borderId="11" xfId="85" applyFont="1" applyFill="1" applyBorder="1" applyAlignment="1" applyProtection="1">
      <alignment horizontal="center" vertical="center"/>
      <protection locked="0"/>
    </xf>
    <xf numFmtId="14" fontId="35" fillId="24" borderId="18" xfId="85" applyNumberFormat="1" applyFont="1" applyFill="1" applyBorder="1" applyAlignment="1" applyProtection="1">
      <alignment horizontal="center" vertical="center"/>
      <protection locked="0"/>
    </xf>
    <xf numFmtId="14" fontId="35" fillId="24" borderId="43" xfId="85" applyNumberFormat="1" applyFont="1" applyFill="1" applyBorder="1" applyAlignment="1" applyProtection="1">
      <alignment horizontal="center" vertical="center"/>
      <protection locked="0"/>
    </xf>
    <xf numFmtId="0" fontId="91" fillId="0" borderId="0" xfId="85" applyFont="1" applyAlignment="1" applyProtection="1">
      <alignment horizontal="left" vertical="center" wrapText="1"/>
      <protection locked="0"/>
    </xf>
    <xf numFmtId="0" fontId="82" fillId="0" borderId="47" xfId="85" applyFont="1" applyBorder="1" applyAlignment="1" applyProtection="1">
      <alignment horizontal="left" vertical="center" wrapText="1"/>
      <protection locked="0"/>
    </xf>
    <xf numFmtId="0" fontId="88" fillId="24" borderId="18" xfId="85" applyFont="1" applyFill="1" applyBorder="1" applyAlignment="1" applyProtection="1">
      <alignment horizontal="center" vertical="center"/>
      <protection locked="0"/>
    </xf>
    <xf numFmtId="0" fontId="88" fillId="24" borderId="43" xfId="85" applyFont="1" applyFill="1" applyBorder="1" applyAlignment="1" applyProtection="1">
      <alignment horizontal="center" vertical="center"/>
      <protection locked="0"/>
    </xf>
    <xf numFmtId="0" fontId="36" fillId="69" borderId="66" xfId="85" applyFont="1" applyFill="1" applyBorder="1" applyAlignment="1" applyProtection="1">
      <alignment horizontal="center" vertical="center"/>
      <protection locked="0"/>
    </xf>
    <xf numFmtId="0" fontId="36" fillId="69" borderId="67" xfId="85" applyFont="1" applyFill="1" applyBorder="1" applyAlignment="1" applyProtection="1">
      <alignment horizontal="center" vertical="center"/>
      <protection locked="0"/>
    </xf>
    <xf numFmtId="0" fontId="99" fillId="24" borderId="40" xfId="85" applyFont="1" applyFill="1" applyBorder="1" applyAlignment="1" applyProtection="1">
      <alignment horizontal="center" vertical="center"/>
      <protection locked="0"/>
    </xf>
    <xf numFmtId="0" fontId="99" fillId="24" borderId="41" xfId="85" applyFont="1" applyFill="1" applyBorder="1" applyAlignment="1" applyProtection="1">
      <alignment horizontal="center" vertical="center"/>
      <protection locked="0"/>
    </xf>
    <xf numFmtId="0" fontId="24" fillId="72" borderId="77" xfId="85" applyFont="1" applyFill="1" applyBorder="1" applyAlignment="1" applyProtection="1">
      <alignment horizontal="left" vertical="center" wrapText="1"/>
      <protection locked="0"/>
    </xf>
    <xf numFmtId="0" fontId="24" fillId="72" borderId="74" xfId="85" applyFont="1" applyFill="1" applyBorder="1" applyAlignment="1" applyProtection="1">
      <alignment horizontal="left" vertical="center" wrapText="1"/>
      <protection locked="0"/>
    </xf>
    <xf numFmtId="0" fontId="24" fillId="72" borderId="75" xfId="85" applyFont="1" applyFill="1" applyBorder="1" applyAlignment="1" applyProtection="1">
      <alignment horizontal="left" vertical="center" wrapText="1"/>
      <protection locked="0"/>
    </xf>
    <xf numFmtId="0" fontId="29" fillId="0" borderId="13" xfId="85" applyFont="1" applyBorder="1" applyAlignment="1" applyProtection="1">
      <alignment horizontal="center"/>
      <protection locked="0"/>
    </xf>
    <xf numFmtId="0" fontId="29" fillId="0" borderId="0" xfId="85" applyFont="1" applyAlignment="1" applyProtection="1">
      <alignment horizontal="center"/>
      <protection locked="0"/>
    </xf>
    <xf numFmtId="0" fontId="32" fillId="0" borderId="21" xfId="85" applyFont="1" applyBorder="1" applyAlignment="1" applyProtection="1">
      <alignment horizontal="center"/>
      <protection locked="0"/>
    </xf>
    <xf numFmtId="0" fontId="32" fillId="0" borderId="20" xfId="85" applyFont="1" applyBorder="1" applyAlignment="1" applyProtection="1">
      <alignment horizontal="center"/>
      <protection locked="0"/>
    </xf>
    <xf numFmtId="0" fontId="24" fillId="56" borderId="13" xfId="85" applyFont="1" applyFill="1" applyBorder="1" applyAlignment="1" applyProtection="1">
      <alignment horizontal="left"/>
      <protection locked="0"/>
    </xf>
    <xf numFmtId="0" fontId="24" fillId="56" borderId="0" xfId="85" applyFont="1" applyFill="1" applyAlignment="1" applyProtection="1">
      <alignment horizontal="left"/>
      <protection locked="0"/>
    </xf>
    <xf numFmtId="0" fontId="2" fillId="56" borderId="16" xfId="85" applyFill="1" applyBorder="1" applyAlignment="1" applyProtection="1">
      <alignment horizontal="center"/>
      <protection locked="0"/>
    </xf>
    <xf numFmtId="0" fontId="2" fillId="56" borderId="11" xfId="85" applyFill="1" applyBorder="1" applyAlignment="1" applyProtection="1">
      <alignment horizontal="center"/>
      <protection locked="0"/>
    </xf>
    <xf numFmtId="0" fontId="2" fillId="0" borderId="13" xfId="85" applyBorder="1" applyAlignment="1" applyProtection="1">
      <alignment horizontal="left" wrapText="1"/>
      <protection locked="0"/>
    </xf>
    <xf numFmtId="0" fontId="2" fillId="0" borderId="0" xfId="85" applyAlignment="1" applyProtection="1">
      <alignment horizontal="left" wrapText="1"/>
      <protection locked="0"/>
    </xf>
    <xf numFmtId="0" fontId="76" fillId="0" borderId="81" xfId="0" applyFont="1" applyBorder="1" applyAlignment="1">
      <alignment horizontal="left"/>
    </xf>
    <xf numFmtId="0" fontId="76" fillId="0" borderId="82" xfId="0" applyFont="1" applyBorder="1" applyAlignment="1">
      <alignment horizontal="left"/>
    </xf>
    <xf numFmtId="0" fontId="76" fillId="0" borderId="83" xfId="0" applyFont="1" applyBorder="1" applyAlignment="1">
      <alignment horizontal="left"/>
    </xf>
    <xf numFmtId="0" fontId="76" fillId="0" borderId="21" xfId="0" applyFont="1" applyBorder="1" applyAlignment="1">
      <alignment horizontal="left" vertical="center"/>
    </xf>
    <xf numFmtId="0" fontId="76" fillId="0" borderId="17" xfId="0" applyFont="1" applyBorder="1" applyAlignment="1">
      <alignment horizontal="left" vertical="center"/>
    </xf>
    <xf numFmtId="0" fontId="76" fillId="0" borderId="13" xfId="0" applyFont="1" applyBorder="1" applyAlignment="1">
      <alignment horizontal="left" vertical="center"/>
    </xf>
    <xf numFmtId="0" fontId="76" fillId="0" borderId="12" xfId="0" applyFont="1" applyBorder="1" applyAlignment="1">
      <alignment horizontal="left" vertical="center"/>
    </xf>
    <xf numFmtId="0" fontId="76" fillId="0" borderId="81" xfId="0" applyFont="1" applyBorder="1" applyAlignment="1">
      <alignment horizontal="left" vertical="center"/>
    </xf>
    <xf numFmtId="0" fontId="76" fillId="0" borderId="83" xfId="0" applyFont="1" applyBorder="1" applyAlignment="1">
      <alignment horizontal="left" vertical="center"/>
    </xf>
    <xf numFmtId="0" fontId="76" fillId="0" borderId="0" xfId="0" applyFont="1" applyAlignment="1">
      <alignment horizontal="left" vertical="center"/>
    </xf>
    <xf numFmtId="0" fontId="76" fillId="0" borderId="82" xfId="0" applyFont="1" applyBorder="1" applyAlignment="1">
      <alignment horizontal="left" vertical="center"/>
    </xf>
    <xf numFmtId="0" fontId="76" fillId="0" borderId="13" xfId="0" applyFont="1" applyBorder="1" applyAlignment="1">
      <alignment horizontal="left"/>
    </xf>
    <xf numFmtId="0" fontId="76" fillId="0" borderId="0" xfId="0" applyFont="1" applyAlignment="1">
      <alignment horizontal="left"/>
    </xf>
    <xf numFmtId="0" fontId="76" fillId="0" borderId="12" xfId="0" applyFont="1" applyBorder="1" applyAlignment="1">
      <alignment horizontal="left"/>
    </xf>
    <xf numFmtId="0" fontId="118" fillId="77" borderId="94" xfId="0" applyFont="1" applyFill="1" applyBorder="1" applyAlignment="1">
      <alignment vertical="center"/>
    </xf>
    <xf numFmtId="0" fontId="118" fillId="77" borderId="47" xfId="0" applyFont="1" applyFill="1" applyBorder="1" applyAlignment="1">
      <alignment vertical="center"/>
    </xf>
    <xf numFmtId="0" fontId="118" fillId="77" borderId="41" xfId="0" applyFont="1" applyFill="1" applyBorder="1" applyAlignment="1">
      <alignment vertical="center"/>
    </xf>
    <xf numFmtId="0" fontId="118" fillId="0" borderId="81" xfId="0" applyFont="1" applyBorder="1" applyAlignment="1">
      <alignment vertical="center"/>
    </xf>
    <xf numFmtId="0" fontId="118" fillId="0" borderId="82" xfId="0" applyFont="1" applyBorder="1" applyAlignment="1">
      <alignment vertical="center"/>
    </xf>
    <xf numFmtId="0" fontId="118" fillId="0" borderId="93" xfId="0" applyFont="1" applyBorder="1" applyAlignment="1">
      <alignment vertical="center"/>
    </xf>
    <xf numFmtId="167" fontId="71" fillId="78" borderId="10" xfId="0" applyNumberFormat="1" applyFont="1" applyFill="1" applyBorder="1" applyAlignment="1">
      <alignment horizontal="right" vertical="center"/>
    </xf>
    <xf numFmtId="167" fontId="71" fillId="78" borderId="45" xfId="0" applyNumberFormat="1" applyFont="1" applyFill="1" applyBorder="1" applyAlignment="1">
      <alignment horizontal="right" vertical="center"/>
    </xf>
    <xf numFmtId="0" fontId="118" fillId="78" borderId="25" xfId="0" applyFont="1" applyFill="1" applyBorder="1" applyAlignment="1">
      <alignment vertical="center"/>
    </xf>
    <xf numFmtId="0" fontId="118" fillId="78" borderId="11" xfId="0" applyFont="1" applyFill="1" applyBorder="1" applyAlignment="1">
      <alignment vertical="center"/>
    </xf>
    <xf numFmtId="0" fontId="118" fillId="78" borderId="10" xfId="0" applyFont="1" applyFill="1" applyBorder="1" applyAlignment="1">
      <alignment vertical="center"/>
    </xf>
    <xf numFmtId="0" fontId="117" fillId="77" borderId="84" xfId="0" applyFont="1" applyFill="1" applyBorder="1" applyAlignment="1">
      <alignment vertical="center"/>
    </xf>
    <xf numFmtId="0" fontId="117" fillId="77" borderId="90" xfId="0" applyFont="1" applyFill="1" applyBorder="1" applyAlignment="1">
      <alignment vertical="center"/>
    </xf>
    <xf numFmtId="0" fontId="117" fillId="77" borderId="85" xfId="0" applyFont="1" applyFill="1" applyBorder="1" applyAlignment="1">
      <alignment vertical="center"/>
    </xf>
    <xf numFmtId="0" fontId="118" fillId="77" borderId="16" xfId="0" applyFont="1" applyFill="1" applyBorder="1" applyAlignment="1">
      <alignment vertical="center"/>
    </xf>
    <xf numFmtId="0" fontId="118" fillId="77" borderId="15" xfId="0" applyFont="1" applyFill="1" applyBorder="1" applyAlignment="1">
      <alignment vertical="center"/>
    </xf>
    <xf numFmtId="0" fontId="118" fillId="77" borderId="11" xfId="0" applyFont="1" applyFill="1" applyBorder="1" applyAlignment="1">
      <alignment vertical="center"/>
    </xf>
    <xf numFmtId="167" fontId="71" fillId="77" borderId="14" xfId="92" applyNumberFormat="1" applyFont="1" applyFill="1" applyBorder="1" applyAlignment="1">
      <alignment horizontal="right" vertical="center"/>
    </xf>
    <xf numFmtId="167" fontId="71" fillId="77" borderId="91" xfId="92" applyNumberFormat="1" applyFont="1" applyFill="1" applyBorder="1" applyAlignment="1">
      <alignment horizontal="right" vertical="center"/>
    </xf>
    <xf numFmtId="0" fontId="118" fillId="78" borderId="26" xfId="0" applyFont="1" applyFill="1" applyBorder="1" applyAlignment="1">
      <alignment vertical="center"/>
    </xf>
    <xf numFmtId="0" fontId="118" fillId="78" borderId="88" xfId="0" applyFont="1" applyFill="1" applyBorder="1" applyAlignment="1">
      <alignment vertical="center"/>
    </xf>
    <xf numFmtId="0" fontId="118" fillId="78" borderId="96" xfId="0" applyFont="1" applyFill="1" applyBorder="1" applyAlignment="1">
      <alignment vertical="center"/>
    </xf>
    <xf numFmtId="167" fontId="71" fillId="78" borderId="96" xfId="0" applyNumberFormat="1" applyFont="1" applyFill="1" applyBorder="1" applyAlignment="1">
      <alignment horizontal="right" vertical="center"/>
    </xf>
    <xf numFmtId="167" fontId="71" fillId="78" borderId="46" xfId="0" applyNumberFormat="1" applyFont="1" applyFill="1" applyBorder="1" applyAlignment="1">
      <alignment horizontal="right" vertical="center"/>
    </xf>
    <xf numFmtId="0" fontId="118" fillId="0" borderId="16" xfId="0" applyFont="1" applyBorder="1" applyAlignment="1">
      <alignment horizontal="left" vertical="center"/>
    </xf>
    <xf numFmtId="0" fontId="118" fillId="0" borderId="15" xfId="0" applyFont="1" applyBorder="1" applyAlignment="1">
      <alignment horizontal="left" vertical="center"/>
    </xf>
    <xf numFmtId="0" fontId="71" fillId="0" borderId="15" xfId="0" applyFont="1" applyBorder="1" applyAlignment="1">
      <alignment horizontal="center" vertical="center" wrapText="1"/>
    </xf>
    <xf numFmtId="0" fontId="71" fillId="0" borderId="91" xfId="0" applyFont="1" applyBorder="1" applyAlignment="1">
      <alignment horizontal="center" vertical="center" wrapText="1"/>
    </xf>
    <xf numFmtId="0" fontId="116" fillId="0" borderId="21" xfId="0" applyFont="1" applyBorder="1" applyAlignment="1">
      <alignment horizontal="left" vertical="center"/>
    </xf>
    <xf numFmtId="0" fontId="116" fillId="0" borderId="20" xfId="0" applyFont="1" applyBorder="1" applyAlignment="1">
      <alignment horizontal="left" vertical="center"/>
    </xf>
    <xf numFmtId="0" fontId="116" fillId="0" borderId="17" xfId="0" applyFont="1" applyBorder="1" applyAlignment="1">
      <alignment horizontal="left" vertical="center"/>
    </xf>
    <xf numFmtId="0" fontId="118" fillId="0" borderId="62" xfId="0" applyFont="1" applyBorder="1" applyAlignment="1">
      <alignment horizontal="left" vertical="center"/>
    </xf>
    <xf numFmtId="0" fontId="118" fillId="0" borderId="92" xfId="0" applyFont="1" applyBorder="1" applyAlignment="1">
      <alignment horizontal="left" vertical="center"/>
    </xf>
    <xf numFmtId="167" fontId="71" fillId="0" borderId="92" xfId="0" applyNumberFormat="1" applyFont="1" applyBorder="1" applyAlignment="1">
      <alignment horizontal="center"/>
    </xf>
    <xf numFmtId="167" fontId="71" fillId="0" borderId="63" xfId="0" applyNumberFormat="1" applyFont="1" applyBorder="1" applyAlignment="1">
      <alignment horizontal="center"/>
    </xf>
    <xf numFmtId="10" fontId="72" fillId="77" borderId="86" xfId="92" applyNumberFormat="1" applyFont="1" applyFill="1" applyBorder="1" applyAlignment="1">
      <alignment horizontal="right" vertical="center"/>
    </xf>
    <xf numFmtId="10" fontId="72" fillId="77" borderId="87" xfId="92" applyNumberFormat="1" applyFont="1" applyFill="1" applyBorder="1" applyAlignment="1">
      <alignment horizontal="right" vertical="center"/>
    </xf>
    <xf numFmtId="167" fontId="71" fillId="77" borderId="40" xfId="0" applyNumberFormat="1" applyFont="1" applyFill="1" applyBorder="1" applyAlignment="1">
      <alignment horizontal="right" vertical="center"/>
    </xf>
    <xf numFmtId="167" fontId="71" fillId="77" borderId="95" xfId="0" applyNumberFormat="1" applyFont="1" applyFill="1" applyBorder="1" applyAlignment="1">
      <alignment horizontal="right" vertical="center"/>
    </xf>
    <xf numFmtId="167" fontId="71" fillId="0" borderId="64" xfId="0" applyNumberFormat="1" applyFont="1" applyBorder="1" applyAlignment="1">
      <alignment horizontal="right" vertical="center"/>
    </xf>
    <xf numFmtId="167" fontId="71" fillId="0" borderId="83" xfId="0" applyNumberFormat="1" applyFont="1" applyBorder="1" applyAlignment="1">
      <alignment horizontal="right" vertical="center"/>
    </xf>
    <xf numFmtId="167" fontId="72" fillId="0" borderId="89" xfId="0" applyNumberFormat="1" applyFont="1" applyBorder="1" applyAlignment="1">
      <alignment horizontal="right" vertical="center"/>
    </xf>
    <xf numFmtId="167" fontId="72" fillId="0" borderId="63" xfId="0" applyNumberFormat="1" applyFont="1" applyBorder="1" applyAlignment="1">
      <alignment horizontal="right" vertical="center"/>
    </xf>
    <xf numFmtId="0" fontId="118" fillId="0" borderId="84" xfId="0" applyFont="1" applyBorder="1" applyAlignment="1">
      <alignment horizontal="left" vertical="center"/>
    </xf>
    <xf numFmtId="0" fontId="118" fillId="0" borderId="90" xfId="0" applyFont="1" applyBorder="1" applyAlignment="1">
      <alignment horizontal="left" vertical="center"/>
    </xf>
    <xf numFmtId="0" fontId="71" fillId="0" borderId="90" xfId="0" applyFont="1" applyBorder="1" applyAlignment="1">
      <alignment horizontal="center"/>
    </xf>
    <xf numFmtId="0" fontId="71" fillId="0" borderId="87" xfId="0" applyFont="1" applyBorder="1" applyAlignment="1">
      <alignment horizontal="center"/>
    </xf>
    <xf numFmtId="0" fontId="118" fillId="0" borderId="84" xfId="0" applyFont="1" applyBorder="1" applyAlignment="1">
      <alignment vertical="center"/>
    </xf>
    <xf numFmtId="0" fontId="118" fillId="0" borderId="90" xfId="0" applyFont="1" applyBorder="1" applyAlignment="1">
      <alignment vertical="center"/>
    </xf>
    <xf numFmtId="0" fontId="118" fillId="0" borderId="85" xfId="0" applyFont="1" applyBorder="1" applyAlignment="1">
      <alignment vertical="center"/>
    </xf>
    <xf numFmtId="167" fontId="71" fillId="0" borderId="86" xfId="0" applyNumberFormat="1" applyFont="1" applyBorder="1" applyAlignment="1">
      <alignment horizontal="right" vertical="center"/>
    </xf>
    <xf numFmtId="167" fontId="71" fillId="0" borderId="87" xfId="0" applyNumberFormat="1" applyFont="1" applyBorder="1" applyAlignment="1">
      <alignment horizontal="right" vertical="center"/>
    </xf>
    <xf numFmtId="0" fontId="117" fillId="0" borderId="62" xfId="0" applyFont="1" applyBorder="1" applyAlignment="1">
      <alignment vertical="center"/>
    </xf>
    <xf numFmtId="0" fontId="117" fillId="0" borderId="92" xfId="0" applyFont="1" applyBorder="1" applyAlignment="1">
      <alignment vertical="center"/>
    </xf>
    <xf numFmtId="0" fontId="117" fillId="0" borderId="88" xfId="0" applyFont="1" applyBorder="1" applyAlignment="1">
      <alignment vertical="center"/>
    </xf>
    <xf numFmtId="0" fontId="117" fillId="78" borderId="33" xfId="0" applyFont="1" applyFill="1" applyBorder="1" applyAlignment="1">
      <alignment vertical="center" wrapText="1"/>
    </xf>
    <xf numFmtId="0" fontId="117" fillId="78" borderId="85" xfId="0" applyFont="1" applyFill="1" applyBorder="1" applyAlignment="1">
      <alignment vertical="center" wrapText="1"/>
    </xf>
    <xf numFmtId="0" fontId="117" fillId="78" borderId="27" xfId="0" applyFont="1" applyFill="1" applyBorder="1" applyAlignment="1">
      <alignment vertical="center" wrapText="1"/>
    </xf>
    <xf numFmtId="10" fontId="72" fillId="78" borderId="27" xfId="0" applyNumberFormat="1" applyFont="1" applyFill="1" applyBorder="1" applyAlignment="1">
      <alignment horizontal="right" vertical="center"/>
    </xf>
    <xf numFmtId="10" fontId="72" fillId="78" borderId="28" xfId="0" applyNumberFormat="1" applyFont="1" applyFill="1" applyBorder="1" applyAlignment="1">
      <alignment horizontal="right" vertical="center"/>
    </xf>
    <xf numFmtId="0" fontId="71" fillId="77" borderId="84" xfId="0" applyFont="1" applyFill="1" applyBorder="1" applyAlignment="1">
      <alignment vertical="center"/>
    </xf>
    <xf numFmtId="0" fontId="71" fillId="77" borderId="90" xfId="0" applyFont="1" applyFill="1" applyBorder="1" applyAlignment="1">
      <alignment vertical="center"/>
    </xf>
    <xf numFmtId="0" fontId="71" fillId="77" borderId="85" xfId="0" applyFont="1" applyFill="1" applyBorder="1" applyAlignment="1">
      <alignment vertical="center"/>
    </xf>
    <xf numFmtId="10" fontId="71" fillId="77" borderId="86" xfId="92" applyNumberFormat="1" applyFont="1" applyFill="1" applyBorder="1" applyAlignment="1">
      <alignment horizontal="right" vertical="center"/>
    </xf>
    <xf numFmtId="10" fontId="71" fillId="77" borderId="87" xfId="92" applyNumberFormat="1" applyFont="1" applyFill="1" applyBorder="1" applyAlignment="1">
      <alignment horizontal="right" vertical="center"/>
    </xf>
    <xf numFmtId="0" fontId="72" fillId="77" borderId="16" xfId="0" applyFont="1" applyFill="1" applyBorder="1" applyAlignment="1">
      <alignment vertical="center"/>
    </xf>
    <xf numFmtId="0" fontId="72" fillId="77" borderId="15" xfId="0" applyFont="1" applyFill="1" applyBorder="1" applyAlignment="1">
      <alignment vertical="center"/>
    </xf>
    <xf numFmtId="0" fontId="72" fillId="77" borderId="11" xfId="0" applyFont="1" applyFill="1" applyBorder="1" applyAlignment="1">
      <alignment vertical="center"/>
    </xf>
    <xf numFmtId="167" fontId="72" fillId="77" borderId="14" xfId="92" applyNumberFormat="1" applyFont="1" applyFill="1" applyBorder="1" applyAlignment="1">
      <alignment horizontal="right" vertical="center"/>
    </xf>
    <xf numFmtId="167" fontId="72" fillId="77" borderId="91" xfId="92" applyNumberFormat="1" applyFont="1" applyFill="1" applyBorder="1" applyAlignment="1">
      <alignment horizontal="right" vertical="center"/>
    </xf>
    <xf numFmtId="0" fontId="71" fillId="77" borderId="94" xfId="0" applyFont="1" applyFill="1" applyBorder="1" applyAlignment="1">
      <alignment vertical="center"/>
    </xf>
    <xf numFmtId="0" fontId="71" fillId="77" borderId="47" xfId="0" applyFont="1" applyFill="1" applyBorder="1" applyAlignment="1">
      <alignment vertical="center"/>
    </xf>
    <xf numFmtId="0" fontId="71" fillId="77" borderId="41" xfId="0" applyFont="1" applyFill="1" applyBorder="1" applyAlignment="1">
      <alignment vertical="center"/>
    </xf>
    <xf numFmtId="0" fontId="71" fillId="78" borderId="33" xfId="0" applyFont="1" applyFill="1" applyBorder="1" applyAlignment="1">
      <alignment vertical="center" wrapText="1"/>
    </xf>
    <xf numFmtId="0" fontId="71" fillId="78" borderId="85" xfId="0" applyFont="1" applyFill="1" applyBorder="1" applyAlignment="1">
      <alignment vertical="center" wrapText="1"/>
    </xf>
    <xf numFmtId="0" fontId="71" fillId="78" borderId="27" xfId="0" applyFont="1" applyFill="1" applyBorder="1" applyAlignment="1">
      <alignment vertical="center" wrapText="1"/>
    </xf>
    <xf numFmtId="10" fontId="71" fillId="78" borderId="27" xfId="0" applyNumberFormat="1" applyFont="1" applyFill="1" applyBorder="1" applyAlignment="1">
      <alignment horizontal="right" vertical="center"/>
    </xf>
    <xf numFmtId="10" fontId="71" fillId="78" borderId="28" xfId="0" applyNumberFormat="1" applyFont="1" applyFill="1" applyBorder="1" applyAlignment="1">
      <alignment horizontal="right" vertical="center"/>
    </xf>
    <xf numFmtId="0" fontId="72" fillId="78" borderId="25" xfId="0" applyFont="1" applyFill="1" applyBorder="1" applyAlignment="1">
      <alignment vertical="center"/>
    </xf>
    <xf numFmtId="0" fontId="72" fillId="78" borderId="11" xfId="0" applyFont="1" applyFill="1" applyBorder="1" applyAlignment="1">
      <alignment vertical="center"/>
    </xf>
    <xf numFmtId="0" fontId="72" fillId="78" borderId="10" xfId="0" applyFont="1" applyFill="1" applyBorder="1" applyAlignment="1">
      <alignment vertical="center"/>
    </xf>
    <xf numFmtId="167" fontId="72" fillId="78" borderId="10" xfId="0" applyNumberFormat="1" applyFont="1" applyFill="1" applyBorder="1" applyAlignment="1">
      <alignment horizontal="right" vertical="center"/>
    </xf>
    <xf numFmtId="167" fontId="72" fillId="78" borderId="45" xfId="0" applyNumberFormat="1" applyFont="1" applyFill="1" applyBorder="1" applyAlignment="1">
      <alignment horizontal="right" vertical="center"/>
    </xf>
    <xf numFmtId="0" fontId="72" fillId="0" borderId="62" xfId="0" applyFont="1" applyBorder="1" applyAlignment="1">
      <alignment vertical="center"/>
    </xf>
    <xf numFmtId="0" fontId="72" fillId="0" borderId="92" xfId="0" applyFont="1" applyBorder="1" applyAlignment="1">
      <alignment vertical="center"/>
    </xf>
    <xf numFmtId="0" fontId="72" fillId="0" borderId="88" xfId="0" applyFont="1" applyBorder="1" applyAlignment="1">
      <alignment vertical="center"/>
    </xf>
    <xf numFmtId="0" fontId="71" fillId="78" borderId="26" xfId="0" applyFont="1" applyFill="1" applyBorder="1" applyAlignment="1">
      <alignment vertical="center"/>
    </xf>
    <xf numFmtId="0" fontId="71" fillId="78" borderId="88" xfId="0" applyFont="1" applyFill="1" applyBorder="1" applyAlignment="1">
      <alignment vertical="center"/>
    </xf>
    <xf numFmtId="0" fontId="71" fillId="78" borderId="96" xfId="0" applyFont="1" applyFill="1" applyBorder="1" applyAlignment="1">
      <alignment vertical="center"/>
    </xf>
    <xf numFmtId="0" fontId="72" fillId="0" borderId="81" xfId="0" applyFont="1" applyBorder="1" applyAlignment="1">
      <alignment vertical="center"/>
    </xf>
    <xf numFmtId="0" fontId="72" fillId="0" borderId="82" xfId="0" applyFont="1" applyBorder="1" applyAlignment="1">
      <alignment vertical="center"/>
    </xf>
    <xf numFmtId="0" fontId="72" fillId="0" borderId="93" xfId="0" applyFont="1" applyBorder="1" applyAlignment="1">
      <alignment vertical="center"/>
    </xf>
    <xf numFmtId="167" fontId="72" fillId="0" borderId="64" xfId="0" applyNumberFormat="1" applyFont="1" applyBorder="1" applyAlignment="1">
      <alignment horizontal="right" vertical="center"/>
    </xf>
    <xf numFmtId="167" fontId="72" fillId="0" borderId="83" xfId="0" applyNumberFormat="1" applyFont="1" applyBorder="1" applyAlignment="1">
      <alignment horizontal="right" vertical="center"/>
    </xf>
    <xf numFmtId="0" fontId="72" fillId="0" borderId="84" xfId="0" applyFont="1" applyBorder="1" applyAlignment="1">
      <alignment vertical="center"/>
    </xf>
    <xf numFmtId="0" fontId="72" fillId="0" borderId="90" xfId="0" applyFont="1" applyBorder="1" applyAlignment="1">
      <alignment vertical="center"/>
    </xf>
    <xf numFmtId="0" fontId="72" fillId="0" borderId="85" xfId="0" applyFont="1" applyBorder="1" applyAlignment="1">
      <alignment vertical="center"/>
    </xf>
    <xf numFmtId="167" fontId="72" fillId="0" borderId="86" xfId="0" applyNumberFormat="1" applyFont="1" applyBorder="1" applyAlignment="1">
      <alignment horizontal="right" vertical="center"/>
    </xf>
    <xf numFmtId="167" fontId="72" fillId="0" borderId="87" xfId="0" applyNumberFormat="1" applyFont="1" applyBorder="1" applyAlignment="1">
      <alignment horizontal="right" vertical="center"/>
    </xf>
  </cellXfs>
  <cellStyles count="158">
    <cellStyle name="20 % - Accent1 2" xfId="1" xr:uid="{00000000-0005-0000-0000-000000000000}"/>
    <cellStyle name="20 % - Accent1 3" xfId="2" xr:uid="{00000000-0005-0000-0000-000001000000}"/>
    <cellStyle name="20 % - Accent2 2" xfId="3" xr:uid="{00000000-0005-0000-0000-000002000000}"/>
    <cellStyle name="20 % - Accent2 3" xfId="4" xr:uid="{00000000-0005-0000-0000-000003000000}"/>
    <cellStyle name="20 % - Accent3 2" xfId="5" xr:uid="{00000000-0005-0000-0000-000004000000}"/>
    <cellStyle name="20 % - Accent3 3" xfId="6" xr:uid="{00000000-0005-0000-0000-000005000000}"/>
    <cellStyle name="20 % - Accent4 2" xfId="7" xr:uid="{00000000-0005-0000-0000-000006000000}"/>
    <cellStyle name="20 % - Accent4 3" xfId="8" xr:uid="{00000000-0005-0000-0000-000007000000}"/>
    <cellStyle name="20 % - Accent5" xfId="9" builtinId="46" customBuiltin="1"/>
    <cellStyle name="20 % - Accent5 2" xfId="10" xr:uid="{00000000-0005-0000-0000-000009000000}"/>
    <cellStyle name="20 % - Accent5 3" xfId="11" xr:uid="{00000000-0005-0000-0000-00000A000000}"/>
    <cellStyle name="20 % - Accent6" xfId="12" builtinId="50" customBuiltin="1"/>
    <cellStyle name="20 % - Accent6 2" xfId="13" xr:uid="{00000000-0005-0000-0000-00000C000000}"/>
    <cellStyle name="20 % - Accent6 3" xfId="14" xr:uid="{00000000-0005-0000-0000-00000D000000}"/>
    <cellStyle name="40 % - Accent1 2" xfId="15" xr:uid="{00000000-0005-0000-0000-00000E000000}"/>
    <cellStyle name="40 % - Accent1 3" xfId="16" xr:uid="{00000000-0005-0000-0000-00000F000000}"/>
    <cellStyle name="40 % - Accent2" xfId="17" builtinId="35" customBuiltin="1"/>
    <cellStyle name="40 % - Accent2 2" xfId="18" xr:uid="{00000000-0005-0000-0000-000011000000}"/>
    <cellStyle name="40 % - Accent2 3" xfId="19" xr:uid="{00000000-0005-0000-0000-000012000000}"/>
    <cellStyle name="40 % - Accent3 2" xfId="20" xr:uid="{00000000-0005-0000-0000-000013000000}"/>
    <cellStyle name="40 % - Accent3 3" xfId="21" xr:uid="{00000000-0005-0000-0000-000014000000}"/>
    <cellStyle name="40 % - Accent4 2" xfId="22" xr:uid="{00000000-0005-0000-0000-000015000000}"/>
    <cellStyle name="40 % - Accent4 3" xfId="23" xr:uid="{00000000-0005-0000-0000-000016000000}"/>
    <cellStyle name="40 % - Accent5" xfId="24" builtinId="47" customBuiltin="1"/>
    <cellStyle name="40 % - Accent5 2" xfId="25" xr:uid="{00000000-0005-0000-0000-000018000000}"/>
    <cellStyle name="40 % - Accent5 3" xfId="26" xr:uid="{00000000-0005-0000-0000-000019000000}"/>
    <cellStyle name="40 % - Accent6 2" xfId="27" xr:uid="{00000000-0005-0000-0000-00001A000000}"/>
    <cellStyle name="40 % - Accent6 3" xfId="28" xr:uid="{00000000-0005-0000-0000-00001B000000}"/>
    <cellStyle name="60 % - Accent1 2" xfId="29" xr:uid="{00000000-0005-0000-0000-00001C000000}"/>
    <cellStyle name="60 % - Accent1 3" xfId="30" xr:uid="{00000000-0005-0000-0000-00001D000000}"/>
    <cellStyle name="60 % - Accent2" xfId="31" builtinId="36" customBuiltin="1"/>
    <cellStyle name="60 % - Accent2 2" xfId="32" xr:uid="{00000000-0005-0000-0000-00001F000000}"/>
    <cellStyle name="60 % - Accent2 3" xfId="33" xr:uid="{00000000-0005-0000-0000-000020000000}"/>
    <cellStyle name="60 % - Accent3 2" xfId="34" xr:uid="{00000000-0005-0000-0000-000021000000}"/>
    <cellStyle name="60 % - Accent3 3" xfId="35" xr:uid="{00000000-0005-0000-0000-000022000000}"/>
    <cellStyle name="60 % - Accent4 2" xfId="36" xr:uid="{00000000-0005-0000-0000-000023000000}"/>
    <cellStyle name="60 % - Accent4 3" xfId="37" xr:uid="{00000000-0005-0000-0000-000024000000}"/>
    <cellStyle name="60 % - Accent5" xfId="38" builtinId="48" customBuiltin="1"/>
    <cellStyle name="60 % - Accent5 2" xfId="39" xr:uid="{00000000-0005-0000-0000-000026000000}"/>
    <cellStyle name="60 % - Accent5 3" xfId="40" xr:uid="{00000000-0005-0000-0000-000027000000}"/>
    <cellStyle name="60 % - Accent6 2" xfId="41" xr:uid="{00000000-0005-0000-0000-000028000000}"/>
    <cellStyle name="60 % - Accent6 3" xfId="42" xr:uid="{00000000-0005-0000-0000-000029000000}"/>
    <cellStyle name="Accent1 2" xfId="43" xr:uid="{00000000-0005-0000-0000-00002A000000}"/>
    <cellStyle name="Accent1 3" xfId="44" xr:uid="{00000000-0005-0000-0000-00002B000000}"/>
    <cellStyle name="Accent2" xfId="45" builtinId="33" customBuiltin="1"/>
    <cellStyle name="Accent2 2" xfId="46" xr:uid="{00000000-0005-0000-0000-00002D000000}"/>
    <cellStyle name="Accent2 3" xfId="47" xr:uid="{00000000-0005-0000-0000-00002E000000}"/>
    <cellStyle name="Accent3" xfId="48" builtinId="37" customBuiltin="1"/>
    <cellStyle name="Accent3 2" xfId="49" xr:uid="{00000000-0005-0000-0000-000030000000}"/>
    <cellStyle name="Accent3 3" xfId="50" xr:uid="{00000000-0005-0000-0000-000031000000}"/>
    <cellStyle name="Accent4 2" xfId="51" xr:uid="{00000000-0005-0000-0000-000032000000}"/>
    <cellStyle name="Accent4 3" xfId="52" xr:uid="{00000000-0005-0000-0000-000033000000}"/>
    <cellStyle name="Accent5" xfId="53" builtinId="45" customBuiltin="1"/>
    <cellStyle name="Accent5 2" xfId="54" xr:uid="{00000000-0005-0000-0000-000035000000}"/>
    <cellStyle name="Accent5 3" xfId="55" xr:uid="{00000000-0005-0000-0000-000036000000}"/>
    <cellStyle name="Accent6 2" xfId="56" xr:uid="{00000000-0005-0000-0000-000037000000}"/>
    <cellStyle name="Accent6 3" xfId="57" xr:uid="{00000000-0005-0000-0000-000038000000}"/>
    <cellStyle name="Avertissement" xfId="58" builtinId="11" customBuiltin="1"/>
    <cellStyle name="Avertissement 2" xfId="59" xr:uid="{00000000-0005-0000-0000-00003A000000}"/>
    <cellStyle name="Avertissement 3" xfId="60" xr:uid="{00000000-0005-0000-0000-00003B000000}"/>
    <cellStyle name="Bon" xfId="96" xr:uid="{00000000-0005-0000-0000-00003C000000}"/>
    <cellStyle name="Calcul 2" xfId="61" xr:uid="{00000000-0005-0000-0000-00003D000000}"/>
    <cellStyle name="Calcul 3" xfId="62" xr:uid="{00000000-0005-0000-0000-00003E000000}"/>
    <cellStyle name="Cellule liée" xfId="63" builtinId="24" customBuiltin="1"/>
    <cellStyle name="Cellule liée 2" xfId="64" xr:uid="{00000000-0005-0000-0000-000040000000}"/>
    <cellStyle name="Cellule liée 3" xfId="65" xr:uid="{00000000-0005-0000-0000-000041000000}"/>
    <cellStyle name="Commentaire 2" xfId="66" xr:uid="{00000000-0005-0000-0000-000042000000}"/>
    <cellStyle name="Commentaire 3" xfId="67" xr:uid="{00000000-0005-0000-0000-000043000000}"/>
    <cellStyle name="Entrée" xfId="68" builtinId="20" customBuiltin="1"/>
    <cellStyle name="Entrée 2" xfId="69" xr:uid="{00000000-0005-0000-0000-000045000000}"/>
    <cellStyle name="Entrée 3" xfId="70" xr:uid="{00000000-0005-0000-0000-000046000000}"/>
    <cellStyle name="Euro" xfId="71" xr:uid="{00000000-0005-0000-0000-000047000000}"/>
    <cellStyle name="Euro 2" xfId="72" xr:uid="{00000000-0005-0000-0000-000048000000}"/>
    <cellStyle name="Insatisfaisant" xfId="73" builtinId="27" customBuiltin="1"/>
    <cellStyle name="Insatisfaisant 2" xfId="74" xr:uid="{00000000-0005-0000-0000-00004A000000}"/>
    <cellStyle name="Insatisfaisant 3" xfId="75" xr:uid="{00000000-0005-0000-0000-00004B000000}"/>
    <cellStyle name="Lien hypertexte" xfId="119" builtinId="8" hidden="1"/>
    <cellStyle name="Lien hypertexte" xfId="121" builtinId="8" hidden="1"/>
    <cellStyle name="Lien hypertexte" xfId="123" builtinId="8" hidden="1"/>
    <cellStyle name="Lien hypertexte" xfId="125" builtinId="8" hidden="1"/>
    <cellStyle name="Lien hypertexte" xfId="127" builtinId="8" hidden="1"/>
    <cellStyle name="Lien hypertexte" xfId="129" builtinId="8" hidden="1"/>
    <cellStyle name="Lien hypertexte" xfId="131" builtinId="8" hidden="1"/>
    <cellStyle name="Lien hypertexte" xfId="133" builtinId="8" hidden="1"/>
    <cellStyle name="Lien hypertexte" xfId="135" builtinId="8" hidden="1"/>
    <cellStyle name="Lien hypertexte" xfId="137" builtinId="8" hidden="1"/>
    <cellStyle name="Lien hypertexte" xfId="139" builtinId="8" hidden="1"/>
    <cellStyle name="Lien hypertexte" xfId="141" builtinId="8" hidden="1"/>
    <cellStyle name="Lien hypertexte" xfId="143" builtinId="8" hidden="1"/>
    <cellStyle name="Lien hypertexte" xfId="146" builtinId="8" hidden="1"/>
    <cellStyle name="Lien hypertexte" xfId="148" builtinId="8" hidden="1"/>
    <cellStyle name="Lien hypertexte" xfId="150" builtinId="8" hidden="1"/>
    <cellStyle name="Lien hypertexte" xfId="152" builtinId="8" hidden="1"/>
    <cellStyle name="Lien hypertexte" xfId="154" builtinId="8" hidden="1"/>
    <cellStyle name="Lien hypertexte" xfId="156" builtinId="8" hidden="1"/>
    <cellStyle name="Lien hypertexte visité" xfId="120" builtinId="9" hidden="1"/>
    <cellStyle name="Lien hypertexte visité" xfId="122" builtinId="9" hidden="1"/>
    <cellStyle name="Lien hypertexte visité" xfId="124" builtinId="9" hidden="1"/>
    <cellStyle name="Lien hypertexte visité" xfId="126" builtinId="9" hidden="1"/>
    <cellStyle name="Lien hypertexte visité" xfId="128" builtinId="9" hidden="1"/>
    <cellStyle name="Lien hypertexte visité" xfId="130" builtinId="9" hidden="1"/>
    <cellStyle name="Lien hypertexte visité" xfId="132" builtinId="9" hidden="1"/>
    <cellStyle name="Lien hypertexte visité" xfId="134" builtinId="9" hidden="1"/>
    <cellStyle name="Lien hypertexte visité" xfId="136" builtinId="9" hidden="1"/>
    <cellStyle name="Lien hypertexte visité" xfId="138" builtinId="9" hidden="1"/>
    <cellStyle name="Lien hypertexte visité" xfId="140" builtinId="9" hidden="1"/>
    <cellStyle name="Lien hypertexte visité" xfId="142" builtinId="9" hidden="1"/>
    <cellStyle name="Lien hypertexte visité" xfId="144" builtinId="9" hidden="1"/>
    <cellStyle name="Lien hypertexte visité" xfId="147" builtinId="9" hidden="1"/>
    <cellStyle name="Lien hypertexte visité" xfId="149" builtinId="9" hidden="1"/>
    <cellStyle name="Lien hypertexte visité" xfId="151" builtinId="9" hidden="1"/>
    <cellStyle name="Lien hypertexte visité" xfId="153" builtinId="9" hidden="1"/>
    <cellStyle name="Lien hypertexte visité" xfId="155" builtinId="9" hidden="1"/>
    <cellStyle name="Lien hypertexte visité" xfId="157" builtinId="9" hidden="1"/>
    <cellStyle name="Milliers" xfId="76" builtinId="3"/>
    <cellStyle name="Milliers 2" xfId="77" xr:uid="{00000000-0005-0000-0000-000073000000}"/>
    <cellStyle name="Milliers 2 2" xfId="78" xr:uid="{00000000-0005-0000-0000-000074000000}"/>
    <cellStyle name="Milliers 2 3" xfId="79" xr:uid="{00000000-0005-0000-0000-000075000000}"/>
    <cellStyle name="Milliers 3" xfId="80" xr:uid="{00000000-0005-0000-0000-000076000000}"/>
    <cellStyle name="Milliers 4" xfId="81" xr:uid="{00000000-0005-0000-0000-000077000000}"/>
    <cellStyle name="Neutre" xfId="82" builtinId="28" customBuiltin="1"/>
    <cellStyle name="Neutre 2" xfId="83" xr:uid="{00000000-0005-0000-0000-000079000000}"/>
    <cellStyle name="Neutre 3" xfId="84" xr:uid="{00000000-0005-0000-0000-00007A000000}"/>
    <cellStyle name="Normal" xfId="0" builtinId="0"/>
    <cellStyle name="Normal 2" xfId="85" xr:uid="{00000000-0005-0000-0000-00007C000000}"/>
    <cellStyle name="Normal 2 2" xfId="86" xr:uid="{00000000-0005-0000-0000-00007D000000}"/>
    <cellStyle name="Normal 3" xfId="87" xr:uid="{00000000-0005-0000-0000-00007E000000}"/>
    <cellStyle name="Normal 3 2" xfId="88" xr:uid="{00000000-0005-0000-0000-00007F000000}"/>
    <cellStyle name="Normal 4" xfId="89" xr:uid="{00000000-0005-0000-0000-000080000000}"/>
    <cellStyle name="Normal 5" xfId="90" xr:uid="{00000000-0005-0000-0000-000081000000}"/>
    <cellStyle name="Normal 6" xfId="91" xr:uid="{00000000-0005-0000-0000-000082000000}"/>
    <cellStyle name="Normal 7" xfId="145" xr:uid="{00000000-0005-0000-0000-000083000000}"/>
    <cellStyle name="Pourcentage" xfId="92" builtinId="5"/>
    <cellStyle name="Pourcentage 2" xfId="93" xr:uid="{00000000-0005-0000-0000-000085000000}"/>
    <cellStyle name="Pourcentage 2 2" xfId="94" xr:uid="{00000000-0005-0000-0000-000086000000}"/>
    <cellStyle name="Remarque" xfId="95" xr:uid="{00000000-0005-0000-0000-000087000000}"/>
    <cellStyle name="Satisfaisant 2" xfId="97" xr:uid="{00000000-0005-0000-0000-000088000000}"/>
    <cellStyle name="Satisfaisant 3" xfId="98" xr:uid="{00000000-0005-0000-0000-000089000000}"/>
    <cellStyle name="Sortie 2" xfId="99" xr:uid="{00000000-0005-0000-0000-00008A000000}"/>
    <cellStyle name="Sortie 3" xfId="100" xr:uid="{00000000-0005-0000-0000-00008B000000}"/>
    <cellStyle name="Texte explicatif" xfId="101" builtinId="53" customBuiltin="1"/>
    <cellStyle name="Texte explicatif 2" xfId="102" xr:uid="{00000000-0005-0000-0000-00008D000000}"/>
    <cellStyle name="Texte explicatif 3" xfId="103" xr:uid="{00000000-0005-0000-0000-00008E000000}"/>
    <cellStyle name="Titre " xfId="105" xr:uid="{00000000-0005-0000-0000-000090000000}"/>
    <cellStyle name="Titre 1 2" xfId="106" xr:uid="{00000000-0005-0000-0000-000091000000}"/>
    <cellStyle name="Titre 1 3" xfId="107" xr:uid="{00000000-0005-0000-0000-000092000000}"/>
    <cellStyle name="Titre 2 2" xfId="108" xr:uid="{00000000-0005-0000-0000-000093000000}"/>
    <cellStyle name="Titre 2 3" xfId="109" xr:uid="{00000000-0005-0000-0000-000094000000}"/>
    <cellStyle name="Titre 3 2" xfId="110" xr:uid="{00000000-0005-0000-0000-000095000000}"/>
    <cellStyle name="Titre 3 3" xfId="111" xr:uid="{00000000-0005-0000-0000-000096000000}"/>
    <cellStyle name="Titre 4 2" xfId="112" xr:uid="{00000000-0005-0000-0000-000097000000}"/>
    <cellStyle name="Titre 4 3" xfId="113" xr:uid="{00000000-0005-0000-0000-000098000000}"/>
    <cellStyle name="Titre 5" xfId="104" xr:uid="{00000000-0005-0000-0000-00008F000000}"/>
    <cellStyle name="Total 2" xfId="114" xr:uid="{00000000-0005-0000-0000-000099000000}"/>
    <cellStyle name="Total 3" xfId="115" xr:uid="{00000000-0005-0000-0000-00009A000000}"/>
    <cellStyle name="Vérification 2" xfId="116" xr:uid="{00000000-0005-0000-0000-00009B000000}"/>
    <cellStyle name="Vérification 3" xfId="117" xr:uid="{00000000-0005-0000-0000-00009C000000}"/>
    <cellStyle name="Vérification de cellule" xfId="118" xr:uid="{00000000-0005-0000-0000-00009D000000}"/>
  </cellStyles>
  <dxfs count="4346">
    <dxf>
      <font>
        <b val="0"/>
        <i val="0"/>
        <strike val="0"/>
        <condense val="0"/>
        <extend val="0"/>
        <outline val="0"/>
        <shadow val="0"/>
        <u val="none"/>
        <vertAlign val="baseline"/>
        <sz val="10"/>
        <color auto="1"/>
        <name val="Calibri"/>
        <scheme val="minor"/>
      </font>
      <numFmt numFmtId="168" formatCode="_-* #,##0.00\ [$€-40C]_-;\-* #,##0.00\ [$€-40C]_-;_-* &quot;-&quot;??\ [$€-40C]_-;_-@_-"/>
      <alignment horizontal="center" vertical="bottom" textRotation="0" wrapText="0" indent="0" justifyLastLine="0" shrinkToFit="0" readingOrder="0"/>
      <border diagonalUp="0" diagonalDown="0" outline="0">
        <left style="thin">
          <color auto="1"/>
        </left>
        <right style="medium">
          <color auto="1"/>
        </right>
        <top/>
        <bottom style="medium">
          <color auto="1"/>
        </bottom>
      </border>
    </dxf>
    <dxf>
      <font>
        <strike val="0"/>
        <outline val="0"/>
        <shadow val="0"/>
        <u val="none"/>
        <vertAlign val="baseline"/>
        <sz val="9"/>
        <color auto="1"/>
        <name val="Calibri"/>
        <scheme val="minor"/>
      </font>
      <numFmt numFmtId="167" formatCode="#,##0.00\ &quot;€&quot;"/>
      <alignment horizontal="center" vertical="center" textRotation="0" wrapText="0" indent="0" justifyLastLine="0" shrinkToFit="0" readingOrder="0"/>
      <border diagonalUp="0" diagonalDown="0" outline="0">
        <left style="thin">
          <color auto="1"/>
        </left>
        <right style="medium">
          <color indexed="64"/>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style="thin">
          <color auto="1"/>
        </left>
        <right style="thin">
          <color auto="1"/>
        </right>
        <top/>
        <bottom style="medium">
          <color auto="1"/>
        </bottom>
      </border>
    </dxf>
    <dxf>
      <font>
        <strike val="0"/>
        <outline val="0"/>
        <shadow val="0"/>
        <u val="none"/>
        <vertAlign val="baseline"/>
        <sz val="9"/>
        <color auto="1"/>
        <name val="Calibri"/>
        <scheme val="minor"/>
      </font>
      <numFmt numFmtId="167" formatCode="#,##0.00\ &quot;€&quo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border diagonalUp="0" diagonalDown="0" outline="0">
        <left style="thin">
          <color auto="1"/>
        </left>
        <right style="thin">
          <color auto="1"/>
        </right>
        <top/>
        <bottom style="medium">
          <color auto="1"/>
        </bottom>
      </border>
    </dxf>
    <dxf>
      <font>
        <strike val="0"/>
        <outline val="0"/>
        <shadow val="0"/>
        <u val="none"/>
        <vertAlign val="baseline"/>
        <sz val="9"/>
        <color auto="1"/>
        <name val="Calibri"/>
        <scheme val="minor"/>
      </font>
      <numFmt numFmtId="13" formatCode="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border diagonalUp="0" diagonalDown="0" outline="0">
        <left style="thin">
          <color auto="1"/>
        </left>
        <right style="thin">
          <color auto="1"/>
        </right>
        <top/>
        <bottom style="medium">
          <color auto="1"/>
        </bottom>
      </border>
    </dxf>
    <dxf>
      <font>
        <b val="0"/>
        <i val="0"/>
        <strike val="0"/>
        <condense val="0"/>
        <extend val="0"/>
        <outline val="0"/>
        <shadow val="0"/>
        <u val="none"/>
        <vertAlign val="baseline"/>
        <sz val="9"/>
        <color auto="1"/>
        <name val="Calibri"/>
        <scheme val="minor"/>
      </font>
      <numFmt numFmtId="167" formatCode="#,##0.00\ &quot;€&quo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Calibri"/>
        <scheme val="minor"/>
      </font>
      <border diagonalUp="0" diagonalDown="0" outline="0">
        <left style="thin">
          <color auto="1"/>
        </left>
        <right style="thin">
          <color auto="1"/>
        </right>
        <top/>
        <bottom style="medium">
          <color auto="1"/>
        </bottom>
      </border>
    </dxf>
    <dxf>
      <font>
        <strike val="0"/>
        <outline val="0"/>
        <shadow val="0"/>
        <u val="none"/>
        <vertAlign val="baseline"/>
        <sz val="9"/>
        <color auto="1"/>
        <name val="Calibri"/>
        <scheme val="minor"/>
      </font>
      <numFmt numFmtId="167" formatCode="#,##0.00\ &quot;€&quo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center" vertical="bottom" textRotation="0" wrapText="0" indent="0" justifyLastLine="0" shrinkToFit="0" readingOrder="0"/>
      <border diagonalUp="0" diagonalDown="0" outline="0">
        <left style="thin">
          <color auto="1"/>
        </left>
        <right style="thin">
          <color auto="1"/>
        </right>
        <top/>
        <bottom style="medium">
          <color auto="1"/>
        </bottom>
      </border>
    </dxf>
    <dxf>
      <font>
        <strike val="0"/>
        <outline val="0"/>
        <shadow val="0"/>
        <u val="none"/>
        <vertAlign val="baseline"/>
        <sz val="9"/>
        <color auto="1"/>
        <name val="Calibri"/>
        <scheme val="minor"/>
      </font>
      <numFmt numFmtId="0" formatCode="General"/>
      <alignment horizontal="center" vertical="center" textRotation="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style="thin">
          <color auto="1"/>
        </left>
        <right style="thin">
          <color auto="1"/>
        </right>
        <top/>
        <bottom style="medium">
          <color auto="1"/>
        </bottom>
      </border>
    </dxf>
    <dxf>
      <font>
        <b val="0"/>
        <i val="0"/>
        <strike val="0"/>
        <condense val="0"/>
        <extend val="0"/>
        <outline val="0"/>
        <shadow val="0"/>
        <u val="none"/>
        <vertAlign val="baseline"/>
        <sz val="9"/>
        <color auto="1"/>
        <name val="Calibri"/>
        <scheme val="minor"/>
      </font>
      <numFmt numFmtId="14" formatCode="0.0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color auto="1"/>
        <name val="Calibri"/>
        <scheme val="minor"/>
      </font>
      <numFmt numFmtId="0" formatCode="Genera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border diagonalUp="0" diagonalDown="0" outline="0">
        <left style="medium">
          <color auto="1"/>
        </left>
        <right style="thin">
          <color auto="1"/>
        </right>
        <top/>
        <bottom style="medium">
          <color auto="1"/>
        </bottom>
      </border>
    </dxf>
    <dxf>
      <font>
        <strike val="0"/>
        <outline val="0"/>
        <shadow val="0"/>
        <u val="none"/>
        <vertAlign val="baseline"/>
        <sz val="9"/>
        <color auto="1"/>
        <name val="Calibri"/>
        <scheme val="minor"/>
      </font>
      <border diagonalUp="0" diagonalDown="0">
        <left style="medium">
          <color indexed="64"/>
        </left>
        <right style="thin">
          <color auto="1"/>
        </right>
        <top style="thin">
          <color auto="1"/>
        </top>
        <bottom style="thin">
          <color auto="1"/>
        </bottom>
        <vertical style="thin">
          <color auto="1"/>
        </vertical>
        <horizontal style="thin">
          <color auto="1"/>
        </horizontal>
      </border>
    </dxf>
    <dxf>
      <border>
        <top style="medium">
          <color rgb="FF000000"/>
        </top>
      </border>
    </dxf>
    <dxf>
      <font>
        <strike val="0"/>
        <outline val="0"/>
        <shadow val="0"/>
        <u val="none"/>
        <vertAlign val="baseline"/>
        <sz val="10"/>
        <name val="Calibri"/>
        <scheme val="none"/>
      </font>
      <border diagonalUp="0" diagonalDown="0">
        <left style="thin">
          <color rgb="FF000000"/>
        </left>
        <right style="thin">
          <color rgb="FF000000"/>
        </right>
        <top/>
        <bottom/>
      </border>
    </dxf>
    <dxf>
      <border outline="0">
        <top style="medium">
          <color rgb="FF000000"/>
        </top>
        <bottom style="thin">
          <color rgb="FF000000"/>
        </bottom>
      </border>
    </dxf>
    <dxf>
      <font>
        <strike val="0"/>
        <outline val="0"/>
        <shadow val="0"/>
        <u val="none"/>
        <vertAlign val="baseline"/>
        <sz val="9"/>
        <color auto="1"/>
        <name val="Calibri"/>
        <scheme val="none"/>
      </font>
    </dxf>
    <dxf>
      <border outline="0">
        <bottom style="medium">
          <color rgb="FF000000"/>
        </bottom>
      </border>
    </dxf>
    <dxf>
      <font>
        <b/>
        <i val="0"/>
        <strike val="0"/>
        <condense val="0"/>
        <extend val="0"/>
        <outline val="0"/>
        <shadow val="0"/>
        <u val="none"/>
        <vertAlign val="baseline"/>
        <sz val="9"/>
        <color theme="1"/>
        <name val="Calibri"/>
        <scheme val="minor"/>
      </font>
      <fill>
        <patternFill patternType="solid">
          <fgColor indexed="64"/>
          <bgColor rgb="FFEECC0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auto="1"/>
        <name val="Calibri"/>
        <scheme val="minor"/>
      </font>
      <numFmt numFmtId="168" formatCode="_-* #,##0.00\ [$€-40C]_-;\-* #,##0.00\ [$€-40C]_-;_-* &quot;-&quot;??\ [$€-40C]_-;_-@_-"/>
      <alignment horizontal="center" vertical="bottom" textRotation="0" wrapText="0" indent="0" justifyLastLine="0" shrinkToFit="0" readingOrder="0"/>
      <border diagonalUp="0" diagonalDown="0" outline="0">
        <left style="thin">
          <color auto="1"/>
        </left>
        <right style="medium">
          <color auto="1"/>
        </right>
        <top/>
        <bottom style="medium">
          <color auto="1"/>
        </bottom>
      </border>
    </dxf>
    <dxf>
      <font>
        <strike val="0"/>
        <outline val="0"/>
        <shadow val="0"/>
        <u val="none"/>
        <vertAlign val="baseline"/>
        <sz val="9"/>
        <color auto="1"/>
        <name val="Calibri"/>
        <scheme val="minor"/>
      </font>
      <numFmt numFmtId="167" formatCode="#,##0.00\ &quot;€&quot;"/>
      <alignment horizontal="center" vertical="center" textRotation="0" wrapText="0" indent="0" justifyLastLine="0" shrinkToFit="0" readingOrder="0"/>
      <border diagonalUp="0" diagonalDown="0" outline="0">
        <left style="thin">
          <color auto="1"/>
        </left>
        <right style="medium">
          <color indexed="64"/>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style="thin">
          <color auto="1"/>
        </left>
        <right style="thin">
          <color auto="1"/>
        </right>
        <top/>
        <bottom style="medium">
          <color auto="1"/>
        </bottom>
      </border>
    </dxf>
    <dxf>
      <font>
        <strike val="0"/>
        <outline val="0"/>
        <shadow val="0"/>
        <u val="none"/>
        <vertAlign val="baseline"/>
        <sz val="9"/>
        <color auto="1"/>
        <name val="Calibri"/>
        <scheme val="minor"/>
      </font>
      <numFmt numFmtId="167" formatCode="#,##0.00\ &quot;€&quot;"/>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border diagonalUp="0" diagonalDown="0" outline="0">
        <left style="thin">
          <color auto="1"/>
        </left>
        <right style="thin">
          <color auto="1"/>
        </right>
        <top/>
        <bottom style="medium">
          <color auto="1"/>
        </bottom>
      </border>
    </dxf>
    <dxf>
      <font>
        <strike val="0"/>
        <outline val="0"/>
        <shadow val="0"/>
        <u val="none"/>
        <vertAlign val="baseline"/>
        <sz val="9"/>
        <color auto="1"/>
        <name val="Calibri"/>
        <scheme val="minor"/>
      </fon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border diagonalUp="0" diagonalDown="0" outline="0">
        <left style="thin">
          <color auto="1"/>
        </left>
        <right style="thin">
          <color auto="1"/>
        </right>
        <top/>
        <bottom style="medium">
          <color auto="1"/>
        </bottom>
      </border>
    </dxf>
    <dxf>
      <font>
        <b val="0"/>
        <i val="0"/>
        <strike val="0"/>
        <condense val="0"/>
        <extend val="0"/>
        <outline val="0"/>
        <shadow val="0"/>
        <u val="none"/>
        <vertAlign val="baseline"/>
        <sz val="9"/>
        <color auto="1"/>
        <name val="Calibri"/>
        <scheme val="minor"/>
      </font>
      <numFmt numFmtId="167" formatCode="#,##0.00\ &quot;€&quo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0"/>
        <color auto="1"/>
        <name val="Calibri"/>
        <scheme val="minor"/>
      </font>
      <border diagonalUp="0" diagonalDown="0" outline="0">
        <left style="thin">
          <color auto="1"/>
        </left>
        <right style="thin">
          <color auto="1"/>
        </right>
        <top/>
        <bottom style="medium">
          <color auto="1"/>
        </bottom>
      </border>
    </dxf>
    <dxf>
      <font>
        <strike val="0"/>
        <outline val="0"/>
        <shadow val="0"/>
        <u val="none"/>
        <vertAlign val="baseline"/>
        <sz val="9"/>
        <color auto="1"/>
        <name val="Calibri"/>
        <scheme val="minor"/>
      </font>
      <numFmt numFmtId="167" formatCode="#,##0.00\ &quot;€&quot;"/>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center" vertical="bottom" textRotation="0" wrapText="0" indent="0" justifyLastLine="0" shrinkToFit="0" readingOrder="0"/>
      <border diagonalUp="0" diagonalDown="0" outline="0">
        <left style="thin">
          <color auto="1"/>
        </left>
        <right style="thin">
          <color auto="1"/>
        </right>
        <top/>
        <bottom style="medium">
          <color auto="1"/>
        </bottom>
      </border>
    </dxf>
    <dxf>
      <font>
        <strike val="0"/>
        <outline val="0"/>
        <shadow val="0"/>
        <u val="none"/>
        <vertAlign val="baseline"/>
        <sz val="9"/>
        <color auto="1"/>
        <name val="Calibri"/>
        <scheme val="minor"/>
      </font>
      <numFmt numFmtId="0" formatCode="General"/>
      <alignment horizontal="center" vertical="center" textRotation="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alignment horizontal="right" vertical="bottom" textRotation="0" wrapText="0" indent="0" justifyLastLine="0" shrinkToFit="0" readingOrder="0"/>
      <border diagonalUp="0" diagonalDown="0" outline="0">
        <left style="thin">
          <color auto="1"/>
        </left>
        <right style="thin">
          <color auto="1"/>
        </right>
        <top/>
        <bottom style="medium">
          <color auto="1"/>
        </bottom>
      </border>
    </dxf>
    <dxf>
      <font>
        <b val="0"/>
        <i val="0"/>
        <strike val="0"/>
        <condense val="0"/>
        <extend val="0"/>
        <outline val="0"/>
        <shadow val="0"/>
        <u val="none"/>
        <vertAlign val="baseline"/>
        <sz val="9"/>
        <color auto="1"/>
        <name val="Calibri"/>
        <scheme val="minor"/>
      </font>
      <numFmt numFmtId="14" formatCode="0.00%"/>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color auto="1"/>
        <name val="Calibri"/>
        <scheme val="minor"/>
      </font>
      <numFmt numFmtId="0" formatCode="General"/>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0"/>
        <color auto="1"/>
        <name val="Calibri"/>
        <scheme val="minor"/>
      </font>
      <border diagonalUp="0" diagonalDown="0" outline="0">
        <left style="medium">
          <color auto="1"/>
        </left>
        <right style="thin">
          <color auto="1"/>
        </right>
        <top/>
        <bottom style="medium">
          <color auto="1"/>
        </bottom>
      </border>
    </dxf>
    <dxf>
      <font>
        <strike val="0"/>
        <outline val="0"/>
        <shadow val="0"/>
        <u val="none"/>
        <vertAlign val="baseline"/>
        <sz val="9"/>
        <color auto="1"/>
        <name val="Calibri"/>
        <scheme val="minor"/>
      </font>
      <border diagonalUp="0" diagonalDown="0">
        <left style="medium">
          <color indexed="64"/>
        </left>
        <right style="thin">
          <color auto="1"/>
        </right>
        <top style="thin">
          <color auto="1"/>
        </top>
        <bottom style="thin">
          <color auto="1"/>
        </bottom>
        <vertical style="thin">
          <color auto="1"/>
        </vertical>
        <horizontal style="thin">
          <color auto="1"/>
        </horizontal>
      </border>
    </dxf>
    <dxf>
      <border>
        <top style="medium">
          <color indexed="64"/>
        </top>
      </border>
    </dxf>
    <dxf>
      <font>
        <strike val="0"/>
        <outline val="0"/>
        <shadow val="0"/>
        <u val="none"/>
        <vertAlign val="baseline"/>
        <sz val="10"/>
        <name val="Calibri"/>
        <scheme val="minor"/>
      </font>
      <border diagonalUp="0" diagonalDown="0">
        <left style="thin">
          <color indexed="64"/>
        </left>
        <right style="thin">
          <color indexed="64"/>
        </right>
        <top/>
        <bottom/>
      </border>
    </dxf>
    <dxf>
      <border outline="0">
        <top style="medium">
          <color indexed="64"/>
        </top>
        <bottom style="thin">
          <color indexed="64"/>
        </bottom>
      </border>
    </dxf>
    <dxf>
      <font>
        <strike val="0"/>
        <outline val="0"/>
        <shadow val="0"/>
        <u val="none"/>
        <vertAlign val="baseline"/>
        <sz val="9"/>
        <color auto="1"/>
        <name val="Calibri"/>
        <scheme val="minor"/>
      </font>
    </dxf>
    <dxf>
      <border outline="0">
        <bottom style="medium">
          <color indexed="64"/>
        </bottom>
      </border>
    </dxf>
    <dxf>
      <font>
        <b/>
        <i val="0"/>
        <strike val="0"/>
        <condense val="0"/>
        <extend val="0"/>
        <outline val="0"/>
        <shadow val="0"/>
        <u val="none"/>
        <vertAlign val="baseline"/>
        <sz val="9"/>
        <color theme="1"/>
        <name val="Calibri"/>
        <scheme val="minor"/>
      </font>
      <fill>
        <patternFill patternType="solid">
          <fgColor indexed="64"/>
          <bgColor rgb="FFEECC00"/>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D32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00"/>
      <color rgb="FFFDE9D9"/>
      <color rgb="FFD9D9D9"/>
      <color rgb="FFC4D79B"/>
      <color rgb="FFB8CCE4"/>
      <color rgb="FFFFFF99"/>
      <color rgb="FFFF33CC"/>
      <color rgb="FFFFD9D9"/>
      <color rgb="FFFFCCCC"/>
      <color rgb="FFC2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absolute">
    <xdr:from>
      <xdr:col>3</xdr:col>
      <xdr:colOff>266701</xdr:colOff>
      <xdr:row>13</xdr:row>
      <xdr:rowOff>43568</xdr:rowOff>
    </xdr:from>
    <xdr:to>
      <xdr:col>10</xdr:col>
      <xdr:colOff>485775</xdr:colOff>
      <xdr:row>15</xdr:row>
      <xdr:rowOff>66675</xdr:rowOff>
    </xdr:to>
    <xdr:grpSp>
      <xdr:nvGrpSpPr>
        <xdr:cNvPr id="6" name="Groupe 5">
          <a:extLst>
            <a:ext uri="{FF2B5EF4-FFF2-40B4-BE49-F238E27FC236}">
              <a16:creationId xmlns:a16="http://schemas.microsoft.com/office/drawing/2014/main" id="{00000000-0008-0000-0300-000006000000}"/>
            </a:ext>
          </a:extLst>
        </xdr:cNvPr>
        <xdr:cNvGrpSpPr/>
      </xdr:nvGrpSpPr>
      <xdr:grpSpPr>
        <a:xfrm>
          <a:off x="8112479" y="3656012"/>
          <a:ext cx="6046963" cy="3198107"/>
          <a:chOff x="7229475" y="3510667"/>
          <a:chExt cx="6200775" cy="3832341"/>
        </a:xfrm>
      </xdr:grpSpPr>
      <xdr:pic>
        <xdr:nvPicPr>
          <xdr:cNvPr id="3" name="Imag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7229475" y="3510667"/>
            <a:ext cx="6200775" cy="3832341"/>
          </a:xfrm>
          <a:prstGeom prst="rect">
            <a:avLst/>
          </a:prstGeom>
        </xdr:spPr>
      </xdr:pic>
      <xdr:sp macro="" textlink="">
        <xdr:nvSpPr>
          <xdr:cNvPr id="5" name="Ellipse 4">
            <a:extLst>
              <a:ext uri="{FF2B5EF4-FFF2-40B4-BE49-F238E27FC236}">
                <a16:creationId xmlns:a16="http://schemas.microsoft.com/office/drawing/2014/main" id="{00000000-0008-0000-0300-000005000000}"/>
              </a:ext>
            </a:extLst>
          </xdr:cNvPr>
          <xdr:cNvSpPr/>
        </xdr:nvSpPr>
        <xdr:spPr>
          <a:xfrm>
            <a:off x="8048625" y="6010275"/>
            <a:ext cx="2600325" cy="285750"/>
          </a:xfrm>
          <a:prstGeom prst="ellipse">
            <a:avLst/>
          </a:prstGeom>
          <a:noFill/>
          <a:ln w="60325">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257175</xdr:colOff>
      <xdr:row>1</xdr:row>
      <xdr:rowOff>247650</xdr:rowOff>
    </xdr:from>
    <xdr:to>
      <xdr:col>0</xdr:col>
      <xdr:colOff>474888</xdr:colOff>
      <xdr:row>2</xdr:row>
      <xdr:rowOff>50346</xdr:rowOff>
    </xdr:to>
    <xdr:sp macro="" textlink="">
      <xdr:nvSpPr>
        <xdr:cNvPr id="2" name="Flèche vers le bas 1">
          <a:extLst>
            <a:ext uri="{FF2B5EF4-FFF2-40B4-BE49-F238E27FC236}">
              <a16:creationId xmlns:a16="http://schemas.microsoft.com/office/drawing/2014/main" id="{00000000-0008-0000-0300-000002000000}"/>
            </a:ext>
          </a:extLst>
        </xdr:cNvPr>
        <xdr:cNvSpPr/>
      </xdr:nvSpPr>
      <xdr:spPr>
        <a:xfrm>
          <a:off x="257175" y="628650"/>
          <a:ext cx="217713" cy="221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4533900</xdr:colOff>
      <xdr:row>14</xdr:row>
      <xdr:rowOff>657225</xdr:rowOff>
    </xdr:from>
    <xdr:to>
      <xdr:col>3</xdr:col>
      <xdr:colOff>419100</xdr:colOff>
      <xdr:row>14</xdr:row>
      <xdr:rowOff>1000125</xdr:rowOff>
    </xdr:to>
    <xdr:sp macro="" textlink="">
      <xdr:nvSpPr>
        <xdr:cNvPr id="4" name="Flèche droite 3">
          <a:extLst>
            <a:ext uri="{FF2B5EF4-FFF2-40B4-BE49-F238E27FC236}">
              <a16:creationId xmlns:a16="http://schemas.microsoft.com/office/drawing/2014/main" id="{00000000-0008-0000-0300-000004000000}"/>
            </a:ext>
          </a:extLst>
        </xdr:cNvPr>
        <xdr:cNvSpPr/>
      </xdr:nvSpPr>
      <xdr:spPr>
        <a:xfrm>
          <a:off x="6553200" y="5067300"/>
          <a:ext cx="619125" cy="342900"/>
        </a:xfrm>
        <a:prstGeom prst="rightArrow">
          <a:avLst/>
        </a:prstGeom>
        <a:solidFill>
          <a:schemeClr val="accent5">
            <a:lumMod val="40000"/>
            <a:lumOff val="60000"/>
          </a:schemeClr>
        </a:solidFill>
        <a:ln w="19050"/>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4686300</xdr:colOff>
      <xdr:row>16</xdr:row>
      <xdr:rowOff>676275</xdr:rowOff>
    </xdr:from>
    <xdr:to>
      <xdr:col>3</xdr:col>
      <xdr:colOff>571500</xdr:colOff>
      <xdr:row>16</xdr:row>
      <xdr:rowOff>1019175</xdr:rowOff>
    </xdr:to>
    <xdr:sp macro="" textlink="">
      <xdr:nvSpPr>
        <xdr:cNvPr id="7" name="Flèche droite 6">
          <a:extLst>
            <a:ext uri="{FF2B5EF4-FFF2-40B4-BE49-F238E27FC236}">
              <a16:creationId xmlns:a16="http://schemas.microsoft.com/office/drawing/2014/main" id="{00000000-0008-0000-0300-000007000000}"/>
            </a:ext>
          </a:extLst>
        </xdr:cNvPr>
        <xdr:cNvSpPr/>
      </xdr:nvSpPr>
      <xdr:spPr>
        <a:xfrm>
          <a:off x="6705600" y="731520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635000</xdr:colOff>
      <xdr:row>16</xdr:row>
      <xdr:rowOff>12700</xdr:rowOff>
    </xdr:from>
    <xdr:to>
      <xdr:col>15</xdr:col>
      <xdr:colOff>358775</xdr:colOff>
      <xdr:row>26</xdr:row>
      <xdr:rowOff>4403725</xdr:rowOff>
    </xdr:to>
    <xdr:grpSp>
      <xdr:nvGrpSpPr>
        <xdr:cNvPr id="35" name="Groupe 34">
          <a:extLst>
            <a:ext uri="{FF2B5EF4-FFF2-40B4-BE49-F238E27FC236}">
              <a16:creationId xmlns:a16="http://schemas.microsoft.com/office/drawing/2014/main" id="{00000000-0008-0000-0300-000023000000}"/>
            </a:ext>
          </a:extLst>
        </xdr:cNvPr>
        <xdr:cNvGrpSpPr/>
      </xdr:nvGrpSpPr>
      <xdr:grpSpPr>
        <a:xfrm>
          <a:off x="8480778" y="7943144"/>
          <a:ext cx="9714441" cy="7523692"/>
          <a:chOff x="7467600" y="8686800"/>
          <a:chExt cx="8410575" cy="7334250"/>
        </a:xfrm>
      </xdr:grpSpPr>
      <xdr:grpSp>
        <xdr:nvGrpSpPr>
          <xdr:cNvPr id="33" name="Groupe 32">
            <a:extLst>
              <a:ext uri="{FF2B5EF4-FFF2-40B4-BE49-F238E27FC236}">
                <a16:creationId xmlns:a16="http://schemas.microsoft.com/office/drawing/2014/main" id="{00000000-0008-0000-0300-000021000000}"/>
              </a:ext>
            </a:extLst>
          </xdr:cNvPr>
          <xdr:cNvGrpSpPr/>
        </xdr:nvGrpSpPr>
        <xdr:grpSpPr>
          <a:xfrm>
            <a:off x="7467600" y="8686800"/>
            <a:ext cx="8410575" cy="7334250"/>
            <a:chOff x="6848475" y="6829425"/>
            <a:chExt cx="8686800" cy="7734104"/>
          </a:xfrm>
        </xdr:grpSpPr>
        <xdr:grpSp>
          <xdr:nvGrpSpPr>
            <xdr:cNvPr id="30" name="Groupe 29">
              <a:extLst>
                <a:ext uri="{FF2B5EF4-FFF2-40B4-BE49-F238E27FC236}">
                  <a16:creationId xmlns:a16="http://schemas.microsoft.com/office/drawing/2014/main" id="{00000000-0008-0000-0300-00001E000000}"/>
                </a:ext>
              </a:extLst>
            </xdr:cNvPr>
            <xdr:cNvGrpSpPr/>
          </xdr:nvGrpSpPr>
          <xdr:grpSpPr>
            <a:xfrm>
              <a:off x="6848475" y="6829425"/>
              <a:ext cx="8686800" cy="7734104"/>
              <a:chOff x="6848475" y="6829425"/>
              <a:chExt cx="8686800" cy="7734104"/>
            </a:xfrm>
          </xdr:grpSpPr>
          <xdr:grpSp>
            <xdr:nvGrpSpPr>
              <xdr:cNvPr id="29" name="Groupe 28">
                <a:extLst>
                  <a:ext uri="{FF2B5EF4-FFF2-40B4-BE49-F238E27FC236}">
                    <a16:creationId xmlns:a16="http://schemas.microsoft.com/office/drawing/2014/main" id="{00000000-0008-0000-0300-00001D000000}"/>
                  </a:ext>
                </a:extLst>
              </xdr:cNvPr>
              <xdr:cNvGrpSpPr/>
            </xdr:nvGrpSpPr>
            <xdr:grpSpPr>
              <a:xfrm>
                <a:off x="6848475" y="6829425"/>
                <a:ext cx="8686800" cy="7734104"/>
                <a:chOff x="6848475" y="6829425"/>
                <a:chExt cx="8686800" cy="7734104"/>
              </a:xfrm>
            </xdr:grpSpPr>
            <xdr:pic>
              <xdr:nvPicPr>
                <xdr:cNvPr id="8" name="Imag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stretch>
                  <a:fillRect/>
                </a:stretch>
              </xdr:blipFill>
              <xdr:spPr>
                <a:xfrm>
                  <a:off x="7562851" y="7296151"/>
                  <a:ext cx="5343524" cy="385466"/>
                </a:xfrm>
                <a:prstGeom prst="rect">
                  <a:avLst/>
                </a:prstGeom>
              </xdr:spPr>
            </xdr:pic>
            <xdr:pic>
              <xdr:nvPicPr>
                <xdr:cNvPr id="9" name="Imag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stretch>
                  <a:fillRect/>
                </a:stretch>
              </xdr:blipFill>
              <xdr:spPr>
                <a:xfrm>
                  <a:off x="9029700" y="7915275"/>
                  <a:ext cx="3838095" cy="1543050"/>
                </a:xfrm>
                <a:prstGeom prst="rect">
                  <a:avLst/>
                </a:prstGeom>
              </xdr:spPr>
            </xdr:pic>
            <xdr:sp macro="" textlink="">
              <xdr:nvSpPr>
                <xdr:cNvPr id="10" name="ZoneTexte 9">
                  <a:extLst>
                    <a:ext uri="{FF2B5EF4-FFF2-40B4-BE49-F238E27FC236}">
                      <a16:creationId xmlns:a16="http://schemas.microsoft.com/office/drawing/2014/main" id="{00000000-0008-0000-0300-00000A000000}"/>
                    </a:ext>
                  </a:extLst>
                </xdr:cNvPr>
                <xdr:cNvSpPr txBox="1"/>
              </xdr:nvSpPr>
              <xdr:spPr>
                <a:xfrm>
                  <a:off x="6858000" y="6829425"/>
                  <a:ext cx="6841212" cy="351581"/>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1 - </a:t>
                  </a:r>
                  <a:r>
                    <a:rPr lang="fr-FR" sz="1600" b="1">
                      <a:solidFill>
                        <a:srgbClr val="002060"/>
                      </a:solidFill>
                    </a:rPr>
                    <a:t>se connecter à : https://communaute.chorus-pro.gouv.fr/annuaire-cpro/</a:t>
                  </a:r>
                </a:p>
              </xdr:txBody>
            </xdr:sp>
            <xdr:pic>
              <xdr:nvPicPr>
                <xdr:cNvPr id="13" name="Imag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
                <a:stretch>
                  <a:fillRect/>
                </a:stretch>
              </xdr:blipFill>
              <xdr:spPr>
                <a:xfrm>
                  <a:off x="9105900" y="10039350"/>
                  <a:ext cx="3838095" cy="1695238"/>
                </a:xfrm>
                <a:prstGeom prst="rect">
                  <a:avLst/>
                </a:prstGeom>
              </xdr:spPr>
            </xdr:pic>
            <xdr:grpSp>
              <xdr:nvGrpSpPr>
                <xdr:cNvPr id="27" name="Groupe 26">
                  <a:extLst>
                    <a:ext uri="{FF2B5EF4-FFF2-40B4-BE49-F238E27FC236}">
                      <a16:creationId xmlns:a16="http://schemas.microsoft.com/office/drawing/2014/main" id="{00000000-0008-0000-0300-00001B000000}"/>
                    </a:ext>
                  </a:extLst>
                </xdr:cNvPr>
                <xdr:cNvGrpSpPr/>
              </xdr:nvGrpSpPr>
              <xdr:grpSpPr>
                <a:xfrm>
                  <a:off x="6867525" y="11801475"/>
                  <a:ext cx="3024117" cy="303422"/>
                  <a:chOff x="7543800" y="13239750"/>
                  <a:chExt cx="3024117" cy="303422"/>
                </a:xfrm>
              </xdr:grpSpPr>
              <xdr:sp macro="" textlink="">
                <xdr:nvSpPr>
                  <xdr:cNvPr id="18" name="ZoneTexte 17">
                    <a:extLst>
                      <a:ext uri="{FF2B5EF4-FFF2-40B4-BE49-F238E27FC236}">
                        <a16:creationId xmlns:a16="http://schemas.microsoft.com/office/drawing/2014/main" id="{00000000-0008-0000-0300-000012000000}"/>
                      </a:ext>
                    </a:extLst>
                  </xdr:cNvPr>
                  <xdr:cNvSpPr txBox="1"/>
                </xdr:nvSpPr>
                <xdr:spPr>
                  <a:xfrm>
                    <a:off x="7543800" y="13239750"/>
                    <a:ext cx="3024117" cy="303422"/>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1600" b="1">
                        <a:solidFill>
                          <a:srgbClr val="FF0000"/>
                        </a:solidFill>
                      </a:rPr>
                      <a:t>3 - </a:t>
                    </a:r>
                    <a:r>
                      <a:rPr lang="fr-FR" sz="1600" b="1">
                        <a:solidFill>
                          <a:srgbClr val="002060"/>
                        </a:solidFill>
                      </a:rPr>
                      <a:t>Cliquer sur le              </a:t>
                    </a:r>
                  </a:p>
                </xdr:txBody>
              </xdr:sp>
              <xdr:pic>
                <xdr:nvPicPr>
                  <xdr:cNvPr id="19" name="Imag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4"/>
                  <a:stretch>
                    <a:fillRect/>
                  </a:stretch>
                </xdr:blipFill>
                <xdr:spPr>
                  <a:xfrm>
                    <a:off x="9083906" y="13278827"/>
                    <a:ext cx="400050" cy="249011"/>
                  </a:xfrm>
                  <a:prstGeom prst="rect">
                    <a:avLst/>
                  </a:prstGeom>
                </xdr:spPr>
              </xdr:pic>
            </xdr:grpSp>
            <xdr:grpSp>
              <xdr:nvGrpSpPr>
                <xdr:cNvPr id="24" name="Groupe 23">
                  <a:extLst>
                    <a:ext uri="{FF2B5EF4-FFF2-40B4-BE49-F238E27FC236}">
                      <a16:creationId xmlns:a16="http://schemas.microsoft.com/office/drawing/2014/main" id="{00000000-0008-0000-0300-000018000000}"/>
                    </a:ext>
                  </a:extLst>
                </xdr:cNvPr>
                <xdr:cNvGrpSpPr/>
              </xdr:nvGrpSpPr>
              <xdr:grpSpPr>
                <a:xfrm>
                  <a:off x="6896100" y="12992100"/>
                  <a:ext cx="8639175" cy="1571429"/>
                  <a:chOff x="7581900" y="13773150"/>
                  <a:chExt cx="10885714" cy="1571429"/>
                </a:xfrm>
              </xdr:grpSpPr>
              <xdr:pic>
                <xdr:nvPicPr>
                  <xdr:cNvPr id="20" name="Imag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stretch>
                    <a:fillRect/>
                  </a:stretch>
                </xdr:blipFill>
                <xdr:spPr>
                  <a:xfrm>
                    <a:off x="7581900" y="13773150"/>
                    <a:ext cx="10885714" cy="1571429"/>
                  </a:xfrm>
                  <a:prstGeom prst="rect">
                    <a:avLst/>
                  </a:prstGeom>
                </xdr:spPr>
              </xdr:pic>
              <xdr:sp macro="" textlink="">
                <xdr:nvSpPr>
                  <xdr:cNvPr id="21" name="Ellipse 20">
                    <a:extLst>
                      <a:ext uri="{FF2B5EF4-FFF2-40B4-BE49-F238E27FC236}">
                        <a16:creationId xmlns:a16="http://schemas.microsoft.com/office/drawing/2014/main" id="{00000000-0008-0000-0300-000015000000}"/>
                      </a:ext>
                    </a:extLst>
                  </xdr:cNvPr>
                  <xdr:cNvSpPr/>
                </xdr:nvSpPr>
                <xdr:spPr>
                  <a:xfrm>
                    <a:off x="12706350" y="1451610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2" name="Ellipse 21">
                    <a:extLst>
                      <a:ext uri="{FF2B5EF4-FFF2-40B4-BE49-F238E27FC236}">
                        <a16:creationId xmlns:a16="http://schemas.microsoft.com/office/drawing/2014/main" id="{00000000-0008-0000-0300-000016000000}"/>
                      </a:ext>
                    </a:extLst>
                  </xdr:cNvPr>
                  <xdr:cNvSpPr/>
                </xdr:nvSpPr>
                <xdr:spPr>
                  <a:xfrm>
                    <a:off x="1222057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sp macro="" textlink="">
                <xdr:nvSpPr>
                  <xdr:cNvPr id="23" name="Ellipse 22">
                    <a:extLst>
                      <a:ext uri="{FF2B5EF4-FFF2-40B4-BE49-F238E27FC236}">
                        <a16:creationId xmlns:a16="http://schemas.microsoft.com/office/drawing/2014/main" id="{00000000-0008-0000-0300-000017000000}"/>
                      </a:ext>
                    </a:extLst>
                  </xdr:cNvPr>
                  <xdr:cNvSpPr/>
                </xdr:nvSpPr>
                <xdr:spPr>
                  <a:xfrm>
                    <a:off x="15173325" y="14811375"/>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grpSp>
              <xdr:nvGrpSpPr>
                <xdr:cNvPr id="28" name="Groupe 27">
                  <a:extLst>
                    <a:ext uri="{FF2B5EF4-FFF2-40B4-BE49-F238E27FC236}">
                      <a16:creationId xmlns:a16="http://schemas.microsoft.com/office/drawing/2014/main" id="{00000000-0008-0000-0300-00001C000000}"/>
                    </a:ext>
                  </a:extLst>
                </xdr:cNvPr>
                <xdr:cNvGrpSpPr/>
              </xdr:nvGrpSpPr>
              <xdr:grpSpPr>
                <a:xfrm>
                  <a:off x="6848475" y="12334875"/>
                  <a:ext cx="7876200" cy="628571"/>
                  <a:chOff x="7515225" y="12306300"/>
                  <a:chExt cx="7876200" cy="628571"/>
                </a:xfrm>
              </xdr:grpSpPr>
              <xdr:pic>
                <xdr:nvPicPr>
                  <xdr:cNvPr id="17" name="Imag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6"/>
                  <a:stretch>
                    <a:fillRect/>
                  </a:stretch>
                </xdr:blipFill>
                <xdr:spPr>
                  <a:xfrm>
                    <a:off x="7591425" y="12306300"/>
                    <a:ext cx="7800000" cy="628571"/>
                  </a:xfrm>
                  <a:prstGeom prst="rect">
                    <a:avLst/>
                  </a:prstGeom>
                </xdr:spPr>
              </xdr:pic>
              <xdr:sp macro="" textlink="">
                <xdr:nvSpPr>
                  <xdr:cNvPr id="25" name="Ellipse 24">
                    <a:extLst>
                      <a:ext uri="{FF2B5EF4-FFF2-40B4-BE49-F238E27FC236}">
                        <a16:creationId xmlns:a16="http://schemas.microsoft.com/office/drawing/2014/main" id="{00000000-0008-0000-0300-000019000000}"/>
                      </a:ext>
                    </a:extLst>
                  </xdr:cNvPr>
                  <xdr:cNvSpPr/>
                </xdr:nvSpPr>
                <xdr:spPr>
                  <a:xfrm>
                    <a:off x="7515225" y="12668250"/>
                    <a:ext cx="581025" cy="228600"/>
                  </a:xfrm>
                  <a:prstGeom prst="ellipse">
                    <a:avLst/>
                  </a:prstGeom>
                  <a:noFill/>
                  <a:ln w="19050">
                    <a:solidFill>
                      <a:srgbClr val="FF0000"/>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sp macro="" textlink="">
              <xdr:nvSpPr>
                <xdr:cNvPr id="11" name="ZoneTexte 10">
                  <a:extLst>
                    <a:ext uri="{FF2B5EF4-FFF2-40B4-BE49-F238E27FC236}">
                      <a16:creationId xmlns:a16="http://schemas.microsoft.com/office/drawing/2014/main" id="{00000000-0008-0000-0300-00000B000000}"/>
                    </a:ext>
                  </a:extLst>
                </xdr:cNvPr>
                <xdr:cNvSpPr txBox="1"/>
              </xdr:nvSpPr>
              <xdr:spPr>
                <a:xfrm>
                  <a:off x="6902033" y="9468418"/>
                  <a:ext cx="6549485" cy="608460"/>
                </a:xfrm>
                <a:prstGeom prst="rect">
                  <a:avLst/>
                </a:prstGeom>
                <a:noFill/>
                <a:ln w="28575">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600" b="1">
                      <a:solidFill>
                        <a:srgbClr val="FF0000"/>
                      </a:solidFill>
                    </a:rPr>
                    <a:t>2 - </a:t>
                  </a:r>
                  <a:r>
                    <a:rPr lang="fr-FR" sz="1600" b="1">
                      <a:solidFill>
                        <a:srgbClr val="002060"/>
                      </a:solidFill>
                    </a:rPr>
                    <a:t>Rechercher l'établissement par son n° de SIRET</a:t>
                  </a:r>
                  <a:br>
                    <a:rPr lang="fr-FR" sz="1600" b="1">
                      <a:solidFill>
                        <a:sysClr val="windowText" lastClr="000000"/>
                      </a:solidFill>
                    </a:rPr>
                  </a:br>
                  <a:r>
                    <a:rPr lang="fr-FR" sz="1600" b="1">
                      <a:solidFill>
                        <a:srgbClr val="002060"/>
                      </a:solidFill>
                    </a:rPr>
                    <a:t>(vous pouvez également effectuer une recherche</a:t>
                  </a:r>
                  <a:r>
                    <a:rPr lang="fr-FR" sz="1600" b="1" baseline="0">
                      <a:solidFill>
                        <a:srgbClr val="002060"/>
                      </a:solidFill>
                    </a:rPr>
                    <a:t> par la ville, le nom ...)</a:t>
                  </a:r>
                  <a:r>
                    <a:rPr lang="fr-FR" sz="1600" b="1">
                      <a:solidFill>
                        <a:srgbClr val="002060"/>
                      </a:solidFill>
                    </a:rPr>
                    <a:t> :</a:t>
                  </a:r>
                </a:p>
              </xdr:txBody>
            </xdr:sp>
          </xdr:grpSp>
          <xdr:sp macro="" textlink="">
            <xdr:nvSpPr>
              <xdr:cNvPr id="14" name="ZoneTexte 13">
                <a:extLst>
                  <a:ext uri="{FF2B5EF4-FFF2-40B4-BE49-F238E27FC236}">
                    <a16:creationId xmlns:a16="http://schemas.microsoft.com/office/drawing/2014/main" id="{00000000-0008-0000-0300-00000E000000}"/>
                  </a:ext>
                </a:extLst>
              </xdr:cNvPr>
              <xdr:cNvSpPr txBox="1"/>
            </xdr:nvSpPr>
            <xdr:spPr>
              <a:xfrm>
                <a:off x="9296400" y="10239375"/>
                <a:ext cx="1458476"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1400" b="1">
                    <a:solidFill>
                      <a:sysClr val="windowText" lastClr="000000"/>
                    </a:solidFill>
                  </a:rPr>
                  <a:t>21770096200012</a:t>
                </a:r>
              </a:p>
            </xdr:txBody>
          </xdr:sp>
        </xdr:grpSp>
        <xdr:sp macro="" textlink="">
          <xdr:nvSpPr>
            <xdr:cNvPr id="31" name="Flèche droite 30">
              <a:extLst>
                <a:ext uri="{FF2B5EF4-FFF2-40B4-BE49-F238E27FC236}">
                  <a16:creationId xmlns:a16="http://schemas.microsoft.com/office/drawing/2014/main" id="{00000000-0008-0000-0300-00001F000000}"/>
                </a:ext>
              </a:extLst>
            </xdr:cNvPr>
            <xdr:cNvSpPr/>
          </xdr:nvSpPr>
          <xdr:spPr>
            <a:xfrm rot="5400000">
              <a:off x="6767270" y="10620160"/>
              <a:ext cx="723900" cy="342900"/>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sp macro="" textlink="">
          <xdr:nvSpPr>
            <xdr:cNvPr id="32" name="Flèche droite 31">
              <a:extLst>
                <a:ext uri="{FF2B5EF4-FFF2-40B4-BE49-F238E27FC236}">
                  <a16:creationId xmlns:a16="http://schemas.microsoft.com/office/drawing/2014/main" id="{00000000-0008-0000-0300-000020000000}"/>
                </a:ext>
              </a:extLst>
            </xdr:cNvPr>
            <xdr:cNvSpPr/>
          </xdr:nvSpPr>
          <xdr:spPr>
            <a:xfrm rot="6961743">
              <a:off x="7186878" y="12338764"/>
              <a:ext cx="723900" cy="147113"/>
            </a:xfrm>
            <a:prstGeom prst="rightArrow">
              <a:avLst/>
            </a:prstGeom>
            <a:solidFill>
              <a:srgbClr val="FFCCCC"/>
            </a:solidFill>
            <a:ln w="63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grpSp>
      <xdr:sp macro="" textlink="">
        <xdr:nvSpPr>
          <xdr:cNvPr id="34" name="Ellipse 33">
            <a:extLst>
              <a:ext uri="{FF2B5EF4-FFF2-40B4-BE49-F238E27FC236}">
                <a16:creationId xmlns:a16="http://schemas.microsoft.com/office/drawing/2014/main" id="{00000000-0008-0000-0300-000022000000}"/>
              </a:ext>
            </a:extLst>
          </xdr:cNvPr>
          <xdr:cNvSpPr/>
        </xdr:nvSpPr>
        <xdr:spPr>
          <a:xfrm>
            <a:off x="9715500" y="11801475"/>
            <a:ext cx="1857375" cy="552450"/>
          </a:xfrm>
          <a:prstGeom prst="ellipse">
            <a:avLst/>
          </a:prstGeom>
          <a:noFill/>
          <a:ln w="28575">
            <a:solidFill>
              <a:srgbClr val="FF0000">
                <a:alpha val="99000"/>
              </a:srgb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grpSp>
    <xdr:clientData/>
  </xdr:twoCellAnchor>
  <xdr:twoCellAnchor>
    <xdr:from>
      <xdr:col>0</xdr:col>
      <xdr:colOff>38100</xdr:colOff>
      <xdr:row>13</xdr:row>
      <xdr:rowOff>12700</xdr:rowOff>
    </xdr:from>
    <xdr:to>
      <xdr:col>16</xdr:col>
      <xdr:colOff>25400</xdr:colOff>
      <xdr:row>13</xdr:row>
      <xdr:rowOff>38100</xdr:rowOff>
    </xdr:to>
    <xdr:cxnSp macro="">
      <xdr:nvCxnSpPr>
        <xdr:cNvPr id="37" name="Connecteur droit 36">
          <a:extLst>
            <a:ext uri="{FF2B5EF4-FFF2-40B4-BE49-F238E27FC236}">
              <a16:creationId xmlns:a16="http://schemas.microsoft.com/office/drawing/2014/main" id="{00000000-0008-0000-0300-000025000000}"/>
            </a:ext>
          </a:extLst>
        </xdr:cNvPr>
        <xdr:cNvCxnSpPr/>
      </xdr:nvCxnSpPr>
      <xdr:spPr>
        <a:xfrm flipV="1">
          <a:off x="38100" y="3619500"/>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15</xdr:row>
      <xdr:rowOff>622300</xdr:rowOff>
    </xdr:from>
    <xdr:to>
      <xdr:col>15</xdr:col>
      <xdr:colOff>711200</xdr:colOff>
      <xdr:row>15</xdr:row>
      <xdr:rowOff>635003</xdr:rowOff>
    </xdr:to>
    <xdr:cxnSp macro="">
      <xdr:nvCxnSpPr>
        <xdr:cNvPr id="38" name="Connecteur droit 37">
          <a:extLst>
            <a:ext uri="{FF2B5EF4-FFF2-40B4-BE49-F238E27FC236}">
              <a16:creationId xmlns:a16="http://schemas.microsoft.com/office/drawing/2014/main" id="{00000000-0008-0000-0300-000026000000}"/>
            </a:ext>
          </a:extLst>
        </xdr:cNvPr>
        <xdr:cNvCxnSpPr/>
      </xdr:nvCxnSpPr>
      <xdr:spPr>
        <a:xfrm flipV="1">
          <a:off x="0" y="7404100"/>
          <a:ext cx="16256000" cy="12703"/>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26</xdr:row>
      <xdr:rowOff>4826003</xdr:rowOff>
    </xdr:from>
    <xdr:to>
      <xdr:col>15</xdr:col>
      <xdr:colOff>711200</xdr:colOff>
      <xdr:row>26</xdr:row>
      <xdr:rowOff>4864100</xdr:rowOff>
    </xdr:to>
    <xdr:cxnSp macro="">
      <xdr:nvCxnSpPr>
        <xdr:cNvPr id="43" name="Connecteur droit 42">
          <a:extLst>
            <a:ext uri="{FF2B5EF4-FFF2-40B4-BE49-F238E27FC236}">
              <a16:creationId xmlns:a16="http://schemas.microsoft.com/office/drawing/2014/main" id="{00000000-0008-0000-0300-00002B000000}"/>
            </a:ext>
          </a:extLst>
        </xdr:cNvPr>
        <xdr:cNvCxnSpPr/>
      </xdr:nvCxnSpPr>
      <xdr:spPr>
        <a:xfrm>
          <a:off x="0" y="1590040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12700</xdr:colOff>
      <xdr:row>16</xdr:row>
      <xdr:rowOff>1219204</xdr:rowOff>
    </xdr:from>
    <xdr:to>
      <xdr:col>4</xdr:col>
      <xdr:colOff>355599</xdr:colOff>
      <xdr:row>16</xdr:row>
      <xdr:rowOff>1995698</xdr:rowOff>
    </xdr:to>
    <xdr:sp macro="" textlink="">
      <xdr:nvSpPr>
        <xdr:cNvPr id="50" name="Flèche droite 49">
          <a:extLst>
            <a:ext uri="{FF2B5EF4-FFF2-40B4-BE49-F238E27FC236}">
              <a16:creationId xmlns:a16="http://schemas.microsoft.com/office/drawing/2014/main" id="{00000000-0008-0000-0300-000032000000}"/>
            </a:ext>
          </a:extLst>
        </xdr:cNvPr>
        <xdr:cNvSpPr/>
      </xdr:nvSpPr>
      <xdr:spPr>
        <a:xfrm rot="5400000">
          <a:off x="7377803" y="9360801"/>
          <a:ext cx="776494" cy="342899"/>
        </a:xfrm>
        <a:prstGeom prst="rightArrow">
          <a:avLst/>
        </a:prstGeom>
        <a:solidFill>
          <a:srgbClr val="FFCCCC"/>
        </a:solidFill>
        <a:ln w="19050">
          <a:solidFill>
            <a:srgbClr val="FF0000"/>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t"/>
        <a:lstStyle/>
        <a:p>
          <a:pPr algn="l"/>
          <a:endParaRPr lang="fr-FR" sz="1100"/>
        </a:p>
      </xdr:txBody>
    </xdr:sp>
    <xdr:clientData/>
  </xdr:twoCellAnchor>
  <xdr:twoCellAnchor>
    <xdr:from>
      <xdr:col>0</xdr:col>
      <xdr:colOff>0</xdr:colOff>
      <xdr:row>9</xdr:row>
      <xdr:rowOff>47625</xdr:rowOff>
    </xdr:from>
    <xdr:to>
      <xdr:col>15</xdr:col>
      <xdr:colOff>711200</xdr:colOff>
      <xdr:row>9</xdr:row>
      <xdr:rowOff>73025</xdr:rowOff>
    </xdr:to>
    <xdr:cxnSp macro="">
      <xdr:nvCxnSpPr>
        <xdr:cNvPr id="51" name="Connecteur droit 50">
          <a:extLst>
            <a:ext uri="{FF2B5EF4-FFF2-40B4-BE49-F238E27FC236}">
              <a16:creationId xmlns:a16="http://schemas.microsoft.com/office/drawing/2014/main" id="{00000000-0008-0000-0300-000033000000}"/>
            </a:ext>
          </a:extLst>
        </xdr:cNvPr>
        <xdr:cNvCxnSpPr/>
      </xdr:nvCxnSpPr>
      <xdr:spPr>
        <a:xfrm flipV="1">
          <a:off x="0" y="2600325"/>
          <a:ext cx="16256000" cy="25400"/>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28</xdr:row>
      <xdr:rowOff>260353</xdr:rowOff>
    </xdr:from>
    <xdr:to>
      <xdr:col>15</xdr:col>
      <xdr:colOff>711200</xdr:colOff>
      <xdr:row>28</xdr:row>
      <xdr:rowOff>298450</xdr:rowOff>
    </xdr:to>
    <xdr:cxnSp macro="">
      <xdr:nvCxnSpPr>
        <xdr:cNvPr id="52" name="Connecteur droit 51">
          <a:extLst>
            <a:ext uri="{FF2B5EF4-FFF2-40B4-BE49-F238E27FC236}">
              <a16:creationId xmlns:a16="http://schemas.microsoft.com/office/drawing/2014/main" id="{00000000-0008-0000-0300-000034000000}"/>
            </a:ext>
          </a:extLst>
        </xdr:cNvPr>
        <xdr:cNvCxnSpPr/>
      </xdr:nvCxnSpPr>
      <xdr:spPr>
        <a:xfrm>
          <a:off x="0" y="17633953"/>
          <a:ext cx="16256000"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0</xdr:col>
      <xdr:colOff>0</xdr:colOff>
      <xdr:row>31</xdr:row>
      <xdr:rowOff>10583</xdr:rowOff>
    </xdr:from>
    <xdr:to>
      <xdr:col>15</xdr:col>
      <xdr:colOff>711200</xdr:colOff>
      <xdr:row>31</xdr:row>
      <xdr:rowOff>48680</xdr:rowOff>
    </xdr:to>
    <xdr:cxnSp macro="">
      <xdr:nvCxnSpPr>
        <xdr:cNvPr id="39" name="Connecteur droit 38">
          <a:extLst>
            <a:ext uri="{FF2B5EF4-FFF2-40B4-BE49-F238E27FC236}">
              <a16:creationId xmlns:a16="http://schemas.microsoft.com/office/drawing/2014/main" id="{00000000-0008-0000-0300-000027000000}"/>
            </a:ext>
          </a:extLst>
        </xdr:cNvPr>
        <xdr:cNvCxnSpPr/>
      </xdr:nvCxnSpPr>
      <xdr:spPr>
        <a:xfrm>
          <a:off x="0" y="19166416"/>
          <a:ext cx="16194617" cy="38097"/>
        </a:xfrm>
        <a:prstGeom prst="line">
          <a:avLst/>
        </a:prstGeom>
        <a:ln w="66675">
          <a:solidFill>
            <a:srgbClr val="7030A0"/>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63500</xdr:colOff>
          <xdr:row>1</xdr:row>
          <xdr:rowOff>76200</xdr:rowOff>
        </xdr:from>
        <xdr:to>
          <xdr:col>1</xdr:col>
          <xdr:colOff>2120900</xdr:colOff>
          <xdr:row>1</xdr:row>
          <xdr:rowOff>584200</xdr:rowOff>
        </xdr:to>
        <xdr:sp macro="" textlink="">
          <xdr:nvSpPr>
            <xdr:cNvPr id="297985" name="Object 1" hidden="1">
              <a:extLst>
                <a:ext uri="{63B3BB69-23CF-44E3-9099-C40C66FF867C}">
                  <a14:compatExt spid="_x0000_s297985"/>
                </a:ext>
                <a:ext uri="{FF2B5EF4-FFF2-40B4-BE49-F238E27FC236}">
                  <a16:creationId xmlns:a16="http://schemas.microsoft.com/office/drawing/2014/main" id="{00000000-0008-0000-0400-0000018C04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oneCellAnchor>
    <xdr:from>
      <xdr:col>2</xdr:col>
      <xdr:colOff>1129393</xdr:colOff>
      <xdr:row>30</xdr:row>
      <xdr:rowOff>0</xdr:rowOff>
    </xdr:from>
    <xdr:ext cx="184731" cy="264560"/>
    <xdr:sp macro="" textlink="">
      <xdr:nvSpPr>
        <xdr:cNvPr id="2" name="ZoneTexte 1">
          <a:extLst>
            <a:ext uri="{FF2B5EF4-FFF2-40B4-BE49-F238E27FC236}">
              <a16:creationId xmlns:a16="http://schemas.microsoft.com/office/drawing/2014/main" id="{00000000-0008-0000-0400-000002000000}"/>
            </a:ext>
          </a:extLst>
        </xdr:cNvPr>
        <xdr:cNvSpPr txBox="1"/>
      </xdr:nvSpPr>
      <xdr:spPr>
        <a:xfrm>
          <a:off x="5905500" y="93072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a:p>
      </xdr:txBody>
    </xdr:sp>
    <xdr:clientData/>
  </xdr:oneCellAnchor>
  <xdr:twoCellAnchor>
    <xdr:from>
      <xdr:col>1</xdr:col>
      <xdr:colOff>1836965</xdr:colOff>
      <xdr:row>17</xdr:row>
      <xdr:rowOff>204108</xdr:rowOff>
    </xdr:from>
    <xdr:to>
      <xdr:col>1</xdr:col>
      <xdr:colOff>2054678</xdr:colOff>
      <xdr:row>18</xdr:row>
      <xdr:rowOff>149679</xdr:rowOff>
    </xdr:to>
    <xdr:sp macro="" textlink="">
      <xdr:nvSpPr>
        <xdr:cNvPr id="3" name="Flèche vers le bas 2">
          <a:extLst>
            <a:ext uri="{FF2B5EF4-FFF2-40B4-BE49-F238E27FC236}">
              <a16:creationId xmlns:a16="http://schemas.microsoft.com/office/drawing/2014/main" id="{00000000-0008-0000-0400-000003000000}"/>
            </a:ext>
          </a:extLst>
        </xdr:cNvPr>
        <xdr:cNvSpPr/>
      </xdr:nvSpPr>
      <xdr:spPr>
        <a:xfrm>
          <a:off x="2558144" y="6422572"/>
          <a:ext cx="217713" cy="217714"/>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xdr:col>
      <xdr:colOff>1628781</xdr:colOff>
      <xdr:row>17</xdr:row>
      <xdr:rowOff>206147</xdr:rowOff>
    </xdr:from>
    <xdr:to>
      <xdr:col>2</xdr:col>
      <xdr:colOff>1846494</xdr:colOff>
      <xdr:row>18</xdr:row>
      <xdr:rowOff>151718</xdr:rowOff>
    </xdr:to>
    <xdr:sp macro="" textlink="">
      <xdr:nvSpPr>
        <xdr:cNvPr id="11" name="Flèche vers le bas 10">
          <a:extLst>
            <a:ext uri="{FF2B5EF4-FFF2-40B4-BE49-F238E27FC236}">
              <a16:creationId xmlns:a16="http://schemas.microsoft.com/office/drawing/2014/main" id="{00000000-0008-0000-0400-00000B000000}"/>
            </a:ext>
          </a:extLst>
        </xdr:cNvPr>
        <xdr:cNvSpPr/>
      </xdr:nvSpPr>
      <xdr:spPr>
        <a:xfrm>
          <a:off x="6372231" y="6492647"/>
          <a:ext cx="217713" cy="221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4255912</xdr:colOff>
      <xdr:row>16</xdr:row>
      <xdr:rowOff>90310</xdr:rowOff>
    </xdr:from>
    <xdr:to>
      <xdr:col>2</xdr:col>
      <xdr:colOff>56444</xdr:colOff>
      <xdr:row>16</xdr:row>
      <xdr:rowOff>253999</xdr:rowOff>
    </xdr:to>
    <xdr:sp macro="" textlink="">
      <xdr:nvSpPr>
        <xdr:cNvPr id="6" name="Flèche droite rayée 5">
          <a:extLst>
            <a:ext uri="{FF2B5EF4-FFF2-40B4-BE49-F238E27FC236}">
              <a16:creationId xmlns:a16="http://schemas.microsoft.com/office/drawing/2014/main" id="{00000000-0008-0000-0400-000006000000}"/>
            </a:ext>
          </a:extLst>
        </xdr:cNvPr>
        <xdr:cNvSpPr/>
      </xdr:nvSpPr>
      <xdr:spPr>
        <a:xfrm>
          <a:off x="5088468" y="6313310"/>
          <a:ext cx="400754" cy="163689"/>
        </a:xfrm>
        <a:prstGeom prst="stripedRight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3</xdr:col>
      <xdr:colOff>142876</xdr:colOff>
      <xdr:row>41</xdr:row>
      <xdr:rowOff>152400</xdr:rowOff>
    </xdr:from>
    <xdr:to>
      <xdr:col>3</xdr:col>
      <xdr:colOff>638176</xdr:colOff>
      <xdr:row>42</xdr:row>
      <xdr:rowOff>114300</xdr:rowOff>
    </xdr:to>
    <xdr:sp macro="" textlink="">
      <xdr:nvSpPr>
        <xdr:cNvPr id="13" name="Flèche droite 12">
          <a:extLst>
            <a:ext uri="{FF2B5EF4-FFF2-40B4-BE49-F238E27FC236}">
              <a16:creationId xmlns:a16="http://schemas.microsoft.com/office/drawing/2014/main" id="{00000000-0008-0000-0400-00000D000000}"/>
            </a:ext>
          </a:extLst>
        </xdr:cNvPr>
        <xdr:cNvSpPr/>
      </xdr:nvSpPr>
      <xdr:spPr>
        <a:xfrm rot="20586835">
          <a:off x="8515351" y="14849475"/>
          <a:ext cx="495300" cy="171450"/>
        </a:xfrm>
        <a:prstGeom prst="rightArrow">
          <a:avLst/>
        </a:prstGeom>
        <a:gradFill>
          <a:gsLst>
            <a:gs pos="0">
              <a:srgbClr val="FABF8F"/>
            </a:gs>
            <a:gs pos="100000">
              <a:schemeClr val="accent1">
                <a:tint val="50000"/>
                <a:shade val="100000"/>
                <a:satMod val="350000"/>
              </a:schemeClr>
            </a:gs>
          </a:gsLst>
        </a:gradFill>
        <a:ln>
          <a:solidFill>
            <a:srgbClr val="FABF8F"/>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104775</xdr:colOff>
      <xdr:row>14</xdr:row>
      <xdr:rowOff>66675</xdr:rowOff>
    </xdr:from>
    <xdr:to>
      <xdr:col>4</xdr:col>
      <xdr:colOff>322488</xdr:colOff>
      <xdr:row>14</xdr:row>
      <xdr:rowOff>288471</xdr:rowOff>
    </xdr:to>
    <xdr:sp macro="" textlink="">
      <xdr:nvSpPr>
        <xdr:cNvPr id="12" name="Flèche vers le bas 11">
          <a:extLst>
            <a:ext uri="{FF2B5EF4-FFF2-40B4-BE49-F238E27FC236}">
              <a16:creationId xmlns:a16="http://schemas.microsoft.com/office/drawing/2014/main" id="{00000000-0008-0000-0400-00000C000000}"/>
            </a:ext>
          </a:extLst>
        </xdr:cNvPr>
        <xdr:cNvSpPr/>
      </xdr:nvSpPr>
      <xdr:spPr>
        <a:xfrm>
          <a:off x="9267825" y="5438775"/>
          <a:ext cx="217713" cy="221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3857625</xdr:colOff>
      <xdr:row>14</xdr:row>
      <xdr:rowOff>57150</xdr:rowOff>
    </xdr:from>
    <xdr:to>
      <xdr:col>4</xdr:col>
      <xdr:colOff>4075338</xdr:colOff>
      <xdr:row>14</xdr:row>
      <xdr:rowOff>278946</xdr:rowOff>
    </xdr:to>
    <xdr:sp macro="" textlink="">
      <xdr:nvSpPr>
        <xdr:cNvPr id="14" name="Flèche vers le bas 13">
          <a:extLst>
            <a:ext uri="{FF2B5EF4-FFF2-40B4-BE49-F238E27FC236}">
              <a16:creationId xmlns:a16="http://schemas.microsoft.com/office/drawing/2014/main" id="{00000000-0008-0000-0400-00000E000000}"/>
            </a:ext>
          </a:extLst>
        </xdr:cNvPr>
        <xdr:cNvSpPr/>
      </xdr:nvSpPr>
      <xdr:spPr>
        <a:xfrm>
          <a:off x="13020675" y="5429250"/>
          <a:ext cx="217713" cy="221796"/>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923926</xdr:colOff>
      <xdr:row>13</xdr:row>
      <xdr:rowOff>85724</xdr:rowOff>
    </xdr:from>
    <xdr:to>
      <xdr:col>5</xdr:col>
      <xdr:colOff>1038226</xdr:colOff>
      <xdr:row>13</xdr:row>
      <xdr:rowOff>297995</xdr:rowOff>
    </xdr:to>
    <xdr:sp macro="" textlink="">
      <xdr:nvSpPr>
        <xdr:cNvPr id="17" name="Flèche vers le bas 16">
          <a:extLst>
            <a:ext uri="{FF2B5EF4-FFF2-40B4-BE49-F238E27FC236}">
              <a16:creationId xmlns:a16="http://schemas.microsoft.com/office/drawing/2014/main" id="{00000000-0008-0000-0400-000011000000}"/>
            </a:ext>
          </a:extLst>
        </xdr:cNvPr>
        <xdr:cNvSpPr/>
      </xdr:nvSpPr>
      <xdr:spPr>
        <a:xfrm>
          <a:off x="14268451" y="5153024"/>
          <a:ext cx="114300" cy="212271"/>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5</xdr:col>
      <xdr:colOff>2247901</xdr:colOff>
      <xdr:row>13</xdr:row>
      <xdr:rowOff>85724</xdr:rowOff>
    </xdr:from>
    <xdr:to>
      <xdr:col>5</xdr:col>
      <xdr:colOff>2362201</xdr:colOff>
      <xdr:row>13</xdr:row>
      <xdr:rowOff>297995</xdr:rowOff>
    </xdr:to>
    <xdr:sp macro="" textlink="">
      <xdr:nvSpPr>
        <xdr:cNvPr id="18" name="Flèche vers le bas 17">
          <a:extLst>
            <a:ext uri="{FF2B5EF4-FFF2-40B4-BE49-F238E27FC236}">
              <a16:creationId xmlns:a16="http://schemas.microsoft.com/office/drawing/2014/main" id="{00000000-0008-0000-0400-000012000000}"/>
            </a:ext>
          </a:extLst>
        </xdr:cNvPr>
        <xdr:cNvSpPr/>
      </xdr:nvSpPr>
      <xdr:spPr>
        <a:xfrm>
          <a:off x="15592426" y="5153024"/>
          <a:ext cx="114300" cy="212271"/>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4</xdr:col>
      <xdr:colOff>1347107</xdr:colOff>
      <xdr:row>25</xdr:row>
      <xdr:rowOff>435428</xdr:rowOff>
    </xdr:from>
    <xdr:to>
      <xdr:col>5</xdr:col>
      <xdr:colOff>2053499</xdr:colOff>
      <xdr:row>36</xdr:row>
      <xdr:rowOff>278423</xdr:rowOff>
    </xdr:to>
    <xdr:sp macro="" textlink="">
      <xdr:nvSpPr>
        <xdr:cNvPr id="19" name="Zone de texte 1">
          <a:extLst>
            <a:ext uri="{FF2B5EF4-FFF2-40B4-BE49-F238E27FC236}">
              <a16:creationId xmlns:a16="http://schemas.microsoft.com/office/drawing/2014/main" id="{00000000-0008-0000-0400-000013000000}"/>
            </a:ext>
          </a:extLst>
        </xdr:cNvPr>
        <xdr:cNvSpPr txBox="1"/>
      </xdr:nvSpPr>
      <xdr:spPr>
        <a:xfrm>
          <a:off x="10513088" y="10480640"/>
          <a:ext cx="4890065" cy="3059514"/>
        </a:xfrm>
        <a:prstGeom prst="rect">
          <a:avLst/>
        </a:prstGeom>
        <a:solidFill>
          <a:sysClr val="window" lastClr="FFFFFF"/>
        </a:solidFill>
        <a:ln w="6350">
          <a:solidFill>
            <a:prstClr val="black"/>
          </a:solid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0"/>
            </a:spcAft>
          </a:pPr>
          <a:r>
            <a:rPr lang="fr-FR" sz="800" b="1">
              <a:solidFill>
                <a:srgbClr val="C00000"/>
              </a:solidFill>
              <a:effectLst/>
              <a:highlight>
                <a:srgbClr val="FFFF00"/>
              </a:highlight>
              <a:latin typeface="Arial" panose="020B0604020202020204" pitchFamily="34" charset="0"/>
              <a:ea typeface="Calibri" panose="020F0502020204030204" pitchFamily="34" charset="0"/>
              <a:cs typeface="Times New Roman" panose="02020603050405020304" pitchFamily="18" charset="0"/>
            </a:rPr>
            <a:t>PAIEMENT PAR CHÈQUE  </a:t>
          </a:r>
        </a:p>
        <a:p>
          <a:pPr algn="ctr">
            <a:lnSpc>
              <a:spcPct val="107000"/>
            </a:lnSpc>
            <a:spcAft>
              <a:spcPts val="0"/>
            </a:spcAft>
          </a:pPr>
          <a:r>
            <a:rPr lang="fr-FR" sz="800" b="1">
              <a:solidFill>
                <a:srgbClr val="002060"/>
              </a:solidFill>
              <a:effectLst/>
              <a:highlight>
                <a:srgbClr val="FFFF00"/>
              </a:highlight>
              <a:latin typeface="Arial" panose="020B0604020202020204" pitchFamily="34" charset="0"/>
              <a:ea typeface="Calibri" panose="020F0502020204030204" pitchFamily="34" charset="0"/>
              <a:cs typeface="Times New Roman" panose="02020603050405020304" pitchFamily="18" charset="0"/>
            </a:rPr>
            <a:t>Joindre une copie de la facture</a:t>
          </a:r>
          <a:endParaRPr lang="fr-FR" sz="1100">
            <a:solidFill>
              <a:srgbClr val="002060"/>
            </a:solidFill>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5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t> </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t>BAYARD EDITIONS</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Service comptabilité clients</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18 rue Barbès</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92128 MONTROUGE Cedex</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 </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 </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07000"/>
            </a:lnSpc>
            <a:spcAft>
              <a:spcPts val="0"/>
            </a:spcAft>
          </a:pPr>
          <a:r>
            <a:rPr lang="fr-FR" sz="500" b="1">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b="1">
              <a:solidFill>
                <a:srgbClr val="C00000"/>
              </a:solidFill>
              <a:effectLst/>
              <a:highlight>
                <a:srgbClr val="FFFF00"/>
              </a:highlight>
              <a:latin typeface="Arial" panose="020B0604020202020204" pitchFamily="34" charset="0"/>
              <a:ea typeface="Calibri" panose="020F0502020204030204" pitchFamily="34" charset="0"/>
              <a:cs typeface="Times New Roman" panose="02020603050405020304" pitchFamily="18" charset="0"/>
            </a:rPr>
            <a:t>PAIEMENT PAR VIREMENT  </a:t>
          </a:r>
        </a:p>
        <a:p>
          <a:pPr algn="ctr">
            <a:lnSpc>
              <a:spcPct val="107000"/>
            </a:lnSpc>
            <a:spcAft>
              <a:spcPts val="0"/>
            </a:spcAft>
          </a:pPr>
          <a:endParaRPr lang="fr-FR" sz="6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t>En cas de virement, merci d'indiquer dans l'intitulé du virement</a:t>
          </a:r>
          <a:br>
            <a:rPr lang="fr-FR" sz="8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br>
          <a:r>
            <a:rPr lang="fr-FR" sz="800" b="1">
              <a:solidFill>
                <a:srgbClr val="2F5496"/>
              </a:solidFill>
              <a:effectLst/>
              <a:latin typeface="Arial" panose="020B0604020202020204" pitchFamily="34" charset="0"/>
              <a:ea typeface="Calibri" panose="020F0502020204030204" pitchFamily="34" charset="0"/>
              <a:cs typeface="Times New Roman" panose="02020603050405020304" pitchFamily="18" charset="0"/>
            </a:rPr>
            <a:t>les références des factures concernées</a:t>
          </a:r>
          <a:b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b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Banque :</a:t>
          </a:r>
          <a:b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b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CIC Paris Grandes Entreprises</a:t>
          </a:r>
          <a:b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b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57 rue de la Victoire</a:t>
          </a:r>
          <a:b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br>
          <a:r>
            <a:rPr lang="fr-FR" sz="800">
              <a:solidFill>
                <a:srgbClr val="2F5496"/>
              </a:solidFill>
              <a:effectLst/>
              <a:latin typeface="Arial" panose="020B0604020202020204" pitchFamily="34" charset="0"/>
              <a:ea typeface="Calibri" panose="020F0502020204030204" pitchFamily="34" charset="0"/>
              <a:cs typeface="Times New Roman" panose="02020603050405020304" pitchFamily="18" charset="0"/>
            </a:rPr>
            <a:t>75009 PARIS</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800"/>
            </a:spcAft>
          </a:pPr>
          <a:r>
            <a:rPr lang="fr-FR" sz="800">
              <a:solidFill>
                <a:srgbClr val="0070C0"/>
              </a:solidFill>
              <a:effectLst/>
              <a:latin typeface="Arial" panose="020B0604020202020204" pitchFamily="34" charset="0"/>
              <a:ea typeface="Calibri" panose="020F0502020204030204" pitchFamily="34" charset="0"/>
              <a:cs typeface="Times New Roman" panose="02020603050405020304" pitchFamily="18" charset="0"/>
            </a:rPr>
            <a:t>RIB : </a:t>
          </a:r>
          <a:r>
            <a:rPr lang="fr-FR" sz="800" b="1">
              <a:solidFill>
                <a:srgbClr val="0070C0"/>
              </a:solidFill>
              <a:effectLst/>
              <a:latin typeface="Arial" panose="020B0604020202020204" pitchFamily="34" charset="0"/>
              <a:ea typeface="Calibri" panose="020F0502020204030204" pitchFamily="34" charset="0"/>
              <a:cs typeface="Times New Roman" panose="02020603050405020304" pitchFamily="18" charset="0"/>
            </a:rPr>
            <a:t>30066 10972 00010363701 13</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800"/>
            </a:spcAft>
          </a:pPr>
          <a:r>
            <a:rPr lang="fr-FR" sz="800" b="1">
              <a:solidFill>
                <a:srgbClr val="0070C0"/>
              </a:solidFill>
              <a:effectLst/>
              <a:latin typeface="Arial" panose="020B0604020202020204" pitchFamily="34" charset="0"/>
              <a:ea typeface="Calibri" panose="020F0502020204030204" pitchFamily="34" charset="0"/>
              <a:cs typeface="Times New Roman" panose="02020603050405020304" pitchFamily="18" charset="0"/>
            </a:rPr>
            <a:t>IBAN : FR7630066109720001036370113 BIC : CMCIFRPPCOR</a:t>
          </a:r>
          <a:endParaRPr lang="fr-FR"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0</xdr:col>
      <xdr:colOff>776111</xdr:colOff>
      <xdr:row>53</xdr:row>
      <xdr:rowOff>153154</xdr:rowOff>
    </xdr:from>
    <xdr:to>
      <xdr:col>2</xdr:col>
      <xdr:colOff>2314087</xdr:colOff>
      <xdr:row>65</xdr:row>
      <xdr:rowOff>16116</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rcRect/>
        <a:stretch/>
      </xdr:blipFill>
      <xdr:spPr>
        <a:xfrm>
          <a:off x="776111" y="16634932"/>
          <a:ext cx="6970754" cy="1894962"/>
        </a:xfrm>
        <a:prstGeom prst="rect">
          <a:avLst/>
        </a:prstGeom>
      </xdr:spPr>
    </xdr:pic>
    <xdr:clientData/>
  </xdr:twoCellAnchor>
  <xdr:twoCellAnchor editAs="oneCell">
    <xdr:from>
      <xdr:col>7</xdr:col>
      <xdr:colOff>324555</xdr:colOff>
      <xdr:row>1</xdr:row>
      <xdr:rowOff>600818</xdr:rowOff>
    </xdr:from>
    <xdr:to>
      <xdr:col>15</xdr:col>
      <xdr:colOff>191587</xdr:colOff>
      <xdr:row>5</xdr:row>
      <xdr:rowOff>216277</xdr:rowOff>
    </xdr:to>
    <xdr:pic>
      <xdr:nvPicPr>
        <xdr:cNvPr id="8" name="Imag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rcRect/>
        <a:stretch/>
      </xdr:blipFill>
      <xdr:spPr>
        <a:xfrm>
          <a:off x="20178888" y="770151"/>
          <a:ext cx="6527477" cy="17744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200025</xdr:colOff>
      <xdr:row>1</xdr:row>
      <xdr:rowOff>76200</xdr:rowOff>
    </xdr:from>
    <xdr:to>
      <xdr:col>0</xdr:col>
      <xdr:colOff>742950</xdr:colOff>
      <xdr:row>2</xdr:row>
      <xdr:rowOff>276225</xdr:rowOff>
    </xdr:to>
    <xdr:pic>
      <xdr:nvPicPr>
        <xdr:cNvPr id="345650" name="Image 1">
          <a:extLst>
            <a:ext uri="{FF2B5EF4-FFF2-40B4-BE49-F238E27FC236}">
              <a16:creationId xmlns:a16="http://schemas.microsoft.com/office/drawing/2014/main" id="{00000000-0008-0000-0500-0000324605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542925" cy="5334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editAs="oneCell">
    <xdr:from>
      <xdr:col>1</xdr:col>
      <xdr:colOff>219075</xdr:colOff>
      <xdr:row>1</xdr:row>
      <xdr:rowOff>57150</xdr:rowOff>
    </xdr:from>
    <xdr:to>
      <xdr:col>2</xdr:col>
      <xdr:colOff>647700</xdr:colOff>
      <xdr:row>2</xdr:row>
      <xdr:rowOff>295275</xdr:rowOff>
    </xdr:to>
    <xdr:pic>
      <xdr:nvPicPr>
        <xdr:cNvPr id="345651" name="Image 2">
          <a:extLst>
            <a:ext uri="{FF2B5EF4-FFF2-40B4-BE49-F238E27FC236}">
              <a16:creationId xmlns:a16="http://schemas.microsoft.com/office/drawing/2014/main" id="{00000000-0008-0000-0500-0000334605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81075" y="257175"/>
          <a:ext cx="1381125" cy="571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114302</xdr:colOff>
      <xdr:row>2</xdr:row>
      <xdr:rowOff>95253</xdr:rowOff>
    </xdr:from>
    <xdr:to>
      <xdr:col>3</xdr:col>
      <xdr:colOff>489570</xdr:colOff>
      <xdr:row>4</xdr:row>
      <xdr:rowOff>101180</xdr:rowOff>
    </xdr:to>
    <xdr:pic>
      <xdr:nvPicPr>
        <xdr:cNvPr id="346259" name="Image 1" descr="RÃ©sultat de recherche d'images pour &quot;logo bayard&quot;">
          <a:extLst>
            <a:ext uri="{FF2B5EF4-FFF2-40B4-BE49-F238E27FC236}">
              <a16:creationId xmlns:a16="http://schemas.microsoft.com/office/drawing/2014/main" id="{00000000-0008-0000-0600-00009348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135" y="444503"/>
          <a:ext cx="1486518" cy="36576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114302</xdr:colOff>
      <xdr:row>2</xdr:row>
      <xdr:rowOff>95253</xdr:rowOff>
    </xdr:from>
    <xdr:to>
      <xdr:col>3</xdr:col>
      <xdr:colOff>489570</xdr:colOff>
      <xdr:row>4</xdr:row>
      <xdr:rowOff>101180</xdr:rowOff>
    </xdr:to>
    <xdr:pic>
      <xdr:nvPicPr>
        <xdr:cNvPr id="2" name="Image 1" descr="RÃ©sultat de recherche d'images pour &quot;logo bayard&quot;">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902" y="438153"/>
          <a:ext cx="1480168" cy="36152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CHAINE%20D'OFFICE%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VHD/BONS%20DE%20COMMANDE/BAYARD/BC%20BAYARD/envoi%20office%20du%209%20avril%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05 janvier 2012"/>
      <sheetName val="office 12 janvier 2012"/>
      <sheetName val="office 19 janvier 2012"/>
      <sheetName val="office 26 janvier 2012"/>
      <sheetName val="office 2 février 2012"/>
      <sheetName val="office 9 février 2012"/>
      <sheetName val="office 16 février 2012 "/>
      <sheetName val="office 23 fevrier 2012"/>
      <sheetName val="office 1 mars 2012 "/>
      <sheetName val="office 10 mars 2011"/>
      <sheetName val="office 17 mars 2011"/>
      <sheetName val="office 22 mars 2011"/>
      <sheetName val="office 31 mars 2011"/>
      <sheetName val="office 5 avril 2012"/>
      <sheetName val="office 13 avril 2012"/>
      <sheetName val="office 20 avril 2012"/>
      <sheetName val="office 27 avril 2012"/>
      <sheetName val="office 7 mai 2012"/>
      <sheetName val="office 15 mai 2012"/>
      <sheetName val="office 23 mai 2012"/>
      <sheetName val="office 31 mai 2012"/>
      <sheetName val="office 7 juin 2012"/>
      <sheetName val="office 14 juin 2012"/>
      <sheetName val="office 21 juin 2012"/>
      <sheetName val="office 28 juin 2012"/>
      <sheetName val="office 5 juillet 2012"/>
      <sheetName val="office 12 juillet 2012"/>
      <sheetName val="office 30 août 2012"/>
      <sheetName val="office du 6 sept 2012"/>
      <sheetName val="office du 13 sept 2012"/>
      <sheetName val="office du 22 sept 2012"/>
      <sheetName val="office 27 sept 2012"/>
      <sheetName val="office 4 oct 2012"/>
      <sheetName val="office 11 oct 2012"/>
      <sheetName val="office 18 oct 2012"/>
      <sheetName val="office 25 oct 2012"/>
      <sheetName val="office 4 nov 2011"/>
      <sheetName val="office 17 novembre 2011"/>
      <sheetName val="office 24 novembre 2011"/>
      <sheetName val="office 1 decembre 2011"/>
      <sheetName val="office 8 decembre 2011"/>
      <sheetName val="office 16 decembre 2010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9 avril 2009"/>
      <sheetName val="office 23 fevrier 2012"/>
    </sheetNames>
    <sheetDataSet>
      <sheetData sheetId="0">
        <row r="4">
          <cell r="A4" t="str">
            <v>OFFICE 200904.3 du 9 avril 2009</v>
          </cell>
        </row>
        <row r="6">
          <cell r="A6" t="str">
            <v>Titres</v>
          </cell>
          <cell r="B6" t="str">
            <v>ISBN</v>
          </cell>
          <cell r="C6" t="str">
            <v>code sodis</v>
          </cell>
          <cell r="D6" t="str">
            <v>code art</v>
          </cell>
          <cell r="E6" t="str">
            <v>n° coll</v>
          </cell>
          <cell r="F6" t="str">
            <v>nom collection</v>
          </cell>
          <cell r="G6" t="str">
            <v xml:space="preserve">prix </v>
          </cell>
          <cell r="H6" t="str">
            <v>CO</v>
          </cell>
          <cell r="I6" t="str">
            <v>office</v>
          </cell>
        </row>
        <row r="8">
          <cell r="A8" t="str">
            <v xml:space="preserve">BAYARD JEUNESSE </v>
          </cell>
        </row>
      </sheetData>
      <sheetData sheetId="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8" xr:uid="{00000000-000C-0000-FFFF-FFFF00000000}" name="Tableau479" displayName="Tableau479" ref="C22:K47" headerRowDxfId="48" dataDxfId="46" totalsRowDxfId="44" headerRowBorderDxfId="47" tableBorderDxfId="45" totalsRowBorderDxfId="43">
  <autoFilter ref="C22:K47" xr:uid="{00000000-0009-0000-0100-000062050000}"/>
  <tableColumns count="9">
    <tableColumn id="1" xr3:uid="{00000000-0010-0000-0000-000001000000}" name="EAN" dataDxfId="42" totalsRowDxfId="41"/>
    <tableColumn id="2" xr3:uid="{00000000-0010-0000-0000-000002000000}" name="DESIGNATION" dataDxfId="40">
      <calculatedColumnFormula>VLOOKUP(C23,'BDC EDITION - AVRIL 2024'!$A$2:$W$2424,7,FALSE)</calculatedColumnFormula>
    </tableColumn>
    <tableColumn id="3" xr3:uid="{00000000-0010-0000-0000-000003000000}" name="TAUX DE TVA" dataDxfId="39" totalsRowDxfId="38" dataCellStyle="Pourcentage">
      <calculatedColumnFormula>VLOOKUP(C23,'BDC EDITION - AVRIL 2024'!$A$2:$AC$2424,20,FALSE)</calculatedColumnFormula>
    </tableColumn>
    <tableColumn id="4" xr3:uid="{00000000-0010-0000-0000-000004000000}" name="QTES" totalsRowFunction="custom" dataDxfId="37" totalsRowDxfId="36">
      <calculatedColumnFormula>VLOOKUP(C23,'BDC EDITION - AVRIL 2024'!$A$2:$W$2424,21,FALSE)</calculatedColumnFormula>
      <totalsRowFormula>SUM(F23:F47)</totalsRowFormula>
    </tableColumn>
    <tableColumn id="6" xr3:uid="{00000000-0010-0000-0000-000006000000}" name="PRIX UNITAIRE HT" dataDxfId="35" totalsRowDxfId="34">
      <calculatedColumnFormula>VLOOKUP(C23,'BDC EDITION - AVRIL 2024'!$A$2:$W$2424,19,FALSE)</calculatedColumnFormula>
    </tableColumn>
    <tableColumn id="5" xr3:uid="{00000000-0010-0000-0000-000005000000}" name="MONTANT HT NON REMISÉ" dataDxfId="33" totalsRowDxfId="32">
      <calculatedColumnFormula>Tableau479[[#This Row],[QTES]]*Tableau479[[#This Row],[PRIX UNITAIRE HT]]</calculatedColumnFormula>
    </tableColumn>
    <tableColumn id="7" xr3:uid="{00000000-0010-0000-0000-000007000000}" name="TAUX DE REMISE" dataDxfId="31" totalsRowDxfId="30" dataCellStyle="Pourcentage"/>
    <tableColumn id="8" xr3:uid="{00000000-0010-0000-0000-000008000000}" name="PRIX REMISE UNITAIRE HT" totalsRowLabel="TOTAL" dataDxfId="29" totalsRowDxfId="28">
      <calculatedColumnFormula>G23-(G23*I23)</calculatedColumnFormula>
    </tableColumn>
    <tableColumn id="9" xr3:uid="{00000000-0010-0000-0000-000009000000}" name="MONTANT HT" totalsRowFunction="custom" dataDxfId="27" totalsRowDxfId="26">
      <calculatedColumnFormula>F23*J23</calculatedColumnFormula>
      <totalsRowFormula>SUM(K23:K47)</totalsRowFormula>
    </tableColumn>
  </tableColumns>
  <tableStyleInfo name="TableStyleLight15"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leau4792" displayName="Tableau4792" ref="C28:K53" headerRowDxfId="22" dataDxfId="20" totalsRowDxfId="18" headerRowBorderDxfId="21" tableBorderDxfId="19" totalsRowBorderDxfId="17">
  <autoFilter ref="C28:K53" xr:uid="{00000000-0009-0000-0100-000001000000}"/>
  <tableColumns count="9">
    <tableColumn id="1" xr3:uid="{00000000-0010-0000-0100-000001000000}" name="EAN" dataDxfId="16" totalsRowDxfId="15"/>
    <tableColumn id="2" xr3:uid="{00000000-0010-0000-0100-000002000000}" name="DESIGNATION" dataDxfId="14">
      <calculatedColumnFormula>VLOOKUP(C29,'BDC EDITION - AVRIL 2024'!$A$2:$W$2424,7,FALSE)</calculatedColumnFormula>
    </tableColumn>
    <tableColumn id="3" xr3:uid="{00000000-0010-0000-0100-000003000000}" name="TAUX DE TVA" dataDxfId="13" totalsRowDxfId="12" dataCellStyle="Pourcentage">
      <calculatedColumnFormula>VLOOKUP(C29,'BDC EDITION - AVRIL 2024'!$A$2:$AC$2424,20,FALSE)</calculatedColumnFormula>
    </tableColumn>
    <tableColumn id="4" xr3:uid="{00000000-0010-0000-0100-000004000000}" name="QTES" totalsRowFunction="custom" dataDxfId="11" totalsRowDxfId="10">
      <calculatedColumnFormula>VLOOKUP(C29,'BDC EDITION - AVRIL 2024'!$A$2:$W$2424,21,FALSE)</calculatedColumnFormula>
      <totalsRowFormula>SUM(F29:F53)</totalsRowFormula>
    </tableColumn>
    <tableColumn id="6" xr3:uid="{00000000-0010-0000-0100-000006000000}" name="PRIX UNITAIRE HT" dataDxfId="9" totalsRowDxfId="8">
      <calculatedColumnFormula>VLOOKUP(C29,'BDC EDITION - AVRIL 2024'!$A$2:$W$2424,19,FALSE)</calculatedColumnFormula>
    </tableColumn>
    <tableColumn id="5" xr3:uid="{00000000-0010-0000-0100-000005000000}" name="TOTAL HT SANS REMISE" dataDxfId="7" totalsRowDxfId="6">
      <calculatedColumnFormula>Tableau4792[[#This Row],[QTES]]*Tableau4792[[#This Row],[PRIX UNITAIRE HT]]</calculatedColumnFormula>
    </tableColumn>
    <tableColumn id="7" xr3:uid="{00000000-0010-0000-0100-000007000000}" name="TAUX DE REMISE" dataDxfId="5" totalsRowDxfId="4" dataCellStyle="Pourcentage">
      <calculatedColumnFormula>IF($H$55&gt;85,0.09,0)</calculatedColumnFormula>
    </tableColumn>
    <tableColumn id="8" xr3:uid="{00000000-0010-0000-0100-000008000000}" name="PRIX REMISE UNITAIRE HT" totalsRowLabel="TOTAL" dataDxfId="3" totalsRowDxfId="2">
      <calculatedColumnFormula>G29-(G29*I29)</calculatedColumnFormula>
    </tableColumn>
    <tableColumn id="9" xr3:uid="{00000000-0010-0000-0100-000009000000}" name="TOTAL REMISÉ HT" totalsRowFunction="custom" dataDxfId="1" totalsRowDxfId="0">
      <calculatedColumnFormula>F29*J29</calculatedColumnFormula>
      <totalsRowFormula>SUM(K29:K53)</totalsRowFormula>
    </tableColumn>
  </tableColumns>
  <tableStyleInfo name="TableStyleLight15" showFirstColumn="0" showLastColumn="0" showRowStripes="0" showColumnStripes="0"/>
</table>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image" Target="../media/image7.png"/><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AJ2434"/>
  <sheetViews>
    <sheetView tabSelected="1" zoomScale="110" zoomScaleNormal="110" zoomScalePageLayoutView="120" workbookViewId="0">
      <pane ySplit="1" topLeftCell="A2" activePane="bottomLeft" state="frozen"/>
      <selection pane="bottomLeft"/>
    </sheetView>
  </sheetViews>
  <sheetFormatPr baseColWidth="10" defaultColWidth="10.83203125" defaultRowHeight="12" customHeight="1" outlineLevelCol="1" x14ac:dyDescent="0.15"/>
  <cols>
    <col min="1" max="1" width="13.33203125" style="908" customWidth="1"/>
    <col min="2" max="2" width="4.1640625" style="909" customWidth="1"/>
    <col min="3" max="3" width="9" style="910" customWidth="1"/>
    <col min="4" max="4" width="18.5" style="911" bestFit="1" customWidth="1"/>
    <col min="5" max="5" width="27.6640625" style="912" customWidth="1"/>
    <col min="6" max="6" width="30.33203125" style="447" customWidth="1"/>
    <col min="7" max="7" width="48" style="447" customWidth="1"/>
    <col min="8" max="8" width="9" style="620" customWidth="1"/>
    <col min="9" max="9" width="7.33203125" style="911" customWidth="1"/>
    <col min="10" max="10" width="6.33203125" style="911" customWidth="1"/>
    <col min="11" max="11" width="9.5" style="913" customWidth="1"/>
    <col min="12" max="12" width="9" style="913" customWidth="1"/>
    <col min="13" max="13" width="10" style="913" customWidth="1"/>
    <col min="14" max="14" width="3.33203125" style="620" customWidth="1"/>
    <col min="15" max="15" width="12.6640625" style="914" customWidth="1"/>
    <col min="16" max="16" width="8.83203125" style="620" customWidth="1"/>
    <col min="17" max="17" width="8.1640625" style="620" customWidth="1"/>
    <col min="18" max="18" width="8.6640625" style="494" customWidth="1"/>
    <col min="19" max="19" width="7.6640625" style="494" customWidth="1"/>
    <col min="20" max="20" width="10.1640625" style="915" customWidth="1"/>
    <col min="21" max="21" width="8.6640625" style="916" customWidth="1"/>
    <col min="22" max="28" width="11.5" style="494" customWidth="1"/>
    <col min="29" max="29" width="11.5" style="917" hidden="1" customWidth="1" outlineLevel="1"/>
    <col min="30" max="30" width="11.5" style="918" hidden="1" customWidth="1" outlineLevel="1"/>
    <col min="31" max="31" width="11.5" style="919" hidden="1" customWidth="1" outlineLevel="1"/>
    <col min="32" max="32" width="11.5" style="918" hidden="1" customWidth="1" outlineLevel="1"/>
    <col min="33" max="33" width="11.5" style="917" hidden="1" customWidth="1" outlineLevel="1"/>
    <col min="34" max="34" width="11.5" style="620" customWidth="1" collapsed="1"/>
    <col min="35" max="36" width="11.5" style="620" customWidth="1"/>
    <col min="37" max="16384" width="10.83203125" style="447"/>
  </cols>
  <sheetData>
    <row r="1" spans="1:36" s="390" customFormat="1" ht="49" customHeight="1" x14ac:dyDescent="0.15">
      <c r="A1" s="378" t="s">
        <v>37</v>
      </c>
      <c r="B1" s="379" t="s">
        <v>1984</v>
      </c>
      <c r="C1" s="380" t="s">
        <v>14</v>
      </c>
      <c r="D1" s="380" t="s">
        <v>44</v>
      </c>
      <c r="E1" s="380" t="s">
        <v>43</v>
      </c>
      <c r="F1" s="380" t="s">
        <v>254</v>
      </c>
      <c r="G1" s="380" t="s">
        <v>13</v>
      </c>
      <c r="H1" s="379" t="s">
        <v>5574</v>
      </c>
      <c r="I1" s="379" t="s">
        <v>36</v>
      </c>
      <c r="J1" s="379" t="s">
        <v>574</v>
      </c>
      <c r="K1" s="381" t="s">
        <v>467</v>
      </c>
      <c r="L1" s="381" t="s">
        <v>1475</v>
      </c>
      <c r="M1" s="382" t="s">
        <v>735</v>
      </c>
      <c r="N1" s="380" t="s">
        <v>1811</v>
      </c>
      <c r="O1" s="378" t="s">
        <v>495</v>
      </c>
      <c r="P1" s="380" t="s">
        <v>720</v>
      </c>
      <c r="Q1" s="380" t="s">
        <v>721</v>
      </c>
      <c r="R1" s="383" t="s">
        <v>4175</v>
      </c>
      <c r="S1" s="383" t="s">
        <v>4174</v>
      </c>
      <c r="T1" s="384" t="s">
        <v>1002</v>
      </c>
      <c r="U1" s="1076" t="s">
        <v>151</v>
      </c>
      <c r="V1" s="383" t="s">
        <v>2494</v>
      </c>
      <c r="W1" s="385" t="s">
        <v>2413</v>
      </c>
      <c r="X1" s="386"/>
      <c r="Y1" s="386"/>
      <c r="Z1" s="386"/>
      <c r="AA1" s="386"/>
      <c r="AB1" s="386"/>
      <c r="AC1" s="387" t="s">
        <v>2412</v>
      </c>
      <c r="AD1" s="387" t="s">
        <v>2415</v>
      </c>
      <c r="AE1" s="388" t="s">
        <v>2417</v>
      </c>
      <c r="AF1" s="389" t="s">
        <v>2418</v>
      </c>
      <c r="AG1" s="389" t="s">
        <v>2414</v>
      </c>
    </row>
    <row r="2" spans="1:36" s="408" customFormat="1" ht="12" customHeight="1" x14ac:dyDescent="0.15">
      <c r="A2" s="391">
        <v>9791036337727</v>
      </c>
      <c r="B2" s="392">
        <v>4</v>
      </c>
      <c r="C2" s="393" t="s">
        <v>727</v>
      </c>
      <c r="D2" s="393" t="s">
        <v>35</v>
      </c>
      <c r="E2" s="393" t="s">
        <v>2393</v>
      </c>
      <c r="F2" s="393" t="s">
        <v>385</v>
      </c>
      <c r="G2" s="393" t="s">
        <v>1597</v>
      </c>
      <c r="H2" s="394">
        <f>VLOOKUP(A2,'02.04.2024'!$A$2:$D$70989,3,FALSE)</f>
        <v>3969</v>
      </c>
      <c r="I2" s="395"/>
      <c r="J2" s="395">
        <v>200</v>
      </c>
      <c r="K2" s="396"/>
      <c r="L2" s="396"/>
      <c r="M2" s="396">
        <v>44503</v>
      </c>
      <c r="N2" s="395"/>
      <c r="O2" s="397">
        <v>9791036337727</v>
      </c>
      <c r="P2" s="395" t="s">
        <v>2729</v>
      </c>
      <c r="Q2" s="395">
        <v>6782399</v>
      </c>
      <c r="R2" s="398">
        <v>14.9</v>
      </c>
      <c r="S2" s="398">
        <f t="shared" ref="S2:S48" si="0">R2/(1+T2)</f>
        <v>14.123222748815166</v>
      </c>
      <c r="T2" s="399">
        <v>5.5E-2</v>
      </c>
      <c r="U2" s="1077"/>
      <c r="V2" s="400">
        <f t="shared" ref="V2:V64" si="1">AC2</f>
        <v>0</v>
      </c>
      <c r="W2" s="401">
        <f t="shared" ref="W2:W65" si="2">$R2*$U2</f>
        <v>0</v>
      </c>
      <c r="X2" s="402"/>
      <c r="Y2" s="402"/>
      <c r="Z2" s="402"/>
      <c r="AA2" s="402"/>
      <c r="AB2" s="402"/>
      <c r="AC2" s="403">
        <f t="shared" ref="AC2:AC64" si="3">W2/(1+AE2)</f>
        <v>0</v>
      </c>
      <c r="AD2" s="404">
        <f>IF($AC$2430&lt;85,AC2,AC2-(AC2*'EN-TÊTE DÉLÉGUES'!$C$37))</f>
        <v>0</v>
      </c>
      <c r="AE2" s="405">
        <f t="shared" ref="AE2:AE65" si="4">IF(T2=5.5%,0.055,IF(T2=20%,0.2))</f>
        <v>5.5E-2</v>
      </c>
      <c r="AF2" s="406">
        <f t="shared" ref="AF2:AF64" si="5">+AD2*AE2</f>
        <v>0</v>
      </c>
      <c r="AG2" s="407">
        <f t="shared" ref="AG2:AG64" si="6">+AD2+AF2</f>
        <v>0</v>
      </c>
    </row>
    <row r="3" spans="1:36" s="408" customFormat="1" ht="12" customHeight="1" x14ac:dyDescent="0.15">
      <c r="A3" s="391">
        <v>9782747050449</v>
      </c>
      <c r="B3" s="392">
        <v>4</v>
      </c>
      <c r="C3" s="393" t="s">
        <v>727</v>
      </c>
      <c r="D3" s="393" t="s">
        <v>35</v>
      </c>
      <c r="E3" s="393" t="s">
        <v>2393</v>
      </c>
      <c r="F3" s="393" t="s">
        <v>385</v>
      </c>
      <c r="G3" s="393" t="s">
        <v>736</v>
      </c>
      <c r="H3" s="394">
        <f>VLOOKUP(A3,'02.04.2024'!$A$2:$D$70989,3,FALSE)</f>
        <v>2035</v>
      </c>
      <c r="I3" s="395"/>
      <c r="J3" s="395">
        <v>300</v>
      </c>
      <c r="K3" s="396"/>
      <c r="L3" s="396"/>
      <c r="M3" s="396">
        <v>41920</v>
      </c>
      <c r="N3" s="396"/>
      <c r="O3" s="397">
        <v>9782747050449</v>
      </c>
      <c r="P3" s="409" t="s">
        <v>148</v>
      </c>
      <c r="Q3" s="397">
        <v>3948198</v>
      </c>
      <c r="R3" s="398">
        <v>14.9</v>
      </c>
      <c r="S3" s="398">
        <f t="shared" si="0"/>
        <v>14.123222748815166</v>
      </c>
      <c r="T3" s="399">
        <v>5.5E-2</v>
      </c>
      <c r="U3" s="1077"/>
      <c r="V3" s="400">
        <f t="shared" si="1"/>
        <v>0</v>
      </c>
      <c r="W3" s="401">
        <f t="shared" si="2"/>
        <v>0</v>
      </c>
      <c r="X3" s="402"/>
      <c r="Y3" s="402"/>
      <c r="Z3" s="402"/>
      <c r="AA3" s="402"/>
      <c r="AB3" s="402"/>
      <c r="AC3" s="403">
        <f t="shared" si="3"/>
        <v>0</v>
      </c>
      <c r="AD3" s="404">
        <f>IF($AC$2430&lt;85,AC3,AC3-(AC3*'EN-TÊTE DÉLÉGUES'!$C$37))</f>
        <v>0</v>
      </c>
      <c r="AE3" s="405">
        <f t="shared" si="4"/>
        <v>5.5E-2</v>
      </c>
      <c r="AF3" s="406">
        <f t="shared" si="5"/>
        <v>0</v>
      </c>
      <c r="AG3" s="407">
        <f t="shared" si="6"/>
        <v>0</v>
      </c>
      <c r="AI3" s="410"/>
    </row>
    <row r="4" spans="1:36" s="420" customFormat="1" ht="12" customHeight="1" x14ac:dyDescent="0.15">
      <c r="A4" s="411">
        <v>9791036349980</v>
      </c>
      <c r="B4" s="412">
        <v>4</v>
      </c>
      <c r="C4" s="393" t="s">
        <v>727</v>
      </c>
      <c r="D4" s="393" t="s">
        <v>35</v>
      </c>
      <c r="E4" s="393" t="s">
        <v>2393</v>
      </c>
      <c r="F4" s="393" t="s">
        <v>385</v>
      </c>
      <c r="G4" s="393" t="s">
        <v>3885</v>
      </c>
      <c r="H4" s="394">
        <f>VLOOKUP(A4,'02.04.2024'!$A$2:$D$70989,3,FALSE)</f>
        <v>7893</v>
      </c>
      <c r="I4" s="413"/>
      <c r="J4" s="414">
        <v>200</v>
      </c>
      <c r="K4" s="415"/>
      <c r="L4" s="415"/>
      <c r="M4" s="416">
        <v>44839</v>
      </c>
      <c r="N4" s="416"/>
      <c r="O4" s="394">
        <v>9791036349980</v>
      </c>
      <c r="P4" s="417" t="s">
        <v>3886</v>
      </c>
      <c r="Q4" s="414">
        <v>5190593</v>
      </c>
      <c r="R4" s="418">
        <v>14.9</v>
      </c>
      <c r="S4" s="398">
        <f t="shared" si="0"/>
        <v>14.123222748815166</v>
      </c>
      <c r="T4" s="419">
        <v>5.5E-2</v>
      </c>
      <c r="U4" s="1077"/>
      <c r="V4" s="400">
        <f t="shared" si="1"/>
        <v>0</v>
      </c>
      <c r="W4" s="401">
        <f t="shared" si="2"/>
        <v>0</v>
      </c>
      <c r="AC4" s="421">
        <f t="shared" si="3"/>
        <v>0</v>
      </c>
      <c r="AD4" s="422">
        <f>IF($AC$2430&lt;85,AC4,AC4-(AC4*'EN-TÊTE DÉLÉGUES'!$C$37))</f>
        <v>0</v>
      </c>
      <c r="AE4" s="423">
        <f t="shared" si="4"/>
        <v>5.5E-2</v>
      </c>
      <c r="AF4" s="424">
        <f t="shared" si="5"/>
        <v>0</v>
      </c>
      <c r="AG4" s="425">
        <f t="shared" si="6"/>
        <v>0</v>
      </c>
    </row>
    <row r="5" spans="1:36" s="408" customFormat="1" ht="12" customHeight="1" x14ac:dyDescent="0.15">
      <c r="A5" s="391">
        <v>9791036341465</v>
      </c>
      <c r="B5" s="392">
        <v>4</v>
      </c>
      <c r="C5" s="426" t="s">
        <v>727</v>
      </c>
      <c r="D5" s="393" t="s">
        <v>35</v>
      </c>
      <c r="E5" s="393" t="s">
        <v>2393</v>
      </c>
      <c r="F5" s="393" t="s">
        <v>385</v>
      </c>
      <c r="G5" s="393" t="s">
        <v>3517</v>
      </c>
      <c r="H5" s="394">
        <f>VLOOKUP(A5,'02.04.2024'!$A$2:$D$70989,3,FALSE)</f>
        <v>6361</v>
      </c>
      <c r="I5" s="395"/>
      <c r="J5" s="414">
        <v>300</v>
      </c>
      <c r="K5" s="396"/>
      <c r="L5" s="396"/>
      <c r="M5" s="396">
        <v>44629</v>
      </c>
      <c r="N5" s="396"/>
      <c r="O5" s="397">
        <v>9791036341465</v>
      </c>
      <c r="P5" s="409" t="s">
        <v>3166</v>
      </c>
      <c r="Q5" s="397">
        <v>8435388</v>
      </c>
      <c r="R5" s="398">
        <v>14.9</v>
      </c>
      <c r="S5" s="398">
        <f t="shared" si="0"/>
        <v>14.123222748815166</v>
      </c>
      <c r="T5" s="399">
        <v>5.5E-2</v>
      </c>
      <c r="U5" s="1077"/>
      <c r="V5" s="400">
        <f t="shared" si="1"/>
        <v>0</v>
      </c>
      <c r="W5" s="401">
        <f t="shared" si="2"/>
        <v>0</v>
      </c>
      <c r="X5" s="402"/>
      <c r="Y5" s="402"/>
      <c r="Z5" s="402"/>
      <c r="AA5" s="402"/>
      <c r="AB5" s="402"/>
      <c r="AC5" s="403">
        <f t="shared" si="3"/>
        <v>0</v>
      </c>
      <c r="AD5" s="404">
        <f>IF($AC$2430&lt;85,AC5,AC5-(AC5*'EN-TÊTE DÉLÉGUES'!$C$37))</f>
        <v>0</v>
      </c>
      <c r="AE5" s="405">
        <f t="shared" si="4"/>
        <v>5.5E-2</v>
      </c>
      <c r="AF5" s="406">
        <f t="shared" si="5"/>
        <v>0</v>
      </c>
      <c r="AG5" s="407">
        <f t="shared" si="6"/>
        <v>0</v>
      </c>
    </row>
    <row r="6" spans="1:36" s="446" customFormat="1" ht="12" customHeight="1" x14ac:dyDescent="0.15">
      <c r="A6" s="427">
        <v>9791036349621</v>
      </c>
      <c r="B6" s="428">
        <v>4</v>
      </c>
      <c r="C6" s="429" t="s">
        <v>727</v>
      </c>
      <c r="D6" s="429" t="s">
        <v>35</v>
      </c>
      <c r="E6" s="429" t="s">
        <v>2393</v>
      </c>
      <c r="F6" s="429" t="s">
        <v>385</v>
      </c>
      <c r="G6" s="430" t="s">
        <v>1596</v>
      </c>
      <c r="H6" s="431">
        <f>VLOOKUP(A6,'02.04.2024'!$A$2:$D$70989,3,FALSE)</f>
        <v>5652</v>
      </c>
      <c r="I6" s="432"/>
      <c r="J6" s="432">
        <v>200</v>
      </c>
      <c r="K6" s="433"/>
      <c r="L6" s="433"/>
      <c r="M6" s="433">
        <v>45203</v>
      </c>
      <c r="N6" s="433" t="s">
        <v>1811</v>
      </c>
      <c r="O6" s="434">
        <v>9791036349621</v>
      </c>
      <c r="P6" s="435" t="s">
        <v>4681</v>
      </c>
      <c r="Q6" s="434">
        <v>4819882</v>
      </c>
      <c r="R6" s="436">
        <v>14.9</v>
      </c>
      <c r="S6" s="436">
        <f t="shared" si="0"/>
        <v>14.123222748815166</v>
      </c>
      <c r="T6" s="437">
        <v>5.5E-2</v>
      </c>
      <c r="U6" s="1082"/>
      <c r="V6" s="438">
        <f t="shared" si="1"/>
        <v>0</v>
      </c>
      <c r="W6" s="439">
        <f t="shared" si="2"/>
        <v>0</v>
      </c>
      <c r="X6" s="440"/>
      <c r="Y6" s="440"/>
      <c r="Z6" s="440"/>
      <c r="AA6" s="440"/>
      <c r="AB6" s="440"/>
      <c r="AC6" s="441">
        <f t="shared" si="3"/>
        <v>0</v>
      </c>
      <c r="AD6" s="442">
        <f>IF($AC$2430&lt;85,AC6,AC6-(AC6*'EN-TÊTE DÉLÉGUES'!$C$37))</f>
        <v>0</v>
      </c>
      <c r="AE6" s="443">
        <f t="shared" si="4"/>
        <v>5.5E-2</v>
      </c>
      <c r="AF6" s="444">
        <f t="shared" si="5"/>
        <v>0</v>
      </c>
      <c r="AG6" s="445">
        <f t="shared" si="6"/>
        <v>0</v>
      </c>
    </row>
    <row r="7" spans="1:36" ht="12" customHeight="1" x14ac:dyDescent="0.15">
      <c r="A7" s="98">
        <v>9791036365188</v>
      </c>
      <c r="B7" s="356">
        <v>4</v>
      </c>
      <c r="C7" s="99" t="s">
        <v>727</v>
      </c>
      <c r="D7" s="99" t="s">
        <v>35</v>
      </c>
      <c r="E7" s="99" t="s">
        <v>2393</v>
      </c>
      <c r="F7" s="99" t="s">
        <v>385</v>
      </c>
      <c r="G7" s="99" t="s">
        <v>5241</v>
      </c>
      <c r="H7" s="100">
        <f>VLOOKUP(A7,'02.04.2024'!$A$2:$D$70989,3,FALSE)</f>
        <v>0</v>
      </c>
      <c r="I7" s="101"/>
      <c r="J7" s="101">
        <v>100</v>
      </c>
      <c r="K7" s="121"/>
      <c r="L7" s="121">
        <v>45434</v>
      </c>
      <c r="M7" s="121"/>
      <c r="N7" s="121" t="s">
        <v>1811</v>
      </c>
      <c r="O7" s="102">
        <v>9791036365188</v>
      </c>
      <c r="P7" s="103" t="s">
        <v>5242</v>
      </c>
      <c r="Q7" s="101">
        <v>1987743</v>
      </c>
      <c r="R7" s="124">
        <v>15.9</v>
      </c>
      <c r="S7" s="124">
        <f t="shared" si="0"/>
        <v>15.071090047393366</v>
      </c>
      <c r="T7" s="355">
        <v>5.5E-2</v>
      </c>
      <c r="U7" s="1078"/>
      <c r="V7" s="240">
        <f t="shared" si="1"/>
        <v>0</v>
      </c>
      <c r="W7" s="196">
        <f t="shared" si="2"/>
        <v>0</v>
      </c>
      <c r="X7" s="440"/>
      <c r="Y7" s="440"/>
      <c r="Z7" s="440"/>
      <c r="AA7" s="440"/>
      <c r="AB7" s="440"/>
      <c r="AC7" s="441">
        <f t="shared" si="3"/>
        <v>0</v>
      </c>
      <c r="AD7" s="442">
        <f>IF($AC$2430&lt;85,AC7,AC7-(AC7*'EN-TÊTE DÉLÉGUES'!$C$37))</f>
        <v>0</v>
      </c>
      <c r="AE7" s="443">
        <f t="shared" si="4"/>
        <v>5.5E-2</v>
      </c>
      <c r="AF7" s="444">
        <f t="shared" si="5"/>
        <v>0</v>
      </c>
      <c r="AG7" s="445">
        <f t="shared" si="6"/>
        <v>0</v>
      </c>
      <c r="AH7" s="447"/>
      <c r="AI7" s="448"/>
      <c r="AJ7" s="447"/>
    </row>
    <row r="8" spans="1:36" s="408" customFormat="1" ht="12" customHeight="1" x14ac:dyDescent="0.15">
      <c r="A8" s="391">
        <v>9782747062282</v>
      </c>
      <c r="B8" s="392">
        <v>4</v>
      </c>
      <c r="C8" s="393" t="s">
        <v>727</v>
      </c>
      <c r="D8" s="393" t="s">
        <v>35</v>
      </c>
      <c r="E8" s="393" t="s">
        <v>2393</v>
      </c>
      <c r="F8" s="393" t="s">
        <v>4152</v>
      </c>
      <c r="G8" s="393" t="s">
        <v>3832</v>
      </c>
      <c r="H8" s="394">
        <f>VLOOKUP(A8,'02.04.2024'!$A$2:$D$70989,3,FALSE)</f>
        <v>204</v>
      </c>
      <c r="I8" s="395"/>
      <c r="J8" s="395">
        <v>300</v>
      </c>
      <c r="K8" s="396"/>
      <c r="L8" s="396"/>
      <c r="M8" s="396">
        <v>42438</v>
      </c>
      <c r="N8" s="396"/>
      <c r="O8" s="397">
        <v>9782747062282</v>
      </c>
      <c r="P8" s="409" t="s">
        <v>247</v>
      </c>
      <c r="Q8" s="397">
        <v>3892922</v>
      </c>
      <c r="R8" s="398">
        <v>9.9</v>
      </c>
      <c r="S8" s="398">
        <f t="shared" si="0"/>
        <v>9.3838862559241711</v>
      </c>
      <c r="T8" s="399">
        <v>5.5E-2</v>
      </c>
      <c r="U8" s="1077"/>
      <c r="V8" s="400">
        <f t="shared" si="1"/>
        <v>0</v>
      </c>
      <c r="W8" s="401">
        <f t="shared" si="2"/>
        <v>0</v>
      </c>
      <c r="X8" s="402"/>
      <c r="Y8" s="402"/>
      <c r="Z8" s="402"/>
      <c r="AA8" s="402"/>
      <c r="AB8" s="402"/>
      <c r="AC8" s="403">
        <f t="shared" si="3"/>
        <v>0</v>
      </c>
      <c r="AD8" s="404">
        <f>IF($AC$2430&lt;85,AC8,AC8-(AC8*'EN-TÊTE DÉLÉGUES'!$C$37))</f>
        <v>0</v>
      </c>
      <c r="AE8" s="405">
        <f t="shared" si="4"/>
        <v>5.5E-2</v>
      </c>
      <c r="AF8" s="406">
        <f t="shared" si="5"/>
        <v>0</v>
      </c>
      <c r="AG8" s="407">
        <f t="shared" si="6"/>
        <v>0</v>
      </c>
    </row>
    <row r="9" spans="1:36" s="408" customFormat="1" ht="12" customHeight="1" x14ac:dyDescent="0.15">
      <c r="A9" s="449">
        <v>9782747091060</v>
      </c>
      <c r="B9" s="392">
        <v>4</v>
      </c>
      <c r="C9" s="393" t="s">
        <v>727</v>
      </c>
      <c r="D9" s="393" t="s">
        <v>35</v>
      </c>
      <c r="E9" s="393" t="s">
        <v>2393</v>
      </c>
      <c r="F9" s="393" t="s">
        <v>4152</v>
      </c>
      <c r="G9" s="450" t="s">
        <v>1427</v>
      </c>
      <c r="H9" s="394">
        <f>VLOOKUP(A9,'02.04.2024'!$A$2:$D$70989,3,FALSE)</f>
        <v>911</v>
      </c>
      <c r="I9" s="395"/>
      <c r="J9" s="414">
        <v>300</v>
      </c>
      <c r="K9" s="396"/>
      <c r="L9" s="396"/>
      <c r="M9" s="396">
        <v>43166</v>
      </c>
      <c r="N9" s="396"/>
      <c r="O9" s="394">
        <v>9782747091060</v>
      </c>
      <c r="P9" s="451" t="s">
        <v>557</v>
      </c>
      <c r="Q9" s="394">
        <v>3545572</v>
      </c>
      <c r="R9" s="398">
        <v>9.9</v>
      </c>
      <c r="S9" s="398">
        <f t="shared" si="0"/>
        <v>9.3838862559241711</v>
      </c>
      <c r="T9" s="452">
        <v>5.5E-2</v>
      </c>
      <c r="U9" s="1077"/>
      <c r="V9" s="400">
        <f t="shared" si="1"/>
        <v>0</v>
      </c>
      <c r="W9" s="401">
        <f t="shared" si="2"/>
        <v>0</v>
      </c>
      <c r="X9" s="402"/>
      <c r="Y9" s="402"/>
      <c r="Z9" s="402"/>
      <c r="AA9" s="402"/>
      <c r="AB9" s="402"/>
      <c r="AC9" s="403">
        <f t="shared" si="3"/>
        <v>0</v>
      </c>
      <c r="AD9" s="404">
        <f>IF($AC$2430&lt;85,AC9,AC9-(AC9*'EN-TÊTE DÉLÉGUES'!$C$37))</f>
        <v>0</v>
      </c>
      <c r="AE9" s="405">
        <f t="shared" si="4"/>
        <v>5.5E-2</v>
      </c>
      <c r="AF9" s="406">
        <f t="shared" si="5"/>
        <v>0</v>
      </c>
      <c r="AG9" s="407">
        <f t="shared" si="6"/>
        <v>0</v>
      </c>
    </row>
    <row r="10" spans="1:36" s="408" customFormat="1" ht="12" customHeight="1" x14ac:dyDescent="0.15">
      <c r="A10" s="391">
        <v>9782747071338</v>
      </c>
      <c r="B10" s="392">
        <v>4</v>
      </c>
      <c r="C10" s="393" t="s">
        <v>727</v>
      </c>
      <c r="D10" s="393" t="s">
        <v>35</v>
      </c>
      <c r="E10" s="393" t="s">
        <v>2393</v>
      </c>
      <c r="F10" s="393" t="s">
        <v>4152</v>
      </c>
      <c r="G10" s="393" t="s">
        <v>1812</v>
      </c>
      <c r="H10" s="394">
        <f>VLOOKUP(A10,'02.04.2024'!$A$2:$D$70989,3,FALSE)</f>
        <v>331</v>
      </c>
      <c r="I10" s="395"/>
      <c r="J10" s="395">
        <v>300</v>
      </c>
      <c r="K10" s="396"/>
      <c r="L10" s="396"/>
      <c r="M10" s="396">
        <v>42648</v>
      </c>
      <c r="N10" s="396"/>
      <c r="O10" s="397">
        <v>9782747071338</v>
      </c>
      <c r="P10" s="409" t="s">
        <v>303</v>
      </c>
      <c r="Q10" s="397">
        <v>2493981</v>
      </c>
      <c r="R10" s="398">
        <v>9.9</v>
      </c>
      <c r="S10" s="398">
        <f t="shared" si="0"/>
        <v>9.3838862559241711</v>
      </c>
      <c r="T10" s="399">
        <v>5.5E-2</v>
      </c>
      <c r="U10" s="1077"/>
      <c r="V10" s="400">
        <f t="shared" si="1"/>
        <v>0</v>
      </c>
      <c r="W10" s="401">
        <f t="shared" si="2"/>
        <v>0</v>
      </c>
      <c r="X10" s="402"/>
      <c r="Y10" s="402"/>
      <c r="Z10" s="402"/>
      <c r="AA10" s="402"/>
      <c r="AB10" s="402"/>
      <c r="AC10" s="403">
        <f t="shared" si="3"/>
        <v>0</v>
      </c>
      <c r="AD10" s="404">
        <f>IF($AC$2430&lt;85,AC10,AC10-(AC10*'EN-TÊTE DÉLÉGUES'!$C$37))</f>
        <v>0</v>
      </c>
      <c r="AE10" s="405">
        <f t="shared" si="4"/>
        <v>5.5E-2</v>
      </c>
      <c r="AF10" s="406">
        <f t="shared" si="5"/>
        <v>0</v>
      </c>
      <c r="AG10" s="407">
        <f t="shared" si="6"/>
        <v>0</v>
      </c>
    </row>
    <row r="11" spans="1:36" s="408" customFormat="1" ht="12" customHeight="1" x14ac:dyDescent="0.15">
      <c r="A11" s="391">
        <v>9782747055628</v>
      </c>
      <c r="B11" s="392">
        <v>4</v>
      </c>
      <c r="C11" s="393" t="s">
        <v>727</v>
      </c>
      <c r="D11" s="393" t="s">
        <v>35</v>
      </c>
      <c r="E11" s="393" t="s">
        <v>2393</v>
      </c>
      <c r="F11" s="393" t="s">
        <v>4152</v>
      </c>
      <c r="G11" s="393" t="s">
        <v>49</v>
      </c>
      <c r="H11" s="394">
        <f>VLOOKUP(A11,'02.04.2024'!$A$2:$D$70989,3,FALSE)</f>
        <v>221</v>
      </c>
      <c r="I11" s="395"/>
      <c r="J11" s="395">
        <v>300</v>
      </c>
      <c r="K11" s="396"/>
      <c r="L11" s="396"/>
      <c r="M11" s="396">
        <v>42104</v>
      </c>
      <c r="N11" s="396"/>
      <c r="O11" s="397">
        <v>9782747055628</v>
      </c>
      <c r="P11" s="409" t="s">
        <v>189</v>
      </c>
      <c r="Q11" s="397">
        <v>3785085</v>
      </c>
      <c r="R11" s="398">
        <v>9.9</v>
      </c>
      <c r="S11" s="398">
        <f t="shared" si="0"/>
        <v>9.3838862559241711</v>
      </c>
      <c r="T11" s="399">
        <v>5.5E-2</v>
      </c>
      <c r="U11" s="1077"/>
      <c r="V11" s="400">
        <f t="shared" si="1"/>
        <v>0</v>
      </c>
      <c r="W11" s="401">
        <f t="shared" si="2"/>
        <v>0</v>
      </c>
      <c r="X11" s="402"/>
      <c r="Y11" s="402"/>
      <c r="Z11" s="402"/>
      <c r="AA11" s="402"/>
      <c r="AB11" s="402"/>
      <c r="AC11" s="403">
        <f t="shared" si="3"/>
        <v>0</v>
      </c>
      <c r="AD11" s="404">
        <f>IF($AC$2430&lt;85,AC11,AC11-(AC11*'EN-TÊTE DÉLÉGUES'!$C$37))</f>
        <v>0</v>
      </c>
      <c r="AE11" s="405">
        <f t="shared" si="4"/>
        <v>5.5E-2</v>
      </c>
      <c r="AF11" s="406">
        <f t="shared" si="5"/>
        <v>0</v>
      </c>
      <c r="AG11" s="407">
        <f t="shared" si="6"/>
        <v>0</v>
      </c>
    </row>
    <row r="12" spans="1:36" s="408" customFormat="1" ht="12" customHeight="1" x14ac:dyDescent="0.15">
      <c r="A12" s="391">
        <v>9791036305436</v>
      </c>
      <c r="B12" s="392">
        <v>4</v>
      </c>
      <c r="C12" s="393" t="s">
        <v>727</v>
      </c>
      <c r="D12" s="393" t="s">
        <v>35</v>
      </c>
      <c r="E12" s="393" t="s">
        <v>2393</v>
      </c>
      <c r="F12" s="393" t="s">
        <v>4152</v>
      </c>
      <c r="G12" s="393" t="s">
        <v>1026</v>
      </c>
      <c r="H12" s="394">
        <f>VLOOKUP(A12,'02.04.2024'!$A$2:$D$70989,3,FALSE)</f>
        <v>169</v>
      </c>
      <c r="I12" s="395"/>
      <c r="J12" s="395">
        <v>300</v>
      </c>
      <c r="K12" s="396"/>
      <c r="L12" s="396"/>
      <c r="M12" s="396">
        <v>43607</v>
      </c>
      <c r="N12" s="396"/>
      <c r="O12" s="397">
        <v>9791036305436</v>
      </c>
      <c r="P12" s="409" t="s">
        <v>1060</v>
      </c>
      <c r="Q12" s="397">
        <v>6435560</v>
      </c>
      <c r="R12" s="398">
        <v>9.9</v>
      </c>
      <c r="S12" s="398">
        <f t="shared" si="0"/>
        <v>9.3838862559241711</v>
      </c>
      <c r="T12" s="399">
        <v>5.5E-2</v>
      </c>
      <c r="U12" s="1077"/>
      <c r="V12" s="400">
        <f t="shared" si="1"/>
        <v>0</v>
      </c>
      <c r="W12" s="401">
        <f t="shared" si="2"/>
        <v>0</v>
      </c>
      <c r="X12" s="402"/>
      <c r="Y12" s="402"/>
      <c r="Z12" s="402"/>
      <c r="AA12" s="402"/>
      <c r="AB12" s="402"/>
      <c r="AC12" s="403">
        <f t="shared" si="3"/>
        <v>0</v>
      </c>
      <c r="AD12" s="404">
        <f>IF($AC$2430&lt;85,AC12,AC12-(AC12*'EN-TÊTE DÉLÉGUES'!$C$37))</f>
        <v>0</v>
      </c>
      <c r="AE12" s="405">
        <f t="shared" si="4"/>
        <v>5.5E-2</v>
      </c>
      <c r="AF12" s="406">
        <f t="shared" si="5"/>
        <v>0</v>
      </c>
      <c r="AG12" s="407">
        <f t="shared" si="6"/>
        <v>0</v>
      </c>
    </row>
    <row r="13" spans="1:36" s="408" customFormat="1" ht="12" customHeight="1" x14ac:dyDescent="0.15">
      <c r="A13" s="391">
        <v>9791036323546</v>
      </c>
      <c r="B13" s="392">
        <v>4</v>
      </c>
      <c r="C13" s="393" t="s">
        <v>727</v>
      </c>
      <c r="D13" s="393" t="s">
        <v>35</v>
      </c>
      <c r="E13" s="393" t="s">
        <v>2393</v>
      </c>
      <c r="F13" s="393" t="s">
        <v>1516</v>
      </c>
      <c r="G13" s="393" t="s">
        <v>283</v>
      </c>
      <c r="H13" s="394">
        <f>VLOOKUP(A13,'02.04.2024'!$A$2:$D$70989,3,FALSE)</f>
        <v>2277</v>
      </c>
      <c r="I13" s="414"/>
      <c r="J13" s="395">
        <v>200</v>
      </c>
      <c r="K13" s="396"/>
      <c r="L13" s="396"/>
      <c r="M13" s="396">
        <v>44202</v>
      </c>
      <c r="N13" s="396"/>
      <c r="O13" s="397">
        <v>9791036323546</v>
      </c>
      <c r="P13" s="409" t="s">
        <v>2161</v>
      </c>
      <c r="Q13" s="397">
        <v>6167965</v>
      </c>
      <c r="R13" s="398">
        <v>8.5</v>
      </c>
      <c r="S13" s="398">
        <f t="shared" si="0"/>
        <v>8.0568720379146921</v>
      </c>
      <c r="T13" s="399">
        <v>5.5E-2</v>
      </c>
      <c r="U13" s="1077"/>
      <c r="V13" s="400">
        <f t="shared" si="1"/>
        <v>0</v>
      </c>
      <c r="W13" s="401">
        <f t="shared" si="2"/>
        <v>0</v>
      </c>
      <c r="X13" s="402"/>
      <c r="Y13" s="402"/>
      <c r="Z13" s="402"/>
      <c r="AA13" s="402"/>
      <c r="AB13" s="402"/>
      <c r="AC13" s="403">
        <f t="shared" si="3"/>
        <v>0</v>
      </c>
      <c r="AD13" s="404">
        <f>IF($AC$2430&lt;85,AC13,AC13-(AC13*'EN-TÊTE DÉLÉGUES'!$C$37))</f>
        <v>0</v>
      </c>
      <c r="AE13" s="405">
        <f t="shared" si="4"/>
        <v>5.5E-2</v>
      </c>
      <c r="AF13" s="406">
        <f t="shared" si="5"/>
        <v>0</v>
      </c>
      <c r="AG13" s="407">
        <f t="shared" si="6"/>
        <v>0</v>
      </c>
    </row>
    <row r="14" spans="1:36" s="408" customFormat="1" ht="12" customHeight="1" x14ac:dyDescent="0.15">
      <c r="A14" s="391">
        <v>9791036341489</v>
      </c>
      <c r="B14" s="392">
        <v>4</v>
      </c>
      <c r="C14" s="393" t="s">
        <v>727</v>
      </c>
      <c r="D14" s="393" t="s">
        <v>35</v>
      </c>
      <c r="E14" s="393" t="s">
        <v>2393</v>
      </c>
      <c r="F14" s="393" t="s">
        <v>1516</v>
      </c>
      <c r="G14" s="393" t="s">
        <v>3841</v>
      </c>
      <c r="H14" s="394">
        <f>VLOOKUP(A14,'02.04.2024'!$A$2:$D$70989,3,FALSE)</f>
        <v>124</v>
      </c>
      <c r="I14" s="395" t="s">
        <v>4511</v>
      </c>
      <c r="J14" s="395">
        <v>300</v>
      </c>
      <c r="K14" s="396"/>
      <c r="L14" s="396"/>
      <c r="M14" s="396">
        <v>44706</v>
      </c>
      <c r="N14" s="396"/>
      <c r="O14" s="397">
        <v>9791036341489</v>
      </c>
      <c r="P14" s="409" t="s">
        <v>3157</v>
      </c>
      <c r="Q14" s="397">
        <v>8435511</v>
      </c>
      <c r="R14" s="398">
        <v>8.5</v>
      </c>
      <c r="S14" s="398">
        <f t="shared" si="0"/>
        <v>8.0568720379146921</v>
      </c>
      <c r="T14" s="399">
        <v>5.5E-2</v>
      </c>
      <c r="U14" s="1077"/>
      <c r="V14" s="400">
        <f t="shared" si="1"/>
        <v>0</v>
      </c>
      <c r="W14" s="401">
        <f t="shared" si="2"/>
        <v>0</v>
      </c>
      <c r="X14" s="402"/>
      <c r="Y14" s="402"/>
      <c r="Z14" s="402"/>
      <c r="AA14" s="402"/>
      <c r="AB14" s="402"/>
      <c r="AC14" s="453">
        <f t="shared" si="3"/>
        <v>0</v>
      </c>
      <c r="AD14" s="454">
        <f>IF($AC$2430&lt;85,AC14,AC14-(AC14*'EN-TÊTE DÉLÉGUES'!$C$37))</f>
        <v>0</v>
      </c>
      <c r="AE14" s="455">
        <f t="shared" si="4"/>
        <v>5.5E-2</v>
      </c>
      <c r="AF14" s="456">
        <f t="shared" si="5"/>
        <v>0</v>
      </c>
      <c r="AG14" s="457">
        <f t="shared" si="6"/>
        <v>0</v>
      </c>
    </row>
    <row r="15" spans="1:36" s="408" customFormat="1" ht="12" customHeight="1" x14ac:dyDescent="0.15">
      <c r="A15" s="391">
        <v>9791036327087</v>
      </c>
      <c r="B15" s="392">
        <v>4</v>
      </c>
      <c r="C15" s="393" t="s">
        <v>727</v>
      </c>
      <c r="D15" s="393" t="s">
        <v>35</v>
      </c>
      <c r="E15" s="393" t="s">
        <v>2393</v>
      </c>
      <c r="F15" s="393" t="s">
        <v>1516</v>
      </c>
      <c r="G15" s="393" t="s">
        <v>738</v>
      </c>
      <c r="H15" s="394">
        <f>VLOOKUP(A15,'02.04.2024'!$A$2:$D$70989,3,FALSE)</f>
        <v>475</v>
      </c>
      <c r="I15" s="395"/>
      <c r="J15" s="395">
        <v>200</v>
      </c>
      <c r="K15" s="396">
        <v>45421</v>
      </c>
      <c r="L15" s="396"/>
      <c r="M15" s="396">
        <v>44342</v>
      </c>
      <c r="N15" s="396"/>
      <c r="O15" s="397">
        <v>9791036327087</v>
      </c>
      <c r="P15" s="409" t="s">
        <v>2162</v>
      </c>
      <c r="Q15" s="397">
        <v>1519716</v>
      </c>
      <c r="R15" s="398">
        <v>8.5</v>
      </c>
      <c r="S15" s="398">
        <f t="shared" si="0"/>
        <v>8.0568720379146921</v>
      </c>
      <c r="T15" s="399">
        <v>5.5E-2</v>
      </c>
      <c r="U15" s="1077"/>
      <c r="V15" s="400">
        <f t="shared" si="1"/>
        <v>0</v>
      </c>
      <c r="W15" s="401">
        <f t="shared" si="2"/>
        <v>0</v>
      </c>
      <c r="X15" s="402"/>
      <c r="Y15" s="402"/>
      <c r="Z15" s="402"/>
      <c r="AA15" s="402"/>
      <c r="AB15" s="402"/>
      <c r="AC15" s="403">
        <f t="shared" si="3"/>
        <v>0</v>
      </c>
      <c r="AD15" s="404">
        <f>IF($AC$2430&lt;85,AC15,AC15-(AC15*'EN-TÊTE DÉLÉGUES'!$C$37))</f>
        <v>0</v>
      </c>
      <c r="AE15" s="405">
        <f t="shared" si="4"/>
        <v>5.5E-2</v>
      </c>
      <c r="AF15" s="406">
        <f t="shared" si="5"/>
        <v>0</v>
      </c>
      <c r="AG15" s="407">
        <f t="shared" si="6"/>
        <v>0</v>
      </c>
    </row>
    <row r="16" spans="1:36" s="408" customFormat="1" ht="12" customHeight="1" x14ac:dyDescent="0.15">
      <c r="A16" s="391">
        <v>9791036308710</v>
      </c>
      <c r="B16" s="392">
        <v>4</v>
      </c>
      <c r="C16" s="393" t="s">
        <v>727</v>
      </c>
      <c r="D16" s="393" t="s">
        <v>35</v>
      </c>
      <c r="E16" s="393" t="s">
        <v>2393</v>
      </c>
      <c r="F16" s="393" t="s">
        <v>1516</v>
      </c>
      <c r="G16" s="393" t="s">
        <v>1027</v>
      </c>
      <c r="H16" s="394">
        <f>VLOOKUP(A16,'02.04.2024'!$A$2:$D$70989,3,FALSE)</f>
        <v>2347</v>
      </c>
      <c r="I16" s="395"/>
      <c r="J16" s="395">
        <v>200</v>
      </c>
      <c r="K16" s="396"/>
      <c r="L16" s="396"/>
      <c r="M16" s="396">
        <v>43558</v>
      </c>
      <c r="N16" s="396"/>
      <c r="O16" s="397">
        <v>9791036308710</v>
      </c>
      <c r="P16" s="409" t="s">
        <v>1061</v>
      </c>
      <c r="Q16" s="397">
        <v>7314392</v>
      </c>
      <c r="R16" s="398">
        <v>8.5</v>
      </c>
      <c r="S16" s="398">
        <f t="shared" si="0"/>
        <v>8.0568720379146921</v>
      </c>
      <c r="T16" s="399">
        <v>5.5E-2</v>
      </c>
      <c r="U16" s="1077"/>
      <c r="V16" s="400">
        <f t="shared" si="1"/>
        <v>0</v>
      </c>
      <c r="W16" s="401">
        <f t="shared" si="2"/>
        <v>0</v>
      </c>
      <c r="X16" s="402"/>
      <c r="Y16" s="402"/>
      <c r="Z16" s="402"/>
      <c r="AA16" s="402"/>
      <c r="AB16" s="402"/>
      <c r="AC16" s="403">
        <f t="shared" si="3"/>
        <v>0</v>
      </c>
      <c r="AD16" s="404">
        <f>IF($AC$2430&lt;85,AC16,AC16-(AC16*'EN-TÊTE DÉLÉGUES'!$C$37))</f>
        <v>0</v>
      </c>
      <c r="AE16" s="405">
        <f t="shared" si="4"/>
        <v>5.5E-2</v>
      </c>
      <c r="AF16" s="406">
        <f t="shared" si="5"/>
        <v>0</v>
      </c>
      <c r="AG16" s="407">
        <f t="shared" si="6"/>
        <v>0</v>
      </c>
    </row>
    <row r="17" spans="1:36" s="408" customFormat="1" ht="12" customHeight="1" x14ac:dyDescent="0.15">
      <c r="A17" s="391">
        <v>9791036314728</v>
      </c>
      <c r="B17" s="392">
        <v>4</v>
      </c>
      <c r="C17" s="393" t="s">
        <v>727</v>
      </c>
      <c r="D17" s="393" t="s">
        <v>35</v>
      </c>
      <c r="E17" s="393" t="s">
        <v>2393</v>
      </c>
      <c r="F17" s="393" t="s">
        <v>1516</v>
      </c>
      <c r="G17" s="393" t="s">
        <v>1813</v>
      </c>
      <c r="H17" s="394">
        <f>VLOOKUP(A17,'02.04.2024'!$A$2:$D$70989,3,FALSE)</f>
        <v>2781</v>
      </c>
      <c r="I17" s="414"/>
      <c r="J17" s="395">
        <v>200</v>
      </c>
      <c r="K17" s="396"/>
      <c r="L17" s="396"/>
      <c r="M17" s="396">
        <v>43999</v>
      </c>
      <c r="N17" s="396"/>
      <c r="O17" s="397">
        <v>9791036314728</v>
      </c>
      <c r="P17" s="409" t="s">
        <v>1814</v>
      </c>
      <c r="Q17" s="397">
        <v>8758183</v>
      </c>
      <c r="R17" s="398">
        <v>8.5</v>
      </c>
      <c r="S17" s="398">
        <f t="shared" si="0"/>
        <v>8.0568720379146921</v>
      </c>
      <c r="T17" s="399">
        <v>5.5E-2</v>
      </c>
      <c r="U17" s="1077"/>
      <c r="V17" s="400">
        <f t="shared" si="1"/>
        <v>0</v>
      </c>
      <c r="W17" s="401">
        <f t="shared" si="2"/>
        <v>0</v>
      </c>
      <c r="X17" s="402"/>
      <c r="Y17" s="402"/>
      <c r="Z17" s="402"/>
      <c r="AA17" s="402"/>
      <c r="AB17" s="402"/>
      <c r="AC17" s="403">
        <f t="shared" si="3"/>
        <v>0</v>
      </c>
      <c r="AD17" s="404">
        <f>IF($AC$2430&lt;85,AC17,AC17-(AC17*'EN-TÊTE DÉLÉGUES'!$C$37))</f>
        <v>0</v>
      </c>
      <c r="AE17" s="405">
        <f t="shared" si="4"/>
        <v>5.5E-2</v>
      </c>
      <c r="AF17" s="406">
        <f t="shared" si="5"/>
        <v>0</v>
      </c>
      <c r="AG17" s="407">
        <f t="shared" si="6"/>
        <v>0</v>
      </c>
    </row>
    <row r="18" spans="1:36" s="408" customFormat="1" ht="12" customHeight="1" x14ac:dyDescent="0.15">
      <c r="A18" s="391">
        <v>9791036303579</v>
      </c>
      <c r="B18" s="392">
        <v>4</v>
      </c>
      <c r="C18" s="393" t="s">
        <v>727</v>
      </c>
      <c r="D18" s="393" t="s">
        <v>35</v>
      </c>
      <c r="E18" s="393" t="s">
        <v>2393</v>
      </c>
      <c r="F18" s="393" t="s">
        <v>1516</v>
      </c>
      <c r="G18" s="393" t="s">
        <v>2458</v>
      </c>
      <c r="H18" s="394">
        <f>VLOOKUP(A18,'02.04.2024'!$A$2:$D$70989,3,FALSE)</f>
        <v>408</v>
      </c>
      <c r="I18" s="395"/>
      <c r="J18" s="395">
        <v>300</v>
      </c>
      <c r="K18" s="396"/>
      <c r="L18" s="396"/>
      <c r="M18" s="396">
        <v>43558</v>
      </c>
      <c r="N18" s="396"/>
      <c r="O18" s="397">
        <v>9791036303579</v>
      </c>
      <c r="P18" s="409" t="s">
        <v>1062</v>
      </c>
      <c r="Q18" s="397">
        <v>4339405</v>
      </c>
      <c r="R18" s="398">
        <v>8.5</v>
      </c>
      <c r="S18" s="398">
        <f t="shared" si="0"/>
        <v>8.0568720379146921</v>
      </c>
      <c r="T18" s="399">
        <v>5.5E-2</v>
      </c>
      <c r="U18" s="1077"/>
      <c r="V18" s="400">
        <f t="shared" si="1"/>
        <v>0</v>
      </c>
      <c r="W18" s="401">
        <f t="shared" si="2"/>
        <v>0</v>
      </c>
      <c r="X18" s="402"/>
      <c r="Y18" s="402"/>
      <c r="Z18" s="402"/>
      <c r="AA18" s="402"/>
      <c r="AB18" s="402"/>
      <c r="AC18" s="403">
        <f t="shared" si="3"/>
        <v>0</v>
      </c>
      <c r="AD18" s="404">
        <f>IF($AC$2430&lt;85,AC18,AC18-(AC18*'EN-TÊTE DÉLÉGUES'!$C$37))</f>
        <v>0</v>
      </c>
      <c r="AE18" s="405">
        <f t="shared" si="4"/>
        <v>5.5E-2</v>
      </c>
      <c r="AF18" s="406">
        <f t="shared" si="5"/>
        <v>0</v>
      </c>
      <c r="AG18" s="407">
        <f t="shared" si="6"/>
        <v>0</v>
      </c>
    </row>
    <row r="19" spans="1:36" s="408" customFormat="1" ht="12" customHeight="1" x14ac:dyDescent="0.15">
      <c r="A19" s="391">
        <v>9791036327094</v>
      </c>
      <c r="B19" s="392">
        <v>4</v>
      </c>
      <c r="C19" s="393" t="s">
        <v>727</v>
      </c>
      <c r="D19" s="393" t="s">
        <v>35</v>
      </c>
      <c r="E19" s="393" t="s">
        <v>2393</v>
      </c>
      <c r="F19" s="393" t="s">
        <v>1516</v>
      </c>
      <c r="G19" s="393" t="s">
        <v>2668</v>
      </c>
      <c r="H19" s="394">
        <f>VLOOKUP(A19,'02.04.2024'!$A$2:$D$70989,3,FALSE)</f>
        <v>3244</v>
      </c>
      <c r="I19" s="395"/>
      <c r="J19" s="395">
        <v>200</v>
      </c>
      <c r="K19" s="396"/>
      <c r="L19" s="396"/>
      <c r="M19" s="396">
        <v>44454</v>
      </c>
      <c r="N19" s="396"/>
      <c r="O19" s="397">
        <v>9791036327094</v>
      </c>
      <c r="P19" s="409" t="s">
        <v>2625</v>
      </c>
      <c r="Q19" s="397">
        <v>1519839</v>
      </c>
      <c r="R19" s="398">
        <v>8.5</v>
      </c>
      <c r="S19" s="398">
        <f t="shared" si="0"/>
        <v>8.0568720379146921</v>
      </c>
      <c r="T19" s="399">
        <v>5.5E-2</v>
      </c>
      <c r="U19" s="1077"/>
      <c r="V19" s="400">
        <f t="shared" si="1"/>
        <v>0</v>
      </c>
      <c r="W19" s="401">
        <f t="shared" si="2"/>
        <v>0</v>
      </c>
      <c r="X19" s="402"/>
      <c r="Y19" s="402"/>
      <c r="Z19" s="402"/>
      <c r="AA19" s="402"/>
      <c r="AB19" s="402"/>
      <c r="AC19" s="403">
        <f t="shared" si="3"/>
        <v>0</v>
      </c>
      <c r="AD19" s="404">
        <f>IF($AC$2430&lt;85,AC19,AC19-(AC19*'EN-TÊTE DÉLÉGUES'!$C$37))</f>
        <v>0</v>
      </c>
      <c r="AE19" s="405">
        <f t="shared" si="4"/>
        <v>5.5E-2</v>
      </c>
      <c r="AF19" s="406">
        <f t="shared" si="5"/>
        <v>0</v>
      </c>
      <c r="AG19" s="407">
        <f t="shared" si="6"/>
        <v>0</v>
      </c>
    </row>
    <row r="20" spans="1:36" s="408" customFormat="1" ht="12" customHeight="1" x14ac:dyDescent="0.15">
      <c r="A20" s="391">
        <v>9791036349591</v>
      </c>
      <c r="B20" s="392">
        <v>4</v>
      </c>
      <c r="C20" s="393" t="s">
        <v>727</v>
      </c>
      <c r="D20" s="393" t="s">
        <v>35</v>
      </c>
      <c r="E20" s="393" t="s">
        <v>2393</v>
      </c>
      <c r="F20" s="393" t="s">
        <v>1516</v>
      </c>
      <c r="G20" s="459" t="s">
        <v>306</v>
      </c>
      <c r="H20" s="394">
        <f>VLOOKUP(A20,'02.04.2024'!$A$2:$D$70989,3,FALSE)</f>
        <v>3667</v>
      </c>
      <c r="I20" s="395"/>
      <c r="J20" s="395">
        <v>200</v>
      </c>
      <c r="K20" s="396"/>
      <c r="L20" s="396"/>
      <c r="M20" s="396">
        <v>44930</v>
      </c>
      <c r="N20" s="397"/>
      <c r="O20" s="397">
        <v>9791036349591</v>
      </c>
      <c r="P20" s="397" t="s">
        <v>4026</v>
      </c>
      <c r="Q20" s="460">
        <v>4819636</v>
      </c>
      <c r="R20" s="398">
        <v>8.5</v>
      </c>
      <c r="S20" s="398">
        <f t="shared" si="0"/>
        <v>8.0568720379146921</v>
      </c>
      <c r="T20" s="461">
        <v>5.5E-2</v>
      </c>
      <c r="U20" s="1077"/>
      <c r="V20" s="400">
        <f t="shared" si="1"/>
        <v>0</v>
      </c>
      <c r="W20" s="401">
        <f t="shared" si="2"/>
        <v>0</v>
      </c>
      <c r="X20" s="402"/>
      <c r="Y20" s="402"/>
      <c r="Z20" s="402"/>
      <c r="AA20" s="402"/>
      <c r="AB20" s="402"/>
      <c r="AC20" s="453">
        <f t="shared" si="3"/>
        <v>0</v>
      </c>
      <c r="AD20" s="454">
        <f>IF($AC$2430&lt;85,AC20,AC20-(AC20*'EN-TÊTE DÉLÉGUES'!$C$37))</f>
        <v>0</v>
      </c>
      <c r="AE20" s="455">
        <f t="shared" si="4"/>
        <v>5.5E-2</v>
      </c>
      <c r="AF20" s="456">
        <f t="shared" si="5"/>
        <v>0</v>
      </c>
      <c r="AG20" s="457">
        <f t="shared" si="6"/>
        <v>0</v>
      </c>
    </row>
    <row r="21" spans="1:36" s="408" customFormat="1" ht="12" customHeight="1" x14ac:dyDescent="0.15">
      <c r="A21" s="391">
        <v>9791036335914</v>
      </c>
      <c r="B21" s="462">
        <v>5</v>
      </c>
      <c r="C21" s="393" t="s">
        <v>727</v>
      </c>
      <c r="D21" s="393" t="s">
        <v>35</v>
      </c>
      <c r="E21" s="393" t="s">
        <v>2393</v>
      </c>
      <c r="F21" s="393" t="s">
        <v>2346</v>
      </c>
      <c r="G21" s="393" t="s">
        <v>2733</v>
      </c>
      <c r="H21" s="394">
        <f>VLOOKUP(A21,'02.04.2024'!$A$2:$D$70989,3,FALSE)</f>
        <v>1559</v>
      </c>
      <c r="I21" s="395"/>
      <c r="J21" s="395">
        <v>200</v>
      </c>
      <c r="K21" s="396"/>
      <c r="L21" s="396"/>
      <c r="M21" s="396">
        <v>44503</v>
      </c>
      <c r="N21" s="395"/>
      <c r="O21" s="397">
        <v>9791036335914</v>
      </c>
      <c r="P21" s="395" t="s">
        <v>2732</v>
      </c>
      <c r="Q21" s="395">
        <v>5648074</v>
      </c>
      <c r="R21" s="398">
        <v>7.2</v>
      </c>
      <c r="S21" s="398">
        <f t="shared" si="0"/>
        <v>6.8246445497630335</v>
      </c>
      <c r="T21" s="399">
        <v>5.5E-2</v>
      </c>
      <c r="U21" s="1077"/>
      <c r="V21" s="400">
        <f t="shared" si="1"/>
        <v>0</v>
      </c>
      <c r="W21" s="401">
        <f t="shared" si="2"/>
        <v>0</v>
      </c>
      <c r="X21" s="402"/>
      <c r="Y21" s="402"/>
      <c r="Z21" s="402"/>
      <c r="AA21" s="402"/>
      <c r="AB21" s="402"/>
      <c r="AC21" s="403">
        <f t="shared" si="3"/>
        <v>0</v>
      </c>
      <c r="AD21" s="404">
        <f>IF($AC$2430&lt;85,AC21,AC21-(AC21*'EN-TÊTE DÉLÉGUES'!$C$37))</f>
        <v>0</v>
      </c>
      <c r="AE21" s="405">
        <f t="shared" si="4"/>
        <v>5.5E-2</v>
      </c>
      <c r="AF21" s="406">
        <f t="shared" si="5"/>
        <v>0</v>
      </c>
      <c r="AG21" s="407">
        <f t="shared" si="6"/>
        <v>0</v>
      </c>
    </row>
    <row r="22" spans="1:36" s="408" customFormat="1" ht="12" customHeight="1" x14ac:dyDescent="0.15">
      <c r="A22" s="391">
        <v>9791036323409</v>
      </c>
      <c r="B22" s="462">
        <v>5</v>
      </c>
      <c r="C22" s="393" t="s">
        <v>727</v>
      </c>
      <c r="D22" s="393" t="s">
        <v>35</v>
      </c>
      <c r="E22" s="393" t="s">
        <v>2393</v>
      </c>
      <c r="F22" s="393" t="s">
        <v>2346</v>
      </c>
      <c r="G22" s="393" t="s">
        <v>2347</v>
      </c>
      <c r="H22" s="394">
        <f>VLOOKUP(A22,'02.04.2024'!$A$2:$D$70989,3,FALSE)</f>
        <v>1552</v>
      </c>
      <c r="I22" s="414"/>
      <c r="J22" s="395">
        <v>200</v>
      </c>
      <c r="K22" s="396"/>
      <c r="L22" s="396"/>
      <c r="M22" s="396">
        <v>44202</v>
      </c>
      <c r="N22" s="396"/>
      <c r="O22" s="397">
        <v>9791036323409</v>
      </c>
      <c r="P22" s="409" t="s">
        <v>2344</v>
      </c>
      <c r="Q22" s="397">
        <v>6011731</v>
      </c>
      <c r="R22" s="398">
        <v>7.2</v>
      </c>
      <c r="S22" s="398">
        <f t="shared" si="0"/>
        <v>6.8246445497630335</v>
      </c>
      <c r="T22" s="399">
        <v>5.5E-2</v>
      </c>
      <c r="U22" s="1077"/>
      <c r="V22" s="400">
        <f t="shared" si="1"/>
        <v>0</v>
      </c>
      <c r="W22" s="401">
        <f t="shared" si="2"/>
        <v>0</v>
      </c>
      <c r="X22" s="402"/>
      <c r="Y22" s="402"/>
      <c r="Z22" s="402"/>
      <c r="AA22" s="402"/>
      <c r="AB22" s="402"/>
      <c r="AC22" s="403">
        <f t="shared" si="3"/>
        <v>0</v>
      </c>
      <c r="AD22" s="404">
        <f>IF($AC$2430&lt;85,AC22,AC22-(AC22*'EN-TÊTE DÉLÉGUES'!$C$37))</f>
        <v>0</v>
      </c>
      <c r="AE22" s="405">
        <f t="shared" si="4"/>
        <v>5.5E-2</v>
      </c>
      <c r="AF22" s="406">
        <f t="shared" si="5"/>
        <v>0</v>
      </c>
      <c r="AG22" s="407">
        <f t="shared" si="6"/>
        <v>0</v>
      </c>
    </row>
    <row r="23" spans="1:36" s="408" customFormat="1" ht="12" customHeight="1" x14ac:dyDescent="0.15">
      <c r="A23" s="391">
        <v>9791036323393</v>
      </c>
      <c r="B23" s="392">
        <v>5</v>
      </c>
      <c r="C23" s="393" t="s">
        <v>727</v>
      </c>
      <c r="D23" s="393" t="s">
        <v>35</v>
      </c>
      <c r="E23" s="393" t="s">
        <v>2393</v>
      </c>
      <c r="F23" s="393" t="s">
        <v>2346</v>
      </c>
      <c r="G23" s="393" t="s">
        <v>2348</v>
      </c>
      <c r="H23" s="394">
        <f>VLOOKUP(A23,'02.04.2024'!$A$2:$D$70989,3,FALSE)</f>
        <v>2051</v>
      </c>
      <c r="I23" s="414"/>
      <c r="J23" s="395">
        <v>200</v>
      </c>
      <c r="K23" s="396"/>
      <c r="L23" s="396"/>
      <c r="M23" s="396">
        <v>44202</v>
      </c>
      <c r="N23" s="396"/>
      <c r="O23" s="397">
        <v>9791036323393</v>
      </c>
      <c r="P23" s="409" t="s">
        <v>2345</v>
      </c>
      <c r="Q23" s="397">
        <v>6011608</v>
      </c>
      <c r="R23" s="398">
        <v>7.2</v>
      </c>
      <c r="S23" s="398">
        <f t="shared" si="0"/>
        <v>6.8246445497630335</v>
      </c>
      <c r="T23" s="399">
        <v>5.5E-2</v>
      </c>
      <c r="U23" s="1077"/>
      <c r="V23" s="400">
        <f t="shared" si="1"/>
        <v>0</v>
      </c>
      <c r="W23" s="401">
        <f t="shared" si="2"/>
        <v>0</v>
      </c>
      <c r="X23" s="402"/>
      <c r="Y23" s="402"/>
      <c r="Z23" s="402"/>
      <c r="AA23" s="402"/>
      <c r="AB23" s="402"/>
      <c r="AC23" s="403">
        <f t="shared" si="3"/>
        <v>0</v>
      </c>
      <c r="AD23" s="404">
        <f>IF($AC$2430&lt;85,AC23,AC23-(AC23*'EN-TÊTE DÉLÉGUES'!$C$37))</f>
        <v>0</v>
      </c>
      <c r="AE23" s="405">
        <f t="shared" si="4"/>
        <v>5.5E-2</v>
      </c>
      <c r="AF23" s="406">
        <f t="shared" si="5"/>
        <v>0</v>
      </c>
      <c r="AG23" s="407">
        <f t="shared" si="6"/>
        <v>0</v>
      </c>
    </row>
    <row r="24" spans="1:36" s="408" customFormat="1" ht="12" customHeight="1" x14ac:dyDescent="0.15">
      <c r="A24" s="391">
        <v>9791036343377</v>
      </c>
      <c r="B24" s="392">
        <v>5</v>
      </c>
      <c r="C24" s="393" t="s">
        <v>727</v>
      </c>
      <c r="D24" s="393" t="s">
        <v>35</v>
      </c>
      <c r="E24" s="393" t="s">
        <v>2393</v>
      </c>
      <c r="F24" s="393" t="s">
        <v>2346</v>
      </c>
      <c r="G24" s="393" t="s">
        <v>3518</v>
      </c>
      <c r="H24" s="394">
        <f>VLOOKUP(A24,'02.04.2024'!$A$2:$D$70989,3,FALSE)</f>
        <v>1632</v>
      </c>
      <c r="I24" s="414"/>
      <c r="J24" s="395">
        <v>200</v>
      </c>
      <c r="K24" s="396"/>
      <c r="L24" s="396"/>
      <c r="M24" s="396">
        <v>44706</v>
      </c>
      <c r="N24" s="396"/>
      <c r="O24" s="397">
        <v>9791036343377</v>
      </c>
      <c r="P24" s="409" t="s">
        <v>3146</v>
      </c>
      <c r="Q24" s="397">
        <v>1357428</v>
      </c>
      <c r="R24" s="398">
        <v>7.2</v>
      </c>
      <c r="S24" s="398">
        <f t="shared" si="0"/>
        <v>6.8246445497630335</v>
      </c>
      <c r="T24" s="399">
        <v>5.5E-2</v>
      </c>
      <c r="U24" s="1077"/>
      <c r="V24" s="400">
        <f t="shared" si="1"/>
        <v>0</v>
      </c>
      <c r="W24" s="401">
        <f t="shared" si="2"/>
        <v>0</v>
      </c>
      <c r="X24" s="402"/>
      <c r="Y24" s="402"/>
      <c r="Z24" s="402"/>
      <c r="AA24" s="402"/>
      <c r="AB24" s="402"/>
      <c r="AC24" s="453">
        <f t="shared" si="3"/>
        <v>0</v>
      </c>
      <c r="AD24" s="454">
        <f>IF($AC$2430&lt;85,AC24,AC24-(AC24*'EN-TÊTE DÉLÉGUES'!$C$37))</f>
        <v>0</v>
      </c>
      <c r="AE24" s="455">
        <f t="shared" si="4"/>
        <v>5.5E-2</v>
      </c>
      <c r="AF24" s="456">
        <f t="shared" si="5"/>
        <v>0</v>
      </c>
      <c r="AG24" s="457">
        <f t="shared" si="6"/>
        <v>0</v>
      </c>
    </row>
    <row r="25" spans="1:36" s="408" customFormat="1" ht="12" customHeight="1" x14ac:dyDescent="0.15">
      <c r="A25" s="391">
        <v>9791036349607</v>
      </c>
      <c r="B25" s="392">
        <v>5</v>
      </c>
      <c r="C25" s="393" t="s">
        <v>727</v>
      </c>
      <c r="D25" s="393" t="s">
        <v>35</v>
      </c>
      <c r="E25" s="393" t="s">
        <v>2393</v>
      </c>
      <c r="F25" s="393" t="s">
        <v>2346</v>
      </c>
      <c r="G25" s="459" t="s">
        <v>4018</v>
      </c>
      <c r="H25" s="394">
        <f>VLOOKUP(A25,'02.04.2024'!$A$2:$D$70989,3,FALSE)</f>
        <v>1220</v>
      </c>
      <c r="I25" s="395"/>
      <c r="J25" s="395">
        <v>200</v>
      </c>
      <c r="K25" s="396"/>
      <c r="L25" s="396"/>
      <c r="M25" s="396">
        <v>44930</v>
      </c>
      <c r="N25" s="397"/>
      <c r="O25" s="397">
        <v>9791036349607</v>
      </c>
      <c r="P25" s="397" t="s">
        <v>4019</v>
      </c>
      <c r="Q25" s="460">
        <v>4820867</v>
      </c>
      <c r="R25" s="398">
        <v>7.2</v>
      </c>
      <c r="S25" s="398">
        <f t="shared" si="0"/>
        <v>6.8246445497630335</v>
      </c>
      <c r="T25" s="461">
        <v>5.5E-2</v>
      </c>
      <c r="U25" s="1077"/>
      <c r="V25" s="400">
        <f t="shared" si="1"/>
        <v>0</v>
      </c>
      <c r="W25" s="401">
        <f t="shared" si="2"/>
        <v>0</v>
      </c>
      <c r="X25" s="402"/>
      <c r="Y25" s="402"/>
      <c r="Z25" s="402"/>
      <c r="AA25" s="402"/>
      <c r="AB25" s="402"/>
      <c r="AC25" s="453">
        <f t="shared" si="3"/>
        <v>0</v>
      </c>
      <c r="AD25" s="454">
        <f>IF($AC$2430&lt;85,AC25,AC25-(AC25*'EN-TÊTE DÉLÉGUES'!$C$37))</f>
        <v>0</v>
      </c>
      <c r="AE25" s="455">
        <f t="shared" si="4"/>
        <v>5.5E-2</v>
      </c>
      <c r="AF25" s="456">
        <f t="shared" si="5"/>
        <v>0</v>
      </c>
      <c r="AG25" s="457">
        <f t="shared" si="6"/>
        <v>0</v>
      </c>
    </row>
    <row r="26" spans="1:36" s="446" customFormat="1" ht="12" customHeight="1" x14ac:dyDescent="0.15">
      <c r="A26" s="427">
        <v>9791036358746</v>
      </c>
      <c r="B26" s="463">
        <v>5</v>
      </c>
      <c r="C26" s="464" t="s">
        <v>727</v>
      </c>
      <c r="D26" s="465" t="s">
        <v>35</v>
      </c>
      <c r="E26" s="429" t="s">
        <v>2393</v>
      </c>
      <c r="F26" s="429" t="s">
        <v>2346</v>
      </c>
      <c r="G26" s="429" t="s">
        <v>5022</v>
      </c>
      <c r="H26" s="431">
        <f>VLOOKUP(A26,'02.04.2024'!$A$2:$D$70989,3,FALSE)</f>
        <v>4381</v>
      </c>
      <c r="I26" s="431"/>
      <c r="J26" s="432">
        <v>200</v>
      </c>
      <c r="K26" s="433"/>
      <c r="L26" s="433"/>
      <c r="M26" s="433">
        <v>45294</v>
      </c>
      <c r="N26" s="433" t="s">
        <v>1811</v>
      </c>
      <c r="O26" s="434">
        <v>9791036358746</v>
      </c>
      <c r="P26" s="434" t="s">
        <v>5023</v>
      </c>
      <c r="Q26" s="434">
        <v>3964631</v>
      </c>
      <c r="R26" s="466">
        <v>7.2</v>
      </c>
      <c r="S26" s="436">
        <f t="shared" si="0"/>
        <v>6.8246445497630335</v>
      </c>
      <c r="T26" s="467">
        <v>5.5E-2</v>
      </c>
      <c r="U26" s="1082"/>
      <c r="V26" s="438">
        <f t="shared" si="1"/>
        <v>0</v>
      </c>
      <c r="W26" s="439">
        <f t="shared" si="2"/>
        <v>0</v>
      </c>
      <c r="X26" s="440"/>
      <c r="Y26" s="440"/>
      <c r="Z26" s="440"/>
      <c r="AA26" s="440"/>
      <c r="AB26" s="440"/>
      <c r="AC26" s="441">
        <f t="shared" si="3"/>
        <v>0</v>
      </c>
      <c r="AD26" s="442">
        <f>IF($AC$2430&lt;85,AC26,AC26-(AC26*'EN-TÊTE DÉLÉGUES'!$C$37))</f>
        <v>0</v>
      </c>
      <c r="AE26" s="443">
        <f t="shared" si="4"/>
        <v>5.5E-2</v>
      </c>
      <c r="AF26" s="444">
        <f t="shared" si="5"/>
        <v>0</v>
      </c>
      <c r="AG26" s="445">
        <f t="shared" si="6"/>
        <v>0</v>
      </c>
    </row>
    <row r="27" spans="1:36" s="446" customFormat="1" ht="12" customHeight="1" x14ac:dyDescent="0.15">
      <c r="A27" s="427">
        <v>9791036354427</v>
      </c>
      <c r="B27" s="468">
        <v>5</v>
      </c>
      <c r="C27" s="429" t="s">
        <v>692</v>
      </c>
      <c r="D27" s="429" t="s">
        <v>35</v>
      </c>
      <c r="E27" s="429" t="s">
        <v>2393</v>
      </c>
      <c r="F27" s="429" t="s">
        <v>5400</v>
      </c>
      <c r="G27" s="469" t="s">
        <v>4305</v>
      </c>
      <c r="H27" s="431">
        <f>VLOOKUP(A27,'02.04.2024'!$A$2:$D$70989,3,FALSE)</f>
        <v>3458</v>
      </c>
      <c r="I27" s="432"/>
      <c r="J27" s="432">
        <v>200</v>
      </c>
      <c r="K27" s="433"/>
      <c r="L27" s="433"/>
      <c r="M27" s="433">
        <v>45091</v>
      </c>
      <c r="N27" s="434" t="s">
        <v>1811</v>
      </c>
      <c r="O27" s="434">
        <v>9791036354427</v>
      </c>
      <c r="P27" s="434" t="s">
        <v>4306</v>
      </c>
      <c r="Q27" s="470">
        <v>8273986</v>
      </c>
      <c r="R27" s="436">
        <v>8.9</v>
      </c>
      <c r="S27" s="436">
        <f t="shared" si="0"/>
        <v>8.4360189573459721</v>
      </c>
      <c r="T27" s="471">
        <v>5.5E-2</v>
      </c>
      <c r="U27" s="1082"/>
      <c r="V27" s="438">
        <f t="shared" si="1"/>
        <v>0</v>
      </c>
      <c r="W27" s="439">
        <f t="shared" si="2"/>
        <v>0</v>
      </c>
      <c r="X27" s="440"/>
      <c r="Y27" s="440"/>
      <c r="Z27" s="440"/>
      <c r="AA27" s="440"/>
      <c r="AB27" s="440"/>
      <c r="AC27" s="441">
        <f t="shared" si="3"/>
        <v>0</v>
      </c>
      <c r="AD27" s="442">
        <f>IF($AC$2430&lt;85,AC27,AC27-(AC27*'EN-TÊTE DÉLÉGUES'!$C$37))</f>
        <v>0</v>
      </c>
      <c r="AE27" s="443">
        <f t="shared" si="4"/>
        <v>5.5E-2</v>
      </c>
      <c r="AF27" s="444">
        <f t="shared" si="5"/>
        <v>0</v>
      </c>
      <c r="AG27" s="445">
        <f t="shared" si="6"/>
        <v>0</v>
      </c>
    </row>
    <row r="28" spans="1:36" s="446" customFormat="1" ht="12" customHeight="1" x14ac:dyDescent="0.15">
      <c r="A28" s="427">
        <v>9791036349690</v>
      </c>
      <c r="B28" s="468">
        <v>5</v>
      </c>
      <c r="C28" s="429" t="s">
        <v>692</v>
      </c>
      <c r="D28" s="429" t="s">
        <v>35</v>
      </c>
      <c r="E28" s="429" t="s">
        <v>2393</v>
      </c>
      <c r="F28" s="429" t="s">
        <v>5400</v>
      </c>
      <c r="G28" s="469" t="s">
        <v>4307</v>
      </c>
      <c r="H28" s="431">
        <f>VLOOKUP(A28,'02.04.2024'!$A$2:$D$70989,3,FALSE)</f>
        <v>2062</v>
      </c>
      <c r="I28" s="432"/>
      <c r="J28" s="432">
        <v>200</v>
      </c>
      <c r="K28" s="433"/>
      <c r="L28" s="433"/>
      <c r="M28" s="433">
        <v>45091</v>
      </c>
      <c r="N28" s="434" t="s">
        <v>1811</v>
      </c>
      <c r="O28" s="434">
        <v>9791036349690</v>
      </c>
      <c r="P28" s="434" t="s">
        <v>4308</v>
      </c>
      <c r="Q28" s="470">
        <v>4843029</v>
      </c>
      <c r="R28" s="436">
        <v>8.9</v>
      </c>
      <c r="S28" s="436">
        <f t="shared" si="0"/>
        <v>8.4360189573459721</v>
      </c>
      <c r="T28" s="471">
        <v>5.5E-2</v>
      </c>
      <c r="U28" s="1082"/>
      <c r="V28" s="438">
        <f t="shared" si="1"/>
        <v>0</v>
      </c>
      <c r="W28" s="439">
        <f t="shared" si="2"/>
        <v>0</v>
      </c>
      <c r="X28" s="440"/>
      <c r="Y28" s="440"/>
      <c r="Z28" s="440"/>
      <c r="AA28" s="440"/>
      <c r="AB28" s="440"/>
      <c r="AC28" s="441">
        <f t="shared" si="3"/>
        <v>0</v>
      </c>
      <c r="AD28" s="442">
        <f>IF($AC$2430&lt;85,AC28,AC28-(AC28*'EN-TÊTE DÉLÉGUES'!$C$37))</f>
        <v>0</v>
      </c>
      <c r="AE28" s="443">
        <f t="shared" si="4"/>
        <v>5.5E-2</v>
      </c>
      <c r="AF28" s="444">
        <f t="shared" si="5"/>
        <v>0</v>
      </c>
      <c r="AG28" s="445">
        <f t="shared" si="6"/>
        <v>0</v>
      </c>
    </row>
    <row r="29" spans="1:36" s="446" customFormat="1" ht="12" customHeight="1" x14ac:dyDescent="0.15">
      <c r="A29" s="427">
        <v>9791036358784</v>
      </c>
      <c r="B29" s="468">
        <v>5</v>
      </c>
      <c r="C29" s="429" t="s">
        <v>692</v>
      </c>
      <c r="D29" s="429" t="s">
        <v>35</v>
      </c>
      <c r="E29" s="429" t="s">
        <v>2393</v>
      </c>
      <c r="F29" s="429" t="s">
        <v>5400</v>
      </c>
      <c r="G29" s="430" t="s">
        <v>4679</v>
      </c>
      <c r="H29" s="431">
        <f>VLOOKUP(A29,'02.04.2024'!$A$2:$D$70989,3,FALSE)</f>
        <v>2673</v>
      </c>
      <c r="I29" s="432"/>
      <c r="J29" s="432">
        <v>200</v>
      </c>
      <c r="K29" s="433"/>
      <c r="L29" s="433"/>
      <c r="M29" s="433">
        <v>45203</v>
      </c>
      <c r="N29" s="433" t="s">
        <v>1811</v>
      </c>
      <c r="O29" s="434">
        <v>9791036358784</v>
      </c>
      <c r="P29" s="435" t="s">
        <v>4678</v>
      </c>
      <c r="Q29" s="434">
        <v>3965000</v>
      </c>
      <c r="R29" s="436">
        <v>8.9</v>
      </c>
      <c r="S29" s="436">
        <f t="shared" si="0"/>
        <v>8.4360189573459721</v>
      </c>
      <c r="T29" s="471">
        <v>5.5E-2</v>
      </c>
      <c r="U29" s="1082"/>
      <c r="V29" s="438">
        <f t="shared" si="1"/>
        <v>0</v>
      </c>
      <c r="W29" s="439">
        <f t="shared" si="2"/>
        <v>0</v>
      </c>
      <c r="X29" s="440"/>
      <c r="Y29" s="440"/>
      <c r="Z29" s="440"/>
      <c r="AA29" s="440"/>
      <c r="AB29" s="440"/>
      <c r="AC29" s="441">
        <f t="shared" si="3"/>
        <v>0</v>
      </c>
      <c r="AD29" s="442">
        <f>IF($AC$2430&lt;85,AC29,AC29-(AC29*'EN-TÊTE DÉLÉGUES'!$C$37))</f>
        <v>0</v>
      </c>
      <c r="AE29" s="443">
        <f t="shared" si="4"/>
        <v>5.5E-2</v>
      </c>
      <c r="AF29" s="444">
        <f t="shared" si="5"/>
        <v>0</v>
      </c>
      <c r="AG29" s="445">
        <f t="shared" si="6"/>
        <v>0</v>
      </c>
    </row>
    <row r="30" spans="1:36" ht="12" customHeight="1" x14ac:dyDescent="0.15">
      <c r="A30" s="98">
        <v>9791036354939</v>
      </c>
      <c r="B30" s="356">
        <v>5</v>
      </c>
      <c r="C30" s="99" t="s">
        <v>692</v>
      </c>
      <c r="D30" s="99" t="s">
        <v>35</v>
      </c>
      <c r="E30" s="99" t="s">
        <v>2393</v>
      </c>
      <c r="F30" s="99" t="s">
        <v>5400</v>
      </c>
      <c r="G30" s="99" t="s">
        <v>1244</v>
      </c>
      <c r="H30" s="100">
        <f>VLOOKUP(A30,'02.04.2024'!$A$2:$D$70989,3,FALSE)</f>
        <v>0</v>
      </c>
      <c r="I30" s="101"/>
      <c r="J30" s="101">
        <v>100</v>
      </c>
      <c r="K30" s="121"/>
      <c r="L30" s="121">
        <v>45434</v>
      </c>
      <c r="M30" s="121"/>
      <c r="N30" s="121" t="s">
        <v>1811</v>
      </c>
      <c r="O30" s="102">
        <v>9791036354939</v>
      </c>
      <c r="P30" s="103" t="s">
        <v>5254</v>
      </c>
      <c r="Q30" s="101">
        <v>8878523</v>
      </c>
      <c r="R30" s="124">
        <v>8.9</v>
      </c>
      <c r="S30" s="124">
        <f t="shared" si="0"/>
        <v>8.4360189573459721</v>
      </c>
      <c r="T30" s="355">
        <v>5.5E-2</v>
      </c>
      <c r="U30" s="1078"/>
      <c r="V30" s="240">
        <f t="shared" si="1"/>
        <v>0</v>
      </c>
      <c r="W30" s="196">
        <f t="shared" si="2"/>
        <v>0</v>
      </c>
      <c r="X30" s="440"/>
      <c r="Y30" s="440"/>
      <c r="Z30" s="440"/>
      <c r="AA30" s="440"/>
      <c r="AB30" s="440"/>
      <c r="AC30" s="441">
        <f t="shared" si="3"/>
        <v>0</v>
      </c>
      <c r="AD30" s="442">
        <f>IF($AC$2430&lt;85,AC30,AC30-(AC30*'EN-TÊTE DÉLÉGUES'!$C$37))</f>
        <v>0</v>
      </c>
      <c r="AE30" s="443">
        <f t="shared" si="4"/>
        <v>5.5E-2</v>
      </c>
      <c r="AF30" s="444">
        <f t="shared" si="5"/>
        <v>0</v>
      </c>
      <c r="AG30" s="445">
        <f t="shared" si="6"/>
        <v>0</v>
      </c>
      <c r="AH30" s="447"/>
      <c r="AI30" s="448"/>
      <c r="AJ30" s="447"/>
    </row>
    <row r="31" spans="1:36" s="408" customFormat="1" ht="12" customHeight="1" x14ac:dyDescent="0.15">
      <c r="A31" s="391">
        <v>9782747081672</v>
      </c>
      <c r="B31" s="392">
        <v>5</v>
      </c>
      <c r="C31" s="393" t="s">
        <v>727</v>
      </c>
      <c r="D31" s="393" t="s">
        <v>35</v>
      </c>
      <c r="E31" s="393" t="s">
        <v>2393</v>
      </c>
      <c r="F31" s="393" t="s">
        <v>5399</v>
      </c>
      <c r="G31" s="393" t="s">
        <v>722</v>
      </c>
      <c r="H31" s="394">
        <f>VLOOKUP(A31,'02.04.2024'!$A$2:$D$70989,3,FALSE)</f>
        <v>46</v>
      </c>
      <c r="I31" s="395"/>
      <c r="J31" s="395">
        <v>300</v>
      </c>
      <c r="K31" s="396"/>
      <c r="L31" s="396"/>
      <c r="M31" s="396">
        <v>42907</v>
      </c>
      <c r="N31" s="396"/>
      <c r="O31" s="397">
        <v>9782747081672</v>
      </c>
      <c r="P31" s="409" t="s">
        <v>394</v>
      </c>
      <c r="Q31" s="397">
        <v>4658991</v>
      </c>
      <c r="R31" s="398">
        <v>4.9000000000000004</v>
      </c>
      <c r="S31" s="398">
        <f t="shared" si="0"/>
        <v>4.6445497630331758</v>
      </c>
      <c r="T31" s="399">
        <v>5.5E-2</v>
      </c>
      <c r="U31" s="1077"/>
      <c r="V31" s="400">
        <f t="shared" si="1"/>
        <v>0</v>
      </c>
      <c r="W31" s="401">
        <f t="shared" si="2"/>
        <v>0</v>
      </c>
      <c r="X31" s="402"/>
      <c r="Y31" s="402"/>
      <c r="Z31" s="402"/>
      <c r="AA31" s="402"/>
      <c r="AB31" s="402"/>
      <c r="AC31" s="403">
        <f t="shared" si="3"/>
        <v>0</v>
      </c>
      <c r="AD31" s="404">
        <f>IF($AC$2430&lt;85,AC31,AC31-(AC31*'EN-TÊTE DÉLÉGUES'!$C$37))</f>
        <v>0</v>
      </c>
      <c r="AE31" s="405">
        <f t="shared" si="4"/>
        <v>5.5E-2</v>
      </c>
      <c r="AF31" s="406">
        <f t="shared" si="5"/>
        <v>0</v>
      </c>
      <c r="AG31" s="407">
        <f t="shared" si="6"/>
        <v>0</v>
      </c>
    </row>
    <row r="32" spans="1:36" s="408" customFormat="1" ht="12" customHeight="1" x14ac:dyDescent="0.15">
      <c r="A32" s="391">
        <v>9782747081665</v>
      </c>
      <c r="B32" s="392">
        <v>5</v>
      </c>
      <c r="C32" s="393" t="s">
        <v>727</v>
      </c>
      <c r="D32" s="393" t="s">
        <v>35</v>
      </c>
      <c r="E32" s="393" t="s">
        <v>2393</v>
      </c>
      <c r="F32" s="393" t="s">
        <v>5399</v>
      </c>
      <c r="G32" s="393" t="s">
        <v>1267</v>
      </c>
      <c r="H32" s="394">
        <f>VLOOKUP(A32,'02.04.2024'!$A$2:$D$70989,3,FALSE)</f>
        <v>178</v>
      </c>
      <c r="I32" s="395"/>
      <c r="J32" s="395">
        <v>300</v>
      </c>
      <c r="K32" s="396"/>
      <c r="L32" s="396"/>
      <c r="M32" s="396">
        <v>42907</v>
      </c>
      <c r="N32" s="396"/>
      <c r="O32" s="397">
        <v>9782747081665</v>
      </c>
      <c r="P32" s="409" t="s">
        <v>393</v>
      </c>
      <c r="Q32" s="397">
        <v>4659114</v>
      </c>
      <c r="R32" s="398">
        <v>4.9000000000000004</v>
      </c>
      <c r="S32" s="398">
        <f t="shared" si="0"/>
        <v>4.6445497630331758</v>
      </c>
      <c r="T32" s="399">
        <v>5.5E-2</v>
      </c>
      <c r="U32" s="1077"/>
      <c r="V32" s="400">
        <f t="shared" si="1"/>
        <v>0</v>
      </c>
      <c r="W32" s="401">
        <f t="shared" si="2"/>
        <v>0</v>
      </c>
      <c r="X32" s="402"/>
      <c r="Y32" s="402"/>
      <c r="Z32" s="402"/>
      <c r="AA32" s="402"/>
      <c r="AB32" s="402"/>
      <c r="AC32" s="403">
        <f t="shared" si="3"/>
        <v>0</v>
      </c>
      <c r="AD32" s="404">
        <f>IF($AC$2430&lt;85,AC32,AC32-(AC32*'EN-TÊTE DÉLÉGUES'!$C$37))</f>
        <v>0</v>
      </c>
      <c r="AE32" s="405">
        <f t="shared" si="4"/>
        <v>5.5E-2</v>
      </c>
      <c r="AF32" s="406">
        <f t="shared" si="5"/>
        <v>0</v>
      </c>
      <c r="AG32" s="407">
        <f t="shared" si="6"/>
        <v>0</v>
      </c>
    </row>
    <row r="33" spans="1:36" s="420" customFormat="1" ht="12" customHeight="1" x14ac:dyDescent="0.15">
      <c r="A33" s="411">
        <v>9791036323096</v>
      </c>
      <c r="B33" s="462">
        <v>5</v>
      </c>
      <c r="C33" s="472" t="s">
        <v>727</v>
      </c>
      <c r="D33" s="472" t="s">
        <v>35</v>
      </c>
      <c r="E33" s="393" t="s">
        <v>2393</v>
      </c>
      <c r="F33" s="393" t="s">
        <v>386</v>
      </c>
      <c r="G33" s="450" t="s">
        <v>5401</v>
      </c>
      <c r="H33" s="394">
        <f>VLOOKUP(A33,'02.04.2024'!$A$2:$D$70989,3,FALSE)</f>
        <v>2777</v>
      </c>
      <c r="I33" s="473"/>
      <c r="J33" s="414">
        <v>300</v>
      </c>
      <c r="K33" s="415"/>
      <c r="L33" s="415"/>
      <c r="M33" s="416">
        <v>44853</v>
      </c>
      <c r="N33" s="416"/>
      <c r="O33" s="394">
        <v>9791036323096</v>
      </c>
      <c r="P33" s="417" t="s">
        <v>4173</v>
      </c>
      <c r="Q33" s="414">
        <v>5967897</v>
      </c>
      <c r="R33" s="418">
        <v>14.9</v>
      </c>
      <c r="S33" s="398">
        <f t="shared" si="0"/>
        <v>14.123222748815166</v>
      </c>
      <c r="T33" s="419">
        <v>5.5E-2</v>
      </c>
      <c r="U33" s="1077"/>
      <c r="V33" s="400">
        <f t="shared" si="1"/>
        <v>0</v>
      </c>
      <c r="W33" s="401">
        <f t="shared" si="2"/>
        <v>0</v>
      </c>
      <c r="AC33" s="453">
        <f t="shared" si="3"/>
        <v>0</v>
      </c>
      <c r="AD33" s="454">
        <f>IF($AC$2430&lt;85,AC33,AC33-(AC33*'EN-TÊTE DÉLÉGUES'!$C$37))</f>
        <v>0</v>
      </c>
      <c r="AE33" s="455">
        <f t="shared" si="4"/>
        <v>5.5E-2</v>
      </c>
      <c r="AF33" s="456">
        <f t="shared" si="5"/>
        <v>0</v>
      </c>
      <c r="AG33" s="457">
        <f t="shared" si="6"/>
        <v>0</v>
      </c>
    </row>
    <row r="34" spans="1:36" s="408" customFormat="1" ht="12" customHeight="1" x14ac:dyDescent="0.15">
      <c r="A34" s="474">
        <v>9791036329203</v>
      </c>
      <c r="B34" s="395">
        <v>5</v>
      </c>
      <c r="C34" s="426" t="s">
        <v>727</v>
      </c>
      <c r="D34" s="393" t="s">
        <v>35</v>
      </c>
      <c r="E34" s="393" t="s">
        <v>2393</v>
      </c>
      <c r="F34" s="393" t="s">
        <v>386</v>
      </c>
      <c r="G34" s="393" t="s">
        <v>2157</v>
      </c>
      <c r="H34" s="394">
        <f>VLOOKUP(A34,'02.04.2024'!$A$2:$D$70989,3,FALSE)</f>
        <v>2143</v>
      </c>
      <c r="I34" s="395"/>
      <c r="J34" s="414">
        <v>200</v>
      </c>
      <c r="K34" s="396"/>
      <c r="L34" s="396"/>
      <c r="M34" s="396">
        <v>44342</v>
      </c>
      <c r="N34" s="396"/>
      <c r="O34" s="397">
        <v>9791036329203</v>
      </c>
      <c r="P34" s="409" t="s">
        <v>2156</v>
      </c>
      <c r="Q34" s="397">
        <v>3178721</v>
      </c>
      <c r="R34" s="398">
        <v>6.9</v>
      </c>
      <c r="S34" s="398">
        <f t="shared" si="0"/>
        <v>6.5402843601895739</v>
      </c>
      <c r="T34" s="399">
        <v>5.5E-2</v>
      </c>
      <c r="U34" s="1077"/>
      <c r="V34" s="400">
        <f t="shared" si="1"/>
        <v>0</v>
      </c>
      <c r="W34" s="401">
        <f t="shared" si="2"/>
        <v>0</v>
      </c>
      <c r="X34" s="402"/>
      <c r="Y34" s="402"/>
      <c r="Z34" s="402"/>
      <c r="AA34" s="402"/>
      <c r="AB34" s="402"/>
      <c r="AC34" s="403">
        <f t="shared" si="3"/>
        <v>0</v>
      </c>
      <c r="AD34" s="404">
        <f>IF($AC$2430&lt;85,AC34,AC34-(AC34*'EN-TÊTE DÉLÉGUES'!$C$37))</f>
        <v>0</v>
      </c>
      <c r="AE34" s="405">
        <f t="shared" si="4"/>
        <v>5.5E-2</v>
      </c>
      <c r="AF34" s="406">
        <f t="shared" si="5"/>
        <v>0</v>
      </c>
      <c r="AG34" s="407">
        <f t="shared" si="6"/>
        <v>0</v>
      </c>
    </row>
    <row r="35" spans="1:36" s="408" customFormat="1" ht="12" customHeight="1" x14ac:dyDescent="0.15">
      <c r="A35" s="391">
        <v>9782747090926</v>
      </c>
      <c r="B35" s="412">
        <v>5</v>
      </c>
      <c r="C35" s="393" t="s">
        <v>727</v>
      </c>
      <c r="D35" s="393" t="s">
        <v>35</v>
      </c>
      <c r="E35" s="393" t="s">
        <v>2393</v>
      </c>
      <c r="F35" s="393" t="s">
        <v>386</v>
      </c>
      <c r="G35" s="393" t="s">
        <v>737</v>
      </c>
      <c r="H35" s="394">
        <f>VLOOKUP(A35,'02.04.2024'!$A$2:$D$70989,3,FALSE)</f>
        <v>1414</v>
      </c>
      <c r="I35" s="414"/>
      <c r="J35" s="395">
        <v>300</v>
      </c>
      <c r="K35" s="396"/>
      <c r="L35" s="396"/>
      <c r="M35" s="396">
        <v>43257</v>
      </c>
      <c r="N35" s="396"/>
      <c r="O35" s="397">
        <v>9782747090926</v>
      </c>
      <c r="P35" s="409" t="s">
        <v>910</v>
      </c>
      <c r="Q35" s="397">
        <v>3543847</v>
      </c>
      <c r="R35" s="398">
        <v>6.9</v>
      </c>
      <c r="S35" s="398">
        <f t="shared" si="0"/>
        <v>6.5402843601895739</v>
      </c>
      <c r="T35" s="399">
        <v>5.5E-2</v>
      </c>
      <c r="U35" s="1077"/>
      <c r="V35" s="400">
        <f t="shared" si="1"/>
        <v>0</v>
      </c>
      <c r="W35" s="401">
        <f t="shared" si="2"/>
        <v>0</v>
      </c>
      <c r="X35" s="402"/>
      <c r="Y35" s="402"/>
      <c r="Z35" s="402"/>
      <c r="AA35" s="402"/>
      <c r="AB35" s="402"/>
      <c r="AC35" s="403">
        <f t="shared" si="3"/>
        <v>0</v>
      </c>
      <c r="AD35" s="404">
        <f>IF($AC$2430&lt;85,AC35,AC35-(AC35*'EN-TÊTE DÉLÉGUES'!$C$37))</f>
        <v>0</v>
      </c>
      <c r="AE35" s="405">
        <f t="shared" si="4"/>
        <v>5.5E-2</v>
      </c>
      <c r="AF35" s="406">
        <f t="shared" si="5"/>
        <v>0</v>
      </c>
      <c r="AG35" s="407">
        <f t="shared" si="6"/>
        <v>0</v>
      </c>
    </row>
    <row r="36" spans="1:36" s="408" customFormat="1" ht="12" customHeight="1" x14ac:dyDescent="0.15">
      <c r="A36" s="475">
        <v>9791036345593</v>
      </c>
      <c r="B36" s="392">
        <v>5</v>
      </c>
      <c r="C36" s="476" t="s">
        <v>727</v>
      </c>
      <c r="D36" s="476" t="s">
        <v>35</v>
      </c>
      <c r="E36" s="393" t="s">
        <v>2393</v>
      </c>
      <c r="F36" s="393" t="s">
        <v>386</v>
      </c>
      <c r="G36" s="472" t="s">
        <v>3163</v>
      </c>
      <c r="H36" s="394">
        <f>VLOOKUP(A36,'02.04.2024'!$A$2:$D$70989,3,FALSE)</f>
        <v>2698</v>
      </c>
      <c r="I36" s="473"/>
      <c r="J36" s="473">
        <v>200</v>
      </c>
      <c r="K36" s="477"/>
      <c r="L36" s="477"/>
      <c r="M36" s="396">
        <v>44706</v>
      </c>
      <c r="N36" s="477"/>
      <c r="O36" s="478">
        <v>9791036345593</v>
      </c>
      <c r="P36" s="479" t="s">
        <v>3160</v>
      </c>
      <c r="Q36" s="478">
        <v>2947613</v>
      </c>
      <c r="R36" s="398">
        <v>6.9</v>
      </c>
      <c r="S36" s="398">
        <f t="shared" si="0"/>
        <v>6.5402843601895739</v>
      </c>
      <c r="T36" s="480">
        <v>5.5E-2</v>
      </c>
      <c r="U36" s="1077"/>
      <c r="V36" s="400">
        <f t="shared" si="1"/>
        <v>0</v>
      </c>
      <c r="W36" s="401">
        <f t="shared" si="2"/>
        <v>0</v>
      </c>
      <c r="X36" s="402"/>
      <c r="Y36" s="402"/>
      <c r="Z36" s="402"/>
      <c r="AA36" s="402"/>
      <c r="AB36" s="402"/>
      <c r="AC36" s="453">
        <f t="shared" si="3"/>
        <v>0</v>
      </c>
      <c r="AD36" s="454">
        <f>IF($AC$2430&lt;85,AC36,AC36-(AC36*'EN-TÊTE DÉLÉGUES'!$C$37))</f>
        <v>0</v>
      </c>
      <c r="AE36" s="455">
        <f t="shared" si="4"/>
        <v>5.5E-2</v>
      </c>
      <c r="AF36" s="456">
        <f t="shared" si="5"/>
        <v>0</v>
      </c>
      <c r="AG36" s="457">
        <f t="shared" si="6"/>
        <v>0</v>
      </c>
    </row>
    <row r="37" spans="1:36" s="408" customFormat="1" ht="12" customHeight="1" x14ac:dyDescent="0.15">
      <c r="A37" s="475">
        <v>9791036341472</v>
      </c>
      <c r="B37" s="392">
        <v>5</v>
      </c>
      <c r="C37" s="476" t="s">
        <v>727</v>
      </c>
      <c r="D37" s="476" t="s">
        <v>35</v>
      </c>
      <c r="E37" s="393" t="s">
        <v>2393</v>
      </c>
      <c r="F37" s="393" t="s">
        <v>386</v>
      </c>
      <c r="G37" s="472" t="s">
        <v>3164</v>
      </c>
      <c r="H37" s="394">
        <f>VLOOKUP(A37,'02.04.2024'!$A$2:$D$70989,3,FALSE)</f>
        <v>386</v>
      </c>
      <c r="I37" s="473"/>
      <c r="J37" s="473">
        <v>300</v>
      </c>
      <c r="K37" s="477"/>
      <c r="L37" s="477"/>
      <c r="M37" s="396">
        <v>44706</v>
      </c>
      <c r="N37" s="477"/>
      <c r="O37" s="478">
        <v>9791036341472</v>
      </c>
      <c r="P37" s="479" t="s">
        <v>3161</v>
      </c>
      <c r="Q37" s="478">
        <v>8437233</v>
      </c>
      <c r="R37" s="398">
        <v>6.9</v>
      </c>
      <c r="S37" s="398">
        <f t="shared" si="0"/>
        <v>6.5402843601895739</v>
      </c>
      <c r="T37" s="480">
        <v>5.5E-2</v>
      </c>
      <c r="U37" s="1077"/>
      <c r="V37" s="400">
        <f t="shared" si="1"/>
        <v>0</v>
      </c>
      <c r="W37" s="401">
        <f t="shared" si="2"/>
        <v>0</v>
      </c>
      <c r="X37" s="402"/>
      <c r="Y37" s="402"/>
      <c r="Z37" s="402"/>
      <c r="AA37" s="402"/>
      <c r="AB37" s="402"/>
      <c r="AC37" s="453">
        <f t="shared" si="3"/>
        <v>0</v>
      </c>
      <c r="AD37" s="454">
        <f>IF($AC$2430&lt;85,AC37,AC37-(AC37*'EN-TÊTE DÉLÉGUES'!$C$37))</f>
        <v>0</v>
      </c>
      <c r="AE37" s="455">
        <f t="shared" si="4"/>
        <v>5.5E-2</v>
      </c>
      <c r="AF37" s="456">
        <f t="shared" si="5"/>
        <v>0</v>
      </c>
      <c r="AG37" s="457">
        <f t="shared" si="6"/>
        <v>0</v>
      </c>
    </row>
    <row r="38" spans="1:36" s="446" customFormat="1" ht="12" customHeight="1" x14ac:dyDescent="0.15">
      <c r="A38" s="427">
        <v>9791036354946</v>
      </c>
      <c r="B38" s="481">
        <v>5</v>
      </c>
      <c r="C38" s="430" t="s">
        <v>727</v>
      </c>
      <c r="D38" s="430" t="s">
        <v>35</v>
      </c>
      <c r="E38" s="430" t="s">
        <v>2393</v>
      </c>
      <c r="F38" s="430" t="s">
        <v>386</v>
      </c>
      <c r="G38" s="430" t="s">
        <v>4461</v>
      </c>
      <c r="H38" s="431">
        <f>VLOOKUP(A38,'02.04.2024'!$A$2:$D$70989,3,FALSE)</f>
        <v>4008</v>
      </c>
      <c r="I38" s="432"/>
      <c r="J38" s="432">
        <v>200</v>
      </c>
      <c r="K38" s="433"/>
      <c r="L38" s="433"/>
      <c r="M38" s="433">
        <v>45119</v>
      </c>
      <c r="N38" s="433" t="s">
        <v>1811</v>
      </c>
      <c r="O38" s="434">
        <v>9791036354946</v>
      </c>
      <c r="P38" s="435" t="s">
        <v>4462</v>
      </c>
      <c r="Q38" s="434">
        <v>8878646</v>
      </c>
      <c r="R38" s="436">
        <v>6.9</v>
      </c>
      <c r="S38" s="436">
        <f t="shared" si="0"/>
        <v>6.5402843601895739</v>
      </c>
      <c r="T38" s="482">
        <v>5.5E-2</v>
      </c>
      <c r="U38" s="1082"/>
      <c r="V38" s="438">
        <f t="shared" si="1"/>
        <v>0</v>
      </c>
      <c r="W38" s="439">
        <f t="shared" si="2"/>
        <v>0</v>
      </c>
      <c r="X38" s="440"/>
      <c r="Y38" s="440"/>
      <c r="Z38" s="440"/>
      <c r="AA38" s="440"/>
      <c r="AB38" s="440"/>
      <c r="AC38" s="441">
        <f t="shared" si="3"/>
        <v>0</v>
      </c>
      <c r="AD38" s="442">
        <f>IF($AC$2430&lt;85,AC38,AC38-(AC38*'EN-TÊTE DÉLÉGUES'!$C$37))</f>
        <v>0</v>
      </c>
      <c r="AE38" s="443">
        <f t="shared" si="4"/>
        <v>5.5E-2</v>
      </c>
      <c r="AF38" s="444">
        <f t="shared" si="5"/>
        <v>0</v>
      </c>
      <c r="AG38" s="445">
        <f t="shared" si="6"/>
        <v>0</v>
      </c>
    </row>
    <row r="39" spans="1:36" s="408" customFormat="1" ht="12" customHeight="1" x14ac:dyDescent="0.15">
      <c r="A39" s="391">
        <v>9782747051873</v>
      </c>
      <c r="B39" s="392">
        <v>5</v>
      </c>
      <c r="C39" s="393" t="s">
        <v>727</v>
      </c>
      <c r="D39" s="393" t="s">
        <v>35</v>
      </c>
      <c r="E39" s="393" t="s">
        <v>2393</v>
      </c>
      <c r="F39" s="393" t="s">
        <v>387</v>
      </c>
      <c r="G39" s="393" t="s">
        <v>2982</v>
      </c>
      <c r="H39" s="394">
        <f>VLOOKUP(A39,'02.04.2024'!$A$2:$D$70989,3,FALSE)</f>
        <v>1277</v>
      </c>
      <c r="I39" s="395"/>
      <c r="J39" s="395">
        <v>200</v>
      </c>
      <c r="K39" s="396"/>
      <c r="L39" s="396"/>
      <c r="M39" s="396">
        <v>41886</v>
      </c>
      <c r="N39" s="396"/>
      <c r="O39" s="397">
        <v>9782747051873</v>
      </c>
      <c r="P39" s="409" t="s">
        <v>149</v>
      </c>
      <c r="Q39" s="397">
        <v>3278168</v>
      </c>
      <c r="R39" s="398">
        <v>8.5</v>
      </c>
      <c r="S39" s="398">
        <f t="shared" si="0"/>
        <v>8.0568720379146921</v>
      </c>
      <c r="T39" s="399">
        <v>5.5E-2</v>
      </c>
      <c r="U39" s="1077"/>
      <c r="V39" s="400">
        <f t="shared" si="1"/>
        <v>0</v>
      </c>
      <c r="W39" s="401">
        <f t="shared" si="2"/>
        <v>0</v>
      </c>
      <c r="X39" s="402"/>
      <c r="Y39" s="402"/>
      <c r="Z39" s="402"/>
      <c r="AA39" s="402"/>
      <c r="AB39" s="402"/>
      <c r="AC39" s="403">
        <f t="shared" si="3"/>
        <v>0</v>
      </c>
      <c r="AD39" s="404">
        <f>IF($AC$2430&lt;85,AC39,AC39-(AC39*'EN-TÊTE DÉLÉGUES'!$C$37))</f>
        <v>0</v>
      </c>
      <c r="AE39" s="405">
        <f t="shared" si="4"/>
        <v>5.5E-2</v>
      </c>
      <c r="AF39" s="406">
        <f t="shared" si="5"/>
        <v>0</v>
      </c>
      <c r="AG39" s="407">
        <f t="shared" si="6"/>
        <v>0</v>
      </c>
    </row>
    <row r="40" spans="1:36" ht="12" customHeight="1" x14ac:dyDescent="0.15">
      <c r="A40" s="98">
        <v>9791036369292</v>
      </c>
      <c r="B40" s="356">
        <v>5</v>
      </c>
      <c r="C40" s="99" t="s">
        <v>727</v>
      </c>
      <c r="D40" s="99" t="s">
        <v>35</v>
      </c>
      <c r="E40" s="99" t="s">
        <v>2393</v>
      </c>
      <c r="F40" s="99" t="s">
        <v>387</v>
      </c>
      <c r="G40" s="99" t="s">
        <v>3968</v>
      </c>
      <c r="H40" s="100">
        <f>VLOOKUP(A40,'02.04.2024'!$A$2:$D$70989,3,FALSE)</f>
        <v>0</v>
      </c>
      <c r="I40" s="101"/>
      <c r="J40" s="101">
        <v>100</v>
      </c>
      <c r="K40" s="121"/>
      <c r="L40" s="121">
        <v>45434</v>
      </c>
      <c r="M40" s="121"/>
      <c r="N40" s="121" t="s">
        <v>1811</v>
      </c>
      <c r="O40" s="102">
        <v>9791036369292</v>
      </c>
      <c r="P40" s="103" t="s">
        <v>5252</v>
      </c>
      <c r="Q40" s="101">
        <v>5469760</v>
      </c>
      <c r="R40" s="124">
        <v>8.5</v>
      </c>
      <c r="S40" s="124">
        <f t="shared" si="0"/>
        <v>8.0568720379146921</v>
      </c>
      <c r="T40" s="355">
        <v>5.5E-2</v>
      </c>
      <c r="U40" s="1078"/>
      <c r="V40" s="240">
        <f>AC40</f>
        <v>0</v>
      </c>
      <c r="W40" s="196">
        <f t="shared" si="2"/>
        <v>0</v>
      </c>
      <c r="X40" s="440"/>
      <c r="Y40" s="440"/>
      <c r="Z40" s="440"/>
      <c r="AA40" s="440"/>
      <c r="AB40" s="440"/>
      <c r="AC40" s="453">
        <f>W40/(1+AE40)</f>
        <v>0</v>
      </c>
      <c r="AD40" s="454">
        <f>IF($AC$2430&lt;85,AC40,AC40-(AC40*'EN-TÊTE DÉLÉGUES'!$C$37))</f>
        <v>0</v>
      </c>
      <c r="AE40" s="455">
        <f t="shared" si="4"/>
        <v>5.5E-2</v>
      </c>
      <c r="AF40" s="456">
        <f>+AD40*AE40</f>
        <v>0</v>
      </c>
      <c r="AG40" s="457">
        <f>+AD40+AF40</f>
        <v>0</v>
      </c>
      <c r="AH40" s="447"/>
      <c r="AI40" s="448"/>
      <c r="AJ40" s="447"/>
    </row>
    <row r="41" spans="1:36" ht="12" customHeight="1" x14ac:dyDescent="0.15">
      <c r="A41" s="98">
        <v>9791036365195</v>
      </c>
      <c r="B41" s="356">
        <v>5</v>
      </c>
      <c r="C41" s="99" t="s">
        <v>727</v>
      </c>
      <c r="D41" s="99" t="s">
        <v>35</v>
      </c>
      <c r="E41" s="99" t="s">
        <v>2393</v>
      </c>
      <c r="F41" s="99" t="s">
        <v>387</v>
      </c>
      <c r="G41" s="99" t="s">
        <v>136</v>
      </c>
      <c r="H41" s="100">
        <f>VLOOKUP(A41,'02.04.2024'!$A$2:$D$70989,3,FALSE)</f>
        <v>0</v>
      </c>
      <c r="I41" s="101"/>
      <c r="J41" s="101">
        <v>100</v>
      </c>
      <c r="K41" s="121"/>
      <c r="L41" s="121">
        <v>45414</v>
      </c>
      <c r="M41" s="121"/>
      <c r="N41" s="121" t="s">
        <v>1811</v>
      </c>
      <c r="O41" s="102">
        <v>9791036365195</v>
      </c>
      <c r="P41" s="103" t="s">
        <v>5253</v>
      </c>
      <c r="Q41" s="101">
        <v>1987866</v>
      </c>
      <c r="R41" s="124">
        <v>8.5</v>
      </c>
      <c r="S41" s="124">
        <f t="shared" si="0"/>
        <v>8.0568720379146921</v>
      </c>
      <c r="T41" s="355">
        <v>5.5E-2</v>
      </c>
      <c r="U41" s="1078"/>
      <c r="V41" s="240">
        <f>AC41</f>
        <v>0</v>
      </c>
      <c r="W41" s="196">
        <f t="shared" si="2"/>
        <v>0</v>
      </c>
      <c r="X41" s="440"/>
      <c r="Y41" s="440"/>
      <c r="Z41" s="440"/>
      <c r="AA41" s="440"/>
      <c r="AB41" s="440"/>
      <c r="AC41" s="453">
        <f>W41/(1+AE41)</f>
        <v>0</v>
      </c>
      <c r="AD41" s="454">
        <f>IF($AC$2430&lt;85,AC41,AC41-(AC41*'EN-TÊTE DÉLÉGUES'!$C$37))</f>
        <v>0</v>
      </c>
      <c r="AE41" s="455">
        <f t="shared" si="4"/>
        <v>5.5E-2</v>
      </c>
      <c r="AF41" s="456">
        <f>+AD41*AE41</f>
        <v>0</v>
      </c>
      <c r="AG41" s="457">
        <f>+AD41+AF41</f>
        <v>0</v>
      </c>
      <c r="AH41" s="447"/>
      <c r="AI41" s="448"/>
      <c r="AJ41" s="447"/>
    </row>
    <row r="42" spans="1:36" ht="12" customHeight="1" x14ac:dyDescent="0.15">
      <c r="A42" s="98">
        <v>9791036358715</v>
      </c>
      <c r="B42" s="356">
        <v>5</v>
      </c>
      <c r="C42" s="99" t="s">
        <v>727</v>
      </c>
      <c r="D42" s="99" t="s">
        <v>35</v>
      </c>
      <c r="E42" s="99" t="s">
        <v>2393</v>
      </c>
      <c r="F42" s="99" t="s">
        <v>930</v>
      </c>
      <c r="G42" s="99" t="s">
        <v>5255</v>
      </c>
      <c r="H42" s="100">
        <f>VLOOKUP(A42,'02.04.2024'!$A$2:$D$70989,3,FALSE)</f>
        <v>0</v>
      </c>
      <c r="I42" s="101"/>
      <c r="J42" s="101">
        <v>100</v>
      </c>
      <c r="K42" s="121"/>
      <c r="L42" s="121">
        <v>45434</v>
      </c>
      <c r="M42" s="121"/>
      <c r="N42" s="121" t="s">
        <v>1811</v>
      </c>
      <c r="O42" s="102">
        <v>9791036358715</v>
      </c>
      <c r="P42" s="103" t="s">
        <v>5256</v>
      </c>
      <c r="Q42" s="101">
        <v>3964262</v>
      </c>
      <c r="R42" s="124">
        <v>11.9</v>
      </c>
      <c r="S42" s="124">
        <f t="shared" si="0"/>
        <v>11.279620853080569</v>
      </c>
      <c r="T42" s="355">
        <v>5.5E-2</v>
      </c>
      <c r="U42" s="1078"/>
      <c r="V42" s="240">
        <f>AC42</f>
        <v>0</v>
      </c>
      <c r="W42" s="196">
        <f t="shared" si="2"/>
        <v>0</v>
      </c>
      <c r="X42" s="440"/>
      <c r="Y42" s="440"/>
      <c r="Z42" s="440"/>
      <c r="AA42" s="440"/>
      <c r="AB42" s="440"/>
      <c r="AC42" s="453">
        <f>W42/(1+AE42)</f>
        <v>0</v>
      </c>
      <c r="AD42" s="454">
        <f>IF($AC$2430&lt;85,AC42,AC42-(AC42*'EN-TÊTE DÉLÉGUES'!$C$37))</f>
        <v>0</v>
      </c>
      <c r="AE42" s="455">
        <f t="shared" si="4"/>
        <v>5.5E-2</v>
      </c>
      <c r="AF42" s="456">
        <f>+AD42*AE42</f>
        <v>0</v>
      </c>
      <c r="AG42" s="457">
        <f>+AD42+AF42</f>
        <v>0</v>
      </c>
      <c r="AH42" s="447"/>
      <c r="AI42" s="448"/>
      <c r="AJ42" s="447"/>
    </row>
    <row r="43" spans="1:36" s="408" customFormat="1" ht="12" customHeight="1" x14ac:dyDescent="0.15">
      <c r="A43" s="475">
        <v>9791036338670</v>
      </c>
      <c r="B43" s="462">
        <v>5</v>
      </c>
      <c r="C43" s="472" t="s">
        <v>727</v>
      </c>
      <c r="D43" s="472" t="s">
        <v>35</v>
      </c>
      <c r="E43" s="393" t="s">
        <v>2393</v>
      </c>
      <c r="F43" s="393" t="s">
        <v>931</v>
      </c>
      <c r="G43" s="472" t="s">
        <v>5402</v>
      </c>
      <c r="H43" s="394">
        <f>VLOOKUP(A43,'02.04.2024'!$A$2:$D$70989,3,FALSE)</f>
        <v>3818</v>
      </c>
      <c r="I43" s="473"/>
      <c r="J43" s="414">
        <v>200</v>
      </c>
      <c r="K43" s="483"/>
      <c r="L43" s="483"/>
      <c r="M43" s="396">
        <v>44930</v>
      </c>
      <c r="N43" s="483"/>
      <c r="O43" s="478">
        <v>9791036338670</v>
      </c>
      <c r="P43" s="479" t="s">
        <v>3158</v>
      </c>
      <c r="Q43" s="478">
        <v>7078325</v>
      </c>
      <c r="R43" s="398">
        <v>9.9</v>
      </c>
      <c r="S43" s="398">
        <f t="shared" si="0"/>
        <v>9.3838862559241711</v>
      </c>
      <c r="T43" s="484">
        <v>5.5E-2</v>
      </c>
      <c r="U43" s="1077"/>
      <c r="V43" s="400">
        <f t="shared" si="1"/>
        <v>0</v>
      </c>
      <c r="W43" s="401">
        <f t="shared" si="2"/>
        <v>0</v>
      </c>
      <c r="X43" s="402"/>
      <c r="Y43" s="402"/>
      <c r="Z43" s="402"/>
      <c r="AA43" s="402"/>
      <c r="AB43" s="402"/>
      <c r="AC43" s="453">
        <f t="shared" si="3"/>
        <v>0</v>
      </c>
      <c r="AD43" s="454">
        <f>IF($AC$2430&lt;85,AC43,AC43-(AC43*'EN-TÊTE DÉLÉGUES'!$C$37))</f>
        <v>0</v>
      </c>
      <c r="AE43" s="455">
        <f t="shared" si="4"/>
        <v>5.5E-2</v>
      </c>
      <c r="AF43" s="456">
        <f t="shared" si="5"/>
        <v>0</v>
      </c>
      <c r="AG43" s="457">
        <f t="shared" si="6"/>
        <v>0</v>
      </c>
    </row>
    <row r="44" spans="1:36" s="446" customFormat="1" ht="12" customHeight="1" x14ac:dyDescent="0.15">
      <c r="A44" s="427">
        <v>9791036362705</v>
      </c>
      <c r="B44" s="428">
        <v>6</v>
      </c>
      <c r="C44" s="485" t="s">
        <v>727</v>
      </c>
      <c r="D44" s="485" t="s">
        <v>35</v>
      </c>
      <c r="E44" s="429" t="s">
        <v>2394</v>
      </c>
      <c r="F44" s="429" t="s">
        <v>5405</v>
      </c>
      <c r="G44" s="430" t="s">
        <v>5403</v>
      </c>
      <c r="H44" s="431">
        <f>VLOOKUP(A44,'02.04.2024'!$A$2:$D$70989,3,FALSE)</f>
        <v>1719</v>
      </c>
      <c r="I44" s="432"/>
      <c r="J44" s="432">
        <v>200</v>
      </c>
      <c r="K44" s="433"/>
      <c r="L44" s="433"/>
      <c r="M44" s="433">
        <v>45203</v>
      </c>
      <c r="N44" s="433" t="s">
        <v>1811</v>
      </c>
      <c r="O44" s="434">
        <v>9791036362705</v>
      </c>
      <c r="P44" s="435" t="s">
        <v>4684</v>
      </c>
      <c r="Q44" s="434">
        <v>8056417</v>
      </c>
      <c r="R44" s="436">
        <v>13.9</v>
      </c>
      <c r="S44" s="436">
        <f t="shared" si="0"/>
        <v>13.175355450236967</v>
      </c>
      <c r="T44" s="486">
        <v>5.5E-2</v>
      </c>
      <c r="U44" s="1082"/>
      <c r="V44" s="438">
        <f t="shared" si="1"/>
        <v>0</v>
      </c>
      <c r="W44" s="439">
        <f t="shared" si="2"/>
        <v>0</v>
      </c>
      <c r="X44" s="440"/>
      <c r="Y44" s="440"/>
      <c r="Z44" s="440"/>
      <c r="AA44" s="440"/>
      <c r="AB44" s="440"/>
      <c r="AC44" s="441">
        <f t="shared" si="3"/>
        <v>0</v>
      </c>
      <c r="AD44" s="442">
        <f>IF($AC$2430&lt;85,AC44,AC44-(AC44*'EN-TÊTE DÉLÉGUES'!$C$37))</f>
        <v>0</v>
      </c>
      <c r="AE44" s="443">
        <f t="shared" si="4"/>
        <v>5.5E-2</v>
      </c>
      <c r="AF44" s="444">
        <f t="shared" si="5"/>
        <v>0</v>
      </c>
      <c r="AG44" s="445">
        <f t="shared" si="6"/>
        <v>0</v>
      </c>
    </row>
    <row r="45" spans="1:36" ht="12" customHeight="1" x14ac:dyDescent="0.15">
      <c r="A45" s="98">
        <v>9791036362699</v>
      </c>
      <c r="B45" s="356">
        <v>6</v>
      </c>
      <c r="C45" s="99" t="s">
        <v>727</v>
      </c>
      <c r="D45" s="99" t="s">
        <v>35</v>
      </c>
      <c r="E45" s="99" t="s">
        <v>2394</v>
      </c>
      <c r="F45" s="99" t="s">
        <v>5405</v>
      </c>
      <c r="G45" s="99" t="s">
        <v>5404</v>
      </c>
      <c r="H45" s="100">
        <f>VLOOKUP(A45,'02.04.2024'!$A$2:$D$70989,3,FALSE)</f>
        <v>0</v>
      </c>
      <c r="I45" s="101"/>
      <c r="J45" s="101">
        <v>100</v>
      </c>
      <c r="K45" s="121"/>
      <c r="L45" s="121">
        <v>45567</v>
      </c>
      <c r="M45" s="121"/>
      <c r="N45" s="121" t="s">
        <v>1811</v>
      </c>
      <c r="O45" s="102">
        <v>9791036362699</v>
      </c>
      <c r="P45" s="103" t="s">
        <v>5261</v>
      </c>
      <c r="Q45" s="101">
        <v>8056294</v>
      </c>
      <c r="R45" s="124">
        <v>13.9</v>
      </c>
      <c r="S45" s="124">
        <f t="shared" si="0"/>
        <v>13.175355450236967</v>
      </c>
      <c r="T45" s="355">
        <v>5.5E-2</v>
      </c>
      <c r="U45" s="1078"/>
      <c r="V45" s="240">
        <f t="shared" si="1"/>
        <v>0</v>
      </c>
      <c r="W45" s="196">
        <f t="shared" si="2"/>
        <v>0</v>
      </c>
      <c r="X45" s="440"/>
      <c r="Y45" s="440"/>
      <c r="Z45" s="440"/>
      <c r="AA45" s="440"/>
      <c r="AB45" s="440"/>
      <c r="AC45" s="441">
        <f t="shared" si="3"/>
        <v>0</v>
      </c>
      <c r="AD45" s="442">
        <f>IF($AC$2430&lt;85,AC45,AC45-(AC45*'EN-TÊTE DÉLÉGUES'!$C$37))</f>
        <v>0</v>
      </c>
      <c r="AE45" s="443">
        <f t="shared" si="4"/>
        <v>5.5E-2</v>
      </c>
      <c r="AF45" s="444">
        <f t="shared" si="5"/>
        <v>0</v>
      </c>
      <c r="AG45" s="445">
        <f t="shared" si="6"/>
        <v>0</v>
      </c>
      <c r="AH45" s="447"/>
      <c r="AI45" s="448"/>
      <c r="AJ45" s="447"/>
    </row>
    <row r="46" spans="1:36" s="446" customFormat="1" ht="12" customHeight="1" x14ac:dyDescent="0.15">
      <c r="A46" s="427">
        <v>9791036358807</v>
      </c>
      <c r="B46" s="428">
        <v>6</v>
      </c>
      <c r="C46" s="485" t="s">
        <v>727</v>
      </c>
      <c r="D46" s="485" t="s">
        <v>35</v>
      </c>
      <c r="E46" s="429" t="s">
        <v>2394</v>
      </c>
      <c r="F46" s="429" t="s">
        <v>1985</v>
      </c>
      <c r="G46" s="430" t="s">
        <v>3887</v>
      </c>
      <c r="H46" s="431">
        <f>VLOOKUP(A46,'02.04.2024'!$A$2:$D$70989,3,FALSE)</f>
        <v>587</v>
      </c>
      <c r="I46" s="432"/>
      <c r="J46" s="432">
        <v>200</v>
      </c>
      <c r="K46" s="433"/>
      <c r="L46" s="433"/>
      <c r="M46" s="433">
        <v>45203</v>
      </c>
      <c r="N46" s="433" t="s">
        <v>1811</v>
      </c>
      <c r="O46" s="434">
        <v>9791036358807</v>
      </c>
      <c r="P46" s="435" t="s">
        <v>4680</v>
      </c>
      <c r="Q46" s="434">
        <v>3997510</v>
      </c>
      <c r="R46" s="436">
        <v>11.9</v>
      </c>
      <c r="S46" s="436">
        <f t="shared" si="0"/>
        <v>11.279620853080569</v>
      </c>
      <c r="T46" s="487">
        <v>5.5E-2</v>
      </c>
      <c r="U46" s="1082"/>
      <c r="V46" s="438">
        <f t="shared" si="1"/>
        <v>0</v>
      </c>
      <c r="W46" s="439">
        <f t="shared" si="2"/>
        <v>0</v>
      </c>
      <c r="X46" s="440"/>
      <c r="Y46" s="440"/>
      <c r="Z46" s="440"/>
      <c r="AA46" s="440"/>
      <c r="AB46" s="440"/>
      <c r="AC46" s="441">
        <f t="shared" si="3"/>
        <v>0</v>
      </c>
      <c r="AD46" s="442">
        <f>IF($AC$2430&lt;85,AC46,AC46-(AC46*'EN-TÊTE DÉLÉGUES'!$C$37))</f>
        <v>0</v>
      </c>
      <c r="AE46" s="443">
        <f t="shared" si="4"/>
        <v>5.5E-2</v>
      </c>
      <c r="AF46" s="444">
        <f t="shared" si="5"/>
        <v>0</v>
      </c>
      <c r="AG46" s="445">
        <f t="shared" si="6"/>
        <v>0</v>
      </c>
    </row>
    <row r="47" spans="1:36" s="408" customFormat="1" ht="12" customHeight="1" x14ac:dyDescent="0.15">
      <c r="A47" s="449">
        <v>9791036341519</v>
      </c>
      <c r="B47" s="392">
        <v>6</v>
      </c>
      <c r="C47" s="393" t="s">
        <v>727</v>
      </c>
      <c r="D47" s="393" t="s">
        <v>35</v>
      </c>
      <c r="E47" s="393" t="s">
        <v>2394</v>
      </c>
      <c r="F47" s="393" t="s">
        <v>1985</v>
      </c>
      <c r="G47" s="450" t="s">
        <v>3162</v>
      </c>
      <c r="H47" s="394">
        <f>VLOOKUP(A47,'02.04.2024'!$A$2:$D$70989,3,FALSE)</f>
        <v>6747</v>
      </c>
      <c r="I47" s="414"/>
      <c r="J47" s="414">
        <v>200</v>
      </c>
      <c r="K47" s="396"/>
      <c r="L47" s="396"/>
      <c r="M47" s="396">
        <v>44566</v>
      </c>
      <c r="N47" s="396"/>
      <c r="O47" s="394">
        <v>9791036341519</v>
      </c>
      <c r="P47" s="451" t="s">
        <v>3159</v>
      </c>
      <c r="Q47" s="394">
        <v>8435880</v>
      </c>
      <c r="R47" s="398">
        <v>10.9</v>
      </c>
      <c r="S47" s="398">
        <f t="shared" si="0"/>
        <v>10.33175355450237</v>
      </c>
      <c r="T47" s="452">
        <v>5.5E-2</v>
      </c>
      <c r="U47" s="1077"/>
      <c r="V47" s="400">
        <f>AC47</f>
        <v>0</v>
      </c>
      <c r="W47" s="401">
        <f t="shared" si="2"/>
        <v>0</v>
      </c>
      <c r="X47" s="402"/>
      <c r="Y47" s="402"/>
      <c r="Z47" s="402"/>
      <c r="AA47" s="402"/>
      <c r="AB47" s="402"/>
      <c r="AC47" s="403">
        <f>W47/(1+AE47)</f>
        <v>0</v>
      </c>
      <c r="AD47" s="404">
        <f>IF($AC$2430&lt;85,AC47,AC47-(AC47*'EN-TÊTE DÉLÉGUES'!$C$37))</f>
        <v>0</v>
      </c>
      <c r="AE47" s="405">
        <f t="shared" si="4"/>
        <v>5.5E-2</v>
      </c>
      <c r="AF47" s="406">
        <f>+AD47*AE47</f>
        <v>0</v>
      </c>
      <c r="AG47" s="407">
        <f>+AD47+AF47</f>
        <v>0</v>
      </c>
    </row>
    <row r="48" spans="1:36" s="446" customFormat="1" ht="12" customHeight="1" x14ac:dyDescent="0.15">
      <c r="A48" s="427">
        <v>9791036363870</v>
      </c>
      <c r="B48" s="463">
        <v>6</v>
      </c>
      <c r="C48" s="464" t="s">
        <v>727</v>
      </c>
      <c r="D48" s="465" t="s">
        <v>35</v>
      </c>
      <c r="E48" s="429" t="s">
        <v>2394</v>
      </c>
      <c r="F48" s="429" t="s">
        <v>1985</v>
      </c>
      <c r="G48" s="429" t="s">
        <v>4023</v>
      </c>
      <c r="H48" s="431">
        <f>VLOOKUP(A48,'02.04.2024'!$A$2:$D$70989,3,FALSE)</f>
        <v>5026</v>
      </c>
      <c r="I48" s="431"/>
      <c r="J48" s="432">
        <v>200</v>
      </c>
      <c r="K48" s="433"/>
      <c r="L48" s="433"/>
      <c r="M48" s="433">
        <v>45294</v>
      </c>
      <c r="N48" s="433" t="s">
        <v>1811</v>
      </c>
      <c r="O48" s="434">
        <v>9791036363870</v>
      </c>
      <c r="P48" s="434" t="s">
        <v>4938</v>
      </c>
      <c r="Q48" s="434">
        <v>8952880</v>
      </c>
      <c r="R48" s="466">
        <v>4.5</v>
      </c>
      <c r="S48" s="436">
        <f t="shared" si="0"/>
        <v>4.2654028436018958</v>
      </c>
      <c r="T48" s="467">
        <v>5.5E-2</v>
      </c>
      <c r="U48" s="1082"/>
      <c r="V48" s="438">
        <f t="shared" si="1"/>
        <v>0</v>
      </c>
      <c r="W48" s="439">
        <f t="shared" si="2"/>
        <v>0</v>
      </c>
      <c r="X48" s="440"/>
      <c r="Y48" s="440"/>
      <c r="Z48" s="440"/>
      <c r="AA48" s="440"/>
      <c r="AB48" s="440"/>
      <c r="AC48" s="441">
        <f t="shared" si="3"/>
        <v>0</v>
      </c>
      <c r="AD48" s="442">
        <f>IF($AC$2430&lt;85,AC48,AC48-(AC48*'EN-TÊTE DÉLÉGUES'!$C$37))</f>
        <v>0</v>
      </c>
      <c r="AE48" s="443">
        <f t="shared" si="4"/>
        <v>5.5E-2</v>
      </c>
      <c r="AF48" s="444">
        <f t="shared" si="5"/>
        <v>0</v>
      </c>
      <c r="AG48" s="445">
        <f t="shared" si="6"/>
        <v>0</v>
      </c>
    </row>
    <row r="49" spans="1:36" s="408" customFormat="1" ht="12" customHeight="1" x14ac:dyDescent="0.15">
      <c r="A49" s="391">
        <v>9791036322754</v>
      </c>
      <c r="B49" s="395">
        <v>6</v>
      </c>
      <c r="C49" s="393" t="s">
        <v>727</v>
      </c>
      <c r="D49" s="393" t="s">
        <v>35</v>
      </c>
      <c r="E49" s="393" t="s">
        <v>2394</v>
      </c>
      <c r="F49" s="393" t="s">
        <v>1985</v>
      </c>
      <c r="G49" s="393" t="s">
        <v>743</v>
      </c>
      <c r="H49" s="394">
        <f>VLOOKUP(A49,'02.04.2024'!$A$2:$D$70989,3,FALSE)</f>
        <v>2425</v>
      </c>
      <c r="I49" s="395"/>
      <c r="J49" s="414">
        <v>300</v>
      </c>
      <c r="K49" s="396"/>
      <c r="L49" s="396"/>
      <c r="M49" s="396">
        <v>44055</v>
      </c>
      <c r="N49" s="396"/>
      <c r="O49" s="397">
        <v>9791036322754</v>
      </c>
      <c r="P49" s="409" t="s">
        <v>2990</v>
      </c>
      <c r="Q49" s="397">
        <v>5921982</v>
      </c>
      <c r="R49" s="398">
        <v>4.5</v>
      </c>
      <c r="S49" s="398">
        <v>3.7</v>
      </c>
      <c r="T49" s="399">
        <v>5.5E-2</v>
      </c>
      <c r="U49" s="1077"/>
      <c r="V49" s="400">
        <f t="shared" si="1"/>
        <v>0</v>
      </c>
      <c r="W49" s="401">
        <f t="shared" si="2"/>
        <v>0</v>
      </c>
      <c r="X49" s="402"/>
      <c r="Y49" s="402"/>
      <c r="Z49" s="402"/>
      <c r="AA49" s="402"/>
      <c r="AB49" s="402"/>
      <c r="AC49" s="403">
        <f t="shared" si="3"/>
        <v>0</v>
      </c>
      <c r="AD49" s="404">
        <f>IF($AC$2430&lt;85,AC49,AC49-(AC49*'EN-TÊTE DÉLÉGUES'!$C$37))</f>
        <v>0</v>
      </c>
      <c r="AE49" s="405">
        <f t="shared" si="4"/>
        <v>5.5E-2</v>
      </c>
      <c r="AF49" s="406">
        <f t="shared" si="5"/>
        <v>0</v>
      </c>
      <c r="AG49" s="407">
        <f t="shared" si="6"/>
        <v>0</v>
      </c>
    </row>
    <row r="50" spans="1:36" s="408" customFormat="1" ht="12" customHeight="1" x14ac:dyDescent="0.15">
      <c r="A50" s="488">
        <v>9791036322594</v>
      </c>
      <c r="B50" s="392">
        <v>6</v>
      </c>
      <c r="C50" s="393" t="s">
        <v>727</v>
      </c>
      <c r="D50" s="393" t="s">
        <v>35</v>
      </c>
      <c r="E50" s="393" t="s">
        <v>2394</v>
      </c>
      <c r="F50" s="393" t="s">
        <v>1985</v>
      </c>
      <c r="G50" s="393" t="s">
        <v>748</v>
      </c>
      <c r="H50" s="394">
        <f>VLOOKUP(A50,'02.04.2024'!$A$2:$D$70989,3,FALSE)</f>
        <v>3030</v>
      </c>
      <c r="I50" s="395"/>
      <c r="J50" s="395">
        <v>200</v>
      </c>
      <c r="K50" s="396"/>
      <c r="L50" s="396"/>
      <c r="M50" s="396">
        <v>44055</v>
      </c>
      <c r="N50" s="396"/>
      <c r="O50" s="489">
        <v>9791036322594</v>
      </c>
      <c r="P50" s="409" t="s">
        <v>2419</v>
      </c>
      <c r="Q50" s="397">
        <v>5837046</v>
      </c>
      <c r="R50" s="398">
        <v>4.5</v>
      </c>
      <c r="S50" s="398">
        <f t="shared" ref="S50:S113" si="7">R50/(1+T50)</f>
        <v>4.2654028436018958</v>
      </c>
      <c r="T50" s="399">
        <v>5.5E-2</v>
      </c>
      <c r="U50" s="1077"/>
      <c r="V50" s="400">
        <f t="shared" si="1"/>
        <v>0</v>
      </c>
      <c r="W50" s="401">
        <f t="shared" si="2"/>
        <v>0</v>
      </c>
      <c r="X50" s="402"/>
      <c r="Y50" s="402"/>
      <c r="Z50" s="402"/>
      <c r="AA50" s="402"/>
      <c r="AB50" s="402"/>
      <c r="AC50" s="403">
        <f t="shared" si="3"/>
        <v>0</v>
      </c>
      <c r="AD50" s="404">
        <f>IF($AC$2430&lt;85,AC50,AC50-(AC50*'EN-TÊTE DÉLÉGUES'!$C$37))</f>
        <v>0</v>
      </c>
      <c r="AE50" s="405">
        <f t="shared" si="4"/>
        <v>5.5E-2</v>
      </c>
      <c r="AF50" s="406">
        <f t="shared" si="5"/>
        <v>0</v>
      </c>
      <c r="AG50" s="407">
        <f t="shared" si="6"/>
        <v>0</v>
      </c>
    </row>
    <row r="51" spans="1:36" s="408" customFormat="1" ht="12" customHeight="1" x14ac:dyDescent="0.15">
      <c r="A51" s="449">
        <v>9791036322587</v>
      </c>
      <c r="B51" s="395">
        <v>6</v>
      </c>
      <c r="C51" s="393" t="s">
        <v>727</v>
      </c>
      <c r="D51" s="393" t="s">
        <v>35</v>
      </c>
      <c r="E51" s="393" t="s">
        <v>2394</v>
      </c>
      <c r="F51" s="393" t="s">
        <v>1985</v>
      </c>
      <c r="G51" s="450" t="s">
        <v>1005</v>
      </c>
      <c r="H51" s="394">
        <f>VLOOKUP(A51,'02.04.2024'!$A$2:$D$70989,3,FALSE)</f>
        <v>3321</v>
      </c>
      <c r="I51" s="395"/>
      <c r="J51" s="414">
        <v>200</v>
      </c>
      <c r="K51" s="396"/>
      <c r="L51" s="396"/>
      <c r="M51" s="396">
        <v>44055</v>
      </c>
      <c r="N51" s="396"/>
      <c r="O51" s="394">
        <v>9791036322587</v>
      </c>
      <c r="P51" s="451" t="s">
        <v>2829</v>
      </c>
      <c r="Q51" s="394">
        <v>5836923</v>
      </c>
      <c r="R51" s="398">
        <v>4.5</v>
      </c>
      <c r="S51" s="398">
        <f t="shared" si="7"/>
        <v>4.2654028436018958</v>
      </c>
      <c r="T51" s="452">
        <v>5.5E-2</v>
      </c>
      <c r="U51" s="1077"/>
      <c r="V51" s="400">
        <f t="shared" si="1"/>
        <v>0</v>
      </c>
      <c r="W51" s="401">
        <f t="shared" si="2"/>
        <v>0</v>
      </c>
      <c r="X51" s="402"/>
      <c r="Y51" s="402"/>
      <c r="Z51" s="402"/>
      <c r="AA51" s="402"/>
      <c r="AB51" s="402"/>
      <c r="AC51" s="403">
        <f t="shared" si="3"/>
        <v>0</v>
      </c>
      <c r="AD51" s="404">
        <f>IF($AC$2430&lt;85,AC51,AC51-(AC51*'EN-TÊTE DÉLÉGUES'!$C$37))</f>
        <v>0</v>
      </c>
      <c r="AE51" s="405">
        <f t="shared" si="4"/>
        <v>5.5E-2</v>
      </c>
      <c r="AF51" s="406">
        <f t="shared" si="5"/>
        <v>0</v>
      </c>
      <c r="AG51" s="407">
        <f t="shared" si="6"/>
        <v>0</v>
      </c>
    </row>
    <row r="52" spans="1:36" s="408" customFormat="1" ht="12" customHeight="1" x14ac:dyDescent="0.15">
      <c r="A52" s="488">
        <v>9791036322570</v>
      </c>
      <c r="B52" s="392">
        <v>6</v>
      </c>
      <c r="C52" s="393" t="s">
        <v>727</v>
      </c>
      <c r="D52" s="393" t="s">
        <v>35</v>
      </c>
      <c r="E52" s="393" t="s">
        <v>2394</v>
      </c>
      <c r="F52" s="393" t="s">
        <v>1985</v>
      </c>
      <c r="G52" s="393" t="s">
        <v>752</v>
      </c>
      <c r="H52" s="394">
        <f>VLOOKUP(A52,'02.04.2024'!$A$2:$D$70989,3,FALSE)</f>
        <v>2777</v>
      </c>
      <c r="I52" s="395"/>
      <c r="J52" s="395">
        <v>200</v>
      </c>
      <c r="K52" s="396">
        <v>45397</v>
      </c>
      <c r="L52" s="396"/>
      <c r="M52" s="396">
        <v>44055</v>
      </c>
      <c r="N52" s="396"/>
      <c r="O52" s="489">
        <v>9791036322570</v>
      </c>
      <c r="P52" s="409" t="s">
        <v>2420</v>
      </c>
      <c r="Q52" s="397">
        <v>5836800</v>
      </c>
      <c r="R52" s="398">
        <v>4.5</v>
      </c>
      <c r="S52" s="398">
        <f t="shared" si="7"/>
        <v>4.2654028436018958</v>
      </c>
      <c r="T52" s="399">
        <v>5.5E-2</v>
      </c>
      <c r="U52" s="1077"/>
      <c r="V52" s="400">
        <f t="shared" si="1"/>
        <v>0</v>
      </c>
      <c r="W52" s="401">
        <f t="shared" si="2"/>
        <v>0</v>
      </c>
      <c r="X52" s="402"/>
      <c r="Y52" s="402"/>
      <c r="Z52" s="402"/>
      <c r="AA52" s="402"/>
      <c r="AB52" s="402"/>
      <c r="AC52" s="403">
        <f t="shared" si="3"/>
        <v>0</v>
      </c>
      <c r="AD52" s="404">
        <f>IF($AC$2430&lt;85,AC52,AC52-(AC52*'EN-TÊTE DÉLÉGUES'!$C$37))</f>
        <v>0</v>
      </c>
      <c r="AE52" s="405">
        <f t="shared" si="4"/>
        <v>5.5E-2</v>
      </c>
      <c r="AF52" s="406">
        <f t="shared" si="5"/>
        <v>0</v>
      </c>
      <c r="AG52" s="407">
        <f t="shared" si="6"/>
        <v>0</v>
      </c>
    </row>
    <row r="53" spans="1:36" s="408" customFormat="1" ht="12" customHeight="1" x14ac:dyDescent="0.15">
      <c r="A53" s="391">
        <v>9791036312267</v>
      </c>
      <c r="B53" s="392">
        <v>6</v>
      </c>
      <c r="C53" s="393" t="s">
        <v>727</v>
      </c>
      <c r="D53" s="393" t="s">
        <v>35</v>
      </c>
      <c r="E53" s="393" t="s">
        <v>2394</v>
      </c>
      <c r="F53" s="393" t="s">
        <v>1985</v>
      </c>
      <c r="G53" s="393" t="s">
        <v>1794</v>
      </c>
      <c r="H53" s="394">
        <f>VLOOKUP(A53,'02.04.2024'!$A$2:$D$70989,3,FALSE)</f>
        <v>2324</v>
      </c>
      <c r="I53" s="414"/>
      <c r="J53" s="414">
        <v>200</v>
      </c>
      <c r="K53" s="396">
        <v>45397</v>
      </c>
      <c r="L53" s="396"/>
      <c r="M53" s="396">
        <v>43740</v>
      </c>
      <c r="N53" s="396"/>
      <c r="O53" s="397">
        <v>9791036312267</v>
      </c>
      <c r="P53" s="409" t="s">
        <v>1414</v>
      </c>
      <c r="Q53" s="397">
        <v>5789378</v>
      </c>
      <c r="R53" s="398">
        <v>4.5</v>
      </c>
      <c r="S53" s="398">
        <f t="shared" si="7"/>
        <v>4.2654028436018958</v>
      </c>
      <c r="T53" s="399">
        <v>5.5E-2</v>
      </c>
      <c r="U53" s="1077"/>
      <c r="V53" s="400">
        <f t="shared" si="1"/>
        <v>0</v>
      </c>
      <c r="W53" s="401">
        <f t="shared" si="2"/>
        <v>0</v>
      </c>
      <c r="X53" s="402"/>
      <c r="Y53" s="402"/>
      <c r="Z53" s="402"/>
      <c r="AA53" s="402"/>
      <c r="AB53" s="402"/>
      <c r="AC53" s="421">
        <f t="shared" si="3"/>
        <v>0</v>
      </c>
      <c r="AD53" s="422">
        <f>IF($AC$2430&lt;85,AC53,AC53-(AC53*'EN-TÊTE DÉLÉGUES'!$C$37))</f>
        <v>0</v>
      </c>
      <c r="AE53" s="423">
        <f t="shared" si="4"/>
        <v>5.5E-2</v>
      </c>
      <c r="AF53" s="424">
        <f t="shared" si="5"/>
        <v>0</v>
      </c>
      <c r="AG53" s="425">
        <f t="shared" si="6"/>
        <v>0</v>
      </c>
    </row>
    <row r="54" spans="1:36" s="408" customFormat="1" ht="12" customHeight="1" x14ac:dyDescent="0.15">
      <c r="A54" s="391">
        <v>9791036314674</v>
      </c>
      <c r="B54" s="395">
        <v>6</v>
      </c>
      <c r="C54" s="426" t="s">
        <v>727</v>
      </c>
      <c r="D54" s="393" t="s">
        <v>35</v>
      </c>
      <c r="E54" s="393" t="s">
        <v>2394</v>
      </c>
      <c r="F54" s="393" t="s">
        <v>1985</v>
      </c>
      <c r="G54" s="393" t="s">
        <v>283</v>
      </c>
      <c r="H54" s="394">
        <f>VLOOKUP(A54,'02.04.2024'!$A$2:$D$70989,3,FALSE)</f>
        <v>10224</v>
      </c>
      <c r="I54" s="414"/>
      <c r="J54" s="414">
        <v>200</v>
      </c>
      <c r="K54" s="396"/>
      <c r="L54" s="396"/>
      <c r="M54" s="396">
        <v>43832</v>
      </c>
      <c r="N54" s="396"/>
      <c r="O54" s="397">
        <v>9791036314674</v>
      </c>
      <c r="P54" s="409" t="s">
        <v>1805</v>
      </c>
      <c r="Q54" s="397">
        <v>8757568</v>
      </c>
      <c r="R54" s="398">
        <v>4.5</v>
      </c>
      <c r="S54" s="398">
        <f t="shared" si="7"/>
        <v>4.2654028436018958</v>
      </c>
      <c r="T54" s="399">
        <v>5.5E-2</v>
      </c>
      <c r="U54" s="1077"/>
      <c r="V54" s="400">
        <f t="shared" si="1"/>
        <v>0</v>
      </c>
      <c r="W54" s="401">
        <f t="shared" si="2"/>
        <v>0</v>
      </c>
      <c r="X54" s="402"/>
      <c r="Y54" s="402"/>
      <c r="Z54" s="402"/>
      <c r="AA54" s="402"/>
      <c r="AB54" s="402"/>
      <c r="AC54" s="403">
        <f t="shared" si="3"/>
        <v>0</v>
      </c>
      <c r="AD54" s="404">
        <f>IF($AC$2430&lt;85,AC54,AC54-(AC54*'EN-TÊTE DÉLÉGUES'!$C$37))</f>
        <v>0</v>
      </c>
      <c r="AE54" s="405">
        <f t="shared" si="4"/>
        <v>5.5E-2</v>
      </c>
      <c r="AF54" s="406">
        <f t="shared" si="5"/>
        <v>0</v>
      </c>
      <c r="AG54" s="407">
        <f t="shared" si="6"/>
        <v>0</v>
      </c>
    </row>
    <row r="55" spans="1:36" s="408" customFormat="1" ht="12" customHeight="1" x14ac:dyDescent="0.15">
      <c r="A55" s="391">
        <v>9791036314681</v>
      </c>
      <c r="B55" s="392">
        <v>6</v>
      </c>
      <c r="C55" s="426" t="s">
        <v>727</v>
      </c>
      <c r="D55" s="393" t="s">
        <v>35</v>
      </c>
      <c r="E55" s="393" t="s">
        <v>2394</v>
      </c>
      <c r="F55" s="393" t="s">
        <v>1985</v>
      </c>
      <c r="G55" s="393" t="s">
        <v>136</v>
      </c>
      <c r="H55" s="394">
        <f>VLOOKUP(A55,'02.04.2024'!$A$2:$D$70989,3,FALSE)</f>
        <v>1006</v>
      </c>
      <c r="I55" s="395"/>
      <c r="J55" s="414">
        <v>300</v>
      </c>
      <c r="K55" s="396"/>
      <c r="L55" s="396"/>
      <c r="M55" s="396">
        <v>43832</v>
      </c>
      <c r="N55" s="396"/>
      <c r="O55" s="397">
        <v>9791036314681</v>
      </c>
      <c r="P55" s="409" t="s">
        <v>1806</v>
      </c>
      <c r="Q55" s="397">
        <v>8757691</v>
      </c>
      <c r="R55" s="398">
        <v>4.5</v>
      </c>
      <c r="S55" s="398">
        <f t="shared" si="7"/>
        <v>4.2654028436018958</v>
      </c>
      <c r="T55" s="399">
        <v>5.5E-2</v>
      </c>
      <c r="U55" s="1077"/>
      <c r="V55" s="400">
        <f t="shared" si="1"/>
        <v>0</v>
      </c>
      <c r="W55" s="401">
        <f t="shared" si="2"/>
        <v>0</v>
      </c>
      <c r="X55" s="402"/>
      <c r="Y55" s="402"/>
      <c r="Z55" s="402"/>
      <c r="AA55" s="402"/>
      <c r="AB55" s="402"/>
      <c r="AC55" s="403">
        <f t="shared" si="3"/>
        <v>0</v>
      </c>
      <c r="AD55" s="404">
        <f>IF($AC$2430&lt;85,AC55,AC55-(AC55*'EN-TÊTE DÉLÉGUES'!$C$37))</f>
        <v>0</v>
      </c>
      <c r="AE55" s="405">
        <f t="shared" si="4"/>
        <v>5.5E-2</v>
      </c>
      <c r="AF55" s="406">
        <f t="shared" si="5"/>
        <v>0</v>
      </c>
      <c r="AG55" s="407">
        <f t="shared" si="6"/>
        <v>0</v>
      </c>
    </row>
    <row r="56" spans="1:36" ht="12" customHeight="1" x14ac:dyDescent="0.15">
      <c r="A56" s="98">
        <v>9791036355684</v>
      </c>
      <c r="B56" s="356">
        <v>6</v>
      </c>
      <c r="C56" s="99" t="s">
        <v>727</v>
      </c>
      <c r="D56" s="99" t="s">
        <v>35</v>
      </c>
      <c r="E56" s="99" t="s">
        <v>2394</v>
      </c>
      <c r="F56" s="99" t="s">
        <v>1985</v>
      </c>
      <c r="G56" s="99" t="s">
        <v>3527</v>
      </c>
      <c r="H56" s="100">
        <f>VLOOKUP(A56,'02.04.2024'!$A$2:$D$70989,3,FALSE)</f>
        <v>0</v>
      </c>
      <c r="I56" s="101"/>
      <c r="J56" s="101">
        <v>100</v>
      </c>
      <c r="K56" s="121"/>
      <c r="L56" s="121">
        <v>45414</v>
      </c>
      <c r="M56" s="121"/>
      <c r="N56" s="121" t="s">
        <v>1811</v>
      </c>
      <c r="O56" s="102">
        <v>9791036355684</v>
      </c>
      <c r="P56" s="103" t="s">
        <v>5257</v>
      </c>
      <c r="Q56" s="101">
        <v>1088615</v>
      </c>
      <c r="R56" s="124">
        <v>4.5</v>
      </c>
      <c r="S56" s="124">
        <f t="shared" si="7"/>
        <v>4.2654028436018958</v>
      </c>
      <c r="T56" s="355">
        <v>5.5E-2</v>
      </c>
      <c r="U56" s="1078"/>
      <c r="V56" s="240">
        <f t="shared" si="1"/>
        <v>0</v>
      </c>
      <c r="W56" s="196">
        <f t="shared" si="2"/>
        <v>0</v>
      </c>
      <c r="X56" s="402"/>
      <c r="Y56" s="402"/>
      <c r="Z56" s="402"/>
      <c r="AA56" s="402"/>
      <c r="AB56" s="402"/>
      <c r="AC56" s="403">
        <f t="shared" si="3"/>
        <v>0</v>
      </c>
      <c r="AD56" s="404">
        <f>IF($AC$2430&lt;85,AC56,AC56-(AC56*'EN-TÊTE DÉLÉGUES'!$C$37))</f>
        <v>0</v>
      </c>
      <c r="AE56" s="405">
        <f t="shared" si="4"/>
        <v>5.5E-2</v>
      </c>
      <c r="AF56" s="406">
        <f t="shared" si="5"/>
        <v>0</v>
      </c>
      <c r="AG56" s="407">
        <f t="shared" si="6"/>
        <v>0</v>
      </c>
      <c r="AH56" s="447"/>
      <c r="AI56" s="448"/>
      <c r="AJ56" s="447"/>
    </row>
    <row r="57" spans="1:36" s="408" customFormat="1" ht="12" customHeight="1" x14ac:dyDescent="0.15">
      <c r="A57" s="391">
        <v>9791036314650</v>
      </c>
      <c r="B57" s="392">
        <v>6</v>
      </c>
      <c r="C57" s="426" t="s">
        <v>727</v>
      </c>
      <c r="D57" s="393" t="s">
        <v>35</v>
      </c>
      <c r="E57" s="393" t="s">
        <v>2394</v>
      </c>
      <c r="F57" s="393" t="s">
        <v>1985</v>
      </c>
      <c r="G57" s="393" t="s">
        <v>747</v>
      </c>
      <c r="H57" s="394">
        <f>VLOOKUP(A57,'02.04.2024'!$A$2:$D$70989,3,FALSE)</f>
        <v>4754</v>
      </c>
      <c r="I57" s="395"/>
      <c r="J57" s="414">
        <v>200</v>
      </c>
      <c r="K57" s="396"/>
      <c r="L57" s="396"/>
      <c r="M57" s="396">
        <v>43832</v>
      </c>
      <c r="N57" s="396"/>
      <c r="O57" s="397">
        <v>9791036314650</v>
      </c>
      <c r="P57" s="409" t="s">
        <v>1809</v>
      </c>
      <c r="Q57" s="397">
        <v>8757322</v>
      </c>
      <c r="R57" s="398">
        <v>4.5</v>
      </c>
      <c r="S57" s="398">
        <f t="shared" si="7"/>
        <v>4.2654028436018958</v>
      </c>
      <c r="T57" s="399">
        <v>5.5E-2</v>
      </c>
      <c r="U57" s="1077"/>
      <c r="V57" s="400">
        <f t="shared" si="1"/>
        <v>0</v>
      </c>
      <c r="W57" s="401">
        <f t="shared" si="2"/>
        <v>0</v>
      </c>
      <c r="X57" s="402"/>
      <c r="Y57" s="402"/>
      <c r="Z57" s="402"/>
      <c r="AA57" s="402"/>
      <c r="AB57" s="402"/>
      <c r="AC57" s="403">
        <f t="shared" si="3"/>
        <v>0</v>
      </c>
      <c r="AD57" s="404">
        <f>IF($AC$2430&lt;85,AC57,AC57-(AC57*'EN-TÊTE DÉLÉGUES'!$C$37))</f>
        <v>0</v>
      </c>
      <c r="AE57" s="405">
        <f t="shared" si="4"/>
        <v>5.5E-2</v>
      </c>
      <c r="AF57" s="406">
        <f t="shared" si="5"/>
        <v>0</v>
      </c>
      <c r="AG57" s="407">
        <f t="shared" si="6"/>
        <v>0</v>
      </c>
    </row>
    <row r="58" spans="1:36" s="408" customFormat="1" ht="12" customHeight="1" x14ac:dyDescent="0.15">
      <c r="A58" s="391">
        <v>9791036314612</v>
      </c>
      <c r="B58" s="395">
        <v>6</v>
      </c>
      <c r="C58" s="426" t="s">
        <v>727</v>
      </c>
      <c r="D58" s="393" t="s">
        <v>35</v>
      </c>
      <c r="E58" s="393" t="s">
        <v>2394</v>
      </c>
      <c r="F58" s="393" t="s">
        <v>1985</v>
      </c>
      <c r="G58" s="393" t="s">
        <v>48</v>
      </c>
      <c r="H58" s="394">
        <f>VLOOKUP(A58,'02.04.2024'!$A$2:$D$70989,3,FALSE)</f>
        <v>7924</v>
      </c>
      <c r="I58" s="414"/>
      <c r="J58" s="414">
        <v>200</v>
      </c>
      <c r="K58" s="396">
        <v>45397</v>
      </c>
      <c r="L58" s="396"/>
      <c r="M58" s="396">
        <v>43832</v>
      </c>
      <c r="N58" s="396"/>
      <c r="O58" s="397">
        <v>9791036314612</v>
      </c>
      <c r="P58" s="409" t="s">
        <v>1804</v>
      </c>
      <c r="Q58" s="397">
        <v>8756830</v>
      </c>
      <c r="R58" s="398">
        <v>4.5</v>
      </c>
      <c r="S58" s="398">
        <f t="shared" si="7"/>
        <v>4.2654028436018958</v>
      </c>
      <c r="T58" s="399">
        <v>5.5E-2</v>
      </c>
      <c r="U58" s="1077"/>
      <c r="V58" s="400">
        <f t="shared" si="1"/>
        <v>0</v>
      </c>
      <c r="W58" s="401">
        <f t="shared" si="2"/>
        <v>0</v>
      </c>
      <c r="X58" s="402"/>
      <c r="Y58" s="402"/>
      <c r="Z58" s="402"/>
      <c r="AA58" s="402"/>
      <c r="AB58" s="402"/>
      <c r="AC58" s="403">
        <f t="shared" si="3"/>
        <v>0</v>
      </c>
      <c r="AD58" s="404">
        <f>IF($AC$2430&lt;85,AC58,AC58-(AC58*'EN-TÊTE DÉLÉGUES'!$C$37))</f>
        <v>0</v>
      </c>
      <c r="AE58" s="405">
        <f t="shared" si="4"/>
        <v>5.5E-2</v>
      </c>
      <c r="AF58" s="406">
        <f t="shared" si="5"/>
        <v>0</v>
      </c>
      <c r="AG58" s="407">
        <f t="shared" si="6"/>
        <v>0</v>
      </c>
    </row>
    <row r="59" spans="1:36" s="408" customFormat="1" ht="12" customHeight="1" x14ac:dyDescent="0.15">
      <c r="A59" s="391">
        <v>9791036326868</v>
      </c>
      <c r="B59" s="392">
        <v>6</v>
      </c>
      <c r="C59" s="393" t="s">
        <v>727</v>
      </c>
      <c r="D59" s="393" t="s">
        <v>35</v>
      </c>
      <c r="E59" s="393" t="s">
        <v>2394</v>
      </c>
      <c r="F59" s="393" t="s">
        <v>1985</v>
      </c>
      <c r="G59" s="393" t="s">
        <v>2961</v>
      </c>
      <c r="H59" s="394">
        <f>VLOOKUP(A59,'02.04.2024'!$A$2:$D$70989,3,FALSE)</f>
        <v>3095</v>
      </c>
      <c r="I59" s="395"/>
      <c r="J59" s="414">
        <v>200</v>
      </c>
      <c r="K59" s="396"/>
      <c r="L59" s="396"/>
      <c r="M59" s="396">
        <v>44202</v>
      </c>
      <c r="N59" s="396"/>
      <c r="O59" s="397">
        <v>9791036326868</v>
      </c>
      <c r="P59" s="409" t="s">
        <v>2155</v>
      </c>
      <c r="Q59" s="397">
        <v>1146055</v>
      </c>
      <c r="R59" s="398">
        <v>4.5</v>
      </c>
      <c r="S59" s="398">
        <f t="shared" si="7"/>
        <v>4.2654028436018958</v>
      </c>
      <c r="T59" s="399">
        <v>5.5E-2</v>
      </c>
      <c r="U59" s="1077"/>
      <c r="V59" s="400">
        <f t="shared" si="1"/>
        <v>0</v>
      </c>
      <c r="W59" s="401">
        <f t="shared" si="2"/>
        <v>0</v>
      </c>
      <c r="X59" s="402"/>
      <c r="Y59" s="402"/>
      <c r="Z59" s="402"/>
      <c r="AA59" s="402"/>
      <c r="AB59" s="402"/>
      <c r="AC59" s="403">
        <f t="shared" si="3"/>
        <v>0</v>
      </c>
      <c r="AD59" s="404">
        <f>IF($AC$2430&lt;85,AC59,AC59-(AC59*'EN-TÊTE DÉLÉGUES'!$C$37))</f>
        <v>0</v>
      </c>
      <c r="AE59" s="405">
        <f t="shared" si="4"/>
        <v>5.5E-2</v>
      </c>
      <c r="AF59" s="406">
        <f t="shared" si="5"/>
        <v>0</v>
      </c>
      <c r="AG59" s="407">
        <f t="shared" si="6"/>
        <v>0</v>
      </c>
    </row>
    <row r="60" spans="1:36" s="408" customFormat="1" ht="12" customHeight="1" x14ac:dyDescent="0.15">
      <c r="A60" s="391">
        <v>9791036314636</v>
      </c>
      <c r="B60" s="395">
        <v>6</v>
      </c>
      <c r="C60" s="426" t="s">
        <v>727</v>
      </c>
      <c r="D60" s="393" t="s">
        <v>35</v>
      </c>
      <c r="E60" s="393" t="s">
        <v>2394</v>
      </c>
      <c r="F60" s="393" t="s">
        <v>1985</v>
      </c>
      <c r="G60" s="393" t="s">
        <v>1449</v>
      </c>
      <c r="H60" s="394">
        <f>VLOOKUP(A60,'02.04.2024'!$A$2:$D$70989,3,FALSE)</f>
        <v>3974</v>
      </c>
      <c r="I60" s="395"/>
      <c r="J60" s="414">
        <v>200</v>
      </c>
      <c r="K60" s="396"/>
      <c r="L60" s="396"/>
      <c r="M60" s="396">
        <v>43832</v>
      </c>
      <c r="N60" s="396"/>
      <c r="O60" s="397">
        <v>9791036314636</v>
      </c>
      <c r="P60" s="409" t="s">
        <v>1807</v>
      </c>
      <c r="Q60" s="397">
        <v>8757076</v>
      </c>
      <c r="R60" s="398">
        <v>4.5</v>
      </c>
      <c r="S60" s="398">
        <f t="shared" si="7"/>
        <v>4.2654028436018958</v>
      </c>
      <c r="T60" s="399">
        <v>5.5E-2</v>
      </c>
      <c r="U60" s="1077"/>
      <c r="V60" s="400">
        <f t="shared" si="1"/>
        <v>0</v>
      </c>
      <c r="W60" s="401">
        <f t="shared" si="2"/>
        <v>0</v>
      </c>
      <c r="X60" s="402"/>
      <c r="Y60" s="402"/>
      <c r="Z60" s="402"/>
      <c r="AA60" s="402"/>
      <c r="AB60" s="402"/>
      <c r="AC60" s="403">
        <f t="shared" si="3"/>
        <v>0</v>
      </c>
      <c r="AD60" s="404">
        <f>IF($AC$2430&lt;85,AC60,AC60-(AC60*'EN-TÊTE DÉLÉGUES'!$C$37))</f>
        <v>0</v>
      </c>
      <c r="AE60" s="405">
        <f t="shared" si="4"/>
        <v>5.5E-2</v>
      </c>
      <c r="AF60" s="406">
        <f t="shared" si="5"/>
        <v>0</v>
      </c>
      <c r="AG60" s="407">
        <f t="shared" si="6"/>
        <v>0</v>
      </c>
    </row>
    <row r="61" spans="1:36" s="408" customFormat="1" ht="12" customHeight="1" x14ac:dyDescent="0.15">
      <c r="A61" s="391">
        <v>9791036317323</v>
      </c>
      <c r="B61" s="392">
        <v>6</v>
      </c>
      <c r="C61" s="426" t="s">
        <v>727</v>
      </c>
      <c r="D61" s="393" t="s">
        <v>35</v>
      </c>
      <c r="E61" s="393" t="s">
        <v>2394</v>
      </c>
      <c r="F61" s="393" t="s">
        <v>1985</v>
      </c>
      <c r="G61" s="393" t="s">
        <v>1986</v>
      </c>
      <c r="H61" s="394">
        <f>VLOOKUP(A61,'02.04.2024'!$A$2:$D$70989,3,FALSE)</f>
        <v>762</v>
      </c>
      <c r="I61" s="395"/>
      <c r="J61" s="414">
        <v>300</v>
      </c>
      <c r="K61" s="396"/>
      <c r="L61" s="396"/>
      <c r="M61" s="396">
        <v>43999</v>
      </c>
      <c r="N61" s="396"/>
      <c r="O61" s="397">
        <v>9791036317323</v>
      </c>
      <c r="P61" s="409" t="s">
        <v>1987</v>
      </c>
      <c r="Q61" s="397">
        <v>3742188</v>
      </c>
      <c r="R61" s="398">
        <v>4.5</v>
      </c>
      <c r="S61" s="398">
        <f t="shared" si="7"/>
        <v>4.2654028436018958</v>
      </c>
      <c r="T61" s="399">
        <v>5.5E-2</v>
      </c>
      <c r="U61" s="1077"/>
      <c r="V61" s="400">
        <f t="shared" si="1"/>
        <v>0</v>
      </c>
      <c r="W61" s="401">
        <f t="shared" si="2"/>
        <v>0</v>
      </c>
      <c r="X61" s="402"/>
      <c r="Y61" s="402"/>
      <c r="Z61" s="402"/>
      <c r="AA61" s="402"/>
      <c r="AB61" s="402"/>
      <c r="AC61" s="403">
        <f t="shared" si="3"/>
        <v>0</v>
      </c>
      <c r="AD61" s="404">
        <f>IF($AC$2430&lt;85,AC61,AC61-(AC61*'EN-TÊTE DÉLÉGUES'!$C$37))</f>
        <v>0</v>
      </c>
      <c r="AE61" s="405">
        <f t="shared" si="4"/>
        <v>5.5E-2</v>
      </c>
      <c r="AF61" s="406">
        <f t="shared" si="5"/>
        <v>0</v>
      </c>
      <c r="AG61" s="407">
        <f t="shared" si="6"/>
        <v>0</v>
      </c>
    </row>
    <row r="62" spans="1:36" s="408" customFormat="1" ht="12" customHeight="1" x14ac:dyDescent="0.15">
      <c r="A62" s="391">
        <v>9791036314643</v>
      </c>
      <c r="B62" s="395">
        <v>6</v>
      </c>
      <c r="C62" s="426" t="s">
        <v>727</v>
      </c>
      <c r="D62" s="393" t="s">
        <v>35</v>
      </c>
      <c r="E62" s="393" t="s">
        <v>2394</v>
      </c>
      <c r="F62" s="393" t="s">
        <v>1985</v>
      </c>
      <c r="G62" s="393" t="s">
        <v>756</v>
      </c>
      <c r="H62" s="394">
        <f>VLOOKUP(A62,'02.04.2024'!$A$2:$D$70989,3,FALSE)</f>
        <v>1477</v>
      </c>
      <c r="I62" s="395"/>
      <c r="J62" s="414">
        <v>200</v>
      </c>
      <c r="K62" s="396"/>
      <c r="L62" s="396"/>
      <c r="M62" s="396">
        <v>43832</v>
      </c>
      <c r="N62" s="396"/>
      <c r="O62" s="397">
        <v>9791036314643</v>
      </c>
      <c r="P62" s="409" t="s">
        <v>1808</v>
      </c>
      <c r="Q62" s="397">
        <v>8757199</v>
      </c>
      <c r="R62" s="398">
        <v>4.5</v>
      </c>
      <c r="S62" s="398">
        <f t="shared" si="7"/>
        <v>4.2654028436018958</v>
      </c>
      <c r="T62" s="399">
        <v>5.5E-2</v>
      </c>
      <c r="U62" s="1077"/>
      <c r="V62" s="400">
        <f t="shared" si="1"/>
        <v>0</v>
      </c>
      <c r="W62" s="401">
        <f t="shared" si="2"/>
        <v>0</v>
      </c>
      <c r="X62" s="402"/>
      <c r="Y62" s="402"/>
      <c r="Z62" s="402"/>
      <c r="AA62" s="402"/>
      <c r="AB62" s="402"/>
      <c r="AC62" s="403">
        <f t="shared" si="3"/>
        <v>0</v>
      </c>
      <c r="AD62" s="404">
        <f>IF($AC$2430&lt;85,AC62,AC62-(AC62*'EN-TÊTE DÉLÉGUES'!$C$37))</f>
        <v>0</v>
      </c>
      <c r="AE62" s="405">
        <f t="shared" si="4"/>
        <v>5.5E-2</v>
      </c>
      <c r="AF62" s="406">
        <f t="shared" si="5"/>
        <v>0</v>
      </c>
      <c r="AG62" s="407">
        <f t="shared" si="6"/>
        <v>0</v>
      </c>
    </row>
    <row r="63" spans="1:36" s="408" customFormat="1" ht="12" customHeight="1" x14ac:dyDescent="0.15">
      <c r="A63" s="391">
        <v>9791036327131</v>
      </c>
      <c r="B63" s="392">
        <v>6</v>
      </c>
      <c r="C63" s="393" t="s">
        <v>727</v>
      </c>
      <c r="D63" s="393" t="s">
        <v>35</v>
      </c>
      <c r="E63" s="393" t="s">
        <v>2394</v>
      </c>
      <c r="F63" s="393" t="s">
        <v>1985</v>
      </c>
      <c r="G63" s="393" t="s">
        <v>3521</v>
      </c>
      <c r="H63" s="394">
        <f>VLOOKUP(A63,'02.04.2024'!$A$2:$D$70989,3,FALSE)</f>
        <v>210</v>
      </c>
      <c r="I63" s="395"/>
      <c r="J63" s="395">
        <v>300</v>
      </c>
      <c r="K63" s="396"/>
      <c r="L63" s="396"/>
      <c r="M63" s="396">
        <v>44342</v>
      </c>
      <c r="N63" s="396"/>
      <c r="O63" s="397">
        <v>9791036327131</v>
      </c>
      <c r="P63" s="409" t="s">
        <v>2498</v>
      </c>
      <c r="Q63" s="397">
        <v>1520331</v>
      </c>
      <c r="R63" s="398">
        <v>4.5</v>
      </c>
      <c r="S63" s="398">
        <f t="shared" si="7"/>
        <v>4.2654028436018958</v>
      </c>
      <c r="T63" s="399">
        <v>5.5E-2</v>
      </c>
      <c r="U63" s="1077"/>
      <c r="V63" s="400">
        <f t="shared" si="1"/>
        <v>0</v>
      </c>
      <c r="W63" s="401">
        <f t="shared" si="2"/>
        <v>0</v>
      </c>
      <c r="X63" s="402"/>
      <c r="Y63" s="402"/>
      <c r="Z63" s="402"/>
      <c r="AA63" s="402"/>
      <c r="AB63" s="402"/>
      <c r="AC63" s="403">
        <f t="shared" si="3"/>
        <v>0</v>
      </c>
      <c r="AD63" s="404">
        <f>IF($AC$2430&lt;85,AC63,AC63-(AC63*'EN-TÊTE DÉLÉGUES'!$C$37))</f>
        <v>0</v>
      </c>
      <c r="AE63" s="405">
        <f t="shared" si="4"/>
        <v>5.5E-2</v>
      </c>
      <c r="AF63" s="406">
        <f t="shared" si="5"/>
        <v>0</v>
      </c>
      <c r="AG63" s="407">
        <f t="shared" si="6"/>
        <v>0</v>
      </c>
    </row>
    <row r="64" spans="1:36" s="408" customFormat="1" ht="12" customHeight="1" x14ac:dyDescent="0.15">
      <c r="A64" s="391">
        <v>9791036314667</v>
      </c>
      <c r="B64" s="395">
        <v>6</v>
      </c>
      <c r="C64" s="426" t="s">
        <v>727</v>
      </c>
      <c r="D64" s="393" t="s">
        <v>35</v>
      </c>
      <c r="E64" s="393" t="s">
        <v>2394</v>
      </c>
      <c r="F64" s="393" t="s">
        <v>1985</v>
      </c>
      <c r="G64" s="393" t="s">
        <v>758</v>
      </c>
      <c r="H64" s="394">
        <f>VLOOKUP(A64,'02.04.2024'!$A$2:$D$70989,3,FALSE)</f>
        <v>1765</v>
      </c>
      <c r="I64" s="395"/>
      <c r="J64" s="414">
        <v>200</v>
      </c>
      <c r="K64" s="396"/>
      <c r="L64" s="396"/>
      <c r="M64" s="396">
        <v>43832</v>
      </c>
      <c r="N64" s="396"/>
      <c r="O64" s="397">
        <v>9791036314667</v>
      </c>
      <c r="P64" s="409" t="s">
        <v>1810</v>
      </c>
      <c r="Q64" s="397">
        <v>8757445</v>
      </c>
      <c r="R64" s="398">
        <v>4.5</v>
      </c>
      <c r="S64" s="398">
        <f t="shared" si="7"/>
        <v>4.2654028436018958</v>
      </c>
      <c r="T64" s="399">
        <v>5.5E-2</v>
      </c>
      <c r="U64" s="1077"/>
      <c r="V64" s="400">
        <f t="shared" si="1"/>
        <v>0</v>
      </c>
      <c r="W64" s="401">
        <f t="shared" si="2"/>
        <v>0</v>
      </c>
      <c r="X64" s="402"/>
      <c r="Y64" s="402"/>
      <c r="Z64" s="402"/>
      <c r="AA64" s="402"/>
      <c r="AB64" s="402"/>
      <c r="AC64" s="403">
        <f t="shared" si="3"/>
        <v>0</v>
      </c>
      <c r="AD64" s="404">
        <f>IF($AC$2430&lt;85,AC64,AC64-(AC64*'EN-TÊTE DÉLÉGUES'!$C$37))</f>
        <v>0</v>
      </c>
      <c r="AE64" s="405">
        <f t="shared" si="4"/>
        <v>5.5E-2</v>
      </c>
      <c r="AF64" s="406">
        <f t="shared" si="5"/>
        <v>0</v>
      </c>
      <c r="AG64" s="407">
        <f t="shared" si="6"/>
        <v>0</v>
      </c>
    </row>
    <row r="65" spans="1:34" s="408" customFormat="1" ht="12" customHeight="1" x14ac:dyDescent="0.15">
      <c r="A65" s="391">
        <v>9791036316111</v>
      </c>
      <c r="B65" s="392">
        <v>6</v>
      </c>
      <c r="C65" s="393" t="s">
        <v>727</v>
      </c>
      <c r="D65" s="393" t="s">
        <v>35</v>
      </c>
      <c r="E65" s="393" t="s">
        <v>2394</v>
      </c>
      <c r="F65" s="393" t="s">
        <v>1985</v>
      </c>
      <c r="G65" s="393" t="s">
        <v>3520</v>
      </c>
      <c r="H65" s="394">
        <f>VLOOKUP(A65,'02.04.2024'!$A$2:$D$70989,3,FALSE)</f>
        <v>1112</v>
      </c>
      <c r="I65" s="395"/>
      <c r="J65" s="395">
        <v>200</v>
      </c>
      <c r="K65" s="396">
        <v>45397</v>
      </c>
      <c r="L65" s="396"/>
      <c r="M65" s="396">
        <v>43999</v>
      </c>
      <c r="N65" s="396"/>
      <c r="O65" s="397">
        <v>9791036316111</v>
      </c>
      <c r="P65" s="409" t="s">
        <v>1815</v>
      </c>
      <c r="Q65" s="397">
        <v>1491156</v>
      </c>
      <c r="R65" s="398">
        <v>4.5</v>
      </c>
      <c r="S65" s="398">
        <f t="shared" si="7"/>
        <v>4.2654028436018958</v>
      </c>
      <c r="T65" s="399">
        <v>5.5E-2</v>
      </c>
      <c r="U65" s="1077"/>
      <c r="V65" s="400">
        <f t="shared" ref="V65:V129" si="8">AC65</f>
        <v>0</v>
      </c>
      <c r="W65" s="401">
        <f t="shared" si="2"/>
        <v>0</v>
      </c>
      <c r="X65" s="402"/>
      <c r="Y65" s="402"/>
      <c r="Z65" s="402"/>
      <c r="AA65" s="402"/>
      <c r="AB65" s="402"/>
      <c r="AC65" s="403">
        <f t="shared" ref="AC65:AC129" si="9">W65/(1+AE65)</f>
        <v>0</v>
      </c>
      <c r="AD65" s="404">
        <f>IF($AC$2430&lt;85,AC65,AC65-(AC65*'EN-TÊTE DÉLÉGUES'!$C$37))</f>
        <v>0</v>
      </c>
      <c r="AE65" s="405">
        <f t="shared" si="4"/>
        <v>5.5E-2</v>
      </c>
      <c r="AF65" s="406">
        <f t="shared" ref="AF65:AF129" si="10">+AD65*AE65</f>
        <v>0</v>
      </c>
      <c r="AG65" s="407">
        <f t="shared" ref="AG65:AG129" si="11">+AD65+AF65</f>
        <v>0</v>
      </c>
    </row>
    <row r="66" spans="1:34" s="408" customFormat="1" ht="12" customHeight="1" x14ac:dyDescent="0.15">
      <c r="A66" s="391">
        <v>9791036343025</v>
      </c>
      <c r="B66" s="392">
        <v>6</v>
      </c>
      <c r="C66" s="426" t="s">
        <v>727</v>
      </c>
      <c r="D66" s="393" t="s">
        <v>35</v>
      </c>
      <c r="E66" s="393" t="s">
        <v>2394</v>
      </c>
      <c r="F66" s="393" t="s">
        <v>1985</v>
      </c>
      <c r="G66" s="393" t="s">
        <v>3523</v>
      </c>
      <c r="H66" s="394">
        <f>VLOOKUP(A66,'02.04.2024'!$A$2:$D$70989,3,FALSE)</f>
        <v>5423</v>
      </c>
      <c r="I66" s="395"/>
      <c r="J66" s="414">
        <v>200</v>
      </c>
      <c r="K66" s="396"/>
      <c r="L66" s="396"/>
      <c r="M66" s="396">
        <v>44566</v>
      </c>
      <c r="N66" s="396"/>
      <c r="O66" s="397">
        <v>9791036343025</v>
      </c>
      <c r="P66" s="409" t="s">
        <v>3141</v>
      </c>
      <c r="Q66" s="397">
        <v>8964753</v>
      </c>
      <c r="R66" s="398">
        <v>4.5</v>
      </c>
      <c r="S66" s="398">
        <f t="shared" si="7"/>
        <v>4.2654028436018958</v>
      </c>
      <c r="T66" s="399">
        <v>5.5E-2</v>
      </c>
      <c r="U66" s="1077"/>
      <c r="V66" s="400">
        <f t="shared" si="8"/>
        <v>0</v>
      </c>
      <c r="W66" s="401">
        <f t="shared" ref="W66:W129" si="12">$R66*$U66</f>
        <v>0</v>
      </c>
      <c r="X66" s="402"/>
      <c r="Y66" s="402"/>
      <c r="Z66" s="402"/>
      <c r="AA66" s="402"/>
      <c r="AB66" s="402"/>
      <c r="AC66" s="403">
        <f t="shared" si="9"/>
        <v>0</v>
      </c>
      <c r="AD66" s="404">
        <f>IF($AC$2430&lt;85,AC66,AC66-(AC66*'EN-TÊTE DÉLÉGUES'!$C$37))</f>
        <v>0</v>
      </c>
      <c r="AE66" s="405">
        <f t="shared" ref="AE66:AE129" si="13">IF(T66=5.5%,0.055,IF(T66=20%,0.2))</f>
        <v>5.5E-2</v>
      </c>
      <c r="AF66" s="406">
        <f t="shared" si="10"/>
        <v>0</v>
      </c>
      <c r="AG66" s="407">
        <f t="shared" si="11"/>
        <v>0</v>
      </c>
    </row>
    <row r="67" spans="1:34" s="408" customFormat="1" ht="12" customHeight="1" x14ac:dyDescent="0.15">
      <c r="A67" s="391">
        <v>9791036341380</v>
      </c>
      <c r="B67" s="392">
        <v>6</v>
      </c>
      <c r="C67" s="426" t="s">
        <v>727</v>
      </c>
      <c r="D67" s="393" t="s">
        <v>35</v>
      </c>
      <c r="E67" s="393" t="s">
        <v>2394</v>
      </c>
      <c r="F67" s="393" t="s">
        <v>1985</v>
      </c>
      <c r="G67" s="393" t="s">
        <v>3522</v>
      </c>
      <c r="H67" s="394">
        <f>VLOOKUP(A67,'02.04.2024'!$A$2:$D$70989,3,FALSE)</f>
        <v>2123</v>
      </c>
      <c r="I67" s="395"/>
      <c r="J67" s="414">
        <v>200</v>
      </c>
      <c r="K67" s="396">
        <v>45397</v>
      </c>
      <c r="L67" s="396"/>
      <c r="M67" s="396">
        <v>44566</v>
      </c>
      <c r="N67" s="396"/>
      <c r="O67" s="397">
        <v>9791036341380</v>
      </c>
      <c r="P67" s="409" t="s">
        <v>3142</v>
      </c>
      <c r="Q67" s="397">
        <v>8434773</v>
      </c>
      <c r="R67" s="398">
        <v>4.5</v>
      </c>
      <c r="S67" s="398">
        <f t="shared" si="7"/>
        <v>4.2654028436018958</v>
      </c>
      <c r="T67" s="399">
        <v>5.5E-2</v>
      </c>
      <c r="U67" s="1077"/>
      <c r="V67" s="400">
        <f t="shared" si="8"/>
        <v>0</v>
      </c>
      <c r="W67" s="401">
        <f t="shared" si="12"/>
        <v>0</v>
      </c>
      <c r="X67" s="402"/>
      <c r="Y67" s="402"/>
      <c r="Z67" s="402"/>
      <c r="AA67" s="402"/>
      <c r="AB67" s="402"/>
      <c r="AC67" s="403">
        <f t="shared" si="9"/>
        <v>0</v>
      </c>
      <c r="AD67" s="404">
        <f>IF($AC$2430&lt;85,AC67,AC67-(AC67*'EN-TÊTE DÉLÉGUES'!$C$37))</f>
        <v>0</v>
      </c>
      <c r="AE67" s="405">
        <f t="shared" si="13"/>
        <v>5.5E-2</v>
      </c>
      <c r="AF67" s="406">
        <f t="shared" si="10"/>
        <v>0</v>
      </c>
      <c r="AG67" s="407">
        <f t="shared" si="11"/>
        <v>0</v>
      </c>
    </row>
    <row r="68" spans="1:34" s="408" customFormat="1" ht="12" customHeight="1" x14ac:dyDescent="0.15">
      <c r="A68" s="391">
        <v>9791036345357</v>
      </c>
      <c r="B68" s="392">
        <v>6</v>
      </c>
      <c r="C68" s="426" t="s">
        <v>727</v>
      </c>
      <c r="D68" s="393" t="s">
        <v>35</v>
      </c>
      <c r="E68" s="393" t="s">
        <v>2394</v>
      </c>
      <c r="F68" s="393" t="s">
        <v>1985</v>
      </c>
      <c r="G68" s="393" t="s">
        <v>750</v>
      </c>
      <c r="H68" s="394">
        <f>VLOOKUP(A68,'02.04.2024'!$A$2:$D$70989,3,FALSE)</f>
        <v>2242</v>
      </c>
      <c r="I68" s="395"/>
      <c r="J68" s="414">
        <v>200</v>
      </c>
      <c r="K68" s="396"/>
      <c r="L68" s="396"/>
      <c r="M68" s="396">
        <v>44706</v>
      </c>
      <c r="N68" s="396"/>
      <c r="O68" s="397">
        <v>9791036345357</v>
      </c>
      <c r="P68" s="409" t="s">
        <v>3143</v>
      </c>
      <c r="Q68" s="397">
        <v>2722563</v>
      </c>
      <c r="R68" s="398">
        <v>4.5</v>
      </c>
      <c r="S68" s="398">
        <f t="shared" si="7"/>
        <v>4.2654028436018958</v>
      </c>
      <c r="T68" s="399">
        <v>5.5E-2</v>
      </c>
      <c r="U68" s="1077"/>
      <c r="V68" s="400">
        <f t="shared" si="8"/>
        <v>0</v>
      </c>
      <c r="W68" s="401">
        <f t="shared" si="12"/>
        <v>0</v>
      </c>
      <c r="X68" s="402"/>
      <c r="Y68" s="402"/>
      <c r="Z68" s="402"/>
      <c r="AA68" s="402"/>
      <c r="AB68" s="402"/>
      <c r="AC68" s="453">
        <f t="shared" si="9"/>
        <v>0</v>
      </c>
      <c r="AD68" s="454">
        <f>IF($AC$2430&lt;85,AC68,AC68-(AC68*'EN-TÊTE DÉLÉGUES'!$C$37))</f>
        <v>0</v>
      </c>
      <c r="AE68" s="455">
        <f t="shared" si="13"/>
        <v>5.5E-2</v>
      </c>
      <c r="AF68" s="456">
        <f t="shared" si="10"/>
        <v>0</v>
      </c>
      <c r="AG68" s="457">
        <f t="shared" si="11"/>
        <v>0</v>
      </c>
    </row>
    <row r="69" spans="1:34" s="408" customFormat="1" ht="12" customHeight="1" x14ac:dyDescent="0.15">
      <c r="A69" s="391">
        <v>9791036317316</v>
      </c>
      <c r="B69" s="392">
        <v>6</v>
      </c>
      <c r="C69" s="426" t="s">
        <v>727</v>
      </c>
      <c r="D69" s="393" t="s">
        <v>35</v>
      </c>
      <c r="E69" s="393" t="s">
        <v>2394</v>
      </c>
      <c r="F69" s="393" t="s">
        <v>1985</v>
      </c>
      <c r="G69" s="393" t="s">
        <v>5377</v>
      </c>
      <c r="H69" s="394">
        <f>VLOOKUP(A69,'02.04.2024'!$A$2:$D$70989,3,FALSE)</f>
        <v>434</v>
      </c>
      <c r="I69" s="395"/>
      <c r="J69" s="414">
        <v>300</v>
      </c>
      <c r="K69" s="396"/>
      <c r="L69" s="396"/>
      <c r="M69" s="396">
        <v>43999</v>
      </c>
      <c r="N69" s="396"/>
      <c r="O69" s="397">
        <v>9791036317316</v>
      </c>
      <c r="P69" s="409" t="s">
        <v>5382</v>
      </c>
      <c r="Q69" s="397">
        <v>3742064</v>
      </c>
      <c r="R69" s="398">
        <v>4.5</v>
      </c>
      <c r="S69" s="398">
        <f t="shared" si="7"/>
        <v>4.2654028436018958</v>
      </c>
      <c r="T69" s="399">
        <v>5.5E-2</v>
      </c>
      <c r="U69" s="1077"/>
      <c r="V69" s="400">
        <f t="shared" si="8"/>
        <v>0</v>
      </c>
      <c r="W69" s="401">
        <f t="shared" si="12"/>
        <v>0</v>
      </c>
      <c r="X69" s="402"/>
      <c r="Y69" s="402"/>
      <c r="Z69" s="402"/>
      <c r="AA69" s="402"/>
      <c r="AB69" s="402"/>
      <c r="AC69" s="453">
        <f t="shared" si="9"/>
        <v>0</v>
      </c>
      <c r="AD69" s="454">
        <f>IF($AC$2430&lt;85,AC69,AC69-(AC69*'EN-TÊTE DÉLÉGUES'!$C$37))</f>
        <v>0</v>
      </c>
      <c r="AE69" s="455">
        <f t="shared" si="13"/>
        <v>5.5E-2</v>
      </c>
      <c r="AF69" s="456">
        <f t="shared" si="10"/>
        <v>0</v>
      </c>
      <c r="AG69" s="457">
        <f t="shared" si="11"/>
        <v>0</v>
      </c>
    </row>
    <row r="70" spans="1:34" s="408" customFormat="1" ht="12" customHeight="1" x14ac:dyDescent="0.15">
      <c r="A70" s="391">
        <v>9791036345340</v>
      </c>
      <c r="B70" s="392">
        <v>6</v>
      </c>
      <c r="C70" s="426" t="s">
        <v>727</v>
      </c>
      <c r="D70" s="393" t="s">
        <v>35</v>
      </c>
      <c r="E70" s="393" t="s">
        <v>2394</v>
      </c>
      <c r="F70" s="393" t="s">
        <v>1985</v>
      </c>
      <c r="G70" s="393" t="s">
        <v>3524</v>
      </c>
      <c r="H70" s="394">
        <f>VLOOKUP(A70,'02.04.2024'!$A$2:$D$70989,3,FALSE)</f>
        <v>1268</v>
      </c>
      <c r="I70" s="395"/>
      <c r="J70" s="414">
        <v>200</v>
      </c>
      <c r="K70" s="396"/>
      <c r="L70" s="396"/>
      <c r="M70" s="396">
        <v>44706</v>
      </c>
      <c r="N70" s="396"/>
      <c r="O70" s="397">
        <v>9791036345340</v>
      </c>
      <c r="P70" s="409" t="s">
        <v>3144</v>
      </c>
      <c r="Q70" s="397">
        <v>2722440</v>
      </c>
      <c r="R70" s="398">
        <v>4.5</v>
      </c>
      <c r="S70" s="398">
        <f t="shared" si="7"/>
        <v>4.2654028436018958</v>
      </c>
      <c r="T70" s="399">
        <v>5.5E-2</v>
      </c>
      <c r="U70" s="1077"/>
      <c r="V70" s="400">
        <f t="shared" si="8"/>
        <v>0</v>
      </c>
      <c r="W70" s="401">
        <f t="shared" si="12"/>
        <v>0</v>
      </c>
      <c r="X70" s="402"/>
      <c r="Y70" s="402"/>
      <c r="Z70" s="402"/>
      <c r="AA70" s="402"/>
      <c r="AB70" s="402"/>
      <c r="AC70" s="453">
        <f t="shared" si="9"/>
        <v>0</v>
      </c>
      <c r="AD70" s="454">
        <f>IF($AC$2430&lt;85,AC70,AC70-(AC70*'EN-TÊTE DÉLÉGUES'!$C$37))</f>
        <v>0</v>
      </c>
      <c r="AE70" s="455">
        <f t="shared" si="13"/>
        <v>5.5E-2</v>
      </c>
      <c r="AF70" s="456">
        <f t="shared" si="10"/>
        <v>0</v>
      </c>
      <c r="AG70" s="457">
        <f t="shared" si="11"/>
        <v>0</v>
      </c>
    </row>
    <row r="71" spans="1:34" s="408" customFormat="1" ht="12" customHeight="1" x14ac:dyDescent="0.15">
      <c r="A71" s="391">
        <v>9791036352782</v>
      </c>
      <c r="B71" s="392">
        <v>6</v>
      </c>
      <c r="C71" s="426" t="s">
        <v>727</v>
      </c>
      <c r="D71" s="393" t="s">
        <v>35</v>
      </c>
      <c r="E71" s="393" t="s">
        <v>2394</v>
      </c>
      <c r="F71" s="393" t="s">
        <v>1985</v>
      </c>
      <c r="G71" s="459" t="s">
        <v>138</v>
      </c>
      <c r="H71" s="394">
        <f>VLOOKUP(A71,'02.04.2024'!$A$2:$D$70989,3,FALSE)</f>
        <v>3507</v>
      </c>
      <c r="I71" s="395"/>
      <c r="J71" s="395">
        <v>200</v>
      </c>
      <c r="K71" s="396">
        <v>45397</v>
      </c>
      <c r="L71" s="396"/>
      <c r="M71" s="396">
        <v>44930</v>
      </c>
      <c r="N71" s="397"/>
      <c r="O71" s="397">
        <v>9791036352782</v>
      </c>
      <c r="P71" s="397" t="s">
        <v>4021</v>
      </c>
      <c r="Q71" s="460">
        <v>6735256</v>
      </c>
      <c r="R71" s="398">
        <v>4.5</v>
      </c>
      <c r="S71" s="398">
        <f t="shared" si="7"/>
        <v>4.2654028436018958</v>
      </c>
      <c r="T71" s="461">
        <v>5.5E-2</v>
      </c>
      <c r="U71" s="1077"/>
      <c r="V71" s="400">
        <f t="shared" si="8"/>
        <v>0</v>
      </c>
      <c r="W71" s="401">
        <f t="shared" si="12"/>
        <v>0</v>
      </c>
      <c r="X71" s="402"/>
      <c r="Y71" s="402"/>
      <c r="Z71" s="402"/>
      <c r="AA71" s="402"/>
      <c r="AB71" s="402"/>
      <c r="AC71" s="421">
        <f t="shared" si="9"/>
        <v>0</v>
      </c>
      <c r="AD71" s="422">
        <f>IF($AC$2430&lt;85,AC71,AC71-(AC71*'EN-TÊTE DÉLÉGUES'!$C$37))</f>
        <v>0</v>
      </c>
      <c r="AE71" s="423">
        <f t="shared" si="13"/>
        <v>5.5E-2</v>
      </c>
      <c r="AF71" s="424">
        <f t="shared" si="10"/>
        <v>0</v>
      </c>
      <c r="AG71" s="425">
        <f t="shared" si="11"/>
        <v>0</v>
      </c>
    </row>
    <row r="72" spans="1:34" s="408" customFormat="1" ht="12" customHeight="1" x14ac:dyDescent="0.15">
      <c r="A72" s="391">
        <v>9791036352799</v>
      </c>
      <c r="B72" s="392">
        <v>6</v>
      </c>
      <c r="C72" s="426" t="s">
        <v>727</v>
      </c>
      <c r="D72" s="393" t="s">
        <v>35</v>
      </c>
      <c r="E72" s="393" t="s">
        <v>2394</v>
      </c>
      <c r="F72" s="393" t="s">
        <v>1985</v>
      </c>
      <c r="G72" s="459" t="s">
        <v>2137</v>
      </c>
      <c r="H72" s="394">
        <f>VLOOKUP(A72,'02.04.2024'!$A$2:$D$70989,3,FALSE)</f>
        <v>2613</v>
      </c>
      <c r="I72" s="395"/>
      <c r="J72" s="395">
        <v>200</v>
      </c>
      <c r="K72" s="396">
        <v>45397</v>
      </c>
      <c r="L72" s="396"/>
      <c r="M72" s="396">
        <v>44930</v>
      </c>
      <c r="N72" s="397"/>
      <c r="O72" s="397">
        <v>9791036352799</v>
      </c>
      <c r="P72" s="397" t="s">
        <v>4022</v>
      </c>
      <c r="Q72" s="460">
        <v>6735996</v>
      </c>
      <c r="R72" s="398">
        <v>4.5</v>
      </c>
      <c r="S72" s="398">
        <f t="shared" si="7"/>
        <v>4.2654028436018958</v>
      </c>
      <c r="T72" s="461">
        <v>5.5E-2</v>
      </c>
      <c r="U72" s="1077"/>
      <c r="V72" s="400">
        <f t="shared" si="8"/>
        <v>0</v>
      </c>
      <c r="W72" s="401">
        <f t="shared" si="12"/>
        <v>0</v>
      </c>
      <c r="X72" s="402"/>
      <c r="Y72" s="402"/>
      <c r="Z72" s="402"/>
      <c r="AA72" s="402"/>
      <c r="AB72" s="402"/>
      <c r="AC72" s="453">
        <f t="shared" si="9"/>
        <v>0</v>
      </c>
      <c r="AD72" s="454">
        <f>IF($AC$2430&lt;85,AC72,AC72-(AC72*'EN-TÊTE DÉLÉGUES'!$C$37))</f>
        <v>0</v>
      </c>
      <c r="AE72" s="455">
        <f t="shared" si="13"/>
        <v>5.5E-2</v>
      </c>
      <c r="AF72" s="456">
        <f t="shared" si="10"/>
        <v>0</v>
      </c>
      <c r="AG72" s="457">
        <f t="shared" si="11"/>
        <v>0</v>
      </c>
    </row>
    <row r="73" spans="1:34" s="446" customFormat="1" ht="12" customHeight="1" x14ac:dyDescent="0.15">
      <c r="A73" s="427">
        <v>9791036355363</v>
      </c>
      <c r="B73" s="432">
        <v>6</v>
      </c>
      <c r="C73" s="429" t="s">
        <v>727</v>
      </c>
      <c r="D73" s="429" t="s">
        <v>35</v>
      </c>
      <c r="E73" s="429" t="s">
        <v>2394</v>
      </c>
      <c r="F73" s="429" t="s">
        <v>1985</v>
      </c>
      <c r="G73" s="469" t="s">
        <v>4304</v>
      </c>
      <c r="H73" s="431">
        <f>VLOOKUP(A73,'02.04.2024'!$A$2:$D$70989,3,FALSE)</f>
        <v>2523</v>
      </c>
      <c r="I73" s="432"/>
      <c r="J73" s="432">
        <v>200</v>
      </c>
      <c r="K73" s="433"/>
      <c r="L73" s="433"/>
      <c r="M73" s="433">
        <v>45091</v>
      </c>
      <c r="N73" s="434" t="s">
        <v>1811</v>
      </c>
      <c r="O73" s="434">
        <v>9791036355363</v>
      </c>
      <c r="P73" s="434" t="s">
        <v>4303</v>
      </c>
      <c r="Q73" s="470">
        <v>8932773</v>
      </c>
      <c r="R73" s="436">
        <v>4.5</v>
      </c>
      <c r="S73" s="436">
        <f t="shared" si="7"/>
        <v>4.2654028436018958</v>
      </c>
      <c r="T73" s="471">
        <v>5.5E-2</v>
      </c>
      <c r="U73" s="1082"/>
      <c r="V73" s="438">
        <f t="shared" si="8"/>
        <v>0</v>
      </c>
      <c r="W73" s="439">
        <f t="shared" si="12"/>
        <v>0</v>
      </c>
      <c r="X73" s="440"/>
      <c r="Y73" s="440"/>
      <c r="Z73" s="440"/>
      <c r="AA73" s="440"/>
      <c r="AB73" s="440"/>
      <c r="AC73" s="441">
        <f t="shared" si="9"/>
        <v>0</v>
      </c>
      <c r="AD73" s="442">
        <f>IF($AC$2430&lt;85,AC73,AC73-(AC73*'EN-TÊTE DÉLÉGUES'!$C$37))</f>
        <v>0</v>
      </c>
      <c r="AE73" s="443">
        <f t="shared" si="13"/>
        <v>5.5E-2</v>
      </c>
      <c r="AF73" s="444">
        <f t="shared" si="10"/>
        <v>0</v>
      </c>
      <c r="AG73" s="445">
        <f t="shared" si="11"/>
        <v>0</v>
      </c>
    </row>
    <row r="74" spans="1:34" s="446" customFormat="1" ht="12" customHeight="1" x14ac:dyDescent="0.15">
      <c r="A74" s="427">
        <v>9791036356247</v>
      </c>
      <c r="B74" s="432">
        <v>6</v>
      </c>
      <c r="C74" s="429" t="s">
        <v>727</v>
      </c>
      <c r="D74" s="429" t="s">
        <v>35</v>
      </c>
      <c r="E74" s="429" t="s">
        <v>2394</v>
      </c>
      <c r="F74" s="429" t="s">
        <v>1985</v>
      </c>
      <c r="G74" s="430" t="s">
        <v>2668</v>
      </c>
      <c r="H74" s="431">
        <f>VLOOKUP(A74,'02.04.2024'!$A$2:$D$70989,3,FALSE)</f>
        <v>2183</v>
      </c>
      <c r="I74" s="432"/>
      <c r="J74" s="432">
        <v>200</v>
      </c>
      <c r="K74" s="433">
        <v>45397</v>
      </c>
      <c r="L74" s="433"/>
      <c r="M74" s="433">
        <v>45119</v>
      </c>
      <c r="N74" s="433" t="s">
        <v>1811</v>
      </c>
      <c r="O74" s="434">
        <v>9791036356247</v>
      </c>
      <c r="P74" s="435" t="s">
        <v>4463</v>
      </c>
      <c r="Q74" s="434">
        <v>1200521</v>
      </c>
      <c r="R74" s="436">
        <v>4.5</v>
      </c>
      <c r="S74" s="436">
        <f t="shared" si="7"/>
        <v>4.2654028436018958</v>
      </c>
      <c r="T74" s="471">
        <v>5.5E-2</v>
      </c>
      <c r="U74" s="1082"/>
      <c r="V74" s="438">
        <f t="shared" si="8"/>
        <v>0</v>
      </c>
      <c r="W74" s="439">
        <f t="shared" si="12"/>
        <v>0</v>
      </c>
      <c r="X74" s="440"/>
      <c r="Y74" s="440"/>
      <c r="Z74" s="440"/>
      <c r="AA74" s="440"/>
      <c r="AB74" s="440"/>
      <c r="AC74" s="441">
        <f t="shared" si="9"/>
        <v>0</v>
      </c>
      <c r="AD74" s="442">
        <f>IF($AC$2430&lt;85,AC74,AC74-(AC74*'EN-TÊTE DÉLÉGUES'!$C$37))</f>
        <v>0</v>
      </c>
      <c r="AE74" s="443">
        <f t="shared" si="13"/>
        <v>5.5E-2</v>
      </c>
      <c r="AF74" s="444">
        <f t="shared" si="10"/>
        <v>0</v>
      </c>
      <c r="AG74" s="445">
        <f t="shared" si="11"/>
        <v>0</v>
      </c>
    </row>
    <row r="75" spans="1:34" s="408" customFormat="1" ht="12" customHeight="1" x14ac:dyDescent="0.15">
      <c r="A75" s="391">
        <v>9791036349966</v>
      </c>
      <c r="B75" s="462">
        <v>6</v>
      </c>
      <c r="C75" s="472" t="s">
        <v>727</v>
      </c>
      <c r="D75" s="472" t="s">
        <v>35</v>
      </c>
      <c r="E75" s="393" t="s">
        <v>2394</v>
      </c>
      <c r="F75" s="393" t="s">
        <v>4153</v>
      </c>
      <c r="G75" s="393" t="s">
        <v>3812</v>
      </c>
      <c r="H75" s="394">
        <f>VLOOKUP(A75,'02.04.2024'!$A$2:$D$70989,3,FALSE)</f>
        <v>5021</v>
      </c>
      <c r="I75" s="394"/>
      <c r="J75" s="395">
        <v>200</v>
      </c>
      <c r="K75" s="396"/>
      <c r="L75" s="396"/>
      <c r="M75" s="396">
        <v>44825</v>
      </c>
      <c r="N75" s="396"/>
      <c r="O75" s="397">
        <v>9791036349966</v>
      </c>
      <c r="P75" s="397" t="s">
        <v>3813</v>
      </c>
      <c r="Q75" s="397">
        <v>5169296</v>
      </c>
      <c r="R75" s="490">
        <v>4.9000000000000004</v>
      </c>
      <c r="S75" s="398">
        <f t="shared" si="7"/>
        <v>4.6445497630331758</v>
      </c>
      <c r="T75" s="399">
        <v>5.5E-2</v>
      </c>
      <c r="U75" s="1077"/>
      <c r="V75" s="400">
        <f t="shared" si="8"/>
        <v>0</v>
      </c>
      <c r="W75" s="401">
        <f t="shared" si="12"/>
        <v>0</v>
      </c>
      <c r="X75" s="491"/>
      <c r="Y75" s="402"/>
      <c r="Z75" s="402"/>
      <c r="AA75" s="402"/>
      <c r="AB75" s="402"/>
      <c r="AC75" s="403">
        <f t="shared" si="9"/>
        <v>0</v>
      </c>
      <c r="AD75" s="404">
        <f>IF($AC$2430&lt;85,AC75,AC75-(AC75*'EN-TÊTE DÉLÉGUES'!$C$37))</f>
        <v>0</v>
      </c>
      <c r="AE75" s="405">
        <f t="shared" si="13"/>
        <v>5.5E-2</v>
      </c>
      <c r="AF75" s="406">
        <f t="shared" si="10"/>
        <v>0</v>
      </c>
      <c r="AG75" s="407">
        <f t="shared" si="11"/>
        <v>0</v>
      </c>
      <c r="AH75" s="492"/>
    </row>
    <row r="76" spans="1:34" s="446" customFormat="1" ht="12" customHeight="1" x14ac:dyDescent="0.15">
      <c r="A76" s="427">
        <v>9791036354915</v>
      </c>
      <c r="B76" s="428">
        <v>6</v>
      </c>
      <c r="C76" s="485" t="s">
        <v>727</v>
      </c>
      <c r="D76" s="485" t="s">
        <v>35</v>
      </c>
      <c r="E76" s="429" t="s">
        <v>2394</v>
      </c>
      <c r="F76" s="429" t="s">
        <v>4153</v>
      </c>
      <c r="G76" s="430" t="s">
        <v>4465</v>
      </c>
      <c r="H76" s="431">
        <f>VLOOKUP(A76,'02.04.2024'!$A$2:$D$70989,3,FALSE)</f>
        <v>984</v>
      </c>
      <c r="I76" s="432"/>
      <c r="J76" s="432">
        <v>200</v>
      </c>
      <c r="K76" s="433"/>
      <c r="L76" s="433"/>
      <c r="M76" s="433">
        <v>45119</v>
      </c>
      <c r="N76" s="433" t="s">
        <v>1811</v>
      </c>
      <c r="O76" s="434">
        <v>9791036354915</v>
      </c>
      <c r="P76" s="435" t="s">
        <v>4464</v>
      </c>
      <c r="Q76" s="434">
        <v>8878277</v>
      </c>
      <c r="R76" s="436">
        <v>4.9000000000000004</v>
      </c>
      <c r="S76" s="436">
        <f t="shared" si="7"/>
        <v>4.6445497630331758</v>
      </c>
      <c r="T76" s="437">
        <v>5.5E-2</v>
      </c>
      <c r="U76" s="1082"/>
      <c r="V76" s="438">
        <f>AC76</f>
        <v>0</v>
      </c>
      <c r="W76" s="439">
        <f t="shared" si="12"/>
        <v>0</v>
      </c>
      <c r="X76" s="493"/>
      <c r="Y76" s="440"/>
      <c r="Z76" s="440"/>
      <c r="AA76" s="440"/>
      <c r="AB76" s="440"/>
      <c r="AC76" s="441">
        <f>W76/(1+AE76)</f>
        <v>0</v>
      </c>
      <c r="AD76" s="442">
        <f>IF($AC$2430&lt;85,AC76,AC76-(AC76*'EN-TÊTE DÉLÉGUES'!$C$37))</f>
        <v>0</v>
      </c>
      <c r="AE76" s="443">
        <f t="shared" si="13"/>
        <v>5.5E-2</v>
      </c>
      <c r="AF76" s="444">
        <f>+AD76*AE76</f>
        <v>0</v>
      </c>
      <c r="AG76" s="445">
        <f>+AD76+AF76</f>
        <v>0</v>
      </c>
    </row>
    <row r="77" spans="1:34" s="408" customFormat="1" ht="12" customHeight="1" x14ac:dyDescent="0.15">
      <c r="A77" s="391">
        <v>9791036349973</v>
      </c>
      <c r="B77" s="462">
        <v>7</v>
      </c>
      <c r="C77" s="472" t="s">
        <v>727</v>
      </c>
      <c r="D77" s="472" t="s">
        <v>35</v>
      </c>
      <c r="E77" s="393" t="s">
        <v>2394</v>
      </c>
      <c r="F77" s="393" t="s">
        <v>4153</v>
      </c>
      <c r="G77" s="393" t="s">
        <v>3968</v>
      </c>
      <c r="H77" s="394">
        <f>VLOOKUP(A77,'02.04.2024'!$A$2:$D$70989,3,FALSE)</f>
        <v>332</v>
      </c>
      <c r="I77" s="394"/>
      <c r="J77" s="395">
        <v>200</v>
      </c>
      <c r="K77" s="396"/>
      <c r="L77" s="396"/>
      <c r="M77" s="396">
        <v>44825</v>
      </c>
      <c r="N77" s="396"/>
      <c r="O77" s="397">
        <v>9791036349973</v>
      </c>
      <c r="P77" s="397" t="s">
        <v>3814</v>
      </c>
      <c r="Q77" s="397">
        <v>5169419</v>
      </c>
      <c r="R77" s="490">
        <v>4.9000000000000004</v>
      </c>
      <c r="S77" s="398">
        <f t="shared" si="7"/>
        <v>4.6445497630331758</v>
      </c>
      <c r="T77" s="399">
        <v>5.5E-2</v>
      </c>
      <c r="U77" s="1077"/>
      <c r="V77" s="400">
        <f t="shared" si="8"/>
        <v>0</v>
      </c>
      <c r="W77" s="401">
        <f t="shared" si="12"/>
        <v>0</v>
      </c>
      <c r="X77" s="491"/>
      <c r="Y77" s="402"/>
      <c r="Z77" s="402"/>
      <c r="AA77" s="402"/>
      <c r="AB77" s="402"/>
      <c r="AC77" s="403">
        <f t="shared" si="9"/>
        <v>0</v>
      </c>
      <c r="AD77" s="404">
        <f>IF($AC$2430&lt;85,AC77,AC77-(AC77*'EN-TÊTE DÉLÉGUES'!$C$37))</f>
        <v>0</v>
      </c>
      <c r="AE77" s="405">
        <f t="shared" si="13"/>
        <v>5.5E-2</v>
      </c>
      <c r="AF77" s="406">
        <f t="shared" si="10"/>
        <v>0</v>
      </c>
      <c r="AG77" s="407">
        <f t="shared" si="11"/>
        <v>0</v>
      </c>
      <c r="AH77" s="492"/>
    </row>
    <row r="78" spans="1:34" s="408" customFormat="1" ht="12" customHeight="1" x14ac:dyDescent="0.15">
      <c r="A78" s="391">
        <v>9791036305146</v>
      </c>
      <c r="B78" s="462">
        <v>7</v>
      </c>
      <c r="C78" s="472" t="s">
        <v>727</v>
      </c>
      <c r="D78" s="472" t="s">
        <v>35</v>
      </c>
      <c r="E78" s="393" t="s">
        <v>2394</v>
      </c>
      <c r="F78" s="393" t="s">
        <v>1989</v>
      </c>
      <c r="G78" s="450" t="s">
        <v>1990</v>
      </c>
      <c r="H78" s="394">
        <f>VLOOKUP(A78,'02.04.2024'!$A$2:$D$70989,3,FALSE)</f>
        <v>2617</v>
      </c>
      <c r="I78" s="395"/>
      <c r="J78" s="395">
        <v>200</v>
      </c>
      <c r="K78" s="396">
        <v>45427</v>
      </c>
      <c r="L78" s="396"/>
      <c r="M78" s="396">
        <v>43656</v>
      </c>
      <c r="N78" s="396"/>
      <c r="O78" s="397">
        <v>9791036305146</v>
      </c>
      <c r="P78" s="409" t="s">
        <v>5048</v>
      </c>
      <c r="Q78" s="397">
        <v>6104537</v>
      </c>
      <c r="R78" s="398">
        <v>5.8</v>
      </c>
      <c r="S78" s="398">
        <f t="shared" si="7"/>
        <v>5.4976303317535544</v>
      </c>
      <c r="T78" s="399">
        <v>5.5E-2</v>
      </c>
      <c r="U78" s="1077"/>
      <c r="V78" s="400">
        <f t="shared" si="8"/>
        <v>0</v>
      </c>
      <c r="W78" s="401">
        <f t="shared" si="12"/>
        <v>0</v>
      </c>
      <c r="X78" s="491"/>
      <c r="Y78" s="402"/>
      <c r="Z78" s="402"/>
      <c r="AA78" s="402"/>
      <c r="AB78" s="402"/>
      <c r="AC78" s="441">
        <f t="shared" si="9"/>
        <v>0</v>
      </c>
      <c r="AD78" s="442">
        <f>IF($AC$2430&lt;85,AC78,AC78-(AC78*'EN-TÊTE DÉLÉGUES'!$C$37))</f>
        <v>0</v>
      </c>
      <c r="AE78" s="443">
        <f t="shared" si="13"/>
        <v>5.5E-2</v>
      </c>
      <c r="AF78" s="444">
        <f t="shared" si="10"/>
        <v>0</v>
      </c>
      <c r="AG78" s="445">
        <f t="shared" si="11"/>
        <v>0</v>
      </c>
    </row>
    <row r="79" spans="1:34" s="408" customFormat="1" ht="12" customHeight="1" x14ac:dyDescent="0.15">
      <c r="A79" s="391">
        <v>9791036349706</v>
      </c>
      <c r="B79" s="392">
        <v>7</v>
      </c>
      <c r="C79" s="393" t="s">
        <v>727</v>
      </c>
      <c r="D79" s="393" t="s">
        <v>35</v>
      </c>
      <c r="E79" s="393" t="s">
        <v>2394</v>
      </c>
      <c r="F79" s="393" t="s">
        <v>1989</v>
      </c>
      <c r="G79" s="393" t="s">
        <v>3959</v>
      </c>
      <c r="H79" s="394">
        <f>VLOOKUP(A79,'02.04.2024'!$A$2:$D$70989,3,FALSE)</f>
        <v>2336</v>
      </c>
      <c r="I79" s="394"/>
      <c r="J79" s="395">
        <v>200</v>
      </c>
      <c r="K79" s="396"/>
      <c r="L79" s="396"/>
      <c r="M79" s="396">
        <v>44811</v>
      </c>
      <c r="N79" s="396"/>
      <c r="O79" s="397">
        <v>9791036349706</v>
      </c>
      <c r="P79" s="397" t="s">
        <v>3811</v>
      </c>
      <c r="Q79" s="397">
        <v>4842660</v>
      </c>
      <c r="R79" s="490">
        <v>5.8</v>
      </c>
      <c r="S79" s="398">
        <f t="shared" si="7"/>
        <v>5.4976303317535544</v>
      </c>
      <c r="T79" s="399">
        <v>5.5E-2</v>
      </c>
      <c r="U79" s="1077"/>
      <c r="V79" s="400">
        <f t="shared" si="8"/>
        <v>0</v>
      </c>
      <c r="W79" s="401">
        <f t="shared" si="12"/>
        <v>0</v>
      </c>
      <c r="X79" s="491"/>
      <c r="Y79" s="402"/>
      <c r="Z79" s="402"/>
      <c r="AA79" s="402"/>
      <c r="AB79" s="402"/>
      <c r="AC79" s="403">
        <f t="shared" si="9"/>
        <v>0</v>
      </c>
      <c r="AD79" s="404">
        <f>IF($AC$2430&lt;85,AC79,AC79-(AC79*'EN-TÊTE DÉLÉGUES'!$C$37))</f>
        <v>0</v>
      </c>
      <c r="AE79" s="405">
        <f t="shared" si="13"/>
        <v>5.5E-2</v>
      </c>
      <c r="AF79" s="406">
        <f t="shared" si="10"/>
        <v>0</v>
      </c>
      <c r="AG79" s="407">
        <f t="shared" si="11"/>
        <v>0</v>
      </c>
      <c r="AH79" s="492"/>
    </row>
    <row r="80" spans="1:34" s="509" customFormat="1" ht="12" customHeight="1" x14ac:dyDescent="0.15">
      <c r="A80" s="495">
        <v>9791036341441</v>
      </c>
      <c r="B80" s="496">
        <v>7</v>
      </c>
      <c r="C80" s="497" t="s">
        <v>727</v>
      </c>
      <c r="D80" s="497" t="s">
        <v>35</v>
      </c>
      <c r="E80" s="497" t="s">
        <v>2394</v>
      </c>
      <c r="F80" s="497" t="s">
        <v>1989</v>
      </c>
      <c r="G80" s="498" t="s">
        <v>3139</v>
      </c>
      <c r="H80" s="499">
        <f>VLOOKUP(A80,'02.04.2024'!$A$2:$D$70989,3,FALSE)</f>
        <v>0</v>
      </c>
      <c r="I80" s="500" t="s">
        <v>378</v>
      </c>
      <c r="J80" s="500">
        <v>200</v>
      </c>
      <c r="K80" s="501">
        <v>45421</v>
      </c>
      <c r="L80" s="501"/>
      <c r="M80" s="501">
        <v>44573</v>
      </c>
      <c r="N80" s="501"/>
      <c r="O80" s="502">
        <v>9791036341441</v>
      </c>
      <c r="P80" s="503" t="s">
        <v>3135</v>
      </c>
      <c r="Q80" s="502">
        <v>8435265</v>
      </c>
      <c r="R80" s="504">
        <v>5.8</v>
      </c>
      <c r="S80" s="504">
        <f t="shared" si="7"/>
        <v>5.4976303317535544</v>
      </c>
      <c r="T80" s="505">
        <v>5.5E-2</v>
      </c>
      <c r="U80" s="1079"/>
      <c r="V80" s="506">
        <f t="shared" si="8"/>
        <v>0</v>
      </c>
      <c r="W80" s="507">
        <f t="shared" si="12"/>
        <v>0</v>
      </c>
      <c r="X80" s="508"/>
      <c r="Y80" s="508"/>
      <c r="Z80" s="508"/>
      <c r="AA80" s="508"/>
      <c r="AB80" s="508"/>
      <c r="AC80" s="403">
        <f t="shared" si="9"/>
        <v>0</v>
      </c>
      <c r="AD80" s="404">
        <f>IF($AC$2430&lt;85,AC80,AC80-(AC80*'EN-TÊTE DÉLÉGUES'!$C$37))</f>
        <v>0</v>
      </c>
      <c r="AE80" s="405">
        <f t="shared" si="13"/>
        <v>5.5E-2</v>
      </c>
      <c r="AF80" s="406">
        <f t="shared" si="10"/>
        <v>0</v>
      </c>
      <c r="AG80" s="407">
        <f t="shared" si="11"/>
        <v>0</v>
      </c>
    </row>
    <row r="81" spans="1:33" s="408" customFormat="1" ht="12" customHeight="1" x14ac:dyDescent="0.15">
      <c r="A81" s="391">
        <v>9782747068420</v>
      </c>
      <c r="B81" s="395">
        <v>7</v>
      </c>
      <c r="C81" s="393" t="s">
        <v>727</v>
      </c>
      <c r="D81" s="393" t="s">
        <v>35</v>
      </c>
      <c r="E81" s="393" t="s">
        <v>2394</v>
      </c>
      <c r="F81" s="393" t="s">
        <v>1989</v>
      </c>
      <c r="G81" s="393" t="s">
        <v>283</v>
      </c>
      <c r="H81" s="394">
        <f>VLOOKUP(A81,'02.04.2024'!$A$2:$D$70989,3,FALSE)</f>
        <v>6837</v>
      </c>
      <c r="I81" s="395"/>
      <c r="J81" s="395">
        <v>200</v>
      </c>
      <c r="K81" s="396"/>
      <c r="L81" s="396"/>
      <c r="M81" s="396">
        <v>42620</v>
      </c>
      <c r="N81" s="396"/>
      <c r="O81" s="397">
        <v>9782747068420</v>
      </c>
      <c r="P81" s="409" t="s">
        <v>282</v>
      </c>
      <c r="Q81" s="397">
        <v>8515512</v>
      </c>
      <c r="R81" s="398">
        <v>5.8</v>
      </c>
      <c r="S81" s="398">
        <f t="shared" si="7"/>
        <v>5.4976303317535544</v>
      </c>
      <c r="T81" s="399">
        <v>5.5E-2</v>
      </c>
      <c r="U81" s="1077"/>
      <c r="V81" s="400">
        <f t="shared" si="8"/>
        <v>0</v>
      </c>
      <c r="W81" s="401">
        <f t="shared" si="12"/>
        <v>0</v>
      </c>
      <c r="X81" s="402"/>
      <c r="Y81" s="402"/>
      <c r="Z81" s="402"/>
      <c r="AA81" s="402"/>
      <c r="AB81" s="402"/>
      <c r="AC81" s="403">
        <f t="shared" si="9"/>
        <v>0</v>
      </c>
      <c r="AD81" s="404">
        <f>IF($AC$2430&lt;85,AC81,AC81-(AC81*'EN-TÊTE DÉLÉGUES'!$C$37))</f>
        <v>0</v>
      </c>
      <c r="AE81" s="405">
        <f t="shared" si="13"/>
        <v>5.5E-2</v>
      </c>
      <c r="AF81" s="406">
        <f t="shared" si="10"/>
        <v>0</v>
      </c>
      <c r="AG81" s="407">
        <f t="shared" si="11"/>
        <v>0</v>
      </c>
    </row>
    <row r="82" spans="1:33" s="509" customFormat="1" ht="12" customHeight="1" x14ac:dyDescent="0.15">
      <c r="A82" s="495">
        <v>9791036335884</v>
      </c>
      <c r="B82" s="500">
        <v>7</v>
      </c>
      <c r="C82" s="497" t="s">
        <v>727</v>
      </c>
      <c r="D82" s="497" t="s">
        <v>35</v>
      </c>
      <c r="E82" s="497" t="s">
        <v>2394</v>
      </c>
      <c r="F82" s="497" t="s">
        <v>1989</v>
      </c>
      <c r="G82" s="497" t="s">
        <v>2962</v>
      </c>
      <c r="H82" s="499">
        <f>VLOOKUP(A82,'02.04.2024'!$A$2:$D$70989,3,FALSE)</f>
        <v>0</v>
      </c>
      <c r="I82" s="500" t="s">
        <v>378</v>
      </c>
      <c r="J82" s="510">
        <v>200</v>
      </c>
      <c r="K82" s="501"/>
      <c r="L82" s="501"/>
      <c r="M82" s="501">
        <v>44503</v>
      </c>
      <c r="N82" s="500"/>
      <c r="O82" s="502">
        <v>9791036335884</v>
      </c>
      <c r="P82" s="500" t="s">
        <v>2722</v>
      </c>
      <c r="Q82" s="500">
        <v>5647705</v>
      </c>
      <c r="R82" s="504">
        <v>5.8</v>
      </c>
      <c r="S82" s="504">
        <f t="shared" si="7"/>
        <v>5.4976303317535544</v>
      </c>
      <c r="T82" s="505">
        <v>5.5E-2</v>
      </c>
      <c r="U82" s="1079"/>
      <c r="V82" s="506">
        <f t="shared" si="8"/>
        <v>0</v>
      </c>
      <c r="W82" s="507">
        <f t="shared" si="12"/>
        <v>0</v>
      </c>
      <c r="X82" s="508"/>
      <c r="Y82" s="508"/>
      <c r="Z82" s="508"/>
      <c r="AA82" s="508"/>
      <c r="AB82" s="508"/>
      <c r="AC82" s="421">
        <f t="shared" si="9"/>
        <v>0</v>
      </c>
      <c r="AD82" s="422">
        <f>IF($AC$2430&lt;85,AC82,AC82-(AC82*'EN-TÊTE DÉLÉGUES'!$C$37))</f>
        <v>0</v>
      </c>
      <c r="AE82" s="423">
        <f t="shared" si="13"/>
        <v>5.5E-2</v>
      </c>
      <c r="AF82" s="424">
        <f t="shared" si="10"/>
        <v>0</v>
      </c>
      <c r="AG82" s="425">
        <f t="shared" si="11"/>
        <v>0</v>
      </c>
    </row>
    <row r="83" spans="1:33" s="509" customFormat="1" ht="12" customHeight="1" x14ac:dyDescent="0.15">
      <c r="A83" s="511">
        <v>9791036305160</v>
      </c>
      <c r="B83" s="500">
        <v>7</v>
      </c>
      <c r="C83" s="497" t="s">
        <v>727</v>
      </c>
      <c r="D83" s="497" t="s">
        <v>35</v>
      </c>
      <c r="E83" s="497" t="s">
        <v>2394</v>
      </c>
      <c r="F83" s="497" t="s">
        <v>1989</v>
      </c>
      <c r="G83" s="498" t="s">
        <v>1004</v>
      </c>
      <c r="H83" s="499">
        <f>VLOOKUP(A83,'02.04.2024'!$A$2:$D$70989,3,FALSE)</f>
        <v>0</v>
      </c>
      <c r="I83" s="500" t="s">
        <v>378</v>
      </c>
      <c r="J83" s="510">
        <v>200</v>
      </c>
      <c r="K83" s="501"/>
      <c r="L83" s="501"/>
      <c r="M83" s="501">
        <v>43474</v>
      </c>
      <c r="N83" s="501"/>
      <c r="O83" s="499">
        <v>9791036305160</v>
      </c>
      <c r="P83" s="512" t="s">
        <v>1063</v>
      </c>
      <c r="Q83" s="499">
        <v>6104783</v>
      </c>
      <c r="R83" s="504">
        <v>5.8</v>
      </c>
      <c r="S83" s="504">
        <f t="shared" si="7"/>
        <v>5.4976303317535544</v>
      </c>
      <c r="T83" s="513">
        <v>5.5E-2</v>
      </c>
      <c r="U83" s="1079"/>
      <c r="V83" s="506">
        <f t="shared" si="8"/>
        <v>0</v>
      </c>
      <c r="W83" s="507">
        <f t="shared" si="12"/>
        <v>0</v>
      </c>
      <c r="X83" s="508"/>
      <c r="Y83" s="508"/>
      <c r="Z83" s="508"/>
      <c r="AA83" s="508"/>
      <c r="AB83" s="508"/>
      <c r="AC83" s="403">
        <f t="shared" si="9"/>
        <v>0</v>
      </c>
      <c r="AD83" s="404">
        <f>IF($AC$2430&lt;85,AC83,AC83-(AC83*'EN-TÊTE DÉLÉGUES'!$C$37))</f>
        <v>0</v>
      </c>
      <c r="AE83" s="405">
        <f t="shared" si="13"/>
        <v>5.5E-2</v>
      </c>
      <c r="AF83" s="406">
        <f t="shared" si="10"/>
        <v>0</v>
      </c>
      <c r="AG83" s="407">
        <f t="shared" si="11"/>
        <v>0</v>
      </c>
    </row>
    <row r="84" spans="1:33" s="408" customFormat="1" ht="12" customHeight="1" x14ac:dyDescent="0.15">
      <c r="A84" s="449">
        <v>9791036302992</v>
      </c>
      <c r="B84" s="392">
        <v>7</v>
      </c>
      <c r="C84" s="393" t="s">
        <v>727</v>
      </c>
      <c r="D84" s="514" t="s">
        <v>35</v>
      </c>
      <c r="E84" s="514" t="s">
        <v>2394</v>
      </c>
      <c r="F84" s="515" t="s">
        <v>1989</v>
      </c>
      <c r="G84" s="514" t="s">
        <v>1795</v>
      </c>
      <c r="H84" s="394">
        <f>VLOOKUP(A84,'02.04.2024'!$A$2:$D$70989,3,FALSE)</f>
        <v>260</v>
      </c>
      <c r="I84" s="414"/>
      <c r="J84" s="414">
        <v>200</v>
      </c>
      <c r="K84" s="396"/>
      <c r="L84" s="396"/>
      <c r="M84" s="396">
        <v>43376</v>
      </c>
      <c r="N84" s="396"/>
      <c r="O84" s="394">
        <v>9791036302992</v>
      </c>
      <c r="P84" s="451" t="s">
        <v>672</v>
      </c>
      <c r="Q84" s="414">
        <v>3470607</v>
      </c>
      <c r="R84" s="398">
        <v>5.8</v>
      </c>
      <c r="S84" s="398">
        <f t="shared" si="7"/>
        <v>5.4976303317535544</v>
      </c>
      <c r="T84" s="452">
        <v>5.5E-2</v>
      </c>
      <c r="U84" s="1077"/>
      <c r="V84" s="400">
        <f t="shared" si="8"/>
        <v>0</v>
      </c>
      <c r="W84" s="401">
        <f t="shared" si="12"/>
        <v>0</v>
      </c>
      <c r="X84" s="402"/>
      <c r="Y84" s="402"/>
      <c r="Z84" s="402"/>
      <c r="AA84" s="402"/>
      <c r="AB84" s="402"/>
      <c r="AC84" s="421">
        <f t="shared" si="9"/>
        <v>0</v>
      </c>
      <c r="AD84" s="422">
        <f>IF($AC$2430&lt;85,AC84,AC84-(AC84*'EN-TÊTE DÉLÉGUES'!$C$37))</f>
        <v>0</v>
      </c>
      <c r="AE84" s="423">
        <f t="shared" si="13"/>
        <v>5.5E-2</v>
      </c>
      <c r="AF84" s="424">
        <f t="shared" si="10"/>
        <v>0</v>
      </c>
      <c r="AG84" s="425">
        <f t="shared" si="11"/>
        <v>0</v>
      </c>
    </row>
    <row r="85" spans="1:33" s="408" customFormat="1" ht="12" customHeight="1" x14ac:dyDescent="0.15">
      <c r="A85" s="391">
        <v>9791036312304</v>
      </c>
      <c r="B85" s="395">
        <v>7</v>
      </c>
      <c r="C85" s="393" t="s">
        <v>727</v>
      </c>
      <c r="D85" s="393" t="s">
        <v>35</v>
      </c>
      <c r="E85" s="393" t="s">
        <v>2394</v>
      </c>
      <c r="F85" s="393" t="s">
        <v>1989</v>
      </c>
      <c r="G85" s="393" t="s">
        <v>1453</v>
      </c>
      <c r="H85" s="394">
        <f>VLOOKUP(A85,'02.04.2024'!$A$2:$D$70989,3,FALSE)</f>
        <v>2706</v>
      </c>
      <c r="I85" s="414"/>
      <c r="J85" s="414">
        <v>200</v>
      </c>
      <c r="K85" s="396">
        <v>45468</v>
      </c>
      <c r="L85" s="396"/>
      <c r="M85" s="396">
        <v>43691</v>
      </c>
      <c r="N85" s="396"/>
      <c r="O85" s="397">
        <v>9791036312304</v>
      </c>
      <c r="P85" s="409" t="s">
        <v>1331</v>
      </c>
      <c r="Q85" s="397">
        <v>5805135</v>
      </c>
      <c r="R85" s="398">
        <v>5.8</v>
      </c>
      <c r="S85" s="398">
        <f t="shared" si="7"/>
        <v>5.4976303317535544</v>
      </c>
      <c r="T85" s="399">
        <v>5.5E-2</v>
      </c>
      <c r="U85" s="1077"/>
      <c r="V85" s="400">
        <f t="shared" si="8"/>
        <v>0</v>
      </c>
      <c r="W85" s="401">
        <f t="shared" si="12"/>
        <v>0</v>
      </c>
      <c r="X85" s="402"/>
      <c r="Y85" s="402"/>
      <c r="Z85" s="402"/>
      <c r="AA85" s="402"/>
      <c r="AB85" s="402"/>
      <c r="AC85" s="403">
        <f t="shared" si="9"/>
        <v>0</v>
      </c>
      <c r="AD85" s="404">
        <f>IF($AC$2430&lt;85,AC85,AC85-(AC85*'EN-TÊTE DÉLÉGUES'!$C$37))</f>
        <v>0</v>
      </c>
      <c r="AE85" s="405">
        <f t="shared" si="13"/>
        <v>5.5E-2</v>
      </c>
      <c r="AF85" s="406">
        <f t="shared" si="10"/>
        <v>0</v>
      </c>
      <c r="AG85" s="407">
        <f t="shared" si="11"/>
        <v>0</v>
      </c>
    </row>
    <row r="86" spans="1:33" s="408" customFormat="1" ht="12" customHeight="1" x14ac:dyDescent="0.15">
      <c r="A86" s="391">
        <v>9791036322556</v>
      </c>
      <c r="B86" s="395">
        <v>7</v>
      </c>
      <c r="C86" s="426" t="s">
        <v>727</v>
      </c>
      <c r="D86" s="393" t="s">
        <v>35</v>
      </c>
      <c r="E86" s="393" t="s">
        <v>2394</v>
      </c>
      <c r="F86" s="393" t="s">
        <v>1989</v>
      </c>
      <c r="G86" s="393" t="s">
        <v>2137</v>
      </c>
      <c r="H86" s="394">
        <f>VLOOKUP(A86,'02.04.2024'!$A$2:$D$70989,3,FALSE)</f>
        <v>2388</v>
      </c>
      <c r="I86" s="395"/>
      <c r="J86" s="395">
        <v>200</v>
      </c>
      <c r="K86" s="396"/>
      <c r="L86" s="396"/>
      <c r="M86" s="396">
        <v>44069</v>
      </c>
      <c r="N86" s="396"/>
      <c r="O86" s="397">
        <v>9791036322556</v>
      </c>
      <c r="P86" s="409" t="s">
        <v>2138</v>
      </c>
      <c r="Q86" s="397">
        <v>5836554</v>
      </c>
      <c r="R86" s="398">
        <v>5.8</v>
      </c>
      <c r="S86" s="398">
        <f t="shared" si="7"/>
        <v>5.4976303317535544</v>
      </c>
      <c r="T86" s="399">
        <v>5.5E-2</v>
      </c>
      <c r="U86" s="1077"/>
      <c r="V86" s="400">
        <f t="shared" si="8"/>
        <v>0</v>
      </c>
      <c r="W86" s="401">
        <f t="shared" si="12"/>
        <v>0</v>
      </c>
      <c r="X86" s="402"/>
      <c r="Y86" s="402"/>
      <c r="Z86" s="402"/>
      <c r="AA86" s="402"/>
      <c r="AB86" s="402"/>
      <c r="AC86" s="403">
        <f t="shared" si="9"/>
        <v>0</v>
      </c>
      <c r="AD86" s="404">
        <f>IF($AC$2430&lt;85,AC86,AC86-(AC86*'EN-TÊTE DÉLÉGUES'!$C$37))</f>
        <v>0</v>
      </c>
      <c r="AE86" s="405">
        <f t="shared" si="13"/>
        <v>5.5E-2</v>
      </c>
      <c r="AF86" s="406">
        <f t="shared" si="10"/>
        <v>0</v>
      </c>
      <c r="AG86" s="407">
        <f t="shared" si="11"/>
        <v>0</v>
      </c>
    </row>
    <row r="87" spans="1:33" s="408" customFormat="1" ht="12" customHeight="1" x14ac:dyDescent="0.15">
      <c r="A87" s="391">
        <v>9791036314018</v>
      </c>
      <c r="B87" s="392">
        <v>7</v>
      </c>
      <c r="C87" s="393" t="s">
        <v>727</v>
      </c>
      <c r="D87" s="393" t="s">
        <v>35</v>
      </c>
      <c r="E87" s="393" t="s">
        <v>2394</v>
      </c>
      <c r="F87" s="393" t="s">
        <v>1989</v>
      </c>
      <c r="G87" s="393" t="s">
        <v>1801</v>
      </c>
      <c r="H87" s="394">
        <f>VLOOKUP(A87,'02.04.2024'!$A$2:$D$70989,3,FALSE)</f>
        <v>71</v>
      </c>
      <c r="I87" s="395"/>
      <c r="J87" s="414">
        <v>200</v>
      </c>
      <c r="K87" s="396">
        <v>45468</v>
      </c>
      <c r="L87" s="396"/>
      <c r="M87" s="396">
        <v>43782</v>
      </c>
      <c r="N87" s="396"/>
      <c r="O87" s="397">
        <v>9791036314018</v>
      </c>
      <c r="P87" s="409" t="s">
        <v>1330</v>
      </c>
      <c r="Q87" s="397">
        <v>7964632</v>
      </c>
      <c r="R87" s="398">
        <v>5.8</v>
      </c>
      <c r="S87" s="398">
        <f t="shared" si="7"/>
        <v>5.4976303317535544</v>
      </c>
      <c r="T87" s="399">
        <v>5.5E-2</v>
      </c>
      <c r="U87" s="1077"/>
      <c r="V87" s="400">
        <f t="shared" si="8"/>
        <v>0</v>
      </c>
      <c r="W87" s="401">
        <f t="shared" si="12"/>
        <v>0</v>
      </c>
      <c r="X87" s="402"/>
      <c r="Y87" s="402"/>
      <c r="Z87" s="402"/>
      <c r="AA87" s="402"/>
      <c r="AB87" s="402"/>
      <c r="AC87" s="421">
        <f t="shared" si="9"/>
        <v>0</v>
      </c>
      <c r="AD87" s="422">
        <f>IF($AC$2430&lt;85,AC87,AC87-(AC87*'EN-TÊTE DÉLÉGUES'!$C$37))</f>
        <v>0</v>
      </c>
      <c r="AE87" s="423">
        <f t="shared" si="13"/>
        <v>5.5E-2</v>
      </c>
      <c r="AF87" s="424">
        <f t="shared" si="10"/>
        <v>0</v>
      </c>
      <c r="AG87" s="425">
        <f t="shared" si="11"/>
        <v>0</v>
      </c>
    </row>
    <row r="88" spans="1:33" s="408" customFormat="1" ht="12" customHeight="1" x14ac:dyDescent="0.15">
      <c r="A88" s="391">
        <v>9782747057349</v>
      </c>
      <c r="B88" s="392">
        <v>7</v>
      </c>
      <c r="C88" s="450" t="s">
        <v>727</v>
      </c>
      <c r="D88" s="450" t="s">
        <v>35</v>
      </c>
      <c r="E88" s="450" t="s">
        <v>2394</v>
      </c>
      <c r="F88" s="450" t="s">
        <v>1989</v>
      </c>
      <c r="G88" s="450" t="s">
        <v>740</v>
      </c>
      <c r="H88" s="394">
        <f>VLOOKUP(A88,'02.04.2024'!$A$2:$D$70989,3,FALSE)</f>
        <v>5902</v>
      </c>
      <c r="I88" s="395"/>
      <c r="J88" s="414">
        <v>200</v>
      </c>
      <c r="K88" s="396"/>
      <c r="L88" s="396"/>
      <c r="M88" s="396">
        <v>42145</v>
      </c>
      <c r="N88" s="396"/>
      <c r="O88" s="397">
        <v>9782747057349</v>
      </c>
      <c r="P88" s="409" t="s">
        <v>1988</v>
      </c>
      <c r="Q88" s="397">
        <v>3975643</v>
      </c>
      <c r="R88" s="398">
        <v>5.8</v>
      </c>
      <c r="S88" s="398">
        <f t="shared" si="7"/>
        <v>5.4976303317535544</v>
      </c>
      <c r="T88" s="399">
        <v>5.5E-2</v>
      </c>
      <c r="U88" s="1077"/>
      <c r="V88" s="400">
        <f t="shared" si="8"/>
        <v>0</v>
      </c>
      <c r="W88" s="401">
        <f t="shared" si="12"/>
        <v>0</v>
      </c>
      <c r="X88" s="402"/>
      <c r="Y88" s="402"/>
      <c r="Z88" s="402"/>
      <c r="AA88" s="402"/>
      <c r="AB88" s="402"/>
      <c r="AC88" s="403">
        <f t="shared" si="9"/>
        <v>0</v>
      </c>
      <c r="AD88" s="404">
        <f>IF($AC$2430&lt;85,AC88,AC88-(AC88*'EN-TÊTE DÉLÉGUES'!$C$37))</f>
        <v>0</v>
      </c>
      <c r="AE88" s="405">
        <f t="shared" si="13"/>
        <v>5.5E-2</v>
      </c>
      <c r="AF88" s="406">
        <f t="shared" si="10"/>
        <v>0</v>
      </c>
      <c r="AG88" s="407">
        <f t="shared" si="11"/>
        <v>0</v>
      </c>
    </row>
    <row r="89" spans="1:33" s="408" customFormat="1" ht="12" customHeight="1" x14ac:dyDescent="0.15">
      <c r="A89" s="449">
        <v>9782747099240</v>
      </c>
      <c r="B89" s="395">
        <v>7</v>
      </c>
      <c r="C89" s="450" t="s">
        <v>727</v>
      </c>
      <c r="D89" s="450" t="s">
        <v>35</v>
      </c>
      <c r="E89" s="450" t="s">
        <v>2394</v>
      </c>
      <c r="F89" s="450" t="s">
        <v>1989</v>
      </c>
      <c r="G89" s="450" t="s">
        <v>749</v>
      </c>
      <c r="H89" s="394">
        <f>VLOOKUP(A89,'02.04.2024'!$A$2:$D$70989,3,FALSE)</f>
        <v>2182</v>
      </c>
      <c r="I89" s="395"/>
      <c r="J89" s="414">
        <v>200</v>
      </c>
      <c r="K89" s="396"/>
      <c r="L89" s="396"/>
      <c r="M89" s="415">
        <v>43320</v>
      </c>
      <c r="N89" s="415"/>
      <c r="O89" s="394">
        <v>9782747099240</v>
      </c>
      <c r="P89" s="451" t="s">
        <v>584</v>
      </c>
      <c r="Q89" s="394">
        <v>2097636</v>
      </c>
      <c r="R89" s="398">
        <v>5.8</v>
      </c>
      <c r="S89" s="398">
        <f t="shared" si="7"/>
        <v>5.4976303317535544</v>
      </c>
      <c r="T89" s="452">
        <v>5.5E-2</v>
      </c>
      <c r="U89" s="1077"/>
      <c r="V89" s="400">
        <f t="shared" si="8"/>
        <v>0</v>
      </c>
      <c r="W89" s="401">
        <f t="shared" si="12"/>
        <v>0</v>
      </c>
      <c r="X89" s="402"/>
      <c r="Y89" s="402"/>
      <c r="Z89" s="402"/>
      <c r="AA89" s="402"/>
      <c r="AB89" s="402"/>
      <c r="AC89" s="421">
        <f t="shared" si="9"/>
        <v>0</v>
      </c>
      <c r="AD89" s="422">
        <f>IF($AC$2430&lt;85,AC89,AC89-(AC89*'EN-TÊTE DÉLÉGUES'!$C$37))</f>
        <v>0</v>
      </c>
      <c r="AE89" s="423">
        <f t="shared" si="13"/>
        <v>5.5E-2</v>
      </c>
      <c r="AF89" s="424">
        <f t="shared" si="10"/>
        <v>0</v>
      </c>
      <c r="AG89" s="425">
        <f t="shared" si="11"/>
        <v>0</v>
      </c>
    </row>
    <row r="90" spans="1:33" s="1" customFormat="1" ht="12" customHeight="1" x14ac:dyDescent="0.15">
      <c r="A90" s="224">
        <v>9782747099257</v>
      </c>
      <c r="B90" s="925">
        <v>7</v>
      </c>
      <c r="C90" s="222" t="s">
        <v>727</v>
      </c>
      <c r="D90" s="222" t="s">
        <v>35</v>
      </c>
      <c r="E90" s="222" t="s">
        <v>2394</v>
      </c>
      <c r="F90" s="222" t="s">
        <v>1989</v>
      </c>
      <c r="G90" s="222" t="s">
        <v>1017</v>
      </c>
      <c r="H90" s="189">
        <f>VLOOKUP(A90,'02.04.2024'!$A$2:$D$70989,3,FALSE)</f>
        <v>0</v>
      </c>
      <c r="I90" s="190" t="s">
        <v>377</v>
      </c>
      <c r="J90" s="226">
        <v>300</v>
      </c>
      <c r="K90" s="191"/>
      <c r="L90" s="191"/>
      <c r="M90" s="976">
        <v>43320</v>
      </c>
      <c r="N90" s="976"/>
      <c r="O90" s="189">
        <v>9782747099257</v>
      </c>
      <c r="P90" s="227" t="s">
        <v>585</v>
      </c>
      <c r="Q90" s="189">
        <v>2097759</v>
      </c>
      <c r="R90" s="194">
        <v>5.8</v>
      </c>
      <c r="S90" s="194">
        <f t="shared" si="7"/>
        <v>5.4976303317535544</v>
      </c>
      <c r="T90" s="350">
        <v>5.5E-2</v>
      </c>
      <c r="U90" s="1080"/>
      <c r="V90" s="239">
        <f t="shared" si="8"/>
        <v>0</v>
      </c>
      <c r="W90" s="195">
        <f t="shared" si="12"/>
        <v>0</v>
      </c>
      <c r="X90" s="197"/>
      <c r="Y90" s="197"/>
      <c r="Z90" s="197"/>
      <c r="AA90" s="197"/>
      <c r="AB90" s="197"/>
      <c r="AC90" s="421">
        <f t="shared" si="9"/>
        <v>0</v>
      </c>
      <c r="AD90" s="422">
        <f>IF($AC$2430&lt;85,AC90,AC90-(AC90*'EN-TÊTE DÉLÉGUES'!$C$37))</f>
        <v>0</v>
      </c>
      <c r="AE90" s="423">
        <f t="shared" si="13"/>
        <v>5.5E-2</v>
      </c>
      <c r="AF90" s="424">
        <f t="shared" si="10"/>
        <v>0</v>
      </c>
      <c r="AG90" s="425">
        <f t="shared" si="11"/>
        <v>0</v>
      </c>
    </row>
    <row r="91" spans="1:33" s="408" customFormat="1" ht="12" customHeight="1" x14ac:dyDescent="0.15">
      <c r="A91" s="449">
        <v>9791036305191</v>
      </c>
      <c r="B91" s="395">
        <v>7</v>
      </c>
      <c r="C91" s="393" t="s">
        <v>727</v>
      </c>
      <c r="D91" s="393" t="s">
        <v>35</v>
      </c>
      <c r="E91" s="393" t="s">
        <v>2394</v>
      </c>
      <c r="F91" s="393" t="s">
        <v>1989</v>
      </c>
      <c r="G91" s="450" t="s">
        <v>1005</v>
      </c>
      <c r="H91" s="394">
        <f>VLOOKUP(A91,'02.04.2024'!$A$2:$D$70989,3,FALSE)</f>
        <v>2597</v>
      </c>
      <c r="I91" s="395"/>
      <c r="J91" s="414">
        <v>200</v>
      </c>
      <c r="K91" s="396"/>
      <c r="L91" s="396"/>
      <c r="M91" s="396">
        <v>43467</v>
      </c>
      <c r="N91" s="396"/>
      <c r="O91" s="394">
        <v>9791036305191</v>
      </c>
      <c r="P91" s="451" t="s">
        <v>1028</v>
      </c>
      <c r="Q91" s="394">
        <v>6105152</v>
      </c>
      <c r="R91" s="398">
        <v>5.8</v>
      </c>
      <c r="S91" s="398">
        <f t="shared" si="7"/>
        <v>5.4976303317535544</v>
      </c>
      <c r="T91" s="452">
        <v>5.5E-2</v>
      </c>
      <c r="U91" s="1077"/>
      <c r="V91" s="400">
        <f t="shared" si="8"/>
        <v>0</v>
      </c>
      <c r="W91" s="401">
        <f t="shared" si="12"/>
        <v>0</v>
      </c>
      <c r="X91" s="402"/>
      <c r="Y91" s="402"/>
      <c r="Z91" s="402"/>
      <c r="AA91" s="402"/>
      <c r="AB91" s="402"/>
      <c r="AC91" s="403">
        <f t="shared" si="9"/>
        <v>0</v>
      </c>
      <c r="AD91" s="404">
        <f>IF($AC$2430&lt;85,AC91,AC91-(AC91*'EN-TÊTE DÉLÉGUES'!$C$37))</f>
        <v>0</v>
      </c>
      <c r="AE91" s="405">
        <f t="shared" si="13"/>
        <v>5.5E-2</v>
      </c>
      <c r="AF91" s="406">
        <f t="shared" si="10"/>
        <v>0</v>
      </c>
      <c r="AG91" s="407">
        <f t="shared" si="11"/>
        <v>0</v>
      </c>
    </row>
    <row r="92" spans="1:33" s="1" customFormat="1" ht="12" customHeight="1" x14ac:dyDescent="0.15">
      <c r="A92" s="187">
        <v>9782747056915</v>
      </c>
      <c r="B92" s="925">
        <v>7</v>
      </c>
      <c r="C92" s="326" t="s">
        <v>727</v>
      </c>
      <c r="D92" s="188" t="s">
        <v>35</v>
      </c>
      <c r="E92" s="188" t="s">
        <v>2394</v>
      </c>
      <c r="F92" s="188" t="s">
        <v>1989</v>
      </c>
      <c r="G92" s="188" t="s">
        <v>2835</v>
      </c>
      <c r="H92" s="189">
        <f>VLOOKUP(A92,'02.04.2024'!$A$2:$D$70989,3,FALSE)</f>
        <v>0</v>
      </c>
      <c r="I92" s="190" t="s">
        <v>378</v>
      </c>
      <c r="J92" s="226">
        <v>200</v>
      </c>
      <c r="K92" s="191"/>
      <c r="L92" s="191"/>
      <c r="M92" s="191">
        <v>42068</v>
      </c>
      <c r="N92" s="191"/>
      <c r="O92" s="192">
        <v>9782747056915</v>
      </c>
      <c r="P92" s="193" t="s">
        <v>1509</v>
      </c>
      <c r="Q92" s="192">
        <v>4225735</v>
      </c>
      <c r="R92" s="194">
        <v>5.8</v>
      </c>
      <c r="S92" s="194">
        <f t="shared" si="7"/>
        <v>5.4976303317535544</v>
      </c>
      <c r="T92" s="223">
        <v>5.5E-2</v>
      </c>
      <c r="U92" s="1080"/>
      <c r="V92" s="239">
        <f t="shared" si="8"/>
        <v>0</v>
      </c>
      <c r="W92" s="195">
        <f t="shared" si="12"/>
        <v>0</v>
      </c>
      <c r="X92" s="197"/>
      <c r="Y92" s="197"/>
      <c r="Z92" s="197"/>
      <c r="AA92" s="197"/>
      <c r="AB92" s="197"/>
      <c r="AC92" s="403">
        <f t="shared" si="9"/>
        <v>0</v>
      </c>
      <c r="AD92" s="404">
        <f>IF($AC$2430&lt;85,AC92,AC92-(AC92*'EN-TÊTE DÉLÉGUES'!$C$37))</f>
        <v>0</v>
      </c>
      <c r="AE92" s="405">
        <f t="shared" si="13"/>
        <v>5.5E-2</v>
      </c>
      <c r="AF92" s="406">
        <f t="shared" si="10"/>
        <v>0</v>
      </c>
      <c r="AG92" s="407">
        <f t="shared" si="11"/>
        <v>0</v>
      </c>
    </row>
    <row r="93" spans="1:33" s="994" customFormat="1" ht="12" customHeight="1" x14ac:dyDescent="0.15">
      <c r="A93" s="1015">
        <v>9782747080958</v>
      </c>
      <c r="B93" s="1133">
        <v>7</v>
      </c>
      <c r="C93" s="1027" t="s">
        <v>727</v>
      </c>
      <c r="D93" s="1027" t="s">
        <v>35</v>
      </c>
      <c r="E93" s="1027" t="s">
        <v>2394</v>
      </c>
      <c r="F93" s="1027" t="s">
        <v>1989</v>
      </c>
      <c r="G93" s="1027" t="s">
        <v>753</v>
      </c>
      <c r="H93" s="1016">
        <f>VLOOKUP(A93,'02.04.2024'!$A$2:$D$70989,3,FALSE)</f>
        <v>6</v>
      </c>
      <c r="I93" s="1018"/>
      <c r="J93" s="1018">
        <v>300</v>
      </c>
      <c r="K93" s="1019"/>
      <c r="L93" s="1019"/>
      <c r="M93" s="1019">
        <v>42858</v>
      </c>
      <c r="N93" s="1019"/>
      <c r="O93" s="1020">
        <v>9782747080958</v>
      </c>
      <c r="P93" s="1096" t="s">
        <v>392</v>
      </c>
      <c r="Q93" s="1020">
        <v>3121013</v>
      </c>
      <c r="R93" s="1022">
        <v>5.8</v>
      </c>
      <c r="S93" s="1022">
        <f t="shared" si="7"/>
        <v>5.4976303317535544</v>
      </c>
      <c r="T93" s="1032">
        <v>5.5E-2</v>
      </c>
      <c r="U93" s="1097"/>
      <c r="V93" s="1024">
        <f t="shared" si="8"/>
        <v>0</v>
      </c>
      <c r="W93" s="1025">
        <f t="shared" si="12"/>
        <v>0</v>
      </c>
      <c r="X93" s="998"/>
      <c r="Y93" s="998"/>
      <c r="Z93" s="998"/>
      <c r="AA93" s="998"/>
      <c r="AB93" s="998"/>
      <c r="AC93" s="421">
        <f t="shared" si="9"/>
        <v>0</v>
      </c>
      <c r="AD93" s="422">
        <f>IF($AC$2430&lt;85,AC93,AC93-(AC93*'EN-TÊTE DÉLÉGUES'!$C$37))</f>
        <v>0</v>
      </c>
      <c r="AE93" s="423">
        <f t="shared" si="13"/>
        <v>5.5E-2</v>
      </c>
      <c r="AF93" s="424">
        <f t="shared" si="10"/>
        <v>0</v>
      </c>
      <c r="AG93" s="425">
        <f t="shared" si="11"/>
        <v>0</v>
      </c>
    </row>
    <row r="94" spans="1:33" s="408" customFormat="1" ht="12" customHeight="1" x14ac:dyDescent="0.15">
      <c r="A94" s="449">
        <v>9791036305092</v>
      </c>
      <c r="B94" s="392">
        <v>7</v>
      </c>
      <c r="C94" s="393" t="s">
        <v>727</v>
      </c>
      <c r="D94" s="393" t="s">
        <v>35</v>
      </c>
      <c r="E94" s="393" t="s">
        <v>2394</v>
      </c>
      <c r="F94" s="393" t="s">
        <v>1989</v>
      </c>
      <c r="G94" s="450" t="s">
        <v>755</v>
      </c>
      <c r="H94" s="394">
        <f>VLOOKUP(A94,'02.04.2024'!$A$2:$D$70989,3,FALSE)</f>
        <v>578</v>
      </c>
      <c r="I94" s="395"/>
      <c r="J94" s="414">
        <v>300</v>
      </c>
      <c r="K94" s="396"/>
      <c r="L94" s="396"/>
      <c r="M94" s="396">
        <v>43467</v>
      </c>
      <c r="N94" s="396"/>
      <c r="O94" s="394">
        <v>9791036305092</v>
      </c>
      <c r="P94" s="451" t="s">
        <v>1029</v>
      </c>
      <c r="Q94" s="394">
        <v>6104045</v>
      </c>
      <c r="R94" s="398">
        <v>5.8</v>
      </c>
      <c r="S94" s="398">
        <f t="shared" si="7"/>
        <v>5.4976303317535544</v>
      </c>
      <c r="T94" s="452">
        <v>5.5E-2</v>
      </c>
      <c r="U94" s="1077"/>
      <c r="V94" s="400">
        <f t="shared" si="8"/>
        <v>0</v>
      </c>
      <c r="W94" s="401">
        <f t="shared" si="12"/>
        <v>0</v>
      </c>
      <c r="X94" s="402"/>
      <c r="Y94" s="402"/>
      <c r="Z94" s="402"/>
      <c r="AA94" s="402"/>
      <c r="AB94" s="402"/>
      <c r="AC94" s="403">
        <f t="shared" si="9"/>
        <v>0</v>
      </c>
      <c r="AD94" s="404">
        <f>IF($AC$2430&lt;85,AC94,AC94-(AC94*'EN-TÊTE DÉLÉGUES'!$C$37))</f>
        <v>0</v>
      </c>
      <c r="AE94" s="405">
        <f t="shared" si="13"/>
        <v>5.5E-2</v>
      </c>
      <c r="AF94" s="406">
        <f t="shared" si="10"/>
        <v>0</v>
      </c>
      <c r="AG94" s="407">
        <f t="shared" si="11"/>
        <v>0</v>
      </c>
    </row>
    <row r="95" spans="1:33" s="408" customFormat="1" ht="12" customHeight="1" x14ac:dyDescent="0.15">
      <c r="A95" s="449">
        <v>9782747090933</v>
      </c>
      <c r="B95" s="392">
        <v>7</v>
      </c>
      <c r="C95" s="450" t="s">
        <v>727</v>
      </c>
      <c r="D95" s="450" t="s">
        <v>35</v>
      </c>
      <c r="E95" s="450" t="s">
        <v>2394</v>
      </c>
      <c r="F95" s="450" t="s">
        <v>1989</v>
      </c>
      <c r="G95" s="450" t="s">
        <v>280</v>
      </c>
      <c r="H95" s="394">
        <f>VLOOKUP(A95,'02.04.2024'!$A$2:$D$70989,3,FALSE)</f>
        <v>2199</v>
      </c>
      <c r="I95" s="395"/>
      <c r="J95" s="414">
        <v>200</v>
      </c>
      <c r="K95" s="396"/>
      <c r="L95" s="396"/>
      <c r="M95" s="396">
        <v>43166</v>
      </c>
      <c r="N95" s="396"/>
      <c r="O95" s="394">
        <v>9782747090933</v>
      </c>
      <c r="P95" s="451" t="s">
        <v>555</v>
      </c>
      <c r="Q95" s="394">
        <v>3543970</v>
      </c>
      <c r="R95" s="398">
        <v>5.8</v>
      </c>
      <c r="S95" s="398">
        <f t="shared" si="7"/>
        <v>5.4976303317535544</v>
      </c>
      <c r="T95" s="452">
        <v>5.5E-2</v>
      </c>
      <c r="U95" s="1077"/>
      <c r="V95" s="400">
        <f t="shared" si="8"/>
        <v>0</v>
      </c>
      <c r="W95" s="401">
        <f t="shared" si="12"/>
        <v>0</v>
      </c>
      <c r="X95" s="402"/>
      <c r="Y95" s="402"/>
      <c r="Z95" s="402"/>
      <c r="AA95" s="402"/>
      <c r="AB95" s="402"/>
      <c r="AC95" s="421">
        <f t="shared" si="9"/>
        <v>0</v>
      </c>
      <c r="AD95" s="422">
        <f>IF($AC$2430&lt;85,AC95,AC95-(AC95*'EN-TÊTE DÉLÉGUES'!$C$37))</f>
        <v>0</v>
      </c>
      <c r="AE95" s="423">
        <f t="shared" si="13"/>
        <v>5.5E-2</v>
      </c>
      <c r="AF95" s="424">
        <f t="shared" si="10"/>
        <v>0</v>
      </c>
      <c r="AG95" s="425">
        <f t="shared" si="11"/>
        <v>0</v>
      </c>
    </row>
    <row r="96" spans="1:33" s="408" customFormat="1" ht="12" customHeight="1" x14ac:dyDescent="0.15">
      <c r="A96" s="391">
        <v>9791036327056</v>
      </c>
      <c r="B96" s="392">
        <v>7</v>
      </c>
      <c r="C96" s="393" t="s">
        <v>727</v>
      </c>
      <c r="D96" s="393" t="s">
        <v>35</v>
      </c>
      <c r="E96" s="393" t="s">
        <v>2394</v>
      </c>
      <c r="F96" s="393" t="s">
        <v>1989</v>
      </c>
      <c r="G96" s="393" t="s">
        <v>2702</v>
      </c>
      <c r="H96" s="394">
        <f>VLOOKUP(A96,'02.04.2024'!$A$2:$D$70989,3,FALSE)</f>
        <v>2986</v>
      </c>
      <c r="I96" s="395"/>
      <c r="J96" s="414">
        <v>200</v>
      </c>
      <c r="K96" s="396"/>
      <c r="L96" s="396"/>
      <c r="M96" s="396">
        <v>44342</v>
      </c>
      <c r="N96" s="396"/>
      <c r="O96" s="397">
        <v>9791036327056</v>
      </c>
      <c r="P96" s="409" t="s">
        <v>2153</v>
      </c>
      <c r="Q96" s="397">
        <v>1519347</v>
      </c>
      <c r="R96" s="398">
        <v>5.8</v>
      </c>
      <c r="S96" s="398">
        <f t="shared" si="7"/>
        <v>5.4976303317535544</v>
      </c>
      <c r="T96" s="399">
        <v>5.5E-2</v>
      </c>
      <c r="U96" s="1077"/>
      <c r="V96" s="400">
        <f t="shared" si="8"/>
        <v>0</v>
      </c>
      <c r="W96" s="401">
        <f t="shared" si="12"/>
        <v>0</v>
      </c>
      <c r="X96" s="402"/>
      <c r="Y96" s="402"/>
      <c r="Z96" s="402"/>
      <c r="AA96" s="402"/>
      <c r="AB96" s="402"/>
      <c r="AC96" s="403">
        <f t="shared" si="9"/>
        <v>0</v>
      </c>
      <c r="AD96" s="404">
        <f>IF($AC$2430&lt;85,AC96,AC96-(AC96*'EN-TÊTE DÉLÉGUES'!$C$37))</f>
        <v>0</v>
      </c>
      <c r="AE96" s="405">
        <f t="shared" si="13"/>
        <v>5.5E-2</v>
      </c>
      <c r="AF96" s="406">
        <f t="shared" si="10"/>
        <v>0</v>
      </c>
      <c r="AG96" s="407">
        <f t="shared" si="11"/>
        <v>0</v>
      </c>
    </row>
    <row r="97" spans="1:36" s="509" customFormat="1" ht="12" customHeight="1" x14ac:dyDescent="0.15">
      <c r="A97" s="495">
        <v>9782747053075</v>
      </c>
      <c r="B97" s="496">
        <v>7</v>
      </c>
      <c r="C97" s="497" t="s">
        <v>727</v>
      </c>
      <c r="D97" s="497" t="s">
        <v>35</v>
      </c>
      <c r="E97" s="497" t="s">
        <v>2394</v>
      </c>
      <c r="F97" s="497" t="s">
        <v>1989</v>
      </c>
      <c r="G97" s="497" t="s">
        <v>1990</v>
      </c>
      <c r="H97" s="499">
        <f>VLOOKUP(A97,'02.04.2024'!$A$2:$D$70989,3,FALSE)</f>
        <v>-1</v>
      </c>
      <c r="I97" s="500" t="s">
        <v>378</v>
      </c>
      <c r="J97" s="510">
        <v>200</v>
      </c>
      <c r="K97" s="501"/>
      <c r="L97" s="501"/>
      <c r="M97" s="501">
        <v>41879</v>
      </c>
      <c r="N97" s="501"/>
      <c r="O97" s="502">
        <v>9782747053075</v>
      </c>
      <c r="P97" s="503" t="s">
        <v>3525</v>
      </c>
      <c r="Q97" s="502">
        <v>3969860</v>
      </c>
      <c r="R97" s="504">
        <v>5.8</v>
      </c>
      <c r="S97" s="504">
        <f t="shared" si="7"/>
        <v>5.4976303317535544</v>
      </c>
      <c r="T97" s="505">
        <v>5.5E-2</v>
      </c>
      <c r="U97" s="1079"/>
      <c r="V97" s="506">
        <f t="shared" si="8"/>
        <v>0</v>
      </c>
      <c r="W97" s="507">
        <f t="shared" si="12"/>
        <v>0</v>
      </c>
      <c r="X97" s="508"/>
      <c r="Y97" s="508"/>
      <c r="Z97" s="508"/>
      <c r="AA97" s="508"/>
      <c r="AB97" s="508"/>
      <c r="AC97" s="421">
        <f t="shared" si="9"/>
        <v>0</v>
      </c>
      <c r="AD97" s="422">
        <f>IF($AC$2430&lt;85,AC97,AC97-(AC97*'EN-TÊTE DÉLÉGUES'!$C$37))</f>
        <v>0</v>
      </c>
      <c r="AE97" s="423">
        <f t="shared" si="13"/>
        <v>5.5E-2</v>
      </c>
      <c r="AF97" s="424">
        <f t="shared" si="10"/>
        <v>0</v>
      </c>
      <c r="AG97" s="425">
        <f t="shared" si="11"/>
        <v>0</v>
      </c>
    </row>
    <row r="98" spans="1:36" s="509" customFormat="1" ht="12" customHeight="1" x14ac:dyDescent="0.15">
      <c r="A98" s="511">
        <v>9782747090940</v>
      </c>
      <c r="B98" s="496">
        <v>7</v>
      </c>
      <c r="C98" s="498" t="s">
        <v>727</v>
      </c>
      <c r="D98" s="498" t="s">
        <v>35</v>
      </c>
      <c r="E98" s="498" t="s">
        <v>2394</v>
      </c>
      <c r="F98" s="498" t="s">
        <v>1989</v>
      </c>
      <c r="G98" s="498" t="s">
        <v>558</v>
      </c>
      <c r="H98" s="499">
        <f>VLOOKUP(A98,'02.04.2024'!$A$2:$D$70989,3,FALSE)</f>
        <v>0</v>
      </c>
      <c r="I98" s="500" t="s">
        <v>377</v>
      </c>
      <c r="J98" s="500">
        <v>300</v>
      </c>
      <c r="K98" s="501"/>
      <c r="L98" s="501"/>
      <c r="M98" s="501">
        <v>43166</v>
      </c>
      <c r="N98" s="501"/>
      <c r="O98" s="499">
        <v>9782747090940</v>
      </c>
      <c r="P98" s="512" t="s">
        <v>556</v>
      </c>
      <c r="Q98" s="499">
        <v>3544093</v>
      </c>
      <c r="R98" s="504">
        <v>5.8</v>
      </c>
      <c r="S98" s="504">
        <f t="shared" si="7"/>
        <v>5.4976303317535544</v>
      </c>
      <c r="T98" s="513">
        <v>5.5E-2</v>
      </c>
      <c r="U98" s="1079"/>
      <c r="V98" s="506">
        <f t="shared" si="8"/>
        <v>0</v>
      </c>
      <c r="W98" s="507">
        <f t="shared" si="12"/>
        <v>0</v>
      </c>
      <c r="X98" s="508"/>
      <c r="Y98" s="508"/>
      <c r="Z98" s="508"/>
      <c r="AA98" s="508"/>
      <c r="AB98" s="508"/>
      <c r="AC98" s="421">
        <f t="shared" si="9"/>
        <v>0</v>
      </c>
      <c r="AD98" s="422">
        <f>IF($AC$2430&lt;85,AC98,AC98-(AC98*'EN-TÊTE DÉLÉGUES'!$C$37))</f>
        <v>0</v>
      </c>
      <c r="AE98" s="423">
        <f t="shared" si="13"/>
        <v>5.5E-2</v>
      </c>
      <c r="AF98" s="424">
        <f t="shared" si="10"/>
        <v>0</v>
      </c>
      <c r="AG98" s="425">
        <f t="shared" si="11"/>
        <v>0</v>
      </c>
    </row>
    <row r="99" spans="1:36" s="408" customFormat="1" ht="12" customHeight="1" x14ac:dyDescent="0.15">
      <c r="A99" s="391">
        <v>9791036322563</v>
      </c>
      <c r="B99" s="392">
        <v>7</v>
      </c>
      <c r="C99" s="393" t="s">
        <v>727</v>
      </c>
      <c r="D99" s="393" t="s">
        <v>35</v>
      </c>
      <c r="E99" s="393" t="s">
        <v>2394</v>
      </c>
      <c r="F99" s="393" t="s">
        <v>1989</v>
      </c>
      <c r="G99" s="393" t="s">
        <v>2154</v>
      </c>
      <c r="H99" s="394">
        <f>VLOOKUP(A99,'02.04.2024'!$A$2:$D$70989,3,FALSE)</f>
        <v>2449</v>
      </c>
      <c r="I99" s="414"/>
      <c r="J99" s="414">
        <v>200</v>
      </c>
      <c r="K99" s="396"/>
      <c r="L99" s="396"/>
      <c r="M99" s="396">
        <v>44202</v>
      </c>
      <c r="N99" s="396"/>
      <c r="O99" s="397">
        <v>9791036322563</v>
      </c>
      <c r="P99" s="409" t="s">
        <v>2152</v>
      </c>
      <c r="Q99" s="397">
        <v>5836677</v>
      </c>
      <c r="R99" s="398">
        <v>5.8</v>
      </c>
      <c r="S99" s="398">
        <f t="shared" si="7"/>
        <v>5.4976303317535544</v>
      </c>
      <c r="T99" s="399">
        <v>5.5E-2</v>
      </c>
      <c r="U99" s="1077"/>
      <c r="V99" s="400">
        <f t="shared" si="8"/>
        <v>0</v>
      </c>
      <c r="W99" s="401">
        <f t="shared" si="12"/>
        <v>0</v>
      </c>
      <c r="X99" s="402"/>
      <c r="Y99" s="402"/>
      <c r="Z99" s="402"/>
      <c r="AA99" s="402"/>
      <c r="AB99" s="402"/>
      <c r="AC99" s="403">
        <f t="shared" si="9"/>
        <v>0</v>
      </c>
      <c r="AD99" s="404">
        <f>IF($AC$2430&lt;85,AC99,AC99-(AC99*'EN-TÊTE DÉLÉGUES'!$C$37))</f>
        <v>0</v>
      </c>
      <c r="AE99" s="405">
        <f t="shared" si="13"/>
        <v>5.5E-2</v>
      </c>
      <c r="AF99" s="406">
        <f t="shared" si="10"/>
        <v>0</v>
      </c>
      <c r="AG99" s="407">
        <f t="shared" si="11"/>
        <v>0</v>
      </c>
    </row>
    <row r="100" spans="1:36" s="408" customFormat="1" ht="12" customHeight="1" x14ac:dyDescent="0.15">
      <c r="A100" s="391">
        <v>9791036345319</v>
      </c>
      <c r="B100" s="392">
        <v>7</v>
      </c>
      <c r="C100" s="393" t="s">
        <v>727</v>
      </c>
      <c r="D100" s="393" t="s">
        <v>35</v>
      </c>
      <c r="E100" s="393" t="s">
        <v>2394</v>
      </c>
      <c r="F100" s="393" t="s">
        <v>1989</v>
      </c>
      <c r="G100" s="450" t="s">
        <v>3526</v>
      </c>
      <c r="H100" s="394">
        <f>VLOOKUP(A100,'02.04.2024'!$A$2:$D$70989,3,FALSE)</f>
        <v>1235</v>
      </c>
      <c r="I100" s="395"/>
      <c r="J100" s="395">
        <v>200</v>
      </c>
      <c r="K100" s="396">
        <v>45427</v>
      </c>
      <c r="L100" s="396"/>
      <c r="M100" s="396">
        <v>44727</v>
      </c>
      <c r="N100" s="396"/>
      <c r="O100" s="397">
        <v>9791036345319</v>
      </c>
      <c r="P100" s="409" t="s">
        <v>3136</v>
      </c>
      <c r="Q100" s="397">
        <v>2722070</v>
      </c>
      <c r="R100" s="398">
        <v>5.8</v>
      </c>
      <c r="S100" s="398">
        <f t="shared" si="7"/>
        <v>5.4976303317535544</v>
      </c>
      <c r="T100" s="399">
        <v>5.5E-2</v>
      </c>
      <c r="U100" s="1077"/>
      <c r="V100" s="400">
        <f t="shared" si="8"/>
        <v>0</v>
      </c>
      <c r="W100" s="401">
        <f t="shared" si="12"/>
        <v>0</v>
      </c>
      <c r="X100" s="402"/>
      <c r="Y100" s="402"/>
      <c r="Z100" s="402"/>
      <c r="AA100" s="402"/>
      <c r="AB100" s="402"/>
      <c r="AC100" s="453">
        <f t="shared" si="9"/>
        <v>0</v>
      </c>
      <c r="AD100" s="454">
        <f>IF($AC$2430&lt;85,AC100,AC100-(AC100*'EN-TÊTE DÉLÉGUES'!$C$37))</f>
        <v>0</v>
      </c>
      <c r="AE100" s="455">
        <f t="shared" si="13"/>
        <v>5.5E-2</v>
      </c>
      <c r="AF100" s="456">
        <f t="shared" si="10"/>
        <v>0</v>
      </c>
      <c r="AG100" s="457">
        <f t="shared" si="11"/>
        <v>0</v>
      </c>
    </row>
    <row r="101" spans="1:36" s="408" customFormat="1" ht="12" customHeight="1" x14ac:dyDescent="0.15">
      <c r="A101" s="391">
        <v>9791036305177</v>
      </c>
      <c r="B101" s="392">
        <v>7</v>
      </c>
      <c r="C101" s="393" t="s">
        <v>727</v>
      </c>
      <c r="D101" s="393" t="s">
        <v>35</v>
      </c>
      <c r="E101" s="393" t="s">
        <v>2394</v>
      </c>
      <c r="F101" s="393" t="s">
        <v>1989</v>
      </c>
      <c r="G101" s="450" t="s">
        <v>5375</v>
      </c>
      <c r="H101" s="394">
        <f>VLOOKUP(A101,'02.04.2024'!$A$2:$D$70989,3,FALSE)</f>
        <v>501</v>
      </c>
      <c r="I101" s="395"/>
      <c r="J101" s="395">
        <v>200</v>
      </c>
      <c r="K101" s="396"/>
      <c r="L101" s="396"/>
      <c r="M101" s="396">
        <v>43587</v>
      </c>
      <c r="N101" s="396"/>
      <c r="O101" s="397">
        <v>9791036305177</v>
      </c>
      <c r="P101" s="409" t="s">
        <v>5383</v>
      </c>
      <c r="Q101" s="397">
        <v>6104906</v>
      </c>
      <c r="R101" s="398">
        <v>5.8</v>
      </c>
      <c r="S101" s="398">
        <f t="shared" si="7"/>
        <v>5.4976303317535544</v>
      </c>
      <c r="T101" s="399">
        <v>5.5E-2</v>
      </c>
      <c r="U101" s="1077"/>
      <c r="V101" s="400">
        <f t="shared" si="8"/>
        <v>0</v>
      </c>
      <c r="W101" s="401">
        <f t="shared" si="12"/>
        <v>0</v>
      </c>
      <c r="X101" s="402"/>
      <c r="Y101" s="402"/>
      <c r="Z101" s="402"/>
      <c r="AA101" s="402"/>
      <c r="AB101" s="402"/>
      <c r="AC101" s="453">
        <f t="shared" si="9"/>
        <v>0</v>
      </c>
      <c r="AD101" s="454">
        <f>IF($AC$2430&lt;85,AC101,AC101-(AC101*'EN-TÊTE DÉLÉGUES'!$C$37))</f>
        <v>0</v>
      </c>
      <c r="AE101" s="455">
        <f t="shared" si="13"/>
        <v>5.5E-2</v>
      </c>
      <c r="AF101" s="456">
        <f t="shared" si="10"/>
        <v>0</v>
      </c>
      <c r="AG101" s="457">
        <f t="shared" si="11"/>
        <v>0</v>
      </c>
    </row>
    <row r="102" spans="1:36" s="408" customFormat="1" ht="12" customHeight="1" x14ac:dyDescent="0.15">
      <c r="A102" s="391">
        <v>9791036312281</v>
      </c>
      <c r="B102" s="392">
        <v>7</v>
      </c>
      <c r="C102" s="393" t="s">
        <v>727</v>
      </c>
      <c r="D102" s="393" t="s">
        <v>35</v>
      </c>
      <c r="E102" s="393" t="s">
        <v>2394</v>
      </c>
      <c r="F102" s="393" t="s">
        <v>1989</v>
      </c>
      <c r="G102" s="450" t="s">
        <v>5374</v>
      </c>
      <c r="H102" s="394">
        <f>VLOOKUP(A102,'02.04.2024'!$A$2:$D$70989,3,FALSE)</f>
        <v>196</v>
      </c>
      <c r="I102" s="395"/>
      <c r="J102" s="395">
        <v>200</v>
      </c>
      <c r="K102" s="396"/>
      <c r="L102" s="396"/>
      <c r="M102" s="396">
        <v>43740</v>
      </c>
      <c r="N102" s="396"/>
      <c r="O102" s="397">
        <v>9791036312281</v>
      </c>
      <c r="P102" s="409" t="s">
        <v>5384</v>
      </c>
      <c r="Q102" s="397">
        <v>5804889</v>
      </c>
      <c r="R102" s="398">
        <v>5.8</v>
      </c>
      <c r="S102" s="398">
        <f t="shared" si="7"/>
        <v>5.4976303317535544</v>
      </c>
      <c r="T102" s="399">
        <v>5.5E-2</v>
      </c>
      <c r="U102" s="1077"/>
      <c r="V102" s="400">
        <f t="shared" si="8"/>
        <v>0</v>
      </c>
      <c r="W102" s="401">
        <f t="shared" si="12"/>
        <v>0</v>
      </c>
      <c r="X102" s="402"/>
      <c r="Y102" s="402"/>
      <c r="Z102" s="402"/>
      <c r="AA102" s="402"/>
      <c r="AB102" s="402"/>
      <c r="AC102" s="453">
        <f t="shared" si="9"/>
        <v>0</v>
      </c>
      <c r="AD102" s="454">
        <f>IF($AC$2430&lt;85,AC102,AC102-(AC102*'EN-TÊTE DÉLÉGUES'!$C$37))</f>
        <v>0</v>
      </c>
      <c r="AE102" s="455">
        <f t="shared" si="13"/>
        <v>5.5E-2</v>
      </c>
      <c r="AF102" s="456">
        <f t="shared" si="10"/>
        <v>0</v>
      </c>
      <c r="AG102" s="457">
        <f t="shared" si="11"/>
        <v>0</v>
      </c>
    </row>
    <row r="103" spans="1:36" s="408" customFormat="1" ht="12" customHeight="1" x14ac:dyDescent="0.15">
      <c r="A103" s="391">
        <v>9791036345326</v>
      </c>
      <c r="B103" s="392">
        <v>7</v>
      </c>
      <c r="C103" s="393" t="s">
        <v>727</v>
      </c>
      <c r="D103" s="393" t="s">
        <v>35</v>
      </c>
      <c r="E103" s="393" t="s">
        <v>2394</v>
      </c>
      <c r="F103" s="393" t="s">
        <v>1989</v>
      </c>
      <c r="G103" s="450" t="s">
        <v>3840</v>
      </c>
      <c r="H103" s="394">
        <f>VLOOKUP(A103,'02.04.2024'!$A$2:$D$70989,3,FALSE)</f>
        <v>4424</v>
      </c>
      <c r="I103" s="395"/>
      <c r="J103" s="395">
        <v>200</v>
      </c>
      <c r="K103" s="396"/>
      <c r="L103" s="396"/>
      <c r="M103" s="396">
        <v>44706</v>
      </c>
      <c r="N103" s="396"/>
      <c r="O103" s="397">
        <v>9791036345326</v>
      </c>
      <c r="P103" s="409" t="s">
        <v>3137</v>
      </c>
      <c r="Q103" s="397">
        <v>2722193</v>
      </c>
      <c r="R103" s="398">
        <v>5.8</v>
      </c>
      <c r="S103" s="398">
        <f t="shared" si="7"/>
        <v>5.4976303317535544</v>
      </c>
      <c r="T103" s="399">
        <v>5.5E-2</v>
      </c>
      <c r="U103" s="1077"/>
      <c r="V103" s="400">
        <f t="shared" si="8"/>
        <v>0</v>
      </c>
      <c r="W103" s="401">
        <f t="shared" si="12"/>
        <v>0</v>
      </c>
      <c r="X103" s="402"/>
      <c r="Y103" s="402"/>
      <c r="Z103" s="402"/>
      <c r="AA103" s="402"/>
      <c r="AB103" s="402"/>
      <c r="AC103" s="453">
        <f t="shared" si="9"/>
        <v>0</v>
      </c>
      <c r="AD103" s="454">
        <f>IF($AC$2430&lt;85,AC103,AC103-(AC103*'EN-TÊTE DÉLÉGUES'!$C$37))</f>
        <v>0</v>
      </c>
      <c r="AE103" s="455">
        <f t="shared" si="13"/>
        <v>5.5E-2</v>
      </c>
      <c r="AF103" s="456">
        <f t="shared" si="10"/>
        <v>0</v>
      </c>
      <c r="AG103" s="457">
        <f t="shared" si="11"/>
        <v>0</v>
      </c>
    </row>
    <row r="104" spans="1:36" s="408" customFormat="1" ht="12" customHeight="1" x14ac:dyDescent="0.15">
      <c r="A104" s="391">
        <v>9791036341434</v>
      </c>
      <c r="B104" s="392">
        <v>7</v>
      </c>
      <c r="C104" s="393" t="s">
        <v>727</v>
      </c>
      <c r="D104" s="393" t="s">
        <v>35</v>
      </c>
      <c r="E104" s="393" t="s">
        <v>2394</v>
      </c>
      <c r="F104" s="393" t="s">
        <v>1989</v>
      </c>
      <c r="G104" s="450" t="s">
        <v>3140</v>
      </c>
      <c r="H104" s="394">
        <f>VLOOKUP(A104,'02.04.2024'!$A$2:$D$70989,3,FALSE)</f>
        <v>5024</v>
      </c>
      <c r="I104" s="395"/>
      <c r="J104" s="395">
        <v>200</v>
      </c>
      <c r="K104" s="396"/>
      <c r="L104" s="396"/>
      <c r="M104" s="396">
        <v>44629</v>
      </c>
      <c r="N104" s="396"/>
      <c r="O104" s="397">
        <v>9791036341434</v>
      </c>
      <c r="P104" s="409" t="s">
        <v>3138</v>
      </c>
      <c r="Q104" s="397">
        <v>8435142</v>
      </c>
      <c r="R104" s="398">
        <v>5.8</v>
      </c>
      <c r="S104" s="398">
        <f t="shared" si="7"/>
        <v>5.4976303317535544</v>
      </c>
      <c r="T104" s="399">
        <v>5.5E-2</v>
      </c>
      <c r="U104" s="1077"/>
      <c r="V104" s="400">
        <f t="shared" si="8"/>
        <v>0</v>
      </c>
      <c r="W104" s="401">
        <f t="shared" si="12"/>
        <v>0</v>
      </c>
      <c r="X104" s="402"/>
      <c r="Y104" s="402"/>
      <c r="Z104" s="402"/>
      <c r="AA104" s="402"/>
      <c r="AB104" s="402"/>
      <c r="AC104" s="403">
        <f t="shared" si="9"/>
        <v>0</v>
      </c>
      <c r="AD104" s="404">
        <f>IF($AC$2430&lt;85,AC104,AC104-(AC104*'EN-TÊTE DÉLÉGUES'!$C$37))</f>
        <v>0</v>
      </c>
      <c r="AE104" s="405">
        <f t="shared" si="13"/>
        <v>5.5E-2</v>
      </c>
      <c r="AF104" s="406">
        <f t="shared" si="10"/>
        <v>0</v>
      </c>
      <c r="AG104" s="407">
        <f t="shared" si="11"/>
        <v>0</v>
      </c>
    </row>
    <row r="105" spans="1:36" s="408" customFormat="1" ht="12" customHeight="1" x14ac:dyDescent="0.15">
      <c r="A105" s="391">
        <v>9791036352706</v>
      </c>
      <c r="B105" s="392">
        <v>7</v>
      </c>
      <c r="C105" s="393" t="s">
        <v>727</v>
      </c>
      <c r="D105" s="393" t="s">
        <v>35</v>
      </c>
      <c r="E105" s="393" t="s">
        <v>2394</v>
      </c>
      <c r="F105" s="393" t="s">
        <v>1989</v>
      </c>
      <c r="G105" s="459" t="s">
        <v>3529</v>
      </c>
      <c r="H105" s="394">
        <f>VLOOKUP(A105,'02.04.2024'!$A$2:$D$70989,3,FALSE)</f>
        <v>2428</v>
      </c>
      <c r="I105" s="395"/>
      <c r="J105" s="395">
        <v>200</v>
      </c>
      <c r="K105" s="396">
        <v>45427</v>
      </c>
      <c r="L105" s="396"/>
      <c r="M105" s="396">
        <v>44930</v>
      </c>
      <c r="N105" s="397"/>
      <c r="O105" s="397">
        <v>9791036352706</v>
      </c>
      <c r="P105" s="397" t="s">
        <v>4020</v>
      </c>
      <c r="Q105" s="460">
        <v>6681705</v>
      </c>
      <c r="R105" s="398">
        <v>5.8</v>
      </c>
      <c r="S105" s="398">
        <f t="shared" si="7"/>
        <v>5.4976303317535544</v>
      </c>
      <c r="T105" s="461">
        <v>5.5E-2</v>
      </c>
      <c r="U105" s="1077"/>
      <c r="V105" s="400">
        <f t="shared" si="8"/>
        <v>0</v>
      </c>
      <c r="W105" s="401">
        <f t="shared" si="12"/>
        <v>0</v>
      </c>
      <c r="X105" s="402"/>
      <c r="Y105" s="402"/>
      <c r="Z105" s="402"/>
      <c r="AA105" s="402"/>
      <c r="AB105" s="402"/>
      <c r="AC105" s="453">
        <f t="shared" si="9"/>
        <v>0</v>
      </c>
      <c r="AD105" s="454">
        <f>IF($AC$2430&lt;85,AC105,AC105-(AC105*'EN-TÊTE DÉLÉGUES'!$C$37))</f>
        <v>0</v>
      </c>
      <c r="AE105" s="455">
        <f t="shared" si="13"/>
        <v>5.5E-2</v>
      </c>
      <c r="AF105" s="456">
        <f t="shared" si="10"/>
        <v>0</v>
      </c>
      <c r="AG105" s="457">
        <f t="shared" si="11"/>
        <v>0</v>
      </c>
    </row>
    <row r="106" spans="1:36" s="446" customFormat="1" ht="12" customHeight="1" x14ac:dyDescent="0.15">
      <c r="A106" s="427">
        <v>9791036354908</v>
      </c>
      <c r="B106" s="432">
        <v>7</v>
      </c>
      <c r="C106" s="429" t="s">
        <v>727</v>
      </c>
      <c r="D106" s="429" t="s">
        <v>35</v>
      </c>
      <c r="E106" s="429" t="s">
        <v>2394</v>
      </c>
      <c r="F106" s="429" t="s">
        <v>1989</v>
      </c>
      <c r="G106" s="469" t="s">
        <v>3968</v>
      </c>
      <c r="H106" s="431">
        <f>VLOOKUP(A106,'02.04.2024'!$A$2:$D$70989,3,FALSE)</f>
        <v>5175</v>
      </c>
      <c r="I106" s="432"/>
      <c r="J106" s="432">
        <v>200</v>
      </c>
      <c r="K106" s="433"/>
      <c r="L106" s="433"/>
      <c r="M106" s="433">
        <v>45091</v>
      </c>
      <c r="N106" s="434" t="s">
        <v>1811</v>
      </c>
      <c r="O106" s="434">
        <v>9791036354908</v>
      </c>
      <c r="P106" s="434" t="s">
        <v>4300</v>
      </c>
      <c r="Q106" s="470">
        <v>8878154</v>
      </c>
      <c r="R106" s="436">
        <v>5.8</v>
      </c>
      <c r="S106" s="436">
        <f t="shared" si="7"/>
        <v>5.4976303317535544</v>
      </c>
      <c r="T106" s="471">
        <v>5.5E-2</v>
      </c>
      <c r="U106" s="1082"/>
      <c r="V106" s="438">
        <f t="shared" si="8"/>
        <v>0</v>
      </c>
      <c r="W106" s="439">
        <f t="shared" si="12"/>
        <v>0</v>
      </c>
      <c r="X106" s="440"/>
      <c r="Y106" s="440"/>
      <c r="Z106" s="440"/>
      <c r="AA106" s="440"/>
      <c r="AB106" s="440"/>
      <c r="AC106" s="441">
        <f t="shared" si="9"/>
        <v>0</v>
      </c>
      <c r="AD106" s="442">
        <f>IF($AC$2430&lt;85,AC106,AC106-(AC106*'EN-TÊTE DÉLÉGUES'!$C$37))</f>
        <v>0</v>
      </c>
      <c r="AE106" s="443">
        <f t="shared" si="13"/>
        <v>5.5E-2</v>
      </c>
      <c r="AF106" s="444">
        <f t="shared" si="10"/>
        <v>0</v>
      </c>
      <c r="AG106" s="445">
        <f t="shared" si="11"/>
        <v>0</v>
      </c>
    </row>
    <row r="107" spans="1:36" s="950" customFormat="1" ht="12" customHeight="1" x14ac:dyDescent="0.15">
      <c r="A107" s="937">
        <v>9791036358838</v>
      </c>
      <c r="B107" s="938">
        <v>7</v>
      </c>
      <c r="C107" s="939" t="s">
        <v>727</v>
      </c>
      <c r="D107" s="939" t="s">
        <v>35</v>
      </c>
      <c r="E107" s="939" t="s">
        <v>2394</v>
      </c>
      <c r="F107" s="939" t="s">
        <v>1989</v>
      </c>
      <c r="G107" s="1174" t="s">
        <v>136</v>
      </c>
      <c r="H107" s="941">
        <f>VLOOKUP(A107,'02.04.2024'!$A$2:$D$70989,3,FALSE)</f>
        <v>3329</v>
      </c>
      <c r="I107" s="938"/>
      <c r="J107" s="938">
        <v>200</v>
      </c>
      <c r="K107" s="942"/>
      <c r="L107" s="942"/>
      <c r="M107" s="942">
        <v>45063</v>
      </c>
      <c r="N107" s="943" t="s">
        <v>1811</v>
      </c>
      <c r="O107" s="943">
        <v>9791036358838</v>
      </c>
      <c r="P107" s="943" t="s">
        <v>4299</v>
      </c>
      <c r="Q107" s="1175">
        <v>4146118</v>
      </c>
      <c r="R107" s="945">
        <v>5.8</v>
      </c>
      <c r="S107" s="945">
        <f t="shared" si="7"/>
        <v>5.4976303317535544</v>
      </c>
      <c r="T107" s="946">
        <v>5.5E-2</v>
      </c>
      <c r="U107" s="1082"/>
      <c r="V107" s="947">
        <f t="shared" si="8"/>
        <v>0</v>
      </c>
      <c r="W107" s="948">
        <f t="shared" si="12"/>
        <v>0</v>
      </c>
      <c r="X107" s="949"/>
      <c r="Y107" s="949"/>
      <c r="Z107" s="949"/>
      <c r="AA107" s="949"/>
      <c r="AB107" s="949"/>
      <c r="AC107" s="218">
        <f t="shared" si="9"/>
        <v>0</v>
      </c>
      <c r="AD107" s="233">
        <f>IF($AC$2430&lt;85,AC107,AC107-(AC107*'EN-TÊTE DÉLÉGUES'!$C$37))</f>
        <v>0</v>
      </c>
      <c r="AE107" s="219">
        <f t="shared" si="13"/>
        <v>5.5E-2</v>
      </c>
      <c r="AF107" s="220">
        <f t="shared" si="10"/>
        <v>0</v>
      </c>
      <c r="AG107" s="221">
        <f t="shared" si="11"/>
        <v>0</v>
      </c>
    </row>
    <row r="108" spans="1:36" s="446" customFormat="1" ht="12" customHeight="1" x14ac:dyDescent="0.15">
      <c r="A108" s="427">
        <v>9791036358753</v>
      </c>
      <c r="B108" s="432">
        <v>7</v>
      </c>
      <c r="C108" s="429" t="s">
        <v>727</v>
      </c>
      <c r="D108" s="429" t="s">
        <v>35</v>
      </c>
      <c r="E108" s="429" t="s">
        <v>2394</v>
      </c>
      <c r="F108" s="429" t="s">
        <v>1989</v>
      </c>
      <c r="G108" s="430" t="s">
        <v>1033</v>
      </c>
      <c r="H108" s="431">
        <f>VLOOKUP(A108,'02.04.2024'!$A$2:$D$70989,3,FALSE)</f>
        <v>3200</v>
      </c>
      <c r="I108" s="432"/>
      <c r="J108" s="432">
        <v>200</v>
      </c>
      <c r="K108" s="433"/>
      <c r="L108" s="433"/>
      <c r="M108" s="433">
        <v>45203</v>
      </c>
      <c r="N108" s="433" t="s">
        <v>1811</v>
      </c>
      <c r="O108" s="434">
        <v>9791036358753</v>
      </c>
      <c r="P108" s="435" t="s">
        <v>4683</v>
      </c>
      <c r="Q108" s="434">
        <v>3964754</v>
      </c>
      <c r="R108" s="436">
        <v>5.8</v>
      </c>
      <c r="S108" s="436">
        <f t="shared" si="7"/>
        <v>5.4976303317535544</v>
      </c>
      <c r="T108" s="471">
        <v>5.5E-2</v>
      </c>
      <c r="U108" s="1082"/>
      <c r="V108" s="438">
        <f t="shared" si="8"/>
        <v>0</v>
      </c>
      <c r="W108" s="439">
        <f t="shared" si="12"/>
        <v>0</v>
      </c>
      <c r="X108" s="440"/>
      <c r="Y108" s="440"/>
      <c r="Z108" s="440"/>
      <c r="AA108" s="440"/>
      <c r="AB108" s="440"/>
      <c r="AC108" s="441">
        <f t="shared" si="9"/>
        <v>0</v>
      </c>
      <c r="AD108" s="442">
        <f>IF($AC$2430&lt;85,AC108,AC108-(AC108*'EN-TÊTE DÉLÉGUES'!$C$37))</f>
        <v>0</v>
      </c>
      <c r="AE108" s="443">
        <f t="shared" si="13"/>
        <v>5.5E-2</v>
      </c>
      <c r="AF108" s="444">
        <f t="shared" si="10"/>
        <v>0</v>
      </c>
      <c r="AG108" s="445">
        <f t="shared" si="11"/>
        <v>0</v>
      </c>
    </row>
    <row r="109" spans="1:36" ht="12" customHeight="1" x14ac:dyDescent="0.15">
      <c r="A109" s="98">
        <v>9791036368714</v>
      </c>
      <c r="B109" s="356">
        <v>7</v>
      </c>
      <c r="C109" s="99" t="s">
        <v>727</v>
      </c>
      <c r="D109" s="99" t="s">
        <v>35</v>
      </c>
      <c r="E109" s="99" t="s">
        <v>2394</v>
      </c>
      <c r="F109" s="99" t="s">
        <v>1989</v>
      </c>
      <c r="G109" s="99" t="s">
        <v>5247</v>
      </c>
      <c r="H109" s="100">
        <f>VLOOKUP(A109,'02.04.2024'!$A$2:$D$70989,3,FALSE)</f>
        <v>0</v>
      </c>
      <c r="I109" s="101"/>
      <c r="J109" s="101">
        <v>100</v>
      </c>
      <c r="K109" s="121"/>
      <c r="L109" s="121">
        <v>45434</v>
      </c>
      <c r="M109" s="121"/>
      <c r="N109" s="121" t="s">
        <v>1811</v>
      </c>
      <c r="O109" s="102">
        <v>9791036368714</v>
      </c>
      <c r="P109" s="103" t="s">
        <v>5248</v>
      </c>
      <c r="Q109" s="101">
        <v>5168231</v>
      </c>
      <c r="R109" s="124">
        <v>5.8</v>
      </c>
      <c r="S109" s="124">
        <f t="shared" si="7"/>
        <v>5.4976303317535544</v>
      </c>
      <c r="T109" s="355">
        <v>5.5E-2</v>
      </c>
      <c r="U109" s="1078"/>
      <c r="V109" s="240">
        <f t="shared" si="8"/>
        <v>0</v>
      </c>
      <c r="W109" s="196">
        <f t="shared" si="12"/>
        <v>0</v>
      </c>
      <c r="X109" s="440"/>
      <c r="Y109" s="440"/>
      <c r="Z109" s="440"/>
      <c r="AA109" s="440"/>
      <c r="AB109" s="440"/>
      <c r="AC109" s="441">
        <f t="shared" si="9"/>
        <v>0</v>
      </c>
      <c r="AD109" s="442">
        <f>IF($AC$2430&lt;85,AC109,AC109-(AC109*'EN-TÊTE DÉLÉGUES'!$C$37))</f>
        <v>0</v>
      </c>
      <c r="AE109" s="443">
        <f t="shared" si="13"/>
        <v>5.5E-2</v>
      </c>
      <c r="AF109" s="444">
        <f t="shared" si="10"/>
        <v>0</v>
      </c>
      <c r="AG109" s="445">
        <f t="shared" si="11"/>
        <v>0</v>
      </c>
      <c r="AH109" s="447"/>
      <c r="AI109" s="448"/>
      <c r="AJ109" s="447"/>
    </row>
    <row r="110" spans="1:36" ht="12" customHeight="1" x14ac:dyDescent="0.15">
      <c r="A110" s="98">
        <v>9791036369247</v>
      </c>
      <c r="B110" s="356">
        <v>7</v>
      </c>
      <c r="C110" s="99" t="s">
        <v>727</v>
      </c>
      <c r="D110" s="99" t="s">
        <v>35</v>
      </c>
      <c r="E110" s="99" t="s">
        <v>2394</v>
      </c>
      <c r="F110" s="99" t="s">
        <v>1989</v>
      </c>
      <c r="G110" s="99" t="s">
        <v>5249</v>
      </c>
      <c r="H110" s="100">
        <f>VLOOKUP(A110,'02.04.2024'!$A$2:$D$70989,3,FALSE)</f>
        <v>0</v>
      </c>
      <c r="I110" s="101"/>
      <c r="J110" s="101">
        <v>100</v>
      </c>
      <c r="K110" s="121"/>
      <c r="L110" s="121">
        <v>45434</v>
      </c>
      <c r="M110" s="121"/>
      <c r="N110" s="121" t="s">
        <v>1811</v>
      </c>
      <c r="O110" s="102">
        <v>9791036369247</v>
      </c>
      <c r="P110" s="103" t="s">
        <v>5250</v>
      </c>
      <c r="Q110" s="101">
        <v>5471359</v>
      </c>
      <c r="R110" s="124">
        <v>5.8</v>
      </c>
      <c r="S110" s="124">
        <f t="shared" si="7"/>
        <v>5.4976303317535544</v>
      </c>
      <c r="T110" s="355">
        <v>5.5E-2</v>
      </c>
      <c r="U110" s="1078"/>
      <c r="V110" s="240">
        <f t="shared" si="8"/>
        <v>0</v>
      </c>
      <c r="W110" s="196">
        <f t="shared" si="12"/>
        <v>0</v>
      </c>
      <c r="X110" s="440"/>
      <c r="Y110" s="440"/>
      <c r="Z110" s="440"/>
      <c r="AA110" s="440"/>
      <c r="AB110" s="440"/>
      <c r="AC110" s="441">
        <f t="shared" si="9"/>
        <v>0</v>
      </c>
      <c r="AD110" s="442">
        <f>IF($AC$2430&lt;85,AC110,AC110-(AC110*'EN-TÊTE DÉLÉGUES'!$C$37))</f>
        <v>0</v>
      </c>
      <c r="AE110" s="443">
        <f t="shared" si="13"/>
        <v>5.5E-2</v>
      </c>
      <c r="AF110" s="444">
        <f t="shared" si="10"/>
        <v>0</v>
      </c>
      <c r="AG110" s="445">
        <f t="shared" si="11"/>
        <v>0</v>
      </c>
      <c r="AH110" s="447"/>
      <c r="AI110" s="448"/>
      <c r="AJ110" s="447"/>
    </row>
    <row r="111" spans="1:36" ht="12" customHeight="1" x14ac:dyDescent="0.15">
      <c r="A111" s="98">
        <v>9791036363863</v>
      </c>
      <c r="B111" s="356">
        <v>7</v>
      </c>
      <c r="C111" s="99" t="s">
        <v>727</v>
      </c>
      <c r="D111" s="99" t="s">
        <v>35</v>
      </c>
      <c r="E111" s="99" t="s">
        <v>2394</v>
      </c>
      <c r="F111" s="99" t="s">
        <v>1989</v>
      </c>
      <c r="G111" s="99" t="s">
        <v>134</v>
      </c>
      <c r="H111" s="100">
        <f>VLOOKUP(A111,'02.04.2024'!$A$2:$D$70989,3,FALSE)</f>
        <v>0</v>
      </c>
      <c r="I111" s="101"/>
      <c r="J111" s="101">
        <v>100</v>
      </c>
      <c r="K111" s="121"/>
      <c r="L111" s="121">
        <v>45434</v>
      </c>
      <c r="M111" s="121"/>
      <c r="N111" s="121" t="s">
        <v>1811</v>
      </c>
      <c r="O111" s="102">
        <v>9791036363863</v>
      </c>
      <c r="P111" s="103" t="s">
        <v>5251</v>
      </c>
      <c r="Q111" s="101">
        <v>8953249</v>
      </c>
      <c r="R111" s="124">
        <v>5.8</v>
      </c>
      <c r="S111" s="124">
        <f t="shared" si="7"/>
        <v>5.4976303317535544</v>
      </c>
      <c r="T111" s="355">
        <v>5.5E-2</v>
      </c>
      <c r="U111" s="1078"/>
      <c r="V111" s="240">
        <f t="shared" si="8"/>
        <v>0</v>
      </c>
      <c r="W111" s="196">
        <f t="shared" si="12"/>
        <v>0</v>
      </c>
      <c r="X111" s="440"/>
      <c r="Y111" s="440"/>
      <c r="Z111" s="440"/>
      <c r="AA111" s="440"/>
      <c r="AB111" s="440"/>
      <c r="AC111" s="441">
        <f t="shared" si="9"/>
        <v>0</v>
      </c>
      <c r="AD111" s="442">
        <f>IF($AC$2430&lt;85,AC111,AC111-(AC111*'EN-TÊTE DÉLÉGUES'!$C$37))</f>
        <v>0</v>
      </c>
      <c r="AE111" s="443">
        <f t="shared" si="13"/>
        <v>5.5E-2</v>
      </c>
      <c r="AF111" s="444">
        <f t="shared" si="10"/>
        <v>0</v>
      </c>
      <c r="AG111" s="445">
        <f t="shared" si="11"/>
        <v>0</v>
      </c>
      <c r="AH111" s="447"/>
      <c r="AI111" s="448"/>
      <c r="AJ111" s="447"/>
    </row>
    <row r="112" spans="1:36" s="420" customFormat="1" ht="12" customHeight="1" x14ac:dyDescent="0.15">
      <c r="A112" s="411">
        <v>9791036349584</v>
      </c>
      <c r="B112" s="395">
        <v>7</v>
      </c>
      <c r="C112" s="393" t="s">
        <v>727</v>
      </c>
      <c r="D112" s="393" t="s">
        <v>35</v>
      </c>
      <c r="E112" s="393" t="s">
        <v>2394</v>
      </c>
      <c r="F112" s="393" t="s">
        <v>1991</v>
      </c>
      <c r="G112" s="450" t="s">
        <v>4154</v>
      </c>
      <c r="H112" s="394">
        <f>VLOOKUP(A112,'02.04.2024'!$A$2:$D$70989,3,FALSE)</f>
        <v>1492</v>
      </c>
      <c r="I112" s="413"/>
      <c r="J112" s="413">
        <v>200</v>
      </c>
      <c r="K112" s="415"/>
      <c r="L112" s="415"/>
      <c r="M112" s="416">
        <v>44839</v>
      </c>
      <c r="N112" s="416"/>
      <c r="O112" s="394">
        <v>9791036349584</v>
      </c>
      <c r="P112" s="417" t="s">
        <v>3889</v>
      </c>
      <c r="Q112" s="414">
        <v>4820497</v>
      </c>
      <c r="R112" s="418">
        <v>16.899999999999999</v>
      </c>
      <c r="S112" s="398">
        <f t="shared" si="7"/>
        <v>16.018957345971565</v>
      </c>
      <c r="T112" s="419">
        <v>5.5E-2</v>
      </c>
      <c r="U112" s="1077"/>
      <c r="V112" s="400">
        <f t="shared" si="8"/>
        <v>0</v>
      </c>
      <c r="W112" s="401">
        <f t="shared" si="12"/>
        <v>0</v>
      </c>
      <c r="AC112" s="421">
        <f t="shared" si="9"/>
        <v>0</v>
      </c>
      <c r="AD112" s="422">
        <f>IF($AC$2430&lt;85,AC112,AC112-(AC112*'EN-TÊTE DÉLÉGUES'!$C$37))</f>
        <v>0</v>
      </c>
      <c r="AE112" s="423">
        <f t="shared" si="13"/>
        <v>5.5E-2</v>
      </c>
      <c r="AF112" s="424">
        <f t="shared" si="10"/>
        <v>0</v>
      </c>
      <c r="AG112" s="425">
        <f t="shared" si="11"/>
        <v>0</v>
      </c>
    </row>
    <row r="113" spans="1:33" s="446" customFormat="1" ht="12" customHeight="1" x14ac:dyDescent="0.15">
      <c r="A113" s="427">
        <v>9791036358791</v>
      </c>
      <c r="B113" s="432">
        <v>7</v>
      </c>
      <c r="C113" s="429" t="s">
        <v>727</v>
      </c>
      <c r="D113" s="429" t="s">
        <v>35</v>
      </c>
      <c r="E113" s="429" t="s">
        <v>2394</v>
      </c>
      <c r="F113" s="429" t="s">
        <v>1991</v>
      </c>
      <c r="G113" s="430" t="s">
        <v>4154</v>
      </c>
      <c r="H113" s="431">
        <f>VLOOKUP(A113,'02.04.2024'!$A$2:$D$70989,3,FALSE)</f>
        <v>6106</v>
      </c>
      <c r="I113" s="432"/>
      <c r="J113" s="432">
        <v>200</v>
      </c>
      <c r="K113" s="433"/>
      <c r="L113" s="433"/>
      <c r="M113" s="433">
        <v>45203</v>
      </c>
      <c r="N113" s="433" t="s">
        <v>1811</v>
      </c>
      <c r="O113" s="434">
        <v>9791036358791</v>
      </c>
      <c r="P113" s="435" t="s">
        <v>4682</v>
      </c>
      <c r="Q113" s="434">
        <v>3997387</v>
      </c>
      <c r="R113" s="436">
        <v>16.899999999999999</v>
      </c>
      <c r="S113" s="436">
        <f t="shared" si="7"/>
        <v>16.018957345971565</v>
      </c>
      <c r="T113" s="487">
        <v>5.5E-2</v>
      </c>
      <c r="U113" s="1082"/>
      <c r="V113" s="438">
        <f t="shared" si="8"/>
        <v>0</v>
      </c>
      <c r="W113" s="439">
        <f t="shared" si="12"/>
        <v>0</v>
      </c>
      <c r="X113" s="440"/>
      <c r="Y113" s="440"/>
      <c r="Z113" s="440"/>
      <c r="AA113" s="440"/>
      <c r="AB113" s="440"/>
      <c r="AC113" s="441">
        <f t="shared" si="9"/>
        <v>0</v>
      </c>
      <c r="AD113" s="442">
        <f>IF($AC$2430&lt;85,AC113,AC113-(AC113*'EN-TÊTE DÉLÉGUES'!$C$37))</f>
        <v>0</v>
      </c>
      <c r="AE113" s="443">
        <f t="shared" si="13"/>
        <v>5.5E-2</v>
      </c>
      <c r="AF113" s="444">
        <f t="shared" si="10"/>
        <v>0</v>
      </c>
      <c r="AG113" s="445">
        <f t="shared" si="11"/>
        <v>0</v>
      </c>
    </row>
    <row r="114" spans="1:33" s="408" customFormat="1" ht="12" customHeight="1" x14ac:dyDescent="0.15">
      <c r="A114" s="391">
        <v>9791036305597</v>
      </c>
      <c r="B114" s="395">
        <v>7</v>
      </c>
      <c r="C114" s="393" t="s">
        <v>727</v>
      </c>
      <c r="D114" s="393" t="s">
        <v>35</v>
      </c>
      <c r="E114" s="393" t="s">
        <v>2394</v>
      </c>
      <c r="F114" s="393" t="s">
        <v>1991</v>
      </c>
      <c r="G114" s="393" t="s">
        <v>1030</v>
      </c>
      <c r="H114" s="394">
        <f>VLOOKUP(A114,'02.04.2024'!$A$2:$D$70989,3,FALSE)</f>
        <v>956</v>
      </c>
      <c r="I114" s="395"/>
      <c r="J114" s="395">
        <v>200</v>
      </c>
      <c r="K114" s="396"/>
      <c r="L114" s="396"/>
      <c r="M114" s="396">
        <v>43621</v>
      </c>
      <c r="N114" s="396"/>
      <c r="O114" s="397">
        <v>9791036305597</v>
      </c>
      <c r="P114" s="409" t="s">
        <v>1064</v>
      </c>
      <c r="Q114" s="397">
        <v>6437284</v>
      </c>
      <c r="R114" s="398">
        <v>2.7</v>
      </c>
      <c r="S114" s="398">
        <f t="shared" ref="S114:S177" si="14">R114/(1+T114)</f>
        <v>2.5592417061611377</v>
      </c>
      <c r="T114" s="399">
        <v>5.5E-2</v>
      </c>
      <c r="U114" s="1077"/>
      <c r="V114" s="400">
        <f t="shared" si="8"/>
        <v>0</v>
      </c>
      <c r="W114" s="401">
        <f t="shared" si="12"/>
        <v>0</v>
      </c>
      <c r="X114" s="402"/>
      <c r="Y114" s="402"/>
      <c r="Z114" s="402"/>
      <c r="AA114" s="402"/>
      <c r="AB114" s="402"/>
      <c r="AC114" s="403">
        <f t="shared" si="9"/>
        <v>0</v>
      </c>
      <c r="AD114" s="404">
        <f>IF($AC$2430&lt;85,AC114,AC114-(AC114*'EN-TÊTE DÉLÉGUES'!$C$37))</f>
        <v>0</v>
      </c>
      <c r="AE114" s="405">
        <f t="shared" si="13"/>
        <v>5.5E-2</v>
      </c>
      <c r="AF114" s="406">
        <f t="shared" si="10"/>
        <v>0</v>
      </c>
      <c r="AG114" s="407">
        <f t="shared" si="11"/>
        <v>0</v>
      </c>
    </row>
    <row r="115" spans="1:33" s="408" customFormat="1" ht="12" customHeight="1" x14ac:dyDescent="0.15">
      <c r="A115" s="391">
        <v>9791036341397</v>
      </c>
      <c r="B115" s="395">
        <v>8</v>
      </c>
      <c r="C115" s="393" t="s">
        <v>727</v>
      </c>
      <c r="D115" s="393" t="s">
        <v>35</v>
      </c>
      <c r="E115" s="393" t="s">
        <v>2394</v>
      </c>
      <c r="F115" s="393" t="s">
        <v>1991</v>
      </c>
      <c r="G115" s="450" t="s">
        <v>3838</v>
      </c>
      <c r="H115" s="394">
        <f>VLOOKUP(A115,'02.04.2024'!$A$2:$D$70989,3,FALSE)</f>
        <v>4084</v>
      </c>
      <c r="I115" s="395"/>
      <c r="J115" s="395">
        <v>200</v>
      </c>
      <c r="K115" s="396"/>
      <c r="L115" s="396"/>
      <c r="M115" s="396">
        <v>44706</v>
      </c>
      <c r="N115" s="396"/>
      <c r="O115" s="397">
        <v>9791036341397</v>
      </c>
      <c r="P115" s="409" t="s">
        <v>3151</v>
      </c>
      <c r="Q115" s="397">
        <v>8434896</v>
      </c>
      <c r="R115" s="398">
        <v>2.7</v>
      </c>
      <c r="S115" s="398">
        <f t="shared" si="14"/>
        <v>2.5592417061611377</v>
      </c>
      <c r="T115" s="399">
        <v>5.5E-2</v>
      </c>
      <c r="U115" s="1077"/>
      <c r="V115" s="400">
        <f>AC115</f>
        <v>0</v>
      </c>
      <c r="W115" s="401">
        <f t="shared" si="12"/>
        <v>0</v>
      </c>
      <c r="X115" s="402"/>
      <c r="Y115" s="402"/>
      <c r="Z115" s="402"/>
      <c r="AA115" s="402"/>
      <c r="AB115" s="402"/>
      <c r="AC115" s="453">
        <f>W115/(1+AE115)</f>
        <v>0</v>
      </c>
      <c r="AD115" s="454">
        <f>IF($AC$2430&lt;85,AC115,AC115-(AC115*'EN-TÊTE DÉLÉGUES'!$C$37))</f>
        <v>0</v>
      </c>
      <c r="AE115" s="455">
        <f t="shared" si="13"/>
        <v>5.5E-2</v>
      </c>
      <c r="AF115" s="456">
        <f>+AD115*AE115</f>
        <v>0</v>
      </c>
      <c r="AG115" s="457">
        <f>+AD115+AF115</f>
        <v>0</v>
      </c>
    </row>
    <row r="116" spans="1:33" s="446" customFormat="1" ht="12" customHeight="1" x14ac:dyDescent="0.15">
      <c r="A116" s="427">
        <v>9791036365201</v>
      </c>
      <c r="B116" s="463">
        <v>8</v>
      </c>
      <c r="C116" s="464" t="s">
        <v>727</v>
      </c>
      <c r="D116" s="465" t="s">
        <v>35</v>
      </c>
      <c r="E116" s="429" t="s">
        <v>2394</v>
      </c>
      <c r="F116" s="429" t="s">
        <v>1991</v>
      </c>
      <c r="G116" s="429" t="s">
        <v>305</v>
      </c>
      <c r="H116" s="431">
        <f>VLOOKUP(A116,'02.04.2024'!$A$2:$D$70989,3,FALSE)</f>
        <v>4684</v>
      </c>
      <c r="I116" s="431"/>
      <c r="J116" s="432">
        <v>200</v>
      </c>
      <c r="K116" s="433"/>
      <c r="L116" s="433"/>
      <c r="M116" s="433">
        <v>45294</v>
      </c>
      <c r="N116" s="433" t="s">
        <v>1811</v>
      </c>
      <c r="O116" s="434">
        <v>9791036365201</v>
      </c>
      <c r="P116" s="434" t="s">
        <v>4934</v>
      </c>
      <c r="Q116" s="434">
        <v>1987989</v>
      </c>
      <c r="R116" s="466">
        <v>2.7</v>
      </c>
      <c r="S116" s="436">
        <f t="shared" si="14"/>
        <v>2.5592417061611377</v>
      </c>
      <c r="T116" s="467">
        <v>5.5E-2</v>
      </c>
      <c r="U116" s="1082"/>
      <c r="V116" s="438">
        <f>AC116</f>
        <v>0</v>
      </c>
      <c r="W116" s="439">
        <f t="shared" si="12"/>
        <v>0</v>
      </c>
      <c r="X116" s="440"/>
      <c r="Y116" s="440"/>
      <c r="Z116" s="440"/>
      <c r="AA116" s="440"/>
      <c r="AB116" s="440"/>
      <c r="AC116" s="441">
        <f>W116/(1+AE116)</f>
        <v>0</v>
      </c>
      <c r="AD116" s="442">
        <f>IF($AC$2430&lt;85,AC116,AC116-(AC116*'EN-TÊTE DÉLÉGUES'!$C$37))</f>
        <v>0</v>
      </c>
      <c r="AE116" s="443">
        <f t="shared" si="13"/>
        <v>5.5E-2</v>
      </c>
      <c r="AF116" s="444">
        <f>+AD116*AE116</f>
        <v>0</v>
      </c>
      <c r="AG116" s="445">
        <f>+AD116+AF116</f>
        <v>0</v>
      </c>
    </row>
    <row r="117" spans="1:33" s="408" customFormat="1" ht="12" customHeight="1" x14ac:dyDescent="0.15">
      <c r="A117" s="391">
        <v>9782747052375</v>
      </c>
      <c r="B117" s="395">
        <v>8</v>
      </c>
      <c r="C117" s="393" t="s">
        <v>727</v>
      </c>
      <c r="D117" s="393" t="s">
        <v>35</v>
      </c>
      <c r="E117" s="393" t="s">
        <v>2394</v>
      </c>
      <c r="F117" s="393" t="s">
        <v>1991</v>
      </c>
      <c r="G117" s="450" t="s">
        <v>305</v>
      </c>
      <c r="H117" s="394">
        <f>VLOOKUP(A117,'02.04.2024'!$A$2:$D$70989,3,FALSE)</f>
        <v>7040</v>
      </c>
      <c r="I117" s="395"/>
      <c r="J117" s="395">
        <v>200</v>
      </c>
      <c r="K117" s="396"/>
      <c r="L117" s="396"/>
      <c r="M117" s="396">
        <v>41808</v>
      </c>
      <c r="N117" s="396"/>
      <c r="O117" s="397">
        <v>9782747052375</v>
      </c>
      <c r="P117" s="409" t="s">
        <v>131</v>
      </c>
      <c r="Q117" s="397">
        <v>3971583</v>
      </c>
      <c r="R117" s="398">
        <v>2.7</v>
      </c>
      <c r="S117" s="398">
        <f t="shared" si="14"/>
        <v>2.5592417061611377</v>
      </c>
      <c r="T117" s="399">
        <v>5.5E-2</v>
      </c>
      <c r="U117" s="1077"/>
      <c r="V117" s="400">
        <f t="shared" si="8"/>
        <v>0</v>
      </c>
      <c r="W117" s="401">
        <f t="shared" si="12"/>
        <v>0</v>
      </c>
      <c r="X117" s="402"/>
      <c r="Y117" s="402"/>
      <c r="Z117" s="402"/>
      <c r="AA117" s="402"/>
      <c r="AB117" s="402"/>
      <c r="AC117" s="403">
        <f t="shared" si="9"/>
        <v>0</v>
      </c>
      <c r="AD117" s="404">
        <f>IF($AC$2430&lt;85,AC117,AC117-(AC117*'EN-TÊTE DÉLÉGUES'!$C$37))</f>
        <v>0</v>
      </c>
      <c r="AE117" s="405">
        <f t="shared" si="13"/>
        <v>5.5E-2</v>
      </c>
      <c r="AF117" s="406">
        <f t="shared" si="10"/>
        <v>0</v>
      </c>
      <c r="AG117" s="407">
        <f t="shared" si="11"/>
        <v>0</v>
      </c>
    </row>
    <row r="118" spans="1:33" s="408" customFormat="1" ht="12" customHeight="1" x14ac:dyDescent="0.15">
      <c r="A118" s="391">
        <v>9782747055079</v>
      </c>
      <c r="B118" s="392">
        <v>8</v>
      </c>
      <c r="C118" s="393" t="s">
        <v>727</v>
      </c>
      <c r="D118" s="393" t="s">
        <v>35</v>
      </c>
      <c r="E118" s="393" t="s">
        <v>2394</v>
      </c>
      <c r="F118" s="393" t="s">
        <v>1991</v>
      </c>
      <c r="G118" s="450" t="s">
        <v>741</v>
      </c>
      <c r="H118" s="394">
        <f>VLOOKUP(A118,'02.04.2024'!$A$2:$D$70989,3,FALSE)</f>
        <v>4743</v>
      </c>
      <c r="I118" s="395"/>
      <c r="J118" s="395">
        <v>200</v>
      </c>
      <c r="K118" s="396"/>
      <c r="L118" s="396"/>
      <c r="M118" s="396">
        <v>42012</v>
      </c>
      <c r="N118" s="396"/>
      <c r="O118" s="397">
        <v>9782747055079</v>
      </c>
      <c r="P118" s="409" t="s">
        <v>169</v>
      </c>
      <c r="Q118" s="397">
        <v>3972813</v>
      </c>
      <c r="R118" s="398">
        <v>2.7</v>
      </c>
      <c r="S118" s="398">
        <f t="shared" si="14"/>
        <v>2.5592417061611377</v>
      </c>
      <c r="T118" s="399">
        <v>5.5E-2</v>
      </c>
      <c r="U118" s="1077"/>
      <c r="V118" s="400">
        <f t="shared" si="8"/>
        <v>0</v>
      </c>
      <c r="W118" s="401">
        <f t="shared" si="12"/>
        <v>0</v>
      </c>
      <c r="X118" s="402"/>
      <c r="Y118" s="402"/>
      <c r="Z118" s="402"/>
      <c r="AA118" s="402"/>
      <c r="AB118" s="402"/>
      <c r="AC118" s="403">
        <f t="shared" si="9"/>
        <v>0</v>
      </c>
      <c r="AD118" s="404">
        <f>IF($AC$2430&lt;85,AC118,AC118-(AC118*'EN-TÊTE DÉLÉGUES'!$C$37))</f>
        <v>0</v>
      </c>
      <c r="AE118" s="405">
        <f t="shared" si="13"/>
        <v>5.5E-2</v>
      </c>
      <c r="AF118" s="406">
        <f t="shared" si="10"/>
        <v>0</v>
      </c>
      <c r="AG118" s="407">
        <f t="shared" si="11"/>
        <v>0</v>
      </c>
    </row>
    <row r="119" spans="1:33" s="408" customFormat="1" ht="12" customHeight="1" x14ac:dyDescent="0.15">
      <c r="A119" s="391">
        <v>9782747055178</v>
      </c>
      <c r="B119" s="395">
        <v>8</v>
      </c>
      <c r="C119" s="393" t="s">
        <v>727</v>
      </c>
      <c r="D119" s="393" t="s">
        <v>35</v>
      </c>
      <c r="E119" s="393" t="s">
        <v>2394</v>
      </c>
      <c r="F119" s="393" t="s">
        <v>1991</v>
      </c>
      <c r="G119" s="450" t="s">
        <v>742</v>
      </c>
      <c r="H119" s="394">
        <f>VLOOKUP(A119,'02.04.2024'!$A$2:$D$70989,3,FALSE)</f>
        <v>776</v>
      </c>
      <c r="I119" s="395"/>
      <c r="J119" s="395">
        <v>300</v>
      </c>
      <c r="K119" s="396"/>
      <c r="L119" s="396"/>
      <c r="M119" s="396">
        <v>42012</v>
      </c>
      <c r="N119" s="396"/>
      <c r="O119" s="397">
        <v>9782747055178</v>
      </c>
      <c r="P119" s="409" t="s">
        <v>170</v>
      </c>
      <c r="Q119" s="397">
        <v>3979340</v>
      </c>
      <c r="R119" s="398">
        <v>2.7</v>
      </c>
      <c r="S119" s="398">
        <f t="shared" si="14"/>
        <v>2.5592417061611377</v>
      </c>
      <c r="T119" s="399">
        <v>5.5E-2</v>
      </c>
      <c r="U119" s="1077"/>
      <c r="V119" s="400">
        <f t="shared" si="8"/>
        <v>0</v>
      </c>
      <c r="W119" s="401">
        <f t="shared" si="12"/>
        <v>0</v>
      </c>
      <c r="X119" s="402"/>
      <c r="Y119" s="402"/>
      <c r="Z119" s="402"/>
      <c r="AA119" s="402"/>
      <c r="AB119" s="402"/>
      <c r="AC119" s="403">
        <f t="shared" si="9"/>
        <v>0</v>
      </c>
      <c r="AD119" s="404">
        <f>IF($AC$2430&lt;85,AC119,AC119-(AC119*'EN-TÊTE DÉLÉGUES'!$C$37))</f>
        <v>0</v>
      </c>
      <c r="AE119" s="405">
        <f t="shared" si="13"/>
        <v>5.5E-2</v>
      </c>
      <c r="AF119" s="406">
        <f t="shared" si="10"/>
        <v>0</v>
      </c>
      <c r="AG119" s="407">
        <f t="shared" si="11"/>
        <v>0</v>
      </c>
    </row>
    <row r="120" spans="1:33" s="408" customFormat="1" ht="12" customHeight="1" x14ac:dyDescent="0.15">
      <c r="A120" s="391">
        <v>9791036326837</v>
      </c>
      <c r="B120" s="395">
        <v>8</v>
      </c>
      <c r="C120" s="393" t="s">
        <v>727</v>
      </c>
      <c r="D120" s="393" t="s">
        <v>35</v>
      </c>
      <c r="E120" s="393" t="s">
        <v>2394</v>
      </c>
      <c r="F120" s="393" t="s">
        <v>1991</v>
      </c>
      <c r="G120" s="450" t="s">
        <v>2836</v>
      </c>
      <c r="H120" s="394">
        <f>VLOOKUP(A120,'02.04.2024'!$A$2:$D$70989,3,FALSE)</f>
        <v>4529</v>
      </c>
      <c r="I120" s="395"/>
      <c r="J120" s="414">
        <v>200</v>
      </c>
      <c r="K120" s="396"/>
      <c r="L120" s="396"/>
      <c r="M120" s="396">
        <v>44202</v>
      </c>
      <c r="N120" s="396"/>
      <c r="O120" s="397">
        <v>9791036326837</v>
      </c>
      <c r="P120" s="409" t="s">
        <v>2159</v>
      </c>
      <c r="Q120" s="397">
        <v>1145809</v>
      </c>
      <c r="R120" s="398">
        <v>2.7</v>
      </c>
      <c r="S120" s="398">
        <f t="shared" si="14"/>
        <v>2.5592417061611377</v>
      </c>
      <c r="T120" s="399">
        <v>5.5E-2</v>
      </c>
      <c r="U120" s="1077"/>
      <c r="V120" s="400">
        <f t="shared" si="8"/>
        <v>0</v>
      </c>
      <c r="W120" s="401">
        <f t="shared" si="12"/>
        <v>0</v>
      </c>
      <c r="X120" s="402"/>
      <c r="Y120" s="402"/>
      <c r="Z120" s="402"/>
      <c r="AA120" s="402"/>
      <c r="AB120" s="402"/>
      <c r="AC120" s="403">
        <f t="shared" si="9"/>
        <v>0</v>
      </c>
      <c r="AD120" s="404">
        <f>IF($AC$2430&lt;85,AC120,AC120-(AC120*'EN-TÊTE DÉLÉGUES'!$C$37))</f>
        <v>0</v>
      </c>
      <c r="AE120" s="405">
        <f t="shared" si="13"/>
        <v>5.5E-2</v>
      </c>
      <c r="AF120" s="406">
        <f t="shared" si="10"/>
        <v>0</v>
      </c>
      <c r="AG120" s="407">
        <f t="shared" si="11"/>
        <v>0</v>
      </c>
    </row>
    <row r="121" spans="1:33" s="408" customFormat="1" ht="12" customHeight="1" x14ac:dyDescent="0.15">
      <c r="A121" s="391">
        <v>9791036327100</v>
      </c>
      <c r="B121" s="395">
        <v>8</v>
      </c>
      <c r="C121" s="393" t="s">
        <v>727</v>
      </c>
      <c r="D121" s="393" t="s">
        <v>35</v>
      </c>
      <c r="E121" s="393" t="s">
        <v>2394</v>
      </c>
      <c r="F121" s="393" t="s">
        <v>1991</v>
      </c>
      <c r="G121" s="450" t="s">
        <v>5406</v>
      </c>
      <c r="H121" s="394">
        <f>VLOOKUP(A121,'02.04.2024'!$A$2:$D$70989,3,FALSE)</f>
        <v>5104</v>
      </c>
      <c r="I121" s="395"/>
      <c r="J121" s="395">
        <v>200</v>
      </c>
      <c r="K121" s="396"/>
      <c r="L121" s="396"/>
      <c r="M121" s="396">
        <v>44566</v>
      </c>
      <c r="N121" s="396"/>
      <c r="O121" s="397">
        <v>9791036327100</v>
      </c>
      <c r="P121" s="409" t="s">
        <v>2160</v>
      </c>
      <c r="Q121" s="397">
        <v>1519962</v>
      </c>
      <c r="R121" s="398">
        <v>2.7</v>
      </c>
      <c r="S121" s="398">
        <f t="shared" si="14"/>
        <v>2.5592417061611377</v>
      </c>
      <c r="T121" s="399">
        <v>5.5E-2</v>
      </c>
      <c r="U121" s="1077"/>
      <c r="V121" s="400">
        <f>AC121</f>
        <v>0</v>
      </c>
      <c r="W121" s="401">
        <f t="shared" si="12"/>
        <v>0</v>
      </c>
      <c r="X121" s="402"/>
      <c r="Y121" s="402"/>
      <c r="Z121" s="402"/>
      <c r="AA121" s="402"/>
      <c r="AB121" s="402"/>
      <c r="AC121" s="403">
        <f>W121/(1+AE121)</f>
        <v>0</v>
      </c>
      <c r="AD121" s="404">
        <f>IF($AC$2430&lt;85,AC121,AC121-(AC121*'EN-TÊTE DÉLÉGUES'!$C$37))</f>
        <v>0</v>
      </c>
      <c r="AE121" s="405">
        <f t="shared" si="13"/>
        <v>5.5E-2</v>
      </c>
      <c r="AF121" s="406">
        <f>+AD121*AE121</f>
        <v>0</v>
      </c>
      <c r="AG121" s="407">
        <f>+AD121+AF121</f>
        <v>0</v>
      </c>
    </row>
    <row r="122" spans="1:33" s="408" customFormat="1" ht="12" customHeight="1" x14ac:dyDescent="0.15">
      <c r="A122" s="391">
        <v>9791036305566</v>
      </c>
      <c r="B122" s="395">
        <v>8</v>
      </c>
      <c r="C122" s="393" t="s">
        <v>727</v>
      </c>
      <c r="D122" s="393" t="s">
        <v>35</v>
      </c>
      <c r="E122" s="393" t="s">
        <v>2394</v>
      </c>
      <c r="F122" s="393" t="s">
        <v>1991</v>
      </c>
      <c r="G122" s="393" t="s">
        <v>1031</v>
      </c>
      <c r="H122" s="394">
        <f>VLOOKUP(A122,'02.04.2024'!$A$2:$D$70989,3,FALSE)</f>
        <v>373</v>
      </c>
      <c r="I122" s="395"/>
      <c r="J122" s="395">
        <v>200</v>
      </c>
      <c r="K122" s="396"/>
      <c r="L122" s="396"/>
      <c r="M122" s="396">
        <v>43467</v>
      </c>
      <c r="N122" s="396"/>
      <c r="O122" s="397">
        <v>9791036305566</v>
      </c>
      <c r="P122" s="409" t="s">
        <v>1065</v>
      </c>
      <c r="Q122" s="397">
        <v>6436915</v>
      </c>
      <c r="R122" s="398">
        <v>2.7</v>
      </c>
      <c r="S122" s="398">
        <f t="shared" si="14"/>
        <v>2.5592417061611377</v>
      </c>
      <c r="T122" s="399">
        <v>5.5E-2</v>
      </c>
      <c r="U122" s="1077"/>
      <c r="V122" s="400">
        <f t="shared" si="8"/>
        <v>0</v>
      </c>
      <c r="W122" s="401">
        <f t="shared" si="12"/>
        <v>0</v>
      </c>
      <c r="X122" s="402"/>
      <c r="Y122" s="402"/>
      <c r="Z122" s="402"/>
      <c r="AA122" s="402"/>
      <c r="AB122" s="402"/>
      <c r="AC122" s="403">
        <f t="shared" si="9"/>
        <v>0</v>
      </c>
      <c r="AD122" s="404">
        <f>IF($AC$2430&lt;85,AC122,AC122-(AC122*'EN-TÊTE DÉLÉGUES'!$C$37))</f>
        <v>0</v>
      </c>
      <c r="AE122" s="405">
        <f t="shared" si="13"/>
        <v>5.5E-2</v>
      </c>
      <c r="AF122" s="406">
        <f t="shared" si="10"/>
        <v>0</v>
      </c>
      <c r="AG122" s="407">
        <f t="shared" si="11"/>
        <v>0</v>
      </c>
    </row>
    <row r="123" spans="1:33" s="408" customFormat="1" ht="12" customHeight="1" x14ac:dyDescent="0.15">
      <c r="A123" s="391">
        <v>9782747055154</v>
      </c>
      <c r="B123" s="395">
        <v>8</v>
      </c>
      <c r="C123" s="393" t="s">
        <v>727</v>
      </c>
      <c r="D123" s="393" t="s">
        <v>35</v>
      </c>
      <c r="E123" s="393" t="s">
        <v>2394</v>
      </c>
      <c r="F123" s="393" t="s">
        <v>1991</v>
      </c>
      <c r="G123" s="450" t="s">
        <v>283</v>
      </c>
      <c r="H123" s="394">
        <f>VLOOKUP(A123,'02.04.2024'!$A$2:$D$70989,3,FALSE)</f>
        <v>8507</v>
      </c>
      <c r="I123" s="395"/>
      <c r="J123" s="395">
        <v>200</v>
      </c>
      <c r="K123" s="396"/>
      <c r="L123" s="396"/>
      <c r="M123" s="396">
        <v>42012</v>
      </c>
      <c r="N123" s="396"/>
      <c r="O123" s="397">
        <v>9782747055154</v>
      </c>
      <c r="P123" s="409" t="s">
        <v>171</v>
      </c>
      <c r="Q123" s="397">
        <v>3978847</v>
      </c>
      <c r="R123" s="398">
        <v>2.7</v>
      </c>
      <c r="S123" s="398">
        <f t="shared" si="14"/>
        <v>2.5592417061611377</v>
      </c>
      <c r="T123" s="399">
        <v>5.5E-2</v>
      </c>
      <c r="U123" s="1077"/>
      <c r="V123" s="400">
        <f t="shared" si="8"/>
        <v>0</v>
      </c>
      <c r="W123" s="401">
        <f t="shared" si="12"/>
        <v>0</v>
      </c>
      <c r="X123" s="402"/>
      <c r="Y123" s="402"/>
      <c r="Z123" s="402"/>
      <c r="AA123" s="402"/>
      <c r="AB123" s="402"/>
      <c r="AC123" s="403">
        <f t="shared" si="9"/>
        <v>0</v>
      </c>
      <c r="AD123" s="404">
        <f>IF($AC$2430&lt;85,AC123,AC123-(AC123*'EN-TÊTE DÉLÉGUES'!$C$37))</f>
        <v>0</v>
      </c>
      <c r="AE123" s="405">
        <f t="shared" si="13"/>
        <v>5.5E-2</v>
      </c>
      <c r="AF123" s="406">
        <f t="shared" si="10"/>
        <v>0</v>
      </c>
      <c r="AG123" s="407">
        <f t="shared" si="11"/>
        <v>0</v>
      </c>
    </row>
    <row r="124" spans="1:33" s="408" customFormat="1" ht="12" customHeight="1" x14ac:dyDescent="0.15">
      <c r="A124" s="391">
        <v>9791036345333</v>
      </c>
      <c r="B124" s="395">
        <v>8</v>
      </c>
      <c r="C124" s="393" t="s">
        <v>727</v>
      </c>
      <c r="D124" s="393" t="s">
        <v>35</v>
      </c>
      <c r="E124" s="393" t="s">
        <v>2394</v>
      </c>
      <c r="F124" s="393" t="s">
        <v>1991</v>
      </c>
      <c r="G124" s="450" t="s">
        <v>5407</v>
      </c>
      <c r="H124" s="394">
        <f>VLOOKUP(A124,'02.04.2024'!$A$2:$D$70989,3,FALSE)</f>
        <v>6332</v>
      </c>
      <c r="I124" s="395"/>
      <c r="J124" s="395">
        <v>200</v>
      </c>
      <c r="K124" s="396"/>
      <c r="L124" s="396"/>
      <c r="M124" s="396">
        <v>44706</v>
      </c>
      <c r="N124" s="396"/>
      <c r="O124" s="397">
        <v>9791036345333</v>
      </c>
      <c r="P124" s="409" t="s">
        <v>3149</v>
      </c>
      <c r="Q124" s="397">
        <v>2722317</v>
      </c>
      <c r="R124" s="398">
        <v>2.7</v>
      </c>
      <c r="S124" s="398">
        <f t="shared" si="14"/>
        <v>2.5592417061611377</v>
      </c>
      <c r="T124" s="399">
        <v>5.5E-2</v>
      </c>
      <c r="U124" s="1077"/>
      <c r="V124" s="400">
        <f t="shared" si="8"/>
        <v>0</v>
      </c>
      <c r="W124" s="401">
        <f t="shared" si="12"/>
        <v>0</v>
      </c>
      <c r="X124" s="402"/>
      <c r="Y124" s="402"/>
      <c r="Z124" s="402"/>
      <c r="AA124" s="402"/>
      <c r="AB124" s="402"/>
      <c r="AC124" s="453">
        <f t="shared" si="9"/>
        <v>0</v>
      </c>
      <c r="AD124" s="454">
        <f>IF($AC$2430&lt;85,AC124,AC124-(AC124*'EN-TÊTE DÉLÉGUES'!$C$37))</f>
        <v>0</v>
      </c>
      <c r="AE124" s="455">
        <f t="shared" si="13"/>
        <v>5.5E-2</v>
      </c>
      <c r="AF124" s="456">
        <f t="shared" si="10"/>
        <v>0</v>
      </c>
      <c r="AG124" s="457">
        <f t="shared" si="11"/>
        <v>0</v>
      </c>
    </row>
    <row r="125" spans="1:33" s="408" customFormat="1" ht="12" customHeight="1" x14ac:dyDescent="0.15">
      <c r="A125" s="391">
        <v>9791036316036</v>
      </c>
      <c r="B125" s="392">
        <v>8</v>
      </c>
      <c r="C125" s="426" t="s">
        <v>727</v>
      </c>
      <c r="D125" s="393" t="s">
        <v>35</v>
      </c>
      <c r="E125" s="393" t="s">
        <v>2394</v>
      </c>
      <c r="F125" s="393" t="s">
        <v>1991</v>
      </c>
      <c r="G125" s="393" t="s">
        <v>2039</v>
      </c>
      <c r="H125" s="394">
        <f>VLOOKUP(A125,'02.04.2024'!$A$2:$D$70989,3,FALSE)</f>
        <v>1100</v>
      </c>
      <c r="I125" s="395"/>
      <c r="J125" s="414">
        <v>200</v>
      </c>
      <c r="K125" s="396"/>
      <c r="L125" s="396"/>
      <c r="M125" s="396">
        <v>43999</v>
      </c>
      <c r="N125" s="396"/>
      <c r="O125" s="397">
        <v>9791036316036</v>
      </c>
      <c r="P125" s="409" t="s">
        <v>1823</v>
      </c>
      <c r="Q125" s="397">
        <v>1490541</v>
      </c>
      <c r="R125" s="398">
        <v>2.7</v>
      </c>
      <c r="S125" s="398">
        <f t="shared" si="14"/>
        <v>2.5592417061611377</v>
      </c>
      <c r="T125" s="399">
        <v>5.5E-2</v>
      </c>
      <c r="U125" s="1077"/>
      <c r="V125" s="400">
        <f t="shared" si="8"/>
        <v>0</v>
      </c>
      <c r="W125" s="401">
        <f t="shared" si="12"/>
        <v>0</v>
      </c>
      <c r="X125" s="402"/>
      <c r="Y125" s="402"/>
      <c r="Z125" s="402"/>
      <c r="AA125" s="402"/>
      <c r="AB125" s="402"/>
      <c r="AC125" s="403">
        <f t="shared" si="9"/>
        <v>0</v>
      </c>
      <c r="AD125" s="404">
        <f>IF($AC$2430&lt;85,AC125,AC125-(AC125*'EN-TÊTE DÉLÉGUES'!$C$37))</f>
        <v>0</v>
      </c>
      <c r="AE125" s="405">
        <f t="shared" si="13"/>
        <v>5.5E-2</v>
      </c>
      <c r="AF125" s="406">
        <f t="shared" si="10"/>
        <v>0</v>
      </c>
      <c r="AG125" s="407">
        <f t="shared" si="11"/>
        <v>0</v>
      </c>
    </row>
    <row r="126" spans="1:33" s="408" customFormat="1" ht="12" customHeight="1" x14ac:dyDescent="0.15">
      <c r="A126" s="391">
        <v>9782747055192</v>
      </c>
      <c r="B126" s="395">
        <v>8</v>
      </c>
      <c r="C126" s="393" t="s">
        <v>727</v>
      </c>
      <c r="D126" s="393" t="s">
        <v>35</v>
      </c>
      <c r="E126" s="393" t="s">
        <v>2394</v>
      </c>
      <c r="F126" s="393" t="s">
        <v>1991</v>
      </c>
      <c r="G126" s="450" t="s">
        <v>744</v>
      </c>
      <c r="H126" s="394">
        <f>VLOOKUP(A126,'02.04.2024'!$A$2:$D$70989,3,FALSE)</f>
        <v>1418</v>
      </c>
      <c r="I126" s="395"/>
      <c r="J126" s="395">
        <v>300</v>
      </c>
      <c r="K126" s="396"/>
      <c r="L126" s="396"/>
      <c r="M126" s="396">
        <v>42012</v>
      </c>
      <c r="N126" s="396"/>
      <c r="O126" s="397">
        <v>9782747055192</v>
      </c>
      <c r="P126" s="409" t="s">
        <v>172</v>
      </c>
      <c r="Q126" s="397">
        <v>3979586</v>
      </c>
      <c r="R126" s="398">
        <v>2.7</v>
      </c>
      <c r="S126" s="398">
        <f t="shared" si="14"/>
        <v>2.5592417061611377</v>
      </c>
      <c r="T126" s="399">
        <v>5.5E-2</v>
      </c>
      <c r="U126" s="1077"/>
      <c r="V126" s="400">
        <f t="shared" si="8"/>
        <v>0</v>
      </c>
      <c r="W126" s="401">
        <f t="shared" si="12"/>
        <v>0</v>
      </c>
      <c r="X126" s="402"/>
      <c r="Y126" s="402"/>
      <c r="Z126" s="402"/>
      <c r="AA126" s="402"/>
      <c r="AB126" s="402"/>
      <c r="AC126" s="403">
        <f t="shared" si="9"/>
        <v>0</v>
      </c>
      <c r="AD126" s="404">
        <f>IF($AC$2430&lt;85,AC126,AC126-(AC126*'EN-TÊTE DÉLÉGUES'!$C$37))</f>
        <v>0</v>
      </c>
      <c r="AE126" s="405">
        <f t="shared" si="13"/>
        <v>5.5E-2</v>
      </c>
      <c r="AF126" s="406">
        <f t="shared" si="10"/>
        <v>0</v>
      </c>
      <c r="AG126" s="407">
        <f t="shared" si="11"/>
        <v>0</v>
      </c>
    </row>
    <row r="127" spans="1:33" s="408" customFormat="1" ht="12" customHeight="1" x14ac:dyDescent="0.15">
      <c r="A127" s="391">
        <v>9782747052412</v>
      </c>
      <c r="B127" s="395">
        <v>8</v>
      </c>
      <c r="C127" s="393" t="s">
        <v>727</v>
      </c>
      <c r="D127" s="393" t="s">
        <v>35</v>
      </c>
      <c r="E127" s="393" t="s">
        <v>2394</v>
      </c>
      <c r="F127" s="393" t="s">
        <v>1991</v>
      </c>
      <c r="G127" s="450" t="s">
        <v>745</v>
      </c>
      <c r="H127" s="394">
        <f>VLOOKUP(A127,'02.04.2024'!$A$2:$D$70989,3,FALSE)</f>
        <v>583</v>
      </c>
      <c r="I127" s="395"/>
      <c r="J127" s="395">
        <v>200</v>
      </c>
      <c r="K127" s="396"/>
      <c r="L127" s="396"/>
      <c r="M127" s="396">
        <v>41808</v>
      </c>
      <c r="N127" s="396"/>
      <c r="O127" s="397">
        <v>9782747052412</v>
      </c>
      <c r="P127" s="409" t="s">
        <v>130</v>
      </c>
      <c r="Q127" s="397">
        <v>3970967</v>
      </c>
      <c r="R127" s="398">
        <v>2.7</v>
      </c>
      <c r="S127" s="398">
        <f t="shared" si="14"/>
        <v>2.5592417061611377</v>
      </c>
      <c r="T127" s="399">
        <v>5.5E-2</v>
      </c>
      <c r="U127" s="1077"/>
      <c r="V127" s="400">
        <f t="shared" si="8"/>
        <v>0</v>
      </c>
      <c r="W127" s="401">
        <f t="shared" si="12"/>
        <v>0</v>
      </c>
      <c r="X127" s="402"/>
      <c r="Y127" s="402"/>
      <c r="Z127" s="402"/>
      <c r="AA127" s="402"/>
      <c r="AB127" s="402"/>
      <c r="AC127" s="403">
        <f t="shared" si="9"/>
        <v>0</v>
      </c>
      <c r="AD127" s="404">
        <f>IF($AC$2430&lt;85,AC127,AC127-(AC127*'EN-TÊTE DÉLÉGUES'!$C$37))</f>
        <v>0</v>
      </c>
      <c r="AE127" s="405">
        <f t="shared" si="13"/>
        <v>5.5E-2</v>
      </c>
      <c r="AF127" s="406">
        <f t="shared" si="10"/>
        <v>0</v>
      </c>
      <c r="AG127" s="407">
        <f t="shared" si="11"/>
        <v>0</v>
      </c>
    </row>
    <row r="128" spans="1:33" s="408" customFormat="1" ht="12" customHeight="1" x14ac:dyDescent="0.15">
      <c r="A128" s="391">
        <v>9782747052405</v>
      </c>
      <c r="B128" s="392">
        <v>8</v>
      </c>
      <c r="C128" s="393" t="s">
        <v>727</v>
      </c>
      <c r="D128" s="393" t="s">
        <v>35</v>
      </c>
      <c r="E128" s="393" t="s">
        <v>2394</v>
      </c>
      <c r="F128" s="393" t="s">
        <v>1991</v>
      </c>
      <c r="G128" s="450" t="s">
        <v>746</v>
      </c>
      <c r="H128" s="394">
        <f>VLOOKUP(A128,'02.04.2024'!$A$2:$D$70989,3,FALSE)</f>
        <v>4071</v>
      </c>
      <c r="I128" s="395"/>
      <c r="J128" s="395">
        <v>300</v>
      </c>
      <c r="K128" s="396"/>
      <c r="L128" s="396"/>
      <c r="M128" s="396">
        <v>41808</v>
      </c>
      <c r="N128" s="396"/>
      <c r="O128" s="397">
        <v>9782747052405</v>
      </c>
      <c r="P128" s="409" t="s">
        <v>129</v>
      </c>
      <c r="Q128" s="397">
        <v>3971214</v>
      </c>
      <c r="R128" s="398">
        <v>2.7</v>
      </c>
      <c r="S128" s="398">
        <f t="shared" si="14"/>
        <v>2.5592417061611377</v>
      </c>
      <c r="T128" s="399">
        <v>5.5E-2</v>
      </c>
      <c r="U128" s="1077"/>
      <c r="V128" s="400">
        <f t="shared" si="8"/>
        <v>0</v>
      </c>
      <c r="W128" s="401">
        <f t="shared" si="12"/>
        <v>0</v>
      </c>
      <c r="X128" s="402"/>
      <c r="Y128" s="402"/>
      <c r="Z128" s="402"/>
      <c r="AA128" s="402"/>
      <c r="AB128" s="402"/>
      <c r="AC128" s="403">
        <f t="shared" si="9"/>
        <v>0</v>
      </c>
      <c r="AD128" s="404">
        <f>IF($AC$2430&lt;85,AC128,AC128-(AC128*'EN-TÊTE DÉLÉGUES'!$C$37))</f>
        <v>0</v>
      </c>
      <c r="AE128" s="405">
        <f t="shared" si="13"/>
        <v>5.5E-2</v>
      </c>
      <c r="AF128" s="406">
        <f t="shared" si="10"/>
        <v>0</v>
      </c>
      <c r="AG128" s="407">
        <f t="shared" si="11"/>
        <v>0</v>
      </c>
    </row>
    <row r="129" spans="1:36" s="408" customFormat="1" ht="12" customHeight="1" x14ac:dyDescent="0.15">
      <c r="A129" s="391">
        <v>9782747052153</v>
      </c>
      <c r="B129" s="392">
        <v>8</v>
      </c>
      <c r="C129" s="393" t="s">
        <v>727</v>
      </c>
      <c r="D129" s="393" t="s">
        <v>35</v>
      </c>
      <c r="E129" s="393" t="s">
        <v>2394</v>
      </c>
      <c r="F129" s="393" t="s">
        <v>1991</v>
      </c>
      <c r="G129" s="450" t="s">
        <v>138</v>
      </c>
      <c r="H129" s="394">
        <f>VLOOKUP(A129,'02.04.2024'!$A$2:$D$70989,3,FALSE)</f>
        <v>6877</v>
      </c>
      <c r="I129" s="395"/>
      <c r="J129" s="395">
        <v>200</v>
      </c>
      <c r="K129" s="396"/>
      <c r="L129" s="396"/>
      <c r="M129" s="396">
        <v>41781</v>
      </c>
      <c r="N129" s="396"/>
      <c r="O129" s="397">
        <v>9782747052153</v>
      </c>
      <c r="P129" s="409" t="s">
        <v>135</v>
      </c>
      <c r="Q129" s="397">
        <v>3979217</v>
      </c>
      <c r="R129" s="398">
        <v>2.7</v>
      </c>
      <c r="S129" s="398">
        <f t="shared" si="14"/>
        <v>2.5592417061611377</v>
      </c>
      <c r="T129" s="399">
        <v>5.5E-2</v>
      </c>
      <c r="U129" s="1077"/>
      <c r="V129" s="400">
        <f t="shared" si="8"/>
        <v>0</v>
      </c>
      <c r="W129" s="401">
        <f t="shared" si="12"/>
        <v>0</v>
      </c>
      <c r="X129" s="402"/>
      <c r="Y129" s="402"/>
      <c r="Z129" s="402"/>
      <c r="AA129" s="402"/>
      <c r="AB129" s="402"/>
      <c r="AC129" s="403">
        <f t="shared" si="9"/>
        <v>0</v>
      </c>
      <c r="AD129" s="404">
        <f>IF($AC$2430&lt;85,AC129,AC129-(AC129*'EN-TÊTE DÉLÉGUES'!$C$37))</f>
        <v>0</v>
      </c>
      <c r="AE129" s="405">
        <f t="shared" si="13"/>
        <v>5.5E-2</v>
      </c>
      <c r="AF129" s="406">
        <f t="shared" si="10"/>
        <v>0</v>
      </c>
      <c r="AG129" s="407">
        <f t="shared" si="11"/>
        <v>0</v>
      </c>
    </row>
    <row r="130" spans="1:36" s="408" customFormat="1" ht="12" customHeight="1" x14ac:dyDescent="0.15">
      <c r="A130" s="449">
        <v>9782747091015</v>
      </c>
      <c r="B130" s="392">
        <v>8</v>
      </c>
      <c r="C130" s="450" t="s">
        <v>727</v>
      </c>
      <c r="D130" s="450" t="s">
        <v>35</v>
      </c>
      <c r="E130" s="450" t="s">
        <v>2394</v>
      </c>
      <c r="F130" s="450" t="s">
        <v>1991</v>
      </c>
      <c r="G130" s="450" t="s">
        <v>1428</v>
      </c>
      <c r="H130" s="394">
        <f>VLOOKUP(A130,'02.04.2024'!$A$2:$D$70989,3,FALSE)</f>
        <v>2793</v>
      </c>
      <c r="I130" s="395"/>
      <c r="J130" s="414">
        <v>200</v>
      </c>
      <c r="K130" s="396"/>
      <c r="L130" s="396"/>
      <c r="M130" s="415">
        <v>43257</v>
      </c>
      <c r="N130" s="415"/>
      <c r="O130" s="394">
        <v>9782747091015</v>
      </c>
      <c r="P130" s="451" t="s">
        <v>529</v>
      </c>
      <c r="Q130" s="394">
        <v>3544955</v>
      </c>
      <c r="R130" s="398">
        <v>2.7</v>
      </c>
      <c r="S130" s="398">
        <f t="shared" si="14"/>
        <v>2.5592417061611377</v>
      </c>
      <c r="T130" s="452">
        <v>5.5E-2</v>
      </c>
      <c r="U130" s="1077"/>
      <c r="V130" s="400">
        <f t="shared" ref="V130:V191" si="15">AC130</f>
        <v>0</v>
      </c>
      <c r="W130" s="401">
        <f t="shared" ref="W130:W193" si="16">$R130*$U130</f>
        <v>0</v>
      </c>
      <c r="X130" s="402"/>
      <c r="Y130" s="402"/>
      <c r="Z130" s="402"/>
      <c r="AA130" s="402"/>
      <c r="AB130" s="402"/>
      <c r="AC130" s="403">
        <f t="shared" ref="AC130:AC191" si="17">W130/(1+AE130)</f>
        <v>0</v>
      </c>
      <c r="AD130" s="404">
        <f>IF($AC$2430&lt;85,AC130,AC130-(AC130*'EN-TÊTE DÉLÉGUES'!$C$37))</f>
        <v>0</v>
      </c>
      <c r="AE130" s="405">
        <f t="shared" ref="AE130:AE193" si="18">IF(T130=5.5%,0.055,IF(T130=20%,0.2))</f>
        <v>5.5E-2</v>
      </c>
      <c r="AF130" s="406">
        <f t="shared" ref="AF130:AF191" si="19">+AD130*AE130</f>
        <v>0</v>
      </c>
      <c r="AG130" s="407">
        <f t="shared" ref="AG130:AG191" si="20">+AD130+AF130</f>
        <v>0</v>
      </c>
    </row>
    <row r="131" spans="1:36" s="408" customFormat="1" ht="12" customHeight="1" x14ac:dyDescent="0.15">
      <c r="A131" s="391">
        <v>9782747055208</v>
      </c>
      <c r="B131" s="395">
        <v>8</v>
      </c>
      <c r="C131" s="393" t="s">
        <v>727</v>
      </c>
      <c r="D131" s="393" t="s">
        <v>35</v>
      </c>
      <c r="E131" s="393" t="s">
        <v>2394</v>
      </c>
      <c r="F131" s="393" t="s">
        <v>1991</v>
      </c>
      <c r="G131" s="450" t="s">
        <v>747</v>
      </c>
      <c r="H131" s="394">
        <f>VLOOKUP(A131,'02.04.2024'!$A$2:$D$70989,3,FALSE)</f>
        <v>1472</v>
      </c>
      <c r="I131" s="395"/>
      <c r="J131" s="395">
        <v>200</v>
      </c>
      <c r="K131" s="396"/>
      <c r="L131" s="396"/>
      <c r="M131" s="396">
        <v>42012</v>
      </c>
      <c r="N131" s="396"/>
      <c r="O131" s="397">
        <v>9782747055208</v>
      </c>
      <c r="P131" s="409" t="s">
        <v>193</v>
      </c>
      <c r="Q131" s="397">
        <v>3979832</v>
      </c>
      <c r="R131" s="398">
        <v>2.7</v>
      </c>
      <c r="S131" s="398">
        <f t="shared" si="14"/>
        <v>2.5592417061611377</v>
      </c>
      <c r="T131" s="399">
        <v>5.5E-2</v>
      </c>
      <c r="U131" s="1077"/>
      <c r="V131" s="400">
        <f t="shared" si="15"/>
        <v>0</v>
      </c>
      <c r="W131" s="401">
        <f t="shared" si="16"/>
        <v>0</v>
      </c>
      <c r="X131" s="402"/>
      <c r="Y131" s="402"/>
      <c r="Z131" s="402"/>
      <c r="AA131" s="402"/>
      <c r="AB131" s="402"/>
      <c r="AC131" s="403">
        <f t="shared" si="17"/>
        <v>0</v>
      </c>
      <c r="AD131" s="404">
        <f>IF($AC$2430&lt;85,AC131,AC131-(AC131*'EN-TÊTE DÉLÉGUES'!$C$37))</f>
        <v>0</v>
      </c>
      <c r="AE131" s="405">
        <f t="shared" si="18"/>
        <v>5.5E-2</v>
      </c>
      <c r="AF131" s="406">
        <f t="shared" si="19"/>
        <v>0</v>
      </c>
      <c r="AG131" s="407">
        <f t="shared" si="20"/>
        <v>0</v>
      </c>
    </row>
    <row r="132" spans="1:36" s="408" customFormat="1" ht="12" customHeight="1" x14ac:dyDescent="0.15">
      <c r="A132" s="391">
        <v>9782747055185</v>
      </c>
      <c r="B132" s="516">
        <v>8</v>
      </c>
      <c r="C132" s="393" t="s">
        <v>727</v>
      </c>
      <c r="D132" s="393" t="s">
        <v>35</v>
      </c>
      <c r="E132" s="393" t="s">
        <v>2394</v>
      </c>
      <c r="F132" s="393" t="s">
        <v>1991</v>
      </c>
      <c r="G132" s="450" t="s">
        <v>748</v>
      </c>
      <c r="H132" s="394">
        <f>VLOOKUP(A132,'02.04.2024'!$A$2:$D$70989,3,FALSE)</f>
        <v>1651</v>
      </c>
      <c r="I132" s="395"/>
      <c r="J132" s="395">
        <v>200</v>
      </c>
      <c r="K132" s="396"/>
      <c r="L132" s="396"/>
      <c r="M132" s="396">
        <v>42012</v>
      </c>
      <c r="N132" s="396"/>
      <c r="O132" s="397">
        <v>9782747055185</v>
      </c>
      <c r="P132" s="409" t="s">
        <v>173</v>
      </c>
      <c r="Q132" s="397">
        <v>3979463</v>
      </c>
      <c r="R132" s="398">
        <v>2.7</v>
      </c>
      <c r="S132" s="398">
        <f t="shared" si="14"/>
        <v>2.5592417061611377</v>
      </c>
      <c r="T132" s="399">
        <v>5.5E-2</v>
      </c>
      <c r="U132" s="1077"/>
      <c r="V132" s="400">
        <f t="shared" si="15"/>
        <v>0</v>
      </c>
      <c r="W132" s="401">
        <f t="shared" si="16"/>
        <v>0</v>
      </c>
      <c r="X132" s="402"/>
      <c r="Y132" s="402"/>
      <c r="Z132" s="402"/>
      <c r="AA132" s="402"/>
      <c r="AB132" s="402"/>
      <c r="AC132" s="403">
        <f t="shared" si="17"/>
        <v>0</v>
      </c>
      <c r="AD132" s="404">
        <f>IF($AC$2430&lt;85,AC132,AC132-(AC132*'EN-TÊTE DÉLÉGUES'!$C$37))</f>
        <v>0</v>
      </c>
      <c r="AE132" s="405">
        <f t="shared" si="18"/>
        <v>5.5E-2</v>
      </c>
      <c r="AF132" s="406">
        <f t="shared" si="19"/>
        <v>0</v>
      </c>
      <c r="AG132" s="407">
        <f t="shared" si="20"/>
        <v>0</v>
      </c>
    </row>
    <row r="133" spans="1:36" s="408" customFormat="1" ht="12" customHeight="1" x14ac:dyDescent="0.15">
      <c r="A133" s="391">
        <v>9782747081702</v>
      </c>
      <c r="B133" s="395">
        <v>8</v>
      </c>
      <c r="C133" s="393" t="s">
        <v>727</v>
      </c>
      <c r="D133" s="393" t="s">
        <v>35</v>
      </c>
      <c r="E133" s="393" t="s">
        <v>2394</v>
      </c>
      <c r="F133" s="393" t="s">
        <v>1991</v>
      </c>
      <c r="G133" s="450" t="s">
        <v>1017</v>
      </c>
      <c r="H133" s="394">
        <f>VLOOKUP(A133,'02.04.2024'!$A$2:$D$70989,3,FALSE)</f>
        <v>3067</v>
      </c>
      <c r="I133" s="395"/>
      <c r="J133" s="395">
        <v>200</v>
      </c>
      <c r="K133" s="396">
        <v>45427</v>
      </c>
      <c r="L133" s="396"/>
      <c r="M133" s="396">
        <v>42879</v>
      </c>
      <c r="N133" s="396"/>
      <c r="O133" s="397">
        <v>9782747081702</v>
      </c>
      <c r="P133" s="409" t="s">
        <v>396</v>
      </c>
      <c r="Q133" s="397">
        <v>4658622</v>
      </c>
      <c r="R133" s="398">
        <v>2.7</v>
      </c>
      <c r="S133" s="398">
        <f t="shared" si="14"/>
        <v>2.5592417061611377</v>
      </c>
      <c r="T133" s="399">
        <v>5.5E-2</v>
      </c>
      <c r="U133" s="1077"/>
      <c r="V133" s="400">
        <f t="shared" si="15"/>
        <v>0</v>
      </c>
      <c r="W133" s="401">
        <f t="shared" si="16"/>
        <v>0</v>
      </c>
      <c r="X133" s="402"/>
      <c r="Y133" s="402"/>
      <c r="Z133" s="402"/>
      <c r="AA133" s="402"/>
      <c r="AB133" s="402"/>
      <c r="AC133" s="403">
        <f t="shared" si="17"/>
        <v>0</v>
      </c>
      <c r="AD133" s="404">
        <f>IF($AC$2430&lt;85,AC133,AC133-(AC133*'EN-TÊTE DÉLÉGUES'!$C$37))</f>
        <v>0</v>
      </c>
      <c r="AE133" s="405">
        <f t="shared" si="18"/>
        <v>5.5E-2</v>
      </c>
      <c r="AF133" s="406">
        <f t="shared" si="19"/>
        <v>0</v>
      </c>
      <c r="AG133" s="407">
        <f t="shared" si="20"/>
        <v>0</v>
      </c>
    </row>
    <row r="134" spans="1:36" s="408" customFormat="1" ht="12" customHeight="1" x14ac:dyDescent="0.15">
      <c r="A134" s="391">
        <v>9782747064576</v>
      </c>
      <c r="B134" s="395">
        <v>8</v>
      </c>
      <c r="C134" s="393" t="s">
        <v>727</v>
      </c>
      <c r="D134" s="393" t="s">
        <v>35</v>
      </c>
      <c r="E134" s="393" t="s">
        <v>2394</v>
      </c>
      <c r="F134" s="393" t="s">
        <v>1991</v>
      </c>
      <c r="G134" s="450" t="s">
        <v>281</v>
      </c>
      <c r="H134" s="394">
        <f>VLOOKUP(A134,'02.04.2024'!$A$2:$D$70989,3,FALSE)</f>
        <v>1761</v>
      </c>
      <c r="I134" s="395"/>
      <c r="J134" s="395">
        <v>300</v>
      </c>
      <c r="K134" s="396"/>
      <c r="L134" s="396"/>
      <c r="M134" s="396">
        <v>42501</v>
      </c>
      <c r="N134" s="396"/>
      <c r="O134" s="397">
        <v>9782747064576</v>
      </c>
      <c r="P134" s="409" t="s">
        <v>265</v>
      </c>
      <c r="Q134" s="397">
        <v>6874417</v>
      </c>
      <c r="R134" s="398">
        <v>2.7</v>
      </c>
      <c r="S134" s="398">
        <f t="shared" si="14"/>
        <v>2.5592417061611377</v>
      </c>
      <c r="T134" s="399">
        <v>5.5E-2</v>
      </c>
      <c r="U134" s="1077"/>
      <c r="V134" s="400">
        <f t="shared" si="15"/>
        <v>0</v>
      </c>
      <c r="W134" s="401">
        <f t="shared" si="16"/>
        <v>0</v>
      </c>
      <c r="X134" s="402"/>
      <c r="Y134" s="402"/>
      <c r="Z134" s="402"/>
      <c r="AA134" s="402"/>
      <c r="AB134" s="402"/>
      <c r="AC134" s="403">
        <f t="shared" si="17"/>
        <v>0</v>
      </c>
      <c r="AD134" s="404">
        <f>IF($AC$2430&lt;85,AC134,AC134-(AC134*'EN-TÊTE DÉLÉGUES'!$C$37))</f>
        <v>0</v>
      </c>
      <c r="AE134" s="405">
        <f t="shared" si="18"/>
        <v>5.5E-2</v>
      </c>
      <c r="AF134" s="406">
        <f t="shared" si="19"/>
        <v>0</v>
      </c>
      <c r="AG134" s="407">
        <f t="shared" si="20"/>
        <v>0</v>
      </c>
    </row>
    <row r="135" spans="1:36" s="408" customFormat="1" ht="12" customHeight="1" x14ac:dyDescent="0.15">
      <c r="A135" s="391">
        <v>9782747052368</v>
      </c>
      <c r="B135" s="395">
        <v>8</v>
      </c>
      <c r="C135" s="393" t="s">
        <v>727</v>
      </c>
      <c r="D135" s="393" t="s">
        <v>35</v>
      </c>
      <c r="E135" s="393" t="s">
        <v>2394</v>
      </c>
      <c r="F135" s="393" t="s">
        <v>1991</v>
      </c>
      <c r="G135" s="450" t="s">
        <v>750</v>
      </c>
      <c r="H135" s="394">
        <f>VLOOKUP(A135,'02.04.2024'!$A$2:$D$70989,3,FALSE)</f>
        <v>1830</v>
      </c>
      <c r="I135" s="395"/>
      <c r="J135" s="395">
        <v>200</v>
      </c>
      <c r="K135" s="396"/>
      <c r="L135" s="396"/>
      <c r="M135" s="396">
        <v>41808</v>
      </c>
      <c r="N135" s="396"/>
      <c r="O135" s="397">
        <v>9782747052368</v>
      </c>
      <c r="P135" s="409" t="s">
        <v>125</v>
      </c>
      <c r="Q135" s="397">
        <v>3971706</v>
      </c>
      <c r="R135" s="398">
        <v>2.7</v>
      </c>
      <c r="S135" s="398">
        <f t="shared" si="14"/>
        <v>2.5592417061611377</v>
      </c>
      <c r="T135" s="399">
        <v>5.5E-2</v>
      </c>
      <c r="U135" s="1077"/>
      <c r="V135" s="400">
        <f t="shared" si="15"/>
        <v>0</v>
      </c>
      <c r="W135" s="401">
        <f t="shared" si="16"/>
        <v>0</v>
      </c>
      <c r="X135" s="402"/>
      <c r="Y135" s="402"/>
      <c r="Z135" s="402"/>
      <c r="AA135" s="402"/>
      <c r="AB135" s="402"/>
      <c r="AC135" s="403">
        <f t="shared" si="17"/>
        <v>0</v>
      </c>
      <c r="AD135" s="404">
        <f>IF($AC$2430&lt;85,AC135,AC135-(AC135*'EN-TÊTE DÉLÉGUES'!$C$37))</f>
        <v>0</v>
      </c>
      <c r="AE135" s="405">
        <f t="shared" si="18"/>
        <v>5.5E-2</v>
      </c>
      <c r="AF135" s="406">
        <f t="shared" si="19"/>
        <v>0</v>
      </c>
      <c r="AG135" s="407">
        <f t="shared" si="20"/>
        <v>0</v>
      </c>
    </row>
    <row r="136" spans="1:36" s="408" customFormat="1" ht="12" customHeight="1" x14ac:dyDescent="0.15">
      <c r="A136" s="391">
        <v>9791036326820</v>
      </c>
      <c r="B136" s="395">
        <v>8</v>
      </c>
      <c r="C136" s="393" t="s">
        <v>727</v>
      </c>
      <c r="D136" s="393" t="s">
        <v>35</v>
      </c>
      <c r="E136" s="393" t="s">
        <v>2394</v>
      </c>
      <c r="F136" s="393" t="s">
        <v>1991</v>
      </c>
      <c r="G136" s="450" t="s">
        <v>2963</v>
      </c>
      <c r="H136" s="394">
        <f>VLOOKUP(A136,'02.04.2024'!$A$2:$D$70989,3,FALSE)</f>
        <v>3244</v>
      </c>
      <c r="I136" s="395"/>
      <c r="J136" s="414">
        <v>200</v>
      </c>
      <c r="K136" s="396"/>
      <c r="L136" s="396"/>
      <c r="M136" s="396">
        <v>44202</v>
      </c>
      <c r="N136" s="396"/>
      <c r="O136" s="397">
        <v>9791036326820</v>
      </c>
      <c r="P136" s="409" t="s">
        <v>2158</v>
      </c>
      <c r="Q136" s="397">
        <v>1368900</v>
      </c>
      <c r="R136" s="398">
        <v>2.7</v>
      </c>
      <c r="S136" s="398">
        <f t="shared" si="14"/>
        <v>2.5592417061611377</v>
      </c>
      <c r="T136" s="399">
        <v>5.5E-2</v>
      </c>
      <c r="U136" s="1077"/>
      <c r="V136" s="400">
        <f t="shared" si="15"/>
        <v>0</v>
      </c>
      <c r="W136" s="401">
        <f t="shared" si="16"/>
        <v>0</v>
      </c>
      <c r="X136" s="402"/>
      <c r="Y136" s="402"/>
      <c r="Z136" s="402"/>
      <c r="AA136" s="402"/>
      <c r="AB136" s="402"/>
      <c r="AC136" s="403">
        <f t="shared" si="17"/>
        <v>0</v>
      </c>
      <c r="AD136" s="404">
        <f>IF($AC$2430&lt;85,AC136,AC136-(AC136*'EN-TÊTE DÉLÉGUES'!$C$37))</f>
        <v>0</v>
      </c>
      <c r="AE136" s="405">
        <f t="shared" si="18"/>
        <v>5.5E-2</v>
      </c>
      <c r="AF136" s="406">
        <f t="shared" si="19"/>
        <v>0</v>
      </c>
      <c r="AG136" s="407">
        <f t="shared" si="20"/>
        <v>0</v>
      </c>
    </row>
    <row r="137" spans="1:36" s="408" customFormat="1" ht="12" customHeight="1" x14ac:dyDescent="0.15">
      <c r="A137" s="391">
        <v>9791036314711</v>
      </c>
      <c r="B137" s="395">
        <v>8</v>
      </c>
      <c r="C137" s="426" t="s">
        <v>727</v>
      </c>
      <c r="D137" s="393" t="s">
        <v>35</v>
      </c>
      <c r="E137" s="393" t="s">
        <v>2394</v>
      </c>
      <c r="F137" s="393" t="s">
        <v>1991</v>
      </c>
      <c r="G137" s="393" t="s">
        <v>1822</v>
      </c>
      <c r="H137" s="394">
        <f>VLOOKUP(A137,'02.04.2024'!$A$2:$D$70989,3,FALSE)</f>
        <v>1072</v>
      </c>
      <c r="I137" s="395"/>
      <c r="J137" s="414">
        <v>300</v>
      </c>
      <c r="K137" s="396"/>
      <c r="L137" s="396"/>
      <c r="M137" s="396">
        <v>43832</v>
      </c>
      <c r="N137" s="396"/>
      <c r="O137" s="397">
        <v>9791036314711</v>
      </c>
      <c r="P137" s="409" t="s">
        <v>1503</v>
      </c>
      <c r="Q137" s="397">
        <v>8758060</v>
      </c>
      <c r="R137" s="398">
        <v>2.7</v>
      </c>
      <c r="S137" s="398">
        <f t="shared" si="14"/>
        <v>2.5592417061611377</v>
      </c>
      <c r="T137" s="399">
        <v>5.5E-2</v>
      </c>
      <c r="U137" s="1077"/>
      <c r="V137" s="400">
        <f t="shared" si="15"/>
        <v>0</v>
      </c>
      <c r="W137" s="401">
        <f t="shared" si="16"/>
        <v>0</v>
      </c>
      <c r="X137" s="402"/>
      <c r="Y137" s="402"/>
      <c r="Z137" s="402"/>
      <c r="AA137" s="402"/>
      <c r="AB137" s="402"/>
      <c r="AC137" s="403">
        <f t="shared" si="17"/>
        <v>0</v>
      </c>
      <c r="AD137" s="404">
        <f>IF($AC$2430&lt;85,AC137,AC137-(AC137*'EN-TÊTE DÉLÉGUES'!$C$37))</f>
        <v>0</v>
      </c>
      <c r="AE137" s="405">
        <f t="shared" si="18"/>
        <v>5.5E-2</v>
      </c>
      <c r="AF137" s="406">
        <f t="shared" si="19"/>
        <v>0</v>
      </c>
      <c r="AG137" s="407">
        <f t="shared" si="20"/>
        <v>0</v>
      </c>
    </row>
    <row r="138" spans="1:36" s="408" customFormat="1" ht="12" customHeight="1" x14ac:dyDescent="0.15">
      <c r="A138" s="391">
        <v>9782747058148</v>
      </c>
      <c r="B138" s="395">
        <v>8</v>
      </c>
      <c r="C138" s="393" t="s">
        <v>727</v>
      </c>
      <c r="D138" s="393" t="s">
        <v>35</v>
      </c>
      <c r="E138" s="393" t="s">
        <v>2394</v>
      </c>
      <c r="F138" s="393" t="s">
        <v>1991</v>
      </c>
      <c r="G138" s="450" t="s">
        <v>751</v>
      </c>
      <c r="H138" s="394">
        <f>VLOOKUP(A138,'02.04.2024'!$A$2:$D$70989,3,FALSE)</f>
        <v>126</v>
      </c>
      <c r="I138" s="395"/>
      <c r="J138" s="395">
        <v>300</v>
      </c>
      <c r="K138" s="396"/>
      <c r="L138" s="396"/>
      <c r="M138" s="396">
        <v>42128</v>
      </c>
      <c r="N138" s="396"/>
      <c r="O138" s="397">
        <v>9782747058148</v>
      </c>
      <c r="P138" s="409" t="s">
        <v>199</v>
      </c>
      <c r="Q138" s="397">
        <v>3975889</v>
      </c>
      <c r="R138" s="398">
        <v>2.7</v>
      </c>
      <c r="S138" s="398">
        <f t="shared" si="14"/>
        <v>2.5592417061611377</v>
      </c>
      <c r="T138" s="399">
        <v>5.5E-2</v>
      </c>
      <c r="U138" s="1077"/>
      <c r="V138" s="400">
        <f t="shared" si="15"/>
        <v>0</v>
      </c>
      <c r="W138" s="401">
        <f t="shared" si="16"/>
        <v>0</v>
      </c>
      <c r="X138" s="402"/>
      <c r="Y138" s="402"/>
      <c r="Z138" s="402"/>
      <c r="AA138" s="402"/>
      <c r="AB138" s="402"/>
      <c r="AC138" s="403">
        <f t="shared" si="17"/>
        <v>0</v>
      </c>
      <c r="AD138" s="404">
        <f>IF($AC$2430&lt;85,AC138,AC138-(AC138*'EN-TÊTE DÉLÉGUES'!$C$37))</f>
        <v>0</v>
      </c>
      <c r="AE138" s="405">
        <f t="shared" si="18"/>
        <v>5.5E-2</v>
      </c>
      <c r="AF138" s="406">
        <f t="shared" si="19"/>
        <v>0</v>
      </c>
      <c r="AG138" s="407">
        <f t="shared" si="20"/>
        <v>0</v>
      </c>
    </row>
    <row r="139" spans="1:36" s="408" customFormat="1" ht="12" customHeight="1" x14ac:dyDescent="0.15">
      <c r="A139" s="391">
        <v>9782747058155</v>
      </c>
      <c r="B139" s="395">
        <v>8</v>
      </c>
      <c r="C139" s="393" t="s">
        <v>727</v>
      </c>
      <c r="D139" s="393" t="s">
        <v>35</v>
      </c>
      <c r="E139" s="393" t="s">
        <v>2394</v>
      </c>
      <c r="F139" s="393" t="s">
        <v>1991</v>
      </c>
      <c r="G139" s="450" t="s">
        <v>752</v>
      </c>
      <c r="H139" s="394">
        <f>VLOOKUP(A139,'02.04.2024'!$A$2:$D$70989,3,FALSE)</f>
        <v>958</v>
      </c>
      <c r="I139" s="395"/>
      <c r="J139" s="395">
        <v>200</v>
      </c>
      <c r="K139" s="396"/>
      <c r="L139" s="396"/>
      <c r="M139" s="396">
        <v>42128</v>
      </c>
      <c r="N139" s="396"/>
      <c r="O139" s="397">
        <v>9782747058155</v>
      </c>
      <c r="P139" s="409" t="s">
        <v>200</v>
      </c>
      <c r="Q139" s="397">
        <v>3976012</v>
      </c>
      <c r="R139" s="398">
        <v>2.7</v>
      </c>
      <c r="S139" s="398">
        <f t="shared" si="14"/>
        <v>2.5592417061611377</v>
      </c>
      <c r="T139" s="399">
        <v>5.5E-2</v>
      </c>
      <c r="U139" s="1077"/>
      <c r="V139" s="400">
        <f t="shared" si="15"/>
        <v>0</v>
      </c>
      <c r="W139" s="401">
        <f t="shared" si="16"/>
        <v>0</v>
      </c>
      <c r="X139" s="402"/>
      <c r="Y139" s="402"/>
      <c r="Z139" s="402"/>
      <c r="AA139" s="402"/>
      <c r="AB139" s="402"/>
      <c r="AC139" s="403">
        <f t="shared" si="17"/>
        <v>0</v>
      </c>
      <c r="AD139" s="404">
        <f>IF($AC$2430&lt;85,AC139,AC139-(AC139*'EN-TÊTE DÉLÉGUES'!$C$37))</f>
        <v>0</v>
      </c>
      <c r="AE139" s="405">
        <f t="shared" si="18"/>
        <v>5.5E-2</v>
      </c>
      <c r="AF139" s="406">
        <f t="shared" si="19"/>
        <v>0</v>
      </c>
      <c r="AG139" s="407">
        <f t="shared" si="20"/>
        <v>0</v>
      </c>
    </row>
    <row r="140" spans="1:36" s="408" customFormat="1" ht="12" customHeight="1" x14ac:dyDescent="0.15">
      <c r="A140" s="391">
        <v>9791036316050</v>
      </c>
      <c r="B140" s="395">
        <v>8</v>
      </c>
      <c r="C140" s="426" t="s">
        <v>727</v>
      </c>
      <c r="D140" s="393" t="s">
        <v>35</v>
      </c>
      <c r="E140" s="393" t="s">
        <v>2394</v>
      </c>
      <c r="F140" s="393" t="s">
        <v>1991</v>
      </c>
      <c r="G140" s="393" t="s">
        <v>2040</v>
      </c>
      <c r="H140" s="394">
        <f>VLOOKUP(A140,'02.04.2024'!$A$2:$D$70989,3,FALSE)</f>
        <v>1888</v>
      </c>
      <c r="I140" s="395"/>
      <c r="J140" s="414">
        <v>200</v>
      </c>
      <c r="K140" s="396"/>
      <c r="L140" s="396"/>
      <c r="M140" s="396">
        <v>43999</v>
      </c>
      <c r="N140" s="396"/>
      <c r="O140" s="397">
        <v>9791036316050</v>
      </c>
      <c r="P140" s="409" t="s">
        <v>1824</v>
      </c>
      <c r="Q140" s="397">
        <v>1492017</v>
      </c>
      <c r="R140" s="398">
        <v>2.7</v>
      </c>
      <c r="S140" s="398">
        <f t="shared" si="14"/>
        <v>2.5592417061611377</v>
      </c>
      <c r="T140" s="399">
        <v>5.5E-2</v>
      </c>
      <c r="U140" s="1077"/>
      <c r="V140" s="400">
        <f t="shared" si="15"/>
        <v>0</v>
      </c>
      <c r="W140" s="401">
        <f t="shared" si="16"/>
        <v>0</v>
      </c>
      <c r="X140" s="402"/>
      <c r="Y140" s="402"/>
      <c r="Z140" s="402"/>
      <c r="AA140" s="402"/>
      <c r="AB140" s="402"/>
      <c r="AC140" s="403">
        <f t="shared" si="17"/>
        <v>0</v>
      </c>
      <c r="AD140" s="404">
        <f>IF($AC$2430&lt;85,AC140,AC140-(AC140*'EN-TÊTE DÉLÉGUES'!$C$37))</f>
        <v>0</v>
      </c>
      <c r="AE140" s="405">
        <f t="shared" si="18"/>
        <v>5.5E-2</v>
      </c>
      <c r="AF140" s="406">
        <f t="shared" si="19"/>
        <v>0</v>
      </c>
      <c r="AG140" s="407">
        <f t="shared" si="20"/>
        <v>0</v>
      </c>
    </row>
    <row r="141" spans="1:36" ht="12" customHeight="1" x14ac:dyDescent="0.15">
      <c r="A141" s="98">
        <v>9791036355356</v>
      </c>
      <c r="B141" s="356">
        <v>9</v>
      </c>
      <c r="C141" s="99" t="s">
        <v>727</v>
      </c>
      <c r="D141" s="99" t="s">
        <v>35</v>
      </c>
      <c r="E141" s="99" t="s">
        <v>2394</v>
      </c>
      <c r="F141" s="99" t="s">
        <v>1991</v>
      </c>
      <c r="G141" s="99" t="s">
        <v>5245</v>
      </c>
      <c r="H141" s="100">
        <f>VLOOKUP(A141,'02.04.2024'!$A$2:$D$70989,3,FALSE)</f>
        <v>0</v>
      </c>
      <c r="I141" s="101"/>
      <c r="J141" s="101">
        <v>100</v>
      </c>
      <c r="K141" s="121"/>
      <c r="L141" s="121">
        <v>45434</v>
      </c>
      <c r="M141" s="121"/>
      <c r="N141" s="121" t="s">
        <v>1811</v>
      </c>
      <c r="O141" s="102">
        <v>9791036355356</v>
      </c>
      <c r="P141" s="103" t="s">
        <v>5246</v>
      </c>
      <c r="Q141" s="101">
        <v>8932650</v>
      </c>
      <c r="R141" s="124">
        <v>2.7</v>
      </c>
      <c r="S141" s="124">
        <f t="shared" si="14"/>
        <v>2.5592417061611377</v>
      </c>
      <c r="T141" s="355">
        <v>5.5E-2</v>
      </c>
      <c r="U141" s="1077"/>
      <c r="V141" s="240">
        <f>AC141</f>
        <v>0</v>
      </c>
      <c r="W141" s="196">
        <f t="shared" si="16"/>
        <v>0</v>
      </c>
      <c r="AC141" s="441">
        <f>W141/(1+AE141)</f>
        <v>0</v>
      </c>
      <c r="AD141" s="442">
        <f>IF($AC$2430&lt;85,AC141,AC141-(AC141*'EN-TÊTE DÉLÉGUES'!$C$37))</f>
        <v>0</v>
      </c>
      <c r="AE141" s="443">
        <f t="shared" si="18"/>
        <v>5.5E-2</v>
      </c>
      <c r="AF141" s="444">
        <f>+AD141*AE141</f>
        <v>0</v>
      </c>
      <c r="AG141" s="445">
        <f>+AD141+AF141</f>
        <v>0</v>
      </c>
      <c r="AH141" s="447"/>
      <c r="AI141" s="448"/>
      <c r="AJ141" s="447"/>
    </row>
    <row r="142" spans="1:36" s="408" customFormat="1" ht="12" customHeight="1" x14ac:dyDescent="0.15">
      <c r="A142" s="391">
        <v>9791036327124</v>
      </c>
      <c r="B142" s="395">
        <v>8</v>
      </c>
      <c r="C142" s="393" t="s">
        <v>727</v>
      </c>
      <c r="D142" s="393" t="s">
        <v>35</v>
      </c>
      <c r="E142" s="393" t="s">
        <v>2394</v>
      </c>
      <c r="F142" s="393" t="s">
        <v>1991</v>
      </c>
      <c r="G142" s="450" t="s">
        <v>2964</v>
      </c>
      <c r="H142" s="394">
        <f>VLOOKUP(A142,'02.04.2024'!$A$2:$D$70989,3,FALSE)</f>
        <v>4567</v>
      </c>
      <c r="I142" s="395"/>
      <c r="J142" s="414">
        <v>200</v>
      </c>
      <c r="K142" s="396"/>
      <c r="L142" s="396"/>
      <c r="M142" s="396">
        <v>44426</v>
      </c>
      <c r="N142" s="396"/>
      <c r="O142" s="397">
        <v>9791036327124</v>
      </c>
      <c r="P142" s="409" t="s">
        <v>2627</v>
      </c>
      <c r="Q142" s="397">
        <v>1520208</v>
      </c>
      <c r="R142" s="398">
        <v>2.7</v>
      </c>
      <c r="S142" s="398">
        <f t="shared" si="14"/>
        <v>2.5592417061611377</v>
      </c>
      <c r="T142" s="399">
        <v>5.5E-2</v>
      </c>
      <c r="U142" s="1077"/>
      <c r="V142" s="400">
        <f t="shared" si="15"/>
        <v>0</v>
      </c>
      <c r="W142" s="401">
        <f t="shared" si="16"/>
        <v>0</v>
      </c>
      <c r="X142" s="402"/>
      <c r="Y142" s="402"/>
      <c r="Z142" s="402"/>
      <c r="AA142" s="402"/>
      <c r="AB142" s="402"/>
      <c r="AC142" s="403">
        <f t="shared" si="17"/>
        <v>0</v>
      </c>
      <c r="AD142" s="404">
        <f>IF($AC$2430&lt;85,AC142,AC142-(AC142*'EN-TÊTE DÉLÉGUES'!$C$37))</f>
        <v>0</v>
      </c>
      <c r="AE142" s="405">
        <f t="shared" si="18"/>
        <v>5.5E-2</v>
      </c>
      <c r="AF142" s="406">
        <f t="shared" si="19"/>
        <v>0</v>
      </c>
      <c r="AG142" s="407">
        <f t="shared" si="20"/>
        <v>0</v>
      </c>
    </row>
    <row r="143" spans="1:36" s="408" customFormat="1" ht="12" customHeight="1" x14ac:dyDescent="0.15">
      <c r="A143" s="391">
        <v>9791036316043</v>
      </c>
      <c r="B143" s="395">
        <v>8</v>
      </c>
      <c r="C143" s="426" t="s">
        <v>727</v>
      </c>
      <c r="D143" s="393" t="s">
        <v>35</v>
      </c>
      <c r="E143" s="393" t="s">
        <v>2394</v>
      </c>
      <c r="F143" s="393" t="s">
        <v>1991</v>
      </c>
      <c r="G143" s="393" t="s">
        <v>2041</v>
      </c>
      <c r="H143" s="394">
        <f>VLOOKUP(A143,'02.04.2024'!$A$2:$D$70989,3,FALSE)</f>
        <v>2985</v>
      </c>
      <c r="I143" s="395"/>
      <c r="J143" s="414">
        <v>200</v>
      </c>
      <c r="K143" s="396"/>
      <c r="L143" s="396"/>
      <c r="M143" s="396">
        <v>43999</v>
      </c>
      <c r="N143" s="396"/>
      <c r="O143" s="397">
        <v>9791036316043</v>
      </c>
      <c r="P143" s="409" t="s">
        <v>1825</v>
      </c>
      <c r="Q143" s="397">
        <v>1490664</v>
      </c>
      <c r="R143" s="398">
        <v>2.7</v>
      </c>
      <c r="S143" s="398">
        <f t="shared" si="14"/>
        <v>2.5592417061611377</v>
      </c>
      <c r="T143" s="399">
        <v>5.5E-2</v>
      </c>
      <c r="U143" s="1077"/>
      <c r="V143" s="400">
        <f t="shared" si="15"/>
        <v>0</v>
      </c>
      <c r="W143" s="401">
        <f t="shared" si="16"/>
        <v>0</v>
      </c>
      <c r="X143" s="402"/>
      <c r="Y143" s="402"/>
      <c r="Z143" s="402"/>
      <c r="AA143" s="402"/>
      <c r="AB143" s="402"/>
      <c r="AC143" s="403">
        <f t="shared" si="17"/>
        <v>0</v>
      </c>
      <c r="AD143" s="404">
        <f>IF($AC$2430&lt;85,AC143,AC143-(AC143*'EN-TÊTE DÉLÉGUES'!$C$37))</f>
        <v>0</v>
      </c>
      <c r="AE143" s="405">
        <f t="shared" si="18"/>
        <v>5.5E-2</v>
      </c>
      <c r="AF143" s="406">
        <f t="shared" si="19"/>
        <v>0</v>
      </c>
      <c r="AG143" s="407">
        <f t="shared" si="20"/>
        <v>0</v>
      </c>
    </row>
    <row r="144" spans="1:36" s="408" customFormat="1" ht="12" customHeight="1" x14ac:dyDescent="0.15">
      <c r="A144" s="391">
        <v>9782747052382</v>
      </c>
      <c r="B144" s="395">
        <v>8</v>
      </c>
      <c r="C144" s="393" t="s">
        <v>727</v>
      </c>
      <c r="D144" s="393" t="s">
        <v>35</v>
      </c>
      <c r="E144" s="393" t="s">
        <v>2394</v>
      </c>
      <c r="F144" s="393" t="s">
        <v>1991</v>
      </c>
      <c r="G144" s="450" t="s">
        <v>753</v>
      </c>
      <c r="H144" s="394">
        <f>VLOOKUP(A144,'02.04.2024'!$A$2:$D$70989,3,FALSE)</f>
        <v>2256</v>
      </c>
      <c r="I144" s="395"/>
      <c r="J144" s="395">
        <v>200</v>
      </c>
      <c r="K144" s="396">
        <v>45397</v>
      </c>
      <c r="L144" s="396"/>
      <c r="M144" s="396">
        <v>41808</v>
      </c>
      <c r="N144" s="396"/>
      <c r="O144" s="397">
        <v>9782747052382</v>
      </c>
      <c r="P144" s="409" t="s">
        <v>128</v>
      </c>
      <c r="Q144" s="397">
        <v>3971460</v>
      </c>
      <c r="R144" s="398">
        <v>2.7</v>
      </c>
      <c r="S144" s="398">
        <f t="shared" si="14"/>
        <v>2.5592417061611377</v>
      </c>
      <c r="T144" s="399">
        <v>5.5E-2</v>
      </c>
      <c r="U144" s="1077"/>
      <c r="V144" s="400">
        <f t="shared" si="15"/>
        <v>0</v>
      </c>
      <c r="W144" s="401">
        <f t="shared" si="16"/>
        <v>0</v>
      </c>
      <c r="X144" s="402"/>
      <c r="Y144" s="402"/>
      <c r="Z144" s="402"/>
      <c r="AA144" s="402"/>
      <c r="AB144" s="402"/>
      <c r="AC144" s="403">
        <f t="shared" si="17"/>
        <v>0</v>
      </c>
      <c r="AD144" s="404">
        <f>IF($AC$2430&lt;85,AC144,AC144-(AC144*'EN-TÊTE DÉLÉGUES'!$C$37))</f>
        <v>0</v>
      </c>
      <c r="AE144" s="405">
        <f t="shared" si="18"/>
        <v>5.5E-2</v>
      </c>
      <c r="AF144" s="406">
        <f t="shared" si="19"/>
        <v>0</v>
      </c>
      <c r="AG144" s="407">
        <f t="shared" si="20"/>
        <v>0</v>
      </c>
    </row>
    <row r="145" spans="1:33" s="408" customFormat="1" ht="12" customHeight="1" x14ac:dyDescent="0.15">
      <c r="A145" s="391">
        <v>9782747052399</v>
      </c>
      <c r="B145" s="395">
        <v>8</v>
      </c>
      <c r="C145" s="393" t="s">
        <v>727</v>
      </c>
      <c r="D145" s="393" t="s">
        <v>35</v>
      </c>
      <c r="E145" s="393" t="s">
        <v>2394</v>
      </c>
      <c r="F145" s="393" t="s">
        <v>1991</v>
      </c>
      <c r="G145" s="450" t="s">
        <v>754</v>
      </c>
      <c r="H145" s="394">
        <f>VLOOKUP(A145,'02.04.2024'!$A$2:$D$70989,3,FALSE)</f>
        <v>3430</v>
      </c>
      <c r="I145" s="395"/>
      <c r="J145" s="395">
        <v>200</v>
      </c>
      <c r="K145" s="396"/>
      <c r="L145" s="396"/>
      <c r="M145" s="396">
        <v>41808</v>
      </c>
      <c r="N145" s="396"/>
      <c r="O145" s="397">
        <v>9782747052399</v>
      </c>
      <c r="P145" s="409" t="s">
        <v>126</v>
      </c>
      <c r="Q145" s="397">
        <v>3971337</v>
      </c>
      <c r="R145" s="398">
        <v>2.7</v>
      </c>
      <c r="S145" s="398">
        <f t="shared" si="14"/>
        <v>2.5592417061611377</v>
      </c>
      <c r="T145" s="399">
        <v>5.5E-2</v>
      </c>
      <c r="U145" s="1077"/>
      <c r="V145" s="400">
        <f t="shared" si="15"/>
        <v>0</v>
      </c>
      <c r="W145" s="401">
        <f t="shared" si="16"/>
        <v>0</v>
      </c>
      <c r="X145" s="402"/>
      <c r="Y145" s="402"/>
      <c r="Z145" s="402"/>
      <c r="AA145" s="402"/>
      <c r="AB145" s="402"/>
      <c r="AC145" s="403">
        <f t="shared" si="17"/>
        <v>0</v>
      </c>
      <c r="AD145" s="404">
        <f>IF($AC$2430&lt;85,AC145,AC145-(AC145*'EN-TÊTE DÉLÉGUES'!$C$37))</f>
        <v>0</v>
      </c>
      <c r="AE145" s="405">
        <f t="shared" si="18"/>
        <v>5.5E-2</v>
      </c>
      <c r="AF145" s="406">
        <f t="shared" si="19"/>
        <v>0</v>
      </c>
      <c r="AG145" s="407">
        <f t="shared" si="20"/>
        <v>0</v>
      </c>
    </row>
    <row r="146" spans="1:33" s="509" customFormat="1" ht="12" customHeight="1" x14ac:dyDescent="0.15">
      <c r="A146" s="495">
        <v>9791036352720</v>
      </c>
      <c r="B146" s="500">
        <v>8</v>
      </c>
      <c r="C146" s="497" t="s">
        <v>727</v>
      </c>
      <c r="D146" s="497" t="s">
        <v>35</v>
      </c>
      <c r="E146" s="497" t="s">
        <v>2394</v>
      </c>
      <c r="F146" s="497" t="s">
        <v>1991</v>
      </c>
      <c r="G146" s="1098" t="s">
        <v>1032</v>
      </c>
      <c r="H146" s="499">
        <f>VLOOKUP(A146,'02.04.2024'!$A$2:$D$70989,3,FALSE)</f>
        <v>0</v>
      </c>
      <c r="I146" s="500" t="s">
        <v>378</v>
      </c>
      <c r="J146" s="500">
        <v>200</v>
      </c>
      <c r="K146" s="501">
        <v>45427</v>
      </c>
      <c r="L146" s="501"/>
      <c r="M146" s="501">
        <v>44930</v>
      </c>
      <c r="N146" s="502"/>
      <c r="O146" s="502">
        <v>9791036352720</v>
      </c>
      <c r="P146" s="502" t="s">
        <v>4025</v>
      </c>
      <c r="Q146" s="1099">
        <v>6681952</v>
      </c>
      <c r="R146" s="504">
        <v>2.7</v>
      </c>
      <c r="S146" s="504">
        <f t="shared" si="14"/>
        <v>2.5592417061611377</v>
      </c>
      <c r="T146" s="1100">
        <v>5.5E-2</v>
      </c>
      <c r="U146" s="1079"/>
      <c r="V146" s="506">
        <f>AC146</f>
        <v>0</v>
      </c>
      <c r="W146" s="507">
        <f t="shared" si="16"/>
        <v>0</v>
      </c>
      <c r="X146" s="508"/>
      <c r="Y146" s="508"/>
      <c r="Z146" s="508"/>
      <c r="AA146" s="508"/>
      <c r="AB146" s="508"/>
      <c r="AC146" s="453">
        <f>W146/(1+AE146)</f>
        <v>0</v>
      </c>
      <c r="AD146" s="454">
        <f>IF($AC$2430&lt;85,AC146,AC146-(AC146*'EN-TÊTE DÉLÉGUES'!$C$37))</f>
        <v>0</v>
      </c>
      <c r="AE146" s="455">
        <f t="shared" si="18"/>
        <v>5.5E-2</v>
      </c>
      <c r="AF146" s="456">
        <f>+AD146*AE146</f>
        <v>0</v>
      </c>
      <c r="AG146" s="457">
        <f>+AD146+AF146</f>
        <v>0</v>
      </c>
    </row>
    <row r="147" spans="1:33" s="408" customFormat="1" ht="12" customHeight="1" x14ac:dyDescent="0.15">
      <c r="A147" s="391">
        <v>9782747055093</v>
      </c>
      <c r="B147" s="395">
        <v>8</v>
      </c>
      <c r="C147" s="393" t="s">
        <v>727</v>
      </c>
      <c r="D147" s="393" t="s">
        <v>35</v>
      </c>
      <c r="E147" s="393" t="s">
        <v>2394</v>
      </c>
      <c r="F147" s="393" t="s">
        <v>1991</v>
      </c>
      <c r="G147" s="450" t="s">
        <v>755</v>
      </c>
      <c r="H147" s="394">
        <f>VLOOKUP(A147,'02.04.2024'!$A$2:$D$70989,3,FALSE)</f>
        <v>9089</v>
      </c>
      <c r="I147" s="395"/>
      <c r="J147" s="395">
        <v>200</v>
      </c>
      <c r="K147" s="396"/>
      <c r="L147" s="396"/>
      <c r="M147" s="396">
        <v>42012</v>
      </c>
      <c r="N147" s="396"/>
      <c r="O147" s="397">
        <v>9782747055093</v>
      </c>
      <c r="P147" s="409" t="s">
        <v>174</v>
      </c>
      <c r="Q147" s="397">
        <v>3977489</v>
      </c>
      <c r="R147" s="398">
        <v>2.7</v>
      </c>
      <c r="S147" s="398">
        <f t="shared" si="14"/>
        <v>2.5592417061611377</v>
      </c>
      <c r="T147" s="399">
        <v>5.5E-2</v>
      </c>
      <c r="U147" s="1077"/>
      <c r="V147" s="400">
        <f t="shared" si="15"/>
        <v>0</v>
      </c>
      <c r="W147" s="401">
        <f t="shared" si="16"/>
        <v>0</v>
      </c>
      <c r="X147" s="402"/>
      <c r="Y147" s="402"/>
      <c r="Z147" s="402"/>
      <c r="AA147" s="402"/>
      <c r="AB147" s="402"/>
      <c r="AC147" s="403">
        <f t="shared" si="17"/>
        <v>0</v>
      </c>
      <c r="AD147" s="404">
        <f>IF($AC$2430&lt;85,AC147,AC147-(AC147*'EN-TÊTE DÉLÉGUES'!$C$37))</f>
        <v>0</v>
      </c>
      <c r="AE147" s="405">
        <f t="shared" si="18"/>
        <v>5.5E-2</v>
      </c>
      <c r="AF147" s="406">
        <f t="shared" si="19"/>
        <v>0</v>
      </c>
      <c r="AG147" s="407">
        <f t="shared" si="20"/>
        <v>0</v>
      </c>
    </row>
    <row r="148" spans="1:33" s="509" customFormat="1" ht="12" customHeight="1" x14ac:dyDescent="0.15">
      <c r="A148" s="495">
        <v>9791036305573</v>
      </c>
      <c r="B148" s="500">
        <v>8</v>
      </c>
      <c r="C148" s="497" t="s">
        <v>727</v>
      </c>
      <c r="D148" s="497" t="s">
        <v>35</v>
      </c>
      <c r="E148" s="497" t="s">
        <v>2394</v>
      </c>
      <c r="F148" s="497" t="s">
        <v>1991</v>
      </c>
      <c r="G148" s="497" t="s">
        <v>1425</v>
      </c>
      <c r="H148" s="499">
        <f>VLOOKUP(A148,'02.04.2024'!$A$2:$D$70989,3,FALSE)</f>
        <v>0</v>
      </c>
      <c r="I148" s="500" t="s">
        <v>377</v>
      </c>
      <c r="J148" s="500">
        <v>300</v>
      </c>
      <c r="K148" s="501"/>
      <c r="L148" s="501"/>
      <c r="M148" s="501">
        <v>43621</v>
      </c>
      <c r="N148" s="501"/>
      <c r="O148" s="502">
        <v>9791036305573</v>
      </c>
      <c r="P148" s="503" t="s">
        <v>1066</v>
      </c>
      <c r="Q148" s="502">
        <v>6437038</v>
      </c>
      <c r="R148" s="504">
        <v>2.7</v>
      </c>
      <c r="S148" s="504">
        <f t="shared" si="14"/>
        <v>2.5592417061611377</v>
      </c>
      <c r="T148" s="505">
        <v>5.5E-2</v>
      </c>
      <c r="U148" s="1079"/>
      <c r="V148" s="506">
        <f t="shared" si="15"/>
        <v>0</v>
      </c>
      <c r="W148" s="507">
        <f t="shared" si="16"/>
        <v>0</v>
      </c>
      <c r="X148" s="508"/>
      <c r="Y148" s="508"/>
      <c r="Z148" s="508"/>
      <c r="AA148" s="508"/>
      <c r="AB148" s="508"/>
      <c r="AC148" s="403">
        <f t="shared" si="17"/>
        <v>0</v>
      </c>
      <c r="AD148" s="404">
        <f>IF($AC$2430&lt;85,AC148,AC148-(AC148*'EN-TÊTE DÉLÉGUES'!$C$37))</f>
        <v>0</v>
      </c>
      <c r="AE148" s="405">
        <f t="shared" si="18"/>
        <v>5.5E-2</v>
      </c>
      <c r="AF148" s="406">
        <f t="shared" si="19"/>
        <v>0</v>
      </c>
      <c r="AG148" s="407">
        <f t="shared" si="20"/>
        <v>0</v>
      </c>
    </row>
    <row r="149" spans="1:33" s="408" customFormat="1" ht="12" customHeight="1" x14ac:dyDescent="0.15">
      <c r="A149" s="391">
        <v>9782747064583</v>
      </c>
      <c r="B149" s="395">
        <v>8</v>
      </c>
      <c r="C149" s="393" t="s">
        <v>727</v>
      </c>
      <c r="D149" s="393" t="s">
        <v>35</v>
      </c>
      <c r="E149" s="393" t="s">
        <v>2394</v>
      </c>
      <c r="F149" s="393" t="s">
        <v>1991</v>
      </c>
      <c r="G149" s="450" t="s">
        <v>280</v>
      </c>
      <c r="H149" s="394">
        <f>VLOOKUP(A149,'02.04.2024'!$A$2:$D$70989,3,FALSE)</f>
        <v>2008</v>
      </c>
      <c r="I149" s="395"/>
      <c r="J149" s="395">
        <v>200</v>
      </c>
      <c r="K149" s="396"/>
      <c r="L149" s="396"/>
      <c r="M149" s="396">
        <v>42501</v>
      </c>
      <c r="N149" s="396"/>
      <c r="O149" s="397">
        <v>9782747064583</v>
      </c>
      <c r="P149" s="409" t="s">
        <v>266</v>
      </c>
      <c r="Q149" s="397">
        <v>6874294</v>
      </c>
      <c r="R149" s="398">
        <v>2.7</v>
      </c>
      <c r="S149" s="398">
        <f t="shared" si="14"/>
        <v>2.5592417061611377</v>
      </c>
      <c r="T149" s="399">
        <v>5.5E-2</v>
      </c>
      <c r="U149" s="1077"/>
      <c r="V149" s="400">
        <f t="shared" si="15"/>
        <v>0</v>
      </c>
      <c r="W149" s="401">
        <f t="shared" si="16"/>
        <v>0</v>
      </c>
      <c r="X149" s="402"/>
      <c r="Y149" s="402"/>
      <c r="Z149" s="402"/>
      <c r="AA149" s="402"/>
      <c r="AB149" s="402"/>
      <c r="AC149" s="403">
        <f t="shared" si="17"/>
        <v>0</v>
      </c>
      <c r="AD149" s="404">
        <f>IF($AC$2430&lt;85,AC149,AC149-(AC149*'EN-TÊTE DÉLÉGUES'!$C$37))</f>
        <v>0</v>
      </c>
      <c r="AE149" s="405">
        <f t="shared" si="18"/>
        <v>5.5E-2</v>
      </c>
      <c r="AF149" s="406">
        <f t="shared" si="19"/>
        <v>0</v>
      </c>
      <c r="AG149" s="407">
        <f t="shared" si="20"/>
        <v>0</v>
      </c>
    </row>
    <row r="150" spans="1:33" s="408" customFormat="1" ht="12" customHeight="1" x14ac:dyDescent="0.15">
      <c r="A150" s="391">
        <v>9791036341410</v>
      </c>
      <c r="B150" s="395">
        <v>8</v>
      </c>
      <c r="C150" s="393" t="s">
        <v>727</v>
      </c>
      <c r="D150" s="393" t="s">
        <v>35</v>
      </c>
      <c r="E150" s="393" t="s">
        <v>2394</v>
      </c>
      <c r="F150" s="393" t="s">
        <v>1991</v>
      </c>
      <c r="G150" s="450" t="s">
        <v>3154</v>
      </c>
      <c r="H150" s="394">
        <f>VLOOKUP(A150,'02.04.2024'!$A$2:$D$70989,3,FALSE)</f>
        <v>622</v>
      </c>
      <c r="I150" s="395"/>
      <c r="J150" s="395">
        <v>200</v>
      </c>
      <c r="K150" s="396">
        <v>45427</v>
      </c>
      <c r="L150" s="396"/>
      <c r="M150" s="396">
        <v>44566</v>
      </c>
      <c r="N150" s="396"/>
      <c r="O150" s="397">
        <v>9791036341410</v>
      </c>
      <c r="P150" s="409" t="s">
        <v>3147</v>
      </c>
      <c r="Q150" s="397">
        <v>8435019</v>
      </c>
      <c r="R150" s="398">
        <v>2.7</v>
      </c>
      <c r="S150" s="398">
        <f t="shared" si="14"/>
        <v>2.5592417061611377</v>
      </c>
      <c r="T150" s="399">
        <v>5.5E-2</v>
      </c>
      <c r="U150" s="1077"/>
      <c r="V150" s="400">
        <f t="shared" si="15"/>
        <v>0</v>
      </c>
      <c r="W150" s="401">
        <f t="shared" si="16"/>
        <v>0</v>
      </c>
      <c r="X150" s="402"/>
      <c r="Y150" s="402"/>
      <c r="Z150" s="402"/>
      <c r="AA150" s="402"/>
      <c r="AB150" s="402"/>
      <c r="AC150" s="403">
        <f t="shared" si="17"/>
        <v>0</v>
      </c>
      <c r="AD150" s="404">
        <f>IF($AC$2430&lt;85,AC150,AC150-(AC150*'EN-TÊTE DÉLÉGUES'!$C$37))</f>
        <v>0</v>
      </c>
      <c r="AE150" s="405">
        <f t="shared" si="18"/>
        <v>5.5E-2</v>
      </c>
      <c r="AF150" s="406">
        <f t="shared" si="19"/>
        <v>0</v>
      </c>
      <c r="AG150" s="407">
        <f t="shared" si="20"/>
        <v>0</v>
      </c>
    </row>
    <row r="151" spans="1:33" s="408" customFormat="1" ht="12" customHeight="1" x14ac:dyDescent="0.15">
      <c r="A151" s="449">
        <v>9782747090995</v>
      </c>
      <c r="B151" s="414">
        <v>8</v>
      </c>
      <c r="C151" s="450" t="s">
        <v>727</v>
      </c>
      <c r="D151" s="450" t="s">
        <v>35</v>
      </c>
      <c r="E151" s="450" t="s">
        <v>2394</v>
      </c>
      <c r="F151" s="450" t="s">
        <v>1991</v>
      </c>
      <c r="G151" s="450" t="s">
        <v>1429</v>
      </c>
      <c r="H151" s="394">
        <f>VLOOKUP(A151,'02.04.2024'!$A$2:$D$70989,3,FALSE)</f>
        <v>1055</v>
      </c>
      <c r="I151" s="395"/>
      <c r="J151" s="395">
        <v>300</v>
      </c>
      <c r="K151" s="396"/>
      <c r="L151" s="396"/>
      <c r="M151" s="415">
        <v>43257</v>
      </c>
      <c r="N151" s="415"/>
      <c r="O151" s="394">
        <v>9782747090995</v>
      </c>
      <c r="P151" s="451" t="s">
        <v>528</v>
      </c>
      <c r="Q151" s="394">
        <v>3544709</v>
      </c>
      <c r="R151" s="398">
        <v>2.7</v>
      </c>
      <c r="S151" s="398">
        <f t="shared" si="14"/>
        <v>2.5592417061611377</v>
      </c>
      <c r="T151" s="452">
        <v>5.5E-2</v>
      </c>
      <c r="U151" s="1077"/>
      <c r="V151" s="400">
        <f t="shared" si="15"/>
        <v>0</v>
      </c>
      <c r="W151" s="401">
        <f t="shared" si="16"/>
        <v>0</v>
      </c>
      <c r="X151" s="402"/>
      <c r="Y151" s="402"/>
      <c r="Z151" s="402"/>
      <c r="AA151" s="402"/>
      <c r="AB151" s="402"/>
      <c r="AC151" s="403">
        <f t="shared" si="17"/>
        <v>0</v>
      </c>
      <c r="AD151" s="404">
        <f>IF($AC$2430&lt;85,AC151,AC151-(AC151*'EN-TÊTE DÉLÉGUES'!$C$37))</f>
        <v>0</v>
      </c>
      <c r="AE151" s="405">
        <f t="shared" si="18"/>
        <v>5.5E-2</v>
      </c>
      <c r="AF151" s="406">
        <f t="shared" si="19"/>
        <v>0</v>
      </c>
      <c r="AG151" s="407">
        <f t="shared" si="20"/>
        <v>0</v>
      </c>
    </row>
    <row r="152" spans="1:33" s="408" customFormat="1" ht="12" customHeight="1" x14ac:dyDescent="0.15">
      <c r="A152" s="391">
        <v>9791036327117</v>
      </c>
      <c r="B152" s="395">
        <v>9</v>
      </c>
      <c r="C152" s="393" t="s">
        <v>727</v>
      </c>
      <c r="D152" s="393" t="s">
        <v>35</v>
      </c>
      <c r="E152" s="393" t="s">
        <v>2394</v>
      </c>
      <c r="F152" s="393" t="s">
        <v>1991</v>
      </c>
      <c r="G152" s="450" t="s">
        <v>2965</v>
      </c>
      <c r="H152" s="394">
        <f>VLOOKUP(A152,'02.04.2024'!$A$2:$D$70989,3,FALSE)</f>
        <v>2664</v>
      </c>
      <c r="I152" s="395"/>
      <c r="J152" s="414">
        <v>200</v>
      </c>
      <c r="K152" s="396"/>
      <c r="L152" s="396"/>
      <c r="M152" s="396">
        <v>44426</v>
      </c>
      <c r="N152" s="396"/>
      <c r="O152" s="397">
        <v>9791036327117</v>
      </c>
      <c r="P152" s="409" t="s">
        <v>2626</v>
      </c>
      <c r="Q152" s="397">
        <v>1520085</v>
      </c>
      <c r="R152" s="398">
        <v>2.7</v>
      </c>
      <c r="S152" s="398">
        <f t="shared" si="14"/>
        <v>2.5592417061611377</v>
      </c>
      <c r="T152" s="399">
        <v>5.5E-2</v>
      </c>
      <c r="U152" s="1077"/>
      <c r="V152" s="400">
        <f t="shared" si="15"/>
        <v>0</v>
      </c>
      <c r="W152" s="401">
        <f t="shared" si="16"/>
        <v>0</v>
      </c>
      <c r="X152" s="402"/>
      <c r="Y152" s="402"/>
      <c r="Z152" s="402"/>
      <c r="AA152" s="402"/>
      <c r="AB152" s="402"/>
      <c r="AC152" s="403">
        <f t="shared" si="17"/>
        <v>0</v>
      </c>
      <c r="AD152" s="404">
        <f>IF($AC$2430&lt;85,AC152,AC152-(AC152*'EN-TÊTE DÉLÉGUES'!$C$37))</f>
        <v>0</v>
      </c>
      <c r="AE152" s="405">
        <f t="shared" si="18"/>
        <v>5.5E-2</v>
      </c>
      <c r="AF152" s="406">
        <f t="shared" si="19"/>
        <v>0</v>
      </c>
      <c r="AG152" s="407">
        <f t="shared" si="20"/>
        <v>0</v>
      </c>
    </row>
    <row r="153" spans="1:33" s="408" customFormat="1" ht="12" customHeight="1" x14ac:dyDescent="0.15">
      <c r="A153" s="391">
        <v>9782747081719</v>
      </c>
      <c r="B153" s="395">
        <v>9</v>
      </c>
      <c r="C153" s="393" t="s">
        <v>727</v>
      </c>
      <c r="D153" s="393" t="s">
        <v>35</v>
      </c>
      <c r="E153" s="393" t="s">
        <v>2394</v>
      </c>
      <c r="F153" s="393" t="s">
        <v>1991</v>
      </c>
      <c r="G153" s="393" t="s">
        <v>757</v>
      </c>
      <c r="H153" s="394">
        <f>VLOOKUP(A153,'02.04.2024'!$A$2:$D$70989,3,FALSE)</f>
        <v>2423</v>
      </c>
      <c r="I153" s="395"/>
      <c r="J153" s="395">
        <v>200</v>
      </c>
      <c r="K153" s="396"/>
      <c r="L153" s="396"/>
      <c r="M153" s="396">
        <v>42879</v>
      </c>
      <c r="N153" s="396"/>
      <c r="O153" s="397">
        <v>9782747081719</v>
      </c>
      <c r="P153" s="409" t="s">
        <v>911</v>
      </c>
      <c r="Q153" s="397">
        <v>4660098</v>
      </c>
      <c r="R153" s="398">
        <v>2.7</v>
      </c>
      <c r="S153" s="398">
        <f t="shared" si="14"/>
        <v>2.5592417061611377</v>
      </c>
      <c r="T153" s="399">
        <v>5.5E-2</v>
      </c>
      <c r="U153" s="1077"/>
      <c r="V153" s="400">
        <f t="shared" si="15"/>
        <v>0</v>
      </c>
      <c r="W153" s="401">
        <f t="shared" si="16"/>
        <v>0</v>
      </c>
      <c r="X153" s="402"/>
      <c r="Y153" s="402"/>
      <c r="Z153" s="402"/>
      <c r="AA153" s="402"/>
      <c r="AB153" s="402"/>
      <c r="AC153" s="403">
        <f t="shared" si="17"/>
        <v>0</v>
      </c>
      <c r="AD153" s="404">
        <f>IF($AC$2430&lt;85,AC153,AC153-(AC153*'EN-TÊTE DÉLÉGUES'!$C$37))</f>
        <v>0</v>
      </c>
      <c r="AE153" s="405">
        <f t="shared" si="18"/>
        <v>5.5E-2</v>
      </c>
      <c r="AF153" s="406">
        <f t="shared" si="19"/>
        <v>0</v>
      </c>
      <c r="AG153" s="407">
        <f t="shared" si="20"/>
        <v>0</v>
      </c>
    </row>
    <row r="154" spans="1:33" s="408" customFormat="1" ht="12" customHeight="1" x14ac:dyDescent="0.15">
      <c r="A154" s="391">
        <v>9782747055086</v>
      </c>
      <c r="B154" s="395">
        <v>9</v>
      </c>
      <c r="C154" s="393" t="s">
        <v>727</v>
      </c>
      <c r="D154" s="393" t="s">
        <v>35</v>
      </c>
      <c r="E154" s="393" t="s">
        <v>2394</v>
      </c>
      <c r="F154" s="393" t="s">
        <v>1991</v>
      </c>
      <c r="G154" s="450" t="s">
        <v>758</v>
      </c>
      <c r="H154" s="394">
        <f>VLOOKUP(A154,'02.04.2024'!$A$2:$D$70989,3,FALSE)</f>
        <v>202</v>
      </c>
      <c r="I154" s="395"/>
      <c r="J154" s="395">
        <v>300</v>
      </c>
      <c r="K154" s="396"/>
      <c r="L154" s="396"/>
      <c r="M154" s="396">
        <v>42012</v>
      </c>
      <c r="N154" s="396"/>
      <c r="O154" s="397">
        <v>9782747055086</v>
      </c>
      <c r="P154" s="409" t="s">
        <v>175</v>
      </c>
      <c r="Q154" s="397">
        <v>3977735</v>
      </c>
      <c r="R154" s="398">
        <v>2.7</v>
      </c>
      <c r="S154" s="398">
        <f t="shared" si="14"/>
        <v>2.5592417061611377</v>
      </c>
      <c r="T154" s="399">
        <v>5.5E-2</v>
      </c>
      <c r="U154" s="1077"/>
      <c r="V154" s="400">
        <f t="shared" si="15"/>
        <v>0</v>
      </c>
      <c r="W154" s="401">
        <f t="shared" si="16"/>
        <v>0</v>
      </c>
      <c r="X154" s="402"/>
      <c r="Y154" s="402"/>
      <c r="Z154" s="402"/>
      <c r="AA154" s="402"/>
      <c r="AB154" s="402"/>
      <c r="AC154" s="403">
        <f t="shared" si="17"/>
        <v>0</v>
      </c>
      <c r="AD154" s="404">
        <f>IF($AC$2430&lt;85,AC154,AC154-(AC154*'EN-TÊTE DÉLÉGUES'!$C$37))</f>
        <v>0</v>
      </c>
      <c r="AE154" s="405">
        <f t="shared" si="18"/>
        <v>5.5E-2</v>
      </c>
      <c r="AF154" s="406">
        <f t="shared" si="19"/>
        <v>0</v>
      </c>
      <c r="AG154" s="407">
        <f t="shared" si="20"/>
        <v>0</v>
      </c>
    </row>
    <row r="155" spans="1:33" s="408" customFormat="1" ht="12" customHeight="1" x14ac:dyDescent="0.15">
      <c r="A155" s="391">
        <v>9791036341496</v>
      </c>
      <c r="B155" s="395">
        <v>9</v>
      </c>
      <c r="C155" s="393" t="s">
        <v>727</v>
      </c>
      <c r="D155" s="393" t="s">
        <v>35</v>
      </c>
      <c r="E155" s="393" t="s">
        <v>2394</v>
      </c>
      <c r="F155" s="393" t="s">
        <v>1991</v>
      </c>
      <c r="G155" s="450" t="s">
        <v>3155</v>
      </c>
      <c r="H155" s="394">
        <f>VLOOKUP(A155,'02.04.2024'!$A$2:$D$70989,3,FALSE)</f>
        <v>3038</v>
      </c>
      <c r="I155" s="395"/>
      <c r="J155" s="395">
        <v>200</v>
      </c>
      <c r="K155" s="396"/>
      <c r="L155" s="396"/>
      <c r="M155" s="396">
        <v>44629</v>
      </c>
      <c r="N155" s="396"/>
      <c r="O155" s="397">
        <v>9791036341496</v>
      </c>
      <c r="P155" s="409" t="s">
        <v>3152</v>
      </c>
      <c r="Q155" s="397">
        <v>8435634</v>
      </c>
      <c r="R155" s="398">
        <v>2.7</v>
      </c>
      <c r="S155" s="398">
        <f t="shared" si="14"/>
        <v>2.5592417061611377</v>
      </c>
      <c r="T155" s="399">
        <v>5.5E-2</v>
      </c>
      <c r="U155" s="1077"/>
      <c r="V155" s="400">
        <f t="shared" si="15"/>
        <v>0</v>
      </c>
      <c r="W155" s="401">
        <f t="shared" si="16"/>
        <v>0</v>
      </c>
      <c r="X155" s="402"/>
      <c r="Y155" s="402"/>
      <c r="Z155" s="402"/>
      <c r="AA155" s="402"/>
      <c r="AB155" s="402"/>
      <c r="AC155" s="403">
        <f t="shared" si="17"/>
        <v>0</v>
      </c>
      <c r="AD155" s="404">
        <f>IF($AC$2430&lt;85,AC155,AC155-(AC155*'EN-TÊTE DÉLÉGUES'!$C$37))</f>
        <v>0</v>
      </c>
      <c r="AE155" s="405">
        <f t="shared" si="18"/>
        <v>5.5E-2</v>
      </c>
      <c r="AF155" s="406">
        <f t="shared" si="19"/>
        <v>0</v>
      </c>
      <c r="AG155" s="407">
        <f t="shared" si="20"/>
        <v>0</v>
      </c>
    </row>
    <row r="156" spans="1:33" s="509" customFormat="1" ht="12" customHeight="1" x14ac:dyDescent="0.15">
      <c r="A156" s="495">
        <v>9791036323119</v>
      </c>
      <c r="B156" s="500">
        <v>9</v>
      </c>
      <c r="C156" s="497" t="s">
        <v>727</v>
      </c>
      <c r="D156" s="497" t="s">
        <v>35</v>
      </c>
      <c r="E156" s="497" t="s">
        <v>2394</v>
      </c>
      <c r="F156" s="497" t="s">
        <v>1991</v>
      </c>
      <c r="G156" s="498" t="s">
        <v>2073</v>
      </c>
      <c r="H156" s="499">
        <f>VLOOKUP(A156,'02.04.2024'!$A$2:$D$70989,3,FALSE)</f>
        <v>-115</v>
      </c>
      <c r="I156" s="500" t="s">
        <v>378</v>
      </c>
      <c r="J156" s="500">
        <v>200</v>
      </c>
      <c r="K156" s="501">
        <v>45427</v>
      </c>
      <c r="L156" s="501"/>
      <c r="M156" s="501">
        <v>44111</v>
      </c>
      <c r="N156" s="501"/>
      <c r="O156" s="502">
        <v>9791036323119</v>
      </c>
      <c r="P156" s="503" t="s">
        <v>2108</v>
      </c>
      <c r="Q156" s="502">
        <v>5968512</v>
      </c>
      <c r="R156" s="504">
        <v>2.7</v>
      </c>
      <c r="S156" s="504">
        <f t="shared" si="14"/>
        <v>2.5592417061611377</v>
      </c>
      <c r="T156" s="505">
        <v>5.5E-2</v>
      </c>
      <c r="U156" s="1079"/>
      <c r="V156" s="506">
        <f t="shared" si="15"/>
        <v>0</v>
      </c>
      <c r="W156" s="507">
        <f t="shared" si="16"/>
        <v>0</v>
      </c>
      <c r="X156" s="508"/>
      <c r="Y156" s="508"/>
      <c r="Z156" s="508"/>
      <c r="AA156" s="508"/>
      <c r="AB156" s="508"/>
      <c r="AC156" s="421">
        <f t="shared" si="17"/>
        <v>0</v>
      </c>
      <c r="AD156" s="422">
        <f>IF($AC$2430&lt;85,AC156,AC156-(AC156*'EN-TÊTE DÉLÉGUES'!$C$37))</f>
        <v>0</v>
      </c>
      <c r="AE156" s="423">
        <f t="shared" si="18"/>
        <v>5.5E-2</v>
      </c>
      <c r="AF156" s="424">
        <f t="shared" si="19"/>
        <v>0</v>
      </c>
      <c r="AG156" s="425">
        <f t="shared" si="20"/>
        <v>0</v>
      </c>
    </row>
    <row r="157" spans="1:33" s="509" customFormat="1" ht="12" customHeight="1" x14ac:dyDescent="0.15">
      <c r="A157" s="495">
        <v>9782747055055</v>
      </c>
      <c r="B157" s="500">
        <v>9</v>
      </c>
      <c r="C157" s="497" t="s">
        <v>727</v>
      </c>
      <c r="D157" s="497" t="s">
        <v>35</v>
      </c>
      <c r="E157" s="497" t="s">
        <v>2394</v>
      </c>
      <c r="F157" s="497" t="s">
        <v>1991</v>
      </c>
      <c r="G157" s="498" t="s">
        <v>759</v>
      </c>
      <c r="H157" s="499">
        <f>VLOOKUP(A157,'02.04.2024'!$A$2:$D$70989,3,FALSE)</f>
        <v>-70</v>
      </c>
      <c r="I157" s="500" t="s">
        <v>378</v>
      </c>
      <c r="J157" s="500">
        <v>200</v>
      </c>
      <c r="K157" s="501">
        <v>45397</v>
      </c>
      <c r="L157" s="501"/>
      <c r="M157" s="501">
        <v>42012</v>
      </c>
      <c r="N157" s="501"/>
      <c r="O157" s="502">
        <v>9782747055055</v>
      </c>
      <c r="P157" s="503" t="s">
        <v>176</v>
      </c>
      <c r="Q157" s="502">
        <v>3977120</v>
      </c>
      <c r="R157" s="504">
        <v>2.7</v>
      </c>
      <c r="S157" s="504">
        <f t="shared" si="14"/>
        <v>2.5592417061611377</v>
      </c>
      <c r="T157" s="505">
        <v>5.5E-2</v>
      </c>
      <c r="U157" s="1079"/>
      <c r="V157" s="506">
        <f t="shared" si="15"/>
        <v>0</v>
      </c>
      <c r="W157" s="507">
        <f t="shared" si="16"/>
        <v>0</v>
      </c>
      <c r="X157" s="508"/>
      <c r="Y157" s="508"/>
      <c r="Z157" s="508"/>
      <c r="AA157" s="508"/>
      <c r="AB157" s="508"/>
      <c r="AC157" s="421">
        <f t="shared" si="17"/>
        <v>0</v>
      </c>
      <c r="AD157" s="422">
        <f>IF($AC$2430&lt;85,AC157,AC157-(AC157*'EN-TÊTE DÉLÉGUES'!$C$37))</f>
        <v>0</v>
      </c>
      <c r="AE157" s="423">
        <f t="shared" si="18"/>
        <v>5.5E-2</v>
      </c>
      <c r="AF157" s="424">
        <f t="shared" si="19"/>
        <v>0</v>
      </c>
      <c r="AG157" s="425">
        <f t="shared" si="20"/>
        <v>0</v>
      </c>
    </row>
    <row r="158" spans="1:33" s="408" customFormat="1" ht="12" customHeight="1" x14ac:dyDescent="0.15">
      <c r="A158" s="391">
        <v>9791036314698</v>
      </c>
      <c r="B158" s="395">
        <v>9</v>
      </c>
      <c r="C158" s="426" t="s">
        <v>727</v>
      </c>
      <c r="D158" s="393" t="s">
        <v>35</v>
      </c>
      <c r="E158" s="393" t="s">
        <v>2394</v>
      </c>
      <c r="F158" s="393" t="s">
        <v>1991</v>
      </c>
      <c r="G158" s="393" t="s">
        <v>1821</v>
      </c>
      <c r="H158" s="394">
        <f>VLOOKUP(A158,'02.04.2024'!$A$2:$D$70989,3,FALSE)</f>
        <v>3690</v>
      </c>
      <c r="I158" s="395"/>
      <c r="J158" s="414">
        <v>200</v>
      </c>
      <c r="K158" s="396"/>
      <c r="L158" s="396"/>
      <c r="M158" s="396">
        <v>43832</v>
      </c>
      <c r="N158" s="396"/>
      <c r="O158" s="397">
        <v>9791036314698</v>
      </c>
      <c r="P158" s="409" t="s">
        <v>1502</v>
      </c>
      <c r="Q158" s="397">
        <v>8757814</v>
      </c>
      <c r="R158" s="398">
        <v>2.7</v>
      </c>
      <c r="S158" s="398">
        <f t="shared" si="14"/>
        <v>2.5592417061611377</v>
      </c>
      <c r="T158" s="399">
        <v>5.5E-2</v>
      </c>
      <c r="U158" s="1077"/>
      <c r="V158" s="400">
        <f t="shared" si="15"/>
        <v>0</v>
      </c>
      <c r="W158" s="401">
        <f t="shared" si="16"/>
        <v>0</v>
      </c>
      <c r="X158" s="402"/>
      <c r="Y158" s="402"/>
      <c r="Z158" s="402"/>
      <c r="AA158" s="402"/>
      <c r="AB158" s="402"/>
      <c r="AC158" s="403">
        <f t="shared" si="17"/>
        <v>0</v>
      </c>
      <c r="AD158" s="404">
        <f>IF($AC$2430&lt;85,AC158,AC158-(AC158*'EN-TÊTE DÉLÉGUES'!$C$37))</f>
        <v>0</v>
      </c>
      <c r="AE158" s="405">
        <f t="shared" si="18"/>
        <v>5.5E-2</v>
      </c>
      <c r="AF158" s="406">
        <f t="shared" si="19"/>
        <v>0</v>
      </c>
      <c r="AG158" s="407">
        <f t="shared" si="20"/>
        <v>0</v>
      </c>
    </row>
    <row r="159" spans="1:33" s="408" customFormat="1" ht="12" customHeight="1" x14ac:dyDescent="0.15">
      <c r="A159" s="391">
        <v>9791036341403</v>
      </c>
      <c r="B159" s="395">
        <v>9</v>
      </c>
      <c r="C159" s="393" t="s">
        <v>727</v>
      </c>
      <c r="D159" s="393" t="s">
        <v>35</v>
      </c>
      <c r="E159" s="393" t="s">
        <v>2394</v>
      </c>
      <c r="F159" s="393" t="s">
        <v>1991</v>
      </c>
      <c r="G159" s="450" t="s">
        <v>3528</v>
      </c>
      <c r="H159" s="394">
        <f>VLOOKUP(A159,'02.04.2024'!$A$2:$D$70989,3,FALSE)</f>
        <v>4073</v>
      </c>
      <c r="I159" s="395"/>
      <c r="J159" s="395">
        <v>200</v>
      </c>
      <c r="K159" s="396"/>
      <c r="L159" s="396"/>
      <c r="M159" s="396">
        <v>44566</v>
      </c>
      <c r="N159" s="396"/>
      <c r="O159" s="397">
        <v>9791036341403</v>
      </c>
      <c r="P159" s="409" t="s">
        <v>3148</v>
      </c>
      <c r="Q159" s="397">
        <v>8436987</v>
      </c>
      <c r="R159" s="398">
        <v>2.7</v>
      </c>
      <c r="S159" s="398">
        <f t="shared" si="14"/>
        <v>2.5592417061611377</v>
      </c>
      <c r="T159" s="399">
        <v>5.5E-2</v>
      </c>
      <c r="U159" s="1077"/>
      <c r="V159" s="400">
        <f t="shared" si="15"/>
        <v>0</v>
      </c>
      <c r="W159" s="401">
        <f t="shared" si="16"/>
        <v>0</v>
      </c>
      <c r="X159" s="402"/>
      <c r="Y159" s="402"/>
      <c r="Z159" s="402"/>
      <c r="AA159" s="402"/>
      <c r="AB159" s="402"/>
      <c r="AC159" s="403">
        <f t="shared" si="17"/>
        <v>0</v>
      </c>
      <c r="AD159" s="404">
        <f>IF($AC$2430&lt;85,AC159,AC159-(AC159*'EN-TÊTE DÉLÉGUES'!$C$37))</f>
        <v>0</v>
      </c>
      <c r="AE159" s="405">
        <f t="shared" si="18"/>
        <v>5.5E-2</v>
      </c>
      <c r="AF159" s="406">
        <f t="shared" si="19"/>
        <v>0</v>
      </c>
      <c r="AG159" s="407">
        <f t="shared" si="20"/>
        <v>0</v>
      </c>
    </row>
    <row r="160" spans="1:33" s="408" customFormat="1" ht="12" customHeight="1" x14ac:dyDescent="0.15">
      <c r="A160" s="391">
        <v>9782747052443</v>
      </c>
      <c r="B160" s="395">
        <v>9</v>
      </c>
      <c r="C160" s="393" t="s">
        <v>727</v>
      </c>
      <c r="D160" s="393" t="s">
        <v>35</v>
      </c>
      <c r="E160" s="393" t="s">
        <v>2394</v>
      </c>
      <c r="F160" s="393" t="s">
        <v>1991</v>
      </c>
      <c r="G160" s="450" t="s">
        <v>304</v>
      </c>
      <c r="H160" s="394">
        <f>VLOOKUP(A160,'02.04.2024'!$A$2:$D$70989,3,FALSE)</f>
        <v>3022</v>
      </c>
      <c r="I160" s="395"/>
      <c r="J160" s="395">
        <v>300</v>
      </c>
      <c r="K160" s="396"/>
      <c r="L160" s="396"/>
      <c r="M160" s="396">
        <v>41808</v>
      </c>
      <c r="N160" s="396"/>
      <c r="O160" s="397">
        <v>9782747052443</v>
      </c>
      <c r="P160" s="409" t="s">
        <v>127</v>
      </c>
      <c r="Q160" s="397">
        <v>3970475</v>
      </c>
      <c r="R160" s="398">
        <v>2.7</v>
      </c>
      <c r="S160" s="398">
        <f t="shared" si="14"/>
        <v>2.5592417061611377</v>
      </c>
      <c r="T160" s="399">
        <v>5.5E-2</v>
      </c>
      <c r="U160" s="1077"/>
      <c r="V160" s="400">
        <f t="shared" si="15"/>
        <v>0</v>
      </c>
      <c r="W160" s="401">
        <f t="shared" si="16"/>
        <v>0</v>
      </c>
      <c r="X160" s="402"/>
      <c r="Y160" s="402"/>
      <c r="Z160" s="402"/>
      <c r="AA160" s="402"/>
      <c r="AB160" s="402"/>
      <c r="AC160" s="403">
        <f t="shared" si="17"/>
        <v>0</v>
      </c>
      <c r="AD160" s="404">
        <f>IF($AC$2430&lt;85,AC160,AC160-(AC160*'EN-TÊTE DÉLÉGUES'!$C$37))</f>
        <v>0</v>
      </c>
      <c r="AE160" s="405">
        <f t="shared" si="18"/>
        <v>5.5E-2</v>
      </c>
      <c r="AF160" s="406">
        <f t="shared" si="19"/>
        <v>0</v>
      </c>
      <c r="AG160" s="407">
        <f t="shared" si="20"/>
        <v>0</v>
      </c>
    </row>
    <row r="161" spans="1:34" s="408" customFormat="1" ht="12" customHeight="1" x14ac:dyDescent="0.15">
      <c r="A161" s="391">
        <v>9791036341502</v>
      </c>
      <c r="B161" s="395">
        <v>9</v>
      </c>
      <c r="C161" s="393" t="s">
        <v>727</v>
      </c>
      <c r="D161" s="393" t="s">
        <v>35</v>
      </c>
      <c r="E161" s="393" t="s">
        <v>2394</v>
      </c>
      <c r="F161" s="393" t="s">
        <v>1991</v>
      </c>
      <c r="G161" s="450" t="s">
        <v>3156</v>
      </c>
      <c r="H161" s="394">
        <f>VLOOKUP(A161,'02.04.2024'!$A$2:$D$70989,3,FALSE)</f>
        <v>145</v>
      </c>
      <c r="I161" s="395"/>
      <c r="J161" s="395">
        <v>300</v>
      </c>
      <c r="K161" s="396"/>
      <c r="L161" s="396"/>
      <c r="M161" s="396">
        <v>44629</v>
      </c>
      <c r="N161" s="396"/>
      <c r="O161" s="397">
        <v>9791036341502</v>
      </c>
      <c r="P161" s="409" t="s">
        <v>3153</v>
      </c>
      <c r="Q161" s="397">
        <v>8435757</v>
      </c>
      <c r="R161" s="398">
        <v>2.7</v>
      </c>
      <c r="S161" s="398">
        <f t="shared" si="14"/>
        <v>2.5592417061611377</v>
      </c>
      <c r="T161" s="399">
        <v>5.5E-2</v>
      </c>
      <c r="U161" s="1077"/>
      <c r="V161" s="400">
        <f t="shared" si="15"/>
        <v>0</v>
      </c>
      <c r="W161" s="401">
        <f t="shared" si="16"/>
        <v>0</v>
      </c>
      <c r="X161" s="402"/>
      <c r="Y161" s="402"/>
      <c r="Z161" s="402"/>
      <c r="AA161" s="402"/>
      <c r="AB161" s="402"/>
      <c r="AC161" s="403">
        <f t="shared" si="17"/>
        <v>0</v>
      </c>
      <c r="AD161" s="404">
        <f>IF($AC$2430&lt;85,AC161,AC161-(AC161*'EN-TÊTE DÉLÉGUES'!$C$37))</f>
        <v>0</v>
      </c>
      <c r="AE161" s="405">
        <f t="shared" si="18"/>
        <v>5.5E-2</v>
      </c>
      <c r="AF161" s="406">
        <f t="shared" si="19"/>
        <v>0</v>
      </c>
      <c r="AG161" s="407">
        <f t="shared" si="20"/>
        <v>0</v>
      </c>
    </row>
    <row r="162" spans="1:34" s="408" customFormat="1" ht="12" customHeight="1" x14ac:dyDescent="0.15">
      <c r="A162" s="391">
        <v>9782747058179</v>
      </c>
      <c r="B162" s="395">
        <v>9</v>
      </c>
      <c r="C162" s="393" t="s">
        <v>727</v>
      </c>
      <c r="D162" s="393" t="s">
        <v>35</v>
      </c>
      <c r="E162" s="393" t="s">
        <v>2394</v>
      </c>
      <c r="F162" s="393" t="s">
        <v>1991</v>
      </c>
      <c r="G162" s="450" t="s">
        <v>760</v>
      </c>
      <c r="H162" s="394">
        <f>VLOOKUP(A162,'02.04.2024'!$A$2:$D$70989,3,FALSE)</f>
        <v>3918</v>
      </c>
      <c r="I162" s="395"/>
      <c r="J162" s="395">
        <v>200</v>
      </c>
      <c r="K162" s="396"/>
      <c r="L162" s="396"/>
      <c r="M162" s="396">
        <v>42128</v>
      </c>
      <c r="N162" s="396"/>
      <c r="O162" s="397">
        <v>9782747058179</v>
      </c>
      <c r="P162" s="409" t="s">
        <v>201</v>
      </c>
      <c r="Q162" s="397">
        <v>3976258</v>
      </c>
      <c r="R162" s="398">
        <v>2.7</v>
      </c>
      <c r="S162" s="398">
        <f t="shared" si="14"/>
        <v>2.5592417061611377</v>
      </c>
      <c r="T162" s="399">
        <v>5.5E-2</v>
      </c>
      <c r="U162" s="1077"/>
      <c r="V162" s="400">
        <f t="shared" si="15"/>
        <v>0</v>
      </c>
      <c r="W162" s="401">
        <f t="shared" si="16"/>
        <v>0</v>
      </c>
      <c r="X162" s="402"/>
      <c r="Y162" s="402"/>
      <c r="Z162" s="402"/>
      <c r="AA162" s="402"/>
      <c r="AB162" s="402"/>
      <c r="AC162" s="403">
        <f t="shared" si="17"/>
        <v>0</v>
      </c>
      <c r="AD162" s="404">
        <f>IF($AC$2430&lt;85,AC162,AC162-(AC162*'EN-TÊTE DÉLÉGUES'!$C$37))</f>
        <v>0</v>
      </c>
      <c r="AE162" s="405">
        <f t="shared" si="18"/>
        <v>5.5E-2</v>
      </c>
      <c r="AF162" s="406">
        <f t="shared" si="19"/>
        <v>0</v>
      </c>
      <c r="AG162" s="407">
        <f t="shared" si="20"/>
        <v>0</v>
      </c>
    </row>
    <row r="163" spans="1:34" s="408" customFormat="1" ht="12" customHeight="1" x14ac:dyDescent="0.15">
      <c r="A163" s="391">
        <v>9782747081726</v>
      </c>
      <c r="B163" s="392">
        <v>9</v>
      </c>
      <c r="C163" s="393" t="s">
        <v>727</v>
      </c>
      <c r="D163" s="393" t="s">
        <v>35</v>
      </c>
      <c r="E163" s="393" t="s">
        <v>2394</v>
      </c>
      <c r="F163" s="393" t="s">
        <v>1991</v>
      </c>
      <c r="G163" s="450" t="s">
        <v>558</v>
      </c>
      <c r="H163" s="394">
        <f>VLOOKUP(A163,'02.04.2024'!$A$2:$D$70989,3,FALSE)</f>
        <v>1490</v>
      </c>
      <c r="I163" s="395"/>
      <c r="J163" s="395">
        <v>200</v>
      </c>
      <c r="K163" s="396">
        <v>45427</v>
      </c>
      <c r="L163" s="396"/>
      <c r="M163" s="396">
        <v>42879</v>
      </c>
      <c r="N163" s="396"/>
      <c r="O163" s="397">
        <v>9782747081726</v>
      </c>
      <c r="P163" s="409" t="s">
        <v>397</v>
      </c>
      <c r="Q163" s="397">
        <v>4659975</v>
      </c>
      <c r="R163" s="398">
        <v>2.7</v>
      </c>
      <c r="S163" s="398">
        <f t="shared" si="14"/>
        <v>2.5592417061611377</v>
      </c>
      <c r="T163" s="399">
        <v>5.5E-2</v>
      </c>
      <c r="U163" s="1077"/>
      <c r="V163" s="400">
        <f t="shared" si="15"/>
        <v>0</v>
      </c>
      <c r="W163" s="401">
        <f t="shared" si="16"/>
        <v>0</v>
      </c>
      <c r="X163" s="402"/>
      <c r="Y163" s="402"/>
      <c r="Z163" s="402"/>
      <c r="AA163" s="402"/>
      <c r="AB163" s="402"/>
      <c r="AC163" s="403">
        <f t="shared" si="17"/>
        <v>0</v>
      </c>
      <c r="AD163" s="404">
        <f>IF($AC$2430&lt;85,AC163,AC163-(AC163*'EN-TÊTE DÉLÉGUES'!$C$37))</f>
        <v>0</v>
      </c>
      <c r="AE163" s="405">
        <f t="shared" si="18"/>
        <v>5.5E-2</v>
      </c>
      <c r="AF163" s="406">
        <f t="shared" si="19"/>
        <v>0</v>
      </c>
      <c r="AG163" s="407">
        <f t="shared" si="20"/>
        <v>0</v>
      </c>
    </row>
    <row r="164" spans="1:34" s="509" customFormat="1" ht="12" customHeight="1" x14ac:dyDescent="0.15">
      <c r="A164" s="495">
        <v>9791036349881</v>
      </c>
      <c r="B164" s="500">
        <v>9</v>
      </c>
      <c r="C164" s="497" t="s">
        <v>727</v>
      </c>
      <c r="D164" s="497" t="s">
        <v>35</v>
      </c>
      <c r="E164" s="497" t="s">
        <v>2394</v>
      </c>
      <c r="F164" s="497" t="s">
        <v>1991</v>
      </c>
      <c r="G164" s="497" t="s">
        <v>3815</v>
      </c>
      <c r="H164" s="499">
        <f>VLOOKUP(A164,'02.04.2024'!$A$2:$D$70989,3,FALSE)</f>
        <v>0</v>
      </c>
      <c r="I164" s="499" t="s">
        <v>378</v>
      </c>
      <c r="J164" s="500">
        <v>200</v>
      </c>
      <c r="K164" s="501"/>
      <c r="L164" s="501"/>
      <c r="M164" s="501">
        <v>44755</v>
      </c>
      <c r="N164" s="501"/>
      <c r="O164" s="502">
        <v>9791036349881</v>
      </c>
      <c r="P164" s="502" t="s">
        <v>3833</v>
      </c>
      <c r="Q164" s="502">
        <v>5129784</v>
      </c>
      <c r="R164" s="517">
        <v>2.7</v>
      </c>
      <c r="S164" s="504">
        <f t="shared" si="14"/>
        <v>2.5592417061611377</v>
      </c>
      <c r="T164" s="505">
        <v>5.5E-2</v>
      </c>
      <c r="U164" s="1079"/>
      <c r="V164" s="506">
        <f t="shared" si="15"/>
        <v>0</v>
      </c>
      <c r="W164" s="507">
        <f t="shared" si="16"/>
        <v>0</v>
      </c>
      <c r="X164" s="518"/>
      <c r="Y164" s="508"/>
      <c r="Z164" s="508"/>
      <c r="AA164" s="508"/>
      <c r="AB164" s="508"/>
      <c r="AC164" s="421">
        <f t="shared" si="17"/>
        <v>0</v>
      </c>
      <c r="AD164" s="422">
        <f>IF($AC$2430&lt;85,AC164,AC164-(AC164*'EN-TÊTE DÉLÉGUES'!$C$37))</f>
        <v>0</v>
      </c>
      <c r="AE164" s="423">
        <f t="shared" si="18"/>
        <v>5.5E-2</v>
      </c>
      <c r="AF164" s="424">
        <f t="shared" si="19"/>
        <v>0</v>
      </c>
      <c r="AG164" s="425">
        <f t="shared" si="20"/>
        <v>0</v>
      </c>
      <c r="AH164" s="519"/>
    </row>
    <row r="165" spans="1:34" s="408" customFormat="1" ht="12" customHeight="1" x14ac:dyDescent="0.15">
      <c r="A165" s="391">
        <v>9782747052184</v>
      </c>
      <c r="B165" s="395">
        <v>9</v>
      </c>
      <c r="C165" s="393" t="s">
        <v>727</v>
      </c>
      <c r="D165" s="393" t="s">
        <v>35</v>
      </c>
      <c r="E165" s="393" t="s">
        <v>2394</v>
      </c>
      <c r="F165" s="393" t="s">
        <v>1991</v>
      </c>
      <c r="G165" s="450" t="s">
        <v>139</v>
      </c>
      <c r="H165" s="394">
        <f>VLOOKUP(A165,'02.04.2024'!$A$2:$D$70989,3,FALSE)</f>
        <v>23642</v>
      </c>
      <c r="I165" s="395"/>
      <c r="J165" s="395">
        <v>200</v>
      </c>
      <c r="K165" s="396"/>
      <c r="L165" s="396"/>
      <c r="M165" s="396">
        <v>41781</v>
      </c>
      <c r="N165" s="396"/>
      <c r="O165" s="397">
        <v>9782747052184</v>
      </c>
      <c r="P165" s="409" t="s">
        <v>137</v>
      </c>
      <c r="Q165" s="397">
        <v>3788164</v>
      </c>
      <c r="R165" s="398">
        <v>2.7</v>
      </c>
      <c r="S165" s="398">
        <f t="shared" si="14"/>
        <v>2.5592417061611377</v>
      </c>
      <c r="T165" s="399">
        <v>5.5E-2</v>
      </c>
      <c r="U165" s="1077"/>
      <c r="V165" s="400">
        <f t="shared" si="15"/>
        <v>0</v>
      </c>
      <c r="W165" s="401">
        <f t="shared" si="16"/>
        <v>0</v>
      </c>
      <c r="X165" s="402"/>
      <c r="Y165" s="402"/>
      <c r="Z165" s="402"/>
      <c r="AA165" s="402"/>
      <c r="AB165" s="402"/>
      <c r="AC165" s="403">
        <f t="shared" si="17"/>
        <v>0</v>
      </c>
      <c r="AD165" s="404">
        <f>IF($AC$2430&lt;85,AC165,AC165-(AC165*'EN-TÊTE DÉLÉGUES'!$C$37))</f>
        <v>0</v>
      </c>
      <c r="AE165" s="405">
        <f t="shared" si="18"/>
        <v>5.5E-2</v>
      </c>
      <c r="AF165" s="406">
        <f t="shared" si="19"/>
        <v>0</v>
      </c>
      <c r="AG165" s="407">
        <f t="shared" si="20"/>
        <v>0</v>
      </c>
    </row>
    <row r="166" spans="1:34" s="408" customFormat="1" ht="12" customHeight="1" x14ac:dyDescent="0.15">
      <c r="A166" s="391">
        <v>9791036336508</v>
      </c>
      <c r="B166" s="395">
        <v>9</v>
      </c>
      <c r="C166" s="393" t="s">
        <v>727</v>
      </c>
      <c r="D166" s="393" t="s">
        <v>35</v>
      </c>
      <c r="E166" s="393" t="s">
        <v>2394</v>
      </c>
      <c r="F166" s="393" t="s">
        <v>1991</v>
      </c>
      <c r="G166" s="450" t="s">
        <v>2966</v>
      </c>
      <c r="H166" s="394">
        <f>VLOOKUP(A166,'02.04.2024'!$A$2:$D$70989,3,FALSE)</f>
        <v>2187</v>
      </c>
      <c r="I166" s="395"/>
      <c r="J166" s="414">
        <v>200</v>
      </c>
      <c r="K166" s="396"/>
      <c r="L166" s="396"/>
      <c r="M166" s="396">
        <v>44426</v>
      </c>
      <c r="N166" s="396"/>
      <c r="O166" s="397">
        <v>9791036336508</v>
      </c>
      <c r="P166" s="409" t="s">
        <v>2628</v>
      </c>
      <c r="Q166" s="397">
        <v>6269432</v>
      </c>
      <c r="R166" s="398">
        <v>2.7</v>
      </c>
      <c r="S166" s="398">
        <f t="shared" si="14"/>
        <v>2.5592417061611377</v>
      </c>
      <c r="T166" s="399">
        <v>5.5E-2</v>
      </c>
      <c r="U166" s="1077"/>
      <c r="V166" s="400">
        <f t="shared" si="15"/>
        <v>0</v>
      </c>
      <c r="W166" s="401">
        <f t="shared" si="16"/>
        <v>0</v>
      </c>
      <c r="X166" s="402"/>
      <c r="Y166" s="402"/>
      <c r="Z166" s="402"/>
      <c r="AA166" s="402"/>
      <c r="AB166" s="402"/>
      <c r="AC166" s="403">
        <f t="shared" si="17"/>
        <v>0</v>
      </c>
      <c r="AD166" s="404">
        <f>IF($AC$2430&lt;85,AC166,AC166-(AC166*'EN-TÊTE DÉLÉGUES'!$C$37))</f>
        <v>0</v>
      </c>
      <c r="AE166" s="405">
        <f t="shared" si="18"/>
        <v>5.5E-2</v>
      </c>
      <c r="AF166" s="406">
        <f t="shared" si="19"/>
        <v>0</v>
      </c>
      <c r="AG166" s="407">
        <f t="shared" si="20"/>
        <v>0</v>
      </c>
    </row>
    <row r="167" spans="1:34" s="408" customFormat="1" ht="12" customHeight="1" x14ac:dyDescent="0.15">
      <c r="A167" s="391">
        <v>9782747055161</v>
      </c>
      <c r="B167" s="395">
        <v>9</v>
      </c>
      <c r="C167" s="393" t="s">
        <v>727</v>
      </c>
      <c r="D167" s="393" t="s">
        <v>35</v>
      </c>
      <c r="E167" s="393" t="s">
        <v>2394</v>
      </c>
      <c r="F167" s="393" t="s">
        <v>1991</v>
      </c>
      <c r="G167" s="450" t="s">
        <v>1006</v>
      </c>
      <c r="H167" s="394">
        <f>VLOOKUP(A167,'02.04.2024'!$A$2:$D$70989,3,FALSE)</f>
        <v>14971</v>
      </c>
      <c r="I167" s="395"/>
      <c r="J167" s="395">
        <v>200</v>
      </c>
      <c r="K167" s="396"/>
      <c r="L167" s="396"/>
      <c r="M167" s="396">
        <v>42012</v>
      </c>
      <c r="N167" s="396"/>
      <c r="O167" s="397">
        <v>9782747055161</v>
      </c>
      <c r="P167" s="409" t="s">
        <v>177</v>
      </c>
      <c r="Q167" s="397">
        <v>3978971</v>
      </c>
      <c r="R167" s="398">
        <v>2.7</v>
      </c>
      <c r="S167" s="398">
        <f t="shared" si="14"/>
        <v>2.5592417061611377</v>
      </c>
      <c r="T167" s="399">
        <v>5.5E-2</v>
      </c>
      <c r="U167" s="1077"/>
      <c r="V167" s="400">
        <f t="shared" si="15"/>
        <v>0</v>
      </c>
      <c r="W167" s="401">
        <f t="shared" si="16"/>
        <v>0</v>
      </c>
      <c r="X167" s="402"/>
      <c r="Y167" s="402"/>
      <c r="Z167" s="402"/>
      <c r="AA167" s="402"/>
      <c r="AB167" s="402"/>
      <c r="AC167" s="403">
        <f t="shared" si="17"/>
        <v>0</v>
      </c>
      <c r="AD167" s="404">
        <f>IF($AC$2430&lt;85,AC167,AC167-(AC167*'EN-TÊTE DÉLÉGUES'!$C$37))</f>
        <v>0</v>
      </c>
      <c r="AE167" s="405">
        <f t="shared" si="18"/>
        <v>5.5E-2</v>
      </c>
      <c r="AF167" s="406">
        <f t="shared" si="19"/>
        <v>0</v>
      </c>
      <c r="AG167" s="407">
        <f t="shared" si="20"/>
        <v>0</v>
      </c>
    </row>
    <row r="168" spans="1:34" s="408" customFormat="1" ht="12" customHeight="1" x14ac:dyDescent="0.15">
      <c r="A168" s="391">
        <v>9791036314704</v>
      </c>
      <c r="B168" s="395">
        <v>9</v>
      </c>
      <c r="C168" s="426" t="s">
        <v>727</v>
      </c>
      <c r="D168" s="393" t="s">
        <v>35</v>
      </c>
      <c r="E168" s="393" t="s">
        <v>2394</v>
      </c>
      <c r="F168" s="393" t="s">
        <v>1991</v>
      </c>
      <c r="G168" s="393" t="s">
        <v>1820</v>
      </c>
      <c r="H168" s="394">
        <f>VLOOKUP(A168,'02.04.2024'!$A$2:$D$70989,3,FALSE)</f>
        <v>1771</v>
      </c>
      <c r="I168" s="395"/>
      <c r="J168" s="414">
        <v>200</v>
      </c>
      <c r="K168" s="396"/>
      <c r="L168" s="396"/>
      <c r="M168" s="396">
        <v>43832</v>
      </c>
      <c r="N168" s="396"/>
      <c r="O168" s="397">
        <v>9791036314704</v>
      </c>
      <c r="P168" s="409" t="s">
        <v>1504</v>
      </c>
      <c r="Q168" s="397">
        <v>8757937</v>
      </c>
      <c r="R168" s="398">
        <v>2.7</v>
      </c>
      <c r="S168" s="398">
        <f t="shared" si="14"/>
        <v>2.5592417061611377</v>
      </c>
      <c r="T168" s="399">
        <v>5.5E-2</v>
      </c>
      <c r="U168" s="1077"/>
      <c r="V168" s="400">
        <f t="shared" si="15"/>
        <v>0</v>
      </c>
      <c r="W168" s="401">
        <f t="shared" si="16"/>
        <v>0</v>
      </c>
      <c r="X168" s="402"/>
      <c r="Y168" s="402"/>
      <c r="Z168" s="402"/>
      <c r="AA168" s="402"/>
      <c r="AB168" s="402"/>
      <c r="AC168" s="403">
        <f t="shared" si="17"/>
        <v>0</v>
      </c>
      <c r="AD168" s="404">
        <f>IF($AC$2430&lt;85,AC168,AC168-(AC168*'EN-TÊTE DÉLÉGUES'!$C$37))</f>
        <v>0</v>
      </c>
      <c r="AE168" s="405">
        <f t="shared" si="18"/>
        <v>5.5E-2</v>
      </c>
      <c r="AF168" s="406">
        <f t="shared" si="19"/>
        <v>0</v>
      </c>
      <c r="AG168" s="407">
        <f t="shared" si="20"/>
        <v>0</v>
      </c>
    </row>
    <row r="169" spans="1:34" s="408" customFormat="1" ht="12" customHeight="1" x14ac:dyDescent="0.15">
      <c r="A169" s="391">
        <v>9791036326844</v>
      </c>
      <c r="B169" s="395">
        <v>9</v>
      </c>
      <c r="C169" s="426" t="s">
        <v>727</v>
      </c>
      <c r="D169" s="393" t="s">
        <v>35</v>
      </c>
      <c r="E169" s="393" t="s">
        <v>2394</v>
      </c>
      <c r="F169" s="393" t="s">
        <v>1991</v>
      </c>
      <c r="G169" s="393" t="s">
        <v>2999</v>
      </c>
      <c r="H169" s="394">
        <f>VLOOKUP(A169,'02.04.2024'!$A$2:$D$70989,3,FALSE)</f>
        <v>2788</v>
      </c>
      <c r="I169" s="395"/>
      <c r="J169" s="414">
        <v>200</v>
      </c>
      <c r="K169" s="396"/>
      <c r="L169" s="396"/>
      <c r="M169" s="396">
        <v>44202</v>
      </c>
      <c r="N169" s="396"/>
      <c r="O169" s="397">
        <v>9791036326844</v>
      </c>
      <c r="P169" s="409" t="s">
        <v>3097</v>
      </c>
      <c r="Q169" s="397">
        <v>1547776</v>
      </c>
      <c r="R169" s="398">
        <v>2.7</v>
      </c>
      <c r="S169" s="398">
        <f t="shared" si="14"/>
        <v>2.5592417061611377</v>
      </c>
      <c r="T169" s="399">
        <v>5.5E-2</v>
      </c>
      <c r="U169" s="1077"/>
      <c r="V169" s="400">
        <f t="shared" si="15"/>
        <v>0</v>
      </c>
      <c r="W169" s="401">
        <f t="shared" si="16"/>
        <v>0</v>
      </c>
      <c r="X169" s="402"/>
      <c r="Y169" s="402"/>
      <c r="Z169" s="402"/>
      <c r="AA169" s="402"/>
      <c r="AB169" s="402"/>
      <c r="AC169" s="403">
        <f t="shared" si="17"/>
        <v>0</v>
      </c>
      <c r="AD169" s="404">
        <f>IF($AC$2430&lt;85,AC169,AC169-(AC169*'EN-TÊTE DÉLÉGUES'!$C$37))</f>
        <v>0</v>
      </c>
      <c r="AE169" s="405">
        <f t="shared" si="18"/>
        <v>5.5E-2</v>
      </c>
      <c r="AF169" s="406">
        <f t="shared" si="19"/>
        <v>0</v>
      </c>
      <c r="AG169" s="407">
        <f t="shared" si="20"/>
        <v>0</v>
      </c>
    </row>
    <row r="170" spans="1:34" s="408" customFormat="1" ht="12" customHeight="1" x14ac:dyDescent="0.15">
      <c r="A170" s="391">
        <v>9791036305580</v>
      </c>
      <c r="B170" s="395">
        <v>9</v>
      </c>
      <c r="C170" s="393" t="s">
        <v>727</v>
      </c>
      <c r="D170" s="393" t="s">
        <v>35</v>
      </c>
      <c r="E170" s="393" t="s">
        <v>2394</v>
      </c>
      <c r="F170" s="393" t="s">
        <v>1991</v>
      </c>
      <c r="G170" s="393" t="s">
        <v>1033</v>
      </c>
      <c r="H170" s="394">
        <f>VLOOKUP(A170,'02.04.2024'!$A$2:$D$70989,3,FALSE)</f>
        <v>232</v>
      </c>
      <c r="I170" s="395"/>
      <c r="J170" s="395">
        <v>300</v>
      </c>
      <c r="K170" s="396"/>
      <c r="L170" s="396"/>
      <c r="M170" s="396">
        <v>43621</v>
      </c>
      <c r="N170" s="396"/>
      <c r="O170" s="397">
        <v>9791036305580</v>
      </c>
      <c r="P170" s="409" t="s">
        <v>1067</v>
      </c>
      <c r="Q170" s="397">
        <v>6437161</v>
      </c>
      <c r="R170" s="398">
        <v>2.7</v>
      </c>
      <c r="S170" s="398">
        <f t="shared" si="14"/>
        <v>2.5592417061611377</v>
      </c>
      <c r="T170" s="399">
        <v>5.5E-2</v>
      </c>
      <c r="U170" s="1077"/>
      <c r="V170" s="400">
        <f t="shared" si="15"/>
        <v>0</v>
      </c>
      <c r="W170" s="401">
        <f t="shared" si="16"/>
        <v>0</v>
      </c>
      <c r="X170" s="402"/>
      <c r="Y170" s="402"/>
      <c r="Z170" s="402"/>
      <c r="AA170" s="402"/>
      <c r="AB170" s="402"/>
      <c r="AC170" s="403">
        <f t="shared" si="17"/>
        <v>0</v>
      </c>
      <c r="AD170" s="404">
        <f>IF($AC$2430&lt;85,AC170,AC170-(AC170*'EN-TÊTE DÉLÉGUES'!$C$37))</f>
        <v>0</v>
      </c>
      <c r="AE170" s="405">
        <f t="shared" si="18"/>
        <v>5.5E-2</v>
      </c>
      <c r="AF170" s="406">
        <f t="shared" si="19"/>
        <v>0</v>
      </c>
      <c r="AG170" s="407">
        <f t="shared" si="20"/>
        <v>0</v>
      </c>
    </row>
    <row r="171" spans="1:34" s="408" customFormat="1" ht="12" customHeight="1" x14ac:dyDescent="0.15">
      <c r="A171" s="391">
        <v>9782747052450</v>
      </c>
      <c r="B171" s="395">
        <v>9</v>
      </c>
      <c r="C171" s="393" t="s">
        <v>727</v>
      </c>
      <c r="D171" s="393" t="s">
        <v>35</v>
      </c>
      <c r="E171" s="393" t="s">
        <v>2394</v>
      </c>
      <c r="F171" s="393" t="s">
        <v>1991</v>
      </c>
      <c r="G171" s="450" t="s">
        <v>306</v>
      </c>
      <c r="H171" s="394">
        <f>VLOOKUP(A171,'02.04.2024'!$A$2:$D$70989,3,FALSE)</f>
        <v>6161</v>
      </c>
      <c r="I171" s="395"/>
      <c r="J171" s="395">
        <v>300</v>
      </c>
      <c r="K171" s="396"/>
      <c r="L171" s="396"/>
      <c r="M171" s="396">
        <v>41808</v>
      </c>
      <c r="N171" s="396"/>
      <c r="O171" s="397">
        <v>9782747052450</v>
      </c>
      <c r="P171" s="409" t="s">
        <v>132</v>
      </c>
      <c r="Q171" s="397">
        <v>3970352</v>
      </c>
      <c r="R171" s="398">
        <v>2.7</v>
      </c>
      <c r="S171" s="398">
        <f t="shared" si="14"/>
        <v>2.5592417061611377</v>
      </c>
      <c r="T171" s="399">
        <v>5.5E-2</v>
      </c>
      <c r="U171" s="1077"/>
      <c r="V171" s="400">
        <f t="shared" si="15"/>
        <v>0</v>
      </c>
      <c r="W171" s="401">
        <f t="shared" si="16"/>
        <v>0</v>
      </c>
      <c r="X171" s="402"/>
      <c r="Y171" s="402"/>
      <c r="Z171" s="402"/>
      <c r="AA171" s="402"/>
      <c r="AB171" s="402"/>
      <c r="AC171" s="403">
        <f t="shared" si="17"/>
        <v>0</v>
      </c>
      <c r="AD171" s="404">
        <f>IF($AC$2430&lt;85,AC171,AC171-(AC171*'EN-TÊTE DÉLÉGUES'!$C$37))</f>
        <v>0</v>
      </c>
      <c r="AE171" s="405">
        <f t="shared" si="18"/>
        <v>5.5E-2</v>
      </c>
      <c r="AF171" s="406">
        <f t="shared" si="19"/>
        <v>0</v>
      </c>
      <c r="AG171" s="407">
        <f t="shared" si="20"/>
        <v>0</v>
      </c>
    </row>
    <row r="172" spans="1:34" s="408" customFormat="1" ht="12" customHeight="1" x14ac:dyDescent="0.15">
      <c r="A172" s="391">
        <v>9791036341373</v>
      </c>
      <c r="B172" s="395">
        <v>9</v>
      </c>
      <c r="C172" s="393" t="s">
        <v>727</v>
      </c>
      <c r="D172" s="393" t="s">
        <v>35</v>
      </c>
      <c r="E172" s="393" t="s">
        <v>2394</v>
      </c>
      <c r="F172" s="393" t="s">
        <v>1991</v>
      </c>
      <c r="G172" s="450" t="s">
        <v>3529</v>
      </c>
      <c r="H172" s="394">
        <f>VLOOKUP(A172,'02.04.2024'!$A$2:$D$70989,3,FALSE)</f>
        <v>3079</v>
      </c>
      <c r="I172" s="395"/>
      <c r="J172" s="395">
        <v>200</v>
      </c>
      <c r="K172" s="396"/>
      <c r="L172" s="396"/>
      <c r="M172" s="396">
        <v>44706</v>
      </c>
      <c r="N172" s="396"/>
      <c r="O172" s="397">
        <v>9791036341373</v>
      </c>
      <c r="P172" s="409" t="s">
        <v>3150</v>
      </c>
      <c r="Q172" s="397">
        <v>8436864</v>
      </c>
      <c r="R172" s="398">
        <v>2.7</v>
      </c>
      <c r="S172" s="398">
        <f t="shared" si="14"/>
        <v>2.5592417061611377</v>
      </c>
      <c r="T172" s="399">
        <v>5.5E-2</v>
      </c>
      <c r="U172" s="1077"/>
      <c r="V172" s="400">
        <f t="shared" si="15"/>
        <v>0</v>
      </c>
      <c r="W172" s="401">
        <f t="shared" si="16"/>
        <v>0</v>
      </c>
      <c r="X172" s="402"/>
      <c r="Y172" s="402"/>
      <c r="Z172" s="402"/>
      <c r="AA172" s="402"/>
      <c r="AB172" s="402"/>
      <c r="AC172" s="453">
        <f t="shared" si="17"/>
        <v>0</v>
      </c>
      <c r="AD172" s="454">
        <f>IF($AC$2430&lt;85,AC172,AC172-(AC172*'EN-TÊTE DÉLÉGUES'!$C$37))</f>
        <v>0</v>
      </c>
      <c r="AE172" s="455">
        <f t="shared" si="18"/>
        <v>5.5E-2</v>
      </c>
      <c r="AF172" s="456">
        <f t="shared" si="19"/>
        <v>0</v>
      </c>
      <c r="AG172" s="457">
        <f t="shared" si="20"/>
        <v>0</v>
      </c>
    </row>
    <row r="173" spans="1:34" s="408" customFormat="1" ht="12" customHeight="1" x14ac:dyDescent="0.15">
      <c r="A173" s="391">
        <v>9782747052474</v>
      </c>
      <c r="B173" s="395">
        <v>9</v>
      </c>
      <c r="C173" s="393" t="s">
        <v>727</v>
      </c>
      <c r="D173" s="393" t="s">
        <v>35</v>
      </c>
      <c r="E173" s="393" t="s">
        <v>2394</v>
      </c>
      <c r="F173" s="393" t="s">
        <v>1991</v>
      </c>
      <c r="G173" s="450" t="s">
        <v>762</v>
      </c>
      <c r="H173" s="394">
        <f>VLOOKUP(A173,'02.04.2024'!$A$2:$D$70989,3,FALSE)</f>
        <v>1548</v>
      </c>
      <c r="I173" s="395"/>
      <c r="J173" s="395">
        <v>200</v>
      </c>
      <c r="K173" s="396"/>
      <c r="L173" s="396"/>
      <c r="M173" s="396">
        <v>41808</v>
      </c>
      <c r="N173" s="396"/>
      <c r="O173" s="397">
        <v>9782747052474</v>
      </c>
      <c r="P173" s="409" t="s">
        <v>124</v>
      </c>
      <c r="Q173" s="397">
        <v>3970106</v>
      </c>
      <c r="R173" s="398">
        <v>2.7</v>
      </c>
      <c r="S173" s="398">
        <f t="shared" si="14"/>
        <v>2.5592417061611377</v>
      </c>
      <c r="T173" s="399">
        <v>5.5E-2</v>
      </c>
      <c r="U173" s="1077"/>
      <c r="V173" s="400">
        <f t="shared" si="15"/>
        <v>0</v>
      </c>
      <c r="W173" s="401">
        <f t="shared" si="16"/>
        <v>0</v>
      </c>
      <c r="X173" s="402"/>
      <c r="Y173" s="402"/>
      <c r="Z173" s="402"/>
      <c r="AA173" s="402"/>
      <c r="AB173" s="402"/>
      <c r="AC173" s="421">
        <f t="shared" si="17"/>
        <v>0</v>
      </c>
      <c r="AD173" s="422">
        <f>IF($AC$2430&lt;85,AC173,AC173-(AC173*'EN-TÊTE DÉLÉGUES'!$C$37))</f>
        <v>0</v>
      </c>
      <c r="AE173" s="423">
        <f t="shared" si="18"/>
        <v>5.5E-2</v>
      </c>
      <c r="AF173" s="424">
        <f t="shared" si="19"/>
        <v>0</v>
      </c>
      <c r="AG173" s="425">
        <f t="shared" si="20"/>
        <v>0</v>
      </c>
    </row>
    <row r="174" spans="1:34" s="509" customFormat="1" ht="12" customHeight="1" x14ac:dyDescent="0.15">
      <c r="A174" s="495">
        <v>9782747052467</v>
      </c>
      <c r="B174" s="500">
        <v>9</v>
      </c>
      <c r="C174" s="497" t="s">
        <v>727</v>
      </c>
      <c r="D174" s="497" t="s">
        <v>35</v>
      </c>
      <c r="E174" s="497" t="s">
        <v>2394</v>
      </c>
      <c r="F174" s="497" t="s">
        <v>1991</v>
      </c>
      <c r="G174" s="498" t="s">
        <v>761</v>
      </c>
      <c r="H174" s="499">
        <f>VLOOKUP(A174,'02.04.2024'!$A$2:$D$70989,3,FALSE)</f>
        <v>0</v>
      </c>
      <c r="I174" s="500" t="s">
        <v>377</v>
      </c>
      <c r="J174" s="500">
        <v>300</v>
      </c>
      <c r="K174" s="501"/>
      <c r="L174" s="501"/>
      <c r="M174" s="501">
        <v>41808</v>
      </c>
      <c r="N174" s="501"/>
      <c r="O174" s="502">
        <v>9782747052467</v>
      </c>
      <c r="P174" s="503" t="s">
        <v>213</v>
      </c>
      <c r="Q174" s="502">
        <v>3970229</v>
      </c>
      <c r="R174" s="504">
        <v>2.7</v>
      </c>
      <c r="S174" s="504">
        <f t="shared" si="14"/>
        <v>2.5592417061611377</v>
      </c>
      <c r="T174" s="505">
        <v>5.5E-2</v>
      </c>
      <c r="U174" s="1079"/>
      <c r="V174" s="506">
        <f t="shared" si="15"/>
        <v>0</v>
      </c>
      <c r="W174" s="507">
        <f t="shared" si="16"/>
        <v>0</v>
      </c>
      <c r="X174" s="508"/>
      <c r="Y174" s="508"/>
      <c r="Z174" s="508"/>
      <c r="AA174" s="508"/>
      <c r="AB174" s="508"/>
      <c r="AC174" s="421">
        <f t="shared" si="17"/>
        <v>0</v>
      </c>
      <c r="AD174" s="422">
        <f>IF($AC$2430&lt;85,AC174,AC174-(AC174*'EN-TÊTE DÉLÉGUES'!$C$37))</f>
        <v>0</v>
      </c>
      <c r="AE174" s="423">
        <f t="shared" si="18"/>
        <v>5.5E-2</v>
      </c>
      <c r="AF174" s="424">
        <f t="shared" si="19"/>
        <v>0</v>
      </c>
      <c r="AG174" s="425">
        <f t="shared" si="20"/>
        <v>0</v>
      </c>
    </row>
    <row r="175" spans="1:34" s="408" customFormat="1" ht="12" customHeight="1" x14ac:dyDescent="0.15">
      <c r="A175" s="391">
        <v>9782747052146</v>
      </c>
      <c r="B175" s="395">
        <v>9</v>
      </c>
      <c r="C175" s="393" t="s">
        <v>727</v>
      </c>
      <c r="D175" s="393" t="s">
        <v>35</v>
      </c>
      <c r="E175" s="393" t="s">
        <v>2394</v>
      </c>
      <c r="F175" s="393" t="s">
        <v>1991</v>
      </c>
      <c r="G175" s="450" t="s">
        <v>134</v>
      </c>
      <c r="H175" s="394">
        <f>VLOOKUP(A175,'02.04.2024'!$A$2:$D$70989,3,FALSE)</f>
        <v>5338</v>
      </c>
      <c r="I175" s="395"/>
      <c r="J175" s="395">
        <v>200</v>
      </c>
      <c r="K175" s="396"/>
      <c r="L175" s="396"/>
      <c r="M175" s="396">
        <v>41781</v>
      </c>
      <c r="N175" s="396"/>
      <c r="O175" s="397">
        <v>9782747052146</v>
      </c>
      <c r="P175" s="409" t="s">
        <v>133</v>
      </c>
      <c r="Q175" s="397">
        <v>3979709</v>
      </c>
      <c r="R175" s="398">
        <v>2.7</v>
      </c>
      <c r="S175" s="398">
        <f t="shared" si="14"/>
        <v>2.5592417061611377</v>
      </c>
      <c r="T175" s="399">
        <v>5.5E-2</v>
      </c>
      <c r="U175" s="1077"/>
      <c r="V175" s="400">
        <f t="shared" si="15"/>
        <v>0</v>
      </c>
      <c r="W175" s="401">
        <f t="shared" si="16"/>
        <v>0</v>
      </c>
      <c r="X175" s="402"/>
      <c r="Y175" s="402"/>
      <c r="Z175" s="402"/>
      <c r="AA175" s="402"/>
      <c r="AB175" s="402"/>
      <c r="AC175" s="403">
        <f t="shared" si="17"/>
        <v>0</v>
      </c>
      <c r="AD175" s="404">
        <f>IF($AC$2430&lt;85,AC175,AC175-(AC175*'EN-TÊTE DÉLÉGUES'!$C$37))</f>
        <v>0</v>
      </c>
      <c r="AE175" s="405">
        <f t="shared" si="18"/>
        <v>5.5E-2</v>
      </c>
      <c r="AF175" s="406">
        <f t="shared" si="19"/>
        <v>0</v>
      </c>
      <c r="AG175" s="407">
        <f t="shared" si="20"/>
        <v>0</v>
      </c>
    </row>
    <row r="176" spans="1:34" s="408" customFormat="1" ht="12" customHeight="1" x14ac:dyDescent="0.15">
      <c r="A176" s="391">
        <v>9791036356186</v>
      </c>
      <c r="B176" s="395">
        <v>9</v>
      </c>
      <c r="C176" s="393" t="s">
        <v>727</v>
      </c>
      <c r="D176" s="393" t="s">
        <v>35</v>
      </c>
      <c r="E176" s="393" t="s">
        <v>2394</v>
      </c>
      <c r="F176" s="393" t="s">
        <v>1991</v>
      </c>
      <c r="G176" s="459" t="s">
        <v>4023</v>
      </c>
      <c r="H176" s="394">
        <f>VLOOKUP(A176,'02.04.2024'!$A$2:$D$70989,3,FALSE)</f>
        <v>6862</v>
      </c>
      <c r="I176" s="395"/>
      <c r="J176" s="395">
        <v>200</v>
      </c>
      <c r="K176" s="396"/>
      <c r="L176" s="396"/>
      <c r="M176" s="396">
        <v>44930</v>
      </c>
      <c r="N176" s="397"/>
      <c r="O176" s="397">
        <v>9791036356186</v>
      </c>
      <c r="P176" s="397" t="s">
        <v>4024</v>
      </c>
      <c r="Q176" s="460">
        <v>1199611</v>
      </c>
      <c r="R176" s="398">
        <v>2.7</v>
      </c>
      <c r="S176" s="398">
        <f t="shared" si="14"/>
        <v>2.5592417061611377</v>
      </c>
      <c r="T176" s="461">
        <v>5.5E-2</v>
      </c>
      <c r="U176" s="1077"/>
      <c r="V176" s="400">
        <f t="shared" si="15"/>
        <v>0</v>
      </c>
      <c r="W176" s="401">
        <f t="shared" si="16"/>
        <v>0</v>
      </c>
      <c r="X176" s="402"/>
      <c r="Y176" s="402"/>
      <c r="Z176" s="402"/>
      <c r="AA176" s="402"/>
      <c r="AB176" s="402"/>
      <c r="AC176" s="453">
        <f t="shared" si="17"/>
        <v>0</v>
      </c>
      <c r="AD176" s="454">
        <f>IF($AC$2430&lt;85,AC176,AC176-(AC176*'EN-TÊTE DÉLÉGUES'!$C$37))</f>
        <v>0</v>
      </c>
      <c r="AE176" s="455">
        <f t="shared" si="18"/>
        <v>5.5E-2</v>
      </c>
      <c r="AF176" s="456">
        <f t="shared" si="19"/>
        <v>0</v>
      </c>
      <c r="AG176" s="457">
        <f t="shared" si="20"/>
        <v>0</v>
      </c>
    </row>
    <row r="177" spans="1:36" s="446" customFormat="1" ht="12" customHeight="1" x14ac:dyDescent="0.15">
      <c r="A177" s="427">
        <v>9791036356230</v>
      </c>
      <c r="B177" s="432">
        <v>9</v>
      </c>
      <c r="C177" s="429" t="s">
        <v>727</v>
      </c>
      <c r="D177" s="429" t="s">
        <v>35</v>
      </c>
      <c r="E177" s="429" t="s">
        <v>2394</v>
      </c>
      <c r="F177" s="429" t="s">
        <v>1991</v>
      </c>
      <c r="G177" s="469" t="s">
        <v>4297</v>
      </c>
      <c r="H177" s="431">
        <f>VLOOKUP(A177,'02.04.2024'!$A$2:$D$70989,3,FALSE)</f>
        <v>3720</v>
      </c>
      <c r="I177" s="432"/>
      <c r="J177" s="432">
        <v>200</v>
      </c>
      <c r="K177" s="433"/>
      <c r="L177" s="433"/>
      <c r="M177" s="433">
        <v>45091</v>
      </c>
      <c r="N177" s="434" t="s">
        <v>1811</v>
      </c>
      <c r="O177" s="434">
        <v>9791036356230</v>
      </c>
      <c r="P177" s="434" t="s">
        <v>4296</v>
      </c>
      <c r="Q177" s="470">
        <v>1200397</v>
      </c>
      <c r="R177" s="436">
        <v>2.7</v>
      </c>
      <c r="S177" s="436">
        <f t="shared" si="14"/>
        <v>2.5592417061611377</v>
      </c>
      <c r="T177" s="471">
        <v>5.5E-2</v>
      </c>
      <c r="U177" s="1082"/>
      <c r="V177" s="438">
        <f t="shared" si="15"/>
        <v>0</v>
      </c>
      <c r="W177" s="439">
        <f t="shared" si="16"/>
        <v>0</v>
      </c>
      <c r="X177" s="440"/>
      <c r="Y177" s="440"/>
      <c r="Z177" s="440"/>
      <c r="AA177" s="440"/>
      <c r="AB177" s="440"/>
      <c r="AC177" s="441">
        <f t="shared" si="17"/>
        <v>0</v>
      </c>
      <c r="AD177" s="442">
        <f>IF($AC$2430&lt;85,AC177,AC177-(AC177*'EN-TÊTE DÉLÉGUES'!$C$37))</f>
        <v>0</v>
      </c>
      <c r="AE177" s="443">
        <f t="shared" si="18"/>
        <v>5.5E-2</v>
      </c>
      <c r="AF177" s="444">
        <f t="shared" si="19"/>
        <v>0</v>
      </c>
      <c r="AG177" s="445">
        <f t="shared" si="20"/>
        <v>0</v>
      </c>
    </row>
    <row r="178" spans="1:36" s="446" customFormat="1" ht="12" customHeight="1" x14ac:dyDescent="0.15">
      <c r="A178" s="427">
        <v>9791036355349</v>
      </c>
      <c r="B178" s="432">
        <v>9</v>
      </c>
      <c r="C178" s="429" t="s">
        <v>727</v>
      </c>
      <c r="D178" s="429" t="s">
        <v>35</v>
      </c>
      <c r="E178" s="429" t="s">
        <v>2394</v>
      </c>
      <c r="F178" s="429" t="s">
        <v>1991</v>
      </c>
      <c r="G178" s="469" t="s">
        <v>742</v>
      </c>
      <c r="H178" s="431">
        <f>VLOOKUP(A178,'02.04.2024'!$A$2:$D$70989,3,FALSE)</f>
        <v>1359</v>
      </c>
      <c r="I178" s="432"/>
      <c r="J178" s="432">
        <v>200</v>
      </c>
      <c r="K178" s="433">
        <v>45427</v>
      </c>
      <c r="L178" s="433"/>
      <c r="M178" s="433">
        <v>45091</v>
      </c>
      <c r="N178" s="434" t="s">
        <v>1811</v>
      </c>
      <c r="O178" s="434">
        <v>9791036355349</v>
      </c>
      <c r="P178" s="434" t="s">
        <v>4298</v>
      </c>
      <c r="Q178" s="470">
        <v>8932527</v>
      </c>
      <c r="R178" s="436">
        <v>2.7</v>
      </c>
      <c r="S178" s="436">
        <f t="shared" ref="S178:S241" si="21">R178/(1+T178)</f>
        <v>2.5592417061611377</v>
      </c>
      <c r="T178" s="471">
        <v>5.5E-2</v>
      </c>
      <c r="U178" s="1082"/>
      <c r="V178" s="438">
        <f t="shared" si="15"/>
        <v>0</v>
      </c>
      <c r="W178" s="439">
        <f t="shared" si="16"/>
        <v>0</v>
      </c>
      <c r="X178" s="440"/>
      <c r="Y178" s="440"/>
      <c r="Z178" s="440"/>
      <c r="AA178" s="440"/>
      <c r="AB178" s="440"/>
      <c r="AC178" s="441">
        <f t="shared" si="17"/>
        <v>0</v>
      </c>
      <c r="AD178" s="442">
        <f>IF($AC$2430&lt;85,AC178,AC178-(AC178*'EN-TÊTE DÉLÉGUES'!$C$37))</f>
        <v>0</v>
      </c>
      <c r="AE178" s="443">
        <f t="shared" si="18"/>
        <v>5.5E-2</v>
      </c>
      <c r="AF178" s="444">
        <f t="shared" si="19"/>
        <v>0</v>
      </c>
      <c r="AG178" s="445">
        <f t="shared" si="20"/>
        <v>0</v>
      </c>
    </row>
    <row r="179" spans="1:36" s="446" customFormat="1" ht="12" customHeight="1" x14ac:dyDescent="0.15">
      <c r="A179" s="427">
        <v>9791036358890</v>
      </c>
      <c r="B179" s="432">
        <v>9</v>
      </c>
      <c r="C179" s="429" t="s">
        <v>727</v>
      </c>
      <c r="D179" s="429" t="s">
        <v>35</v>
      </c>
      <c r="E179" s="429" t="s">
        <v>2394</v>
      </c>
      <c r="F179" s="429" t="s">
        <v>1991</v>
      </c>
      <c r="G179" s="430" t="s">
        <v>761</v>
      </c>
      <c r="H179" s="431">
        <f>VLOOKUP(A179,'02.04.2024'!$A$2:$D$70989,3,FALSE)</f>
        <v>3191</v>
      </c>
      <c r="I179" s="432"/>
      <c r="J179" s="432">
        <v>200</v>
      </c>
      <c r="K179" s="433"/>
      <c r="L179" s="433"/>
      <c r="M179" s="433">
        <v>45119</v>
      </c>
      <c r="N179" s="433" t="s">
        <v>1811</v>
      </c>
      <c r="O179" s="434">
        <v>9791036358890</v>
      </c>
      <c r="P179" s="435" t="s">
        <v>4466</v>
      </c>
      <c r="Q179" s="434">
        <v>4479411</v>
      </c>
      <c r="R179" s="436">
        <v>2.7</v>
      </c>
      <c r="S179" s="436">
        <f t="shared" si="21"/>
        <v>2.5592417061611377</v>
      </c>
      <c r="T179" s="471">
        <v>5.5E-2</v>
      </c>
      <c r="U179" s="1082"/>
      <c r="V179" s="438">
        <f t="shared" si="15"/>
        <v>0</v>
      </c>
      <c r="W179" s="439">
        <f t="shared" si="16"/>
        <v>0</v>
      </c>
      <c r="X179" s="440"/>
      <c r="Y179" s="440"/>
      <c r="Z179" s="440"/>
      <c r="AA179" s="440"/>
      <c r="AB179" s="440"/>
      <c r="AC179" s="441">
        <f t="shared" si="17"/>
        <v>0</v>
      </c>
      <c r="AD179" s="442">
        <f>IF($AC$2430&lt;85,AC179,AC179-(AC179*'EN-TÊTE DÉLÉGUES'!$C$37))</f>
        <v>0</v>
      </c>
      <c r="AE179" s="443">
        <f t="shared" si="18"/>
        <v>5.5E-2</v>
      </c>
      <c r="AF179" s="444">
        <f t="shared" si="19"/>
        <v>0</v>
      </c>
      <c r="AG179" s="445">
        <f t="shared" si="20"/>
        <v>0</v>
      </c>
    </row>
    <row r="180" spans="1:36" s="446" customFormat="1" ht="12" customHeight="1" x14ac:dyDescent="0.15">
      <c r="A180" s="937">
        <v>9791036352737</v>
      </c>
      <c r="B180" s="951">
        <v>9</v>
      </c>
      <c r="C180" s="952" t="s">
        <v>727</v>
      </c>
      <c r="D180" s="953" t="s">
        <v>35</v>
      </c>
      <c r="E180" s="939" t="s">
        <v>2394</v>
      </c>
      <c r="F180" s="939" t="s">
        <v>1991</v>
      </c>
      <c r="G180" s="939" t="s">
        <v>4935</v>
      </c>
      <c r="H180" s="941">
        <f>VLOOKUP(A180,'02.04.2024'!$A$2:$D$70989,3,FALSE)</f>
        <v>10370</v>
      </c>
      <c r="I180" s="941"/>
      <c r="J180" s="938">
        <v>200</v>
      </c>
      <c r="K180" s="942"/>
      <c r="L180" s="942"/>
      <c r="M180" s="942">
        <v>45364</v>
      </c>
      <c r="N180" s="942" t="s">
        <v>1811</v>
      </c>
      <c r="O180" s="943">
        <v>9791036352737</v>
      </c>
      <c r="P180" s="943" t="s">
        <v>4936</v>
      </c>
      <c r="Q180" s="943">
        <v>6682075</v>
      </c>
      <c r="R180" s="954">
        <v>2.7</v>
      </c>
      <c r="S180" s="945">
        <f t="shared" si="21"/>
        <v>2.5592417061611377</v>
      </c>
      <c r="T180" s="955">
        <v>5.5E-2</v>
      </c>
      <c r="U180" s="1101"/>
      <c r="V180" s="947">
        <f t="shared" si="15"/>
        <v>0</v>
      </c>
      <c r="W180" s="948">
        <f t="shared" si="16"/>
        <v>0</v>
      </c>
      <c r="X180" s="440"/>
      <c r="Y180" s="440"/>
      <c r="Z180" s="440"/>
      <c r="AA180" s="440"/>
      <c r="AB180" s="440"/>
      <c r="AC180" s="441">
        <f t="shared" si="17"/>
        <v>0</v>
      </c>
      <c r="AD180" s="442">
        <f>IF($AC$2430&lt;85,AC180,AC180-(AC180*'EN-TÊTE DÉLÉGUES'!$C$37))</f>
        <v>0</v>
      </c>
      <c r="AE180" s="443">
        <f t="shared" si="18"/>
        <v>5.5E-2</v>
      </c>
      <c r="AF180" s="444">
        <f t="shared" si="19"/>
        <v>0</v>
      </c>
      <c r="AG180" s="445">
        <f t="shared" si="20"/>
        <v>0</v>
      </c>
    </row>
    <row r="181" spans="1:36" s="446" customFormat="1" ht="12" customHeight="1" x14ac:dyDescent="0.15">
      <c r="A181" s="937">
        <v>9791036355332</v>
      </c>
      <c r="B181" s="951">
        <v>9</v>
      </c>
      <c r="C181" s="952" t="s">
        <v>727</v>
      </c>
      <c r="D181" s="953" t="s">
        <v>35</v>
      </c>
      <c r="E181" s="939" t="s">
        <v>2394</v>
      </c>
      <c r="F181" s="939" t="s">
        <v>1991</v>
      </c>
      <c r="G181" s="939" t="s">
        <v>1425</v>
      </c>
      <c r="H181" s="941">
        <f>VLOOKUP(A181,'02.04.2024'!$A$2:$D$70989,3,FALSE)</f>
        <v>9877</v>
      </c>
      <c r="I181" s="941"/>
      <c r="J181" s="938">
        <v>200</v>
      </c>
      <c r="K181" s="942"/>
      <c r="L181" s="942"/>
      <c r="M181" s="942">
        <v>45364</v>
      </c>
      <c r="N181" s="942" t="s">
        <v>1811</v>
      </c>
      <c r="O181" s="943">
        <v>9791036355332</v>
      </c>
      <c r="P181" s="943" t="s">
        <v>4937</v>
      </c>
      <c r="Q181" s="943">
        <v>8932404</v>
      </c>
      <c r="R181" s="954">
        <v>2.7</v>
      </c>
      <c r="S181" s="945">
        <f t="shared" si="21"/>
        <v>2.5592417061611377</v>
      </c>
      <c r="T181" s="955">
        <v>5.5E-2</v>
      </c>
      <c r="U181" s="1101"/>
      <c r="V181" s="947">
        <f t="shared" si="15"/>
        <v>0</v>
      </c>
      <c r="W181" s="948">
        <f t="shared" si="16"/>
        <v>0</v>
      </c>
      <c r="X181" s="440"/>
      <c r="Y181" s="440"/>
      <c r="Z181" s="440"/>
      <c r="AA181" s="440"/>
      <c r="AB181" s="440"/>
      <c r="AC181" s="441">
        <f t="shared" si="17"/>
        <v>0</v>
      </c>
      <c r="AD181" s="442">
        <f>IF($AC$2430&lt;85,AC181,AC181-(AC181*'EN-TÊTE DÉLÉGUES'!$C$37))</f>
        <v>0</v>
      </c>
      <c r="AE181" s="443">
        <f t="shared" si="18"/>
        <v>5.5E-2</v>
      </c>
      <c r="AF181" s="444">
        <f t="shared" si="19"/>
        <v>0</v>
      </c>
      <c r="AG181" s="445">
        <f t="shared" si="20"/>
        <v>0</v>
      </c>
    </row>
    <row r="182" spans="1:36" ht="12" customHeight="1" x14ac:dyDescent="0.15">
      <c r="A182" s="98">
        <v>9791036352713</v>
      </c>
      <c r="B182" s="356">
        <v>9</v>
      </c>
      <c r="C182" s="99" t="s">
        <v>727</v>
      </c>
      <c r="D182" s="99" t="s">
        <v>35</v>
      </c>
      <c r="E182" s="99" t="s">
        <v>2394</v>
      </c>
      <c r="F182" s="99" t="s">
        <v>1991</v>
      </c>
      <c r="G182" s="99" t="s">
        <v>304</v>
      </c>
      <c r="H182" s="100">
        <f>VLOOKUP(A182,'02.04.2024'!$A$2:$D$70989,3,FALSE)</f>
        <v>0</v>
      </c>
      <c r="I182" s="101"/>
      <c r="J182" s="101">
        <v>100</v>
      </c>
      <c r="K182" s="121"/>
      <c r="L182" s="121">
        <v>45455</v>
      </c>
      <c r="M182" s="121"/>
      <c r="N182" s="121" t="s">
        <v>1811</v>
      </c>
      <c r="O182" s="102">
        <v>9791036352713</v>
      </c>
      <c r="P182" s="103" t="s">
        <v>5243</v>
      </c>
      <c r="Q182" s="101">
        <v>6681828</v>
      </c>
      <c r="R182" s="124">
        <v>2.7</v>
      </c>
      <c r="S182" s="124">
        <f t="shared" si="21"/>
        <v>2.5592417061611377</v>
      </c>
      <c r="T182" s="355">
        <v>5.5E-2</v>
      </c>
      <c r="U182" s="1077"/>
      <c r="V182" s="240">
        <f t="shared" si="15"/>
        <v>0</v>
      </c>
      <c r="W182" s="196">
        <f t="shared" si="16"/>
        <v>0</v>
      </c>
      <c r="AC182" s="441">
        <f t="shared" si="17"/>
        <v>0</v>
      </c>
      <c r="AD182" s="442">
        <f>IF($AC$2430&lt;85,AC182,AC182-(AC182*'EN-TÊTE DÉLÉGUES'!$C$37))</f>
        <v>0</v>
      </c>
      <c r="AE182" s="443">
        <f t="shared" si="18"/>
        <v>5.5E-2</v>
      </c>
      <c r="AF182" s="444">
        <f t="shared" si="19"/>
        <v>0</v>
      </c>
      <c r="AG182" s="445">
        <f t="shared" si="20"/>
        <v>0</v>
      </c>
      <c r="AH182" s="447"/>
      <c r="AI182" s="448"/>
      <c r="AJ182" s="447"/>
    </row>
    <row r="183" spans="1:36" ht="12" customHeight="1" x14ac:dyDescent="0.15">
      <c r="A183" s="98">
        <v>9791036361937</v>
      </c>
      <c r="B183" s="356">
        <v>9</v>
      </c>
      <c r="C183" s="99" t="s">
        <v>727</v>
      </c>
      <c r="D183" s="99" t="s">
        <v>35</v>
      </c>
      <c r="E183" s="99" t="s">
        <v>2394</v>
      </c>
      <c r="F183" s="99" t="s">
        <v>1991</v>
      </c>
      <c r="G183" s="99" t="s">
        <v>138</v>
      </c>
      <c r="H183" s="100">
        <f>VLOOKUP(A183,'02.04.2024'!$A$2:$D$70989,3,FALSE)</f>
        <v>0</v>
      </c>
      <c r="I183" s="101"/>
      <c r="J183" s="101">
        <v>100</v>
      </c>
      <c r="K183" s="121"/>
      <c r="L183" s="121">
        <v>45434</v>
      </c>
      <c r="M183" s="121"/>
      <c r="N183" s="121" t="s">
        <v>1811</v>
      </c>
      <c r="O183" s="102">
        <v>9791036361937</v>
      </c>
      <c r="P183" s="103" t="s">
        <v>5244</v>
      </c>
      <c r="Q183" s="101">
        <v>7251300</v>
      </c>
      <c r="R183" s="124">
        <v>2.7</v>
      </c>
      <c r="S183" s="124">
        <f t="shared" si="21"/>
        <v>2.5592417061611377</v>
      </c>
      <c r="T183" s="355">
        <v>5.5E-2</v>
      </c>
      <c r="U183" s="1077"/>
      <c r="V183" s="240">
        <f t="shared" si="15"/>
        <v>0</v>
      </c>
      <c r="W183" s="196">
        <f t="shared" si="16"/>
        <v>0</v>
      </c>
      <c r="AC183" s="441">
        <f t="shared" si="17"/>
        <v>0</v>
      </c>
      <c r="AD183" s="442">
        <f>IF($AC$2430&lt;85,AC183,AC183-(AC183*'EN-TÊTE DÉLÉGUES'!$C$37))</f>
        <v>0</v>
      </c>
      <c r="AE183" s="443">
        <f t="shared" si="18"/>
        <v>5.5E-2</v>
      </c>
      <c r="AF183" s="444">
        <f t="shared" si="19"/>
        <v>0</v>
      </c>
      <c r="AG183" s="445">
        <f t="shared" si="20"/>
        <v>0</v>
      </c>
      <c r="AH183" s="447"/>
      <c r="AI183" s="448"/>
      <c r="AJ183" s="447"/>
    </row>
    <row r="184" spans="1:36" s="509" customFormat="1" ht="12" customHeight="1" x14ac:dyDescent="0.15">
      <c r="A184" s="495">
        <v>9791036326813</v>
      </c>
      <c r="B184" s="496">
        <v>9</v>
      </c>
      <c r="C184" s="497" t="s">
        <v>727</v>
      </c>
      <c r="D184" s="497" t="s">
        <v>35</v>
      </c>
      <c r="E184" s="497" t="s">
        <v>2394</v>
      </c>
      <c r="F184" s="497" t="s">
        <v>389</v>
      </c>
      <c r="G184" s="498" t="s">
        <v>1289</v>
      </c>
      <c r="H184" s="499">
        <f>VLOOKUP(A184,'02.04.2024'!$A$2:$D$70989,3,FALSE)</f>
        <v>0</v>
      </c>
      <c r="I184" s="500" t="s">
        <v>377</v>
      </c>
      <c r="J184" s="510">
        <v>300</v>
      </c>
      <c r="K184" s="501"/>
      <c r="L184" s="501"/>
      <c r="M184" s="501">
        <v>44216</v>
      </c>
      <c r="N184" s="501"/>
      <c r="O184" s="502">
        <v>9791036326813</v>
      </c>
      <c r="P184" s="503" t="s">
        <v>2168</v>
      </c>
      <c r="Q184" s="502">
        <v>1145686</v>
      </c>
      <c r="R184" s="504">
        <v>5.9</v>
      </c>
      <c r="S184" s="504">
        <f t="shared" si="21"/>
        <v>5.5924170616113749</v>
      </c>
      <c r="T184" s="505">
        <v>5.5E-2</v>
      </c>
      <c r="U184" s="1079"/>
      <c r="V184" s="506">
        <f t="shared" si="15"/>
        <v>0</v>
      </c>
      <c r="W184" s="507">
        <f t="shared" si="16"/>
        <v>0</v>
      </c>
      <c r="X184" s="508"/>
      <c r="Y184" s="508"/>
      <c r="Z184" s="508"/>
      <c r="AA184" s="508"/>
      <c r="AB184" s="508"/>
      <c r="AC184" s="403">
        <f t="shared" si="17"/>
        <v>0</v>
      </c>
      <c r="AD184" s="404">
        <f>IF($AC$2430&lt;85,AC184,AC184-(AC184*'EN-TÊTE DÉLÉGUES'!$C$37))</f>
        <v>0</v>
      </c>
      <c r="AE184" s="405">
        <f t="shared" si="18"/>
        <v>5.5E-2</v>
      </c>
      <c r="AF184" s="406">
        <f t="shared" si="19"/>
        <v>0</v>
      </c>
      <c r="AG184" s="407">
        <f t="shared" si="20"/>
        <v>0</v>
      </c>
    </row>
    <row r="185" spans="1:36" s="408" customFormat="1" ht="12" customHeight="1" x14ac:dyDescent="0.15">
      <c r="A185" s="391">
        <v>9782747081658</v>
      </c>
      <c r="B185" s="392">
        <v>9</v>
      </c>
      <c r="C185" s="393" t="s">
        <v>727</v>
      </c>
      <c r="D185" s="393" t="s">
        <v>35</v>
      </c>
      <c r="E185" s="393" t="s">
        <v>2394</v>
      </c>
      <c r="F185" s="393" t="s">
        <v>389</v>
      </c>
      <c r="G185" s="450" t="s">
        <v>3000</v>
      </c>
      <c r="H185" s="394">
        <f>VLOOKUP(A185,'02.04.2024'!$A$2:$D$70989,3,FALSE)</f>
        <v>151</v>
      </c>
      <c r="I185" s="395"/>
      <c r="J185" s="395">
        <v>300</v>
      </c>
      <c r="K185" s="396"/>
      <c r="L185" s="396"/>
      <c r="M185" s="396">
        <v>42907</v>
      </c>
      <c r="N185" s="396"/>
      <c r="O185" s="397">
        <v>9782747081658</v>
      </c>
      <c r="P185" s="409" t="s">
        <v>395</v>
      </c>
      <c r="Q185" s="397">
        <v>4659237</v>
      </c>
      <c r="R185" s="398">
        <v>5.9</v>
      </c>
      <c r="S185" s="398">
        <f t="shared" si="21"/>
        <v>5.5924170616113749</v>
      </c>
      <c r="T185" s="399">
        <v>5.5E-2</v>
      </c>
      <c r="U185" s="1077"/>
      <c r="V185" s="400">
        <f t="shared" si="15"/>
        <v>0</v>
      </c>
      <c r="W185" s="401">
        <f t="shared" si="16"/>
        <v>0</v>
      </c>
      <c r="X185" s="402"/>
      <c r="Y185" s="402"/>
      <c r="Z185" s="402"/>
      <c r="AA185" s="402"/>
      <c r="AB185" s="402"/>
      <c r="AC185" s="403">
        <f t="shared" si="17"/>
        <v>0</v>
      </c>
      <c r="AD185" s="404">
        <f>IF($AC$2430&lt;85,AC185,AC185-(AC185*'EN-TÊTE DÉLÉGUES'!$C$37))</f>
        <v>0</v>
      </c>
      <c r="AE185" s="405">
        <f t="shared" si="18"/>
        <v>5.5E-2</v>
      </c>
      <c r="AF185" s="406">
        <f t="shared" si="19"/>
        <v>0</v>
      </c>
      <c r="AG185" s="407">
        <f t="shared" si="20"/>
        <v>0</v>
      </c>
    </row>
    <row r="186" spans="1:36" s="408" customFormat="1" ht="12" customHeight="1" x14ac:dyDescent="0.15">
      <c r="A186" s="391">
        <v>9791036343148</v>
      </c>
      <c r="B186" s="392">
        <v>9</v>
      </c>
      <c r="C186" s="393" t="s">
        <v>727</v>
      </c>
      <c r="D186" s="393" t="s">
        <v>35</v>
      </c>
      <c r="E186" s="393" t="s">
        <v>2394</v>
      </c>
      <c r="F186" s="393" t="s">
        <v>389</v>
      </c>
      <c r="G186" s="450" t="s">
        <v>3530</v>
      </c>
      <c r="H186" s="394">
        <f>VLOOKUP(A186,'02.04.2024'!$A$2:$D$70989,3,FALSE)</f>
        <v>68</v>
      </c>
      <c r="I186" s="395"/>
      <c r="J186" s="395">
        <v>300</v>
      </c>
      <c r="K186" s="396"/>
      <c r="L186" s="396"/>
      <c r="M186" s="396">
        <v>44629</v>
      </c>
      <c r="N186" s="396"/>
      <c r="O186" s="397">
        <v>9791036343148</v>
      </c>
      <c r="P186" s="409" t="s">
        <v>3165</v>
      </c>
      <c r="Q186" s="397">
        <v>1259030</v>
      </c>
      <c r="R186" s="398">
        <v>5.9</v>
      </c>
      <c r="S186" s="398">
        <f t="shared" si="21"/>
        <v>5.5924170616113749</v>
      </c>
      <c r="T186" s="399">
        <v>5.5E-2</v>
      </c>
      <c r="U186" s="1077"/>
      <c r="V186" s="400">
        <f t="shared" si="15"/>
        <v>0</v>
      </c>
      <c r="W186" s="401">
        <f t="shared" si="16"/>
        <v>0</v>
      </c>
      <c r="X186" s="402"/>
      <c r="Y186" s="402"/>
      <c r="Z186" s="402"/>
      <c r="AA186" s="402"/>
      <c r="AB186" s="402"/>
      <c r="AC186" s="403">
        <f t="shared" si="17"/>
        <v>0</v>
      </c>
      <c r="AD186" s="404">
        <f>IF($AC$2430&lt;85,AC186,AC186-(AC186*'EN-TÊTE DÉLÉGUES'!$C$37))</f>
        <v>0</v>
      </c>
      <c r="AE186" s="405">
        <f t="shared" si="18"/>
        <v>5.5E-2</v>
      </c>
      <c r="AF186" s="406">
        <f t="shared" si="19"/>
        <v>0</v>
      </c>
      <c r="AG186" s="407">
        <f t="shared" si="20"/>
        <v>0</v>
      </c>
    </row>
    <row r="187" spans="1:36" s="408" customFormat="1" ht="12" customHeight="1" x14ac:dyDescent="0.15">
      <c r="A187" s="391">
        <v>9791036305429</v>
      </c>
      <c r="B187" s="392">
        <v>9</v>
      </c>
      <c r="C187" s="393" t="s">
        <v>727</v>
      </c>
      <c r="D187" s="393" t="s">
        <v>35</v>
      </c>
      <c r="E187" s="393" t="s">
        <v>2394</v>
      </c>
      <c r="F187" s="393" t="s">
        <v>389</v>
      </c>
      <c r="G187" s="450" t="s">
        <v>5378</v>
      </c>
      <c r="H187" s="394">
        <f>VLOOKUP(A187,'02.04.2024'!$A$2:$D$70989,3,FALSE)</f>
        <v>98</v>
      </c>
      <c r="I187" s="395"/>
      <c r="J187" s="395">
        <v>300</v>
      </c>
      <c r="K187" s="396"/>
      <c r="L187" s="396"/>
      <c r="M187" s="396">
        <v>43607</v>
      </c>
      <c r="N187" s="396"/>
      <c r="O187" s="397">
        <v>9791036305429</v>
      </c>
      <c r="P187" s="409" t="s">
        <v>5385</v>
      </c>
      <c r="Q187" s="397">
        <v>6435437</v>
      </c>
      <c r="R187" s="398">
        <v>5.9</v>
      </c>
      <c r="S187" s="398">
        <f t="shared" si="21"/>
        <v>5.5924170616113749</v>
      </c>
      <c r="T187" s="399">
        <v>5.5E-2</v>
      </c>
      <c r="U187" s="1077"/>
      <c r="V187" s="400">
        <f t="shared" si="15"/>
        <v>0</v>
      </c>
      <c r="W187" s="401">
        <f t="shared" si="16"/>
        <v>0</v>
      </c>
      <c r="X187" s="402"/>
      <c r="Y187" s="402"/>
      <c r="Z187" s="402"/>
      <c r="AA187" s="402"/>
      <c r="AB187" s="402"/>
      <c r="AC187" s="403">
        <f t="shared" si="17"/>
        <v>0</v>
      </c>
      <c r="AD187" s="404">
        <f>IF($AC$2430&lt;85,AC187,AC187-(AC187*'EN-TÊTE DÉLÉGUES'!$C$37))</f>
        <v>0</v>
      </c>
      <c r="AE187" s="405">
        <f t="shared" si="18"/>
        <v>5.5E-2</v>
      </c>
      <c r="AF187" s="406">
        <f t="shared" si="19"/>
        <v>0</v>
      </c>
      <c r="AG187" s="407">
        <f t="shared" si="20"/>
        <v>0</v>
      </c>
    </row>
    <row r="188" spans="1:36" ht="12" customHeight="1" x14ac:dyDescent="0.15">
      <c r="A188" s="98">
        <v>9791036369315</v>
      </c>
      <c r="B188" s="356">
        <v>9</v>
      </c>
      <c r="C188" s="99" t="s">
        <v>706</v>
      </c>
      <c r="D188" s="99" t="s">
        <v>35</v>
      </c>
      <c r="E188" s="99" t="s">
        <v>3001</v>
      </c>
      <c r="F188" s="99"/>
      <c r="G188" s="99" t="s">
        <v>5181</v>
      </c>
      <c r="H188" s="100">
        <f>VLOOKUP(A188,'02.04.2024'!$A$2:$D$70989,3,FALSE)</f>
        <v>0</v>
      </c>
      <c r="I188" s="101"/>
      <c r="J188" s="101">
        <v>100</v>
      </c>
      <c r="K188" s="121"/>
      <c r="L188" s="121">
        <v>45462</v>
      </c>
      <c r="M188" s="121"/>
      <c r="N188" s="121" t="s">
        <v>1811</v>
      </c>
      <c r="O188" s="102">
        <v>9791036369315</v>
      </c>
      <c r="P188" s="103" t="s">
        <v>5182</v>
      </c>
      <c r="Q188" s="101">
        <v>5471482</v>
      </c>
      <c r="R188" s="124">
        <v>12.9</v>
      </c>
      <c r="S188" s="124">
        <f t="shared" si="21"/>
        <v>10.75</v>
      </c>
      <c r="T188" s="355">
        <v>0.2</v>
      </c>
      <c r="U188" s="1077"/>
      <c r="V188" s="240">
        <f>AC188</f>
        <v>0</v>
      </c>
      <c r="W188" s="196">
        <f t="shared" si="16"/>
        <v>0</v>
      </c>
      <c r="X188" s="440"/>
      <c r="Y188" s="440"/>
      <c r="Z188" s="440"/>
      <c r="AA188" s="440"/>
      <c r="AB188" s="440"/>
      <c r="AC188" s="533">
        <f>W188/(1+AE188)</f>
        <v>0</v>
      </c>
      <c r="AD188" s="534">
        <f>IF($AC$2430&lt;85,AC188,AC188-(AC188*'EN-TÊTE DÉLÉGUES'!$C$37))</f>
        <v>0</v>
      </c>
      <c r="AE188" s="535">
        <f t="shared" si="18"/>
        <v>0.2</v>
      </c>
      <c r="AF188" s="536">
        <f>+AD188*AE188</f>
        <v>0</v>
      </c>
      <c r="AG188" s="537">
        <f>+AD188+AF188</f>
        <v>0</v>
      </c>
      <c r="AH188" s="447"/>
      <c r="AI188" s="448"/>
      <c r="AJ188" s="447"/>
    </row>
    <row r="189" spans="1:36" s="408" customFormat="1" ht="12" customHeight="1" x14ac:dyDescent="0.15">
      <c r="A189" s="449">
        <v>9791036303524</v>
      </c>
      <c r="B189" s="414">
        <v>9</v>
      </c>
      <c r="C189" s="393" t="s">
        <v>706</v>
      </c>
      <c r="D189" s="514" t="s">
        <v>35</v>
      </c>
      <c r="E189" s="393" t="s">
        <v>3001</v>
      </c>
      <c r="F189" s="515" t="s">
        <v>470</v>
      </c>
      <c r="G189" s="514" t="s">
        <v>5408</v>
      </c>
      <c r="H189" s="394">
        <f>VLOOKUP(A189,'02.04.2024'!$A$2:$D$70989,3,FALSE)</f>
        <v>126</v>
      </c>
      <c r="I189" s="414"/>
      <c r="J189" s="414">
        <v>300</v>
      </c>
      <c r="K189" s="396"/>
      <c r="L189" s="396"/>
      <c r="M189" s="396">
        <v>43376</v>
      </c>
      <c r="N189" s="396"/>
      <c r="O189" s="394">
        <v>9791036303524</v>
      </c>
      <c r="P189" s="451" t="s">
        <v>669</v>
      </c>
      <c r="Q189" s="414">
        <v>4338790</v>
      </c>
      <c r="R189" s="398">
        <v>6.9</v>
      </c>
      <c r="S189" s="398">
        <f t="shared" si="21"/>
        <v>6.5402843601895739</v>
      </c>
      <c r="T189" s="452">
        <v>5.5E-2</v>
      </c>
      <c r="U189" s="1077"/>
      <c r="V189" s="400">
        <f>AC189</f>
        <v>0</v>
      </c>
      <c r="W189" s="401">
        <f t="shared" si="16"/>
        <v>0</v>
      </c>
      <c r="X189" s="402"/>
      <c r="Y189" s="402"/>
      <c r="Z189" s="402"/>
      <c r="AA189" s="402"/>
      <c r="AB189" s="402"/>
      <c r="AC189" s="403">
        <f>W189/(1+AE189)</f>
        <v>0</v>
      </c>
      <c r="AD189" s="404">
        <f>IF($AC$2430&lt;85,AC189,AC189-(AC189*'EN-TÊTE DÉLÉGUES'!$C$37))</f>
        <v>0</v>
      </c>
      <c r="AE189" s="405">
        <f t="shared" si="18"/>
        <v>5.5E-2</v>
      </c>
      <c r="AF189" s="406">
        <f>+AD189*AE189</f>
        <v>0</v>
      </c>
      <c r="AG189" s="407">
        <f>+AD189+AF189</f>
        <v>0</v>
      </c>
    </row>
    <row r="190" spans="1:36" s="408" customFormat="1" ht="12" customHeight="1" x14ac:dyDescent="0.15">
      <c r="A190" s="449">
        <v>9791036310935</v>
      </c>
      <c r="B190" s="414">
        <v>10</v>
      </c>
      <c r="C190" s="393" t="s">
        <v>706</v>
      </c>
      <c r="D190" s="514" t="s">
        <v>35</v>
      </c>
      <c r="E190" s="393" t="s">
        <v>3001</v>
      </c>
      <c r="F190" s="515" t="s">
        <v>470</v>
      </c>
      <c r="G190" s="514" t="s">
        <v>5409</v>
      </c>
      <c r="H190" s="394">
        <f>VLOOKUP(A190,'02.04.2024'!$A$2:$D$70989,3,FALSE)</f>
        <v>115</v>
      </c>
      <c r="I190" s="414"/>
      <c r="J190" s="414">
        <v>300</v>
      </c>
      <c r="K190" s="396"/>
      <c r="L190" s="396"/>
      <c r="M190" s="396">
        <v>43719</v>
      </c>
      <c r="N190" s="396"/>
      <c r="O190" s="394">
        <v>9791036310935</v>
      </c>
      <c r="P190" s="451" t="s">
        <v>5386</v>
      </c>
      <c r="Q190" s="414">
        <v>5122300</v>
      </c>
      <c r="R190" s="398">
        <v>6.9</v>
      </c>
      <c r="S190" s="398">
        <f t="shared" si="21"/>
        <v>6.5402843601895739</v>
      </c>
      <c r="T190" s="452">
        <v>5.5E-2</v>
      </c>
      <c r="U190" s="1077"/>
      <c r="V190" s="400">
        <f t="shared" si="15"/>
        <v>0</v>
      </c>
      <c r="W190" s="401">
        <f t="shared" si="16"/>
        <v>0</v>
      </c>
      <c r="X190" s="402"/>
      <c r="Y190" s="402"/>
      <c r="Z190" s="402"/>
      <c r="AA190" s="402"/>
      <c r="AB190" s="402"/>
      <c r="AC190" s="403">
        <f t="shared" si="17"/>
        <v>0</v>
      </c>
      <c r="AD190" s="404">
        <f>IF($AC$2430&lt;85,AC190,AC190-(AC190*'EN-TÊTE DÉLÉGUES'!$C$37))</f>
        <v>0</v>
      </c>
      <c r="AE190" s="405">
        <f t="shared" si="18"/>
        <v>5.5E-2</v>
      </c>
      <c r="AF190" s="406">
        <f t="shared" si="19"/>
        <v>0</v>
      </c>
      <c r="AG190" s="407">
        <f t="shared" si="20"/>
        <v>0</v>
      </c>
    </row>
    <row r="191" spans="1:36" s="408" customFormat="1" ht="12" customHeight="1" x14ac:dyDescent="0.15">
      <c r="A191" s="449">
        <v>9791036305405</v>
      </c>
      <c r="B191" s="414">
        <v>10</v>
      </c>
      <c r="C191" s="393" t="s">
        <v>706</v>
      </c>
      <c r="D191" s="514" t="s">
        <v>35</v>
      </c>
      <c r="E191" s="393" t="s">
        <v>3001</v>
      </c>
      <c r="F191" s="515" t="s">
        <v>470</v>
      </c>
      <c r="G191" s="514" t="s">
        <v>5410</v>
      </c>
      <c r="H191" s="394">
        <f>VLOOKUP(A191,'02.04.2024'!$A$2:$D$70989,3,FALSE)</f>
        <v>221</v>
      </c>
      <c r="I191" s="414"/>
      <c r="J191" s="414">
        <v>800</v>
      </c>
      <c r="K191" s="396"/>
      <c r="L191" s="396"/>
      <c r="M191" s="396">
        <v>43607</v>
      </c>
      <c r="N191" s="396"/>
      <c r="O191" s="394">
        <v>9791036305405</v>
      </c>
      <c r="P191" s="451" t="s">
        <v>5387</v>
      </c>
      <c r="Q191" s="414">
        <v>6435191</v>
      </c>
      <c r="R191" s="398">
        <v>6.9</v>
      </c>
      <c r="S191" s="398">
        <f t="shared" si="21"/>
        <v>6.5402843601895739</v>
      </c>
      <c r="T191" s="452">
        <v>5.5E-2</v>
      </c>
      <c r="U191" s="1077"/>
      <c r="V191" s="400">
        <f t="shared" si="15"/>
        <v>0</v>
      </c>
      <c r="W191" s="401">
        <f t="shared" si="16"/>
        <v>0</v>
      </c>
      <c r="X191" s="402"/>
      <c r="Y191" s="402"/>
      <c r="Z191" s="402"/>
      <c r="AA191" s="402"/>
      <c r="AB191" s="402"/>
      <c r="AC191" s="403">
        <f t="shared" si="17"/>
        <v>0</v>
      </c>
      <c r="AD191" s="404">
        <f>IF($AC$2430&lt;85,AC191,AC191-(AC191*'EN-TÊTE DÉLÉGUES'!$C$37))</f>
        <v>0</v>
      </c>
      <c r="AE191" s="405">
        <f t="shared" si="18"/>
        <v>5.5E-2</v>
      </c>
      <c r="AF191" s="406">
        <f t="shared" si="19"/>
        <v>0</v>
      </c>
      <c r="AG191" s="407">
        <f t="shared" si="20"/>
        <v>0</v>
      </c>
    </row>
    <row r="192" spans="1:36" s="408" customFormat="1" ht="12" customHeight="1" x14ac:dyDescent="0.15">
      <c r="A192" s="449">
        <v>9791036327025</v>
      </c>
      <c r="B192" s="414">
        <v>10</v>
      </c>
      <c r="C192" s="450" t="s">
        <v>706</v>
      </c>
      <c r="D192" s="450" t="s">
        <v>35</v>
      </c>
      <c r="E192" s="450" t="s">
        <v>3001</v>
      </c>
      <c r="F192" s="450" t="s">
        <v>3002</v>
      </c>
      <c r="G192" s="514" t="s">
        <v>3003</v>
      </c>
      <c r="H192" s="394">
        <f>VLOOKUP(A192,'02.04.2024'!$A$2:$D$70989,3,FALSE)</f>
        <v>829</v>
      </c>
      <c r="I192" s="414"/>
      <c r="J192" s="414">
        <v>300</v>
      </c>
      <c r="K192" s="396"/>
      <c r="L192" s="396"/>
      <c r="M192" s="396">
        <v>44342</v>
      </c>
      <c r="N192" s="396"/>
      <c r="O192" s="394">
        <v>9791036327025</v>
      </c>
      <c r="P192" s="451" t="s">
        <v>2167</v>
      </c>
      <c r="Q192" s="414">
        <v>1518978</v>
      </c>
      <c r="R192" s="398">
        <v>9.9</v>
      </c>
      <c r="S192" s="398">
        <f t="shared" si="21"/>
        <v>9.3838862559241711</v>
      </c>
      <c r="T192" s="452">
        <v>5.5E-2</v>
      </c>
      <c r="U192" s="1077"/>
      <c r="V192" s="400">
        <f>AC192</f>
        <v>0</v>
      </c>
      <c r="W192" s="401">
        <f t="shared" si="16"/>
        <v>0</v>
      </c>
      <c r="X192" s="402"/>
      <c r="Y192" s="402"/>
      <c r="Z192" s="402"/>
      <c r="AA192" s="402"/>
      <c r="AB192" s="402"/>
      <c r="AC192" s="403">
        <f>W192/(1+AE192)</f>
        <v>0</v>
      </c>
      <c r="AD192" s="404">
        <f>IF($AC$2430&lt;85,AC192,AC192-(AC192*'EN-TÊTE DÉLÉGUES'!$C$37))</f>
        <v>0</v>
      </c>
      <c r="AE192" s="405">
        <f t="shared" si="18"/>
        <v>5.5E-2</v>
      </c>
      <c r="AF192" s="406">
        <f>+AD192*AE192</f>
        <v>0</v>
      </c>
      <c r="AG192" s="407">
        <f>+AD192+AF192</f>
        <v>0</v>
      </c>
    </row>
    <row r="193" spans="1:33" s="509" customFormat="1" ht="12" customHeight="1" x14ac:dyDescent="0.15">
      <c r="A193" s="495">
        <v>9791036326769</v>
      </c>
      <c r="B193" s="510">
        <v>10</v>
      </c>
      <c r="C193" s="498" t="s">
        <v>706</v>
      </c>
      <c r="D193" s="498" t="s">
        <v>35</v>
      </c>
      <c r="E193" s="498" t="s">
        <v>3001</v>
      </c>
      <c r="F193" s="497" t="s">
        <v>1598</v>
      </c>
      <c r="G193" s="497" t="s">
        <v>2834</v>
      </c>
      <c r="H193" s="499">
        <f>VLOOKUP(A193,'02.04.2024'!$A$2:$D$70989,3,FALSE)</f>
        <v>0</v>
      </c>
      <c r="I193" s="500" t="s">
        <v>377</v>
      </c>
      <c r="J193" s="510">
        <v>300</v>
      </c>
      <c r="K193" s="501"/>
      <c r="L193" s="501"/>
      <c r="M193" s="501">
        <v>44363</v>
      </c>
      <c r="N193" s="501"/>
      <c r="O193" s="502">
        <v>9791036326769</v>
      </c>
      <c r="P193" s="503" t="s">
        <v>2166</v>
      </c>
      <c r="Q193" s="502">
        <v>1145071</v>
      </c>
      <c r="R193" s="504">
        <v>3</v>
      </c>
      <c r="S193" s="504">
        <f t="shared" si="21"/>
        <v>2.8436018957345972</v>
      </c>
      <c r="T193" s="505">
        <v>5.5E-2</v>
      </c>
      <c r="U193" s="1079"/>
      <c r="V193" s="506">
        <f t="shared" ref="V193:V252" si="22">AC193</f>
        <v>0</v>
      </c>
      <c r="W193" s="507">
        <f t="shared" si="16"/>
        <v>0</v>
      </c>
      <c r="X193" s="508"/>
      <c r="Y193" s="508"/>
      <c r="Z193" s="508"/>
      <c r="AA193" s="508"/>
      <c r="AB193" s="508"/>
      <c r="AC193" s="421">
        <f t="shared" ref="AC193:AC231" si="23">W193/(1+AE193)</f>
        <v>0</v>
      </c>
      <c r="AD193" s="422">
        <f>IF($AC$2430&lt;85,AC193,AC193-(AC193*'EN-TÊTE DÉLÉGUES'!$C$37))</f>
        <v>0</v>
      </c>
      <c r="AE193" s="423">
        <f t="shared" si="18"/>
        <v>5.5E-2</v>
      </c>
      <c r="AF193" s="424">
        <f t="shared" ref="AF193:AF231" si="24">+AD193*AE193</f>
        <v>0</v>
      </c>
      <c r="AG193" s="425">
        <f t="shared" ref="AG193:AG231" si="25">+AD193+AF193</f>
        <v>0</v>
      </c>
    </row>
    <row r="194" spans="1:33" s="408" customFormat="1" ht="12" customHeight="1" x14ac:dyDescent="0.15">
      <c r="A194" s="391">
        <v>9791036327032</v>
      </c>
      <c r="B194" s="414">
        <v>10</v>
      </c>
      <c r="C194" s="450" t="s">
        <v>706</v>
      </c>
      <c r="D194" s="450" t="s">
        <v>35</v>
      </c>
      <c r="E194" s="450" t="s">
        <v>3001</v>
      </c>
      <c r="F194" s="393" t="s">
        <v>1598</v>
      </c>
      <c r="G194" s="393" t="s">
        <v>2833</v>
      </c>
      <c r="H194" s="394">
        <f>VLOOKUP(A194,'02.04.2024'!$A$2:$D$70989,3,FALSE)</f>
        <v>973</v>
      </c>
      <c r="I194" s="395"/>
      <c r="J194" s="414">
        <v>300</v>
      </c>
      <c r="K194" s="396"/>
      <c r="L194" s="396"/>
      <c r="M194" s="396">
        <v>44363</v>
      </c>
      <c r="N194" s="396"/>
      <c r="O194" s="397">
        <v>9791036327032</v>
      </c>
      <c r="P194" s="409" t="s">
        <v>2165</v>
      </c>
      <c r="Q194" s="397">
        <v>1519101</v>
      </c>
      <c r="R194" s="398">
        <v>3</v>
      </c>
      <c r="S194" s="398">
        <f t="shared" si="21"/>
        <v>2.8436018957345972</v>
      </c>
      <c r="T194" s="399">
        <v>5.5E-2</v>
      </c>
      <c r="U194" s="1077"/>
      <c r="V194" s="400">
        <f t="shared" si="22"/>
        <v>0</v>
      </c>
      <c r="W194" s="401">
        <f t="shared" ref="W194:W257" si="26">$R194*$U194</f>
        <v>0</v>
      </c>
      <c r="X194" s="402"/>
      <c r="Y194" s="402"/>
      <c r="Z194" s="402"/>
      <c r="AA194" s="402"/>
      <c r="AB194" s="402"/>
      <c r="AC194" s="403">
        <f t="shared" si="23"/>
        <v>0</v>
      </c>
      <c r="AD194" s="404">
        <f>IF($AC$2430&lt;85,AC194,AC194-(AC194*'EN-TÊTE DÉLÉGUES'!$C$37))</f>
        <v>0</v>
      </c>
      <c r="AE194" s="405">
        <f t="shared" ref="AE194:AE257" si="27">IF(T194=5.5%,0.055,IF(T194=20%,0.2))</f>
        <v>5.5E-2</v>
      </c>
      <c r="AF194" s="406">
        <f t="shared" si="24"/>
        <v>0</v>
      </c>
      <c r="AG194" s="407">
        <f t="shared" si="25"/>
        <v>0</v>
      </c>
    </row>
    <row r="195" spans="1:33" s="408" customFormat="1" ht="12" customHeight="1" x14ac:dyDescent="0.15">
      <c r="A195" s="391">
        <v>9791036314834</v>
      </c>
      <c r="B195" s="414">
        <v>10</v>
      </c>
      <c r="C195" s="450" t="s">
        <v>706</v>
      </c>
      <c r="D195" s="450" t="s">
        <v>35</v>
      </c>
      <c r="E195" s="393" t="s">
        <v>3001</v>
      </c>
      <c r="F195" s="393" t="s">
        <v>1598</v>
      </c>
      <c r="G195" s="393" t="s">
        <v>1188</v>
      </c>
      <c r="H195" s="394">
        <f>VLOOKUP(A195,'02.04.2024'!$A$2:$D$70989,3,FALSE)</f>
        <v>427</v>
      </c>
      <c r="I195" s="395"/>
      <c r="J195" s="414">
        <v>300</v>
      </c>
      <c r="K195" s="396"/>
      <c r="L195" s="396"/>
      <c r="M195" s="396">
        <v>43999</v>
      </c>
      <c r="N195" s="396"/>
      <c r="O195" s="397">
        <v>9791036314834</v>
      </c>
      <c r="P195" s="409" t="s">
        <v>1818</v>
      </c>
      <c r="Q195" s="397">
        <v>8880348</v>
      </c>
      <c r="R195" s="398">
        <v>3</v>
      </c>
      <c r="S195" s="398">
        <f t="shared" si="21"/>
        <v>2.8436018957345972</v>
      </c>
      <c r="T195" s="399">
        <v>5.5E-2</v>
      </c>
      <c r="U195" s="1077"/>
      <c r="V195" s="400">
        <f t="shared" si="22"/>
        <v>0</v>
      </c>
      <c r="W195" s="401">
        <f t="shared" si="26"/>
        <v>0</v>
      </c>
      <c r="X195" s="402"/>
      <c r="Y195" s="402"/>
      <c r="Z195" s="402"/>
      <c r="AA195" s="402"/>
      <c r="AB195" s="402"/>
      <c r="AC195" s="421">
        <f t="shared" si="23"/>
        <v>0</v>
      </c>
      <c r="AD195" s="422">
        <f>IF($AC$2430&lt;85,AC195,AC195-(AC195*'EN-TÊTE DÉLÉGUES'!$C$37))</f>
        <v>0</v>
      </c>
      <c r="AE195" s="423">
        <f t="shared" si="27"/>
        <v>5.5E-2</v>
      </c>
      <c r="AF195" s="424">
        <f t="shared" si="24"/>
        <v>0</v>
      </c>
      <c r="AG195" s="425">
        <f t="shared" si="25"/>
        <v>0</v>
      </c>
    </row>
    <row r="196" spans="1:33" s="408" customFormat="1" ht="12" customHeight="1" x14ac:dyDescent="0.15">
      <c r="A196" s="391">
        <v>9791036326776</v>
      </c>
      <c r="B196" s="395">
        <v>10</v>
      </c>
      <c r="C196" s="426" t="s">
        <v>706</v>
      </c>
      <c r="D196" s="393" t="s">
        <v>35</v>
      </c>
      <c r="E196" s="450" t="s">
        <v>3001</v>
      </c>
      <c r="F196" s="393" t="s">
        <v>1598</v>
      </c>
      <c r="G196" s="393" t="s">
        <v>2832</v>
      </c>
      <c r="H196" s="394">
        <f>VLOOKUP(A196,'02.04.2024'!$A$2:$D$70989,3,FALSE)</f>
        <v>182</v>
      </c>
      <c r="I196" s="395"/>
      <c r="J196" s="414">
        <v>300</v>
      </c>
      <c r="K196" s="396"/>
      <c r="L196" s="396"/>
      <c r="M196" s="396">
        <v>44363</v>
      </c>
      <c r="N196" s="396"/>
      <c r="O196" s="397">
        <v>9791036326776</v>
      </c>
      <c r="P196" s="409" t="s">
        <v>2508</v>
      </c>
      <c r="Q196" s="397">
        <v>1145194</v>
      </c>
      <c r="R196" s="398">
        <v>3</v>
      </c>
      <c r="S196" s="398">
        <f t="shared" si="21"/>
        <v>2.8436018957345972</v>
      </c>
      <c r="T196" s="399">
        <v>5.5E-2</v>
      </c>
      <c r="U196" s="1077"/>
      <c r="V196" s="400">
        <f t="shared" si="22"/>
        <v>0</v>
      </c>
      <c r="W196" s="401">
        <f t="shared" si="26"/>
        <v>0</v>
      </c>
      <c r="X196" s="402"/>
      <c r="Y196" s="402"/>
      <c r="Z196" s="402"/>
      <c r="AA196" s="402"/>
      <c r="AB196" s="402"/>
      <c r="AC196" s="403">
        <f t="shared" si="23"/>
        <v>0</v>
      </c>
      <c r="AD196" s="404">
        <f>IF($AC$2430&lt;85,AC196,AC196-(AC196*'EN-TÊTE DÉLÉGUES'!$C$37))</f>
        <v>0</v>
      </c>
      <c r="AE196" s="405">
        <f t="shared" si="27"/>
        <v>5.5E-2</v>
      </c>
      <c r="AF196" s="406">
        <f t="shared" si="24"/>
        <v>0</v>
      </c>
      <c r="AG196" s="407">
        <f t="shared" si="25"/>
        <v>0</v>
      </c>
    </row>
    <row r="197" spans="1:33" s="408" customFormat="1" ht="12" customHeight="1" x14ac:dyDescent="0.15">
      <c r="A197" s="391">
        <v>9791036314827</v>
      </c>
      <c r="B197" s="395">
        <v>10</v>
      </c>
      <c r="C197" s="520" t="s">
        <v>706</v>
      </c>
      <c r="D197" s="393" t="s">
        <v>35</v>
      </c>
      <c r="E197" s="393" t="s">
        <v>3001</v>
      </c>
      <c r="F197" s="393" t="s">
        <v>1598</v>
      </c>
      <c r="G197" s="393" t="s">
        <v>1796</v>
      </c>
      <c r="H197" s="394">
        <f>VLOOKUP(A197,'02.04.2024'!$A$2:$D$70989,3,FALSE)</f>
        <v>76</v>
      </c>
      <c r="I197" s="414"/>
      <c r="J197" s="414">
        <v>300</v>
      </c>
      <c r="K197" s="396"/>
      <c r="L197" s="396"/>
      <c r="M197" s="396">
        <v>43740</v>
      </c>
      <c r="N197" s="396"/>
      <c r="O197" s="397">
        <v>9791036314827</v>
      </c>
      <c r="P197" s="409" t="s">
        <v>1333</v>
      </c>
      <c r="Q197" s="397">
        <v>8880225</v>
      </c>
      <c r="R197" s="398">
        <v>3</v>
      </c>
      <c r="S197" s="398">
        <f t="shared" si="21"/>
        <v>2.8436018957345972</v>
      </c>
      <c r="T197" s="399">
        <v>5.5E-2</v>
      </c>
      <c r="U197" s="1077"/>
      <c r="V197" s="400">
        <f t="shared" si="22"/>
        <v>0</v>
      </c>
      <c r="W197" s="401">
        <f t="shared" si="26"/>
        <v>0</v>
      </c>
      <c r="X197" s="402"/>
      <c r="Y197" s="402"/>
      <c r="Z197" s="402"/>
      <c r="AA197" s="402"/>
      <c r="AB197" s="402"/>
      <c r="AC197" s="403">
        <f t="shared" si="23"/>
        <v>0</v>
      </c>
      <c r="AD197" s="404">
        <f>IF($AC$2430&lt;85,AC197,AC197-(AC197*'EN-TÊTE DÉLÉGUES'!$C$37))</f>
        <v>0</v>
      </c>
      <c r="AE197" s="405">
        <f t="shared" si="27"/>
        <v>5.5E-2</v>
      </c>
      <c r="AF197" s="406">
        <f t="shared" si="24"/>
        <v>0</v>
      </c>
      <c r="AG197" s="407">
        <f t="shared" si="25"/>
        <v>0</v>
      </c>
    </row>
    <row r="198" spans="1:33" s="408" customFormat="1" ht="12" customHeight="1" x14ac:dyDescent="0.15">
      <c r="A198" s="391">
        <v>9791036327049</v>
      </c>
      <c r="B198" s="395">
        <v>10</v>
      </c>
      <c r="C198" s="426" t="s">
        <v>706</v>
      </c>
      <c r="D198" s="393" t="s">
        <v>35</v>
      </c>
      <c r="E198" s="450" t="s">
        <v>3001</v>
      </c>
      <c r="F198" s="393" t="s">
        <v>1598</v>
      </c>
      <c r="G198" s="393" t="s">
        <v>2163</v>
      </c>
      <c r="H198" s="394">
        <f>VLOOKUP(A198,'02.04.2024'!$A$2:$D$70989,3,FALSE)</f>
        <v>570</v>
      </c>
      <c r="I198" s="395"/>
      <c r="J198" s="414">
        <v>300</v>
      </c>
      <c r="K198" s="396"/>
      <c r="L198" s="396"/>
      <c r="M198" s="396">
        <v>44356</v>
      </c>
      <c r="N198" s="396"/>
      <c r="O198" s="397">
        <v>9791036327049</v>
      </c>
      <c r="P198" s="409" t="s">
        <v>2164</v>
      </c>
      <c r="Q198" s="397">
        <v>1519224</v>
      </c>
      <c r="R198" s="398">
        <v>3</v>
      </c>
      <c r="S198" s="398">
        <f t="shared" si="21"/>
        <v>2.8436018957345972</v>
      </c>
      <c r="T198" s="399">
        <v>5.5E-2</v>
      </c>
      <c r="U198" s="1077"/>
      <c r="V198" s="400">
        <f t="shared" si="22"/>
        <v>0</v>
      </c>
      <c r="W198" s="401">
        <f t="shared" si="26"/>
        <v>0</v>
      </c>
      <c r="X198" s="402"/>
      <c r="Y198" s="402"/>
      <c r="Z198" s="402"/>
      <c r="AA198" s="402"/>
      <c r="AB198" s="402"/>
      <c r="AC198" s="403">
        <f t="shared" si="23"/>
        <v>0</v>
      </c>
      <c r="AD198" s="404">
        <f>IF($AC$2430&lt;85,AC198,AC198-(AC198*'EN-TÊTE DÉLÉGUES'!$C$37))</f>
        <v>0</v>
      </c>
      <c r="AE198" s="405">
        <f t="shared" si="27"/>
        <v>5.5E-2</v>
      </c>
      <c r="AF198" s="406">
        <f t="shared" si="24"/>
        <v>0</v>
      </c>
      <c r="AG198" s="407">
        <f t="shared" si="25"/>
        <v>0</v>
      </c>
    </row>
    <row r="199" spans="1:33" s="408" customFormat="1" ht="12" customHeight="1" x14ac:dyDescent="0.15">
      <c r="A199" s="391">
        <v>9791036314841</v>
      </c>
      <c r="B199" s="414">
        <v>10</v>
      </c>
      <c r="C199" s="450" t="s">
        <v>706</v>
      </c>
      <c r="D199" s="450" t="s">
        <v>35</v>
      </c>
      <c r="E199" s="393" t="s">
        <v>3001</v>
      </c>
      <c r="F199" s="393" t="s">
        <v>1598</v>
      </c>
      <c r="G199" s="393" t="s">
        <v>1816</v>
      </c>
      <c r="H199" s="394">
        <f>VLOOKUP(A199,'02.04.2024'!$A$2:$D$70989,3,FALSE)</f>
        <v>920</v>
      </c>
      <c r="I199" s="395"/>
      <c r="J199" s="414">
        <v>300</v>
      </c>
      <c r="K199" s="396"/>
      <c r="L199" s="396"/>
      <c r="M199" s="396">
        <v>43999</v>
      </c>
      <c r="N199" s="396"/>
      <c r="O199" s="397">
        <v>9791036314841</v>
      </c>
      <c r="P199" s="409" t="s">
        <v>1817</v>
      </c>
      <c r="Q199" s="397">
        <v>8880471</v>
      </c>
      <c r="R199" s="398">
        <v>3</v>
      </c>
      <c r="S199" s="398">
        <f t="shared" si="21"/>
        <v>2.8436018957345972</v>
      </c>
      <c r="T199" s="399">
        <v>5.5E-2</v>
      </c>
      <c r="U199" s="1077"/>
      <c r="V199" s="400">
        <f t="shared" si="22"/>
        <v>0</v>
      </c>
      <c r="W199" s="401">
        <f t="shared" si="26"/>
        <v>0</v>
      </c>
      <c r="X199" s="402"/>
      <c r="Y199" s="402"/>
      <c r="Z199" s="402"/>
      <c r="AA199" s="402"/>
      <c r="AB199" s="402"/>
      <c r="AC199" s="403">
        <f t="shared" si="23"/>
        <v>0</v>
      </c>
      <c r="AD199" s="404">
        <f>IF($AC$2430&lt;85,AC199,AC199-(AC199*'EN-TÊTE DÉLÉGUES'!$C$37))</f>
        <v>0</v>
      </c>
      <c r="AE199" s="405">
        <f t="shared" si="27"/>
        <v>5.5E-2</v>
      </c>
      <c r="AF199" s="406">
        <f t="shared" si="24"/>
        <v>0</v>
      </c>
      <c r="AG199" s="407">
        <f t="shared" si="25"/>
        <v>0</v>
      </c>
    </row>
    <row r="200" spans="1:33" s="446" customFormat="1" ht="12" customHeight="1" x14ac:dyDescent="0.15">
      <c r="A200" s="937">
        <v>9791036368257</v>
      </c>
      <c r="B200" s="951">
        <v>10</v>
      </c>
      <c r="C200" s="952" t="s">
        <v>706</v>
      </c>
      <c r="D200" s="953" t="s">
        <v>35</v>
      </c>
      <c r="E200" s="939" t="s">
        <v>3001</v>
      </c>
      <c r="F200" s="939" t="s">
        <v>1598</v>
      </c>
      <c r="G200" s="939" t="s">
        <v>5569</v>
      </c>
      <c r="H200" s="941">
        <f>VLOOKUP(A200,'02.04.2024'!$A$2:$D$70989,3,FALSE)</f>
        <v>2713</v>
      </c>
      <c r="I200" s="941"/>
      <c r="J200" s="938">
        <v>200</v>
      </c>
      <c r="K200" s="942"/>
      <c r="L200" s="942"/>
      <c r="M200" s="942">
        <v>45364</v>
      </c>
      <c r="N200" s="942" t="s">
        <v>1811</v>
      </c>
      <c r="O200" s="943">
        <v>9791036368257</v>
      </c>
      <c r="P200" s="943" t="s">
        <v>4939</v>
      </c>
      <c r="Q200" s="943">
        <v>5167985</v>
      </c>
      <c r="R200" s="954">
        <v>3.9</v>
      </c>
      <c r="S200" s="945">
        <f t="shared" si="21"/>
        <v>3.6966824644549763</v>
      </c>
      <c r="T200" s="955">
        <v>5.5E-2</v>
      </c>
      <c r="U200" s="1101"/>
      <c r="V200" s="947">
        <f>AC200</f>
        <v>0</v>
      </c>
      <c r="W200" s="948">
        <f t="shared" si="26"/>
        <v>0</v>
      </c>
      <c r="X200" s="440"/>
      <c r="Y200" s="440"/>
      <c r="Z200" s="440"/>
      <c r="AA200" s="440"/>
      <c r="AB200" s="440"/>
      <c r="AC200" s="441">
        <f>W200/(1+AE200)</f>
        <v>0</v>
      </c>
      <c r="AD200" s="442">
        <f>IF($AC$2430&lt;85,AC200,AC200-(AC200*'EN-TÊTE DÉLÉGUES'!$C$37))</f>
        <v>0</v>
      </c>
      <c r="AE200" s="443">
        <f t="shared" si="27"/>
        <v>5.5E-2</v>
      </c>
      <c r="AF200" s="444">
        <f>+AD200*AE200</f>
        <v>0</v>
      </c>
      <c r="AG200" s="445">
        <f>+AD200+AF200</f>
        <v>0</v>
      </c>
    </row>
    <row r="201" spans="1:33" s="408" customFormat="1" ht="12" customHeight="1" x14ac:dyDescent="0.15">
      <c r="A201" s="391">
        <v>9791036314766</v>
      </c>
      <c r="B201" s="395">
        <v>10</v>
      </c>
      <c r="C201" s="393" t="s">
        <v>706</v>
      </c>
      <c r="D201" s="393" t="s">
        <v>35</v>
      </c>
      <c r="E201" s="393" t="s">
        <v>3001</v>
      </c>
      <c r="F201" s="393" t="s">
        <v>390</v>
      </c>
      <c r="G201" s="450" t="s">
        <v>422</v>
      </c>
      <c r="H201" s="394">
        <f>VLOOKUP(A201,'02.04.2024'!$A$2:$D$70989,3,FALSE)</f>
        <v>230</v>
      </c>
      <c r="I201" s="395"/>
      <c r="J201" s="395">
        <v>200</v>
      </c>
      <c r="K201" s="396"/>
      <c r="L201" s="396"/>
      <c r="M201" s="396">
        <v>43832</v>
      </c>
      <c r="N201" s="396"/>
      <c r="O201" s="397">
        <v>9791036314766</v>
      </c>
      <c r="P201" s="409" t="s">
        <v>1499</v>
      </c>
      <c r="Q201" s="397">
        <v>8770239</v>
      </c>
      <c r="R201" s="398">
        <v>5.2</v>
      </c>
      <c r="S201" s="398">
        <f t="shared" si="21"/>
        <v>4.9289099526066353</v>
      </c>
      <c r="T201" s="399">
        <v>5.5E-2</v>
      </c>
      <c r="U201" s="1077"/>
      <c r="V201" s="400">
        <f t="shared" si="22"/>
        <v>0</v>
      </c>
      <c r="W201" s="401">
        <f t="shared" si="26"/>
        <v>0</v>
      </c>
      <c r="X201" s="402"/>
      <c r="Y201" s="402"/>
      <c r="Z201" s="402"/>
      <c r="AA201" s="402"/>
      <c r="AB201" s="402"/>
      <c r="AC201" s="403">
        <f t="shared" si="23"/>
        <v>0</v>
      </c>
      <c r="AD201" s="404">
        <f>IF($AC$2430&lt;85,AC201,AC201-(AC201*'EN-TÊTE DÉLÉGUES'!$C$37))</f>
        <v>0</v>
      </c>
      <c r="AE201" s="405">
        <f t="shared" si="27"/>
        <v>5.5E-2</v>
      </c>
      <c r="AF201" s="406">
        <f t="shared" si="24"/>
        <v>0</v>
      </c>
      <c r="AG201" s="407">
        <f t="shared" si="25"/>
        <v>0</v>
      </c>
    </row>
    <row r="202" spans="1:33" s="408" customFormat="1" ht="12" customHeight="1" x14ac:dyDescent="0.15">
      <c r="A202" s="449">
        <v>9791036326790</v>
      </c>
      <c r="B202" s="414">
        <v>10</v>
      </c>
      <c r="C202" s="450" t="s">
        <v>706</v>
      </c>
      <c r="D202" s="450" t="s">
        <v>35</v>
      </c>
      <c r="E202" s="393" t="s">
        <v>3001</v>
      </c>
      <c r="F202" s="450" t="s">
        <v>390</v>
      </c>
      <c r="G202" s="450" t="s">
        <v>2837</v>
      </c>
      <c r="H202" s="394">
        <f>VLOOKUP(A202,'02.04.2024'!$A$2:$D$70989,3,FALSE)</f>
        <v>907</v>
      </c>
      <c r="I202" s="395"/>
      <c r="J202" s="414">
        <v>300</v>
      </c>
      <c r="K202" s="396"/>
      <c r="L202" s="396"/>
      <c r="M202" s="396">
        <v>44342</v>
      </c>
      <c r="N202" s="415"/>
      <c r="O202" s="394">
        <v>9791036326790</v>
      </c>
      <c r="P202" s="451" t="s">
        <v>2151</v>
      </c>
      <c r="Q202" s="394">
        <v>1145440</v>
      </c>
      <c r="R202" s="398">
        <v>5.2</v>
      </c>
      <c r="S202" s="398">
        <f t="shared" si="21"/>
        <v>4.9289099526066353</v>
      </c>
      <c r="T202" s="452">
        <v>5.5E-2</v>
      </c>
      <c r="U202" s="1077"/>
      <c r="V202" s="400">
        <f t="shared" si="22"/>
        <v>0</v>
      </c>
      <c r="W202" s="401">
        <f t="shared" si="26"/>
        <v>0</v>
      </c>
      <c r="X202" s="402"/>
      <c r="Y202" s="402"/>
      <c r="Z202" s="402"/>
      <c r="AA202" s="402"/>
      <c r="AB202" s="402"/>
      <c r="AC202" s="403">
        <f t="shared" si="23"/>
        <v>0</v>
      </c>
      <c r="AD202" s="404">
        <f>IF($AC$2430&lt;85,AC202,AC202-(AC202*'EN-TÊTE DÉLÉGUES'!$C$37))</f>
        <v>0</v>
      </c>
      <c r="AE202" s="405">
        <f t="shared" si="27"/>
        <v>5.5E-2</v>
      </c>
      <c r="AF202" s="406">
        <f t="shared" si="24"/>
        <v>0</v>
      </c>
      <c r="AG202" s="407">
        <f t="shared" si="25"/>
        <v>0</v>
      </c>
    </row>
    <row r="203" spans="1:33" s="408" customFormat="1" ht="12" customHeight="1" x14ac:dyDescent="0.15">
      <c r="A203" s="449">
        <v>9782747099233</v>
      </c>
      <c r="B203" s="395">
        <v>10</v>
      </c>
      <c r="C203" s="450" t="s">
        <v>706</v>
      </c>
      <c r="D203" s="450" t="s">
        <v>35</v>
      </c>
      <c r="E203" s="393" t="s">
        <v>3001</v>
      </c>
      <c r="F203" s="393" t="s">
        <v>390</v>
      </c>
      <c r="G203" s="450" t="s">
        <v>1268</v>
      </c>
      <c r="H203" s="394">
        <f>VLOOKUP(A203,'02.04.2024'!$A$2:$D$70989,3,FALSE)</f>
        <v>177</v>
      </c>
      <c r="I203" s="395"/>
      <c r="J203" s="414">
        <v>300</v>
      </c>
      <c r="K203" s="396"/>
      <c r="L203" s="396"/>
      <c r="M203" s="396">
        <v>43285</v>
      </c>
      <c r="N203" s="415"/>
      <c r="O203" s="394">
        <v>9782747099233</v>
      </c>
      <c r="P203" s="451" t="s">
        <v>586</v>
      </c>
      <c r="Q203" s="394">
        <v>2097513</v>
      </c>
      <c r="R203" s="398">
        <v>5.2</v>
      </c>
      <c r="S203" s="398">
        <f t="shared" si="21"/>
        <v>4.9289099526066353</v>
      </c>
      <c r="T203" s="452">
        <v>5.5E-2</v>
      </c>
      <c r="U203" s="1077"/>
      <c r="V203" s="400">
        <f t="shared" si="22"/>
        <v>0</v>
      </c>
      <c r="W203" s="401">
        <f t="shared" si="26"/>
        <v>0</v>
      </c>
      <c r="X203" s="402"/>
      <c r="Y203" s="402"/>
      <c r="Z203" s="402"/>
      <c r="AA203" s="402"/>
      <c r="AB203" s="402"/>
      <c r="AC203" s="403">
        <f t="shared" si="23"/>
        <v>0</v>
      </c>
      <c r="AD203" s="404">
        <f>IF($AC$2430&lt;85,AC203,AC203-(AC203*'EN-TÊTE DÉLÉGUES'!$C$37))</f>
        <v>0</v>
      </c>
      <c r="AE203" s="405">
        <f t="shared" si="27"/>
        <v>5.5E-2</v>
      </c>
      <c r="AF203" s="406">
        <f t="shared" si="24"/>
        <v>0</v>
      </c>
      <c r="AG203" s="407">
        <f t="shared" si="25"/>
        <v>0</v>
      </c>
    </row>
    <row r="204" spans="1:33" s="408" customFormat="1" ht="12" customHeight="1" x14ac:dyDescent="0.15">
      <c r="A204" s="449">
        <v>9791036316074</v>
      </c>
      <c r="B204" s="395">
        <v>10</v>
      </c>
      <c r="C204" s="426" t="s">
        <v>706</v>
      </c>
      <c r="D204" s="393" t="s">
        <v>35</v>
      </c>
      <c r="E204" s="393" t="s">
        <v>3001</v>
      </c>
      <c r="F204" s="393" t="s">
        <v>390</v>
      </c>
      <c r="G204" s="450" t="s">
        <v>1590</v>
      </c>
      <c r="H204" s="394">
        <f>VLOOKUP(A204,'02.04.2024'!$A$2:$D$70989,3,FALSE)</f>
        <v>847</v>
      </c>
      <c r="I204" s="414"/>
      <c r="J204" s="414">
        <v>200</v>
      </c>
      <c r="K204" s="396"/>
      <c r="L204" s="396"/>
      <c r="M204" s="396">
        <v>43999</v>
      </c>
      <c r="N204" s="415"/>
      <c r="O204" s="394">
        <v>9791036316074</v>
      </c>
      <c r="P204" s="451" t="s">
        <v>1819</v>
      </c>
      <c r="Q204" s="394">
        <v>1490787</v>
      </c>
      <c r="R204" s="398">
        <v>5.2</v>
      </c>
      <c r="S204" s="398">
        <f t="shared" si="21"/>
        <v>4.9289099526066353</v>
      </c>
      <c r="T204" s="452">
        <v>5.5E-2</v>
      </c>
      <c r="U204" s="1077"/>
      <c r="V204" s="400">
        <f t="shared" si="22"/>
        <v>0</v>
      </c>
      <c r="W204" s="401">
        <f t="shared" si="26"/>
        <v>0</v>
      </c>
      <c r="X204" s="402"/>
      <c r="Y204" s="402"/>
      <c r="Z204" s="402"/>
      <c r="AA204" s="402"/>
      <c r="AB204" s="402"/>
      <c r="AC204" s="403">
        <f t="shared" si="23"/>
        <v>0</v>
      </c>
      <c r="AD204" s="404">
        <f>IF($AC$2430&lt;85,AC204,AC204-(AC204*'EN-TÊTE DÉLÉGUES'!$C$37))</f>
        <v>0</v>
      </c>
      <c r="AE204" s="405">
        <f t="shared" si="27"/>
        <v>5.5E-2</v>
      </c>
      <c r="AF204" s="406">
        <f t="shared" si="24"/>
        <v>0</v>
      </c>
      <c r="AG204" s="407">
        <f t="shared" si="25"/>
        <v>0</v>
      </c>
    </row>
    <row r="205" spans="1:33" s="408" customFormat="1" ht="12" customHeight="1" x14ac:dyDescent="0.15">
      <c r="A205" s="449">
        <v>9791036305184</v>
      </c>
      <c r="B205" s="414">
        <v>10</v>
      </c>
      <c r="C205" s="393" t="s">
        <v>706</v>
      </c>
      <c r="D205" s="393" t="s">
        <v>35</v>
      </c>
      <c r="E205" s="393" t="s">
        <v>3001</v>
      </c>
      <c r="F205" s="393" t="s">
        <v>390</v>
      </c>
      <c r="G205" s="514" t="s">
        <v>1241</v>
      </c>
      <c r="H205" s="394">
        <f>VLOOKUP(A205,'02.04.2024'!$A$2:$D$70989,3,FALSE)</f>
        <v>1837</v>
      </c>
      <c r="I205" s="414"/>
      <c r="J205" s="414">
        <v>200</v>
      </c>
      <c r="K205" s="396"/>
      <c r="L205" s="396"/>
      <c r="M205" s="396">
        <v>43467</v>
      </c>
      <c r="N205" s="396"/>
      <c r="O205" s="394">
        <v>9791036305184</v>
      </c>
      <c r="P205" s="451" t="s">
        <v>1034</v>
      </c>
      <c r="Q205" s="414">
        <v>6105029</v>
      </c>
      <c r="R205" s="398">
        <v>5.2</v>
      </c>
      <c r="S205" s="398">
        <f t="shared" si="21"/>
        <v>4.9289099526066353</v>
      </c>
      <c r="T205" s="452">
        <v>5.5E-2</v>
      </c>
      <c r="U205" s="1077"/>
      <c r="V205" s="400">
        <f t="shared" si="22"/>
        <v>0</v>
      </c>
      <c r="W205" s="401">
        <f t="shared" si="26"/>
        <v>0</v>
      </c>
      <c r="X205" s="402"/>
      <c r="Y205" s="402"/>
      <c r="Z205" s="402"/>
      <c r="AA205" s="402"/>
      <c r="AB205" s="402"/>
      <c r="AC205" s="403">
        <f t="shared" si="23"/>
        <v>0</v>
      </c>
      <c r="AD205" s="404">
        <f>IF($AC$2430&lt;85,AC205,AC205-(AC205*'EN-TÊTE DÉLÉGUES'!$C$37))</f>
        <v>0</v>
      </c>
      <c r="AE205" s="405">
        <f t="shared" si="27"/>
        <v>5.5E-2</v>
      </c>
      <c r="AF205" s="406">
        <f t="shared" si="24"/>
        <v>0</v>
      </c>
      <c r="AG205" s="407">
        <f t="shared" si="25"/>
        <v>0</v>
      </c>
    </row>
    <row r="206" spans="1:33" s="509" customFormat="1" ht="12" customHeight="1" x14ac:dyDescent="0.15">
      <c r="A206" s="495">
        <v>9782747080910</v>
      </c>
      <c r="B206" s="500">
        <v>10</v>
      </c>
      <c r="C206" s="497" t="s">
        <v>706</v>
      </c>
      <c r="D206" s="497" t="s">
        <v>35</v>
      </c>
      <c r="E206" s="497" t="s">
        <v>3001</v>
      </c>
      <c r="F206" s="497" t="s">
        <v>390</v>
      </c>
      <c r="G206" s="498" t="s">
        <v>1243</v>
      </c>
      <c r="H206" s="499">
        <f>VLOOKUP(A206,'02.04.2024'!$A$2:$D$70989,3,FALSE)</f>
        <v>0</v>
      </c>
      <c r="I206" s="500" t="s">
        <v>377</v>
      </c>
      <c r="J206" s="500">
        <v>700</v>
      </c>
      <c r="K206" s="501"/>
      <c r="L206" s="501"/>
      <c r="M206" s="501">
        <v>42830</v>
      </c>
      <c r="N206" s="501"/>
      <c r="O206" s="502">
        <v>9782747080910</v>
      </c>
      <c r="P206" s="503" t="s">
        <v>391</v>
      </c>
      <c r="Q206" s="502">
        <v>3121997</v>
      </c>
      <c r="R206" s="504">
        <v>5.2</v>
      </c>
      <c r="S206" s="504">
        <f t="shared" si="21"/>
        <v>4.9289099526066353</v>
      </c>
      <c r="T206" s="505">
        <v>5.5E-2</v>
      </c>
      <c r="U206" s="1079"/>
      <c r="V206" s="506">
        <f t="shared" si="22"/>
        <v>0</v>
      </c>
      <c r="W206" s="507">
        <f t="shared" si="26"/>
        <v>0</v>
      </c>
      <c r="X206" s="508"/>
      <c r="Y206" s="508"/>
      <c r="Z206" s="508"/>
      <c r="AA206" s="508"/>
      <c r="AB206" s="508"/>
      <c r="AC206" s="403">
        <f t="shared" si="23"/>
        <v>0</v>
      </c>
      <c r="AD206" s="404">
        <f>IF($AC$2430&lt;85,AC206,AC206-(AC206*'EN-TÊTE DÉLÉGUES'!$C$37))</f>
        <v>0</v>
      </c>
      <c r="AE206" s="405">
        <f t="shared" si="27"/>
        <v>5.5E-2</v>
      </c>
      <c r="AF206" s="406">
        <f t="shared" si="24"/>
        <v>0</v>
      </c>
      <c r="AG206" s="407">
        <f t="shared" si="25"/>
        <v>0</v>
      </c>
    </row>
    <row r="207" spans="1:33" s="408" customFormat="1" ht="12" customHeight="1" x14ac:dyDescent="0.15">
      <c r="A207" s="391">
        <v>9782747085748</v>
      </c>
      <c r="B207" s="395">
        <v>10</v>
      </c>
      <c r="C207" s="393" t="s">
        <v>706</v>
      </c>
      <c r="D207" s="393" t="s">
        <v>35</v>
      </c>
      <c r="E207" s="393" t="s">
        <v>3001</v>
      </c>
      <c r="F207" s="393" t="s">
        <v>390</v>
      </c>
      <c r="G207" s="450" t="s">
        <v>1244</v>
      </c>
      <c r="H207" s="394">
        <f>VLOOKUP(A207,'02.04.2024'!$A$2:$D$70989,3,FALSE)</f>
        <v>3830</v>
      </c>
      <c r="I207" s="395"/>
      <c r="J207" s="395">
        <v>200</v>
      </c>
      <c r="K207" s="396"/>
      <c r="L207" s="396"/>
      <c r="M207" s="396">
        <v>43012</v>
      </c>
      <c r="N207" s="396"/>
      <c r="O207" s="397">
        <v>9782747085748</v>
      </c>
      <c r="P207" s="409" t="s">
        <v>459</v>
      </c>
      <c r="Q207" s="397">
        <v>7245936</v>
      </c>
      <c r="R207" s="398">
        <v>5.2</v>
      </c>
      <c r="S207" s="398">
        <f t="shared" si="21"/>
        <v>4.9289099526066353</v>
      </c>
      <c r="T207" s="399">
        <v>5.5E-2</v>
      </c>
      <c r="U207" s="1077"/>
      <c r="V207" s="400">
        <f t="shared" si="22"/>
        <v>0</v>
      </c>
      <c r="W207" s="401">
        <f t="shared" si="26"/>
        <v>0</v>
      </c>
      <c r="X207" s="402"/>
      <c r="Y207" s="402"/>
      <c r="Z207" s="402"/>
      <c r="AA207" s="402"/>
      <c r="AB207" s="402"/>
      <c r="AC207" s="403">
        <f t="shared" si="23"/>
        <v>0</v>
      </c>
      <c r="AD207" s="404">
        <f>IF($AC$2430&lt;85,AC207,AC207-(AC207*'EN-TÊTE DÉLÉGUES'!$C$37))</f>
        <v>0</v>
      </c>
      <c r="AE207" s="405">
        <f t="shared" si="27"/>
        <v>5.5E-2</v>
      </c>
      <c r="AF207" s="406">
        <f t="shared" si="24"/>
        <v>0</v>
      </c>
      <c r="AG207" s="407">
        <f t="shared" si="25"/>
        <v>0</v>
      </c>
    </row>
    <row r="208" spans="1:33" s="408" customFormat="1" ht="12" customHeight="1" x14ac:dyDescent="0.15">
      <c r="A208" s="391">
        <v>9791036308758</v>
      </c>
      <c r="B208" s="414">
        <v>10</v>
      </c>
      <c r="C208" s="520" t="s">
        <v>706</v>
      </c>
      <c r="D208" s="393" t="s">
        <v>35</v>
      </c>
      <c r="E208" s="393" t="s">
        <v>3001</v>
      </c>
      <c r="F208" s="393" t="s">
        <v>390</v>
      </c>
      <c r="G208" s="393" t="s">
        <v>1242</v>
      </c>
      <c r="H208" s="394">
        <f>VLOOKUP(A208,'02.04.2024'!$A$2:$D$70989,3,FALSE)</f>
        <v>595</v>
      </c>
      <c r="I208" s="395"/>
      <c r="J208" s="414">
        <v>200</v>
      </c>
      <c r="K208" s="396"/>
      <c r="L208" s="396"/>
      <c r="M208" s="396">
        <v>43719</v>
      </c>
      <c r="N208" s="396"/>
      <c r="O208" s="397">
        <v>9791036308758</v>
      </c>
      <c r="P208" s="409" t="s">
        <v>1350</v>
      </c>
      <c r="Q208" s="397">
        <v>7314761</v>
      </c>
      <c r="R208" s="398">
        <v>5.2</v>
      </c>
      <c r="S208" s="398">
        <f t="shared" si="21"/>
        <v>4.9289099526066353</v>
      </c>
      <c r="T208" s="399">
        <v>5.5E-2</v>
      </c>
      <c r="U208" s="1077"/>
      <c r="V208" s="400">
        <f t="shared" si="22"/>
        <v>0</v>
      </c>
      <c r="W208" s="401">
        <f t="shared" si="26"/>
        <v>0</v>
      </c>
      <c r="X208" s="402"/>
      <c r="Y208" s="402"/>
      <c r="Z208" s="402"/>
      <c r="AA208" s="402"/>
      <c r="AB208" s="402"/>
      <c r="AC208" s="403">
        <f t="shared" si="23"/>
        <v>0</v>
      </c>
      <c r="AD208" s="404">
        <f>IF($AC$2430&lt;85,AC208,AC208-(AC208*'EN-TÊTE DÉLÉGUES'!$C$37))</f>
        <v>0</v>
      </c>
      <c r="AE208" s="405">
        <f t="shared" si="27"/>
        <v>5.5E-2</v>
      </c>
      <c r="AF208" s="406">
        <f t="shared" si="24"/>
        <v>0</v>
      </c>
      <c r="AG208" s="407">
        <f t="shared" si="25"/>
        <v>0</v>
      </c>
    </row>
    <row r="209" spans="1:36" s="408" customFormat="1" ht="12" customHeight="1" x14ac:dyDescent="0.15">
      <c r="A209" s="449">
        <v>9791036341458</v>
      </c>
      <c r="B209" s="414">
        <v>10</v>
      </c>
      <c r="C209" s="450" t="s">
        <v>706</v>
      </c>
      <c r="D209" s="450" t="s">
        <v>35</v>
      </c>
      <c r="E209" s="393" t="s">
        <v>3001</v>
      </c>
      <c r="F209" s="450" t="s">
        <v>390</v>
      </c>
      <c r="G209" s="450" t="s">
        <v>1288</v>
      </c>
      <c r="H209" s="394">
        <f>VLOOKUP(A209,'02.04.2024'!$A$2:$D$70989,3,FALSE)</f>
        <v>1186</v>
      </c>
      <c r="I209" s="395"/>
      <c r="J209" s="414">
        <v>200</v>
      </c>
      <c r="K209" s="396"/>
      <c r="L209" s="396"/>
      <c r="M209" s="396">
        <v>44706</v>
      </c>
      <c r="N209" s="414"/>
      <c r="O209" s="394">
        <v>9791036341458</v>
      </c>
      <c r="P209" s="414" t="s">
        <v>3145</v>
      </c>
      <c r="Q209" s="414">
        <v>1275175</v>
      </c>
      <c r="R209" s="398">
        <v>5.2</v>
      </c>
      <c r="S209" s="398">
        <f t="shared" si="21"/>
        <v>4.9289099526066353</v>
      </c>
      <c r="T209" s="452">
        <v>5.5E-2</v>
      </c>
      <c r="U209" s="1077"/>
      <c r="V209" s="400">
        <f t="shared" si="22"/>
        <v>0</v>
      </c>
      <c r="W209" s="401">
        <f t="shared" si="26"/>
        <v>0</v>
      </c>
      <c r="X209" s="402"/>
      <c r="Y209" s="402"/>
      <c r="Z209" s="402"/>
      <c r="AA209" s="402"/>
      <c r="AB209" s="402"/>
      <c r="AC209" s="453">
        <f t="shared" si="23"/>
        <v>0</v>
      </c>
      <c r="AD209" s="454">
        <f>IF($AC$2430&lt;85,AC209,AC209-(AC209*'EN-TÊTE DÉLÉGUES'!$C$37))</f>
        <v>0</v>
      </c>
      <c r="AE209" s="455">
        <f t="shared" si="27"/>
        <v>5.5E-2</v>
      </c>
      <c r="AF209" s="456">
        <f t="shared" si="24"/>
        <v>0</v>
      </c>
      <c r="AG209" s="457">
        <f t="shared" si="25"/>
        <v>0</v>
      </c>
    </row>
    <row r="210" spans="1:36" s="420" customFormat="1" ht="12" customHeight="1" x14ac:dyDescent="0.15">
      <c r="A210" s="411">
        <v>9791036349768</v>
      </c>
      <c r="B210" s="395">
        <v>10</v>
      </c>
      <c r="C210" s="450" t="s">
        <v>706</v>
      </c>
      <c r="D210" s="450" t="s">
        <v>35</v>
      </c>
      <c r="E210" s="393" t="s">
        <v>3001</v>
      </c>
      <c r="F210" s="450" t="s">
        <v>390</v>
      </c>
      <c r="G210" s="450" t="s">
        <v>5411</v>
      </c>
      <c r="H210" s="394">
        <f>VLOOKUP(A210,'02.04.2024'!$A$2:$D$70989,3,FALSE)</f>
        <v>894</v>
      </c>
      <c r="I210" s="413"/>
      <c r="J210" s="413">
        <v>200</v>
      </c>
      <c r="K210" s="415"/>
      <c r="L210" s="415"/>
      <c r="M210" s="416">
        <v>44839</v>
      </c>
      <c r="N210" s="416"/>
      <c r="O210" s="394">
        <v>9791036349768</v>
      </c>
      <c r="P210" s="417" t="s">
        <v>3888</v>
      </c>
      <c r="Q210" s="414">
        <v>4842906</v>
      </c>
      <c r="R210" s="418">
        <v>5.2</v>
      </c>
      <c r="S210" s="398">
        <f t="shared" si="21"/>
        <v>4.9289099526066353</v>
      </c>
      <c r="T210" s="419">
        <v>5.5E-2</v>
      </c>
      <c r="U210" s="1077"/>
      <c r="V210" s="400">
        <f t="shared" si="22"/>
        <v>0</v>
      </c>
      <c r="W210" s="401">
        <f t="shared" si="26"/>
        <v>0</v>
      </c>
      <c r="AC210" s="421">
        <f t="shared" si="23"/>
        <v>0</v>
      </c>
      <c r="AD210" s="422">
        <f>IF($AC$2430&lt;85,AC210,AC210-(AC210*'EN-TÊTE DÉLÉGUES'!$C$37))</f>
        <v>0</v>
      </c>
      <c r="AE210" s="423">
        <f t="shared" si="27"/>
        <v>5.5E-2</v>
      </c>
      <c r="AF210" s="424">
        <f t="shared" si="24"/>
        <v>0</v>
      </c>
      <c r="AG210" s="425">
        <f t="shared" si="25"/>
        <v>0</v>
      </c>
    </row>
    <row r="211" spans="1:36" s="446" customFormat="1" ht="12" customHeight="1" x14ac:dyDescent="0.15">
      <c r="A211" s="427">
        <v>9791036354922</v>
      </c>
      <c r="B211" s="432">
        <v>10</v>
      </c>
      <c r="C211" s="429" t="s">
        <v>706</v>
      </c>
      <c r="D211" s="429" t="s">
        <v>35</v>
      </c>
      <c r="E211" s="429" t="s">
        <v>3001</v>
      </c>
      <c r="F211" s="429" t="s">
        <v>390</v>
      </c>
      <c r="G211" s="469" t="s">
        <v>2986</v>
      </c>
      <c r="H211" s="431">
        <f>VLOOKUP(A211,'02.04.2024'!$A$2:$D$70989,3,FALSE)</f>
        <v>1294</v>
      </c>
      <c r="I211" s="432"/>
      <c r="J211" s="432">
        <v>200</v>
      </c>
      <c r="K211" s="433"/>
      <c r="L211" s="433"/>
      <c r="M211" s="433">
        <v>45091</v>
      </c>
      <c r="N211" s="434" t="s">
        <v>1811</v>
      </c>
      <c r="O211" s="434">
        <v>9791036354922</v>
      </c>
      <c r="P211" s="434" t="s">
        <v>4295</v>
      </c>
      <c r="Q211" s="470">
        <v>8878400</v>
      </c>
      <c r="R211" s="436">
        <v>5.2</v>
      </c>
      <c r="S211" s="436">
        <f t="shared" si="21"/>
        <v>4.9289099526066353</v>
      </c>
      <c r="T211" s="471">
        <v>5.5E-2</v>
      </c>
      <c r="U211" s="1082"/>
      <c r="V211" s="438">
        <f t="shared" si="22"/>
        <v>0</v>
      </c>
      <c r="W211" s="439">
        <f t="shared" si="26"/>
        <v>0</v>
      </c>
      <c r="X211" s="440"/>
      <c r="Y211" s="440"/>
      <c r="Z211" s="440"/>
      <c r="AA211" s="440"/>
      <c r="AB211" s="440"/>
      <c r="AC211" s="441">
        <f t="shared" si="23"/>
        <v>0</v>
      </c>
      <c r="AD211" s="442">
        <f>IF($AC$2430&lt;85,AC211,AC211-(AC211*'EN-TÊTE DÉLÉGUES'!$C$37))</f>
        <v>0</v>
      </c>
      <c r="AE211" s="443">
        <f t="shared" si="27"/>
        <v>5.5E-2</v>
      </c>
      <c r="AF211" s="444">
        <f t="shared" si="24"/>
        <v>0</v>
      </c>
      <c r="AG211" s="445">
        <f t="shared" si="25"/>
        <v>0</v>
      </c>
    </row>
    <row r="212" spans="1:36" s="408" customFormat="1" ht="12" customHeight="1" x14ac:dyDescent="0.15">
      <c r="A212" s="449">
        <v>9791036327063</v>
      </c>
      <c r="B212" s="414">
        <v>10</v>
      </c>
      <c r="C212" s="450" t="s">
        <v>706</v>
      </c>
      <c r="D212" s="450" t="s">
        <v>35</v>
      </c>
      <c r="E212" s="393" t="s">
        <v>3001</v>
      </c>
      <c r="F212" s="450" t="s">
        <v>390</v>
      </c>
      <c r="G212" s="450" t="s">
        <v>2720</v>
      </c>
      <c r="H212" s="394">
        <f>VLOOKUP(A212,'02.04.2024'!$A$2:$D$70989,3,FALSE)</f>
        <v>2348</v>
      </c>
      <c r="I212" s="395"/>
      <c r="J212" s="414">
        <v>200</v>
      </c>
      <c r="K212" s="396"/>
      <c r="L212" s="396"/>
      <c r="M212" s="396">
        <v>44503</v>
      </c>
      <c r="N212" s="414"/>
      <c r="O212" s="394">
        <v>9791036327063</v>
      </c>
      <c r="P212" s="414" t="s">
        <v>2719</v>
      </c>
      <c r="Q212" s="414">
        <v>1519470</v>
      </c>
      <c r="R212" s="398">
        <v>5.2</v>
      </c>
      <c r="S212" s="398">
        <f t="shared" si="21"/>
        <v>4.9289099526066353</v>
      </c>
      <c r="T212" s="452">
        <v>5.5E-2</v>
      </c>
      <c r="U212" s="1077"/>
      <c r="V212" s="400">
        <f t="shared" si="22"/>
        <v>0</v>
      </c>
      <c r="W212" s="401">
        <f t="shared" si="26"/>
        <v>0</v>
      </c>
      <c r="X212" s="402"/>
      <c r="Y212" s="402"/>
      <c r="Z212" s="402"/>
      <c r="AA212" s="402"/>
      <c r="AB212" s="402"/>
      <c r="AC212" s="403">
        <f t="shared" si="23"/>
        <v>0</v>
      </c>
      <c r="AD212" s="404">
        <f>IF($AC$2430&lt;85,AC212,AC212-(AC212*'EN-TÊTE DÉLÉGUES'!$C$37))</f>
        <v>0</v>
      </c>
      <c r="AE212" s="405">
        <f t="shared" si="27"/>
        <v>5.5E-2</v>
      </c>
      <c r="AF212" s="406">
        <f t="shared" si="24"/>
        <v>0</v>
      </c>
      <c r="AG212" s="407">
        <f t="shared" si="25"/>
        <v>0</v>
      </c>
    </row>
    <row r="213" spans="1:36" ht="12" customHeight="1" x14ac:dyDescent="0.15">
      <c r="A213" s="98">
        <v>9791036369650</v>
      </c>
      <c r="B213" s="356">
        <v>10</v>
      </c>
      <c r="C213" s="99" t="s">
        <v>706</v>
      </c>
      <c r="D213" s="99" t="s">
        <v>35</v>
      </c>
      <c r="E213" s="99" t="s">
        <v>3001</v>
      </c>
      <c r="F213" s="99" t="s">
        <v>390</v>
      </c>
      <c r="G213" s="99" t="s">
        <v>5184</v>
      </c>
      <c r="H213" s="100">
        <f>VLOOKUP(A213,'02.04.2024'!$A$2:$D$70989,3,FALSE)</f>
        <v>0</v>
      </c>
      <c r="I213" s="101"/>
      <c r="J213" s="101">
        <v>100</v>
      </c>
      <c r="K213" s="121"/>
      <c r="L213" s="121">
        <v>45483</v>
      </c>
      <c r="M213" s="121"/>
      <c r="N213" s="121" t="s">
        <v>1811</v>
      </c>
      <c r="O213" s="102">
        <v>9791036369650</v>
      </c>
      <c r="P213" s="103" t="s">
        <v>5183</v>
      </c>
      <c r="Q213" s="101">
        <v>5802468</v>
      </c>
      <c r="R213" s="124">
        <v>5.2</v>
      </c>
      <c r="S213" s="124">
        <f t="shared" si="21"/>
        <v>4.9289099526066353</v>
      </c>
      <c r="T213" s="355">
        <v>5.5E-2</v>
      </c>
      <c r="U213" s="1077"/>
      <c r="V213" s="240">
        <f t="shared" si="22"/>
        <v>0</v>
      </c>
      <c r="W213" s="196">
        <f t="shared" si="26"/>
        <v>0</v>
      </c>
      <c r="AC213" s="441">
        <f t="shared" si="23"/>
        <v>0</v>
      </c>
      <c r="AD213" s="442">
        <f>IF($AC$2430&lt;85,AC213,AC213-(AC213*'EN-TÊTE DÉLÉGUES'!$C$37))</f>
        <v>0</v>
      </c>
      <c r="AE213" s="443">
        <f t="shared" si="27"/>
        <v>5.5E-2</v>
      </c>
      <c r="AF213" s="444">
        <f t="shared" si="24"/>
        <v>0</v>
      </c>
      <c r="AG213" s="445">
        <f t="shared" si="25"/>
        <v>0</v>
      </c>
      <c r="AH213" s="447"/>
      <c r="AI213" s="448"/>
      <c r="AJ213" s="447"/>
    </row>
    <row r="214" spans="1:36" ht="12" customHeight="1" x14ac:dyDescent="0.15">
      <c r="A214" s="98">
        <v>9791036365171</v>
      </c>
      <c r="B214" s="356">
        <v>10</v>
      </c>
      <c r="C214" s="99" t="s">
        <v>706</v>
      </c>
      <c r="D214" s="99" t="s">
        <v>35</v>
      </c>
      <c r="E214" s="99" t="s">
        <v>3001</v>
      </c>
      <c r="F214" s="99" t="s">
        <v>390</v>
      </c>
      <c r="G214" s="99" t="s">
        <v>5259</v>
      </c>
      <c r="H214" s="100">
        <f>VLOOKUP(A214,'02.04.2024'!$A$2:$D$70989,3,FALSE)</f>
        <v>0</v>
      </c>
      <c r="I214" s="101"/>
      <c r="J214" s="101">
        <v>100</v>
      </c>
      <c r="K214" s="121"/>
      <c r="L214" s="121">
        <v>45434</v>
      </c>
      <c r="M214" s="121"/>
      <c r="N214" s="121" t="s">
        <v>1811</v>
      </c>
      <c r="O214" s="102">
        <v>9791036365171</v>
      </c>
      <c r="P214" s="103" t="s">
        <v>5260</v>
      </c>
      <c r="Q214" s="101">
        <v>1987620</v>
      </c>
      <c r="R214" s="124">
        <v>5.2</v>
      </c>
      <c r="S214" s="124">
        <f t="shared" si="21"/>
        <v>4.9289099526066353</v>
      </c>
      <c r="T214" s="355">
        <v>5.5E-2</v>
      </c>
      <c r="U214" s="1077"/>
      <c r="V214" s="240">
        <f t="shared" si="22"/>
        <v>0</v>
      </c>
      <c r="W214" s="196">
        <f t="shared" si="26"/>
        <v>0</v>
      </c>
      <c r="AC214" s="441">
        <f t="shared" si="23"/>
        <v>0</v>
      </c>
      <c r="AD214" s="442">
        <f>IF($AC$2430&lt;85,AC214,AC214-(AC214*'EN-TÊTE DÉLÉGUES'!$C$37))</f>
        <v>0</v>
      </c>
      <c r="AE214" s="443">
        <f t="shared" si="27"/>
        <v>5.5E-2</v>
      </c>
      <c r="AF214" s="444">
        <f t="shared" si="24"/>
        <v>0</v>
      </c>
      <c r="AG214" s="445">
        <f t="shared" si="25"/>
        <v>0</v>
      </c>
      <c r="AH214" s="447"/>
      <c r="AI214" s="448"/>
      <c r="AJ214" s="447"/>
    </row>
    <row r="215" spans="1:36" s="446" customFormat="1" ht="12" customHeight="1" x14ac:dyDescent="0.15">
      <c r="A215" s="427">
        <v>9791036349645</v>
      </c>
      <c r="B215" s="432">
        <v>10</v>
      </c>
      <c r="C215" s="429" t="s">
        <v>706</v>
      </c>
      <c r="D215" s="429" t="s">
        <v>35</v>
      </c>
      <c r="E215" s="429" t="s">
        <v>3001</v>
      </c>
      <c r="F215" s="429" t="s">
        <v>4302</v>
      </c>
      <c r="G215" s="469" t="s">
        <v>5412</v>
      </c>
      <c r="H215" s="431">
        <f>VLOOKUP(A215,'02.04.2024'!$A$2:$D$70989,3,FALSE)</f>
        <v>2085</v>
      </c>
      <c r="I215" s="432"/>
      <c r="J215" s="432">
        <v>200</v>
      </c>
      <c r="K215" s="433"/>
      <c r="L215" s="433"/>
      <c r="M215" s="433">
        <v>45091</v>
      </c>
      <c r="N215" s="434" t="s">
        <v>1811</v>
      </c>
      <c r="O215" s="434">
        <v>9791036349645</v>
      </c>
      <c r="P215" s="434" t="s">
        <v>4301</v>
      </c>
      <c r="Q215" s="470">
        <v>4820743</v>
      </c>
      <c r="R215" s="436">
        <v>7.9</v>
      </c>
      <c r="S215" s="436">
        <f t="shared" si="21"/>
        <v>7.488151658767773</v>
      </c>
      <c r="T215" s="471">
        <v>5.5E-2</v>
      </c>
      <c r="U215" s="1082"/>
      <c r="V215" s="438">
        <f t="shared" si="22"/>
        <v>0</v>
      </c>
      <c r="W215" s="439">
        <f t="shared" si="26"/>
        <v>0</v>
      </c>
      <c r="X215" s="440"/>
      <c r="Y215" s="440"/>
      <c r="Z215" s="440"/>
      <c r="AA215" s="440"/>
      <c r="AB215" s="440"/>
      <c r="AC215" s="441">
        <f t="shared" si="23"/>
        <v>0</v>
      </c>
      <c r="AD215" s="442">
        <f>IF($AC$2430&lt;85,AC215,AC215-(AC215*'EN-TÊTE DÉLÉGUES'!$C$37))</f>
        <v>0</v>
      </c>
      <c r="AE215" s="443">
        <f t="shared" si="27"/>
        <v>5.5E-2</v>
      </c>
      <c r="AF215" s="444">
        <f t="shared" si="24"/>
        <v>0</v>
      </c>
      <c r="AG215" s="445">
        <f t="shared" si="25"/>
        <v>0</v>
      </c>
    </row>
    <row r="216" spans="1:36" ht="12" customHeight="1" x14ac:dyDescent="0.15">
      <c r="A216" s="98">
        <v>9791036343360</v>
      </c>
      <c r="B216" s="356">
        <v>10</v>
      </c>
      <c r="C216" s="99" t="s">
        <v>706</v>
      </c>
      <c r="D216" s="99" t="s">
        <v>35</v>
      </c>
      <c r="E216" s="99" t="s">
        <v>3001</v>
      </c>
      <c r="F216" s="99" t="s">
        <v>4302</v>
      </c>
      <c r="G216" s="99" t="s">
        <v>2834</v>
      </c>
      <c r="H216" s="100">
        <f>VLOOKUP(A216,'02.04.2024'!$A$2:$D$70989,3,FALSE)</f>
        <v>0</v>
      </c>
      <c r="I216" s="101"/>
      <c r="J216" s="101">
        <v>100</v>
      </c>
      <c r="K216" s="121"/>
      <c r="L216" s="121">
        <v>45434</v>
      </c>
      <c r="M216" s="121"/>
      <c r="N216" s="121" t="s">
        <v>1811</v>
      </c>
      <c r="O216" s="102">
        <v>9791036343360</v>
      </c>
      <c r="P216" s="103" t="s">
        <v>5258</v>
      </c>
      <c r="Q216" s="101">
        <v>1357305</v>
      </c>
      <c r="R216" s="124">
        <v>8.5</v>
      </c>
      <c r="S216" s="124">
        <f t="shared" si="21"/>
        <v>8.0568720379146921</v>
      </c>
      <c r="T216" s="355">
        <v>5.5E-2</v>
      </c>
      <c r="U216" s="1077"/>
      <c r="V216" s="240">
        <f t="shared" si="22"/>
        <v>0</v>
      </c>
      <c r="W216" s="196">
        <f t="shared" si="26"/>
        <v>0</v>
      </c>
      <c r="X216" s="440"/>
      <c r="Y216" s="440"/>
      <c r="Z216" s="440"/>
      <c r="AA216" s="440"/>
      <c r="AB216" s="440"/>
      <c r="AC216" s="441">
        <f t="shared" si="23"/>
        <v>0</v>
      </c>
      <c r="AD216" s="442">
        <f>IF($AC$2430&lt;85,AC216,AC216-(AC216*'EN-TÊTE DÉLÉGUES'!$C$37))</f>
        <v>0</v>
      </c>
      <c r="AE216" s="443">
        <f t="shared" si="27"/>
        <v>5.5E-2</v>
      </c>
      <c r="AF216" s="444">
        <f t="shared" si="24"/>
        <v>0</v>
      </c>
      <c r="AG216" s="445">
        <f t="shared" si="25"/>
        <v>0</v>
      </c>
      <c r="AH216" s="447"/>
      <c r="AI216" s="448"/>
      <c r="AJ216" s="447"/>
    </row>
    <row r="217" spans="1:36" s="446" customFormat="1" ht="12" customHeight="1" x14ac:dyDescent="0.15">
      <c r="A217" s="521">
        <v>9791036342073</v>
      </c>
      <c r="B217" s="522">
        <v>10</v>
      </c>
      <c r="C217" s="523" t="s">
        <v>692</v>
      </c>
      <c r="D217" s="523" t="s">
        <v>35</v>
      </c>
      <c r="E217" s="523" t="s">
        <v>2984</v>
      </c>
      <c r="F217" s="523" t="s">
        <v>5413</v>
      </c>
      <c r="G217" s="524" t="s">
        <v>5414</v>
      </c>
      <c r="H217" s="525">
        <f>VLOOKUP(A217,'02.04.2024'!$A$2:$D$70989,3,FALSE)</f>
        <v>1563</v>
      </c>
      <c r="I217" s="522"/>
      <c r="J217" s="522">
        <v>200</v>
      </c>
      <c r="K217" s="526"/>
      <c r="L217" s="526"/>
      <c r="M217" s="526">
        <v>45119</v>
      </c>
      <c r="N217" s="526" t="s">
        <v>1811</v>
      </c>
      <c r="O217" s="527">
        <v>9791036342073</v>
      </c>
      <c r="P217" s="528" t="s">
        <v>4437</v>
      </c>
      <c r="Q217" s="527">
        <v>8491608</v>
      </c>
      <c r="R217" s="529">
        <v>8.9</v>
      </c>
      <c r="S217" s="529">
        <f t="shared" si="21"/>
        <v>7.416666666666667</v>
      </c>
      <c r="T217" s="530">
        <v>0.2</v>
      </c>
      <c r="U217" s="1092"/>
      <c r="V217" s="531">
        <f>AC217</f>
        <v>0</v>
      </c>
      <c r="W217" s="532">
        <f t="shared" si="26"/>
        <v>0</v>
      </c>
      <c r="X217" s="440"/>
      <c r="Y217" s="440"/>
      <c r="Z217" s="440"/>
      <c r="AA217" s="440"/>
      <c r="AB217" s="440"/>
      <c r="AC217" s="533">
        <f>W217/(1+AE217)</f>
        <v>0</v>
      </c>
      <c r="AD217" s="534">
        <f>IF($AC$2430&lt;85,AC217,AC217-(AC217*'EN-TÊTE DÉLÉGUES'!$C$37))</f>
        <v>0</v>
      </c>
      <c r="AE217" s="535">
        <f t="shared" si="27"/>
        <v>0.2</v>
      </c>
      <c r="AF217" s="536">
        <f>+AD217*AE217</f>
        <v>0</v>
      </c>
      <c r="AG217" s="537">
        <f>+AD217+AF217</f>
        <v>0</v>
      </c>
    </row>
    <row r="218" spans="1:36" s="420" customFormat="1" ht="12" customHeight="1" x14ac:dyDescent="0.15">
      <c r="A218" s="538">
        <v>9791036349638</v>
      </c>
      <c r="B218" s="539">
        <v>10</v>
      </c>
      <c r="C218" s="540" t="s">
        <v>692</v>
      </c>
      <c r="D218" s="540" t="s">
        <v>35</v>
      </c>
      <c r="E218" s="540" t="s">
        <v>2984</v>
      </c>
      <c r="F218" s="540" t="s">
        <v>5413</v>
      </c>
      <c r="G218" s="541" t="s">
        <v>5415</v>
      </c>
      <c r="H218" s="542">
        <f>VLOOKUP(A218,'02.04.2024'!$A$2:$D$70989,3,FALSE)</f>
        <v>2270</v>
      </c>
      <c r="I218" s="543"/>
      <c r="J218" s="543">
        <v>200</v>
      </c>
      <c r="K218" s="544"/>
      <c r="L218" s="544"/>
      <c r="M218" s="545">
        <v>44853</v>
      </c>
      <c r="N218" s="545"/>
      <c r="O218" s="542">
        <v>9791036349638</v>
      </c>
      <c r="P218" s="546" t="s">
        <v>3844</v>
      </c>
      <c r="Q218" s="547">
        <v>4820620</v>
      </c>
      <c r="R218" s="548">
        <v>16.899999999999999</v>
      </c>
      <c r="S218" s="549">
        <f t="shared" si="21"/>
        <v>14.083333333333332</v>
      </c>
      <c r="T218" s="550">
        <v>0.2</v>
      </c>
      <c r="U218" s="1081"/>
      <c r="V218" s="551">
        <f t="shared" si="22"/>
        <v>0</v>
      </c>
      <c r="W218" s="552">
        <f t="shared" si="26"/>
        <v>0</v>
      </c>
      <c r="AC218" s="553">
        <f t="shared" si="23"/>
        <v>0</v>
      </c>
      <c r="AD218" s="554">
        <f>IF($AC$2430&lt;85,AC218,AC218-(AC218*'EN-TÊTE DÉLÉGUES'!$C$37))</f>
        <v>0</v>
      </c>
      <c r="AE218" s="555">
        <f t="shared" si="27"/>
        <v>0.2</v>
      </c>
      <c r="AF218" s="556">
        <f t="shared" si="24"/>
        <v>0</v>
      </c>
      <c r="AG218" s="557">
        <f t="shared" si="25"/>
        <v>0</v>
      </c>
    </row>
    <row r="219" spans="1:36" s="408" customFormat="1" ht="12" customHeight="1" x14ac:dyDescent="0.15">
      <c r="A219" s="558">
        <v>9782747081481</v>
      </c>
      <c r="B219" s="539">
        <v>10</v>
      </c>
      <c r="C219" s="540" t="s">
        <v>692</v>
      </c>
      <c r="D219" s="540" t="s">
        <v>35</v>
      </c>
      <c r="E219" s="540" t="s">
        <v>2984</v>
      </c>
      <c r="F219" s="540" t="s">
        <v>5413</v>
      </c>
      <c r="G219" s="559" t="s">
        <v>5416</v>
      </c>
      <c r="H219" s="542">
        <f>VLOOKUP(A219,'02.04.2024'!$A$2:$D$70989,3,FALSE)</f>
        <v>393</v>
      </c>
      <c r="I219" s="539"/>
      <c r="J219" s="539">
        <v>300</v>
      </c>
      <c r="K219" s="560"/>
      <c r="L219" s="560"/>
      <c r="M219" s="560">
        <v>43012</v>
      </c>
      <c r="N219" s="560"/>
      <c r="O219" s="561">
        <v>9782747081481</v>
      </c>
      <c r="P219" s="562" t="s">
        <v>412</v>
      </c>
      <c r="Q219" s="561">
        <v>4104571</v>
      </c>
      <c r="R219" s="549">
        <v>14.9</v>
      </c>
      <c r="S219" s="549">
        <f t="shared" si="21"/>
        <v>12.416666666666668</v>
      </c>
      <c r="T219" s="563">
        <v>0.2</v>
      </c>
      <c r="U219" s="1081"/>
      <c r="V219" s="551">
        <f t="shared" si="22"/>
        <v>0</v>
      </c>
      <c r="W219" s="552">
        <f t="shared" si="26"/>
        <v>0</v>
      </c>
      <c r="X219" s="402"/>
      <c r="Y219" s="402"/>
      <c r="Z219" s="402"/>
      <c r="AA219" s="402"/>
      <c r="AB219" s="402"/>
      <c r="AC219" s="564">
        <f t="shared" si="23"/>
        <v>0</v>
      </c>
      <c r="AD219" s="565">
        <f>IF($AC$2430&lt;85,AC219,AC219-(AC219*'EN-TÊTE DÉLÉGUES'!$C$37))</f>
        <v>0</v>
      </c>
      <c r="AE219" s="566">
        <f t="shared" si="27"/>
        <v>0.2</v>
      </c>
      <c r="AF219" s="567">
        <f t="shared" si="24"/>
        <v>0</v>
      </c>
      <c r="AG219" s="568">
        <f t="shared" si="25"/>
        <v>0</v>
      </c>
    </row>
    <row r="220" spans="1:36" s="408" customFormat="1" ht="12" customHeight="1" x14ac:dyDescent="0.15">
      <c r="A220" s="558">
        <v>9791036338151</v>
      </c>
      <c r="B220" s="539">
        <v>10</v>
      </c>
      <c r="C220" s="540" t="s">
        <v>692</v>
      </c>
      <c r="D220" s="540" t="s">
        <v>35</v>
      </c>
      <c r="E220" s="540" t="s">
        <v>2984</v>
      </c>
      <c r="F220" s="540" t="s">
        <v>5413</v>
      </c>
      <c r="G220" s="559" t="s">
        <v>2983</v>
      </c>
      <c r="H220" s="542">
        <f>VLOOKUP(A220,'02.04.2024'!$A$2:$D$70989,3,FALSE)</f>
        <v>3271</v>
      </c>
      <c r="I220" s="539"/>
      <c r="J220" s="539">
        <v>200</v>
      </c>
      <c r="K220" s="560"/>
      <c r="L220" s="560"/>
      <c r="M220" s="560">
        <v>44867</v>
      </c>
      <c r="N220" s="560"/>
      <c r="O220" s="561">
        <v>9791036338151</v>
      </c>
      <c r="P220" s="562" t="s">
        <v>2991</v>
      </c>
      <c r="Q220" s="561">
        <v>6920763</v>
      </c>
      <c r="R220" s="549">
        <v>14.9</v>
      </c>
      <c r="S220" s="549">
        <f t="shared" si="21"/>
        <v>12.416666666666668</v>
      </c>
      <c r="T220" s="563">
        <v>0.2</v>
      </c>
      <c r="U220" s="1081"/>
      <c r="V220" s="551">
        <f t="shared" si="22"/>
        <v>0</v>
      </c>
      <c r="W220" s="552">
        <f t="shared" si="26"/>
        <v>0</v>
      </c>
      <c r="X220" s="402"/>
      <c r="Y220" s="402"/>
      <c r="Z220" s="402"/>
      <c r="AA220" s="402"/>
      <c r="AB220" s="402"/>
      <c r="AC220" s="553">
        <f t="shared" si="23"/>
        <v>0</v>
      </c>
      <c r="AD220" s="554">
        <f>IF($AC$2430&lt;85,AC220,AC220-(AC220*'EN-TÊTE DÉLÉGUES'!$C$37))</f>
        <v>0</v>
      </c>
      <c r="AE220" s="555">
        <f t="shared" si="27"/>
        <v>0.2</v>
      </c>
      <c r="AF220" s="556">
        <f t="shared" si="24"/>
        <v>0</v>
      </c>
      <c r="AG220" s="557">
        <f t="shared" si="25"/>
        <v>0</v>
      </c>
    </row>
    <row r="221" spans="1:36" s="408" customFormat="1" ht="12" customHeight="1" x14ac:dyDescent="0.15">
      <c r="A221" s="558">
        <v>9791036327209</v>
      </c>
      <c r="B221" s="539">
        <v>10</v>
      </c>
      <c r="C221" s="540" t="s">
        <v>706</v>
      </c>
      <c r="D221" s="540" t="s">
        <v>35</v>
      </c>
      <c r="E221" s="540" t="s">
        <v>2984</v>
      </c>
      <c r="F221" s="540" t="s">
        <v>5418</v>
      </c>
      <c r="G221" s="559" t="s">
        <v>5417</v>
      </c>
      <c r="H221" s="542">
        <f>VLOOKUP(A221,'02.04.2024'!$A$2:$D$70989,3,FALSE)</f>
        <v>354</v>
      </c>
      <c r="I221" s="547"/>
      <c r="J221" s="539">
        <v>200</v>
      </c>
      <c r="K221" s="569"/>
      <c r="L221" s="569"/>
      <c r="M221" s="569">
        <v>44342</v>
      </c>
      <c r="N221" s="569"/>
      <c r="O221" s="561">
        <v>9791036327209</v>
      </c>
      <c r="P221" s="562" t="s">
        <v>2500</v>
      </c>
      <c r="Q221" s="561">
        <v>1824225</v>
      </c>
      <c r="R221" s="549">
        <v>8.9</v>
      </c>
      <c r="S221" s="549">
        <f t="shared" si="21"/>
        <v>7.416666666666667</v>
      </c>
      <c r="T221" s="563">
        <v>0.2</v>
      </c>
      <c r="U221" s="1081"/>
      <c r="V221" s="551">
        <f t="shared" si="22"/>
        <v>0</v>
      </c>
      <c r="W221" s="552">
        <f t="shared" si="26"/>
        <v>0</v>
      </c>
      <c r="X221" s="402"/>
      <c r="Y221" s="402"/>
      <c r="Z221" s="402"/>
      <c r="AA221" s="402"/>
      <c r="AB221" s="402"/>
      <c r="AC221" s="564">
        <f t="shared" si="23"/>
        <v>0</v>
      </c>
      <c r="AD221" s="565">
        <f>IF($AC$2430&lt;85,AC221,AC221-(AC221*'EN-TÊTE DÉLÉGUES'!$C$37))</f>
        <v>0</v>
      </c>
      <c r="AE221" s="566">
        <f t="shared" si="27"/>
        <v>0.2</v>
      </c>
      <c r="AF221" s="567">
        <f t="shared" si="24"/>
        <v>0</v>
      </c>
      <c r="AG221" s="568">
        <f t="shared" si="25"/>
        <v>0</v>
      </c>
    </row>
    <row r="222" spans="1:36" s="408" customFormat="1" ht="12" customHeight="1" x14ac:dyDescent="0.15">
      <c r="A222" s="558">
        <v>9791036336522</v>
      </c>
      <c r="B222" s="539">
        <v>11</v>
      </c>
      <c r="C222" s="540" t="s">
        <v>706</v>
      </c>
      <c r="D222" s="540" t="s">
        <v>35</v>
      </c>
      <c r="E222" s="540" t="s">
        <v>2984</v>
      </c>
      <c r="F222" s="540" t="s">
        <v>5418</v>
      </c>
      <c r="G222" s="559" t="s">
        <v>2823</v>
      </c>
      <c r="H222" s="542">
        <f>VLOOKUP(A222,'02.04.2024'!$A$2:$D$70989,3,FALSE)</f>
        <v>2129</v>
      </c>
      <c r="I222" s="539"/>
      <c r="J222" s="539">
        <v>200</v>
      </c>
      <c r="K222" s="560"/>
      <c r="L222" s="560"/>
      <c r="M222" s="560">
        <v>44503</v>
      </c>
      <c r="N222" s="539"/>
      <c r="O222" s="561">
        <v>9791036336522</v>
      </c>
      <c r="P222" s="539" t="s">
        <v>2822</v>
      </c>
      <c r="Q222" s="539">
        <v>6269678</v>
      </c>
      <c r="R222" s="549">
        <v>8.9</v>
      </c>
      <c r="S222" s="549">
        <f t="shared" si="21"/>
        <v>7.416666666666667</v>
      </c>
      <c r="T222" s="563">
        <v>0.2</v>
      </c>
      <c r="U222" s="1081"/>
      <c r="V222" s="551">
        <f t="shared" si="22"/>
        <v>0</v>
      </c>
      <c r="W222" s="552">
        <f t="shared" si="26"/>
        <v>0</v>
      </c>
      <c r="X222" s="402"/>
      <c r="Y222" s="402"/>
      <c r="Z222" s="402"/>
      <c r="AA222" s="402"/>
      <c r="AB222" s="402"/>
      <c r="AC222" s="564">
        <f t="shared" si="23"/>
        <v>0</v>
      </c>
      <c r="AD222" s="565">
        <f>IF($AC$2430&lt;85,AC222,AC222-(AC222*'EN-TÊTE DÉLÉGUES'!$C$37))</f>
        <v>0</v>
      </c>
      <c r="AE222" s="566">
        <f t="shared" si="27"/>
        <v>0.2</v>
      </c>
      <c r="AF222" s="567">
        <f t="shared" si="24"/>
        <v>0</v>
      </c>
      <c r="AG222" s="568">
        <f t="shared" si="25"/>
        <v>0</v>
      </c>
    </row>
    <row r="223" spans="1:36" s="408" customFormat="1" ht="12" customHeight="1" x14ac:dyDescent="0.15">
      <c r="A223" s="558">
        <v>9791036324390</v>
      </c>
      <c r="B223" s="539">
        <v>11</v>
      </c>
      <c r="C223" s="540" t="s">
        <v>706</v>
      </c>
      <c r="D223" s="540" t="s">
        <v>35</v>
      </c>
      <c r="E223" s="540" t="s">
        <v>2984</v>
      </c>
      <c r="F223" s="540" t="s">
        <v>5418</v>
      </c>
      <c r="G223" s="559" t="s">
        <v>2074</v>
      </c>
      <c r="H223" s="542">
        <f>VLOOKUP(A223,'02.04.2024'!$A$2:$D$70989,3,FALSE)</f>
        <v>1979</v>
      </c>
      <c r="I223" s="539"/>
      <c r="J223" s="539">
        <v>200</v>
      </c>
      <c r="K223" s="560"/>
      <c r="L223" s="560"/>
      <c r="M223" s="560">
        <v>44125</v>
      </c>
      <c r="N223" s="560"/>
      <c r="O223" s="561">
        <v>9791036324390</v>
      </c>
      <c r="P223" s="562" t="s">
        <v>2051</v>
      </c>
      <c r="Q223" s="561">
        <v>7361430</v>
      </c>
      <c r="R223" s="549">
        <v>8.9</v>
      </c>
      <c r="S223" s="549">
        <f t="shared" si="21"/>
        <v>7.416666666666667</v>
      </c>
      <c r="T223" s="563">
        <v>0.2</v>
      </c>
      <c r="U223" s="1081"/>
      <c r="V223" s="551">
        <f t="shared" si="22"/>
        <v>0</v>
      </c>
      <c r="W223" s="552">
        <f t="shared" si="26"/>
        <v>0</v>
      </c>
      <c r="X223" s="402"/>
      <c r="Y223" s="402"/>
      <c r="Z223" s="402"/>
      <c r="AA223" s="402"/>
      <c r="AB223" s="402"/>
      <c r="AC223" s="564">
        <f t="shared" si="23"/>
        <v>0</v>
      </c>
      <c r="AD223" s="565">
        <f>IF($AC$2430&lt;85,AC223,AC223-(AC223*'EN-TÊTE DÉLÉGUES'!$C$37))</f>
        <v>0</v>
      </c>
      <c r="AE223" s="566">
        <f t="shared" si="27"/>
        <v>0.2</v>
      </c>
      <c r="AF223" s="567">
        <f t="shared" si="24"/>
        <v>0</v>
      </c>
      <c r="AG223" s="568">
        <f t="shared" si="25"/>
        <v>0</v>
      </c>
    </row>
    <row r="224" spans="1:36" s="408" customFormat="1" ht="12" customHeight="1" x14ac:dyDescent="0.15">
      <c r="A224" s="558">
        <v>9791036322747</v>
      </c>
      <c r="B224" s="539">
        <v>11</v>
      </c>
      <c r="C224" s="540" t="s">
        <v>706</v>
      </c>
      <c r="D224" s="540" t="s">
        <v>35</v>
      </c>
      <c r="E224" s="540" t="s">
        <v>2984</v>
      </c>
      <c r="F224" s="540" t="s">
        <v>5418</v>
      </c>
      <c r="G224" s="559" t="s">
        <v>2075</v>
      </c>
      <c r="H224" s="542">
        <f>VLOOKUP(A224,'02.04.2024'!$A$2:$D$70989,3,FALSE)</f>
        <v>1625</v>
      </c>
      <c r="I224" s="539"/>
      <c r="J224" s="539">
        <v>200</v>
      </c>
      <c r="K224" s="560"/>
      <c r="L224" s="560"/>
      <c r="M224" s="560">
        <v>44125</v>
      </c>
      <c r="N224" s="560"/>
      <c r="O224" s="561">
        <v>9791036322747</v>
      </c>
      <c r="P224" s="562" t="s">
        <v>2052</v>
      </c>
      <c r="Q224" s="561">
        <v>6431885</v>
      </c>
      <c r="R224" s="549">
        <v>14.9</v>
      </c>
      <c r="S224" s="549">
        <f t="shared" si="21"/>
        <v>12.416666666666668</v>
      </c>
      <c r="T224" s="563">
        <v>0.2</v>
      </c>
      <c r="U224" s="1081"/>
      <c r="V224" s="551">
        <f t="shared" si="22"/>
        <v>0</v>
      </c>
      <c r="W224" s="552">
        <f t="shared" si="26"/>
        <v>0</v>
      </c>
      <c r="X224" s="402"/>
      <c r="Y224" s="402"/>
      <c r="Z224" s="402"/>
      <c r="AA224" s="402"/>
      <c r="AB224" s="402"/>
      <c r="AC224" s="564">
        <f t="shared" si="23"/>
        <v>0</v>
      </c>
      <c r="AD224" s="565">
        <f>IF($AC$2430&lt;85,AC224,AC224-(AC224*'EN-TÊTE DÉLÉGUES'!$C$37))</f>
        <v>0</v>
      </c>
      <c r="AE224" s="566">
        <f t="shared" si="27"/>
        <v>0.2</v>
      </c>
      <c r="AF224" s="567">
        <f t="shared" si="24"/>
        <v>0</v>
      </c>
      <c r="AG224" s="568">
        <f t="shared" si="25"/>
        <v>0</v>
      </c>
    </row>
    <row r="225" spans="1:33" s="446" customFormat="1" ht="12" customHeight="1" x14ac:dyDescent="0.15">
      <c r="A225" s="521">
        <v>9791036326851</v>
      </c>
      <c r="B225" s="522">
        <v>11</v>
      </c>
      <c r="C225" s="523" t="s">
        <v>706</v>
      </c>
      <c r="D225" s="523" t="s">
        <v>35</v>
      </c>
      <c r="E225" s="523" t="s">
        <v>2984</v>
      </c>
      <c r="F225" s="523" t="s">
        <v>5418</v>
      </c>
      <c r="G225" s="524" t="s">
        <v>4617</v>
      </c>
      <c r="H225" s="525">
        <f>VLOOKUP(A225,'02.04.2024'!$A$2:$D$70989,3,FALSE)</f>
        <v>2443</v>
      </c>
      <c r="I225" s="522"/>
      <c r="J225" s="522">
        <v>200</v>
      </c>
      <c r="K225" s="526"/>
      <c r="L225" s="526"/>
      <c r="M225" s="526">
        <v>45203</v>
      </c>
      <c r="N225" s="526" t="s">
        <v>1811</v>
      </c>
      <c r="O225" s="527">
        <v>9791036326851</v>
      </c>
      <c r="P225" s="528" t="s">
        <v>4616</v>
      </c>
      <c r="Q225" s="527">
        <v>1145932</v>
      </c>
      <c r="R225" s="529">
        <v>14.9</v>
      </c>
      <c r="S225" s="529">
        <f t="shared" si="21"/>
        <v>12.416666666666668</v>
      </c>
      <c r="T225" s="530">
        <v>0.2</v>
      </c>
      <c r="U225" s="1092"/>
      <c r="V225" s="531">
        <f t="shared" si="22"/>
        <v>0</v>
      </c>
      <c r="W225" s="532">
        <f t="shared" si="26"/>
        <v>0</v>
      </c>
      <c r="X225" s="440"/>
      <c r="Y225" s="440"/>
      <c r="Z225" s="440"/>
      <c r="AA225" s="440"/>
      <c r="AB225" s="440"/>
      <c r="AC225" s="533">
        <f t="shared" si="23"/>
        <v>0</v>
      </c>
      <c r="AD225" s="534">
        <f>IF($AC$2430&lt;85,AC225,AC225-(AC225*'EN-TÊTE DÉLÉGUES'!$C$37))</f>
        <v>0</v>
      </c>
      <c r="AE225" s="535">
        <f t="shared" si="27"/>
        <v>0.2</v>
      </c>
      <c r="AF225" s="536">
        <f t="shared" si="24"/>
        <v>0</v>
      </c>
      <c r="AG225" s="537">
        <f t="shared" si="25"/>
        <v>0</v>
      </c>
    </row>
    <row r="226" spans="1:33" s="446" customFormat="1" ht="12" customHeight="1" x14ac:dyDescent="0.15">
      <c r="A226" s="521">
        <v>9791036336515</v>
      </c>
      <c r="B226" s="522">
        <v>11</v>
      </c>
      <c r="C226" s="523" t="s">
        <v>706</v>
      </c>
      <c r="D226" s="523" t="s">
        <v>35</v>
      </c>
      <c r="E226" s="523" t="s">
        <v>2984</v>
      </c>
      <c r="F226" s="523" t="s">
        <v>5418</v>
      </c>
      <c r="G226" s="524" t="s">
        <v>5046</v>
      </c>
      <c r="H226" s="525">
        <f>VLOOKUP(A226,'02.04.2024'!$A$2:$D$70989,3,FALSE)</f>
        <v>4209</v>
      </c>
      <c r="I226" s="522"/>
      <c r="J226" s="522">
        <v>200</v>
      </c>
      <c r="K226" s="526"/>
      <c r="L226" s="526"/>
      <c r="M226" s="526">
        <v>45203</v>
      </c>
      <c r="N226" s="526" t="s">
        <v>1811</v>
      </c>
      <c r="O226" s="527">
        <v>9791036336515</v>
      </c>
      <c r="P226" s="528" t="s">
        <v>4618</v>
      </c>
      <c r="Q226" s="527">
        <v>6269555</v>
      </c>
      <c r="R226" s="529">
        <v>21.9</v>
      </c>
      <c r="S226" s="529">
        <f t="shared" si="21"/>
        <v>18.25</v>
      </c>
      <c r="T226" s="530">
        <v>0.2</v>
      </c>
      <c r="U226" s="1092"/>
      <c r="V226" s="531">
        <f t="shared" si="22"/>
        <v>0</v>
      </c>
      <c r="W226" s="532">
        <f t="shared" si="26"/>
        <v>0</v>
      </c>
      <c r="X226" s="440"/>
      <c r="Y226" s="440"/>
      <c r="Z226" s="440"/>
      <c r="AA226" s="440"/>
      <c r="AB226" s="440"/>
      <c r="AC226" s="533">
        <f t="shared" si="23"/>
        <v>0</v>
      </c>
      <c r="AD226" s="534">
        <f>IF($AC$2430&lt;85,AC226,AC226-(AC226*'EN-TÊTE DÉLÉGUES'!$C$37))</f>
        <v>0</v>
      </c>
      <c r="AE226" s="535">
        <f t="shared" si="27"/>
        <v>0.2</v>
      </c>
      <c r="AF226" s="536">
        <f t="shared" si="24"/>
        <v>0</v>
      </c>
      <c r="AG226" s="537">
        <f t="shared" si="25"/>
        <v>0</v>
      </c>
    </row>
    <row r="227" spans="1:33" s="408" customFormat="1" ht="12" customHeight="1" x14ac:dyDescent="0.15">
      <c r="A227" s="391">
        <v>9782747062244</v>
      </c>
      <c r="B227" s="395">
        <v>11</v>
      </c>
      <c r="C227" s="393" t="s">
        <v>706</v>
      </c>
      <c r="D227" s="393" t="s">
        <v>35</v>
      </c>
      <c r="E227" s="393" t="s">
        <v>770</v>
      </c>
      <c r="F227" s="393"/>
      <c r="G227" s="450" t="s">
        <v>1270</v>
      </c>
      <c r="H227" s="394">
        <f>VLOOKUP(A227,'02.04.2024'!$A$2:$D$70989,3,FALSE)</f>
        <v>6</v>
      </c>
      <c r="I227" s="395"/>
      <c r="J227" s="395">
        <v>700</v>
      </c>
      <c r="K227" s="591"/>
      <c r="L227" s="396"/>
      <c r="M227" s="396">
        <v>42620</v>
      </c>
      <c r="N227" s="396"/>
      <c r="O227" s="397">
        <v>9782747062244</v>
      </c>
      <c r="P227" s="409" t="s">
        <v>271</v>
      </c>
      <c r="Q227" s="397">
        <v>3231376</v>
      </c>
      <c r="R227" s="398">
        <v>16.899999999999999</v>
      </c>
      <c r="S227" s="398">
        <f t="shared" si="21"/>
        <v>16.018957345971565</v>
      </c>
      <c r="T227" s="399">
        <v>5.5E-2</v>
      </c>
      <c r="U227" s="1077"/>
      <c r="V227" s="400">
        <f t="shared" si="22"/>
        <v>0</v>
      </c>
      <c r="W227" s="401">
        <f t="shared" si="26"/>
        <v>0</v>
      </c>
      <c r="X227" s="402"/>
      <c r="Y227" s="402"/>
      <c r="Z227" s="402"/>
      <c r="AA227" s="402"/>
      <c r="AB227" s="402"/>
      <c r="AC227" s="421">
        <f t="shared" si="23"/>
        <v>0</v>
      </c>
      <c r="AD227" s="422">
        <f>IF($AC$2430&lt;85,AC227,AC227-(AC227*'EN-TÊTE DÉLÉGUES'!$C$37))</f>
        <v>0</v>
      </c>
      <c r="AE227" s="423">
        <f t="shared" si="27"/>
        <v>5.5E-2</v>
      </c>
      <c r="AF227" s="424">
        <f t="shared" si="24"/>
        <v>0</v>
      </c>
      <c r="AG227" s="425">
        <f t="shared" si="25"/>
        <v>0</v>
      </c>
    </row>
    <row r="228" spans="1:33" s="408" customFormat="1" ht="12" customHeight="1" x14ac:dyDescent="0.15">
      <c r="A228" s="391">
        <v>9791036310300</v>
      </c>
      <c r="B228" s="414">
        <v>11</v>
      </c>
      <c r="C228" s="393" t="s">
        <v>706</v>
      </c>
      <c r="D228" s="514" t="s">
        <v>35</v>
      </c>
      <c r="E228" s="515" t="s">
        <v>770</v>
      </c>
      <c r="F228" s="515"/>
      <c r="G228" s="450" t="s">
        <v>1852</v>
      </c>
      <c r="H228" s="394">
        <f>VLOOKUP(A228,'02.04.2024'!$A$2:$D$70989,3,FALSE)</f>
        <v>1377</v>
      </c>
      <c r="I228" s="395"/>
      <c r="J228" s="395">
        <v>850</v>
      </c>
      <c r="K228" s="396"/>
      <c r="L228" s="396"/>
      <c r="M228" s="396">
        <v>44118</v>
      </c>
      <c r="N228" s="396"/>
      <c r="O228" s="397">
        <v>9791036310300</v>
      </c>
      <c r="P228" s="409" t="s">
        <v>1853</v>
      </c>
      <c r="Q228" s="397">
        <v>4592474</v>
      </c>
      <c r="R228" s="398">
        <v>16.899999999999999</v>
      </c>
      <c r="S228" s="398">
        <f t="shared" si="21"/>
        <v>16.018957345971565</v>
      </c>
      <c r="T228" s="399">
        <v>5.5E-2</v>
      </c>
      <c r="U228" s="1077"/>
      <c r="V228" s="400">
        <f t="shared" si="22"/>
        <v>0</v>
      </c>
      <c r="W228" s="401">
        <f t="shared" si="26"/>
        <v>0</v>
      </c>
      <c r="X228" s="402"/>
      <c r="Y228" s="402"/>
      <c r="Z228" s="402"/>
      <c r="AA228" s="402"/>
      <c r="AB228" s="402"/>
      <c r="AC228" s="403">
        <f t="shared" si="23"/>
        <v>0</v>
      </c>
      <c r="AD228" s="404">
        <f>IF($AC$2430&lt;85,AC228,AC228-(AC228*'EN-TÊTE DÉLÉGUES'!$C$37))</f>
        <v>0</v>
      </c>
      <c r="AE228" s="405">
        <f t="shared" si="27"/>
        <v>5.5E-2</v>
      </c>
      <c r="AF228" s="406">
        <f t="shared" si="24"/>
        <v>0</v>
      </c>
      <c r="AG228" s="407">
        <f t="shared" si="25"/>
        <v>0</v>
      </c>
    </row>
    <row r="229" spans="1:33" s="408" customFormat="1" ht="12" customHeight="1" x14ac:dyDescent="0.15">
      <c r="A229" s="391">
        <v>9782747083799</v>
      </c>
      <c r="B229" s="395">
        <v>11</v>
      </c>
      <c r="C229" s="393" t="s">
        <v>706</v>
      </c>
      <c r="D229" s="393" t="s">
        <v>35</v>
      </c>
      <c r="E229" s="393" t="s">
        <v>770</v>
      </c>
      <c r="F229" s="393"/>
      <c r="G229" s="450" t="s">
        <v>1245</v>
      </c>
      <c r="H229" s="394">
        <f>VLOOKUP(A229,'02.04.2024'!$A$2:$D$70989,3,FALSE)</f>
        <v>806</v>
      </c>
      <c r="I229" s="395"/>
      <c r="J229" s="395">
        <v>300</v>
      </c>
      <c r="K229" s="396"/>
      <c r="L229" s="396"/>
      <c r="M229" s="396">
        <v>43033</v>
      </c>
      <c r="N229" s="396"/>
      <c r="O229" s="397">
        <v>9782747083799</v>
      </c>
      <c r="P229" s="409" t="s">
        <v>440</v>
      </c>
      <c r="Q229" s="397">
        <v>6384666</v>
      </c>
      <c r="R229" s="398">
        <v>16.899999999999999</v>
      </c>
      <c r="S229" s="398">
        <f t="shared" si="21"/>
        <v>16.018957345971565</v>
      </c>
      <c r="T229" s="399">
        <v>5.5E-2</v>
      </c>
      <c r="U229" s="1077"/>
      <c r="V229" s="400">
        <f t="shared" si="22"/>
        <v>0</v>
      </c>
      <c r="W229" s="401">
        <f t="shared" si="26"/>
        <v>0</v>
      </c>
      <c r="X229" s="402"/>
      <c r="Y229" s="402"/>
      <c r="Z229" s="402"/>
      <c r="AA229" s="402"/>
      <c r="AB229" s="402"/>
      <c r="AC229" s="403">
        <f t="shared" si="23"/>
        <v>0</v>
      </c>
      <c r="AD229" s="404">
        <f>IF($AC$2430&lt;85,AC229,AC229-(AC229*'EN-TÊTE DÉLÉGUES'!$C$37))</f>
        <v>0</v>
      </c>
      <c r="AE229" s="405">
        <f t="shared" si="27"/>
        <v>5.5E-2</v>
      </c>
      <c r="AF229" s="406">
        <f t="shared" si="24"/>
        <v>0</v>
      </c>
      <c r="AG229" s="407">
        <f t="shared" si="25"/>
        <v>0</v>
      </c>
    </row>
    <row r="230" spans="1:33" s="408" customFormat="1" ht="12" customHeight="1" x14ac:dyDescent="0.15">
      <c r="A230" s="391">
        <v>9791036319389</v>
      </c>
      <c r="B230" s="395">
        <v>11</v>
      </c>
      <c r="C230" s="393" t="s">
        <v>706</v>
      </c>
      <c r="D230" s="393" t="s">
        <v>35</v>
      </c>
      <c r="E230" s="393" t="s">
        <v>770</v>
      </c>
      <c r="F230" s="393"/>
      <c r="G230" s="450" t="s">
        <v>2838</v>
      </c>
      <c r="H230" s="394">
        <f>VLOOKUP(A230,'02.04.2024'!$A$2:$D$70989,3,FALSE)</f>
        <v>530</v>
      </c>
      <c r="I230" s="395"/>
      <c r="J230" s="395">
        <v>751</v>
      </c>
      <c r="K230" s="396"/>
      <c r="L230" s="396"/>
      <c r="M230" s="396">
        <v>44496</v>
      </c>
      <c r="N230" s="395"/>
      <c r="O230" s="397">
        <v>9791036319389</v>
      </c>
      <c r="P230" s="395" t="s">
        <v>2721</v>
      </c>
      <c r="Q230" s="395">
        <v>4680367</v>
      </c>
      <c r="R230" s="398">
        <v>16.899999999999999</v>
      </c>
      <c r="S230" s="398">
        <f t="shared" si="21"/>
        <v>16.018957345971565</v>
      </c>
      <c r="T230" s="399">
        <v>5.5E-2</v>
      </c>
      <c r="U230" s="1077"/>
      <c r="V230" s="400">
        <f t="shared" si="22"/>
        <v>0</v>
      </c>
      <c r="W230" s="401">
        <f t="shared" si="26"/>
        <v>0</v>
      </c>
      <c r="X230" s="402"/>
      <c r="Y230" s="402"/>
      <c r="Z230" s="402"/>
      <c r="AA230" s="402"/>
      <c r="AB230" s="402"/>
      <c r="AC230" s="403">
        <f t="shared" si="23"/>
        <v>0</v>
      </c>
      <c r="AD230" s="404">
        <f>IF($AC$2430&lt;85,AC230,AC230-(AC230*'EN-TÊTE DÉLÉGUES'!$C$37))</f>
        <v>0</v>
      </c>
      <c r="AE230" s="405">
        <f t="shared" si="27"/>
        <v>5.5E-2</v>
      </c>
      <c r="AF230" s="406">
        <f t="shared" si="24"/>
        <v>0</v>
      </c>
      <c r="AG230" s="407">
        <f t="shared" si="25"/>
        <v>0</v>
      </c>
    </row>
    <row r="231" spans="1:33" s="446" customFormat="1" ht="12" customHeight="1" x14ac:dyDescent="0.15">
      <c r="A231" s="427">
        <v>9791036345906</v>
      </c>
      <c r="B231" s="432">
        <v>11</v>
      </c>
      <c r="C231" s="429" t="s">
        <v>706</v>
      </c>
      <c r="D231" s="429" t="s">
        <v>35</v>
      </c>
      <c r="E231" s="429" t="s">
        <v>770</v>
      </c>
      <c r="F231" s="429"/>
      <c r="G231" s="430" t="s">
        <v>4613</v>
      </c>
      <c r="H231" s="431">
        <f>VLOOKUP(A231,'02.04.2024'!$A$2:$D$70989,3,FALSE)</f>
        <v>1993</v>
      </c>
      <c r="I231" s="432"/>
      <c r="J231" s="432">
        <v>200</v>
      </c>
      <c r="K231" s="433"/>
      <c r="L231" s="433"/>
      <c r="M231" s="433">
        <v>45210</v>
      </c>
      <c r="N231" s="433" t="s">
        <v>1811</v>
      </c>
      <c r="O231" s="434">
        <v>9791036345906</v>
      </c>
      <c r="P231" s="435" t="s">
        <v>4612</v>
      </c>
      <c r="Q231" s="434">
        <v>3060283</v>
      </c>
      <c r="R231" s="436">
        <v>12.9</v>
      </c>
      <c r="S231" s="436">
        <f t="shared" si="21"/>
        <v>10.75</v>
      </c>
      <c r="T231" s="437">
        <v>0.2</v>
      </c>
      <c r="U231" s="1082"/>
      <c r="V231" s="438">
        <f t="shared" si="22"/>
        <v>0</v>
      </c>
      <c r="W231" s="439">
        <f t="shared" si="26"/>
        <v>0</v>
      </c>
      <c r="X231" s="440"/>
      <c r="Y231" s="440"/>
      <c r="Z231" s="440"/>
      <c r="AA231" s="440"/>
      <c r="AB231" s="440"/>
      <c r="AC231" s="533">
        <f t="shared" si="23"/>
        <v>0</v>
      </c>
      <c r="AD231" s="534">
        <f>IF($AC$2430&lt;85,AC231,AC231-(AC231*'EN-TÊTE DÉLÉGUES'!$C$37))</f>
        <v>0</v>
      </c>
      <c r="AE231" s="535">
        <f t="shared" si="27"/>
        <v>0.2</v>
      </c>
      <c r="AF231" s="536">
        <f t="shared" si="24"/>
        <v>0</v>
      </c>
      <c r="AG231" s="537">
        <f t="shared" si="25"/>
        <v>0</v>
      </c>
    </row>
    <row r="232" spans="1:33" s="446" customFormat="1" ht="12" customHeight="1" x14ac:dyDescent="0.15">
      <c r="A232" s="427">
        <v>9791036372353</v>
      </c>
      <c r="B232" s="468">
        <v>11</v>
      </c>
      <c r="C232" s="429" t="s">
        <v>706</v>
      </c>
      <c r="D232" s="429" t="s">
        <v>35</v>
      </c>
      <c r="E232" s="429" t="s">
        <v>2386</v>
      </c>
      <c r="F232" s="429"/>
      <c r="G232" s="430" t="s">
        <v>5376</v>
      </c>
      <c r="H232" s="431">
        <f>VLOOKUP(A232,'02.04.2024'!$A$2:$D$70989,3,FALSE)</f>
        <v>93</v>
      </c>
      <c r="I232" s="432"/>
      <c r="J232" s="432">
        <v>200</v>
      </c>
      <c r="K232" s="433"/>
      <c r="L232" s="433"/>
      <c r="M232" s="433">
        <v>45301</v>
      </c>
      <c r="N232" s="433" t="s">
        <v>1811</v>
      </c>
      <c r="O232" s="434">
        <v>9791036372353</v>
      </c>
      <c r="P232" s="435" t="s">
        <v>5388</v>
      </c>
      <c r="Q232" s="434">
        <v>7463132</v>
      </c>
      <c r="R232" s="436">
        <v>12.9</v>
      </c>
      <c r="S232" s="436">
        <f t="shared" si="21"/>
        <v>10.75</v>
      </c>
      <c r="T232" s="437">
        <v>0.2</v>
      </c>
      <c r="U232" s="1082"/>
      <c r="V232" s="438">
        <f t="shared" si="22"/>
        <v>0</v>
      </c>
      <c r="W232" s="439">
        <f t="shared" si="26"/>
        <v>0</v>
      </c>
      <c r="X232" s="440"/>
      <c r="Y232" s="440"/>
      <c r="Z232" s="440"/>
      <c r="AA232" s="440"/>
      <c r="AB232" s="440"/>
      <c r="AC232" s="553">
        <f>IF(U232&lt;&gt;"",U232*S232,0)</f>
        <v>0</v>
      </c>
      <c r="AD232" s="554">
        <f>IF($AC$2430&lt;85,AC232,AC232-(AC232*'EN-TÊTE DÉLÉGUES'!$C$37))</f>
        <v>0</v>
      </c>
      <c r="AE232" s="535">
        <f t="shared" si="27"/>
        <v>0.2</v>
      </c>
      <c r="AF232" s="557">
        <f>AD232*AE232</f>
        <v>0</v>
      </c>
      <c r="AG232" s="557">
        <f>AD232+AF232</f>
        <v>0</v>
      </c>
    </row>
    <row r="233" spans="1:33" s="408" customFormat="1" ht="12" customHeight="1" x14ac:dyDescent="0.15">
      <c r="A233" s="391">
        <v>9791036338106</v>
      </c>
      <c r="B233" s="392">
        <v>11</v>
      </c>
      <c r="C233" s="393" t="s">
        <v>706</v>
      </c>
      <c r="D233" s="393" t="s">
        <v>35</v>
      </c>
      <c r="E233" s="393" t="s">
        <v>2386</v>
      </c>
      <c r="F233" s="393"/>
      <c r="G233" s="450" t="s">
        <v>2725</v>
      </c>
      <c r="H233" s="394">
        <f>VLOOKUP(A233,'02.04.2024'!$A$2:$D$70989,3,FALSE)</f>
        <v>2489</v>
      </c>
      <c r="I233" s="395"/>
      <c r="J233" s="395">
        <v>750</v>
      </c>
      <c r="K233" s="396"/>
      <c r="L233" s="396"/>
      <c r="M233" s="396">
        <v>44566</v>
      </c>
      <c r="N233" s="395"/>
      <c r="O233" s="397">
        <v>9791036338106</v>
      </c>
      <c r="P233" s="395" t="s">
        <v>2723</v>
      </c>
      <c r="Q233" s="395">
        <v>6920271</v>
      </c>
      <c r="R233" s="398">
        <v>8.9</v>
      </c>
      <c r="S233" s="398">
        <f t="shared" si="21"/>
        <v>8.4360189573459721</v>
      </c>
      <c r="T233" s="399">
        <v>5.5E-2</v>
      </c>
      <c r="U233" s="1077"/>
      <c r="V233" s="400">
        <f t="shared" si="22"/>
        <v>0</v>
      </c>
      <c r="W233" s="401">
        <f t="shared" si="26"/>
        <v>0</v>
      </c>
      <c r="X233" s="402"/>
      <c r="Y233" s="402"/>
      <c r="Z233" s="402"/>
      <c r="AA233" s="402"/>
      <c r="AB233" s="402"/>
      <c r="AC233" s="403">
        <f t="shared" ref="AC233:AC301" si="28">W233/(1+AE233)</f>
        <v>0</v>
      </c>
      <c r="AD233" s="404">
        <f>IF($AC$2430&lt;85,AC233,AC233-(AC233*'EN-TÊTE DÉLÉGUES'!$C$37))</f>
        <v>0</v>
      </c>
      <c r="AE233" s="405">
        <f t="shared" si="27"/>
        <v>5.5E-2</v>
      </c>
      <c r="AF233" s="406">
        <f t="shared" ref="AF233:AF301" si="29">+AD233*AE233</f>
        <v>0</v>
      </c>
      <c r="AG233" s="407">
        <f t="shared" ref="AG233:AG301" si="30">+AD233+AF233</f>
        <v>0</v>
      </c>
    </row>
    <row r="234" spans="1:33" s="408" customFormat="1" ht="12" customHeight="1" x14ac:dyDescent="0.15">
      <c r="A234" s="391">
        <v>9791036338090</v>
      </c>
      <c r="B234" s="392">
        <v>11</v>
      </c>
      <c r="C234" s="393" t="s">
        <v>706</v>
      </c>
      <c r="D234" s="393" t="s">
        <v>35</v>
      </c>
      <c r="E234" s="393" t="s">
        <v>2386</v>
      </c>
      <c r="F234" s="393"/>
      <c r="G234" s="450" t="s">
        <v>2726</v>
      </c>
      <c r="H234" s="394">
        <f>VLOOKUP(A234,'02.04.2024'!$A$2:$D$70989,3,FALSE)</f>
        <v>1946</v>
      </c>
      <c r="I234" s="395"/>
      <c r="J234" s="395">
        <v>750</v>
      </c>
      <c r="K234" s="396"/>
      <c r="L234" s="396"/>
      <c r="M234" s="396">
        <v>44566</v>
      </c>
      <c r="N234" s="395"/>
      <c r="O234" s="397">
        <v>9791036338090</v>
      </c>
      <c r="P234" s="395" t="s">
        <v>2724</v>
      </c>
      <c r="Q234" s="395">
        <v>6920148</v>
      </c>
      <c r="R234" s="398">
        <v>8.9</v>
      </c>
      <c r="S234" s="398">
        <f t="shared" si="21"/>
        <v>8.4360189573459721</v>
      </c>
      <c r="T234" s="399">
        <v>5.5E-2</v>
      </c>
      <c r="U234" s="1077"/>
      <c r="V234" s="400">
        <f t="shared" si="22"/>
        <v>0</v>
      </c>
      <c r="W234" s="401">
        <f t="shared" si="26"/>
        <v>0</v>
      </c>
      <c r="X234" s="402"/>
      <c r="Y234" s="402"/>
      <c r="Z234" s="402"/>
      <c r="AA234" s="402"/>
      <c r="AB234" s="402"/>
      <c r="AC234" s="403">
        <f t="shared" si="28"/>
        <v>0</v>
      </c>
      <c r="AD234" s="404">
        <f>IF($AC$2430&lt;85,AC234,AC234-(AC234*'EN-TÊTE DÉLÉGUES'!$C$37))</f>
        <v>0</v>
      </c>
      <c r="AE234" s="405">
        <f t="shared" si="27"/>
        <v>5.5E-2</v>
      </c>
      <c r="AF234" s="406">
        <f t="shared" si="29"/>
        <v>0</v>
      </c>
      <c r="AG234" s="407">
        <f t="shared" si="30"/>
        <v>0</v>
      </c>
    </row>
    <row r="235" spans="1:33" s="408" customFormat="1" ht="12" customHeight="1" x14ac:dyDescent="0.15">
      <c r="A235" s="391">
        <v>9791036326530</v>
      </c>
      <c r="B235" s="392">
        <v>11</v>
      </c>
      <c r="C235" s="393" t="s">
        <v>706</v>
      </c>
      <c r="D235" s="393" t="s">
        <v>35</v>
      </c>
      <c r="E235" s="393" t="s">
        <v>2386</v>
      </c>
      <c r="F235" s="393"/>
      <c r="G235" s="450" t="s">
        <v>2387</v>
      </c>
      <c r="H235" s="394">
        <f>VLOOKUP(A235,'02.04.2024'!$A$2:$D$70989,3,FALSE)</f>
        <v>734</v>
      </c>
      <c r="I235" s="395"/>
      <c r="J235" s="395">
        <v>750</v>
      </c>
      <c r="K235" s="396"/>
      <c r="L235" s="396"/>
      <c r="M235" s="396">
        <v>44293</v>
      </c>
      <c r="N235" s="396"/>
      <c r="O235" s="397">
        <v>9791036326530</v>
      </c>
      <c r="P235" s="409" t="s">
        <v>2384</v>
      </c>
      <c r="Q235" s="397">
        <v>8954288</v>
      </c>
      <c r="R235" s="398">
        <v>11.9</v>
      </c>
      <c r="S235" s="398">
        <f t="shared" si="21"/>
        <v>11.279620853080569</v>
      </c>
      <c r="T235" s="399">
        <v>5.5E-2</v>
      </c>
      <c r="U235" s="1077"/>
      <c r="V235" s="400">
        <f t="shared" si="22"/>
        <v>0</v>
      </c>
      <c r="W235" s="401">
        <f t="shared" si="26"/>
        <v>0</v>
      </c>
      <c r="X235" s="402"/>
      <c r="Y235" s="402"/>
      <c r="Z235" s="402"/>
      <c r="AA235" s="402"/>
      <c r="AB235" s="402"/>
      <c r="AC235" s="403">
        <f t="shared" si="28"/>
        <v>0</v>
      </c>
      <c r="AD235" s="404">
        <f>IF($AC$2430&lt;85,AC235,AC235-(AC235*'EN-TÊTE DÉLÉGUES'!$C$37))</f>
        <v>0</v>
      </c>
      <c r="AE235" s="405">
        <f t="shared" si="27"/>
        <v>5.5E-2</v>
      </c>
      <c r="AF235" s="406">
        <f t="shared" si="29"/>
        <v>0</v>
      </c>
      <c r="AG235" s="407">
        <f t="shared" si="30"/>
        <v>0</v>
      </c>
    </row>
    <row r="236" spans="1:33" s="408" customFormat="1" ht="12" customHeight="1" x14ac:dyDescent="0.15">
      <c r="A236" s="391">
        <v>9791036329647</v>
      </c>
      <c r="B236" s="392">
        <v>11</v>
      </c>
      <c r="C236" s="393" t="s">
        <v>706</v>
      </c>
      <c r="D236" s="393" t="s">
        <v>35</v>
      </c>
      <c r="E236" s="393" t="s">
        <v>2386</v>
      </c>
      <c r="F236" s="393"/>
      <c r="G236" s="450" t="s">
        <v>3531</v>
      </c>
      <c r="H236" s="394">
        <f>VLOOKUP(A236,'02.04.2024'!$A$2:$D$70989,3,FALSE)</f>
        <v>2623</v>
      </c>
      <c r="I236" s="395"/>
      <c r="J236" s="395">
        <v>750</v>
      </c>
      <c r="K236" s="396"/>
      <c r="L236" s="396"/>
      <c r="M236" s="396">
        <v>44293</v>
      </c>
      <c r="N236" s="396"/>
      <c r="O236" s="397">
        <v>9791036329647</v>
      </c>
      <c r="P236" s="409" t="s">
        <v>2385</v>
      </c>
      <c r="Q236" s="397">
        <v>3427286</v>
      </c>
      <c r="R236" s="398">
        <v>16.899999999999999</v>
      </c>
      <c r="S236" s="398">
        <f t="shared" si="21"/>
        <v>14.083333333333332</v>
      </c>
      <c r="T236" s="399">
        <v>0.2</v>
      </c>
      <c r="U236" s="1077"/>
      <c r="V236" s="400">
        <f t="shared" si="22"/>
        <v>0</v>
      </c>
      <c r="W236" s="401">
        <f t="shared" si="26"/>
        <v>0</v>
      </c>
      <c r="X236" s="402"/>
      <c r="Y236" s="402"/>
      <c r="Z236" s="402"/>
      <c r="AA236" s="402"/>
      <c r="AB236" s="402"/>
      <c r="AC236" s="564">
        <f t="shared" si="28"/>
        <v>0</v>
      </c>
      <c r="AD236" s="565">
        <f>IF($AC$2430&lt;85,AC236,AC236-(AC236*'EN-TÊTE DÉLÉGUES'!$C$37))</f>
        <v>0</v>
      </c>
      <c r="AE236" s="566">
        <f t="shared" si="27"/>
        <v>0.2</v>
      </c>
      <c r="AF236" s="567">
        <f t="shared" si="29"/>
        <v>0</v>
      </c>
      <c r="AG236" s="568">
        <f t="shared" si="30"/>
        <v>0</v>
      </c>
    </row>
    <row r="237" spans="1:33" s="408" customFormat="1" ht="12" customHeight="1" x14ac:dyDescent="0.15">
      <c r="A237" s="391">
        <v>9782747080705</v>
      </c>
      <c r="B237" s="395">
        <v>11</v>
      </c>
      <c r="C237" s="393" t="s">
        <v>706</v>
      </c>
      <c r="D237" s="393" t="s">
        <v>35</v>
      </c>
      <c r="E237" s="393" t="s">
        <v>476</v>
      </c>
      <c r="F237" s="393" t="s">
        <v>15</v>
      </c>
      <c r="G237" s="450" t="s">
        <v>2889</v>
      </c>
      <c r="H237" s="394">
        <f>VLOOKUP(A237,'02.04.2024'!$A$2:$D$70989,3,FALSE)</f>
        <v>1342</v>
      </c>
      <c r="I237" s="395"/>
      <c r="J237" s="395">
        <v>200</v>
      </c>
      <c r="K237" s="396"/>
      <c r="L237" s="396"/>
      <c r="M237" s="396">
        <v>42858</v>
      </c>
      <c r="N237" s="396"/>
      <c r="O237" s="397">
        <v>9782747080705</v>
      </c>
      <c r="P237" s="409" t="s">
        <v>364</v>
      </c>
      <c r="Q237" s="397">
        <v>8476324</v>
      </c>
      <c r="R237" s="398">
        <v>10.9</v>
      </c>
      <c r="S237" s="398">
        <f t="shared" si="21"/>
        <v>10.33175355450237</v>
      </c>
      <c r="T237" s="399">
        <v>5.5E-2</v>
      </c>
      <c r="U237" s="1077"/>
      <c r="V237" s="400">
        <f t="shared" si="22"/>
        <v>0</v>
      </c>
      <c r="W237" s="401">
        <f t="shared" si="26"/>
        <v>0</v>
      </c>
      <c r="X237" s="402"/>
      <c r="Y237" s="402"/>
      <c r="Z237" s="402"/>
      <c r="AA237" s="402"/>
      <c r="AB237" s="402"/>
      <c r="AC237" s="403">
        <f t="shared" si="28"/>
        <v>0</v>
      </c>
      <c r="AD237" s="404">
        <f>IF($AC$2430&lt;85,AC237,AC237-(AC237*'EN-TÊTE DÉLÉGUES'!$C$37))</f>
        <v>0</v>
      </c>
      <c r="AE237" s="405">
        <f t="shared" si="27"/>
        <v>5.5E-2</v>
      </c>
      <c r="AF237" s="406">
        <f t="shared" si="29"/>
        <v>0</v>
      </c>
      <c r="AG237" s="407">
        <f t="shared" si="30"/>
        <v>0</v>
      </c>
    </row>
    <row r="238" spans="1:33" s="446" customFormat="1" ht="12" customHeight="1" x14ac:dyDescent="0.15">
      <c r="A238" s="427">
        <v>9791036351075</v>
      </c>
      <c r="B238" s="432">
        <v>11</v>
      </c>
      <c r="C238" s="429" t="s">
        <v>706</v>
      </c>
      <c r="D238" s="429" t="s">
        <v>35</v>
      </c>
      <c r="E238" s="429" t="s">
        <v>476</v>
      </c>
      <c r="F238" s="429" t="s">
        <v>4311</v>
      </c>
      <c r="G238" s="469" t="s">
        <v>4724</v>
      </c>
      <c r="H238" s="431">
        <f>VLOOKUP(A238,'02.04.2024'!$A$2:$D$70989,3,FALSE)</f>
        <v>2328</v>
      </c>
      <c r="I238" s="432"/>
      <c r="J238" s="432">
        <v>200</v>
      </c>
      <c r="K238" s="433"/>
      <c r="L238" s="433"/>
      <c r="M238" s="433">
        <v>45091</v>
      </c>
      <c r="N238" s="434" t="s">
        <v>1811</v>
      </c>
      <c r="O238" s="434">
        <v>9791036351075</v>
      </c>
      <c r="P238" s="434" t="s">
        <v>4312</v>
      </c>
      <c r="Q238" s="470">
        <v>5486679</v>
      </c>
      <c r="R238" s="436">
        <v>8.9</v>
      </c>
      <c r="S238" s="436">
        <f t="shared" si="21"/>
        <v>8.4360189573459721</v>
      </c>
      <c r="T238" s="471">
        <v>5.5E-2</v>
      </c>
      <c r="U238" s="1082"/>
      <c r="V238" s="438">
        <f t="shared" si="22"/>
        <v>0</v>
      </c>
      <c r="W238" s="439">
        <f t="shared" si="26"/>
        <v>0</v>
      </c>
      <c r="X238" s="440"/>
      <c r="Y238" s="440"/>
      <c r="Z238" s="440"/>
      <c r="AA238" s="440"/>
      <c r="AB238" s="440"/>
      <c r="AC238" s="441">
        <f t="shared" si="28"/>
        <v>0</v>
      </c>
      <c r="AD238" s="442">
        <f>IF($AC$2430&lt;85,AC238,AC238-(AC238*'EN-TÊTE DÉLÉGUES'!$C$37))</f>
        <v>0</v>
      </c>
      <c r="AE238" s="443">
        <f t="shared" si="27"/>
        <v>5.5E-2</v>
      </c>
      <c r="AF238" s="444">
        <f t="shared" si="29"/>
        <v>0</v>
      </c>
      <c r="AG238" s="445">
        <f t="shared" si="30"/>
        <v>0</v>
      </c>
    </row>
    <row r="239" spans="1:33" s="446" customFormat="1" ht="12" customHeight="1" x14ac:dyDescent="0.15">
      <c r="A239" s="427">
        <v>9791036345258</v>
      </c>
      <c r="B239" s="432">
        <v>11</v>
      </c>
      <c r="C239" s="429" t="s">
        <v>706</v>
      </c>
      <c r="D239" s="429" t="s">
        <v>35</v>
      </c>
      <c r="E239" s="429" t="s">
        <v>476</v>
      </c>
      <c r="F239" s="429" t="s">
        <v>4311</v>
      </c>
      <c r="G239" s="469" t="s">
        <v>4310</v>
      </c>
      <c r="H239" s="431">
        <f>VLOOKUP(A239,'02.04.2024'!$A$2:$D$70989,3,FALSE)</f>
        <v>3221</v>
      </c>
      <c r="I239" s="432"/>
      <c r="J239" s="432">
        <v>200</v>
      </c>
      <c r="K239" s="433"/>
      <c r="L239" s="433"/>
      <c r="M239" s="433">
        <v>45091</v>
      </c>
      <c r="N239" s="434" t="s">
        <v>1811</v>
      </c>
      <c r="O239" s="434">
        <v>9791036345258</v>
      </c>
      <c r="P239" s="434" t="s">
        <v>4309</v>
      </c>
      <c r="Q239" s="470">
        <v>2721578</v>
      </c>
      <c r="R239" s="436">
        <v>8.9</v>
      </c>
      <c r="S239" s="436">
        <f t="shared" si="21"/>
        <v>8.4360189573459721</v>
      </c>
      <c r="T239" s="471">
        <v>5.5E-2</v>
      </c>
      <c r="U239" s="1082"/>
      <c r="V239" s="438">
        <f t="shared" si="22"/>
        <v>0</v>
      </c>
      <c r="W239" s="439">
        <f t="shared" si="26"/>
        <v>0</v>
      </c>
      <c r="X239" s="440"/>
      <c r="Y239" s="440"/>
      <c r="Z239" s="440"/>
      <c r="AA239" s="440"/>
      <c r="AB239" s="440"/>
      <c r="AC239" s="441">
        <f t="shared" si="28"/>
        <v>0</v>
      </c>
      <c r="AD239" s="442">
        <f>IF($AC$2430&lt;85,AC239,AC239-(AC239*'EN-TÊTE DÉLÉGUES'!$C$37))</f>
        <v>0</v>
      </c>
      <c r="AE239" s="443">
        <f t="shared" si="27"/>
        <v>5.5E-2</v>
      </c>
      <c r="AF239" s="444">
        <f t="shared" si="29"/>
        <v>0</v>
      </c>
      <c r="AG239" s="445">
        <f t="shared" si="30"/>
        <v>0</v>
      </c>
    </row>
    <row r="240" spans="1:33" s="446" customFormat="1" ht="12" customHeight="1" x14ac:dyDescent="0.15">
      <c r="A240" s="427">
        <v>9791036362064</v>
      </c>
      <c r="B240" s="463">
        <v>11</v>
      </c>
      <c r="C240" s="464" t="s">
        <v>706</v>
      </c>
      <c r="D240" s="465" t="s">
        <v>35</v>
      </c>
      <c r="E240" s="429" t="s">
        <v>476</v>
      </c>
      <c r="F240" s="429" t="s">
        <v>4311</v>
      </c>
      <c r="G240" s="429" t="s">
        <v>5027</v>
      </c>
      <c r="H240" s="431">
        <f>VLOOKUP(A240,'02.04.2024'!$A$2:$D$70989,3,FALSE)</f>
        <v>2744</v>
      </c>
      <c r="I240" s="431"/>
      <c r="J240" s="432">
        <v>200</v>
      </c>
      <c r="K240" s="433"/>
      <c r="L240" s="433"/>
      <c r="M240" s="433">
        <v>45301</v>
      </c>
      <c r="N240" s="433" t="s">
        <v>1811</v>
      </c>
      <c r="O240" s="434">
        <v>9791036362064</v>
      </c>
      <c r="P240" s="434" t="s">
        <v>5026</v>
      </c>
      <c r="Q240" s="434">
        <v>7506120</v>
      </c>
      <c r="R240" s="466">
        <v>8.9</v>
      </c>
      <c r="S240" s="436">
        <f t="shared" si="21"/>
        <v>8.4360189573459721</v>
      </c>
      <c r="T240" s="467">
        <v>5.5E-2</v>
      </c>
      <c r="U240" s="1082"/>
      <c r="V240" s="438">
        <f t="shared" si="22"/>
        <v>0</v>
      </c>
      <c r="W240" s="439">
        <f t="shared" si="26"/>
        <v>0</v>
      </c>
      <c r="X240" s="440"/>
      <c r="Y240" s="440"/>
      <c r="Z240" s="440"/>
      <c r="AA240" s="440"/>
      <c r="AB240" s="440"/>
      <c r="AC240" s="441">
        <f t="shared" si="28"/>
        <v>0</v>
      </c>
      <c r="AD240" s="442">
        <f>IF($AC$2430&lt;85,AC240,AC240-(AC240*'EN-TÊTE DÉLÉGUES'!$C$37))</f>
        <v>0</v>
      </c>
      <c r="AE240" s="443">
        <f t="shared" si="27"/>
        <v>5.5E-2</v>
      </c>
      <c r="AF240" s="444">
        <f t="shared" si="29"/>
        <v>0</v>
      </c>
      <c r="AG240" s="445">
        <f t="shared" si="30"/>
        <v>0</v>
      </c>
    </row>
    <row r="241" spans="1:36" ht="12" customHeight="1" x14ac:dyDescent="0.15">
      <c r="A241" s="98">
        <v>9791036362057</v>
      </c>
      <c r="B241" s="356">
        <v>11</v>
      </c>
      <c r="C241" s="99" t="s">
        <v>706</v>
      </c>
      <c r="D241" s="99" t="s">
        <v>35</v>
      </c>
      <c r="E241" s="99" t="s">
        <v>476</v>
      </c>
      <c r="F241" s="99" t="s">
        <v>4311</v>
      </c>
      <c r="G241" s="99" t="s">
        <v>5275</v>
      </c>
      <c r="H241" s="100">
        <f>VLOOKUP(A241,'02.04.2024'!$A$2:$D$70989,3,FALSE)</f>
        <v>0</v>
      </c>
      <c r="I241" s="101"/>
      <c r="J241" s="101">
        <v>100</v>
      </c>
      <c r="K241" s="121"/>
      <c r="L241" s="121">
        <v>45392</v>
      </c>
      <c r="M241" s="121"/>
      <c r="N241" s="121" t="s">
        <v>1811</v>
      </c>
      <c r="O241" s="102">
        <v>9791036362057</v>
      </c>
      <c r="P241" s="103" t="s">
        <v>5276</v>
      </c>
      <c r="Q241" s="101">
        <v>7505997</v>
      </c>
      <c r="R241" s="124">
        <v>8.9</v>
      </c>
      <c r="S241" s="124">
        <f t="shared" si="21"/>
        <v>8.4360189573459721</v>
      </c>
      <c r="T241" s="355">
        <v>5.5E-2</v>
      </c>
      <c r="U241" s="1077"/>
      <c r="V241" s="240">
        <f t="shared" si="22"/>
        <v>0</v>
      </c>
      <c r="W241" s="196">
        <f t="shared" si="26"/>
        <v>0</v>
      </c>
      <c r="AC241" s="441">
        <f t="shared" si="28"/>
        <v>0</v>
      </c>
      <c r="AD241" s="442">
        <f>IF($AC$2430&lt;85,AC241,AC241-(AC241*'EN-TÊTE DÉLÉGUES'!$C$37))</f>
        <v>0</v>
      </c>
      <c r="AE241" s="443">
        <f t="shared" si="27"/>
        <v>5.5E-2</v>
      </c>
      <c r="AF241" s="444">
        <f t="shared" si="29"/>
        <v>0</v>
      </c>
      <c r="AG241" s="445">
        <f t="shared" si="30"/>
        <v>0</v>
      </c>
      <c r="AH241" s="447"/>
      <c r="AI241" s="448"/>
      <c r="AJ241" s="447"/>
    </row>
    <row r="242" spans="1:36" s="408" customFormat="1" ht="12" customHeight="1" x14ac:dyDescent="0.15">
      <c r="A242" s="571">
        <v>9791036323539</v>
      </c>
      <c r="B242" s="572">
        <v>11</v>
      </c>
      <c r="C242" s="540" t="s">
        <v>706</v>
      </c>
      <c r="D242" s="559" t="s">
        <v>35</v>
      </c>
      <c r="E242" s="559" t="s">
        <v>476</v>
      </c>
      <c r="F242" s="559" t="s">
        <v>456</v>
      </c>
      <c r="G242" s="559" t="s">
        <v>2968</v>
      </c>
      <c r="H242" s="542">
        <f>VLOOKUP(A242,'02.04.2024'!$A$2:$D$70989,3,FALSE)</f>
        <v>1724</v>
      </c>
      <c r="I242" s="539"/>
      <c r="J242" s="547">
        <v>850</v>
      </c>
      <c r="K242" s="560"/>
      <c r="L242" s="560"/>
      <c r="M242" s="560">
        <v>44307</v>
      </c>
      <c r="N242" s="560"/>
      <c r="O242" s="542">
        <v>9791036323539</v>
      </c>
      <c r="P242" s="573" t="s">
        <v>2374</v>
      </c>
      <c r="Q242" s="542">
        <v>6583909</v>
      </c>
      <c r="R242" s="549">
        <v>11.9</v>
      </c>
      <c r="S242" s="549">
        <f t="shared" ref="S242:S305" si="31">R242/(1+T242)</f>
        <v>9.9166666666666679</v>
      </c>
      <c r="T242" s="574">
        <v>0.2</v>
      </c>
      <c r="U242" s="1081"/>
      <c r="V242" s="551">
        <f t="shared" si="22"/>
        <v>0</v>
      </c>
      <c r="W242" s="552">
        <f t="shared" si="26"/>
        <v>0</v>
      </c>
      <c r="X242" s="402"/>
      <c r="Y242" s="402"/>
      <c r="Z242" s="402"/>
      <c r="AA242" s="402"/>
      <c r="AB242" s="402"/>
      <c r="AC242" s="564">
        <f t="shared" si="28"/>
        <v>0</v>
      </c>
      <c r="AD242" s="565">
        <f>IF($AC$2430&lt;85,AC242,AC242-(AC242*'EN-TÊTE DÉLÉGUES'!$C$37))</f>
        <v>0</v>
      </c>
      <c r="AE242" s="566">
        <f t="shared" si="27"/>
        <v>0.2</v>
      </c>
      <c r="AF242" s="567">
        <f t="shared" si="29"/>
        <v>0</v>
      </c>
      <c r="AG242" s="568">
        <f t="shared" si="30"/>
        <v>0</v>
      </c>
    </row>
    <row r="243" spans="1:36" s="446" customFormat="1" ht="12" customHeight="1" x14ac:dyDescent="0.15">
      <c r="A243" s="427">
        <v>9791036361975</v>
      </c>
      <c r="B243" s="463">
        <v>11</v>
      </c>
      <c r="C243" s="464" t="s">
        <v>706</v>
      </c>
      <c r="D243" s="465" t="s">
        <v>35</v>
      </c>
      <c r="E243" s="429" t="s">
        <v>16</v>
      </c>
      <c r="F243" s="429"/>
      <c r="G243" s="429" t="s">
        <v>5420</v>
      </c>
      <c r="H243" s="431">
        <f>VLOOKUP(A243,'02.04.2024'!$A$2:$D$70989,3,FALSE)</f>
        <v>2151</v>
      </c>
      <c r="I243" s="431"/>
      <c r="J243" s="432">
        <v>200</v>
      </c>
      <c r="K243" s="433"/>
      <c r="L243" s="433"/>
      <c r="M243" s="433">
        <v>45301</v>
      </c>
      <c r="N243" s="433" t="s">
        <v>1811</v>
      </c>
      <c r="O243" s="434">
        <v>9791036361975</v>
      </c>
      <c r="P243" s="434" t="s">
        <v>5025</v>
      </c>
      <c r="Q243" s="434">
        <v>7251792</v>
      </c>
      <c r="R243" s="466">
        <v>4.9000000000000004</v>
      </c>
      <c r="S243" s="436">
        <f t="shared" si="31"/>
        <v>4.6445497630331758</v>
      </c>
      <c r="T243" s="467">
        <v>5.5E-2</v>
      </c>
      <c r="U243" s="1082"/>
      <c r="V243" s="438">
        <f t="shared" ref="V243:V250" si="32">AC243</f>
        <v>0</v>
      </c>
      <c r="W243" s="439">
        <f t="shared" si="26"/>
        <v>0</v>
      </c>
      <c r="X243" s="440"/>
      <c r="Y243" s="440"/>
      <c r="Z243" s="440"/>
      <c r="AA243" s="440"/>
      <c r="AB243" s="440"/>
      <c r="AC243" s="441">
        <f t="shared" ref="AC243:AC250" si="33">W243/(1+AE243)</f>
        <v>0</v>
      </c>
      <c r="AD243" s="442">
        <f>IF($AC$2430&lt;85,AC243,AC243-(AC243*'EN-TÊTE DÉLÉGUES'!$C$37))</f>
        <v>0</v>
      </c>
      <c r="AE243" s="443">
        <f t="shared" si="27"/>
        <v>5.5E-2</v>
      </c>
      <c r="AF243" s="444">
        <f t="shared" ref="AF243:AF250" si="34">+AD243*AE243</f>
        <v>0</v>
      </c>
      <c r="AG243" s="445">
        <f t="shared" ref="AG243:AG250" si="35">+AD243+AF243</f>
        <v>0</v>
      </c>
    </row>
    <row r="244" spans="1:36" s="446" customFormat="1" ht="12" customHeight="1" x14ac:dyDescent="0.15">
      <c r="A244" s="427">
        <v>9791036361944</v>
      </c>
      <c r="B244" s="463">
        <v>11</v>
      </c>
      <c r="C244" s="464" t="s">
        <v>706</v>
      </c>
      <c r="D244" s="465" t="s">
        <v>35</v>
      </c>
      <c r="E244" s="429" t="s">
        <v>16</v>
      </c>
      <c r="F244" s="429"/>
      <c r="G244" s="429" t="s">
        <v>5419</v>
      </c>
      <c r="H244" s="431">
        <f>VLOOKUP(A244,'02.04.2024'!$A$2:$D$70989,3,FALSE)</f>
        <v>1977</v>
      </c>
      <c r="I244" s="431"/>
      <c r="J244" s="432">
        <v>200</v>
      </c>
      <c r="K244" s="433"/>
      <c r="L244" s="433"/>
      <c r="M244" s="433">
        <v>45301</v>
      </c>
      <c r="N244" s="433" t="s">
        <v>1811</v>
      </c>
      <c r="O244" s="434">
        <v>9791036361944</v>
      </c>
      <c r="P244" s="434" t="s">
        <v>5024</v>
      </c>
      <c r="Q244" s="434">
        <v>7251423</v>
      </c>
      <c r="R244" s="466">
        <v>4.9000000000000004</v>
      </c>
      <c r="S244" s="436">
        <f t="shared" si="31"/>
        <v>4.6445497630331758</v>
      </c>
      <c r="T244" s="467">
        <v>5.5E-2</v>
      </c>
      <c r="U244" s="1082"/>
      <c r="V244" s="438">
        <f t="shared" si="32"/>
        <v>0</v>
      </c>
      <c r="W244" s="439">
        <f t="shared" si="26"/>
        <v>0</v>
      </c>
      <c r="X244" s="440"/>
      <c r="Y244" s="440"/>
      <c r="Z244" s="440"/>
      <c r="AA244" s="440"/>
      <c r="AB244" s="440"/>
      <c r="AC244" s="441">
        <f t="shared" si="33"/>
        <v>0</v>
      </c>
      <c r="AD244" s="442">
        <f>IF($AC$2430&lt;85,AC244,AC244-(AC244*'EN-TÊTE DÉLÉGUES'!$C$37))</f>
        <v>0</v>
      </c>
      <c r="AE244" s="443">
        <f t="shared" si="27"/>
        <v>5.5E-2</v>
      </c>
      <c r="AF244" s="444">
        <f t="shared" si="34"/>
        <v>0</v>
      </c>
      <c r="AG244" s="445">
        <f t="shared" si="35"/>
        <v>0</v>
      </c>
    </row>
    <row r="245" spans="1:36" s="408" customFormat="1" ht="12" customHeight="1" x14ac:dyDescent="0.15">
      <c r="A245" s="391">
        <v>9791036315732</v>
      </c>
      <c r="B245" s="392">
        <v>11</v>
      </c>
      <c r="C245" s="393" t="s">
        <v>706</v>
      </c>
      <c r="D245" s="393" t="s">
        <v>35</v>
      </c>
      <c r="E245" s="393" t="s">
        <v>16</v>
      </c>
      <c r="F245" s="393" t="s">
        <v>1992</v>
      </c>
      <c r="G245" s="450" t="s">
        <v>5421</v>
      </c>
      <c r="H245" s="394">
        <f>VLOOKUP(A245,'02.04.2024'!$A$2:$D$70989,3,FALSE)</f>
        <v>411</v>
      </c>
      <c r="I245" s="395"/>
      <c r="J245" s="395">
        <v>300</v>
      </c>
      <c r="K245" s="396"/>
      <c r="L245" s="396"/>
      <c r="M245" s="396">
        <v>43852</v>
      </c>
      <c r="N245" s="396"/>
      <c r="O245" s="397">
        <v>9791036315732</v>
      </c>
      <c r="P245" s="409" t="s">
        <v>1827</v>
      </c>
      <c r="Q245" s="397">
        <v>1362100</v>
      </c>
      <c r="R245" s="398">
        <v>5.9</v>
      </c>
      <c r="S245" s="398">
        <f t="shared" si="31"/>
        <v>5.5924170616113749</v>
      </c>
      <c r="T245" s="399">
        <v>5.5E-2</v>
      </c>
      <c r="U245" s="1077"/>
      <c r="V245" s="400">
        <f t="shared" si="32"/>
        <v>0</v>
      </c>
      <c r="W245" s="401">
        <f t="shared" si="26"/>
        <v>0</v>
      </c>
      <c r="X245" s="402"/>
      <c r="Y245" s="402"/>
      <c r="Z245" s="402"/>
      <c r="AA245" s="402"/>
      <c r="AB245" s="402"/>
      <c r="AC245" s="403">
        <f t="shared" si="33"/>
        <v>0</v>
      </c>
      <c r="AD245" s="404">
        <f>IF($AC$2430&lt;85,AC245,AC245-(AC245*'EN-TÊTE DÉLÉGUES'!$C$37))</f>
        <v>0</v>
      </c>
      <c r="AE245" s="405">
        <f t="shared" si="27"/>
        <v>5.5E-2</v>
      </c>
      <c r="AF245" s="406">
        <f t="shared" si="34"/>
        <v>0</v>
      </c>
      <c r="AG245" s="407">
        <f t="shared" si="35"/>
        <v>0</v>
      </c>
    </row>
    <row r="246" spans="1:36" s="408" customFormat="1" ht="12" customHeight="1" x14ac:dyDescent="0.15">
      <c r="A246" s="391">
        <v>9791036319402</v>
      </c>
      <c r="B246" s="392">
        <v>11</v>
      </c>
      <c r="C246" s="393" t="s">
        <v>706</v>
      </c>
      <c r="D246" s="393" t="s">
        <v>35</v>
      </c>
      <c r="E246" s="393" t="s">
        <v>16</v>
      </c>
      <c r="F246" s="393" t="s">
        <v>1992</v>
      </c>
      <c r="G246" s="450" t="s">
        <v>5422</v>
      </c>
      <c r="H246" s="394">
        <f>VLOOKUP(A246,'02.04.2024'!$A$2:$D$70989,3,FALSE)</f>
        <v>995</v>
      </c>
      <c r="I246" s="395"/>
      <c r="J246" s="395">
        <v>300</v>
      </c>
      <c r="K246" s="396"/>
      <c r="L246" s="396"/>
      <c r="M246" s="396">
        <v>44321</v>
      </c>
      <c r="N246" s="396"/>
      <c r="O246" s="397">
        <v>9791036319402</v>
      </c>
      <c r="P246" s="409" t="s">
        <v>2369</v>
      </c>
      <c r="Q246" s="397">
        <v>4680613</v>
      </c>
      <c r="R246" s="398">
        <v>5.9</v>
      </c>
      <c r="S246" s="398">
        <f t="shared" si="31"/>
        <v>5.5924170616113749</v>
      </c>
      <c r="T246" s="399">
        <v>5.5E-2</v>
      </c>
      <c r="U246" s="1077"/>
      <c r="V246" s="400">
        <f t="shared" si="32"/>
        <v>0</v>
      </c>
      <c r="W246" s="401">
        <f t="shared" si="26"/>
        <v>0</v>
      </c>
      <c r="X246" s="402"/>
      <c r="Y246" s="402"/>
      <c r="Z246" s="402"/>
      <c r="AA246" s="402"/>
      <c r="AB246" s="402"/>
      <c r="AC246" s="403">
        <f t="shared" si="33"/>
        <v>0</v>
      </c>
      <c r="AD246" s="404">
        <f>IF($AC$2430&lt;85,AC246,AC246-(AC246*'EN-TÊTE DÉLÉGUES'!$C$37))</f>
        <v>0</v>
      </c>
      <c r="AE246" s="405">
        <f t="shared" si="27"/>
        <v>5.5E-2</v>
      </c>
      <c r="AF246" s="406">
        <f t="shared" si="34"/>
        <v>0</v>
      </c>
      <c r="AG246" s="407">
        <f t="shared" si="35"/>
        <v>0</v>
      </c>
    </row>
    <row r="247" spans="1:36" s="408" customFormat="1" ht="12" customHeight="1" x14ac:dyDescent="0.15">
      <c r="A247" s="397">
        <v>9791036319709</v>
      </c>
      <c r="B247" s="392">
        <v>11</v>
      </c>
      <c r="C247" s="393" t="s">
        <v>706</v>
      </c>
      <c r="D247" s="393" t="s">
        <v>35</v>
      </c>
      <c r="E247" s="393" t="s">
        <v>16</v>
      </c>
      <c r="F247" s="393" t="s">
        <v>1992</v>
      </c>
      <c r="G247" s="450" t="s">
        <v>5423</v>
      </c>
      <c r="H247" s="394">
        <f>VLOOKUP(A247,'02.04.2024'!$A$2:$D$70989,3,FALSE)</f>
        <v>4326</v>
      </c>
      <c r="I247" s="395"/>
      <c r="J247" s="395">
        <v>200</v>
      </c>
      <c r="K247" s="396"/>
      <c r="L247" s="396"/>
      <c r="M247" s="396">
        <v>44601</v>
      </c>
      <c r="N247" s="396"/>
      <c r="O247" s="397">
        <v>9791036319709</v>
      </c>
      <c r="P247" s="409" t="s">
        <v>3201</v>
      </c>
      <c r="Q247" s="397">
        <v>4697714</v>
      </c>
      <c r="R247" s="398">
        <v>5.9</v>
      </c>
      <c r="S247" s="398">
        <f t="shared" si="31"/>
        <v>5.5924170616113749</v>
      </c>
      <c r="T247" s="399">
        <v>5.5E-2</v>
      </c>
      <c r="U247" s="1077"/>
      <c r="V247" s="400">
        <f t="shared" si="32"/>
        <v>0</v>
      </c>
      <c r="W247" s="401">
        <f t="shared" si="26"/>
        <v>0</v>
      </c>
      <c r="X247" s="402"/>
      <c r="Y247" s="402"/>
      <c r="Z247" s="402"/>
      <c r="AA247" s="402"/>
      <c r="AB247" s="402"/>
      <c r="AC247" s="403">
        <f t="shared" si="33"/>
        <v>0</v>
      </c>
      <c r="AD247" s="404">
        <f>IF($AC$2430&lt;85,AC247,AC247-(AC247*'EN-TÊTE DÉLÉGUES'!$C$37))</f>
        <v>0</v>
      </c>
      <c r="AE247" s="405">
        <f t="shared" si="27"/>
        <v>5.5E-2</v>
      </c>
      <c r="AF247" s="406">
        <f t="shared" si="34"/>
        <v>0</v>
      </c>
      <c r="AG247" s="407">
        <f t="shared" si="35"/>
        <v>0</v>
      </c>
    </row>
    <row r="248" spans="1:36" s="509" customFormat="1" ht="12" customHeight="1" x14ac:dyDescent="0.15">
      <c r="A248" s="495">
        <v>9791036315749</v>
      </c>
      <c r="B248" s="496">
        <v>11</v>
      </c>
      <c r="C248" s="497" t="s">
        <v>706</v>
      </c>
      <c r="D248" s="497" t="s">
        <v>35</v>
      </c>
      <c r="E248" s="497" t="s">
        <v>16</v>
      </c>
      <c r="F248" s="497" t="s">
        <v>1992</v>
      </c>
      <c r="G248" s="498" t="s">
        <v>5424</v>
      </c>
      <c r="H248" s="499">
        <f>VLOOKUP(A248,'02.04.2024'!$A$2:$D$70989,3,FALSE)</f>
        <v>0</v>
      </c>
      <c r="I248" s="500" t="s">
        <v>378</v>
      </c>
      <c r="J248" s="500">
        <v>200</v>
      </c>
      <c r="K248" s="501"/>
      <c r="L248" s="501"/>
      <c r="M248" s="501">
        <v>43852</v>
      </c>
      <c r="N248" s="501"/>
      <c r="O248" s="502">
        <v>9791036315749</v>
      </c>
      <c r="P248" s="503" t="s">
        <v>1826</v>
      </c>
      <c r="Q248" s="502">
        <v>1364683</v>
      </c>
      <c r="R248" s="504">
        <v>5.9</v>
      </c>
      <c r="S248" s="504">
        <f t="shared" si="31"/>
        <v>5.5924170616113749</v>
      </c>
      <c r="T248" s="505">
        <v>5.5E-2</v>
      </c>
      <c r="U248" s="1079"/>
      <c r="V248" s="506">
        <f t="shared" si="32"/>
        <v>0</v>
      </c>
      <c r="W248" s="507">
        <f t="shared" si="26"/>
        <v>0</v>
      </c>
      <c r="X248" s="508"/>
      <c r="Y248" s="508"/>
      <c r="Z248" s="508"/>
      <c r="AA248" s="508"/>
      <c r="AB248" s="508"/>
      <c r="AC248" s="403">
        <f t="shared" si="33"/>
        <v>0</v>
      </c>
      <c r="AD248" s="404">
        <f>IF($AC$2430&lt;85,AC248,AC248-(AC248*'EN-TÊTE DÉLÉGUES'!$C$37))</f>
        <v>0</v>
      </c>
      <c r="AE248" s="405">
        <f t="shared" si="27"/>
        <v>5.5E-2</v>
      </c>
      <c r="AF248" s="406">
        <f t="shared" si="34"/>
        <v>0</v>
      </c>
      <c r="AG248" s="407">
        <f t="shared" si="35"/>
        <v>0</v>
      </c>
    </row>
    <row r="249" spans="1:36" s="408" customFormat="1" ht="12" customHeight="1" x14ac:dyDescent="0.15">
      <c r="A249" s="391">
        <v>9791036319396</v>
      </c>
      <c r="B249" s="392">
        <v>11</v>
      </c>
      <c r="C249" s="393" t="s">
        <v>706</v>
      </c>
      <c r="D249" s="393" t="s">
        <v>35</v>
      </c>
      <c r="E249" s="393" t="s">
        <v>16</v>
      </c>
      <c r="F249" s="393" t="s">
        <v>1992</v>
      </c>
      <c r="G249" s="450" t="s">
        <v>5425</v>
      </c>
      <c r="H249" s="394">
        <f>VLOOKUP(A249,'02.04.2024'!$A$2:$D$70989,3,FALSE)</f>
        <v>1001</v>
      </c>
      <c r="I249" s="395"/>
      <c r="J249" s="395">
        <v>300</v>
      </c>
      <c r="K249" s="396"/>
      <c r="L249" s="396"/>
      <c r="M249" s="396">
        <v>44419</v>
      </c>
      <c r="N249" s="396"/>
      <c r="O249" s="397">
        <v>9791036319396</v>
      </c>
      <c r="P249" s="409" t="s">
        <v>2590</v>
      </c>
      <c r="Q249" s="397">
        <v>4680490</v>
      </c>
      <c r="R249" s="398">
        <v>5.9</v>
      </c>
      <c r="S249" s="398">
        <f t="shared" si="31"/>
        <v>5.5924170616113749</v>
      </c>
      <c r="T249" s="399">
        <v>5.5E-2</v>
      </c>
      <c r="U249" s="1077"/>
      <c r="V249" s="400">
        <f t="shared" si="32"/>
        <v>0</v>
      </c>
      <c r="W249" s="401">
        <f t="shared" si="26"/>
        <v>0</v>
      </c>
      <c r="X249" s="402"/>
      <c r="Y249" s="402"/>
      <c r="Z249" s="402"/>
      <c r="AA249" s="402"/>
      <c r="AB249" s="402"/>
      <c r="AC249" s="403">
        <f t="shared" si="33"/>
        <v>0</v>
      </c>
      <c r="AD249" s="404">
        <f>IF($AC$2430&lt;85,AC249,AC249-(AC249*'EN-TÊTE DÉLÉGUES'!$C$37))</f>
        <v>0</v>
      </c>
      <c r="AE249" s="405">
        <f t="shared" si="27"/>
        <v>5.5E-2</v>
      </c>
      <c r="AF249" s="406">
        <f t="shared" si="34"/>
        <v>0</v>
      </c>
      <c r="AG249" s="407">
        <f t="shared" si="35"/>
        <v>0</v>
      </c>
    </row>
    <row r="250" spans="1:36" s="408" customFormat="1" ht="12" customHeight="1" x14ac:dyDescent="0.15">
      <c r="A250" s="391">
        <v>9791036319419</v>
      </c>
      <c r="B250" s="392">
        <v>11</v>
      </c>
      <c r="C250" s="393" t="s">
        <v>706</v>
      </c>
      <c r="D250" s="393" t="s">
        <v>35</v>
      </c>
      <c r="E250" s="393" t="s">
        <v>16</v>
      </c>
      <c r="F250" s="393" t="s">
        <v>1992</v>
      </c>
      <c r="G250" s="450" t="s">
        <v>5426</v>
      </c>
      <c r="H250" s="394">
        <f>VLOOKUP(A250,'02.04.2024'!$A$2:$D$70989,3,FALSE)</f>
        <v>547</v>
      </c>
      <c r="I250" s="395"/>
      <c r="J250" s="395">
        <v>300</v>
      </c>
      <c r="K250" s="396"/>
      <c r="L250" s="396"/>
      <c r="M250" s="396">
        <v>44265</v>
      </c>
      <c r="N250" s="396"/>
      <c r="O250" s="397">
        <v>9791036319419</v>
      </c>
      <c r="P250" s="409" t="s">
        <v>2370</v>
      </c>
      <c r="Q250" s="397">
        <v>4680736</v>
      </c>
      <c r="R250" s="398">
        <v>5.9</v>
      </c>
      <c r="S250" s="398">
        <f t="shared" si="31"/>
        <v>5.5924170616113749</v>
      </c>
      <c r="T250" s="399">
        <v>5.5E-2</v>
      </c>
      <c r="U250" s="1077"/>
      <c r="V250" s="400">
        <f t="shared" si="32"/>
        <v>0</v>
      </c>
      <c r="W250" s="401">
        <f t="shared" si="26"/>
        <v>0</v>
      </c>
      <c r="X250" s="402"/>
      <c r="Y250" s="402"/>
      <c r="Z250" s="402"/>
      <c r="AA250" s="402"/>
      <c r="AB250" s="402"/>
      <c r="AC250" s="403">
        <f t="shared" si="33"/>
        <v>0</v>
      </c>
      <c r="AD250" s="404">
        <f>IF($AC$2430&lt;85,AC250,AC250-(AC250*'EN-TÊTE DÉLÉGUES'!$C$37))</f>
        <v>0</v>
      </c>
      <c r="AE250" s="405">
        <f t="shared" si="27"/>
        <v>5.5E-2</v>
      </c>
      <c r="AF250" s="406">
        <f t="shared" si="34"/>
        <v>0</v>
      </c>
      <c r="AG250" s="407">
        <f t="shared" si="35"/>
        <v>0</v>
      </c>
    </row>
    <row r="251" spans="1:36" s="408" customFormat="1" ht="12" customHeight="1" x14ac:dyDescent="0.15">
      <c r="A251" s="391">
        <v>9791036315756</v>
      </c>
      <c r="B251" s="392">
        <v>11</v>
      </c>
      <c r="C251" s="393" t="s">
        <v>706</v>
      </c>
      <c r="D251" s="393" t="s">
        <v>35</v>
      </c>
      <c r="E251" s="393" t="s">
        <v>16</v>
      </c>
      <c r="F251" s="393" t="s">
        <v>1992</v>
      </c>
      <c r="G251" s="450" t="s">
        <v>5427</v>
      </c>
      <c r="H251" s="394">
        <f>VLOOKUP(A251,'02.04.2024'!$A$2:$D$70989,3,FALSE)</f>
        <v>753</v>
      </c>
      <c r="I251" s="395"/>
      <c r="J251" s="395">
        <v>300</v>
      </c>
      <c r="K251" s="396"/>
      <c r="L251" s="396"/>
      <c r="M251" s="396">
        <v>44125</v>
      </c>
      <c r="N251" s="396"/>
      <c r="O251" s="397">
        <v>9791036315756</v>
      </c>
      <c r="P251" s="409" t="s">
        <v>1828</v>
      </c>
      <c r="Q251" s="397">
        <v>1437832</v>
      </c>
      <c r="R251" s="398">
        <v>5.9</v>
      </c>
      <c r="S251" s="398">
        <f t="shared" si="31"/>
        <v>5.5924170616113749</v>
      </c>
      <c r="T251" s="399">
        <v>5.5E-2</v>
      </c>
      <c r="U251" s="1077"/>
      <c r="V251" s="400">
        <f t="shared" si="22"/>
        <v>0</v>
      </c>
      <c r="W251" s="401">
        <f t="shared" si="26"/>
        <v>0</v>
      </c>
      <c r="X251" s="402"/>
      <c r="Y251" s="402"/>
      <c r="Z251" s="402"/>
      <c r="AA251" s="402"/>
      <c r="AB251" s="402"/>
      <c r="AC251" s="403">
        <f t="shared" si="28"/>
        <v>0</v>
      </c>
      <c r="AD251" s="404">
        <f>IF($AC$2430&lt;85,AC251,AC251-(AC251*'EN-TÊTE DÉLÉGUES'!$C$37))</f>
        <v>0</v>
      </c>
      <c r="AE251" s="405">
        <f t="shared" si="27"/>
        <v>5.5E-2</v>
      </c>
      <c r="AF251" s="406">
        <f t="shared" si="29"/>
        <v>0</v>
      </c>
      <c r="AG251" s="407">
        <f t="shared" si="30"/>
        <v>0</v>
      </c>
    </row>
    <row r="252" spans="1:36" s="408" customFormat="1" ht="12" customHeight="1" x14ac:dyDescent="0.15">
      <c r="A252" s="391">
        <v>9791036312328</v>
      </c>
      <c r="B252" s="392">
        <v>12</v>
      </c>
      <c r="C252" s="426" t="s">
        <v>692</v>
      </c>
      <c r="D252" s="514" t="s">
        <v>35</v>
      </c>
      <c r="E252" s="393" t="s">
        <v>4003</v>
      </c>
      <c r="F252" s="393" t="s">
        <v>15</v>
      </c>
      <c r="G252" s="393" t="s">
        <v>763</v>
      </c>
      <c r="H252" s="394">
        <f>VLOOKUP(A252,'02.04.2024'!$A$2:$D$70989,3,FALSE)</f>
        <v>372</v>
      </c>
      <c r="I252" s="395"/>
      <c r="J252" s="414">
        <v>300</v>
      </c>
      <c r="K252" s="396"/>
      <c r="L252" s="396"/>
      <c r="M252" s="396">
        <v>43719</v>
      </c>
      <c r="N252" s="396"/>
      <c r="O252" s="397">
        <v>9791036312328</v>
      </c>
      <c r="P252" s="409" t="s">
        <v>1407</v>
      </c>
      <c r="Q252" s="397">
        <v>5805381</v>
      </c>
      <c r="R252" s="398">
        <v>12.9</v>
      </c>
      <c r="S252" s="398">
        <f t="shared" si="31"/>
        <v>12.227488151658768</v>
      </c>
      <c r="T252" s="399">
        <v>5.5E-2</v>
      </c>
      <c r="U252" s="1077"/>
      <c r="V252" s="400">
        <f t="shared" si="22"/>
        <v>0</v>
      </c>
      <c r="W252" s="401">
        <f t="shared" si="26"/>
        <v>0</v>
      </c>
      <c r="X252" s="402"/>
      <c r="Y252" s="402"/>
      <c r="Z252" s="402"/>
      <c r="AA252" s="402"/>
      <c r="AB252" s="402"/>
      <c r="AC252" s="403">
        <f t="shared" si="28"/>
        <v>0</v>
      </c>
      <c r="AD252" s="404">
        <f>IF($AC$2430&lt;85,AC252,AC252-(AC252*'EN-TÊTE DÉLÉGUES'!$C$37))</f>
        <v>0</v>
      </c>
      <c r="AE252" s="405">
        <f t="shared" si="27"/>
        <v>5.5E-2</v>
      </c>
      <c r="AF252" s="406">
        <f t="shared" si="29"/>
        <v>0</v>
      </c>
      <c r="AG252" s="407">
        <f t="shared" si="30"/>
        <v>0</v>
      </c>
    </row>
    <row r="253" spans="1:36" s="994" customFormat="1" ht="12" customHeight="1" x14ac:dyDescent="0.15">
      <c r="A253" s="1015">
        <v>9791036354885</v>
      </c>
      <c r="B253" s="1016">
        <v>12</v>
      </c>
      <c r="C253" s="1017" t="s">
        <v>692</v>
      </c>
      <c r="D253" s="1017" t="s">
        <v>35</v>
      </c>
      <c r="E253" s="1017" t="s">
        <v>4003</v>
      </c>
      <c r="F253" s="1017" t="s">
        <v>15</v>
      </c>
      <c r="G253" s="1017" t="s">
        <v>3997</v>
      </c>
      <c r="H253" s="1016">
        <f>VLOOKUP(A253,'02.04.2024'!$A$2:$D$70989,3,FALSE)</f>
        <v>2403</v>
      </c>
      <c r="I253" s="1018"/>
      <c r="J253" s="1018">
        <v>200</v>
      </c>
      <c r="K253" s="1019"/>
      <c r="L253" s="1019"/>
      <c r="M253" s="1019">
        <v>44972</v>
      </c>
      <c r="N253" s="1020"/>
      <c r="O253" s="1020">
        <v>9791036354885</v>
      </c>
      <c r="P253" s="1020" t="s">
        <v>3998</v>
      </c>
      <c r="Q253" s="1021">
        <v>8878031</v>
      </c>
      <c r="R253" s="1022">
        <v>12.9</v>
      </c>
      <c r="S253" s="1022">
        <f t="shared" si="31"/>
        <v>12.227488151658768</v>
      </c>
      <c r="T253" s="1023">
        <v>5.5E-2</v>
      </c>
      <c r="U253" s="1077"/>
      <c r="V253" s="1024">
        <f t="shared" ref="V253:V316" si="36">AC253</f>
        <v>0</v>
      </c>
      <c r="W253" s="1025">
        <f t="shared" si="26"/>
        <v>0</v>
      </c>
      <c r="X253" s="998"/>
      <c r="Y253" s="998"/>
      <c r="Z253" s="998"/>
      <c r="AA253" s="998"/>
      <c r="AB253" s="998"/>
      <c r="AC253" s="453">
        <f t="shared" si="28"/>
        <v>0</v>
      </c>
      <c r="AD253" s="454">
        <f>IF($AC$2430&lt;85,AC253,AC253-(AC253*'EN-TÊTE DÉLÉGUES'!$C$37))</f>
        <v>0</v>
      </c>
      <c r="AE253" s="455">
        <f t="shared" si="27"/>
        <v>5.5E-2</v>
      </c>
      <c r="AF253" s="456">
        <f t="shared" si="29"/>
        <v>0</v>
      </c>
      <c r="AG253" s="457">
        <f t="shared" si="30"/>
        <v>0</v>
      </c>
    </row>
    <row r="254" spans="1:36" s="994" customFormat="1" ht="12" customHeight="1" x14ac:dyDescent="0.15">
      <c r="A254" s="1015">
        <v>9791036348563</v>
      </c>
      <c r="B254" s="1016">
        <v>12</v>
      </c>
      <c r="C254" s="1017" t="s">
        <v>692</v>
      </c>
      <c r="D254" s="1017" t="s">
        <v>35</v>
      </c>
      <c r="E254" s="1017" t="s">
        <v>4003</v>
      </c>
      <c r="F254" s="1026" t="s">
        <v>15</v>
      </c>
      <c r="G254" s="1017" t="s">
        <v>4001</v>
      </c>
      <c r="H254" s="1016">
        <f>VLOOKUP(A254,'02.04.2024'!$A$2:$D$70989,3,FALSE)</f>
        <v>1969</v>
      </c>
      <c r="I254" s="1018"/>
      <c r="J254" s="1018">
        <v>200</v>
      </c>
      <c r="K254" s="1019"/>
      <c r="L254" s="1019"/>
      <c r="M254" s="1019">
        <v>44972</v>
      </c>
      <c r="N254" s="1020"/>
      <c r="O254" s="1020">
        <v>9791036348563</v>
      </c>
      <c r="P254" s="1020" t="s">
        <v>4002</v>
      </c>
      <c r="Q254" s="1021">
        <v>4065877</v>
      </c>
      <c r="R254" s="1022">
        <v>12.9</v>
      </c>
      <c r="S254" s="1022">
        <f t="shared" si="31"/>
        <v>12.227488151658768</v>
      </c>
      <c r="T254" s="1023">
        <v>5.5E-2</v>
      </c>
      <c r="U254" s="1077"/>
      <c r="V254" s="1024">
        <f t="shared" si="36"/>
        <v>0</v>
      </c>
      <c r="W254" s="1025">
        <f t="shared" si="26"/>
        <v>0</v>
      </c>
      <c r="X254" s="998"/>
      <c r="Y254" s="998"/>
      <c r="Z254" s="998"/>
      <c r="AA254" s="998"/>
      <c r="AB254" s="998"/>
      <c r="AC254" s="453">
        <f t="shared" si="28"/>
        <v>0</v>
      </c>
      <c r="AD254" s="454">
        <f>IF($AC$2430&lt;85,AC254,AC254-(AC254*'EN-TÊTE DÉLÉGUES'!$C$37))</f>
        <v>0</v>
      </c>
      <c r="AE254" s="455">
        <f t="shared" si="27"/>
        <v>5.5E-2</v>
      </c>
      <c r="AF254" s="456">
        <f t="shared" si="29"/>
        <v>0</v>
      </c>
      <c r="AG254" s="457">
        <f t="shared" si="30"/>
        <v>0</v>
      </c>
    </row>
    <row r="255" spans="1:36" ht="12" customHeight="1" x14ac:dyDescent="0.15">
      <c r="A255" s="98">
        <v>9791036355677</v>
      </c>
      <c r="B255" s="356">
        <v>13</v>
      </c>
      <c r="C255" s="99" t="s">
        <v>692</v>
      </c>
      <c r="D255" s="99" t="s">
        <v>1599</v>
      </c>
      <c r="E255" s="99" t="s">
        <v>471</v>
      </c>
      <c r="F255" s="99" t="s">
        <v>4505</v>
      </c>
      <c r="G255" s="99" t="s">
        <v>5292</v>
      </c>
      <c r="H255" s="100">
        <f>VLOOKUP(A255,'02.04.2024'!$A$2:$D$70989,3,FALSE)</f>
        <v>0</v>
      </c>
      <c r="I255" s="101"/>
      <c r="J255" s="101">
        <v>100</v>
      </c>
      <c r="K255" s="121"/>
      <c r="L255" s="121">
        <v>45414</v>
      </c>
      <c r="M255" s="121"/>
      <c r="N255" s="121" t="s">
        <v>1811</v>
      </c>
      <c r="O255" s="102">
        <v>9791036355677</v>
      </c>
      <c r="P255" s="103" t="s">
        <v>5293</v>
      </c>
      <c r="Q255" s="101">
        <v>1090255</v>
      </c>
      <c r="R255" s="124">
        <v>11.9</v>
      </c>
      <c r="S255" s="124">
        <f t="shared" si="31"/>
        <v>11.279620853080569</v>
      </c>
      <c r="T255" s="355">
        <v>5.5E-2</v>
      </c>
      <c r="U255" s="1077"/>
      <c r="V255" s="240">
        <f>AC255</f>
        <v>0</v>
      </c>
      <c r="W255" s="196">
        <f t="shared" si="26"/>
        <v>0</v>
      </c>
      <c r="X255" s="402"/>
      <c r="Y255" s="402"/>
      <c r="Z255" s="402"/>
      <c r="AA255" s="402"/>
      <c r="AB255" s="402"/>
      <c r="AC255" s="403">
        <f>W255/(1+AE255)</f>
        <v>0</v>
      </c>
      <c r="AD255" s="404">
        <f>IF($AC$2430&lt;85,AC255,AC255-(AC255*'EN-TÊTE DÉLÉGUES'!$C$37))</f>
        <v>0</v>
      </c>
      <c r="AE255" s="405">
        <f t="shared" si="27"/>
        <v>5.5E-2</v>
      </c>
      <c r="AF255" s="406">
        <f>+AD255*AE255</f>
        <v>0</v>
      </c>
      <c r="AG255" s="407">
        <f>+AD255+AF255</f>
        <v>0</v>
      </c>
      <c r="AH255" s="447"/>
      <c r="AI255" s="448"/>
      <c r="AJ255" s="447"/>
    </row>
    <row r="256" spans="1:36" s="408" customFormat="1" ht="12" customHeight="1" x14ac:dyDescent="0.15">
      <c r="A256" s="391">
        <v>9791036319358</v>
      </c>
      <c r="B256" s="392">
        <v>14</v>
      </c>
      <c r="C256" s="393" t="s">
        <v>692</v>
      </c>
      <c r="D256" s="393" t="s">
        <v>1599</v>
      </c>
      <c r="E256" s="393" t="s">
        <v>471</v>
      </c>
      <c r="F256" s="393" t="s">
        <v>4505</v>
      </c>
      <c r="G256" s="450" t="s">
        <v>2355</v>
      </c>
      <c r="H256" s="394">
        <f>VLOOKUP(A256,'02.04.2024'!$A$2:$D$70989,3,FALSE)</f>
        <v>1434</v>
      </c>
      <c r="I256" s="395"/>
      <c r="J256" s="395">
        <v>200</v>
      </c>
      <c r="K256" s="396"/>
      <c r="L256" s="396"/>
      <c r="M256" s="396">
        <v>44223</v>
      </c>
      <c r="N256" s="396"/>
      <c r="O256" s="391">
        <v>9791036319358</v>
      </c>
      <c r="P256" s="409" t="s">
        <v>2354</v>
      </c>
      <c r="Q256" s="397">
        <v>4648375</v>
      </c>
      <c r="R256" s="398">
        <v>11.9</v>
      </c>
      <c r="S256" s="398">
        <f t="shared" si="31"/>
        <v>11.279620853080569</v>
      </c>
      <c r="T256" s="399">
        <v>5.5E-2</v>
      </c>
      <c r="U256" s="1077"/>
      <c r="V256" s="400">
        <f t="shared" si="36"/>
        <v>0</v>
      </c>
      <c r="W256" s="401">
        <f t="shared" si="26"/>
        <v>0</v>
      </c>
      <c r="X256" s="402"/>
      <c r="Y256" s="402"/>
      <c r="Z256" s="402"/>
      <c r="AA256" s="402"/>
      <c r="AB256" s="402"/>
      <c r="AC256" s="403">
        <f t="shared" si="28"/>
        <v>0</v>
      </c>
      <c r="AD256" s="404">
        <f>IF($AC$2430&lt;85,AC256,AC256-(AC256*'EN-TÊTE DÉLÉGUES'!$C$37))</f>
        <v>0</v>
      </c>
      <c r="AE256" s="405">
        <f t="shared" si="27"/>
        <v>5.5E-2</v>
      </c>
      <c r="AF256" s="406">
        <f t="shared" si="29"/>
        <v>0</v>
      </c>
      <c r="AG256" s="407">
        <f t="shared" si="30"/>
        <v>0</v>
      </c>
    </row>
    <row r="257" spans="1:34" s="408" customFormat="1" ht="12" customHeight="1" x14ac:dyDescent="0.15">
      <c r="A257" s="391">
        <v>9791036343094</v>
      </c>
      <c r="B257" s="394">
        <v>14</v>
      </c>
      <c r="C257" s="459" t="s">
        <v>692</v>
      </c>
      <c r="D257" s="459" t="s">
        <v>1599</v>
      </c>
      <c r="E257" s="459" t="s">
        <v>471</v>
      </c>
      <c r="F257" s="450" t="s">
        <v>4505</v>
      </c>
      <c r="G257" s="459" t="s">
        <v>4386</v>
      </c>
      <c r="H257" s="394">
        <f>VLOOKUP(A257,'02.04.2024'!$A$2:$D$70989,3,FALSE)</f>
        <v>1589</v>
      </c>
      <c r="I257" s="395"/>
      <c r="J257" s="395">
        <v>200</v>
      </c>
      <c r="K257" s="396"/>
      <c r="L257" s="396"/>
      <c r="M257" s="396">
        <v>44937</v>
      </c>
      <c r="N257" s="397"/>
      <c r="O257" s="397">
        <v>9791036343094</v>
      </c>
      <c r="P257" s="397" t="s">
        <v>4010</v>
      </c>
      <c r="Q257" s="460">
        <v>1108255</v>
      </c>
      <c r="R257" s="398">
        <v>12.9</v>
      </c>
      <c r="S257" s="398">
        <f t="shared" si="31"/>
        <v>12.227488151658768</v>
      </c>
      <c r="T257" s="461">
        <v>5.5E-2</v>
      </c>
      <c r="U257" s="1077"/>
      <c r="V257" s="400">
        <f t="shared" si="36"/>
        <v>0</v>
      </c>
      <c r="W257" s="401">
        <f t="shared" si="26"/>
        <v>0</v>
      </c>
      <c r="X257" s="402"/>
      <c r="Y257" s="402"/>
      <c r="Z257" s="402"/>
      <c r="AA257" s="402"/>
      <c r="AB257" s="402"/>
      <c r="AC257" s="453">
        <f t="shared" si="28"/>
        <v>0</v>
      </c>
      <c r="AD257" s="454">
        <f>IF($AC$2430&lt;85,AC257,AC257-(AC257*'EN-TÊTE DÉLÉGUES'!$C$37))</f>
        <v>0</v>
      </c>
      <c r="AE257" s="455">
        <f t="shared" si="27"/>
        <v>5.5E-2</v>
      </c>
      <c r="AF257" s="456">
        <f t="shared" si="29"/>
        <v>0</v>
      </c>
      <c r="AG257" s="457">
        <f t="shared" si="30"/>
        <v>0</v>
      </c>
    </row>
    <row r="258" spans="1:34" s="994" customFormat="1" ht="12" customHeight="1" x14ac:dyDescent="0.15">
      <c r="A258" s="1015">
        <v>9791036345272</v>
      </c>
      <c r="B258" s="1016">
        <v>14</v>
      </c>
      <c r="C258" s="1017" t="s">
        <v>692</v>
      </c>
      <c r="D258" s="1017" t="s">
        <v>1599</v>
      </c>
      <c r="E258" s="1017" t="s">
        <v>471</v>
      </c>
      <c r="F258" s="1026" t="s">
        <v>4505</v>
      </c>
      <c r="G258" s="1017" t="s">
        <v>3999</v>
      </c>
      <c r="H258" s="1016">
        <f>VLOOKUP(A258,'02.04.2024'!$A$2:$D$70989,3,FALSE)</f>
        <v>411</v>
      </c>
      <c r="I258" s="1018"/>
      <c r="J258" s="1018">
        <v>200</v>
      </c>
      <c r="K258" s="1019"/>
      <c r="L258" s="1019"/>
      <c r="M258" s="1019">
        <v>44965</v>
      </c>
      <c r="N258" s="1020"/>
      <c r="O258" s="1020">
        <v>9791036345272</v>
      </c>
      <c r="P258" s="1020" t="s">
        <v>4000</v>
      </c>
      <c r="Q258" s="1021">
        <v>2721824</v>
      </c>
      <c r="R258" s="1022">
        <v>11.9</v>
      </c>
      <c r="S258" s="1022">
        <f t="shared" si="31"/>
        <v>11.279620853080569</v>
      </c>
      <c r="T258" s="1023">
        <v>5.5E-2</v>
      </c>
      <c r="U258" s="1077"/>
      <c r="V258" s="1024">
        <f t="shared" si="36"/>
        <v>0</v>
      </c>
      <c r="W258" s="1025">
        <f t="shared" ref="W258:W321" si="37">$R258*$U258</f>
        <v>0</v>
      </c>
      <c r="X258" s="998"/>
      <c r="Y258" s="998"/>
      <c r="Z258" s="998"/>
      <c r="AA258" s="998"/>
      <c r="AB258" s="998"/>
      <c r="AC258" s="453">
        <f t="shared" si="28"/>
        <v>0</v>
      </c>
      <c r="AD258" s="454">
        <f>IF($AC$2430&lt;85,AC258,AC258-(AC258*'EN-TÊTE DÉLÉGUES'!$C$37))</f>
        <v>0</v>
      </c>
      <c r="AE258" s="455">
        <f t="shared" ref="AE258:AE321" si="38">IF(T258=5.5%,0.055,IF(T258=20%,0.2))</f>
        <v>5.5E-2</v>
      </c>
      <c r="AF258" s="456">
        <f t="shared" si="29"/>
        <v>0</v>
      </c>
      <c r="AG258" s="457">
        <f t="shared" si="30"/>
        <v>0</v>
      </c>
    </row>
    <row r="259" spans="1:34" s="408" customFormat="1" ht="12" customHeight="1" x14ac:dyDescent="0.15">
      <c r="A259" s="391">
        <v>9791036329098</v>
      </c>
      <c r="B259" s="392">
        <v>14</v>
      </c>
      <c r="C259" s="393" t="s">
        <v>692</v>
      </c>
      <c r="D259" s="393" t="s">
        <v>1599</v>
      </c>
      <c r="E259" s="393" t="s">
        <v>471</v>
      </c>
      <c r="F259" s="393" t="s">
        <v>4506</v>
      </c>
      <c r="G259" s="450" t="s">
        <v>3213</v>
      </c>
      <c r="H259" s="394">
        <f>VLOOKUP(A259,'02.04.2024'!$A$2:$D$70989,3,FALSE)</f>
        <v>2334</v>
      </c>
      <c r="I259" s="395"/>
      <c r="J259" s="395">
        <v>200</v>
      </c>
      <c r="K259" s="396"/>
      <c r="L259" s="396"/>
      <c r="M259" s="396">
        <v>44615</v>
      </c>
      <c r="N259" s="396"/>
      <c r="O259" s="391">
        <v>9791036329098</v>
      </c>
      <c r="P259" s="409" t="s">
        <v>3211</v>
      </c>
      <c r="Q259" s="397">
        <v>2934659</v>
      </c>
      <c r="R259" s="398">
        <v>9.9</v>
      </c>
      <c r="S259" s="398">
        <f t="shared" si="31"/>
        <v>9.3838862559241711</v>
      </c>
      <c r="T259" s="399">
        <v>5.5E-2</v>
      </c>
      <c r="U259" s="1077"/>
      <c r="V259" s="400">
        <f t="shared" si="36"/>
        <v>0</v>
      </c>
      <c r="W259" s="401">
        <f t="shared" si="37"/>
        <v>0</v>
      </c>
      <c r="X259" s="402"/>
      <c r="Y259" s="402"/>
      <c r="Z259" s="402"/>
      <c r="AA259" s="402"/>
      <c r="AB259" s="402"/>
      <c r="AC259" s="403">
        <f t="shared" si="28"/>
        <v>0</v>
      </c>
      <c r="AD259" s="404">
        <f>IF($AC$2430&lt;85,AC259,AC259-(AC259*'EN-TÊTE DÉLÉGUES'!$C$37))</f>
        <v>0</v>
      </c>
      <c r="AE259" s="405">
        <f t="shared" si="38"/>
        <v>5.5E-2</v>
      </c>
      <c r="AF259" s="406">
        <f t="shared" si="29"/>
        <v>0</v>
      </c>
      <c r="AG259" s="407">
        <f t="shared" si="30"/>
        <v>0</v>
      </c>
    </row>
    <row r="260" spans="1:34" s="994" customFormat="1" ht="12" customHeight="1" x14ac:dyDescent="0.15">
      <c r="A260" s="1015">
        <v>9791036350535</v>
      </c>
      <c r="B260" s="1016">
        <v>14</v>
      </c>
      <c r="C260" s="1017" t="s">
        <v>692</v>
      </c>
      <c r="D260" s="1017" t="s">
        <v>1599</v>
      </c>
      <c r="E260" s="1017" t="s">
        <v>471</v>
      </c>
      <c r="F260" s="1026" t="s">
        <v>4506</v>
      </c>
      <c r="G260" s="1017" t="s">
        <v>4004</v>
      </c>
      <c r="H260" s="1016">
        <f>VLOOKUP(A260,'02.04.2024'!$A$2:$D$70989,3,FALSE)</f>
        <v>1915</v>
      </c>
      <c r="I260" s="1018"/>
      <c r="J260" s="1018">
        <v>200</v>
      </c>
      <c r="K260" s="1019"/>
      <c r="L260" s="1019"/>
      <c r="M260" s="1019">
        <v>44979</v>
      </c>
      <c r="N260" s="1020"/>
      <c r="O260" s="1020">
        <v>9791036350535</v>
      </c>
      <c r="P260" s="1020" t="s">
        <v>4005</v>
      </c>
      <c r="Q260" s="1021">
        <v>5294995</v>
      </c>
      <c r="R260" s="1022">
        <v>9.9</v>
      </c>
      <c r="S260" s="1022">
        <f t="shared" si="31"/>
        <v>9.3838862559241711</v>
      </c>
      <c r="T260" s="1023">
        <v>5.5E-2</v>
      </c>
      <c r="U260" s="1077"/>
      <c r="V260" s="1024">
        <f t="shared" si="36"/>
        <v>0</v>
      </c>
      <c r="W260" s="1025">
        <f t="shared" si="37"/>
        <v>0</v>
      </c>
      <c r="X260" s="998"/>
      <c r="Y260" s="998"/>
      <c r="Z260" s="998"/>
      <c r="AA260" s="998"/>
      <c r="AB260" s="998"/>
      <c r="AC260" s="453">
        <f t="shared" si="28"/>
        <v>0</v>
      </c>
      <c r="AD260" s="454">
        <f>IF($AC$2430&lt;85,AC260,AC260-(AC260*'EN-TÊTE DÉLÉGUES'!$C$37))</f>
        <v>0</v>
      </c>
      <c r="AE260" s="455">
        <f t="shared" si="38"/>
        <v>5.5E-2</v>
      </c>
      <c r="AF260" s="456">
        <f t="shared" si="29"/>
        <v>0</v>
      </c>
      <c r="AG260" s="457">
        <f t="shared" si="30"/>
        <v>0</v>
      </c>
    </row>
    <row r="261" spans="1:34" s="446" customFormat="1" ht="12" customHeight="1" x14ac:dyDescent="0.15">
      <c r="A261" s="427">
        <v>9791036357039</v>
      </c>
      <c r="B261" s="463">
        <v>14</v>
      </c>
      <c r="C261" s="429" t="s">
        <v>692</v>
      </c>
      <c r="D261" s="465" t="s">
        <v>1599</v>
      </c>
      <c r="E261" s="429" t="s">
        <v>471</v>
      </c>
      <c r="F261" s="429" t="s">
        <v>5034</v>
      </c>
      <c r="G261" s="429" t="s">
        <v>5428</v>
      </c>
      <c r="H261" s="431">
        <f>VLOOKUP(A261,'02.04.2024'!$A$2:$D$70989,3,FALSE)</f>
        <v>1546</v>
      </c>
      <c r="I261" s="431"/>
      <c r="J261" s="432">
        <v>200</v>
      </c>
      <c r="K261" s="433"/>
      <c r="L261" s="433"/>
      <c r="M261" s="433">
        <v>45343</v>
      </c>
      <c r="N261" s="433" t="s">
        <v>1811</v>
      </c>
      <c r="O261" s="434">
        <v>9791036357039</v>
      </c>
      <c r="P261" s="434" t="s">
        <v>5035</v>
      </c>
      <c r="Q261" s="434">
        <v>2606455</v>
      </c>
      <c r="R261" s="466">
        <v>8.9</v>
      </c>
      <c r="S261" s="436">
        <f t="shared" si="31"/>
        <v>8.4360189573459721</v>
      </c>
      <c r="T261" s="467">
        <v>5.5E-2</v>
      </c>
      <c r="U261" s="1082"/>
      <c r="V261" s="438">
        <f t="shared" ref="V261:V271" si="39">AC261</f>
        <v>0</v>
      </c>
      <c r="W261" s="439">
        <f t="shared" si="37"/>
        <v>0</v>
      </c>
      <c r="X261" s="440"/>
      <c r="Y261" s="440"/>
      <c r="Z261" s="440"/>
      <c r="AA261" s="440"/>
      <c r="AB261" s="440"/>
      <c r="AC261" s="453">
        <f t="shared" ref="AC261:AC271" si="40">W261/(1+AE261)</f>
        <v>0</v>
      </c>
      <c r="AD261" s="454">
        <f>IF($AC$2430&lt;85,AC261,AC261-(AC261*'EN-TÊTE DÉLÉGUES'!$C$37))</f>
        <v>0</v>
      </c>
      <c r="AE261" s="455">
        <f t="shared" si="38"/>
        <v>5.5E-2</v>
      </c>
      <c r="AF261" s="456">
        <f t="shared" ref="AF261:AF271" si="41">+AD261*AE261</f>
        <v>0</v>
      </c>
      <c r="AG261" s="457">
        <f t="shared" ref="AG261:AG271" si="42">+AD261+AF261</f>
        <v>0</v>
      </c>
    </row>
    <row r="262" spans="1:34" s="446" customFormat="1" ht="12" customHeight="1" x14ac:dyDescent="0.15">
      <c r="A262" s="427">
        <v>9791036365911</v>
      </c>
      <c r="B262" s="463">
        <v>14</v>
      </c>
      <c r="C262" s="429" t="s">
        <v>692</v>
      </c>
      <c r="D262" s="465" t="s">
        <v>1599</v>
      </c>
      <c r="E262" s="429" t="s">
        <v>471</v>
      </c>
      <c r="F262" s="429" t="s">
        <v>5034</v>
      </c>
      <c r="G262" s="429" t="s">
        <v>5429</v>
      </c>
      <c r="H262" s="431">
        <f>VLOOKUP(A262,'02.04.2024'!$A$2:$D$70989,3,FALSE)</f>
        <v>2015</v>
      </c>
      <c r="I262" s="431"/>
      <c r="J262" s="432">
        <v>200</v>
      </c>
      <c r="K262" s="433"/>
      <c r="L262" s="433"/>
      <c r="M262" s="433">
        <v>45343</v>
      </c>
      <c r="N262" s="433" t="s">
        <v>1811</v>
      </c>
      <c r="O262" s="434">
        <v>9791036365911</v>
      </c>
      <c r="P262" s="434" t="s">
        <v>5033</v>
      </c>
      <c r="Q262" s="434">
        <v>3142319</v>
      </c>
      <c r="R262" s="466">
        <v>8.9</v>
      </c>
      <c r="S262" s="436">
        <f t="shared" si="31"/>
        <v>8.4360189573459721</v>
      </c>
      <c r="T262" s="467">
        <v>5.5E-2</v>
      </c>
      <c r="U262" s="1082"/>
      <c r="V262" s="438">
        <f t="shared" si="39"/>
        <v>0</v>
      </c>
      <c r="W262" s="439">
        <f t="shared" si="37"/>
        <v>0</v>
      </c>
      <c r="X262" s="440"/>
      <c r="Y262" s="440"/>
      <c r="Z262" s="440"/>
      <c r="AA262" s="440"/>
      <c r="AB262" s="440"/>
      <c r="AC262" s="453">
        <f t="shared" si="40"/>
        <v>0</v>
      </c>
      <c r="AD262" s="454">
        <f>IF($AC$2430&lt;85,AC262,AC262-(AC262*'EN-TÊTE DÉLÉGUES'!$C$37))</f>
        <v>0</v>
      </c>
      <c r="AE262" s="455">
        <f t="shared" si="38"/>
        <v>5.5E-2</v>
      </c>
      <c r="AF262" s="456">
        <f t="shared" si="41"/>
        <v>0</v>
      </c>
      <c r="AG262" s="457">
        <f t="shared" si="42"/>
        <v>0</v>
      </c>
    </row>
    <row r="263" spans="1:34" s="509" customFormat="1" ht="12" customHeight="1" x14ac:dyDescent="0.15">
      <c r="A263" s="511">
        <v>9782747086172</v>
      </c>
      <c r="B263" s="496">
        <v>14</v>
      </c>
      <c r="C263" s="498" t="s">
        <v>692</v>
      </c>
      <c r="D263" s="497" t="s">
        <v>1599</v>
      </c>
      <c r="E263" s="497" t="s">
        <v>1600</v>
      </c>
      <c r="F263" s="498" t="s">
        <v>1519</v>
      </c>
      <c r="G263" s="498" t="s">
        <v>3534</v>
      </c>
      <c r="H263" s="499">
        <f>VLOOKUP(A263,'02.04.2024'!$A$2:$D$70989,3,FALSE)</f>
        <v>0</v>
      </c>
      <c r="I263" s="500" t="s">
        <v>377</v>
      </c>
      <c r="J263" s="510">
        <v>700</v>
      </c>
      <c r="K263" s="575"/>
      <c r="L263" s="501"/>
      <c r="M263" s="501">
        <v>43103</v>
      </c>
      <c r="N263" s="501"/>
      <c r="O263" s="499">
        <v>9782747086172</v>
      </c>
      <c r="P263" s="512" t="s">
        <v>518</v>
      </c>
      <c r="Q263" s="499">
        <v>8524004</v>
      </c>
      <c r="R263" s="504">
        <v>5.5</v>
      </c>
      <c r="S263" s="504">
        <f t="shared" si="31"/>
        <v>5.2132701421800949</v>
      </c>
      <c r="T263" s="513">
        <v>5.5E-2</v>
      </c>
      <c r="U263" s="1079"/>
      <c r="V263" s="506">
        <f t="shared" si="39"/>
        <v>0</v>
      </c>
      <c r="W263" s="507">
        <f t="shared" si="37"/>
        <v>0</v>
      </c>
      <c r="X263" s="508"/>
      <c r="Y263" s="508"/>
      <c r="Z263" s="508"/>
      <c r="AA263" s="508"/>
      <c r="AB263" s="508"/>
      <c r="AC263" s="403">
        <f t="shared" si="40"/>
        <v>0</v>
      </c>
      <c r="AD263" s="404">
        <f>IF($AC$2430&lt;85,AC263,AC263-(AC263*'EN-TÊTE DÉLÉGUES'!$C$37))</f>
        <v>0</v>
      </c>
      <c r="AE263" s="405">
        <f t="shared" si="38"/>
        <v>5.5E-2</v>
      </c>
      <c r="AF263" s="406">
        <f t="shared" si="41"/>
        <v>0</v>
      </c>
      <c r="AG263" s="407">
        <f t="shared" si="42"/>
        <v>0</v>
      </c>
    </row>
    <row r="264" spans="1:34" s="994" customFormat="1" ht="12" customHeight="1" x14ac:dyDescent="0.15">
      <c r="A264" s="1132">
        <v>9782747086189</v>
      </c>
      <c r="B264" s="1133">
        <v>14</v>
      </c>
      <c r="C264" s="1026" t="s">
        <v>692</v>
      </c>
      <c r="D264" s="1027" t="s">
        <v>1599</v>
      </c>
      <c r="E264" s="1027" t="s">
        <v>1600</v>
      </c>
      <c r="F264" s="1026" t="s">
        <v>1519</v>
      </c>
      <c r="G264" s="1026" t="s">
        <v>3535</v>
      </c>
      <c r="H264" s="1016">
        <f>VLOOKUP(A264,'02.04.2024'!$A$2:$D$70989,3,FALSE)</f>
        <v>3</v>
      </c>
      <c r="I264" s="1018"/>
      <c r="J264" s="1018">
        <v>300</v>
      </c>
      <c r="K264" s="1140"/>
      <c r="L264" s="1019"/>
      <c r="M264" s="1019">
        <v>43103</v>
      </c>
      <c r="N264" s="1019"/>
      <c r="O264" s="1016">
        <v>9782747086189</v>
      </c>
      <c r="P264" s="1135" t="s">
        <v>516</v>
      </c>
      <c r="Q264" s="1016">
        <v>8523881</v>
      </c>
      <c r="R264" s="1022">
        <v>5.5</v>
      </c>
      <c r="S264" s="1022">
        <f t="shared" si="31"/>
        <v>5.2132701421800949</v>
      </c>
      <c r="T264" s="1141">
        <v>5.5E-2</v>
      </c>
      <c r="U264" s="1097"/>
      <c r="V264" s="1024">
        <f t="shared" si="39"/>
        <v>0</v>
      </c>
      <c r="W264" s="1025">
        <f t="shared" si="37"/>
        <v>0</v>
      </c>
      <c r="X264" s="998"/>
      <c r="Y264" s="998"/>
      <c r="Z264" s="998"/>
      <c r="AA264" s="998"/>
      <c r="AB264" s="998"/>
      <c r="AC264" s="403">
        <f t="shared" si="40"/>
        <v>0</v>
      </c>
      <c r="AD264" s="404">
        <f>IF($AC$2430&lt;85,AC264,AC264-(AC264*'EN-TÊTE DÉLÉGUES'!$C$37))</f>
        <v>0</v>
      </c>
      <c r="AE264" s="405">
        <f t="shared" si="38"/>
        <v>5.5E-2</v>
      </c>
      <c r="AF264" s="406">
        <f t="shared" si="41"/>
        <v>0</v>
      </c>
      <c r="AG264" s="407">
        <f t="shared" si="42"/>
        <v>0</v>
      </c>
    </row>
    <row r="265" spans="1:34" s="408" customFormat="1" ht="12" customHeight="1" x14ac:dyDescent="0.15">
      <c r="A265" s="449">
        <v>9782747086196</v>
      </c>
      <c r="B265" s="392">
        <v>14</v>
      </c>
      <c r="C265" s="450" t="s">
        <v>692</v>
      </c>
      <c r="D265" s="393" t="s">
        <v>1599</v>
      </c>
      <c r="E265" s="393" t="s">
        <v>1600</v>
      </c>
      <c r="F265" s="450" t="s">
        <v>1519</v>
      </c>
      <c r="G265" s="450" t="s">
        <v>3536</v>
      </c>
      <c r="H265" s="394">
        <f>VLOOKUP(A265,'02.04.2024'!$A$2:$D$70989,3,FALSE)</f>
        <v>376</v>
      </c>
      <c r="I265" s="395"/>
      <c r="J265" s="414">
        <v>300</v>
      </c>
      <c r="K265" s="576"/>
      <c r="L265" s="396"/>
      <c r="M265" s="396">
        <v>43103</v>
      </c>
      <c r="N265" s="396"/>
      <c r="O265" s="394">
        <v>9782747086196</v>
      </c>
      <c r="P265" s="451" t="s">
        <v>519</v>
      </c>
      <c r="Q265" s="394">
        <v>8525234</v>
      </c>
      <c r="R265" s="398">
        <v>5.5</v>
      </c>
      <c r="S265" s="398">
        <f t="shared" si="31"/>
        <v>5.2132701421800949</v>
      </c>
      <c r="T265" s="452">
        <v>5.5E-2</v>
      </c>
      <c r="U265" s="1077"/>
      <c r="V265" s="400">
        <f t="shared" si="39"/>
        <v>0</v>
      </c>
      <c r="W265" s="401">
        <f t="shared" si="37"/>
        <v>0</v>
      </c>
      <c r="X265" s="402"/>
      <c r="Y265" s="402"/>
      <c r="Z265" s="402"/>
      <c r="AA265" s="402"/>
      <c r="AB265" s="402"/>
      <c r="AC265" s="403">
        <f t="shared" si="40"/>
        <v>0</v>
      </c>
      <c r="AD265" s="404">
        <f>IF($AC$2430&lt;85,AC265,AC265-(AC265*'EN-TÊTE DÉLÉGUES'!$C$37))</f>
        <v>0</v>
      </c>
      <c r="AE265" s="405">
        <f t="shared" si="38"/>
        <v>5.5E-2</v>
      </c>
      <c r="AF265" s="406">
        <f t="shared" si="41"/>
        <v>0</v>
      </c>
      <c r="AG265" s="407">
        <f t="shared" si="42"/>
        <v>0</v>
      </c>
    </row>
    <row r="266" spans="1:34" s="408" customFormat="1" ht="12" customHeight="1" x14ac:dyDescent="0.15">
      <c r="A266" s="449">
        <v>9782747086202</v>
      </c>
      <c r="B266" s="392">
        <v>14</v>
      </c>
      <c r="C266" s="450" t="s">
        <v>692</v>
      </c>
      <c r="D266" s="450" t="s">
        <v>1599</v>
      </c>
      <c r="E266" s="450" t="s">
        <v>1600</v>
      </c>
      <c r="F266" s="450" t="s">
        <v>1519</v>
      </c>
      <c r="G266" s="450" t="s">
        <v>3537</v>
      </c>
      <c r="H266" s="394">
        <f>VLOOKUP(A266,'02.04.2024'!$A$2:$D$70989,3,FALSE)</f>
        <v>546</v>
      </c>
      <c r="I266" s="395"/>
      <c r="J266" s="414">
        <v>300</v>
      </c>
      <c r="K266" s="576"/>
      <c r="L266" s="396"/>
      <c r="M266" s="396">
        <v>43103</v>
      </c>
      <c r="N266" s="396"/>
      <c r="O266" s="394">
        <v>9782747086202</v>
      </c>
      <c r="P266" s="451" t="s">
        <v>517</v>
      </c>
      <c r="Q266" s="394">
        <v>8525111</v>
      </c>
      <c r="R266" s="398">
        <v>5.5</v>
      </c>
      <c r="S266" s="398">
        <f t="shared" si="31"/>
        <v>5.2132701421800949</v>
      </c>
      <c r="T266" s="452">
        <v>5.5E-2</v>
      </c>
      <c r="U266" s="1077"/>
      <c r="V266" s="400">
        <f t="shared" si="39"/>
        <v>0</v>
      </c>
      <c r="W266" s="401">
        <f t="shared" si="37"/>
        <v>0</v>
      </c>
      <c r="X266" s="402"/>
      <c r="Y266" s="402"/>
      <c r="Z266" s="402"/>
      <c r="AA266" s="402"/>
      <c r="AB266" s="402"/>
      <c r="AC266" s="403">
        <f t="shared" si="40"/>
        <v>0</v>
      </c>
      <c r="AD266" s="404">
        <f>IF($AC$2430&lt;85,AC266,AC266-(AC266*'EN-TÊTE DÉLÉGUES'!$C$37))</f>
        <v>0</v>
      </c>
      <c r="AE266" s="405">
        <f t="shared" si="38"/>
        <v>5.5E-2</v>
      </c>
      <c r="AF266" s="406">
        <f t="shared" si="41"/>
        <v>0</v>
      </c>
      <c r="AG266" s="407">
        <f t="shared" si="42"/>
        <v>0</v>
      </c>
    </row>
    <row r="267" spans="1:34" s="408" customFormat="1" ht="12" customHeight="1" x14ac:dyDescent="0.15">
      <c r="A267" s="449">
        <v>9782747088756</v>
      </c>
      <c r="B267" s="392">
        <v>14</v>
      </c>
      <c r="C267" s="450" t="s">
        <v>692</v>
      </c>
      <c r="D267" s="450" t="s">
        <v>1599</v>
      </c>
      <c r="E267" s="450" t="s">
        <v>1600</v>
      </c>
      <c r="F267" s="450" t="s">
        <v>1519</v>
      </c>
      <c r="G267" s="450" t="s">
        <v>3538</v>
      </c>
      <c r="H267" s="394">
        <f>VLOOKUP(A267,'02.04.2024'!$A$2:$D$70989,3,FALSE)</f>
        <v>322</v>
      </c>
      <c r="I267" s="395"/>
      <c r="J267" s="414">
        <v>300</v>
      </c>
      <c r="K267" s="396"/>
      <c r="L267" s="396"/>
      <c r="M267" s="396">
        <v>43271</v>
      </c>
      <c r="N267" s="396"/>
      <c r="O267" s="394">
        <v>9782747088756</v>
      </c>
      <c r="P267" s="451" t="s">
        <v>527</v>
      </c>
      <c r="Q267" s="394">
        <v>2912981</v>
      </c>
      <c r="R267" s="398">
        <v>5.5</v>
      </c>
      <c r="S267" s="398">
        <f t="shared" si="31"/>
        <v>5.2132701421800949</v>
      </c>
      <c r="T267" s="452">
        <v>5.5E-2</v>
      </c>
      <c r="U267" s="1077"/>
      <c r="V267" s="400">
        <f t="shared" si="39"/>
        <v>0</v>
      </c>
      <c r="W267" s="401">
        <f t="shared" si="37"/>
        <v>0</v>
      </c>
      <c r="X267" s="402"/>
      <c r="Y267" s="402"/>
      <c r="Z267" s="402"/>
      <c r="AA267" s="402"/>
      <c r="AB267" s="402"/>
      <c r="AC267" s="403">
        <f t="shared" si="40"/>
        <v>0</v>
      </c>
      <c r="AD267" s="404">
        <f>IF($AC$2430&lt;85,AC267,AC267-(AC267*'EN-TÊTE DÉLÉGUES'!$C$37))</f>
        <v>0</v>
      </c>
      <c r="AE267" s="405">
        <f t="shared" si="38"/>
        <v>5.5E-2</v>
      </c>
      <c r="AF267" s="406">
        <f t="shared" si="41"/>
        <v>0</v>
      </c>
      <c r="AG267" s="407">
        <f t="shared" si="42"/>
        <v>0</v>
      </c>
    </row>
    <row r="268" spans="1:34" s="408" customFormat="1" ht="12" customHeight="1" x14ac:dyDescent="0.15">
      <c r="A268" s="449">
        <v>9782747088770</v>
      </c>
      <c r="B268" s="392">
        <v>14</v>
      </c>
      <c r="C268" s="450" t="s">
        <v>692</v>
      </c>
      <c r="D268" s="450" t="s">
        <v>1599</v>
      </c>
      <c r="E268" s="450" t="s">
        <v>1600</v>
      </c>
      <c r="F268" s="450" t="s">
        <v>1519</v>
      </c>
      <c r="G268" s="450" t="s">
        <v>3539</v>
      </c>
      <c r="H268" s="394">
        <f>VLOOKUP(A268,'02.04.2024'!$A$2:$D$70989,3,FALSE)</f>
        <v>914</v>
      </c>
      <c r="I268" s="395"/>
      <c r="J268" s="414">
        <v>200</v>
      </c>
      <c r="K268" s="396"/>
      <c r="L268" s="396"/>
      <c r="M268" s="396">
        <v>44349</v>
      </c>
      <c r="N268" s="396"/>
      <c r="O268" s="394">
        <v>9782747088770</v>
      </c>
      <c r="P268" s="451" t="s">
        <v>2340</v>
      </c>
      <c r="Q268" s="394">
        <v>3584480</v>
      </c>
      <c r="R268" s="398">
        <v>6.9</v>
      </c>
      <c r="S268" s="398">
        <f t="shared" si="31"/>
        <v>6.5402843601895739</v>
      </c>
      <c r="T268" s="452">
        <v>5.5E-2</v>
      </c>
      <c r="U268" s="1077"/>
      <c r="V268" s="400">
        <f t="shared" si="39"/>
        <v>0</v>
      </c>
      <c r="W268" s="401">
        <f t="shared" si="37"/>
        <v>0</v>
      </c>
      <c r="X268" s="402"/>
      <c r="Y268" s="402"/>
      <c r="Z268" s="402"/>
      <c r="AA268" s="402"/>
      <c r="AB268" s="402"/>
      <c r="AC268" s="403">
        <f t="shared" si="40"/>
        <v>0</v>
      </c>
      <c r="AD268" s="404">
        <f>IF($AC$2430&lt;85,AC268,AC268-(AC268*'EN-TÊTE DÉLÉGUES'!$C$37))</f>
        <v>0</v>
      </c>
      <c r="AE268" s="405">
        <f t="shared" si="38"/>
        <v>5.5E-2</v>
      </c>
      <c r="AF268" s="406">
        <f t="shared" si="41"/>
        <v>0</v>
      </c>
      <c r="AG268" s="407">
        <f t="shared" si="42"/>
        <v>0</v>
      </c>
    </row>
    <row r="269" spans="1:34" s="408" customFormat="1" ht="12" customHeight="1" x14ac:dyDescent="0.15">
      <c r="A269" s="449">
        <v>9791036308789</v>
      </c>
      <c r="B269" s="392">
        <v>15</v>
      </c>
      <c r="C269" s="450" t="s">
        <v>692</v>
      </c>
      <c r="D269" s="450" t="s">
        <v>1599</v>
      </c>
      <c r="E269" s="450" t="s">
        <v>471</v>
      </c>
      <c r="F269" s="393" t="s">
        <v>2985</v>
      </c>
      <c r="G269" s="450" t="s">
        <v>2986</v>
      </c>
      <c r="H269" s="394">
        <f>VLOOKUP(A269,'02.04.2024'!$A$2:$D$70989,3,FALSE)</f>
        <v>111</v>
      </c>
      <c r="I269" s="395"/>
      <c r="J269" s="414">
        <v>300</v>
      </c>
      <c r="K269" s="396"/>
      <c r="L269" s="396"/>
      <c r="M269" s="396">
        <v>43544</v>
      </c>
      <c r="N269" s="396"/>
      <c r="O269" s="394">
        <v>9791036308789</v>
      </c>
      <c r="P269" s="451" t="s">
        <v>1076</v>
      </c>
      <c r="Q269" s="394">
        <v>7315130</v>
      </c>
      <c r="R269" s="398">
        <v>4.9000000000000004</v>
      </c>
      <c r="S269" s="398">
        <f t="shared" si="31"/>
        <v>4.6445497630331758</v>
      </c>
      <c r="T269" s="452">
        <v>5.5E-2</v>
      </c>
      <c r="U269" s="1077"/>
      <c r="V269" s="400">
        <f t="shared" si="39"/>
        <v>0</v>
      </c>
      <c r="W269" s="401">
        <f t="shared" si="37"/>
        <v>0</v>
      </c>
      <c r="X269" s="402"/>
      <c r="Y269" s="402"/>
      <c r="Z269" s="402"/>
      <c r="AA269" s="402"/>
      <c r="AB269" s="402"/>
      <c r="AC269" s="403">
        <f t="shared" si="40"/>
        <v>0</v>
      </c>
      <c r="AD269" s="404">
        <f>IF($AC$2430&lt;85,AC269,AC269-(AC269*'EN-TÊTE DÉLÉGUES'!$C$37))</f>
        <v>0</v>
      </c>
      <c r="AE269" s="405">
        <f t="shared" si="38"/>
        <v>5.5E-2</v>
      </c>
      <c r="AF269" s="406">
        <f t="shared" si="41"/>
        <v>0</v>
      </c>
      <c r="AG269" s="407">
        <f t="shared" si="42"/>
        <v>0</v>
      </c>
    </row>
    <row r="270" spans="1:34" s="408" customFormat="1" ht="12" customHeight="1" x14ac:dyDescent="0.15">
      <c r="A270" s="449">
        <v>9791036327193</v>
      </c>
      <c r="B270" s="414">
        <v>15</v>
      </c>
      <c r="C270" s="450" t="s">
        <v>692</v>
      </c>
      <c r="D270" s="514" t="s">
        <v>1599</v>
      </c>
      <c r="E270" s="450" t="s">
        <v>471</v>
      </c>
      <c r="F270" s="450" t="s">
        <v>2985</v>
      </c>
      <c r="G270" s="450" t="s">
        <v>3004</v>
      </c>
      <c r="H270" s="394">
        <f>VLOOKUP(A270,'02.04.2024'!$A$2:$D$70989,3,FALSE)</f>
        <v>303</v>
      </c>
      <c r="I270" s="395"/>
      <c r="J270" s="395">
        <v>300</v>
      </c>
      <c r="K270" s="396"/>
      <c r="L270" s="396"/>
      <c r="M270" s="396">
        <v>44356</v>
      </c>
      <c r="N270" s="396"/>
      <c r="O270" s="394">
        <v>9791036327193</v>
      </c>
      <c r="P270" s="451" t="s">
        <v>2358</v>
      </c>
      <c r="Q270" s="394">
        <v>1547899</v>
      </c>
      <c r="R270" s="398">
        <v>4.9000000000000004</v>
      </c>
      <c r="S270" s="398">
        <f t="shared" si="31"/>
        <v>4.6445497630331758</v>
      </c>
      <c r="T270" s="452">
        <v>5.5E-2</v>
      </c>
      <c r="U270" s="1077"/>
      <c r="V270" s="400">
        <f t="shared" si="39"/>
        <v>0</v>
      </c>
      <c r="W270" s="401">
        <f t="shared" si="37"/>
        <v>0</v>
      </c>
      <c r="X270" s="402"/>
      <c r="Y270" s="402"/>
      <c r="Z270" s="402"/>
      <c r="AA270" s="402"/>
      <c r="AB270" s="402"/>
      <c r="AC270" s="403">
        <f t="shared" si="40"/>
        <v>0</v>
      </c>
      <c r="AD270" s="404">
        <f>IF($AC$2430&lt;85,AC270,AC270-(AC270*'EN-TÊTE DÉLÉGUES'!$C$37))</f>
        <v>0</v>
      </c>
      <c r="AE270" s="405">
        <f t="shared" si="38"/>
        <v>5.5E-2</v>
      </c>
      <c r="AF270" s="406">
        <f t="shared" si="41"/>
        <v>0</v>
      </c>
      <c r="AG270" s="407">
        <f t="shared" si="42"/>
        <v>0</v>
      </c>
    </row>
    <row r="271" spans="1:34" s="408" customFormat="1" ht="12" customHeight="1" x14ac:dyDescent="0.15">
      <c r="A271" s="475">
        <v>9791036339059</v>
      </c>
      <c r="B271" s="414">
        <v>15</v>
      </c>
      <c r="C271" s="472" t="s">
        <v>692</v>
      </c>
      <c r="D271" s="577" t="s">
        <v>1599</v>
      </c>
      <c r="E271" s="450" t="s">
        <v>471</v>
      </c>
      <c r="F271" s="450" t="s">
        <v>2985</v>
      </c>
      <c r="G271" s="472" t="s">
        <v>3519</v>
      </c>
      <c r="H271" s="394">
        <f>VLOOKUP(A271,'02.04.2024'!$A$2:$D$70989,3,FALSE)</f>
        <v>1042</v>
      </c>
      <c r="I271" s="578"/>
      <c r="J271" s="578">
        <v>200</v>
      </c>
      <c r="K271" s="477"/>
      <c r="L271" s="477"/>
      <c r="M271" s="396">
        <v>44657</v>
      </c>
      <c r="N271" s="477"/>
      <c r="O271" s="478">
        <v>9791036339059</v>
      </c>
      <c r="P271" s="479" t="s">
        <v>3210</v>
      </c>
      <c r="Q271" s="478">
        <v>7728786</v>
      </c>
      <c r="R271" s="398">
        <v>4.9000000000000004</v>
      </c>
      <c r="S271" s="398">
        <f t="shared" si="31"/>
        <v>4.6445497630331758</v>
      </c>
      <c r="T271" s="480">
        <v>5.5E-2</v>
      </c>
      <c r="U271" s="1077"/>
      <c r="V271" s="400">
        <f t="shared" si="39"/>
        <v>0</v>
      </c>
      <c r="W271" s="401">
        <f t="shared" si="37"/>
        <v>0</v>
      </c>
      <c r="X271" s="402"/>
      <c r="Y271" s="402"/>
      <c r="Z271" s="402"/>
      <c r="AA271" s="402"/>
      <c r="AB271" s="402"/>
      <c r="AC271" s="403">
        <f t="shared" si="40"/>
        <v>0</v>
      </c>
      <c r="AD271" s="404">
        <f>IF($AC$2430&lt;85,AC271,AC271-(AC271*'EN-TÊTE DÉLÉGUES'!$C$37))</f>
        <v>0</v>
      </c>
      <c r="AE271" s="405">
        <f t="shared" si="38"/>
        <v>5.5E-2</v>
      </c>
      <c r="AF271" s="406">
        <f t="shared" si="41"/>
        <v>0</v>
      </c>
      <c r="AG271" s="407">
        <f t="shared" si="42"/>
        <v>0</v>
      </c>
    </row>
    <row r="272" spans="1:34" s="1" customFormat="1" ht="12" customHeight="1" x14ac:dyDescent="0.15">
      <c r="A272" s="187">
        <v>9791036346149</v>
      </c>
      <c r="B272" s="925">
        <v>15</v>
      </c>
      <c r="C272" s="188" t="s">
        <v>692</v>
      </c>
      <c r="D272" s="188" t="s">
        <v>1599</v>
      </c>
      <c r="E272" s="188" t="s">
        <v>471</v>
      </c>
      <c r="F272" s="188"/>
      <c r="G272" s="222" t="s">
        <v>732</v>
      </c>
      <c r="H272" s="189">
        <f>VLOOKUP(A272,'02.04.2024'!$A$2:$D$70989,3,FALSE)</f>
        <v>0</v>
      </c>
      <c r="I272" s="189" t="s">
        <v>378</v>
      </c>
      <c r="J272" s="190">
        <v>200</v>
      </c>
      <c r="K272" s="191">
        <v>45397</v>
      </c>
      <c r="L272" s="191"/>
      <c r="M272" s="191">
        <v>44846</v>
      </c>
      <c r="N272" s="191"/>
      <c r="O272" s="192">
        <v>9791036346149</v>
      </c>
      <c r="P272" s="192" t="s">
        <v>3808</v>
      </c>
      <c r="Q272" s="192">
        <v>3285351</v>
      </c>
      <c r="R272" s="1129">
        <v>9.9</v>
      </c>
      <c r="S272" s="194">
        <f t="shared" si="31"/>
        <v>9.3838862559241711</v>
      </c>
      <c r="T272" s="223">
        <v>5.5E-2</v>
      </c>
      <c r="U272" s="1080"/>
      <c r="V272" s="239">
        <f t="shared" si="36"/>
        <v>0</v>
      </c>
      <c r="W272" s="195">
        <f t="shared" si="37"/>
        <v>0</v>
      </c>
      <c r="X272" s="1130"/>
      <c r="Y272" s="197"/>
      <c r="Z272" s="197"/>
      <c r="AA272" s="197"/>
      <c r="AB272" s="197"/>
      <c r="AC272" s="453">
        <f t="shared" si="28"/>
        <v>0</v>
      </c>
      <c r="AD272" s="454">
        <f>IF($AC$2430&lt;85,AC272,AC272-(AC272*'EN-TÊTE DÉLÉGUES'!$C$37))</f>
        <v>0</v>
      </c>
      <c r="AE272" s="455">
        <f t="shared" si="38"/>
        <v>5.5E-2</v>
      </c>
      <c r="AF272" s="456">
        <f t="shared" si="29"/>
        <v>0</v>
      </c>
      <c r="AG272" s="457">
        <f t="shared" si="30"/>
        <v>0</v>
      </c>
      <c r="AH272" s="1131"/>
    </row>
    <row r="273" spans="1:36" s="509" customFormat="1" ht="12" customHeight="1" x14ac:dyDescent="0.15">
      <c r="A273" s="502">
        <v>9782747083782</v>
      </c>
      <c r="B273" s="496">
        <v>15</v>
      </c>
      <c r="C273" s="497" t="s">
        <v>692</v>
      </c>
      <c r="D273" s="497" t="s">
        <v>1599</v>
      </c>
      <c r="E273" s="497" t="s">
        <v>471</v>
      </c>
      <c r="F273" s="497"/>
      <c r="G273" s="498" t="s">
        <v>732</v>
      </c>
      <c r="H273" s="499">
        <f>VLOOKUP(A273,'02.04.2024'!$A$2:$D$70989,3,FALSE)</f>
        <v>0</v>
      </c>
      <c r="I273" s="500" t="s">
        <v>378</v>
      </c>
      <c r="J273" s="500">
        <v>200</v>
      </c>
      <c r="K273" s="1154"/>
      <c r="L273" s="501"/>
      <c r="M273" s="501">
        <v>43054</v>
      </c>
      <c r="N273" s="501"/>
      <c r="O273" s="502">
        <v>9782747083782</v>
      </c>
      <c r="P273" s="503" t="s">
        <v>733</v>
      </c>
      <c r="Q273" s="502">
        <v>6384789</v>
      </c>
      <c r="R273" s="504">
        <v>10.9</v>
      </c>
      <c r="S273" s="504">
        <f t="shared" si="31"/>
        <v>10.33175355450237</v>
      </c>
      <c r="T273" s="505">
        <v>5.5E-2</v>
      </c>
      <c r="U273" s="1079"/>
      <c r="V273" s="506">
        <f t="shared" si="36"/>
        <v>0</v>
      </c>
      <c r="W273" s="507">
        <f t="shared" si="37"/>
        <v>0</v>
      </c>
      <c r="X273" s="508"/>
      <c r="Y273" s="508"/>
      <c r="Z273" s="508"/>
      <c r="AA273" s="508"/>
      <c r="AB273" s="508"/>
      <c r="AC273" s="421">
        <f t="shared" si="28"/>
        <v>0</v>
      </c>
      <c r="AD273" s="422">
        <f>IF($AC$2430&lt;85,AC273,AC273-(AC273*'EN-TÊTE DÉLÉGUES'!$C$37))</f>
        <v>0</v>
      </c>
      <c r="AE273" s="423">
        <f t="shared" si="38"/>
        <v>5.5E-2</v>
      </c>
      <c r="AF273" s="424">
        <f t="shared" si="29"/>
        <v>0</v>
      </c>
      <c r="AG273" s="425">
        <f t="shared" si="30"/>
        <v>0</v>
      </c>
    </row>
    <row r="274" spans="1:36" s="408" customFormat="1" ht="12" customHeight="1" x14ac:dyDescent="0.15">
      <c r="A274" s="397">
        <v>9782747085625</v>
      </c>
      <c r="B274" s="392">
        <v>15</v>
      </c>
      <c r="C274" s="393" t="s">
        <v>692</v>
      </c>
      <c r="D274" s="393" t="s">
        <v>1599</v>
      </c>
      <c r="E274" s="393" t="s">
        <v>471</v>
      </c>
      <c r="F274" s="393"/>
      <c r="G274" s="450" t="s">
        <v>232</v>
      </c>
      <c r="H274" s="394">
        <f>VLOOKUP(A274,'02.04.2024'!$A$2:$D$70989,3,FALSE)</f>
        <v>377</v>
      </c>
      <c r="I274" s="395"/>
      <c r="J274" s="395">
        <v>200</v>
      </c>
      <c r="K274" s="396"/>
      <c r="L274" s="396"/>
      <c r="M274" s="396">
        <v>43138</v>
      </c>
      <c r="N274" s="396"/>
      <c r="O274" s="397">
        <v>9782747085625</v>
      </c>
      <c r="P274" s="409" t="s">
        <v>734</v>
      </c>
      <c r="Q274" s="397">
        <v>7120842</v>
      </c>
      <c r="R274" s="398">
        <v>10.9</v>
      </c>
      <c r="S274" s="398">
        <f t="shared" si="31"/>
        <v>10.33175355450237</v>
      </c>
      <c r="T274" s="399">
        <v>5.5E-2</v>
      </c>
      <c r="U274" s="1077"/>
      <c r="V274" s="400">
        <f t="shared" si="36"/>
        <v>0</v>
      </c>
      <c r="W274" s="401">
        <f t="shared" si="37"/>
        <v>0</v>
      </c>
      <c r="X274" s="402"/>
      <c r="Y274" s="402"/>
      <c r="Z274" s="402"/>
      <c r="AA274" s="402"/>
      <c r="AB274" s="402"/>
      <c r="AC274" s="403">
        <f t="shared" si="28"/>
        <v>0</v>
      </c>
      <c r="AD274" s="404">
        <f>IF($AC$2430&lt;85,AC274,AC274-(AC274*'EN-TÊTE DÉLÉGUES'!$C$37))</f>
        <v>0</v>
      </c>
      <c r="AE274" s="405">
        <f t="shared" si="38"/>
        <v>5.5E-2</v>
      </c>
      <c r="AF274" s="406">
        <f t="shared" si="29"/>
        <v>0</v>
      </c>
      <c r="AG274" s="407">
        <f t="shared" si="30"/>
        <v>0</v>
      </c>
    </row>
    <row r="275" spans="1:36" s="408" customFormat="1" ht="12" customHeight="1" x14ac:dyDescent="0.15">
      <c r="A275" s="397">
        <v>9791036320385</v>
      </c>
      <c r="B275" s="392">
        <v>15</v>
      </c>
      <c r="C275" s="393" t="s">
        <v>692</v>
      </c>
      <c r="D275" s="393" t="s">
        <v>1599</v>
      </c>
      <c r="E275" s="393" t="s">
        <v>471</v>
      </c>
      <c r="F275" s="393"/>
      <c r="G275" s="450" t="s">
        <v>5179</v>
      </c>
      <c r="H275" s="394">
        <f>VLOOKUP(A275,'02.04.2024'!$A$2:$D$70989,3,FALSE)</f>
        <v>191</v>
      </c>
      <c r="I275" s="395"/>
      <c r="J275" s="395">
        <v>300</v>
      </c>
      <c r="K275" s="396"/>
      <c r="L275" s="396"/>
      <c r="M275" s="396">
        <v>44293</v>
      </c>
      <c r="N275" s="396"/>
      <c r="O275" s="397">
        <v>9791036320385</v>
      </c>
      <c r="P275" s="409" t="s">
        <v>2351</v>
      </c>
      <c r="Q275" s="397">
        <v>5612854</v>
      </c>
      <c r="R275" s="398">
        <v>9.9</v>
      </c>
      <c r="S275" s="398">
        <f t="shared" si="31"/>
        <v>9.3838862559241711</v>
      </c>
      <c r="T275" s="399">
        <v>5.5E-2</v>
      </c>
      <c r="U275" s="1077"/>
      <c r="V275" s="400">
        <f t="shared" si="36"/>
        <v>0</v>
      </c>
      <c r="W275" s="401">
        <f t="shared" si="37"/>
        <v>0</v>
      </c>
      <c r="X275" s="402"/>
      <c r="Y275" s="402"/>
      <c r="Z275" s="402"/>
      <c r="AA275" s="402"/>
      <c r="AB275" s="402"/>
      <c r="AC275" s="403">
        <f t="shared" si="28"/>
        <v>0</v>
      </c>
      <c r="AD275" s="404">
        <f>IF($AC$2430&lt;85,AC275,AC275-(AC275*'EN-TÊTE DÉLÉGUES'!$C$37))</f>
        <v>0</v>
      </c>
      <c r="AE275" s="405">
        <f t="shared" si="38"/>
        <v>5.5E-2</v>
      </c>
      <c r="AF275" s="406">
        <f t="shared" si="29"/>
        <v>0</v>
      </c>
      <c r="AG275" s="407">
        <f t="shared" si="30"/>
        <v>0</v>
      </c>
    </row>
    <row r="276" spans="1:36" ht="12" customHeight="1" x14ac:dyDescent="0.15">
      <c r="A276" s="98">
        <v>9791036371172</v>
      </c>
      <c r="B276" s="356">
        <v>15</v>
      </c>
      <c r="C276" s="99" t="s">
        <v>692</v>
      </c>
      <c r="D276" s="99" t="s">
        <v>1599</v>
      </c>
      <c r="E276" s="99" t="s">
        <v>471</v>
      </c>
      <c r="F276" s="99"/>
      <c r="G276" s="99" t="s">
        <v>5179</v>
      </c>
      <c r="H276" s="100">
        <f>VLOOKUP(A276,'02.04.2024'!$A$2:$D$70989,3,FALSE)</f>
        <v>0</v>
      </c>
      <c r="I276" s="101"/>
      <c r="J276" s="101">
        <v>100</v>
      </c>
      <c r="K276" s="121"/>
      <c r="L276" s="121">
        <v>45448</v>
      </c>
      <c r="M276" s="121"/>
      <c r="N276" s="121" t="s">
        <v>1811</v>
      </c>
      <c r="O276" s="102">
        <v>9791036371172</v>
      </c>
      <c r="P276" s="103" t="s">
        <v>5180</v>
      </c>
      <c r="Q276" s="101">
        <v>6817895</v>
      </c>
      <c r="R276" s="124">
        <v>10.9</v>
      </c>
      <c r="S276" s="124">
        <f t="shared" si="31"/>
        <v>10.33175355450237</v>
      </c>
      <c r="T276" s="355">
        <v>5.5E-2</v>
      </c>
      <c r="U276" s="1077"/>
      <c r="V276" s="240">
        <f t="shared" si="36"/>
        <v>0</v>
      </c>
      <c r="W276" s="196">
        <f t="shared" si="37"/>
        <v>0</v>
      </c>
      <c r="X276" s="402"/>
      <c r="Y276" s="402"/>
      <c r="Z276" s="402"/>
      <c r="AA276" s="402"/>
      <c r="AB276" s="402"/>
      <c r="AC276" s="403">
        <f t="shared" si="28"/>
        <v>0</v>
      </c>
      <c r="AD276" s="404">
        <f>IF($AC$2430&lt;85,AC276,AC276-(AC276*'EN-TÊTE DÉLÉGUES'!$C$37))</f>
        <v>0</v>
      </c>
      <c r="AE276" s="405">
        <f t="shared" si="38"/>
        <v>5.5E-2</v>
      </c>
      <c r="AF276" s="406">
        <f t="shared" si="29"/>
        <v>0</v>
      </c>
      <c r="AG276" s="407">
        <f t="shared" si="30"/>
        <v>0</v>
      </c>
      <c r="AH276" s="447"/>
      <c r="AI276" s="448"/>
      <c r="AJ276" s="447"/>
    </row>
    <row r="277" spans="1:36" s="408" customFormat="1" ht="12" customHeight="1" x14ac:dyDescent="0.15">
      <c r="A277" s="391">
        <v>9791036333132</v>
      </c>
      <c r="B277" s="392">
        <v>15</v>
      </c>
      <c r="C277" s="393" t="s">
        <v>692</v>
      </c>
      <c r="D277" s="393" t="s">
        <v>1599</v>
      </c>
      <c r="E277" s="393" t="s">
        <v>471</v>
      </c>
      <c r="F277" s="393"/>
      <c r="G277" s="450" t="s">
        <v>3214</v>
      </c>
      <c r="H277" s="394">
        <f>VLOOKUP(A277,'02.04.2024'!$A$2:$D$70989,3,FALSE)</f>
        <v>1021</v>
      </c>
      <c r="I277" s="395"/>
      <c r="J277" s="395">
        <v>200</v>
      </c>
      <c r="K277" s="396"/>
      <c r="L277" s="396"/>
      <c r="M277" s="396">
        <v>44594</v>
      </c>
      <c r="N277" s="396"/>
      <c r="O277" s="397">
        <v>9791036333132</v>
      </c>
      <c r="P277" s="409" t="s">
        <v>3212</v>
      </c>
      <c r="Q277" s="397">
        <v>4829113</v>
      </c>
      <c r="R277" s="398">
        <v>11.9</v>
      </c>
      <c r="S277" s="398">
        <f t="shared" si="31"/>
        <v>11.279620853080569</v>
      </c>
      <c r="T277" s="399">
        <v>5.5E-2</v>
      </c>
      <c r="U277" s="1077"/>
      <c r="V277" s="400">
        <f t="shared" si="36"/>
        <v>0</v>
      </c>
      <c r="W277" s="401">
        <f t="shared" si="37"/>
        <v>0</v>
      </c>
      <c r="X277" s="402"/>
      <c r="Y277" s="402"/>
      <c r="Z277" s="402"/>
      <c r="AA277" s="402"/>
      <c r="AB277" s="402"/>
      <c r="AC277" s="403">
        <f t="shared" si="28"/>
        <v>0</v>
      </c>
      <c r="AD277" s="404">
        <f>IF($AC$2430&lt;85,AC277,AC277-(AC277*'EN-TÊTE DÉLÉGUES'!$C$37))</f>
        <v>0</v>
      </c>
      <c r="AE277" s="405">
        <f t="shared" si="38"/>
        <v>5.5E-2</v>
      </c>
      <c r="AF277" s="406">
        <f t="shared" si="29"/>
        <v>0</v>
      </c>
      <c r="AG277" s="407">
        <f t="shared" si="30"/>
        <v>0</v>
      </c>
    </row>
    <row r="278" spans="1:36" s="408" customFormat="1" ht="12" customHeight="1" x14ac:dyDescent="0.15">
      <c r="A278" s="391">
        <v>9782747099219</v>
      </c>
      <c r="B278" s="392">
        <v>15</v>
      </c>
      <c r="C278" s="426" t="s">
        <v>692</v>
      </c>
      <c r="D278" s="514" t="s">
        <v>1599</v>
      </c>
      <c r="E278" s="393" t="s">
        <v>471</v>
      </c>
      <c r="F278" s="393"/>
      <c r="G278" s="393" t="s">
        <v>1454</v>
      </c>
      <c r="H278" s="394">
        <f>VLOOKUP(A278,'02.04.2024'!$A$2:$D$70989,3,FALSE)</f>
        <v>77</v>
      </c>
      <c r="I278" s="395"/>
      <c r="J278" s="414">
        <v>300</v>
      </c>
      <c r="K278" s="396"/>
      <c r="L278" s="396"/>
      <c r="M278" s="396">
        <v>43775</v>
      </c>
      <c r="N278" s="396"/>
      <c r="O278" s="397">
        <v>9782747099219</v>
      </c>
      <c r="P278" s="409" t="s">
        <v>1388</v>
      </c>
      <c r="Q278" s="397">
        <v>2200990</v>
      </c>
      <c r="R278" s="398">
        <v>17.899999999999999</v>
      </c>
      <c r="S278" s="398">
        <f t="shared" si="31"/>
        <v>16.966824644549764</v>
      </c>
      <c r="T278" s="399">
        <v>5.5E-2</v>
      </c>
      <c r="U278" s="1077"/>
      <c r="V278" s="400">
        <f t="shared" si="36"/>
        <v>0</v>
      </c>
      <c r="W278" s="401">
        <f t="shared" si="37"/>
        <v>0</v>
      </c>
      <c r="X278" s="402"/>
      <c r="Y278" s="402"/>
      <c r="Z278" s="402"/>
      <c r="AA278" s="402"/>
      <c r="AB278" s="402"/>
      <c r="AC278" s="403">
        <f t="shared" si="28"/>
        <v>0</v>
      </c>
      <c r="AD278" s="404">
        <f>IF($AC$2430&lt;85,AC278,AC278-(AC278*'EN-TÊTE DÉLÉGUES'!$C$37))</f>
        <v>0</v>
      </c>
      <c r="AE278" s="405">
        <f t="shared" si="38"/>
        <v>5.5E-2</v>
      </c>
      <c r="AF278" s="406">
        <f t="shared" si="29"/>
        <v>0</v>
      </c>
      <c r="AG278" s="407">
        <f t="shared" si="30"/>
        <v>0</v>
      </c>
    </row>
    <row r="279" spans="1:36" s="408" customFormat="1" ht="12" customHeight="1" x14ac:dyDescent="0.15">
      <c r="A279" s="397">
        <v>9791036314247</v>
      </c>
      <c r="B279" s="392">
        <v>15</v>
      </c>
      <c r="C279" s="393" t="s">
        <v>692</v>
      </c>
      <c r="D279" s="514" t="s">
        <v>1599</v>
      </c>
      <c r="E279" s="393" t="s">
        <v>471</v>
      </c>
      <c r="F279" s="393"/>
      <c r="G279" s="450" t="s">
        <v>1993</v>
      </c>
      <c r="H279" s="394">
        <f>VLOOKUP(A279,'02.04.2024'!$A$2:$D$70989,3,FALSE)</f>
        <v>1125</v>
      </c>
      <c r="I279" s="395"/>
      <c r="J279" s="395">
        <v>200</v>
      </c>
      <c r="K279" s="396"/>
      <c r="L279" s="396"/>
      <c r="M279" s="396">
        <v>44076</v>
      </c>
      <c r="N279" s="396"/>
      <c r="O279" s="397">
        <v>9791036314247</v>
      </c>
      <c r="P279" s="409" t="s">
        <v>1927</v>
      </c>
      <c r="Q279" s="397">
        <v>8368450</v>
      </c>
      <c r="R279" s="398">
        <v>11.2</v>
      </c>
      <c r="S279" s="398">
        <f t="shared" si="31"/>
        <v>10.616113744075829</v>
      </c>
      <c r="T279" s="399">
        <v>5.5E-2</v>
      </c>
      <c r="U279" s="1077"/>
      <c r="V279" s="400">
        <f t="shared" si="36"/>
        <v>0</v>
      </c>
      <c r="W279" s="401">
        <f t="shared" si="37"/>
        <v>0</v>
      </c>
      <c r="X279" s="402"/>
      <c r="Y279" s="402"/>
      <c r="Z279" s="402"/>
      <c r="AA279" s="402"/>
      <c r="AB279" s="402"/>
      <c r="AC279" s="403">
        <f t="shared" si="28"/>
        <v>0</v>
      </c>
      <c r="AD279" s="404">
        <f>IF($AC$2430&lt;85,AC279,AC279-(AC279*'EN-TÊTE DÉLÉGUES'!$C$37))</f>
        <v>0</v>
      </c>
      <c r="AE279" s="405">
        <f t="shared" si="38"/>
        <v>5.5E-2</v>
      </c>
      <c r="AF279" s="406">
        <f t="shared" si="29"/>
        <v>0</v>
      </c>
      <c r="AG279" s="407">
        <f t="shared" si="30"/>
        <v>0</v>
      </c>
    </row>
    <row r="280" spans="1:36" s="509" customFormat="1" ht="12" customHeight="1" x14ac:dyDescent="0.15">
      <c r="A280" s="495">
        <v>9791036303609</v>
      </c>
      <c r="B280" s="500">
        <v>15</v>
      </c>
      <c r="C280" s="497" t="s">
        <v>692</v>
      </c>
      <c r="D280" s="497" t="s">
        <v>1599</v>
      </c>
      <c r="E280" s="497" t="s">
        <v>471</v>
      </c>
      <c r="F280" s="497"/>
      <c r="G280" s="498" t="s">
        <v>1035</v>
      </c>
      <c r="H280" s="499">
        <f>VLOOKUP(A280,'02.04.2024'!$A$2:$D$70989,3,FALSE)</f>
        <v>0</v>
      </c>
      <c r="I280" s="500" t="s">
        <v>377</v>
      </c>
      <c r="J280" s="500">
        <v>700</v>
      </c>
      <c r="K280" s="501"/>
      <c r="L280" s="501"/>
      <c r="M280" s="501">
        <v>43467</v>
      </c>
      <c r="N280" s="501"/>
      <c r="O280" s="502">
        <v>9791036303609</v>
      </c>
      <c r="P280" s="503" t="s">
        <v>1068</v>
      </c>
      <c r="Q280" s="502">
        <v>4339775</v>
      </c>
      <c r="R280" s="504">
        <v>5.2</v>
      </c>
      <c r="S280" s="504">
        <f t="shared" si="31"/>
        <v>4.9289099526066353</v>
      </c>
      <c r="T280" s="505">
        <v>5.5E-2</v>
      </c>
      <c r="U280" s="1079"/>
      <c r="V280" s="506">
        <f t="shared" si="36"/>
        <v>0</v>
      </c>
      <c r="W280" s="507">
        <f t="shared" si="37"/>
        <v>0</v>
      </c>
      <c r="X280" s="508"/>
      <c r="Y280" s="508"/>
      <c r="Z280" s="508"/>
      <c r="AA280" s="508"/>
      <c r="AB280" s="508"/>
      <c r="AC280" s="403">
        <f t="shared" si="28"/>
        <v>0</v>
      </c>
      <c r="AD280" s="404">
        <f>IF($AC$2430&lt;85,AC280,AC280-(AC280*'EN-TÊTE DÉLÉGUES'!$C$37))</f>
        <v>0</v>
      </c>
      <c r="AE280" s="405">
        <f t="shared" si="38"/>
        <v>5.5E-2</v>
      </c>
      <c r="AF280" s="406">
        <f t="shared" si="29"/>
        <v>0</v>
      </c>
      <c r="AG280" s="407">
        <f t="shared" si="30"/>
        <v>0</v>
      </c>
    </row>
    <row r="281" spans="1:36" s="408" customFormat="1" ht="12" customHeight="1" x14ac:dyDescent="0.15">
      <c r="A281" s="391">
        <v>9782747084185</v>
      </c>
      <c r="B281" s="392">
        <v>15</v>
      </c>
      <c r="C281" s="393" t="s">
        <v>692</v>
      </c>
      <c r="D281" s="393" t="s">
        <v>1599</v>
      </c>
      <c r="E281" s="393" t="s">
        <v>471</v>
      </c>
      <c r="F281" s="393"/>
      <c r="G281" s="450" t="s">
        <v>2989</v>
      </c>
      <c r="H281" s="394">
        <f>VLOOKUP(A281,'02.04.2024'!$A$2:$D$70989,3,FALSE)</f>
        <v>218</v>
      </c>
      <c r="I281" s="395"/>
      <c r="J281" s="395">
        <v>300</v>
      </c>
      <c r="K281" s="396"/>
      <c r="L281" s="396"/>
      <c r="M281" s="396">
        <v>42991</v>
      </c>
      <c r="N281" s="396"/>
      <c r="O281" s="391">
        <v>9782747084185</v>
      </c>
      <c r="P281" s="409" t="s">
        <v>2421</v>
      </c>
      <c r="Q281" s="397">
        <v>6803028</v>
      </c>
      <c r="R281" s="398">
        <v>11.9</v>
      </c>
      <c r="S281" s="398">
        <f t="shared" si="31"/>
        <v>11.279620853080569</v>
      </c>
      <c r="T281" s="399">
        <v>5.5E-2</v>
      </c>
      <c r="U281" s="1077"/>
      <c r="V281" s="400">
        <f t="shared" si="36"/>
        <v>0</v>
      </c>
      <c r="W281" s="401">
        <f t="shared" si="37"/>
        <v>0</v>
      </c>
      <c r="X281" s="402"/>
      <c r="Y281" s="402"/>
      <c r="Z281" s="402"/>
      <c r="AA281" s="402"/>
      <c r="AB281" s="402"/>
      <c r="AC281" s="403">
        <f t="shared" si="28"/>
        <v>0</v>
      </c>
      <c r="AD281" s="404">
        <f>IF($AC$2430&lt;85,AC281,AC281-(AC281*'EN-TÊTE DÉLÉGUES'!$C$37))</f>
        <v>0</v>
      </c>
      <c r="AE281" s="405">
        <f t="shared" si="38"/>
        <v>5.5E-2</v>
      </c>
      <c r="AF281" s="406">
        <f t="shared" si="29"/>
        <v>0</v>
      </c>
      <c r="AG281" s="407">
        <f t="shared" si="30"/>
        <v>0</v>
      </c>
    </row>
    <row r="282" spans="1:36" ht="12" customHeight="1" x14ac:dyDescent="0.15">
      <c r="A282" s="98">
        <v>9791036364822</v>
      </c>
      <c r="B282" s="356">
        <v>15</v>
      </c>
      <c r="C282" s="99" t="s">
        <v>692</v>
      </c>
      <c r="D282" s="99" t="s">
        <v>1599</v>
      </c>
      <c r="E282" s="99" t="s">
        <v>471</v>
      </c>
      <c r="F282" s="99"/>
      <c r="G282" s="99" t="s">
        <v>5430</v>
      </c>
      <c r="H282" s="100">
        <f>VLOOKUP(A282,'02.04.2024'!$A$2:$D$70989,3,FALSE)</f>
        <v>0</v>
      </c>
      <c r="I282" s="101"/>
      <c r="J282" s="101">
        <v>100</v>
      </c>
      <c r="K282" s="121"/>
      <c r="L282" s="121">
        <v>45414</v>
      </c>
      <c r="M282" s="121"/>
      <c r="N282" s="121" t="s">
        <v>1811</v>
      </c>
      <c r="O282" s="102">
        <v>9791036364822</v>
      </c>
      <c r="P282" s="103" t="s">
        <v>5289</v>
      </c>
      <c r="Q282" s="101">
        <v>1463099</v>
      </c>
      <c r="R282" s="124">
        <v>12.9</v>
      </c>
      <c r="S282" s="124">
        <f t="shared" si="31"/>
        <v>12.227488151658768</v>
      </c>
      <c r="T282" s="355">
        <v>5.5E-2</v>
      </c>
      <c r="U282" s="1077"/>
      <c r="V282" s="240">
        <f t="shared" si="36"/>
        <v>0</v>
      </c>
      <c r="W282" s="196">
        <f t="shared" si="37"/>
        <v>0</v>
      </c>
      <c r="X282" s="402"/>
      <c r="Y282" s="402"/>
      <c r="Z282" s="402"/>
      <c r="AA282" s="402"/>
      <c r="AB282" s="402"/>
      <c r="AC282" s="403">
        <f t="shared" si="28"/>
        <v>0</v>
      </c>
      <c r="AD282" s="404">
        <f>IF($AC$2430&lt;85,AC282,AC282-(AC282*'EN-TÊTE DÉLÉGUES'!$C$37))</f>
        <v>0</v>
      </c>
      <c r="AE282" s="405">
        <f t="shared" si="38"/>
        <v>5.5E-2</v>
      </c>
      <c r="AF282" s="406">
        <f t="shared" si="29"/>
        <v>0</v>
      </c>
      <c r="AG282" s="407">
        <f t="shared" si="30"/>
        <v>0</v>
      </c>
      <c r="AH282" s="447"/>
      <c r="AI282" s="448"/>
      <c r="AJ282" s="447"/>
    </row>
    <row r="283" spans="1:36" s="408" customFormat="1" ht="12" customHeight="1" x14ac:dyDescent="0.15">
      <c r="A283" s="391">
        <v>9791036318559</v>
      </c>
      <c r="B283" s="395">
        <v>15</v>
      </c>
      <c r="C283" s="393" t="s">
        <v>692</v>
      </c>
      <c r="D283" s="393" t="s">
        <v>1599</v>
      </c>
      <c r="E283" s="393" t="s">
        <v>380</v>
      </c>
      <c r="F283" s="393" t="s">
        <v>739</v>
      </c>
      <c r="G283" s="450" t="s">
        <v>2987</v>
      </c>
      <c r="H283" s="394">
        <f>VLOOKUP(A283,'02.04.2024'!$A$2:$D$70989,3,FALSE)</f>
        <v>2915</v>
      </c>
      <c r="I283" s="414"/>
      <c r="J283" s="395">
        <v>200</v>
      </c>
      <c r="K283" s="396"/>
      <c r="L283" s="396"/>
      <c r="M283" s="396">
        <v>44258</v>
      </c>
      <c r="N283" s="396"/>
      <c r="O283" s="397">
        <v>9791036318559</v>
      </c>
      <c r="P283" s="409" t="s">
        <v>2239</v>
      </c>
      <c r="Q283" s="397">
        <v>4294749</v>
      </c>
      <c r="R283" s="398">
        <v>9.31</v>
      </c>
      <c r="S283" s="398">
        <f t="shared" si="31"/>
        <v>8.8246445497630344</v>
      </c>
      <c r="T283" s="399">
        <v>5.5E-2</v>
      </c>
      <c r="U283" s="1077"/>
      <c r="V283" s="400">
        <f t="shared" si="36"/>
        <v>0</v>
      </c>
      <c r="W283" s="401">
        <f t="shared" si="37"/>
        <v>0</v>
      </c>
      <c r="X283" s="402"/>
      <c r="Y283" s="402"/>
      <c r="Z283" s="402"/>
      <c r="AA283" s="402"/>
      <c r="AB283" s="402"/>
      <c r="AC283" s="403">
        <f t="shared" si="28"/>
        <v>0</v>
      </c>
      <c r="AD283" s="404">
        <f>IF($AC$2430&lt;85,AC283,AC283-(AC283*'EN-TÊTE DÉLÉGUES'!$C$37))</f>
        <v>0</v>
      </c>
      <c r="AE283" s="405">
        <f t="shared" si="38"/>
        <v>5.5E-2</v>
      </c>
      <c r="AF283" s="406">
        <f t="shared" si="29"/>
        <v>0</v>
      </c>
      <c r="AG283" s="407">
        <f t="shared" si="30"/>
        <v>0</v>
      </c>
    </row>
    <row r="284" spans="1:36" s="408" customFormat="1" ht="12" customHeight="1" x14ac:dyDescent="0.15">
      <c r="A284" s="449">
        <v>9782747096423</v>
      </c>
      <c r="B284" s="458">
        <v>15</v>
      </c>
      <c r="C284" s="450" t="s">
        <v>692</v>
      </c>
      <c r="D284" s="450" t="s">
        <v>1599</v>
      </c>
      <c r="E284" s="450" t="s">
        <v>380</v>
      </c>
      <c r="F284" s="450" t="s">
        <v>739</v>
      </c>
      <c r="G284" s="450" t="s">
        <v>1038</v>
      </c>
      <c r="H284" s="394">
        <f>VLOOKUP(A284,'02.04.2024'!$A$2:$D$70989,3,FALSE)</f>
        <v>5366</v>
      </c>
      <c r="I284" s="395"/>
      <c r="J284" s="414">
        <v>200</v>
      </c>
      <c r="K284" s="396"/>
      <c r="L284" s="396"/>
      <c r="M284" s="396">
        <v>43222</v>
      </c>
      <c r="N284" s="579"/>
      <c r="O284" s="394">
        <v>9782747096423</v>
      </c>
      <c r="P284" s="451" t="s">
        <v>545</v>
      </c>
      <c r="Q284" s="394">
        <v>7613017</v>
      </c>
      <c r="R284" s="398">
        <v>9.31</v>
      </c>
      <c r="S284" s="398">
        <f t="shared" si="31"/>
        <v>8.8246445497630344</v>
      </c>
      <c r="T284" s="452">
        <v>5.5E-2</v>
      </c>
      <c r="U284" s="1077"/>
      <c r="V284" s="400">
        <f t="shared" si="36"/>
        <v>0</v>
      </c>
      <c r="W284" s="401">
        <f t="shared" si="37"/>
        <v>0</v>
      </c>
      <c r="X284" s="402"/>
      <c r="Y284" s="402"/>
      <c r="Z284" s="402"/>
      <c r="AA284" s="402"/>
      <c r="AB284" s="402"/>
      <c r="AC284" s="403">
        <f t="shared" si="28"/>
        <v>0</v>
      </c>
      <c r="AD284" s="404">
        <f>IF($AC$2430&lt;85,AC284,AC284-(AC284*'EN-TÊTE DÉLÉGUES'!$C$37))</f>
        <v>0</v>
      </c>
      <c r="AE284" s="405">
        <f t="shared" si="38"/>
        <v>5.5E-2</v>
      </c>
      <c r="AF284" s="406">
        <f t="shared" si="29"/>
        <v>0</v>
      </c>
      <c r="AG284" s="407">
        <f t="shared" si="30"/>
        <v>0</v>
      </c>
    </row>
    <row r="285" spans="1:36" s="509" customFormat="1" ht="12" customHeight="1" x14ac:dyDescent="0.15">
      <c r="A285" s="495">
        <v>9791036313615</v>
      </c>
      <c r="B285" s="580">
        <v>15</v>
      </c>
      <c r="C285" s="589" t="s">
        <v>692</v>
      </c>
      <c r="D285" s="497" t="s">
        <v>1599</v>
      </c>
      <c r="E285" s="497" t="s">
        <v>380</v>
      </c>
      <c r="F285" s="497" t="s">
        <v>739</v>
      </c>
      <c r="G285" s="497" t="s">
        <v>1511</v>
      </c>
      <c r="H285" s="499">
        <f>VLOOKUP(A285,'02.04.2024'!$A$2:$D$70989,3,FALSE)</f>
        <v>0</v>
      </c>
      <c r="I285" s="500" t="s">
        <v>377</v>
      </c>
      <c r="J285" s="500">
        <v>300</v>
      </c>
      <c r="K285" s="501"/>
      <c r="L285" s="501"/>
      <c r="M285" s="501">
        <v>43992</v>
      </c>
      <c r="N285" s="501"/>
      <c r="O285" s="502">
        <v>9791036313615</v>
      </c>
      <c r="P285" s="503" t="s">
        <v>1507</v>
      </c>
      <c r="Q285" s="502">
        <v>7726670</v>
      </c>
      <c r="R285" s="504">
        <v>12.9</v>
      </c>
      <c r="S285" s="504">
        <f t="shared" si="31"/>
        <v>12.227488151658768</v>
      </c>
      <c r="T285" s="505">
        <v>5.5E-2</v>
      </c>
      <c r="U285" s="1079"/>
      <c r="V285" s="506">
        <f t="shared" si="36"/>
        <v>0</v>
      </c>
      <c r="W285" s="507">
        <f t="shared" si="37"/>
        <v>0</v>
      </c>
      <c r="X285" s="508"/>
      <c r="Y285" s="508"/>
      <c r="Z285" s="508"/>
      <c r="AA285" s="508"/>
      <c r="AB285" s="508"/>
      <c r="AC285" s="403">
        <f t="shared" si="28"/>
        <v>0</v>
      </c>
      <c r="AD285" s="404">
        <f>IF($AC$2430&lt;85,AC285,AC285-(AC285*'EN-TÊTE DÉLÉGUES'!$C$37))</f>
        <v>0</v>
      </c>
      <c r="AE285" s="405">
        <f t="shared" si="38"/>
        <v>5.5E-2</v>
      </c>
      <c r="AF285" s="406">
        <f t="shared" si="29"/>
        <v>0</v>
      </c>
      <c r="AG285" s="407">
        <f t="shared" si="30"/>
        <v>0</v>
      </c>
    </row>
    <row r="286" spans="1:36" s="408" customFormat="1" ht="12" customHeight="1" x14ac:dyDescent="0.15">
      <c r="A286" s="391">
        <v>9791036303586</v>
      </c>
      <c r="B286" s="392">
        <v>15</v>
      </c>
      <c r="C286" s="393" t="s">
        <v>692</v>
      </c>
      <c r="D286" s="393" t="s">
        <v>1599</v>
      </c>
      <c r="E286" s="393" t="s">
        <v>380</v>
      </c>
      <c r="F286" s="393" t="s">
        <v>739</v>
      </c>
      <c r="G286" s="450" t="s">
        <v>1186</v>
      </c>
      <c r="H286" s="394">
        <f>VLOOKUP(A286,'02.04.2024'!$A$2:$D$70989,3,FALSE)</f>
        <v>1185</v>
      </c>
      <c r="I286" s="395"/>
      <c r="J286" s="395">
        <v>200</v>
      </c>
      <c r="K286" s="396">
        <v>45483</v>
      </c>
      <c r="L286" s="396"/>
      <c r="M286" s="396">
        <v>43600</v>
      </c>
      <c r="N286" s="396"/>
      <c r="O286" s="397">
        <v>9791036303586</v>
      </c>
      <c r="P286" s="409" t="s">
        <v>1072</v>
      </c>
      <c r="Q286" s="397">
        <v>4339528</v>
      </c>
      <c r="R286" s="398">
        <v>12.9</v>
      </c>
      <c r="S286" s="398">
        <f t="shared" si="31"/>
        <v>12.227488151658768</v>
      </c>
      <c r="T286" s="399">
        <v>5.5E-2</v>
      </c>
      <c r="U286" s="1077"/>
      <c r="V286" s="400">
        <f t="shared" si="36"/>
        <v>0</v>
      </c>
      <c r="W286" s="401">
        <f t="shared" si="37"/>
        <v>0</v>
      </c>
      <c r="X286" s="402"/>
      <c r="Y286" s="402"/>
      <c r="Z286" s="402"/>
      <c r="AA286" s="402"/>
      <c r="AB286" s="402"/>
      <c r="AC286" s="421">
        <f t="shared" si="28"/>
        <v>0</v>
      </c>
      <c r="AD286" s="422">
        <f>IF($AC$2430&lt;85,AC286,AC286-(AC286*'EN-TÊTE DÉLÉGUES'!$C$37))</f>
        <v>0</v>
      </c>
      <c r="AE286" s="423">
        <f t="shared" si="38"/>
        <v>5.5E-2</v>
      </c>
      <c r="AF286" s="424">
        <f t="shared" si="29"/>
        <v>0</v>
      </c>
      <c r="AG286" s="425">
        <f t="shared" si="30"/>
        <v>0</v>
      </c>
    </row>
    <row r="287" spans="1:36" s="408" customFormat="1" ht="12" customHeight="1" x14ac:dyDescent="0.15">
      <c r="A287" s="391">
        <v>9791036303593</v>
      </c>
      <c r="B287" s="462">
        <v>15</v>
      </c>
      <c r="C287" s="393" t="s">
        <v>692</v>
      </c>
      <c r="D287" s="393" t="s">
        <v>1599</v>
      </c>
      <c r="E287" s="393" t="s">
        <v>380</v>
      </c>
      <c r="F287" s="393" t="s">
        <v>739</v>
      </c>
      <c r="G287" s="450" t="s">
        <v>1185</v>
      </c>
      <c r="H287" s="394">
        <f>VLOOKUP(A287,'02.04.2024'!$A$2:$D$70989,3,FALSE)</f>
        <v>780</v>
      </c>
      <c r="I287" s="395"/>
      <c r="J287" s="395">
        <v>200</v>
      </c>
      <c r="K287" s="396"/>
      <c r="L287" s="396"/>
      <c r="M287" s="396">
        <v>43600</v>
      </c>
      <c r="N287" s="396"/>
      <c r="O287" s="397">
        <v>9791036303593</v>
      </c>
      <c r="P287" s="409" t="s">
        <v>1073</v>
      </c>
      <c r="Q287" s="397">
        <v>4339652</v>
      </c>
      <c r="R287" s="398">
        <v>12.9</v>
      </c>
      <c r="S287" s="398">
        <f t="shared" si="31"/>
        <v>12.227488151658768</v>
      </c>
      <c r="T287" s="399">
        <v>5.5E-2</v>
      </c>
      <c r="U287" s="1077"/>
      <c r="V287" s="400">
        <f t="shared" si="36"/>
        <v>0</v>
      </c>
      <c r="W287" s="401">
        <f t="shared" si="37"/>
        <v>0</v>
      </c>
      <c r="X287" s="402"/>
      <c r="Y287" s="402"/>
      <c r="Z287" s="402"/>
      <c r="AA287" s="402"/>
      <c r="AB287" s="402"/>
      <c r="AC287" s="403">
        <f t="shared" si="28"/>
        <v>0</v>
      </c>
      <c r="AD287" s="404">
        <f>IF($AC$2430&lt;85,AC287,AC287-(AC287*'EN-TÊTE DÉLÉGUES'!$C$37))</f>
        <v>0</v>
      </c>
      <c r="AE287" s="405">
        <f t="shared" si="38"/>
        <v>5.5E-2</v>
      </c>
      <c r="AF287" s="406">
        <f t="shared" si="29"/>
        <v>0</v>
      </c>
      <c r="AG287" s="407">
        <f t="shared" si="30"/>
        <v>0</v>
      </c>
    </row>
    <row r="288" spans="1:36" s="408" customFormat="1" ht="12" customHeight="1" x14ac:dyDescent="0.15">
      <c r="A288" s="391">
        <v>9791036315824</v>
      </c>
      <c r="B288" s="458">
        <v>15</v>
      </c>
      <c r="C288" s="426" t="s">
        <v>692</v>
      </c>
      <c r="D288" s="393" t="s">
        <v>1599</v>
      </c>
      <c r="E288" s="393" t="s">
        <v>380</v>
      </c>
      <c r="F288" s="393" t="s">
        <v>739</v>
      </c>
      <c r="G288" s="393" t="s">
        <v>1512</v>
      </c>
      <c r="H288" s="394">
        <f>VLOOKUP(A288,'02.04.2024'!$A$2:$D$70989,3,FALSE)</f>
        <v>503</v>
      </c>
      <c r="I288" s="395"/>
      <c r="J288" s="414">
        <v>200</v>
      </c>
      <c r="K288" s="396"/>
      <c r="L288" s="396"/>
      <c r="M288" s="396">
        <v>43992</v>
      </c>
      <c r="N288" s="396"/>
      <c r="O288" s="397">
        <v>9791036315824</v>
      </c>
      <c r="P288" s="409" t="s">
        <v>1508</v>
      </c>
      <c r="Q288" s="397">
        <v>1365544</v>
      </c>
      <c r="R288" s="398">
        <v>12.9</v>
      </c>
      <c r="S288" s="398">
        <f t="shared" si="31"/>
        <v>12.227488151658768</v>
      </c>
      <c r="T288" s="399">
        <v>5.5E-2</v>
      </c>
      <c r="U288" s="1077"/>
      <c r="V288" s="400">
        <f t="shared" si="36"/>
        <v>0</v>
      </c>
      <c r="W288" s="401">
        <f t="shared" si="37"/>
        <v>0</v>
      </c>
      <c r="X288" s="402"/>
      <c r="Y288" s="402"/>
      <c r="Z288" s="402"/>
      <c r="AA288" s="402"/>
      <c r="AB288" s="402"/>
      <c r="AC288" s="403">
        <f t="shared" si="28"/>
        <v>0</v>
      </c>
      <c r="AD288" s="404">
        <f>IF($AC$2430&lt;85,AC288,AC288-(AC288*'EN-TÊTE DÉLÉGUES'!$C$37))</f>
        <v>0</v>
      </c>
      <c r="AE288" s="405">
        <f t="shared" si="38"/>
        <v>5.5E-2</v>
      </c>
      <c r="AF288" s="406">
        <f t="shared" si="29"/>
        <v>0</v>
      </c>
      <c r="AG288" s="407">
        <f t="shared" si="30"/>
        <v>0</v>
      </c>
    </row>
    <row r="289" spans="1:36" s="509" customFormat="1" ht="12" customHeight="1" x14ac:dyDescent="0.15">
      <c r="A289" s="495">
        <v>9782747053440</v>
      </c>
      <c r="B289" s="580">
        <v>15</v>
      </c>
      <c r="C289" s="497" t="s">
        <v>692</v>
      </c>
      <c r="D289" s="497" t="s">
        <v>1599</v>
      </c>
      <c r="E289" s="497" t="s">
        <v>380</v>
      </c>
      <c r="F289" s="497" t="s">
        <v>739</v>
      </c>
      <c r="G289" s="498" t="s">
        <v>769</v>
      </c>
      <c r="H289" s="499">
        <f>VLOOKUP(A289,'02.04.2024'!$A$2:$D$70989,3,FALSE)</f>
        <v>0</v>
      </c>
      <c r="I289" s="500" t="s">
        <v>378</v>
      </c>
      <c r="J289" s="500">
        <v>200</v>
      </c>
      <c r="K289" s="501"/>
      <c r="L289" s="501"/>
      <c r="M289" s="501">
        <v>42047</v>
      </c>
      <c r="N289" s="501"/>
      <c r="O289" s="502">
        <v>9782747053440</v>
      </c>
      <c r="P289" s="503" t="s">
        <v>182</v>
      </c>
      <c r="Q289" s="502">
        <v>3269550</v>
      </c>
      <c r="R289" s="504">
        <v>9.9</v>
      </c>
      <c r="S289" s="504">
        <f t="shared" si="31"/>
        <v>9.3838862559241711</v>
      </c>
      <c r="T289" s="505">
        <v>5.5E-2</v>
      </c>
      <c r="U289" s="1079"/>
      <c r="V289" s="506">
        <f t="shared" si="36"/>
        <v>0</v>
      </c>
      <c r="W289" s="507">
        <f t="shared" si="37"/>
        <v>0</v>
      </c>
      <c r="X289" s="508"/>
      <c r="Y289" s="508"/>
      <c r="Z289" s="508"/>
      <c r="AA289" s="508"/>
      <c r="AB289" s="508"/>
      <c r="AC289" s="421">
        <f t="shared" si="28"/>
        <v>0</v>
      </c>
      <c r="AD289" s="422">
        <f>IF($AC$2430&lt;85,AC289,AC289-(AC289*'EN-TÊTE DÉLÉGUES'!$C$37))</f>
        <v>0</v>
      </c>
      <c r="AE289" s="423">
        <f t="shared" si="38"/>
        <v>5.5E-2</v>
      </c>
      <c r="AF289" s="424">
        <f t="shared" si="29"/>
        <v>0</v>
      </c>
      <c r="AG289" s="425">
        <f t="shared" si="30"/>
        <v>0</v>
      </c>
    </row>
    <row r="290" spans="1:36" s="509" customFormat="1" ht="12" customHeight="1" x14ac:dyDescent="0.15">
      <c r="A290" s="495">
        <v>9782747053419</v>
      </c>
      <c r="B290" s="581">
        <v>15</v>
      </c>
      <c r="C290" s="497" t="s">
        <v>692</v>
      </c>
      <c r="D290" s="497" t="s">
        <v>1599</v>
      </c>
      <c r="E290" s="497" t="s">
        <v>380</v>
      </c>
      <c r="F290" s="497" t="s">
        <v>739</v>
      </c>
      <c r="G290" s="498" t="s">
        <v>141</v>
      </c>
      <c r="H290" s="499">
        <f>VLOOKUP(A290,'02.04.2024'!$A$2:$D$70989,3,FALSE)</f>
        <v>0</v>
      </c>
      <c r="I290" s="500" t="s">
        <v>378</v>
      </c>
      <c r="J290" s="500">
        <v>200</v>
      </c>
      <c r="K290" s="501"/>
      <c r="L290" s="501"/>
      <c r="M290" s="501">
        <v>41893</v>
      </c>
      <c r="N290" s="501"/>
      <c r="O290" s="502">
        <v>9782747053419</v>
      </c>
      <c r="P290" s="503" t="s">
        <v>140</v>
      </c>
      <c r="Q290" s="502">
        <v>3269796</v>
      </c>
      <c r="R290" s="504">
        <v>9.9</v>
      </c>
      <c r="S290" s="504">
        <f t="shared" si="31"/>
        <v>9.3838862559241711</v>
      </c>
      <c r="T290" s="505">
        <v>5.5E-2</v>
      </c>
      <c r="U290" s="1079"/>
      <c r="V290" s="506">
        <f t="shared" si="36"/>
        <v>0</v>
      </c>
      <c r="W290" s="507">
        <f t="shared" si="37"/>
        <v>0</v>
      </c>
      <c r="X290" s="508"/>
      <c r="Y290" s="508"/>
      <c r="Z290" s="508"/>
      <c r="AA290" s="508"/>
      <c r="AB290" s="508"/>
      <c r="AC290" s="421">
        <f t="shared" si="28"/>
        <v>0</v>
      </c>
      <c r="AD290" s="422">
        <f>IF($AC$2430&lt;85,AC290,AC290-(AC290*'EN-TÊTE DÉLÉGUES'!$C$37))</f>
        <v>0</v>
      </c>
      <c r="AE290" s="423">
        <f t="shared" si="38"/>
        <v>5.5E-2</v>
      </c>
      <c r="AF290" s="424">
        <f t="shared" si="29"/>
        <v>0</v>
      </c>
      <c r="AG290" s="425">
        <f t="shared" si="30"/>
        <v>0</v>
      </c>
    </row>
    <row r="291" spans="1:36" s="408" customFormat="1" ht="12" customHeight="1" x14ac:dyDescent="0.15">
      <c r="A291" s="391">
        <v>9782747053426</v>
      </c>
      <c r="B291" s="412">
        <v>15</v>
      </c>
      <c r="C291" s="393" t="s">
        <v>692</v>
      </c>
      <c r="D291" s="393" t="s">
        <v>1599</v>
      </c>
      <c r="E291" s="393" t="s">
        <v>380</v>
      </c>
      <c r="F291" s="393" t="s">
        <v>739</v>
      </c>
      <c r="G291" s="450" t="s">
        <v>143</v>
      </c>
      <c r="H291" s="394">
        <f>VLOOKUP(A291,'02.04.2024'!$A$2:$D$70989,3,FALSE)</f>
        <v>167</v>
      </c>
      <c r="I291" s="395"/>
      <c r="J291" s="395">
        <v>300</v>
      </c>
      <c r="K291" s="396"/>
      <c r="L291" s="396"/>
      <c r="M291" s="396">
        <v>41893</v>
      </c>
      <c r="N291" s="396"/>
      <c r="O291" s="397">
        <v>9782747053426</v>
      </c>
      <c r="P291" s="409" t="s">
        <v>142</v>
      </c>
      <c r="Q291" s="397">
        <v>3269673</v>
      </c>
      <c r="R291" s="398">
        <v>9.9</v>
      </c>
      <c r="S291" s="398">
        <f t="shared" si="31"/>
        <v>9.3838862559241711</v>
      </c>
      <c r="T291" s="399">
        <v>5.5E-2</v>
      </c>
      <c r="U291" s="1077"/>
      <c r="V291" s="400">
        <f t="shared" si="36"/>
        <v>0</v>
      </c>
      <c r="W291" s="401">
        <f t="shared" si="37"/>
        <v>0</v>
      </c>
      <c r="X291" s="402"/>
      <c r="Y291" s="402"/>
      <c r="Z291" s="402"/>
      <c r="AA291" s="402"/>
      <c r="AB291" s="402"/>
      <c r="AC291" s="403">
        <f t="shared" si="28"/>
        <v>0</v>
      </c>
      <c r="AD291" s="404">
        <f>IF($AC$2430&lt;85,AC291,AC291-(AC291*'EN-TÊTE DÉLÉGUES'!$C$37))</f>
        <v>0</v>
      </c>
      <c r="AE291" s="405">
        <f t="shared" si="38"/>
        <v>5.5E-2</v>
      </c>
      <c r="AF291" s="406">
        <f t="shared" si="29"/>
        <v>0</v>
      </c>
      <c r="AG291" s="407">
        <f t="shared" si="30"/>
        <v>0</v>
      </c>
    </row>
    <row r="292" spans="1:36" s="588" customFormat="1" ht="12" customHeight="1" x14ac:dyDescent="0.15">
      <c r="A292" s="582">
        <v>9791036351150</v>
      </c>
      <c r="B292" s="468">
        <v>15</v>
      </c>
      <c r="C292" s="429" t="s">
        <v>692</v>
      </c>
      <c r="D292" s="429" t="s">
        <v>1599</v>
      </c>
      <c r="E292" s="429" t="s">
        <v>380</v>
      </c>
      <c r="F292" s="430" t="s">
        <v>739</v>
      </c>
      <c r="G292" s="430" t="s">
        <v>230</v>
      </c>
      <c r="H292" s="431">
        <f>VLOOKUP(A292,'02.04.2024'!$A$2:$D$70989,3,FALSE)</f>
        <v>3109</v>
      </c>
      <c r="I292" s="583"/>
      <c r="J292" s="583">
        <v>200</v>
      </c>
      <c r="K292" s="584"/>
      <c r="L292" s="584"/>
      <c r="M292" s="585">
        <v>45021</v>
      </c>
      <c r="N292" s="585" t="s">
        <v>1811</v>
      </c>
      <c r="O292" s="431">
        <v>9791036351150</v>
      </c>
      <c r="P292" s="586" t="s">
        <v>4269</v>
      </c>
      <c r="Q292" s="481">
        <v>5664708</v>
      </c>
      <c r="R292" s="587">
        <v>9.31</v>
      </c>
      <c r="S292" s="436">
        <f t="shared" si="31"/>
        <v>8.8246445497630344</v>
      </c>
      <c r="T292" s="487">
        <v>5.5E-2</v>
      </c>
      <c r="U292" s="1082"/>
      <c r="V292" s="438">
        <f t="shared" si="36"/>
        <v>0</v>
      </c>
      <c r="W292" s="439">
        <f t="shared" si="37"/>
        <v>0</v>
      </c>
      <c r="AC292" s="453">
        <f t="shared" si="28"/>
        <v>0</v>
      </c>
      <c r="AD292" s="454">
        <f>IF($AC$2430&lt;85,AC292,AC292-(AC292*'EN-TÊTE DÉLÉGUES'!$C$37))</f>
        <v>0</v>
      </c>
      <c r="AE292" s="455">
        <f t="shared" si="38"/>
        <v>5.5E-2</v>
      </c>
      <c r="AF292" s="456">
        <f t="shared" si="29"/>
        <v>0</v>
      </c>
      <c r="AG292" s="457">
        <f t="shared" si="30"/>
        <v>0</v>
      </c>
    </row>
    <row r="293" spans="1:36" ht="12" customHeight="1" x14ac:dyDescent="0.15">
      <c r="A293" s="98">
        <v>9791036369759</v>
      </c>
      <c r="B293" s="356">
        <v>15</v>
      </c>
      <c r="C293" s="99" t="s">
        <v>692</v>
      </c>
      <c r="D293" s="99" t="s">
        <v>1599</v>
      </c>
      <c r="E293" s="99" t="s">
        <v>380</v>
      </c>
      <c r="F293" s="99" t="s">
        <v>739</v>
      </c>
      <c r="G293" s="99" t="s">
        <v>419</v>
      </c>
      <c r="H293" s="100">
        <f>VLOOKUP(A293,'02.04.2024'!$A$2:$D$70989,3,FALSE)</f>
        <v>0</v>
      </c>
      <c r="I293" s="101"/>
      <c r="J293" s="101">
        <v>100</v>
      </c>
      <c r="K293" s="121"/>
      <c r="L293" s="121">
        <v>45406</v>
      </c>
      <c r="M293" s="121"/>
      <c r="N293" s="121" t="s">
        <v>1811</v>
      </c>
      <c r="O293" s="102">
        <v>9791036369759</v>
      </c>
      <c r="P293" s="103" t="s">
        <v>5176</v>
      </c>
      <c r="Q293" s="101">
        <v>5802714</v>
      </c>
      <c r="R293" s="124">
        <v>9.31</v>
      </c>
      <c r="S293" s="124">
        <f t="shared" si="31"/>
        <v>8.8246445497630344</v>
      </c>
      <c r="T293" s="355">
        <v>5.5E-2</v>
      </c>
      <c r="U293" s="1077"/>
      <c r="V293" s="240">
        <f t="shared" si="36"/>
        <v>0</v>
      </c>
      <c r="W293" s="196">
        <f t="shared" si="37"/>
        <v>0</v>
      </c>
      <c r="X293" s="588"/>
      <c r="Y293" s="588"/>
      <c r="Z293" s="588"/>
      <c r="AA293" s="588"/>
      <c r="AB293" s="588"/>
      <c r="AC293" s="453">
        <f t="shared" si="28"/>
        <v>0</v>
      </c>
      <c r="AD293" s="454">
        <f>IF($AC$2430&lt;85,AC293,AC293-(AC293*'EN-TÊTE DÉLÉGUES'!$C$37))</f>
        <v>0</v>
      </c>
      <c r="AE293" s="455">
        <f t="shared" si="38"/>
        <v>5.5E-2</v>
      </c>
      <c r="AF293" s="456">
        <f t="shared" si="29"/>
        <v>0</v>
      </c>
      <c r="AG293" s="457">
        <f t="shared" si="30"/>
        <v>0</v>
      </c>
      <c r="AH293" s="447"/>
      <c r="AI293" s="448"/>
      <c r="AJ293" s="447"/>
    </row>
    <row r="294" spans="1:36" s="408" customFormat="1" ht="12" customHeight="1" x14ac:dyDescent="0.15">
      <c r="A294" s="391">
        <v>9791036337635</v>
      </c>
      <c r="B294" s="392">
        <v>15</v>
      </c>
      <c r="C294" s="393" t="s">
        <v>706</v>
      </c>
      <c r="D294" s="393" t="s">
        <v>1599</v>
      </c>
      <c r="E294" s="393" t="s">
        <v>380</v>
      </c>
      <c r="F294" s="450" t="s">
        <v>15</v>
      </c>
      <c r="G294" s="393" t="s">
        <v>3168</v>
      </c>
      <c r="H294" s="394">
        <f>VLOOKUP(A294,'02.04.2024'!$A$2:$D$70989,3,FALSE)</f>
        <v>1154</v>
      </c>
      <c r="I294" s="395"/>
      <c r="J294" s="395">
        <v>200</v>
      </c>
      <c r="K294" s="396">
        <v>45421</v>
      </c>
      <c r="L294" s="396"/>
      <c r="M294" s="396">
        <v>44629</v>
      </c>
      <c r="N294" s="395"/>
      <c r="O294" s="397">
        <v>9791036337635</v>
      </c>
      <c r="P294" s="395" t="s">
        <v>3167</v>
      </c>
      <c r="Q294" s="395">
        <v>6781414</v>
      </c>
      <c r="R294" s="398">
        <v>14.5</v>
      </c>
      <c r="S294" s="398">
        <f t="shared" si="31"/>
        <v>13.744075829383887</v>
      </c>
      <c r="T294" s="399">
        <v>5.5E-2</v>
      </c>
      <c r="U294" s="1077"/>
      <c r="V294" s="400">
        <f>AC294</f>
        <v>0</v>
      </c>
      <c r="W294" s="401">
        <f t="shared" si="37"/>
        <v>0</v>
      </c>
      <c r="X294" s="402"/>
      <c r="Y294" s="402"/>
      <c r="Z294" s="402"/>
      <c r="AA294" s="402"/>
      <c r="AB294" s="402"/>
      <c r="AC294" s="403">
        <f>W294/(1+AE294)</f>
        <v>0</v>
      </c>
      <c r="AD294" s="404">
        <f>IF($AC$2430&lt;85,AC294,AC294-(AC294*'EN-TÊTE DÉLÉGUES'!$C$37))</f>
        <v>0</v>
      </c>
      <c r="AE294" s="405">
        <f t="shared" si="38"/>
        <v>5.5E-2</v>
      </c>
      <c r="AF294" s="406">
        <f>+AD294*AE294</f>
        <v>0</v>
      </c>
      <c r="AG294" s="407">
        <f>+AD294+AF294</f>
        <v>0</v>
      </c>
    </row>
    <row r="295" spans="1:36" s="408" customFormat="1" ht="12" customHeight="1" x14ac:dyDescent="0.15">
      <c r="A295" s="391">
        <v>9791036303500</v>
      </c>
      <c r="B295" s="458">
        <v>15</v>
      </c>
      <c r="C295" s="393" t="s">
        <v>706</v>
      </c>
      <c r="D295" s="393" t="s">
        <v>1599</v>
      </c>
      <c r="E295" s="393" t="s">
        <v>380</v>
      </c>
      <c r="F295" s="393" t="s">
        <v>15</v>
      </c>
      <c r="G295" s="450" t="s">
        <v>1036</v>
      </c>
      <c r="H295" s="394">
        <f>VLOOKUP(A295,'02.04.2024'!$A$2:$D$70989,3,FALSE)</f>
        <v>323</v>
      </c>
      <c r="I295" s="395"/>
      <c r="J295" s="395">
        <v>300</v>
      </c>
      <c r="K295" s="396"/>
      <c r="L295" s="396"/>
      <c r="M295" s="396">
        <v>43502</v>
      </c>
      <c r="N295" s="396"/>
      <c r="O295" s="397">
        <v>9791036303500</v>
      </c>
      <c r="P295" s="409" t="s">
        <v>1069</v>
      </c>
      <c r="Q295" s="397">
        <v>4294598</v>
      </c>
      <c r="R295" s="398">
        <v>16.899999999999999</v>
      </c>
      <c r="S295" s="398">
        <f t="shared" si="31"/>
        <v>16.018957345971565</v>
      </c>
      <c r="T295" s="399">
        <v>5.5E-2</v>
      </c>
      <c r="U295" s="1077"/>
      <c r="V295" s="400">
        <f t="shared" si="36"/>
        <v>0</v>
      </c>
      <c r="W295" s="401">
        <f t="shared" si="37"/>
        <v>0</v>
      </c>
      <c r="X295" s="402"/>
      <c r="Y295" s="402"/>
      <c r="Z295" s="402"/>
      <c r="AA295" s="402"/>
      <c r="AB295" s="402"/>
      <c r="AC295" s="403">
        <f t="shared" si="28"/>
        <v>0</v>
      </c>
      <c r="AD295" s="404">
        <f>IF($AC$2430&lt;85,AC295,AC295-(AC295*'EN-TÊTE DÉLÉGUES'!$C$37))</f>
        <v>0</v>
      </c>
      <c r="AE295" s="405">
        <f t="shared" si="38"/>
        <v>5.5E-2</v>
      </c>
      <c r="AF295" s="406">
        <f t="shared" si="29"/>
        <v>0</v>
      </c>
      <c r="AG295" s="407">
        <f t="shared" si="30"/>
        <v>0</v>
      </c>
    </row>
    <row r="296" spans="1:36" s="408" customFormat="1" ht="12" customHeight="1" x14ac:dyDescent="0.15">
      <c r="A296" s="391">
        <v>9782747051309</v>
      </c>
      <c r="B296" s="412">
        <v>16</v>
      </c>
      <c r="C296" s="393" t="s">
        <v>706</v>
      </c>
      <c r="D296" s="393" t="s">
        <v>1599</v>
      </c>
      <c r="E296" s="393" t="s">
        <v>380</v>
      </c>
      <c r="F296" s="393" t="s">
        <v>15</v>
      </c>
      <c r="G296" s="450" t="s">
        <v>765</v>
      </c>
      <c r="H296" s="394">
        <f>VLOOKUP(A296,'02.04.2024'!$A$2:$D$70989,3,FALSE)</f>
        <v>1541</v>
      </c>
      <c r="I296" s="395"/>
      <c r="J296" s="395">
        <v>200</v>
      </c>
      <c r="K296" s="396"/>
      <c r="L296" s="396"/>
      <c r="M296" s="396">
        <v>41704</v>
      </c>
      <c r="N296" s="396"/>
      <c r="O296" s="397">
        <v>9782747051309</v>
      </c>
      <c r="P296" s="409" t="s">
        <v>120</v>
      </c>
      <c r="Q296" s="397">
        <v>3280507</v>
      </c>
      <c r="R296" s="398">
        <v>12.5</v>
      </c>
      <c r="S296" s="398">
        <f t="shared" si="31"/>
        <v>11.848341232227488</v>
      </c>
      <c r="T296" s="399">
        <v>5.5E-2</v>
      </c>
      <c r="U296" s="1077"/>
      <c r="V296" s="400">
        <f t="shared" si="36"/>
        <v>0</v>
      </c>
      <c r="W296" s="401">
        <f t="shared" si="37"/>
        <v>0</v>
      </c>
      <c r="X296" s="402"/>
      <c r="Y296" s="402"/>
      <c r="Z296" s="402"/>
      <c r="AA296" s="402"/>
      <c r="AB296" s="402"/>
      <c r="AC296" s="403">
        <f t="shared" si="28"/>
        <v>0</v>
      </c>
      <c r="AD296" s="404">
        <f>IF($AC$2430&lt;85,AC296,AC296-(AC296*'EN-TÊTE DÉLÉGUES'!$C$37))</f>
        <v>0</v>
      </c>
      <c r="AE296" s="405">
        <f t="shared" si="38"/>
        <v>5.5E-2</v>
      </c>
      <c r="AF296" s="406">
        <f t="shared" si="29"/>
        <v>0</v>
      </c>
      <c r="AG296" s="407">
        <f t="shared" si="30"/>
        <v>0</v>
      </c>
    </row>
    <row r="297" spans="1:36" s="408" customFormat="1" ht="12" customHeight="1" x14ac:dyDescent="0.15">
      <c r="A297" s="391">
        <v>9782747066075</v>
      </c>
      <c r="B297" s="392">
        <v>16</v>
      </c>
      <c r="C297" s="393" t="s">
        <v>706</v>
      </c>
      <c r="D297" s="393" t="s">
        <v>1599</v>
      </c>
      <c r="E297" s="393" t="s">
        <v>380</v>
      </c>
      <c r="F297" s="393" t="s">
        <v>15</v>
      </c>
      <c r="G297" s="450" t="s">
        <v>419</v>
      </c>
      <c r="H297" s="394">
        <f>VLOOKUP(A297,'02.04.2024'!$A$2:$D$70989,3,FALSE)</f>
        <v>6582</v>
      </c>
      <c r="I297" s="395"/>
      <c r="J297" s="395">
        <v>200</v>
      </c>
      <c r="K297" s="396"/>
      <c r="L297" s="396"/>
      <c r="M297" s="396">
        <v>42809</v>
      </c>
      <c r="N297" s="396"/>
      <c r="O297" s="397">
        <v>9782747066075</v>
      </c>
      <c r="P297" s="409" t="s">
        <v>288</v>
      </c>
      <c r="Q297" s="397">
        <v>8517726</v>
      </c>
      <c r="R297" s="398">
        <v>12.5</v>
      </c>
      <c r="S297" s="398">
        <f t="shared" si="31"/>
        <v>11.848341232227488</v>
      </c>
      <c r="T297" s="399">
        <v>5.5E-2</v>
      </c>
      <c r="U297" s="1077"/>
      <c r="V297" s="400">
        <f t="shared" si="36"/>
        <v>0</v>
      </c>
      <c r="W297" s="401">
        <f t="shared" si="37"/>
        <v>0</v>
      </c>
      <c r="X297" s="402"/>
      <c r="Y297" s="402"/>
      <c r="Z297" s="402"/>
      <c r="AA297" s="402"/>
      <c r="AB297" s="402"/>
      <c r="AC297" s="403">
        <f t="shared" si="28"/>
        <v>0</v>
      </c>
      <c r="AD297" s="404">
        <f>IF($AC$2430&lt;85,AC297,AC297-(AC297*'EN-TÊTE DÉLÉGUES'!$C$37))</f>
        <v>0</v>
      </c>
      <c r="AE297" s="405">
        <f t="shared" si="38"/>
        <v>5.5E-2</v>
      </c>
      <c r="AF297" s="406">
        <f t="shared" si="29"/>
        <v>0</v>
      </c>
      <c r="AG297" s="407">
        <f t="shared" si="30"/>
        <v>0</v>
      </c>
    </row>
    <row r="298" spans="1:36" s="408" customFormat="1" ht="12" customHeight="1" x14ac:dyDescent="0.15">
      <c r="A298" s="391">
        <v>9782747061322</v>
      </c>
      <c r="B298" s="412">
        <v>16</v>
      </c>
      <c r="C298" s="393" t="s">
        <v>706</v>
      </c>
      <c r="D298" s="393" t="s">
        <v>1599</v>
      </c>
      <c r="E298" s="393" t="s">
        <v>380</v>
      </c>
      <c r="F298" s="393" t="s">
        <v>15</v>
      </c>
      <c r="G298" s="450" t="s">
        <v>230</v>
      </c>
      <c r="H298" s="394">
        <f>VLOOKUP(A298,'02.04.2024'!$A$2:$D$70989,3,FALSE)</f>
        <v>2482</v>
      </c>
      <c r="I298" s="395"/>
      <c r="J298" s="395">
        <v>200</v>
      </c>
      <c r="K298" s="396"/>
      <c r="L298" s="396"/>
      <c r="M298" s="396">
        <v>42445</v>
      </c>
      <c r="N298" s="396"/>
      <c r="O298" s="397">
        <v>9782747061322</v>
      </c>
      <c r="P298" s="409" t="s">
        <v>231</v>
      </c>
      <c r="Q298" s="397">
        <v>3236553</v>
      </c>
      <c r="R298" s="398">
        <v>12.5</v>
      </c>
      <c r="S298" s="398">
        <f t="shared" si="31"/>
        <v>11.848341232227488</v>
      </c>
      <c r="T298" s="399">
        <v>5.5E-2</v>
      </c>
      <c r="U298" s="1077"/>
      <c r="V298" s="400">
        <f t="shared" si="36"/>
        <v>0</v>
      </c>
      <c r="W298" s="401">
        <f t="shared" si="37"/>
        <v>0</v>
      </c>
      <c r="X298" s="402"/>
      <c r="Y298" s="402"/>
      <c r="Z298" s="402"/>
      <c r="AA298" s="402"/>
      <c r="AB298" s="402"/>
      <c r="AC298" s="403">
        <f t="shared" si="28"/>
        <v>0</v>
      </c>
      <c r="AD298" s="404">
        <f>IF($AC$2430&lt;85,AC298,AC298-(AC298*'EN-TÊTE DÉLÉGUES'!$C$37))</f>
        <v>0</v>
      </c>
      <c r="AE298" s="405">
        <f t="shared" si="38"/>
        <v>5.5E-2</v>
      </c>
      <c r="AF298" s="406">
        <f t="shared" si="29"/>
        <v>0</v>
      </c>
      <c r="AG298" s="407">
        <f t="shared" si="30"/>
        <v>0</v>
      </c>
    </row>
    <row r="299" spans="1:36" s="408" customFormat="1" ht="12" customHeight="1" x14ac:dyDescent="0.15">
      <c r="A299" s="391">
        <v>9782747085779</v>
      </c>
      <c r="B299" s="458">
        <v>16</v>
      </c>
      <c r="C299" s="393" t="s">
        <v>706</v>
      </c>
      <c r="D299" s="393" t="s">
        <v>1599</v>
      </c>
      <c r="E299" s="393" t="s">
        <v>380</v>
      </c>
      <c r="F299" s="393" t="s">
        <v>15</v>
      </c>
      <c r="G299" s="450" t="s">
        <v>766</v>
      </c>
      <c r="H299" s="394">
        <f>VLOOKUP(A299,'02.04.2024'!$A$2:$D$70989,3,FALSE)</f>
        <v>986</v>
      </c>
      <c r="I299" s="395"/>
      <c r="J299" s="395">
        <v>200</v>
      </c>
      <c r="K299" s="396"/>
      <c r="L299" s="396"/>
      <c r="M299" s="396">
        <v>42998</v>
      </c>
      <c r="N299" s="396"/>
      <c r="O299" s="397">
        <v>9782747085779</v>
      </c>
      <c r="P299" s="409" t="s">
        <v>458</v>
      </c>
      <c r="Q299" s="397">
        <v>7245567</v>
      </c>
      <c r="R299" s="398">
        <v>12.5</v>
      </c>
      <c r="S299" s="398">
        <f t="shared" si="31"/>
        <v>11.848341232227488</v>
      </c>
      <c r="T299" s="399">
        <v>5.5E-2</v>
      </c>
      <c r="U299" s="1077"/>
      <c r="V299" s="400">
        <f t="shared" si="36"/>
        <v>0</v>
      </c>
      <c r="W299" s="401">
        <f t="shared" si="37"/>
        <v>0</v>
      </c>
      <c r="X299" s="402"/>
      <c r="Y299" s="402"/>
      <c r="Z299" s="402"/>
      <c r="AA299" s="402"/>
      <c r="AB299" s="402"/>
      <c r="AC299" s="403">
        <f t="shared" si="28"/>
        <v>0</v>
      </c>
      <c r="AD299" s="404">
        <f>IF($AC$2430&lt;85,AC299,AC299-(AC299*'EN-TÊTE DÉLÉGUES'!$C$37))</f>
        <v>0</v>
      </c>
      <c r="AE299" s="405">
        <f t="shared" si="38"/>
        <v>5.5E-2</v>
      </c>
      <c r="AF299" s="406">
        <f t="shared" si="29"/>
        <v>0</v>
      </c>
      <c r="AG299" s="407">
        <f t="shared" si="30"/>
        <v>0</v>
      </c>
    </row>
    <row r="300" spans="1:36" s="408" customFormat="1" ht="12" customHeight="1" x14ac:dyDescent="0.15">
      <c r="A300" s="391">
        <v>9782747032308</v>
      </c>
      <c r="B300" s="412">
        <v>16</v>
      </c>
      <c r="C300" s="393" t="s">
        <v>706</v>
      </c>
      <c r="D300" s="393" t="s">
        <v>1599</v>
      </c>
      <c r="E300" s="393" t="s">
        <v>380</v>
      </c>
      <c r="F300" s="393" t="s">
        <v>15</v>
      </c>
      <c r="G300" s="450" t="s">
        <v>3532</v>
      </c>
      <c r="H300" s="394">
        <f>VLOOKUP(A300,'02.04.2024'!$A$2:$D$70989,3,FALSE)</f>
        <v>7247</v>
      </c>
      <c r="I300" s="395"/>
      <c r="J300" s="395">
        <v>200</v>
      </c>
      <c r="K300" s="396"/>
      <c r="L300" s="396"/>
      <c r="M300" s="396">
        <v>40206</v>
      </c>
      <c r="N300" s="396"/>
      <c r="O300" s="397">
        <v>9782747032308</v>
      </c>
      <c r="P300" s="409" t="s">
        <v>19</v>
      </c>
      <c r="Q300" s="397">
        <v>3358428</v>
      </c>
      <c r="R300" s="398">
        <v>12.5</v>
      </c>
      <c r="S300" s="398">
        <f t="shared" si="31"/>
        <v>11.848341232227488</v>
      </c>
      <c r="T300" s="399">
        <v>5.5E-2</v>
      </c>
      <c r="U300" s="1077"/>
      <c r="V300" s="400">
        <f t="shared" si="36"/>
        <v>0</v>
      </c>
      <c r="W300" s="401">
        <f t="shared" si="37"/>
        <v>0</v>
      </c>
      <c r="X300" s="402"/>
      <c r="Y300" s="402"/>
      <c r="Z300" s="402"/>
      <c r="AA300" s="402"/>
      <c r="AB300" s="402"/>
      <c r="AC300" s="403">
        <f t="shared" si="28"/>
        <v>0</v>
      </c>
      <c r="AD300" s="404">
        <f>IF($AC$2430&lt;85,AC300,AC300-(AC300*'EN-TÊTE DÉLÉGUES'!$C$37))</f>
        <v>0</v>
      </c>
      <c r="AE300" s="405">
        <f t="shared" si="38"/>
        <v>5.5E-2</v>
      </c>
      <c r="AF300" s="406">
        <f t="shared" si="29"/>
        <v>0</v>
      </c>
      <c r="AG300" s="407">
        <f t="shared" si="30"/>
        <v>0</v>
      </c>
    </row>
    <row r="301" spans="1:36" s="408" customFormat="1" ht="12" customHeight="1" x14ac:dyDescent="0.15">
      <c r="A301" s="391">
        <v>9791036320408</v>
      </c>
      <c r="B301" s="458">
        <v>16</v>
      </c>
      <c r="C301" s="393" t="s">
        <v>706</v>
      </c>
      <c r="D301" s="393" t="s">
        <v>1599</v>
      </c>
      <c r="E301" s="393" t="s">
        <v>380</v>
      </c>
      <c r="F301" s="450" t="s">
        <v>15</v>
      </c>
      <c r="G301" s="393" t="s">
        <v>2717</v>
      </c>
      <c r="H301" s="394">
        <f>VLOOKUP(A301,'02.04.2024'!$A$2:$D$70989,3,FALSE)</f>
        <v>737</v>
      </c>
      <c r="I301" s="395"/>
      <c r="J301" s="395">
        <v>200</v>
      </c>
      <c r="K301" s="396"/>
      <c r="L301" s="396"/>
      <c r="M301" s="396">
        <v>44524</v>
      </c>
      <c r="N301" s="395"/>
      <c r="O301" s="397">
        <v>9791036320408</v>
      </c>
      <c r="P301" s="395" t="s">
        <v>2716</v>
      </c>
      <c r="Q301" s="395">
        <v>5613100</v>
      </c>
      <c r="R301" s="398">
        <v>19.899999999999999</v>
      </c>
      <c r="S301" s="398">
        <f t="shared" si="31"/>
        <v>18.862559241706162</v>
      </c>
      <c r="T301" s="399">
        <v>5.5E-2</v>
      </c>
      <c r="U301" s="1077"/>
      <c r="V301" s="400">
        <f t="shared" si="36"/>
        <v>0</v>
      </c>
      <c r="W301" s="401">
        <f t="shared" si="37"/>
        <v>0</v>
      </c>
      <c r="X301" s="402"/>
      <c r="Y301" s="402"/>
      <c r="Z301" s="402"/>
      <c r="AA301" s="402"/>
      <c r="AB301" s="402"/>
      <c r="AC301" s="403">
        <f t="shared" si="28"/>
        <v>0</v>
      </c>
      <c r="AD301" s="404">
        <f>IF($AC$2430&lt;85,AC301,AC301-(AC301*'EN-TÊTE DÉLÉGUES'!$C$37))</f>
        <v>0</v>
      </c>
      <c r="AE301" s="405">
        <f t="shared" si="38"/>
        <v>5.5E-2</v>
      </c>
      <c r="AF301" s="406">
        <f t="shared" si="29"/>
        <v>0</v>
      </c>
      <c r="AG301" s="407">
        <f t="shared" si="30"/>
        <v>0</v>
      </c>
    </row>
    <row r="302" spans="1:36" ht="12" customHeight="1" x14ac:dyDescent="0.15">
      <c r="A302" s="98">
        <v>9791036364624</v>
      </c>
      <c r="B302" s="356">
        <v>16</v>
      </c>
      <c r="C302" s="99" t="s">
        <v>706</v>
      </c>
      <c r="D302" s="99" t="s">
        <v>1599</v>
      </c>
      <c r="E302" s="99" t="s">
        <v>380</v>
      </c>
      <c r="F302" s="99" t="s">
        <v>15</v>
      </c>
      <c r="G302" s="99" t="s">
        <v>5177</v>
      </c>
      <c r="H302" s="100">
        <f>VLOOKUP(A302,'02.04.2024'!$A$2:$D$70989,3,FALSE)</f>
        <v>0</v>
      </c>
      <c r="I302" s="101"/>
      <c r="J302" s="101">
        <v>100</v>
      </c>
      <c r="K302" s="121"/>
      <c r="L302" s="121">
        <v>45406</v>
      </c>
      <c r="M302" s="121"/>
      <c r="N302" s="121" t="s">
        <v>1811</v>
      </c>
      <c r="O302" s="102">
        <v>9791036364624</v>
      </c>
      <c r="P302" s="103" t="s">
        <v>5178</v>
      </c>
      <c r="Q302" s="101">
        <v>1398234</v>
      </c>
      <c r="R302" s="124">
        <v>13.5</v>
      </c>
      <c r="S302" s="124">
        <f t="shared" si="31"/>
        <v>12.796208530805687</v>
      </c>
      <c r="T302" s="355">
        <v>5.5E-2</v>
      </c>
      <c r="U302" s="1077"/>
      <c r="V302" s="240">
        <f t="shared" si="36"/>
        <v>0</v>
      </c>
      <c r="W302" s="196">
        <f t="shared" si="37"/>
        <v>0</v>
      </c>
      <c r="X302" s="440"/>
      <c r="Y302" s="440"/>
      <c r="Z302" s="440"/>
      <c r="AA302" s="440"/>
      <c r="AB302" s="440"/>
      <c r="AC302" s="441">
        <f t="shared" ref="AC302:AC371" si="43">W302/(1+AE302)</f>
        <v>0</v>
      </c>
      <c r="AD302" s="442">
        <f>IF($AC$2430&lt;85,AC302,AC302-(AC302*'EN-TÊTE DÉLÉGUES'!$C$37))</f>
        <v>0</v>
      </c>
      <c r="AE302" s="443">
        <f t="shared" si="38"/>
        <v>5.5E-2</v>
      </c>
      <c r="AF302" s="444">
        <f t="shared" ref="AF302:AF371" si="44">+AD302*AE302</f>
        <v>0</v>
      </c>
      <c r="AG302" s="445">
        <f t="shared" ref="AG302:AG371" si="45">+AD302+AF302</f>
        <v>0</v>
      </c>
      <c r="AH302" s="447"/>
      <c r="AI302" s="448"/>
      <c r="AJ302" s="447"/>
    </row>
    <row r="303" spans="1:36" s="408" customFormat="1" ht="12" customHeight="1" x14ac:dyDescent="0.15">
      <c r="A303" s="391">
        <v>9791036315855</v>
      </c>
      <c r="B303" s="395">
        <v>16</v>
      </c>
      <c r="C303" s="393" t="s">
        <v>706</v>
      </c>
      <c r="D303" s="393" t="s">
        <v>1599</v>
      </c>
      <c r="E303" s="393" t="s">
        <v>380</v>
      </c>
      <c r="F303" s="450" t="s">
        <v>18</v>
      </c>
      <c r="G303" s="393" t="s">
        <v>3533</v>
      </c>
      <c r="H303" s="394">
        <f>VLOOKUP(A303,'02.04.2024'!$A$2:$D$70989,3,FALSE)</f>
        <v>298</v>
      </c>
      <c r="I303" s="395"/>
      <c r="J303" s="395">
        <v>200</v>
      </c>
      <c r="K303" s="396"/>
      <c r="L303" s="396"/>
      <c r="M303" s="396">
        <v>44118</v>
      </c>
      <c r="N303" s="396"/>
      <c r="O303" s="397">
        <v>9791036315855</v>
      </c>
      <c r="P303" s="409" t="s">
        <v>2044</v>
      </c>
      <c r="Q303" s="397">
        <v>1362346</v>
      </c>
      <c r="R303" s="398">
        <v>9.9</v>
      </c>
      <c r="S303" s="398">
        <f t="shared" si="31"/>
        <v>9.3838862559241711</v>
      </c>
      <c r="T303" s="399">
        <v>5.5E-2</v>
      </c>
      <c r="U303" s="1077"/>
      <c r="V303" s="400">
        <f t="shared" si="36"/>
        <v>0</v>
      </c>
      <c r="W303" s="401">
        <f t="shared" si="37"/>
        <v>0</v>
      </c>
      <c r="X303" s="402"/>
      <c r="Y303" s="402"/>
      <c r="Z303" s="402"/>
      <c r="AA303" s="402"/>
      <c r="AB303" s="402"/>
      <c r="AC303" s="403">
        <f t="shared" si="43"/>
        <v>0</v>
      </c>
      <c r="AD303" s="404">
        <f>IF($AC$2430&lt;85,AC303,AC303-(AC303*'EN-TÊTE DÉLÉGUES'!$C$37))</f>
        <v>0</v>
      </c>
      <c r="AE303" s="405">
        <f t="shared" si="38"/>
        <v>5.5E-2</v>
      </c>
      <c r="AF303" s="406">
        <f t="shared" si="44"/>
        <v>0</v>
      </c>
      <c r="AG303" s="407">
        <f t="shared" si="45"/>
        <v>0</v>
      </c>
    </row>
    <row r="304" spans="1:36" s="509" customFormat="1" ht="12" customHeight="1" x14ac:dyDescent="0.15">
      <c r="A304" s="495">
        <v>9791036313882</v>
      </c>
      <c r="B304" s="500">
        <v>16</v>
      </c>
      <c r="C304" s="589" t="s">
        <v>706</v>
      </c>
      <c r="D304" s="590" t="s">
        <v>1599</v>
      </c>
      <c r="E304" s="497" t="s">
        <v>380</v>
      </c>
      <c r="F304" s="497" t="s">
        <v>18</v>
      </c>
      <c r="G304" s="497" t="s">
        <v>11</v>
      </c>
      <c r="H304" s="499">
        <f>VLOOKUP(A304,'02.04.2024'!$A$2:$D$70989,3,FALSE)</f>
        <v>0</v>
      </c>
      <c r="I304" s="500" t="s">
        <v>378</v>
      </c>
      <c r="J304" s="510">
        <v>200</v>
      </c>
      <c r="K304" s="501"/>
      <c r="L304" s="501"/>
      <c r="M304" s="501">
        <v>43761</v>
      </c>
      <c r="N304" s="501"/>
      <c r="O304" s="502">
        <v>9791036313882</v>
      </c>
      <c r="P304" s="503" t="s">
        <v>1332</v>
      </c>
      <c r="Q304" s="502">
        <v>7853578</v>
      </c>
      <c r="R304" s="504">
        <v>21.9</v>
      </c>
      <c r="S304" s="504">
        <f t="shared" si="31"/>
        <v>18.25</v>
      </c>
      <c r="T304" s="505">
        <v>0.2</v>
      </c>
      <c r="U304" s="1079"/>
      <c r="V304" s="506">
        <f t="shared" si="36"/>
        <v>0</v>
      </c>
      <c r="W304" s="507">
        <f t="shared" si="37"/>
        <v>0</v>
      </c>
      <c r="X304" s="508"/>
      <c r="Y304" s="508"/>
      <c r="Z304" s="508"/>
      <c r="AA304" s="508"/>
      <c r="AB304" s="508"/>
      <c r="AC304" s="564">
        <f t="shared" si="43"/>
        <v>0</v>
      </c>
      <c r="AD304" s="565">
        <f>IF($AC$2430&lt;85,AC304,AC304-(AC304*'EN-TÊTE DÉLÉGUES'!$C$37))</f>
        <v>0</v>
      </c>
      <c r="AE304" s="566">
        <f t="shared" si="38"/>
        <v>0.2</v>
      </c>
      <c r="AF304" s="567">
        <f t="shared" si="44"/>
        <v>0</v>
      </c>
      <c r="AG304" s="568">
        <f t="shared" si="45"/>
        <v>0</v>
      </c>
    </row>
    <row r="305" spans="1:34" s="408" customFormat="1" ht="12" customHeight="1" x14ac:dyDescent="0.15">
      <c r="A305" s="391">
        <v>9782747085793</v>
      </c>
      <c r="B305" s="395">
        <v>16</v>
      </c>
      <c r="C305" s="393" t="s">
        <v>706</v>
      </c>
      <c r="D305" s="393" t="s">
        <v>1599</v>
      </c>
      <c r="E305" s="393" t="s">
        <v>380</v>
      </c>
      <c r="F305" s="393" t="s">
        <v>18</v>
      </c>
      <c r="G305" s="450" t="s">
        <v>472</v>
      </c>
      <c r="H305" s="394">
        <f>VLOOKUP(A305,'02.04.2024'!$A$2:$D$70989,3,FALSE)</f>
        <v>1402</v>
      </c>
      <c r="I305" s="395"/>
      <c r="J305" s="395">
        <v>200</v>
      </c>
      <c r="K305" s="591">
        <v>45450</v>
      </c>
      <c r="L305" s="396"/>
      <c r="M305" s="396">
        <v>43012</v>
      </c>
      <c r="N305" s="396"/>
      <c r="O305" s="397">
        <v>9782747085793</v>
      </c>
      <c r="P305" s="409" t="s">
        <v>457</v>
      </c>
      <c r="Q305" s="397">
        <v>7245443</v>
      </c>
      <c r="R305" s="398">
        <v>13.9</v>
      </c>
      <c r="S305" s="398">
        <f t="shared" si="31"/>
        <v>13.175355450236967</v>
      </c>
      <c r="T305" s="399">
        <v>5.5E-2</v>
      </c>
      <c r="U305" s="1077"/>
      <c r="V305" s="400">
        <f t="shared" si="36"/>
        <v>0</v>
      </c>
      <c r="W305" s="401">
        <f t="shared" si="37"/>
        <v>0</v>
      </c>
      <c r="X305" s="402"/>
      <c r="Y305" s="402"/>
      <c r="Z305" s="402"/>
      <c r="AA305" s="402"/>
      <c r="AB305" s="402"/>
      <c r="AC305" s="403">
        <f t="shared" si="43"/>
        <v>0</v>
      </c>
      <c r="AD305" s="404">
        <f>IF($AC$2430&lt;85,AC305,AC305-(AC305*'EN-TÊTE DÉLÉGUES'!$C$37))</f>
        <v>0</v>
      </c>
      <c r="AE305" s="405">
        <f t="shared" si="38"/>
        <v>5.5E-2</v>
      </c>
      <c r="AF305" s="406">
        <f t="shared" si="44"/>
        <v>0</v>
      </c>
      <c r="AG305" s="407">
        <f t="shared" si="45"/>
        <v>0</v>
      </c>
    </row>
    <row r="306" spans="1:34" s="408" customFormat="1" ht="12" customHeight="1" x14ac:dyDescent="0.15">
      <c r="A306" s="391">
        <v>9791036320415</v>
      </c>
      <c r="B306" s="395">
        <v>16</v>
      </c>
      <c r="C306" s="393" t="s">
        <v>706</v>
      </c>
      <c r="D306" s="393" t="s">
        <v>1599</v>
      </c>
      <c r="E306" s="393" t="s">
        <v>380</v>
      </c>
      <c r="F306" s="450" t="s">
        <v>18</v>
      </c>
      <c r="G306" s="393" t="s">
        <v>2046</v>
      </c>
      <c r="H306" s="394">
        <f>VLOOKUP(A306,'02.04.2024'!$A$2:$D$70989,3,FALSE)</f>
        <v>1819</v>
      </c>
      <c r="I306" s="395"/>
      <c r="J306" s="395">
        <v>200</v>
      </c>
      <c r="K306" s="396"/>
      <c r="L306" s="396"/>
      <c r="M306" s="396">
        <v>44104</v>
      </c>
      <c r="N306" s="396"/>
      <c r="O306" s="397">
        <v>9791036320415</v>
      </c>
      <c r="P306" s="409" t="s">
        <v>2045</v>
      </c>
      <c r="Q306" s="397">
        <v>5613223</v>
      </c>
      <c r="R306" s="398">
        <v>21.9</v>
      </c>
      <c r="S306" s="398">
        <f t="shared" ref="S306:S369" si="46">R306/(1+T306)</f>
        <v>18.25</v>
      </c>
      <c r="T306" s="399">
        <v>0.2</v>
      </c>
      <c r="U306" s="1077"/>
      <c r="V306" s="400">
        <f t="shared" si="36"/>
        <v>0</v>
      </c>
      <c r="W306" s="401">
        <f t="shared" si="37"/>
        <v>0</v>
      </c>
      <c r="X306" s="402"/>
      <c r="Y306" s="402"/>
      <c r="Z306" s="402"/>
      <c r="AA306" s="402"/>
      <c r="AB306" s="402"/>
      <c r="AC306" s="564">
        <f t="shared" si="43"/>
        <v>0</v>
      </c>
      <c r="AD306" s="565">
        <f>IF($AC$2430&lt;85,AC306,AC306-(AC306*'EN-TÊTE DÉLÉGUES'!$C$37))</f>
        <v>0</v>
      </c>
      <c r="AE306" s="566">
        <f t="shared" si="38"/>
        <v>0.2</v>
      </c>
      <c r="AF306" s="567">
        <f t="shared" si="44"/>
        <v>0</v>
      </c>
      <c r="AG306" s="568">
        <f t="shared" si="45"/>
        <v>0</v>
      </c>
    </row>
    <row r="307" spans="1:34" s="588" customFormat="1" ht="12" customHeight="1" x14ac:dyDescent="0.15">
      <c r="A307" s="582">
        <v>9791036357688</v>
      </c>
      <c r="B307" s="468">
        <v>16</v>
      </c>
      <c r="C307" s="429" t="s">
        <v>706</v>
      </c>
      <c r="D307" s="429" t="s">
        <v>1599</v>
      </c>
      <c r="E307" s="429" t="s">
        <v>380</v>
      </c>
      <c r="F307" s="465" t="s">
        <v>18</v>
      </c>
      <c r="G307" s="592" t="s">
        <v>4294</v>
      </c>
      <c r="H307" s="431">
        <f>VLOOKUP(A307,'02.04.2024'!$A$2:$D$70989,3,FALSE)</f>
        <v>1523</v>
      </c>
      <c r="I307" s="583"/>
      <c r="J307" s="583">
        <v>200</v>
      </c>
      <c r="K307" s="584"/>
      <c r="L307" s="584"/>
      <c r="M307" s="585">
        <v>45021</v>
      </c>
      <c r="N307" s="585" t="s">
        <v>1811</v>
      </c>
      <c r="O307" s="431">
        <v>9791036357688</v>
      </c>
      <c r="P307" s="586" t="s">
        <v>4270</v>
      </c>
      <c r="Q307" s="481">
        <v>2823389</v>
      </c>
      <c r="R307" s="587">
        <v>14.9</v>
      </c>
      <c r="S307" s="436">
        <f t="shared" si="46"/>
        <v>14.123222748815166</v>
      </c>
      <c r="T307" s="487">
        <v>5.5E-2</v>
      </c>
      <c r="U307" s="1082"/>
      <c r="V307" s="438">
        <f t="shared" si="36"/>
        <v>0</v>
      </c>
      <c r="W307" s="439">
        <f t="shared" si="37"/>
        <v>0</v>
      </c>
      <c r="AC307" s="453">
        <f t="shared" si="43"/>
        <v>0</v>
      </c>
      <c r="AD307" s="454">
        <f>IF($AC$2430&lt;85,AC307,AC307-(AC307*'EN-TÊTE DÉLÉGUES'!$C$37))</f>
        <v>0</v>
      </c>
      <c r="AE307" s="455">
        <f t="shared" si="38"/>
        <v>5.5E-2</v>
      </c>
      <c r="AF307" s="456">
        <f t="shared" si="44"/>
        <v>0</v>
      </c>
      <c r="AG307" s="457">
        <f t="shared" si="45"/>
        <v>0</v>
      </c>
    </row>
    <row r="308" spans="1:34" s="408" customFormat="1" ht="12" customHeight="1" x14ac:dyDescent="0.15">
      <c r="A308" s="391">
        <v>9782747098649</v>
      </c>
      <c r="B308" s="395">
        <v>16</v>
      </c>
      <c r="C308" s="393" t="s">
        <v>706</v>
      </c>
      <c r="D308" s="514" t="s">
        <v>1599</v>
      </c>
      <c r="E308" s="514" t="s">
        <v>380</v>
      </c>
      <c r="F308" s="515" t="s">
        <v>18</v>
      </c>
      <c r="G308" s="450" t="s">
        <v>1189</v>
      </c>
      <c r="H308" s="394">
        <f>VLOOKUP(A308,'02.04.2024'!$A$2:$D$70989,3,FALSE)</f>
        <v>100</v>
      </c>
      <c r="I308" s="395"/>
      <c r="J308" s="395">
        <v>300</v>
      </c>
      <c r="K308" s="396"/>
      <c r="L308" s="396"/>
      <c r="M308" s="396">
        <v>43523</v>
      </c>
      <c r="N308" s="396"/>
      <c r="O308" s="397">
        <v>9782747098649</v>
      </c>
      <c r="P308" s="409" t="s">
        <v>1070</v>
      </c>
      <c r="Q308" s="397">
        <v>8863687</v>
      </c>
      <c r="R308" s="398">
        <v>12.9</v>
      </c>
      <c r="S308" s="398">
        <f t="shared" si="46"/>
        <v>12.227488151658768</v>
      </c>
      <c r="T308" s="399">
        <v>5.5E-2</v>
      </c>
      <c r="U308" s="1077"/>
      <c r="V308" s="400">
        <f t="shared" si="36"/>
        <v>0</v>
      </c>
      <c r="W308" s="401">
        <f t="shared" si="37"/>
        <v>0</v>
      </c>
      <c r="X308" s="402"/>
      <c r="Y308" s="402"/>
      <c r="Z308" s="402"/>
      <c r="AA308" s="402"/>
      <c r="AB308" s="402"/>
      <c r="AC308" s="403">
        <f t="shared" si="43"/>
        <v>0</v>
      </c>
      <c r="AD308" s="404">
        <f>IF($AC$2430&lt;85,AC308,AC308-(AC308*'EN-TÊTE DÉLÉGUES'!$C$37))</f>
        <v>0</v>
      </c>
      <c r="AE308" s="405">
        <f t="shared" si="38"/>
        <v>5.5E-2</v>
      </c>
      <c r="AF308" s="406">
        <f t="shared" si="44"/>
        <v>0</v>
      </c>
      <c r="AG308" s="407">
        <f t="shared" si="45"/>
        <v>0</v>
      </c>
    </row>
    <row r="309" spans="1:34" s="408" customFormat="1" ht="12" customHeight="1" x14ac:dyDescent="0.15">
      <c r="A309" s="449">
        <v>9782747088558</v>
      </c>
      <c r="B309" s="395">
        <v>16</v>
      </c>
      <c r="C309" s="450" t="s">
        <v>706</v>
      </c>
      <c r="D309" s="450" t="s">
        <v>1599</v>
      </c>
      <c r="E309" s="450" t="s">
        <v>380</v>
      </c>
      <c r="F309" s="450" t="s">
        <v>18</v>
      </c>
      <c r="G309" s="450" t="s">
        <v>559</v>
      </c>
      <c r="H309" s="394">
        <f>VLOOKUP(A309,'02.04.2024'!$A$2:$D$70989,3,FALSE)</f>
        <v>151</v>
      </c>
      <c r="I309" s="395"/>
      <c r="J309" s="414">
        <v>200</v>
      </c>
      <c r="K309" s="396"/>
      <c r="L309" s="396"/>
      <c r="M309" s="396">
        <v>43222</v>
      </c>
      <c r="N309" s="396"/>
      <c r="O309" s="394">
        <v>9782747088558</v>
      </c>
      <c r="P309" s="451" t="s">
        <v>546</v>
      </c>
      <c r="Q309" s="394">
        <v>4018306</v>
      </c>
      <c r="R309" s="398">
        <v>9.9</v>
      </c>
      <c r="S309" s="398">
        <f t="shared" si="46"/>
        <v>9.3838862559241711</v>
      </c>
      <c r="T309" s="452">
        <v>5.5E-2</v>
      </c>
      <c r="U309" s="1077"/>
      <c r="V309" s="400">
        <f t="shared" si="36"/>
        <v>0</v>
      </c>
      <c r="W309" s="401">
        <f t="shared" si="37"/>
        <v>0</v>
      </c>
      <c r="X309" s="402"/>
      <c r="Y309" s="402"/>
      <c r="Z309" s="402"/>
      <c r="AA309" s="402"/>
      <c r="AB309" s="402"/>
      <c r="AC309" s="403">
        <f t="shared" si="43"/>
        <v>0</v>
      </c>
      <c r="AD309" s="404">
        <f>IF($AC$2430&lt;85,AC309,AC309-(AC309*'EN-TÊTE DÉLÉGUES'!$C$37))</f>
        <v>0</v>
      </c>
      <c r="AE309" s="405">
        <f t="shared" si="38"/>
        <v>5.5E-2</v>
      </c>
      <c r="AF309" s="406">
        <f t="shared" si="44"/>
        <v>0</v>
      </c>
      <c r="AG309" s="407">
        <f t="shared" si="45"/>
        <v>0</v>
      </c>
    </row>
    <row r="310" spans="1:34" s="509" customFormat="1" ht="12" customHeight="1" x14ac:dyDescent="0.15">
      <c r="A310" s="495">
        <v>9782747070911</v>
      </c>
      <c r="B310" s="500">
        <v>16</v>
      </c>
      <c r="C310" s="497" t="s">
        <v>706</v>
      </c>
      <c r="D310" s="497" t="s">
        <v>1599</v>
      </c>
      <c r="E310" s="497" t="s">
        <v>380</v>
      </c>
      <c r="F310" s="497" t="s">
        <v>18</v>
      </c>
      <c r="G310" s="498" t="s">
        <v>767</v>
      </c>
      <c r="H310" s="499">
        <f>VLOOKUP(A310,'02.04.2024'!$A$2:$D$70989,3,FALSE)</f>
        <v>0</v>
      </c>
      <c r="I310" s="500" t="s">
        <v>378</v>
      </c>
      <c r="J310" s="500">
        <v>200</v>
      </c>
      <c r="K310" s="501"/>
      <c r="L310" s="501"/>
      <c r="M310" s="501">
        <v>42634</v>
      </c>
      <c r="N310" s="501"/>
      <c r="O310" s="502">
        <v>9782747070911</v>
      </c>
      <c r="P310" s="503" t="s">
        <v>276</v>
      </c>
      <c r="Q310" s="502">
        <v>8854685</v>
      </c>
      <c r="R310" s="504">
        <v>9.9</v>
      </c>
      <c r="S310" s="504">
        <f t="shared" si="46"/>
        <v>9.3838862559241711</v>
      </c>
      <c r="T310" s="505">
        <v>5.5E-2</v>
      </c>
      <c r="U310" s="1079"/>
      <c r="V310" s="506">
        <f t="shared" si="36"/>
        <v>0</v>
      </c>
      <c r="W310" s="507">
        <f t="shared" si="37"/>
        <v>0</v>
      </c>
      <c r="X310" s="508"/>
      <c r="Y310" s="508"/>
      <c r="Z310" s="508"/>
      <c r="AA310" s="508"/>
      <c r="AB310" s="508"/>
      <c r="AC310" s="421">
        <f t="shared" si="43"/>
        <v>0</v>
      </c>
      <c r="AD310" s="422">
        <f>IF($AC$2430&lt;85,AC310,AC310-(AC310*'EN-TÊTE DÉLÉGUES'!$C$37))</f>
        <v>0</v>
      </c>
      <c r="AE310" s="423">
        <f t="shared" si="38"/>
        <v>5.5E-2</v>
      </c>
      <c r="AF310" s="424">
        <f t="shared" si="44"/>
        <v>0</v>
      </c>
      <c r="AG310" s="425">
        <f t="shared" si="45"/>
        <v>0</v>
      </c>
    </row>
    <row r="311" spans="1:34" s="408" customFormat="1" ht="12" customHeight="1" x14ac:dyDescent="0.15">
      <c r="A311" s="391">
        <v>9782747098632</v>
      </c>
      <c r="B311" s="395">
        <v>16</v>
      </c>
      <c r="C311" s="450" t="s">
        <v>706</v>
      </c>
      <c r="D311" s="450" t="s">
        <v>1599</v>
      </c>
      <c r="E311" s="450" t="s">
        <v>380</v>
      </c>
      <c r="F311" s="450" t="s">
        <v>18</v>
      </c>
      <c r="G311" s="450" t="s">
        <v>1037</v>
      </c>
      <c r="H311" s="394">
        <f>VLOOKUP(A311,'02.04.2024'!$A$2:$D$70989,3,FALSE)</f>
        <v>639</v>
      </c>
      <c r="I311" s="395"/>
      <c r="J311" s="395">
        <v>200</v>
      </c>
      <c r="K311" s="396"/>
      <c r="L311" s="396"/>
      <c r="M311" s="396">
        <v>43558</v>
      </c>
      <c r="N311" s="396"/>
      <c r="O311" s="397">
        <v>9782747098632</v>
      </c>
      <c r="P311" s="409" t="s">
        <v>1071</v>
      </c>
      <c r="Q311" s="397">
        <v>8863564</v>
      </c>
      <c r="R311" s="398">
        <v>12.5</v>
      </c>
      <c r="S311" s="398">
        <f t="shared" si="46"/>
        <v>11.848341232227488</v>
      </c>
      <c r="T311" s="399">
        <v>5.5E-2</v>
      </c>
      <c r="U311" s="1077"/>
      <c r="V311" s="400">
        <f t="shared" si="36"/>
        <v>0</v>
      </c>
      <c r="W311" s="401">
        <f t="shared" si="37"/>
        <v>0</v>
      </c>
      <c r="X311" s="402"/>
      <c r="Y311" s="402"/>
      <c r="Z311" s="402"/>
      <c r="AA311" s="402"/>
      <c r="AB311" s="402"/>
      <c r="AC311" s="403">
        <f t="shared" si="43"/>
        <v>0</v>
      </c>
      <c r="AD311" s="404">
        <f>IF($AC$2430&lt;85,AC311,AC311-(AC311*'EN-TÊTE DÉLÉGUES'!$C$37))</f>
        <v>0</v>
      </c>
      <c r="AE311" s="405">
        <f t="shared" si="38"/>
        <v>5.5E-2</v>
      </c>
      <c r="AF311" s="406">
        <f t="shared" si="44"/>
        <v>0</v>
      </c>
      <c r="AG311" s="407">
        <f t="shared" si="45"/>
        <v>0</v>
      </c>
    </row>
    <row r="312" spans="1:34" s="408" customFormat="1" ht="12" customHeight="1" x14ac:dyDescent="0.15">
      <c r="A312" s="558">
        <v>9791036335938</v>
      </c>
      <c r="B312" s="539">
        <v>15</v>
      </c>
      <c r="C312" s="540" t="s">
        <v>706</v>
      </c>
      <c r="D312" s="540" t="s">
        <v>1599</v>
      </c>
      <c r="E312" s="540" t="s">
        <v>380</v>
      </c>
      <c r="F312" s="559" t="s">
        <v>1994</v>
      </c>
      <c r="G312" s="540" t="s">
        <v>2718</v>
      </c>
      <c r="H312" s="542">
        <f>VLOOKUP(A312,'02.04.2024'!$A$2:$D$70989,3,FALSE)</f>
        <v>2492</v>
      </c>
      <c r="I312" s="539"/>
      <c r="J312" s="539">
        <v>200</v>
      </c>
      <c r="K312" s="560"/>
      <c r="L312" s="560"/>
      <c r="M312" s="560">
        <v>44503</v>
      </c>
      <c r="N312" s="539"/>
      <c r="O312" s="561">
        <v>9791036335938</v>
      </c>
      <c r="P312" s="539" t="s">
        <v>2715</v>
      </c>
      <c r="Q312" s="539">
        <v>5648197</v>
      </c>
      <c r="R312" s="549">
        <v>15.9</v>
      </c>
      <c r="S312" s="549">
        <f t="shared" si="46"/>
        <v>13.25</v>
      </c>
      <c r="T312" s="563">
        <v>0.2</v>
      </c>
      <c r="U312" s="1081"/>
      <c r="V312" s="551">
        <f t="shared" si="36"/>
        <v>0</v>
      </c>
      <c r="W312" s="552">
        <f t="shared" si="37"/>
        <v>0</v>
      </c>
      <c r="X312" s="402"/>
      <c r="Y312" s="402"/>
      <c r="Z312" s="402"/>
      <c r="AA312" s="402"/>
      <c r="AB312" s="402"/>
      <c r="AC312" s="564">
        <f t="shared" si="43"/>
        <v>0</v>
      </c>
      <c r="AD312" s="565">
        <f>IF($AC$2430&lt;85,AC312,AC312-(AC312*'EN-TÊTE DÉLÉGUES'!$C$37))</f>
        <v>0</v>
      </c>
      <c r="AE312" s="566">
        <f t="shared" si="38"/>
        <v>0.2</v>
      </c>
      <c r="AF312" s="567">
        <f t="shared" si="44"/>
        <v>0</v>
      </c>
      <c r="AG312" s="568">
        <f t="shared" si="45"/>
        <v>0</v>
      </c>
    </row>
    <row r="313" spans="1:34" s="408" customFormat="1" ht="12" customHeight="1" x14ac:dyDescent="0.15">
      <c r="A313" s="558">
        <v>9791036313967</v>
      </c>
      <c r="B313" s="572">
        <v>15</v>
      </c>
      <c r="C313" s="540" t="s">
        <v>706</v>
      </c>
      <c r="D313" s="540" t="s">
        <v>1599</v>
      </c>
      <c r="E313" s="540" t="s">
        <v>380</v>
      </c>
      <c r="F313" s="540" t="s">
        <v>1994</v>
      </c>
      <c r="G313" s="540" t="s">
        <v>768</v>
      </c>
      <c r="H313" s="542">
        <f>VLOOKUP(A313,'02.04.2024'!$A$2:$D$70989,3,FALSE)</f>
        <v>2344</v>
      </c>
      <c r="I313" s="539"/>
      <c r="J313" s="547">
        <v>200</v>
      </c>
      <c r="K313" s="560"/>
      <c r="L313" s="560"/>
      <c r="M313" s="560">
        <v>43761</v>
      </c>
      <c r="N313" s="560"/>
      <c r="O313" s="561">
        <v>9791036313967</v>
      </c>
      <c r="P313" s="562" t="s">
        <v>1417</v>
      </c>
      <c r="Q313" s="561">
        <v>7938168</v>
      </c>
      <c r="R313" s="549">
        <v>19.899999999999999</v>
      </c>
      <c r="S313" s="549">
        <f t="shared" si="46"/>
        <v>16.583333333333332</v>
      </c>
      <c r="T313" s="563">
        <v>0.2</v>
      </c>
      <c r="U313" s="1081"/>
      <c r="V313" s="551">
        <f t="shared" si="36"/>
        <v>0</v>
      </c>
      <c r="W313" s="552">
        <f t="shared" si="37"/>
        <v>0</v>
      </c>
      <c r="X313" s="402"/>
      <c r="Y313" s="402"/>
      <c r="Z313" s="402"/>
      <c r="AA313" s="402"/>
      <c r="AB313" s="402"/>
      <c r="AC313" s="564">
        <f t="shared" si="43"/>
        <v>0</v>
      </c>
      <c r="AD313" s="565">
        <f>IF($AC$2430&lt;85,AC313,AC313-(AC313*'EN-TÊTE DÉLÉGUES'!$C$37))</f>
        <v>0</v>
      </c>
      <c r="AE313" s="566">
        <f t="shared" si="38"/>
        <v>0.2</v>
      </c>
      <c r="AF313" s="567">
        <f t="shared" si="44"/>
        <v>0</v>
      </c>
      <c r="AG313" s="568">
        <f t="shared" si="45"/>
        <v>0</v>
      </c>
    </row>
    <row r="314" spans="1:34" s="408" customFormat="1" ht="12" customHeight="1" x14ac:dyDescent="0.15">
      <c r="A314" s="571">
        <v>9782747099608</v>
      </c>
      <c r="B314" s="572">
        <v>15</v>
      </c>
      <c r="C314" s="540" t="s">
        <v>706</v>
      </c>
      <c r="D314" s="593" t="s">
        <v>1599</v>
      </c>
      <c r="E314" s="593" t="s">
        <v>380</v>
      </c>
      <c r="F314" s="594" t="s">
        <v>1994</v>
      </c>
      <c r="G314" s="593" t="s">
        <v>691</v>
      </c>
      <c r="H314" s="542">
        <f>VLOOKUP(A314,'02.04.2024'!$A$2:$D$70989,3,FALSE)</f>
        <v>1095</v>
      </c>
      <c r="I314" s="547"/>
      <c r="J314" s="547">
        <v>200</v>
      </c>
      <c r="K314" s="560"/>
      <c r="L314" s="560"/>
      <c r="M314" s="560">
        <v>43376</v>
      </c>
      <c r="N314" s="560"/>
      <c r="O314" s="542">
        <v>9782747099608</v>
      </c>
      <c r="P314" s="573" t="s">
        <v>668</v>
      </c>
      <c r="Q314" s="542">
        <v>4443488</v>
      </c>
      <c r="R314" s="549">
        <v>14.9</v>
      </c>
      <c r="S314" s="549">
        <f t="shared" si="46"/>
        <v>12.416666666666668</v>
      </c>
      <c r="T314" s="574">
        <v>0.2</v>
      </c>
      <c r="U314" s="1081"/>
      <c r="V314" s="551">
        <f t="shared" si="36"/>
        <v>0</v>
      </c>
      <c r="W314" s="552">
        <f t="shared" si="37"/>
        <v>0</v>
      </c>
      <c r="X314" s="402"/>
      <c r="Y314" s="402"/>
      <c r="Z314" s="402"/>
      <c r="AA314" s="402"/>
      <c r="AB314" s="402"/>
      <c r="AC314" s="564">
        <f t="shared" si="43"/>
        <v>0</v>
      </c>
      <c r="AD314" s="565">
        <f>IF($AC$2430&lt;85,AC314,AC314-(AC314*'EN-TÊTE DÉLÉGUES'!$C$37))</f>
        <v>0</v>
      </c>
      <c r="AE314" s="566">
        <f t="shared" si="38"/>
        <v>0.2</v>
      </c>
      <c r="AF314" s="567">
        <f t="shared" si="44"/>
        <v>0</v>
      </c>
      <c r="AG314" s="568">
        <f t="shared" si="45"/>
        <v>0</v>
      </c>
    </row>
    <row r="315" spans="1:34" s="446" customFormat="1" ht="12" customHeight="1" x14ac:dyDescent="0.15">
      <c r="A315" s="427">
        <v>9791036364655</v>
      </c>
      <c r="B315" s="468">
        <v>16</v>
      </c>
      <c r="C315" s="429" t="s">
        <v>706</v>
      </c>
      <c r="D315" s="429" t="s">
        <v>1599</v>
      </c>
      <c r="E315" s="429" t="s">
        <v>380</v>
      </c>
      <c r="F315" s="430" t="s">
        <v>5431</v>
      </c>
      <c r="G315" s="430" t="s">
        <v>5050</v>
      </c>
      <c r="H315" s="431">
        <f>VLOOKUP(A315,'02.04.2024'!$A$2:$D$70989,3,FALSE)</f>
        <v>478</v>
      </c>
      <c r="I315" s="432"/>
      <c r="J315" s="432">
        <v>200</v>
      </c>
      <c r="K315" s="433"/>
      <c r="L315" s="433"/>
      <c r="M315" s="433">
        <v>45238</v>
      </c>
      <c r="N315" s="433" t="s">
        <v>1811</v>
      </c>
      <c r="O315" s="434">
        <v>9791036364655</v>
      </c>
      <c r="P315" s="435" t="s">
        <v>4702</v>
      </c>
      <c r="Q315" s="434">
        <v>1439109</v>
      </c>
      <c r="R315" s="436">
        <v>39.9</v>
      </c>
      <c r="S315" s="436">
        <f t="shared" si="46"/>
        <v>37.81990521327014</v>
      </c>
      <c r="T315" s="595">
        <v>5.5E-2</v>
      </c>
      <c r="U315" s="1082"/>
      <c r="V315" s="438">
        <f>AC315</f>
        <v>0</v>
      </c>
      <c r="W315" s="439">
        <f t="shared" si="37"/>
        <v>0</v>
      </c>
      <c r="X315" s="440"/>
      <c r="Y315" s="440"/>
      <c r="Z315" s="440"/>
      <c r="AA315" s="440"/>
      <c r="AB315" s="440"/>
      <c r="AC315" s="441">
        <f>W315/(1+AE315)</f>
        <v>0</v>
      </c>
      <c r="AD315" s="442">
        <f>IF($AC$2430&lt;85,AC315,AC315-(AC315*'EN-TÊTE DÉLÉGUES'!$C$37))</f>
        <v>0</v>
      </c>
      <c r="AE315" s="443">
        <f t="shared" si="38"/>
        <v>5.5E-2</v>
      </c>
      <c r="AF315" s="444">
        <f>+AD315*AE315</f>
        <v>0</v>
      </c>
      <c r="AG315" s="445">
        <f>+AD315+AF315</f>
        <v>0</v>
      </c>
    </row>
    <row r="316" spans="1:34" s="408" customFormat="1" ht="12" customHeight="1" x14ac:dyDescent="0.15">
      <c r="A316" s="449">
        <v>9791036310508</v>
      </c>
      <c r="B316" s="392">
        <v>16</v>
      </c>
      <c r="C316" s="393" t="s">
        <v>706</v>
      </c>
      <c r="D316" s="514" t="s">
        <v>1599</v>
      </c>
      <c r="E316" s="514" t="s">
        <v>473</v>
      </c>
      <c r="F316" s="515" t="s">
        <v>1850</v>
      </c>
      <c r="G316" s="514" t="s">
        <v>1799</v>
      </c>
      <c r="H316" s="394">
        <f>VLOOKUP(A316,'02.04.2024'!$A$2:$D$70989,3,FALSE)</f>
        <v>951</v>
      </c>
      <c r="I316" s="414"/>
      <c r="J316" s="414">
        <v>200</v>
      </c>
      <c r="K316" s="396"/>
      <c r="L316" s="396"/>
      <c r="M316" s="396">
        <v>43621</v>
      </c>
      <c r="N316" s="396"/>
      <c r="O316" s="394">
        <v>9791036310508</v>
      </c>
      <c r="P316" s="451" t="s">
        <v>1800</v>
      </c>
      <c r="Q316" s="394">
        <v>4966687</v>
      </c>
      <c r="R316" s="398">
        <v>9.9</v>
      </c>
      <c r="S316" s="398">
        <f t="shared" si="46"/>
        <v>9.3838862559241711</v>
      </c>
      <c r="T316" s="452">
        <v>5.5E-2</v>
      </c>
      <c r="U316" s="1077"/>
      <c r="V316" s="400">
        <f t="shared" si="36"/>
        <v>0</v>
      </c>
      <c r="W316" s="401">
        <f t="shared" si="37"/>
        <v>0</v>
      </c>
      <c r="X316" s="402"/>
      <c r="Y316" s="402"/>
      <c r="Z316" s="402"/>
      <c r="AA316" s="402"/>
      <c r="AB316" s="402"/>
      <c r="AC316" s="403">
        <f t="shared" si="43"/>
        <v>0</v>
      </c>
      <c r="AD316" s="404">
        <f>IF($AC$2430&lt;85,AC316,AC316-(AC316*'EN-TÊTE DÉLÉGUES'!$C$37))</f>
        <v>0</v>
      </c>
      <c r="AE316" s="405">
        <f t="shared" si="38"/>
        <v>5.5E-2</v>
      </c>
      <c r="AF316" s="406">
        <f t="shared" si="44"/>
        <v>0</v>
      </c>
      <c r="AG316" s="407">
        <f t="shared" si="45"/>
        <v>0</v>
      </c>
    </row>
    <row r="317" spans="1:34" s="408" customFormat="1" ht="12" customHeight="1" x14ac:dyDescent="0.15">
      <c r="A317" s="449">
        <v>9791036303630</v>
      </c>
      <c r="B317" s="392">
        <v>16</v>
      </c>
      <c r="C317" s="450" t="s">
        <v>706</v>
      </c>
      <c r="D317" s="450" t="s">
        <v>1599</v>
      </c>
      <c r="E317" s="393" t="s">
        <v>473</v>
      </c>
      <c r="F317" s="393" t="s">
        <v>1850</v>
      </c>
      <c r="G317" s="450" t="s">
        <v>1290</v>
      </c>
      <c r="H317" s="394">
        <f>VLOOKUP(A317,'02.04.2024'!$A$2:$D$70989,3,FALSE)</f>
        <v>379</v>
      </c>
      <c r="I317" s="395"/>
      <c r="J317" s="395">
        <v>300</v>
      </c>
      <c r="K317" s="396"/>
      <c r="L317" s="396"/>
      <c r="M317" s="396">
        <v>43621</v>
      </c>
      <c r="N317" s="396"/>
      <c r="O317" s="394">
        <v>9791036303630</v>
      </c>
      <c r="P317" s="451" t="s">
        <v>1077</v>
      </c>
      <c r="Q317" s="394">
        <v>2201359</v>
      </c>
      <c r="R317" s="398">
        <v>9.9</v>
      </c>
      <c r="S317" s="398">
        <f t="shared" si="46"/>
        <v>9.3838862559241711</v>
      </c>
      <c r="T317" s="452">
        <v>5.5E-2</v>
      </c>
      <c r="U317" s="1077"/>
      <c r="V317" s="400">
        <f t="shared" ref="V317:V389" si="47">AC317</f>
        <v>0</v>
      </c>
      <c r="W317" s="401">
        <f t="shared" si="37"/>
        <v>0</v>
      </c>
      <c r="X317" s="402"/>
      <c r="Y317" s="402"/>
      <c r="Z317" s="402"/>
      <c r="AA317" s="402"/>
      <c r="AB317" s="402"/>
      <c r="AC317" s="403">
        <f t="shared" si="43"/>
        <v>0</v>
      </c>
      <c r="AD317" s="404">
        <f>IF($AC$2430&lt;85,AC317,AC317-(AC317*'EN-TÊTE DÉLÉGUES'!$C$37))</f>
        <v>0</v>
      </c>
      <c r="AE317" s="405">
        <f t="shared" si="38"/>
        <v>5.5E-2</v>
      </c>
      <c r="AF317" s="406">
        <f t="shared" si="44"/>
        <v>0</v>
      </c>
      <c r="AG317" s="407">
        <f t="shared" si="45"/>
        <v>0</v>
      </c>
    </row>
    <row r="318" spans="1:34" s="408" customFormat="1" ht="12" customHeight="1" x14ac:dyDescent="0.15">
      <c r="A318" s="449">
        <v>9791036345265</v>
      </c>
      <c r="B318" s="392">
        <v>16</v>
      </c>
      <c r="C318" s="450" t="s">
        <v>706</v>
      </c>
      <c r="D318" s="450" t="s">
        <v>1599</v>
      </c>
      <c r="E318" s="393" t="s">
        <v>473</v>
      </c>
      <c r="F318" s="393" t="s">
        <v>1850</v>
      </c>
      <c r="G318" s="450" t="s">
        <v>3949</v>
      </c>
      <c r="H318" s="394">
        <f>VLOOKUP(A318,'02.04.2024'!$A$2:$D$70989,3,FALSE)</f>
        <v>1806</v>
      </c>
      <c r="I318" s="395"/>
      <c r="J318" s="395">
        <v>300</v>
      </c>
      <c r="K318" s="396"/>
      <c r="L318" s="396"/>
      <c r="M318" s="396">
        <v>44727</v>
      </c>
      <c r="N318" s="396"/>
      <c r="O318" s="394">
        <v>9791036345265</v>
      </c>
      <c r="P318" s="451" t="s">
        <v>3206</v>
      </c>
      <c r="Q318" s="394">
        <v>2721701</v>
      </c>
      <c r="R318" s="398">
        <v>9.9</v>
      </c>
      <c r="S318" s="398">
        <f t="shared" si="46"/>
        <v>9.3838862559241711</v>
      </c>
      <c r="T318" s="452">
        <v>5.5E-2</v>
      </c>
      <c r="U318" s="1077"/>
      <c r="V318" s="400">
        <f t="shared" si="47"/>
        <v>0</v>
      </c>
      <c r="W318" s="401">
        <f t="shared" si="37"/>
        <v>0</v>
      </c>
      <c r="X318" s="402"/>
      <c r="Y318" s="402"/>
      <c r="Z318" s="402"/>
      <c r="AA318" s="402"/>
      <c r="AB318" s="402"/>
      <c r="AC318" s="453">
        <f t="shared" si="43"/>
        <v>0</v>
      </c>
      <c r="AD318" s="454">
        <f>IF($AC$2430&lt;85,AC318,AC318-(AC318*'EN-TÊTE DÉLÉGUES'!$C$37))</f>
        <v>0</v>
      </c>
      <c r="AE318" s="455">
        <f t="shared" si="38"/>
        <v>5.5E-2</v>
      </c>
      <c r="AF318" s="456">
        <f t="shared" si="44"/>
        <v>0</v>
      </c>
      <c r="AG318" s="457">
        <f t="shared" si="45"/>
        <v>0</v>
      </c>
    </row>
    <row r="319" spans="1:34" s="408" customFormat="1" ht="12" customHeight="1" x14ac:dyDescent="0.15">
      <c r="A319" s="391">
        <v>9791036346644</v>
      </c>
      <c r="B319" s="395">
        <v>17</v>
      </c>
      <c r="C319" s="426" t="s">
        <v>706</v>
      </c>
      <c r="D319" s="393" t="s">
        <v>1599</v>
      </c>
      <c r="E319" s="393" t="s">
        <v>473</v>
      </c>
      <c r="F319" s="393" t="s">
        <v>5432</v>
      </c>
      <c r="G319" s="393" t="s">
        <v>3806</v>
      </c>
      <c r="H319" s="394">
        <f>VLOOKUP(A319,'02.04.2024'!$A$2:$D$70989,3,FALSE)</f>
        <v>2346</v>
      </c>
      <c r="I319" s="394"/>
      <c r="J319" s="395">
        <v>200</v>
      </c>
      <c r="K319" s="396"/>
      <c r="L319" s="396"/>
      <c r="M319" s="396">
        <v>44811</v>
      </c>
      <c r="N319" s="396"/>
      <c r="O319" s="397">
        <v>9791036346644</v>
      </c>
      <c r="P319" s="397" t="s">
        <v>3807</v>
      </c>
      <c r="Q319" s="397">
        <v>3503381</v>
      </c>
      <c r="R319" s="490">
        <v>10.9</v>
      </c>
      <c r="S319" s="398">
        <f t="shared" si="46"/>
        <v>10.33175355450237</v>
      </c>
      <c r="T319" s="399">
        <v>5.5E-2</v>
      </c>
      <c r="U319" s="1077"/>
      <c r="V319" s="400">
        <f t="shared" ref="V319:V347" si="48">AC319</f>
        <v>0</v>
      </c>
      <c r="W319" s="401">
        <f t="shared" si="37"/>
        <v>0</v>
      </c>
      <c r="X319" s="491"/>
      <c r="Y319" s="402"/>
      <c r="Z319" s="402"/>
      <c r="AA319" s="402"/>
      <c r="AB319" s="402"/>
      <c r="AC319" s="403">
        <f t="shared" ref="AC319:AC347" si="49">W319/(1+AE319)</f>
        <v>0</v>
      </c>
      <c r="AD319" s="404">
        <f>IF($AC$2430&lt;85,AC319,AC319-(AC319*'EN-TÊTE DÉLÉGUES'!$C$37))</f>
        <v>0</v>
      </c>
      <c r="AE319" s="405">
        <f t="shared" si="38"/>
        <v>5.5E-2</v>
      </c>
      <c r="AF319" s="406">
        <f t="shared" ref="AF319:AF347" si="50">+AD319*AE319</f>
        <v>0</v>
      </c>
      <c r="AG319" s="407">
        <f t="shared" ref="AG319:AG347" si="51">+AD319+AF319</f>
        <v>0</v>
      </c>
      <c r="AH319" s="492"/>
    </row>
    <row r="320" spans="1:34" s="446" customFormat="1" ht="12" customHeight="1" x14ac:dyDescent="0.15">
      <c r="A320" s="427">
        <v>9791036356995</v>
      </c>
      <c r="B320" s="432">
        <v>17</v>
      </c>
      <c r="C320" s="596" t="s">
        <v>706</v>
      </c>
      <c r="D320" s="429" t="s">
        <v>1599</v>
      </c>
      <c r="E320" s="429" t="s">
        <v>473</v>
      </c>
      <c r="F320" s="429" t="s">
        <v>5432</v>
      </c>
      <c r="G320" s="430" t="s">
        <v>4707</v>
      </c>
      <c r="H320" s="431">
        <f>VLOOKUP(A320,'02.04.2024'!$A$2:$D$70989,3,FALSE)</f>
        <v>1837</v>
      </c>
      <c r="I320" s="432"/>
      <c r="J320" s="432">
        <v>200</v>
      </c>
      <c r="K320" s="433"/>
      <c r="L320" s="433"/>
      <c r="M320" s="433">
        <v>45232</v>
      </c>
      <c r="N320" s="433" t="s">
        <v>1811</v>
      </c>
      <c r="O320" s="434">
        <v>9791036356995</v>
      </c>
      <c r="P320" s="435" t="s">
        <v>4706</v>
      </c>
      <c r="Q320" s="434">
        <v>2577055</v>
      </c>
      <c r="R320" s="436">
        <v>10.9</v>
      </c>
      <c r="S320" s="436">
        <f t="shared" si="46"/>
        <v>10.33175355450237</v>
      </c>
      <c r="T320" s="437">
        <v>5.5E-2</v>
      </c>
      <c r="U320" s="1082"/>
      <c r="V320" s="438">
        <f t="shared" si="48"/>
        <v>0</v>
      </c>
      <c r="W320" s="439">
        <f t="shared" si="37"/>
        <v>0</v>
      </c>
      <c r="X320" s="440"/>
      <c r="Y320" s="440"/>
      <c r="Z320" s="440"/>
      <c r="AA320" s="440"/>
      <c r="AB320" s="440"/>
      <c r="AC320" s="441">
        <f t="shared" si="49"/>
        <v>0</v>
      </c>
      <c r="AD320" s="442">
        <f>IF($AC$2430&lt;85,AC320,AC320-(AC320*'EN-TÊTE DÉLÉGUES'!$C$37))</f>
        <v>0</v>
      </c>
      <c r="AE320" s="443">
        <f t="shared" si="38"/>
        <v>5.5E-2</v>
      </c>
      <c r="AF320" s="444">
        <f t="shared" si="50"/>
        <v>0</v>
      </c>
      <c r="AG320" s="445">
        <f t="shared" si="51"/>
        <v>0</v>
      </c>
    </row>
    <row r="321" spans="1:34" s="408" customFormat="1" ht="12" customHeight="1" x14ac:dyDescent="0.15">
      <c r="A321" s="391">
        <v>9791036313455</v>
      </c>
      <c r="B321" s="414">
        <v>17</v>
      </c>
      <c r="C321" s="520" t="s">
        <v>706</v>
      </c>
      <c r="D321" s="393" t="s">
        <v>1599</v>
      </c>
      <c r="E321" s="393" t="s">
        <v>473</v>
      </c>
      <c r="F321" s="393" t="s">
        <v>1476</v>
      </c>
      <c r="G321" s="393" t="s">
        <v>1523</v>
      </c>
      <c r="H321" s="394">
        <f>VLOOKUP(A321,'02.04.2024'!$A$2:$D$70989,3,FALSE)</f>
        <v>7</v>
      </c>
      <c r="I321" s="395"/>
      <c r="J321" s="414">
        <v>300</v>
      </c>
      <c r="K321" s="396"/>
      <c r="L321" s="396"/>
      <c r="M321" s="396">
        <v>43733</v>
      </c>
      <c r="N321" s="396"/>
      <c r="O321" s="397">
        <v>9791036313455</v>
      </c>
      <c r="P321" s="409" t="s">
        <v>1329</v>
      </c>
      <c r="Q321" s="397">
        <v>7534267</v>
      </c>
      <c r="R321" s="398">
        <v>7.9</v>
      </c>
      <c r="S321" s="398">
        <f t="shared" si="46"/>
        <v>7.488151658767773</v>
      </c>
      <c r="T321" s="399">
        <v>5.5E-2</v>
      </c>
      <c r="U321" s="1077"/>
      <c r="V321" s="400">
        <f t="shared" si="48"/>
        <v>0</v>
      </c>
      <c r="W321" s="401">
        <f t="shared" si="37"/>
        <v>0</v>
      </c>
      <c r="X321" s="402"/>
      <c r="Y321" s="402"/>
      <c r="Z321" s="402"/>
      <c r="AA321" s="402"/>
      <c r="AB321" s="402"/>
      <c r="AC321" s="403">
        <f t="shared" si="49"/>
        <v>0</v>
      </c>
      <c r="AD321" s="404">
        <f>IF($AC$2430&lt;85,AC321,AC321-(AC321*'EN-TÊTE DÉLÉGUES'!$C$37))</f>
        <v>0</v>
      </c>
      <c r="AE321" s="405">
        <f t="shared" si="38"/>
        <v>5.5E-2</v>
      </c>
      <c r="AF321" s="406">
        <f t="shared" si="50"/>
        <v>0</v>
      </c>
      <c r="AG321" s="407">
        <f t="shared" si="51"/>
        <v>0</v>
      </c>
    </row>
    <row r="322" spans="1:34" s="408" customFormat="1" ht="12" customHeight="1" x14ac:dyDescent="0.15">
      <c r="A322" s="391">
        <v>9791036330766</v>
      </c>
      <c r="B322" s="414">
        <v>17</v>
      </c>
      <c r="C322" s="426" t="s">
        <v>706</v>
      </c>
      <c r="D322" s="393" t="s">
        <v>1599</v>
      </c>
      <c r="E322" s="393" t="s">
        <v>473</v>
      </c>
      <c r="F322" s="393" t="s">
        <v>1476</v>
      </c>
      <c r="G322" s="450" t="s">
        <v>2728</v>
      </c>
      <c r="H322" s="394">
        <f>VLOOKUP(A322,'02.04.2024'!$A$2:$D$70989,3,FALSE)</f>
        <v>2472</v>
      </c>
      <c r="I322" s="395"/>
      <c r="J322" s="395">
        <v>800</v>
      </c>
      <c r="K322" s="396"/>
      <c r="L322" s="396"/>
      <c r="M322" s="396">
        <v>44510</v>
      </c>
      <c r="N322" s="395"/>
      <c r="O322" s="397">
        <v>9791036330766</v>
      </c>
      <c r="P322" s="395" t="s">
        <v>2727</v>
      </c>
      <c r="Q322" s="395">
        <v>3907299</v>
      </c>
      <c r="R322" s="398">
        <v>7.9</v>
      </c>
      <c r="S322" s="398">
        <f t="shared" si="46"/>
        <v>7.488151658767773</v>
      </c>
      <c r="T322" s="399">
        <v>5.5E-2</v>
      </c>
      <c r="U322" s="1077"/>
      <c r="V322" s="400">
        <f t="shared" si="48"/>
        <v>0</v>
      </c>
      <c r="W322" s="401">
        <f t="shared" ref="W322:W385" si="52">$R322*$U322</f>
        <v>0</v>
      </c>
      <c r="X322" s="402"/>
      <c r="Y322" s="402"/>
      <c r="Z322" s="402"/>
      <c r="AA322" s="402"/>
      <c r="AB322" s="402"/>
      <c r="AC322" s="403">
        <f t="shared" si="49"/>
        <v>0</v>
      </c>
      <c r="AD322" s="404">
        <f>IF($AC$2430&lt;85,AC322,AC322-(AC322*'EN-TÊTE DÉLÉGUES'!$C$37))</f>
        <v>0</v>
      </c>
      <c r="AE322" s="405">
        <f t="shared" ref="AE322:AE385" si="53">IF(T322=5.5%,0.055,IF(T322=20%,0.2))</f>
        <v>5.5E-2</v>
      </c>
      <c r="AF322" s="406">
        <f t="shared" si="50"/>
        <v>0</v>
      </c>
      <c r="AG322" s="407">
        <f t="shared" si="51"/>
        <v>0</v>
      </c>
    </row>
    <row r="323" spans="1:34" s="408" customFormat="1" ht="12" customHeight="1" x14ac:dyDescent="0.15">
      <c r="A323" s="391">
        <v>9791036313479</v>
      </c>
      <c r="B323" s="414">
        <v>17</v>
      </c>
      <c r="C323" s="426" t="s">
        <v>706</v>
      </c>
      <c r="D323" s="393" t="s">
        <v>1599</v>
      </c>
      <c r="E323" s="393" t="s">
        <v>473</v>
      </c>
      <c r="F323" s="393" t="s">
        <v>1476</v>
      </c>
      <c r="G323" s="450" t="s">
        <v>1854</v>
      </c>
      <c r="H323" s="394">
        <f>VLOOKUP(A323,'02.04.2024'!$A$2:$D$70989,3,FALSE)</f>
        <v>450</v>
      </c>
      <c r="I323" s="395"/>
      <c r="J323" s="395">
        <v>300</v>
      </c>
      <c r="K323" s="396"/>
      <c r="L323" s="396"/>
      <c r="M323" s="396">
        <v>44013</v>
      </c>
      <c r="N323" s="396"/>
      <c r="O323" s="397">
        <v>9791036313479</v>
      </c>
      <c r="P323" s="409" t="s">
        <v>1855</v>
      </c>
      <c r="Q323" s="397">
        <v>7535005</v>
      </c>
      <c r="R323" s="398">
        <v>7.9</v>
      </c>
      <c r="S323" s="398">
        <f t="shared" si="46"/>
        <v>7.488151658767773</v>
      </c>
      <c r="T323" s="399">
        <v>5.5E-2</v>
      </c>
      <c r="U323" s="1077"/>
      <c r="V323" s="400">
        <f t="shared" si="48"/>
        <v>0</v>
      </c>
      <c r="W323" s="401">
        <f t="shared" si="52"/>
        <v>0</v>
      </c>
      <c r="X323" s="402"/>
      <c r="Y323" s="402"/>
      <c r="Z323" s="402"/>
      <c r="AA323" s="402"/>
      <c r="AB323" s="402"/>
      <c r="AC323" s="403">
        <f t="shared" si="49"/>
        <v>0</v>
      </c>
      <c r="AD323" s="404">
        <f>IF($AC$2430&lt;85,AC323,AC323-(AC323*'EN-TÊTE DÉLÉGUES'!$C$37))</f>
        <v>0</v>
      </c>
      <c r="AE323" s="405">
        <f t="shared" si="53"/>
        <v>5.5E-2</v>
      </c>
      <c r="AF323" s="406">
        <f t="shared" si="50"/>
        <v>0</v>
      </c>
      <c r="AG323" s="407">
        <f t="shared" si="51"/>
        <v>0</v>
      </c>
    </row>
    <row r="324" spans="1:34" s="408" customFormat="1" ht="12" customHeight="1" x14ac:dyDescent="0.15">
      <c r="A324" s="391">
        <v>9791036337215</v>
      </c>
      <c r="B324" s="414">
        <v>17</v>
      </c>
      <c r="C324" s="426" t="s">
        <v>706</v>
      </c>
      <c r="D324" s="393" t="s">
        <v>1599</v>
      </c>
      <c r="E324" s="393" t="s">
        <v>473</v>
      </c>
      <c r="F324" s="393" t="s">
        <v>1476</v>
      </c>
      <c r="G324" s="450" t="s">
        <v>3707</v>
      </c>
      <c r="H324" s="394">
        <f>VLOOKUP(A324,'02.04.2024'!$A$2:$D$70989,3,FALSE)</f>
        <v>2306</v>
      </c>
      <c r="I324" s="395"/>
      <c r="J324" s="395">
        <v>200</v>
      </c>
      <c r="K324" s="396"/>
      <c r="L324" s="396"/>
      <c r="M324" s="396">
        <v>44657</v>
      </c>
      <c r="N324" s="396"/>
      <c r="O324" s="397">
        <v>9791036337215</v>
      </c>
      <c r="P324" s="409" t="s">
        <v>3205</v>
      </c>
      <c r="Q324" s="397">
        <v>6535692</v>
      </c>
      <c r="R324" s="398">
        <v>7.9</v>
      </c>
      <c r="S324" s="398">
        <f t="shared" si="46"/>
        <v>7.488151658767773</v>
      </c>
      <c r="T324" s="399">
        <v>5.5E-2</v>
      </c>
      <c r="U324" s="1077"/>
      <c r="V324" s="400">
        <f t="shared" si="48"/>
        <v>0</v>
      </c>
      <c r="W324" s="401">
        <f t="shared" si="52"/>
        <v>0</v>
      </c>
      <c r="X324" s="402"/>
      <c r="Y324" s="402"/>
      <c r="Z324" s="402"/>
      <c r="AA324" s="402"/>
      <c r="AB324" s="402"/>
      <c r="AC324" s="403">
        <f t="shared" si="49"/>
        <v>0</v>
      </c>
      <c r="AD324" s="404">
        <f>IF($AC$2430&lt;85,AC324,AC324-(AC324*'EN-TÊTE DÉLÉGUES'!$C$37))</f>
        <v>0</v>
      </c>
      <c r="AE324" s="405">
        <f t="shared" si="53"/>
        <v>5.5E-2</v>
      </c>
      <c r="AF324" s="406">
        <f t="shared" si="50"/>
        <v>0</v>
      </c>
      <c r="AG324" s="407">
        <f t="shared" si="51"/>
        <v>0</v>
      </c>
    </row>
    <row r="325" spans="1:34" s="420" customFormat="1" ht="12" customHeight="1" x14ac:dyDescent="0.15">
      <c r="A325" s="411">
        <v>9791036345913</v>
      </c>
      <c r="B325" s="414">
        <v>17</v>
      </c>
      <c r="C325" s="426" t="s">
        <v>706</v>
      </c>
      <c r="D325" s="393" t="s">
        <v>1599</v>
      </c>
      <c r="E325" s="393" t="s">
        <v>473</v>
      </c>
      <c r="F325" s="393" t="s">
        <v>4156</v>
      </c>
      <c r="G325" s="450" t="s">
        <v>3908</v>
      </c>
      <c r="H325" s="394">
        <f>VLOOKUP(A325,'02.04.2024'!$A$2:$D$70989,3,FALSE)</f>
        <v>1981</v>
      </c>
      <c r="I325" s="413"/>
      <c r="J325" s="413">
        <v>200</v>
      </c>
      <c r="K325" s="415"/>
      <c r="L325" s="415"/>
      <c r="M325" s="416">
        <v>44839</v>
      </c>
      <c r="N325" s="416"/>
      <c r="O325" s="394">
        <v>9791036345913</v>
      </c>
      <c r="P325" s="417" t="s">
        <v>3909</v>
      </c>
      <c r="Q325" s="414">
        <v>3060406</v>
      </c>
      <c r="R325" s="418">
        <v>12.9</v>
      </c>
      <c r="S325" s="398">
        <f t="shared" si="46"/>
        <v>12.227488151658768</v>
      </c>
      <c r="T325" s="419">
        <v>5.5E-2</v>
      </c>
      <c r="U325" s="1077"/>
      <c r="V325" s="400">
        <f t="shared" si="48"/>
        <v>0</v>
      </c>
      <c r="W325" s="401">
        <f t="shared" si="52"/>
        <v>0</v>
      </c>
      <c r="AC325" s="421">
        <f t="shared" si="49"/>
        <v>0</v>
      </c>
      <c r="AD325" s="422">
        <f>IF($AC$2430&lt;85,AC325,AC325-(AC325*'EN-TÊTE DÉLÉGUES'!$C$37))</f>
        <v>0</v>
      </c>
      <c r="AE325" s="423">
        <f t="shared" si="53"/>
        <v>5.5E-2</v>
      </c>
      <c r="AF325" s="424">
        <f t="shared" si="50"/>
        <v>0</v>
      </c>
      <c r="AG325" s="425">
        <f t="shared" si="51"/>
        <v>0</v>
      </c>
    </row>
    <row r="326" spans="1:34" s="446" customFormat="1" ht="12" customHeight="1" x14ac:dyDescent="0.15">
      <c r="A326" s="427">
        <v>9791036353703</v>
      </c>
      <c r="B326" s="481">
        <v>17</v>
      </c>
      <c r="C326" s="596" t="s">
        <v>706</v>
      </c>
      <c r="D326" s="465" t="s">
        <v>1599</v>
      </c>
      <c r="E326" s="465" t="s">
        <v>473</v>
      </c>
      <c r="F326" s="465" t="s">
        <v>4156</v>
      </c>
      <c r="G326" s="597" t="s">
        <v>4313</v>
      </c>
      <c r="H326" s="431">
        <f>VLOOKUP(A326,'02.04.2024'!$A$2:$D$70989,3,FALSE)</f>
        <v>1505</v>
      </c>
      <c r="I326" s="432"/>
      <c r="J326" s="432">
        <v>200</v>
      </c>
      <c r="K326" s="433"/>
      <c r="L326" s="433"/>
      <c r="M326" s="433">
        <v>45021</v>
      </c>
      <c r="N326" s="434" t="s">
        <v>1811</v>
      </c>
      <c r="O326" s="434">
        <v>9791036353703</v>
      </c>
      <c r="P326" s="434" t="s">
        <v>4268</v>
      </c>
      <c r="Q326" s="470">
        <v>7603232</v>
      </c>
      <c r="R326" s="436">
        <v>12.9</v>
      </c>
      <c r="S326" s="436">
        <f t="shared" si="46"/>
        <v>12.227488151658768</v>
      </c>
      <c r="T326" s="471">
        <v>5.5E-2</v>
      </c>
      <c r="U326" s="1082"/>
      <c r="V326" s="438">
        <f t="shared" si="48"/>
        <v>0</v>
      </c>
      <c r="W326" s="439">
        <f t="shared" si="52"/>
        <v>0</v>
      </c>
      <c r="X326" s="598"/>
      <c r="Y326" s="598"/>
      <c r="Z326" s="598"/>
      <c r="AA326" s="598"/>
      <c r="AB326" s="598"/>
      <c r="AC326" s="453">
        <f t="shared" si="49"/>
        <v>0</v>
      </c>
      <c r="AD326" s="454">
        <f>IF($AC$2430&lt;85,AC326,AC326-(AC326*'EN-TÊTE DÉLÉGUES'!$C$37))</f>
        <v>0</v>
      </c>
      <c r="AE326" s="455">
        <f t="shared" si="53"/>
        <v>5.5E-2</v>
      </c>
      <c r="AF326" s="456">
        <f t="shared" si="50"/>
        <v>0</v>
      </c>
      <c r="AG326" s="457">
        <f t="shared" si="51"/>
        <v>0</v>
      </c>
    </row>
    <row r="327" spans="1:34" s="446" customFormat="1" ht="12" customHeight="1" x14ac:dyDescent="0.15">
      <c r="A327" s="427">
        <v>9791036359552</v>
      </c>
      <c r="B327" s="463">
        <v>17</v>
      </c>
      <c r="C327" s="464" t="s">
        <v>706</v>
      </c>
      <c r="D327" s="465" t="s">
        <v>1599</v>
      </c>
      <c r="E327" s="429" t="s">
        <v>473</v>
      </c>
      <c r="F327" s="429" t="s">
        <v>4156</v>
      </c>
      <c r="G327" s="429" t="s">
        <v>5020</v>
      </c>
      <c r="H327" s="431">
        <f>VLOOKUP(A327,'02.04.2024'!$A$2:$D$70989,3,FALSE)</f>
        <v>1804</v>
      </c>
      <c r="I327" s="431"/>
      <c r="J327" s="432">
        <v>200</v>
      </c>
      <c r="K327" s="433"/>
      <c r="L327" s="433"/>
      <c r="M327" s="433">
        <v>45294</v>
      </c>
      <c r="N327" s="433" t="s">
        <v>1811</v>
      </c>
      <c r="O327" s="434">
        <v>9791036359552</v>
      </c>
      <c r="P327" s="434" t="s">
        <v>5021</v>
      </c>
      <c r="Q327" s="434">
        <v>4877634</v>
      </c>
      <c r="R327" s="466">
        <v>12.9</v>
      </c>
      <c r="S327" s="436">
        <f t="shared" si="46"/>
        <v>12.227488151658768</v>
      </c>
      <c r="T327" s="467">
        <v>5.5E-2</v>
      </c>
      <c r="U327" s="1082"/>
      <c r="V327" s="438">
        <f t="shared" si="48"/>
        <v>0</v>
      </c>
      <c r="W327" s="439">
        <f t="shared" si="52"/>
        <v>0</v>
      </c>
      <c r="X327" s="598"/>
      <c r="Y327" s="598"/>
      <c r="Z327" s="598"/>
      <c r="AA327" s="598"/>
      <c r="AB327" s="598"/>
      <c r="AC327" s="441">
        <f t="shared" si="49"/>
        <v>0</v>
      </c>
      <c r="AD327" s="442">
        <f>IF($AC$2430&lt;85,AC327,AC327-(AC327*'EN-TÊTE DÉLÉGUES'!$C$37))</f>
        <v>0</v>
      </c>
      <c r="AE327" s="443">
        <f t="shared" si="53"/>
        <v>5.5E-2</v>
      </c>
      <c r="AF327" s="444">
        <f t="shared" si="50"/>
        <v>0</v>
      </c>
      <c r="AG327" s="445">
        <f t="shared" si="51"/>
        <v>0</v>
      </c>
    </row>
    <row r="328" spans="1:34" s="408" customFormat="1" ht="12" customHeight="1" x14ac:dyDescent="0.15">
      <c r="A328" s="449">
        <v>9791036303470</v>
      </c>
      <c r="B328" s="414">
        <v>17</v>
      </c>
      <c r="C328" s="450" t="s">
        <v>706</v>
      </c>
      <c r="D328" s="450" t="s">
        <v>1599</v>
      </c>
      <c r="E328" s="450" t="s">
        <v>473</v>
      </c>
      <c r="F328" s="450" t="s">
        <v>379</v>
      </c>
      <c r="G328" s="450" t="s">
        <v>158</v>
      </c>
      <c r="H328" s="394">
        <f>VLOOKUP(A328,'02.04.2024'!$A$2:$D$70989,3,FALSE)</f>
        <v>753</v>
      </c>
      <c r="I328" s="395"/>
      <c r="J328" s="414">
        <v>200</v>
      </c>
      <c r="K328" s="396"/>
      <c r="L328" s="396"/>
      <c r="M328" s="396">
        <v>43530</v>
      </c>
      <c r="N328" s="396"/>
      <c r="O328" s="394">
        <v>9791036303470</v>
      </c>
      <c r="P328" s="451" t="s">
        <v>1075</v>
      </c>
      <c r="Q328" s="394">
        <v>4092049</v>
      </c>
      <c r="R328" s="398">
        <v>11.9</v>
      </c>
      <c r="S328" s="398">
        <f t="shared" si="46"/>
        <v>11.279620853080569</v>
      </c>
      <c r="T328" s="452">
        <v>5.5E-2</v>
      </c>
      <c r="U328" s="1077"/>
      <c r="V328" s="400">
        <f t="shared" si="48"/>
        <v>0</v>
      </c>
      <c r="W328" s="401">
        <f t="shared" si="52"/>
        <v>0</v>
      </c>
      <c r="X328" s="402"/>
      <c r="Y328" s="402"/>
      <c r="Z328" s="402"/>
      <c r="AA328" s="402"/>
      <c r="AB328" s="402"/>
      <c r="AC328" s="403">
        <f t="shared" si="49"/>
        <v>0</v>
      </c>
      <c r="AD328" s="404">
        <f>IF($AC$2430&lt;85,AC328,AC328-(AC328*'EN-TÊTE DÉLÉGUES'!$C$37))</f>
        <v>0</v>
      </c>
      <c r="AE328" s="405">
        <f t="shared" si="53"/>
        <v>5.5E-2</v>
      </c>
      <c r="AF328" s="406">
        <f t="shared" si="50"/>
        <v>0</v>
      </c>
      <c r="AG328" s="407">
        <f t="shared" si="51"/>
        <v>0</v>
      </c>
    </row>
    <row r="329" spans="1:34" s="408" customFormat="1" ht="12" customHeight="1" x14ac:dyDescent="0.15">
      <c r="A329" s="449">
        <v>9791036329012</v>
      </c>
      <c r="B329" s="462">
        <v>17</v>
      </c>
      <c r="C329" s="393" t="s">
        <v>706</v>
      </c>
      <c r="D329" s="393" t="s">
        <v>1599</v>
      </c>
      <c r="E329" s="393" t="s">
        <v>473</v>
      </c>
      <c r="F329" s="450" t="s">
        <v>379</v>
      </c>
      <c r="G329" s="450" t="s">
        <v>2714</v>
      </c>
      <c r="H329" s="394">
        <f>VLOOKUP(A329,'02.04.2024'!$A$2:$D$70989,3,FALSE)</f>
        <v>1828</v>
      </c>
      <c r="I329" s="395"/>
      <c r="J329" s="414">
        <v>300</v>
      </c>
      <c r="K329" s="396"/>
      <c r="L329" s="396"/>
      <c r="M329" s="396">
        <v>44482</v>
      </c>
      <c r="N329" s="395"/>
      <c r="O329" s="394">
        <v>9791036329012</v>
      </c>
      <c r="P329" s="414" t="s">
        <v>2713</v>
      </c>
      <c r="Q329" s="414">
        <v>2933674</v>
      </c>
      <c r="R329" s="398">
        <v>11.9</v>
      </c>
      <c r="S329" s="599">
        <f t="shared" si="46"/>
        <v>11.279620853080569</v>
      </c>
      <c r="T329" s="452">
        <v>5.5E-2</v>
      </c>
      <c r="U329" s="1077"/>
      <c r="V329" s="400">
        <f t="shared" si="48"/>
        <v>0</v>
      </c>
      <c r="W329" s="401">
        <f t="shared" si="52"/>
        <v>0</v>
      </c>
      <c r="X329" s="402"/>
      <c r="Y329" s="402"/>
      <c r="Z329" s="402"/>
      <c r="AA329" s="402"/>
      <c r="AB329" s="402"/>
      <c r="AC329" s="403">
        <f t="shared" si="49"/>
        <v>0</v>
      </c>
      <c r="AD329" s="404">
        <f>IF($AC$2430&lt;85,AC329,AC329-(AC329*'EN-TÊTE DÉLÉGUES'!$C$37))</f>
        <v>0</v>
      </c>
      <c r="AE329" s="405">
        <f t="shared" si="53"/>
        <v>5.5E-2</v>
      </c>
      <c r="AF329" s="406">
        <f t="shared" si="50"/>
        <v>0</v>
      </c>
      <c r="AG329" s="407">
        <f t="shared" si="51"/>
        <v>0</v>
      </c>
    </row>
    <row r="330" spans="1:34" s="408" customFormat="1" ht="12" customHeight="1" x14ac:dyDescent="0.15">
      <c r="A330" s="449">
        <v>9791036315831</v>
      </c>
      <c r="B330" s="462">
        <v>17</v>
      </c>
      <c r="C330" s="393" t="s">
        <v>706</v>
      </c>
      <c r="D330" s="393" t="s">
        <v>1599</v>
      </c>
      <c r="E330" s="393" t="s">
        <v>473</v>
      </c>
      <c r="F330" s="450" t="s">
        <v>379</v>
      </c>
      <c r="G330" s="450" t="s">
        <v>2077</v>
      </c>
      <c r="H330" s="394">
        <f>VLOOKUP(A330,'02.04.2024'!$A$2:$D$70989,3,FALSE)</f>
        <v>2294</v>
      </c>
      <c r="I330" s="395"/>
      <c r="J330" s="414">
        <v>850</v>
      </c>
      <c r="K330" s="396"/>
      <c r="L330" s="396"/>
      <c r="M330" s="396">
        <v>44076</v>
      </c>
      <c r="N330" s="396"/>
      <c r="O330" s="394">
        <v>9791036315831</v>
      </c>
      <c r="P330" s="451" t="s">
        <v>2103</v>
      </c>
      <c r="Q330" s="394">
        <v>1362223</v>
      </c>
      <c r="R330" s="398">
        <v>12.9</v>
      </c>
      <c r="S330" s="398">
        <f t="shared" si="46"/>
        <v>12.227488151658768</v>
      </c>
      <c r="T330" s="452">
        <v>5.5E-2</v>
      </c>
      <c r="U330" s="1077"/>
      <c r="V330" s="400">
        <f t="shared" si="48"/>
        <v>0</v>
      </c>
      <c r="W330" s="401">
        <f t="shared" si="52"/>
        <v>0</v>
      </c>
      <c r="X330" s="402"/>
      <c r="Y330" s="402"/>
      <c r="Z330" s="402"/>
      <c r="AA330" s="402"/>
      <c r="AB330" s="402"/>
      <c r="AC330" s="403">
        <f t="shared" si="49"/>
        <v>0</v>
      </c>
      <c r="AD330" s="404">
        <f>IF($AC$2430&lt;85,AC330,AC330-(AC330*'EN-TÊTE DÉLÉGUES'!$C$37))</f>
        <v>0</v>
      </c>
      <c r="AE330" s="405">
        <f t="shared" si="53"/>
        <v>5.5E-2</v>
      </c>
      <c r="AF330" s="406">
        <f t="shared" si="50"/>
        <v>0</v>
      </c>
      <c r="AG330" s="407">
        <f t="shared" si="51"/>
        <v>0</v>
      </c>
    </row>
    <row r="331" spans="1:34" s="408" customFormat="1" ht="12" customHeight="1" x14ac:dyDescent="0.15">
      <c r="A331" s="391">
        <v>9791036343087</v>
      </c>
      <c r="B331" s="462">
        <v>17</v>
      </c>
      <c r="C331" s="393" t="s">
        <v>706</v>
      </c>
      <c r="D331" s="393" t="s">
        <v>1599</v>
      </c>
      <c r="E331" s="393" t="s">
        <v>473</v>
      </c>
      <c r="F331" s="450" t="s">
        <v>379</v>
      </c>
      <c r="G331" s="393" t="s">
        <v>3804</v>
      </c>
      <c r="H331" s="394">
        <f>VLOOKUP(A331,'02.04.2024'!$A$2:$D$70989,3,FALSE)</f>
        <v>3050</v>
      </c>
      <c r="I331" s="394"/>
      <c r="J331" s="395">
        <v>200</v>
      </c>
      <c r="K331" s="396"/>
      <c r="L331" s="396"/>
      <c r="M331" s="396">
        <v>44811</v>
      </c>
      <c r="N331" s="396"/>
      <c r="O331" s="397">
        <v>9791036343087</v>
      </c>
      <c r="P331" s="397" t="s">
        <v>3805</v>
      </c>
      <c r="Q331" s="397">
        <v>1108132</v>
      </c>
      <c r="R331" s="490">
        <v>11.9</v>
      </c>
      <c r="S331" s="398">
        <f t="shared" si="46"/>
        <v>11.279620853080569</v>
      </c>
      <c r="T331" s="452">
        <v>5.5E-2</v>
      </c>
      <c r="U331" s="1077"/>
      <c r="V331" s="400">
        <f t="shared" si="48"/>
        <v>0</v>
      </c>
      <c r="W331" s="401">
        <f t="shared" si="52"/>
        <v>0</v>
      </c>
      <c r="X331" s="491"/>
      <c r="Y331" s="402"/>
      <c r="Z331" s="402"/>
      <c r="AA331" s="402"/>
      <c r="AB331" s="402"/>
      <c r="AC331" s="403">
        <f t="shared" si="49"/>
        <v>0</v>
      </c>
      <c r="AD331" s="404">
        <f>IF($AC$2430&lt;85,AC331,AC331-(AC331*'EN-TÊTE DÉLÉGUES'!$C$37))</f>
        <v>0</v>
      </c>
      <c r="AE331" s="405">
        <f t="shared" si="53"/>
        <v>5.5E-2</v>
      </c>
      <c r="AF331" s="406">
        <f t="shared" si="50"/>
        <v>0</v>
      </c>
      <c r="AG331" s="407">
        <f t="shared" si="51"/>
        <v>0</v>
      </c>
      <c r="AH331" s="492"/>
    </row>
    <row r="332" spans="1:34" s="446" customFormat="1" ht="12" customHeight="1" x14ac:dyDescent="0.15">
      <c r="A332" s="427">
        <v>9791036358104</v>
      </c>
      <c r="B332" s="428">
        <v>17</v>
      </c>
      <c r="C332" s="429" t="s">
        <v>706</v>
      </c>
      <c r="D332" s="429" t="s">
        <v>1599</v>
      </c>
      <c r="E332" s="429" t="s">
        <v>473</v>
      </c>
      <c r="F332" s="430" t="s">
        <v>379</v>
      </c>
      <c r="G332" s="469" t="s">
        <v>5433</v>
      </c>
      <c r="H332" s="431">
        <f>VLOOKUP(A332,'02.04.2024'!$A$2:$D$70989,3,FALSE)</f>
        <v>1183</v>
      </c>
      <c r="I332" s="432"/>
      <c r="J332" s="432">
        <v>200</v>
      </c>
      <c r="K332" s="433"/>
      <c r="L332" s="433"/>
      <c r="M332" s="433">
        <v>45091</v>
      </c>
      <c r="N332" s="434" t="s">
        <v>1811</v>
      </c>
      <c r="O332" s="434">
        <v>9791036358104</v>
      </c>
      <c r="P332" s="434" t="s">
        <v>4322</v>
      </c>
      <c r="Q332" s="470">
        <v>2959704</v>
      </c>
      <c r="R332" s="436">
        <v>9.9</v>
      </c>
      <c r="S332" s="436">
        <f t="shared" si="46"/>
        <v>9.3838862559241711</v>
      </c>
      <c r="T332" s="471">
        <v>5.5E-2</v>
      </c>
      <c r="U332" s="1082"/>
      <c r="V332" s="438">
        <f t="shared" si="48"/>
        <v>0</v>
      </c>
      <c r="W332" s="439">
        <f t="shared" si="52"/>
        <v>0</v>
      </c>
      <c r="X332" s="493"/>
      <c r="Y332" s="440"/>
      <c r="Z332" s="440"/>
      <c r="AA332" s="440"/>
      <c r="AB332" s="440"/>
      <c r="AC332" s="441">
        <f t="shared" si="49"/>
        <v>0</v>
      </c>
      <c r="AD332" s="442">
        <f>IF($AC$2430&lt;85,AC332,AC332-(AC332*'EN-TÊTE DÉLÉGUES'!$C$37))</f>
        <v>0</v>
      </c>
      <c r="AE332" s="443">
        <f t="shared" si="53"/>
        <v>5.5E-2</v>
      </c>
      <c r="AF332" s="444">
        <f t="shared" si="50"/>
        <v>0</v>
      </c>
      <c r="AG332" s="445">
        <f t="shared" si="51"/>
        <v>0</v>
      </c>
    </row>
    <row r="333" spans="1:34" s="408" customFormat="1" ht="12" customHeight="1" x14ac:dyDescent="0.15">
      <c r="A333" s="391">
        <v>9791036328954</v>
      </c>
      <c r="B333" s="462">
        <v>17</v>
      </c>
      <c r="C333" s="393" t="s">
        <v>706</v>
      </c>
      <c r="D333" s="393" t="s">
        <v>1599</v>
      </c>
      <c r="E333" s="393" t="s">
        <v>473</v>
      </c>
      <c r="F333" s="393" t="s">
        <v>4507</v>
      </c>
      <c r="G333" s="450" t="s">
        <v>2670</v>
      </c>
      <c r="H333" s="394">
        <f>VLOOKUP(A333,'02.04.2024'!$A$2:$D$70989,3,FALSE)</f>
        <v>1158</v>
      </c>
      <c r="I333" s="395"/>
      <c r="J333" s="395">
        <v>200</v>
      </c>
      <c r="K333" s="396"/>
      <c r="L333" s="396"/>
      <c r="M333" s="396">
        <v>44461</v>
      </c>
      <c r="N333" s="396"/>
      <c r="O333" s="397">
        <v>9791036328954</v>
      </c>
      <c r="P333" s="409" t="s">
        <v>2567</v>
      </c>
      <c r="Q333" s="397">
        <v>2752754</v>
      </c>
      <c r="R333" s="398">
        <v>11.9</v>
      </c>
      <c r="S333" s="398">
        <f t="shared" si="46"/>
        <v>11.279620853080569</v>
      </c>
      <c r="T333" s="399">
        <v>5.5E-2</v>
      </c>
      <c r="U333" s="1077"/>
      <c r="V333" s="400">
        <f t="shared" si="48"/>
        <v>0</v>
      </c>
      <c r="W333" s="401">
        <f t="shared" si="52"/>
        <v>0</v>
      </c>
      <c r="X333" s="402"/>
      <c r="Y333" s="402"/>
      <c r="Z333" s="402"/>
      <c r="AA333" s="402"/>
      <c r="AB333" s="402"/>
      <c r="AC333" s="403">
        <f t="shared" si="49"/>
        <v>0</v>
      </c>
      <c r="AD333" s="404">
        <f>IF($AC$2430&lt;85,AC333,AC333-(AC333*'EN-TÊTE DÉLÉGUES'!$C$37))</f>
        <v>0</v>
      </c>
      <c r="AE333" s="405">
        <f t="shared" si="53"/>
        <v>5.5E-2</v>
      </c>
      <c r="AF333" s="406">
        <f t="shared" si="50"/>
        <v>0</v>
      </c>
      <c r="AG333" s="407">
        <f t="shared" si="51"/>
        <v>0</v>
      </c>
    </row>
    <row r="334" spans="1:34" s="446" customFormat="1" ht="12" customHeight="1" x14ac:dyDescent="0.15">
      <c r="A334" s="427">
        <v>9791036350016</v>
      </c>
      <c r="B334" s="432">
        <v>17</v>
      </c>
      <c r="C334" s="596" t="s">
        <v>706</v>
      </c>
      <c r="D334" s="429" t="s">
        <v>1599</v>
      </c>
      <c r="E334" s="429" t="s">
        <v>473</v>
      </c>
      <c r="F334" s="429" t="s">
        <v>4507</v>
      </c>
      <c r="G334" s="469" t="s">
        <v>4321</v>
      </c>
      <c r="H334" s="431">
        <f>VLOOKUP(A334,'02.04.2024'!$A$2:$D$70989,3,FALSE)</f>
        <v>3122</v>
      </c>
      <c r="I334" s="432"/>
      <c r="J334" s="432">
        <v>200</v>
      </c>
      <c r="K334" s="433"/>
      <c r="L334" s="433"/>
      <c r="M334" s="433">
        <v>45049</v>
      </c>
      <c r="N334" s="434" t="s">
        <v>1811</v>
      </c>
      <c r="O334" s="434">
        <v>9791036350016</v>
      </c>
      <c r="P334" s="434" t="s">
        <v>4320</v>
      </c>
      <c r="Q334" s="470">
        <v>5190839</v>
      </c>
      <c r="R334" s="436">
        <v>11.9</v>
      </c>
      <c r="S334" s="436">
        <f t="shared" si="46"/>
        <v>11.279620853080569</v>
      </c>
      <c r="T334" s="471">
        <v>5.5E-2</v>
      </c>
      <c r="U334" s="1082"/>
      <c r="V334" s="438">
        <f t="shared" si="48"/>
        <v>0</v>
      </c>
      <c r="W334" s="439">
        <f t="shared" si="52"/>
        <v>0</v>
      </c>
      <c r="X334" s="440"/>
      <c r="Y334" s="440"/>
      <c r="Z334" s="440"/>
      <c r="AA334" s="440"/>
      <c r="AB334" s="440"/>
      <c r="AC334" s="453">
        <f t="shared" si="49"/>
        <v>0</v>
      </c>
      <c r="AD334" s="454">
        <f>IF($AC$2430&lt;85,AC334,AC334-(AC334*'EN-TÊTE DÉLÉGUES'!$C$37))</f>
        <v>0</v>
      </c>
      <c r="AE334" s="455">
        <f t="shared" si="53"/>
        <v>5.5E-2</v>
      </c>
      <c r="AF334" s="456">
        <f t="shared" si="50"/>
        <v>0</v>
      </c>
      <c r="AG334" s="457">
        <f t="shared" si="51"/>
        <v>0</v>
      </c>
    </row>
    <row r="335" spans="1:34" s="408" customFormat="1" ht="12" customHeight="1" x14ac:dyDescent="0.15">
      <c r="A335" s="449">
        <v>9791036324079</v>
      </c>
      <c r="B335" s="414">
        <v>17</v>
      </c>
      <c r="C335" s="450" t="s">
        <v>706</v>
      </c>
      <c r="D335" s="450" t="s">
        <v>1599</v>
      </c>
      <c r="E335" s="450" t="s">
        <v>473</v>
      </c>
      <c r="F335" s="514" t="s">
        <v>256</v>
      </c>
      <c r="G335" s="514" t="s">
        <v>5434</v>
      </c>
      <c r="H335" s="394">
        <f>VLOOKUP(A335,'02.04.2024'!$A$2:$D$70989,3,FALSE)</f>
        <v>1038</v>
      </c>
      <c r="I335" s="414"/>
      <c r="J335" s="414">
        <v>200</v>
      </c>
      <c r="K335" s="396"/>
      <c r="L335" s="396"/>
      <c r="M335" s="396">
        <v>44083</v>
      </c>
      <c r="N335" s="396"/>
      <c r="O335" s="394">
        <v>9791036324079</v>
      </c>
      <c r="P335" s="451" t="s">
        <v>2104</v>
      </c>
      <c r="Q335" s="414">
        <v>6388188</v>
      </c>
      <c r="R335" s="398">
        <v>10.9</v>
      </c>
      <c r="S335" s="398">
        <f t="shared" si="46"/>
        <v>10.33175355450237</v>
      </c>
      <c r="T335" s="452">
        <v>5.5E-2</v>
      </c>
      <c r="U335" s="1077"/>
      <c r="V335" s="400">
        <f t="shared" si="48"/>
        <v>0</v>
      </c>
      <c r="W335" s="401">
        <f t="shared" si="52"/>
        <v>0</v>
      </c>
      <c r="X335" s="402"/>
      <c r="Y335" s="402"/>
      <c r="Z335" s="402"/>
      <c r="AA335" s="402"/>
      <c r="AB335" s="402"/>
      <c r="AC335" s="403">
        <f t="shared" si="49"/>
        <v>0</v>
      </c>
      <c r="AD335" s="404">
        <f>IF($AC$2430&lt;85,AC335,AC335-(AC335*'EN-TÊTE DÉLÉGUES'!$C$37))</f>
        <v>0</v>
      </c>
      <c r="AE335" s="405">
        <f t="shared" si="53"/>
        <v>5.5E-2</v>
      </c>
      <c r="AF335" s="406">
        <f t="shared" si="50"/>
        <v>0</v>
      </c>
      <c r="AG335" s="407">
        <f t="shared" si="51"/>
        <v>0</v>
      </c>
    </row>
    <row r="336" spans="1:34" s="408" customFormat="1" ht="12" customHeight="1" x14ac:dyDescent="0.15">
      <c r="A336" s="449">
        <v>9791036338083</v>
      </c>
      <c r="B336" s="414">
        <v>17</v>
      </c>
      <c r="C336" s="450" t="s">
        <v>706</v>
      </c>
      <c r="D336" s="450" t="s">
        <v>1599</v>
      </c>
      <c r="E336" s="450" t="s">
        <v>473</v>
      </c>
      <c r="F336" s="514" t="s">
        <v>256</v>
      </c>
      <c r="G336" s="514" t="s">
        <v>3541</v>
      </c>
      <c r="H336" s="394">
        <f>VLOOKUP(A336,'02.04.2024'!$A$2:$D$70989,3,FALSE)</f>
        <v>133</v>
      </c>
      <c r="I336" s="414"/>
      <c r="J336" s="414">
        <v>200</v>
      </c>
      <c r="K336" s="396"/>
      <c r="L336" s="396"/>
      <c r="M336" s="396">
        <v>44594</v>
      </c>
      <c r="N336" s="396"/>
      <c r="O336" s="394">
        <v>9791036338083</v>
      </c>
      <c r="P336" s="451" t="s">
        <v>3207</v>
      </c>
      <c r="Q336" s="414">
        <v>6920025</v>
      </c>
      <c r="R336" s="398">
        <v>10.9</v>
      </c>
      <c r="S336" s="398">
        <f t="shared" si="46"/>
        <v>10.33175355450237</v>
      </c>
      <c r="T336" s="452">
        <v>5.5E-2</v>
      </c>
      <c r="U336" s="1077"/>
      <c r="V336" s="400">
        <f t="shared" si="48"/>
        <v>0</v>
      </c>
      <c r="W336" s="401">
        <f t="shared" si="52"/>
        <v>0</v>
      </c>
      <c r="X336" s="402"/>
      <c r="Y336" s="402"/>
      <c r="Z336" s="402"/>
      <c r="AA336" s="402"/>
      <c r="AB336" s="402"/>
      <c r="AC336" s="403">
        <f t="shared" si="49"/>
        <v>0</v>
      </c>
      <c r="AD336" s="404">
        <f>IF($AC$2430&lt;85,AC336,AC336-(AC336*'EN-TÊTE DÉLÉGUES'!$C$37))</f>
        <v>0</v>
      </c>
      <c r="AE336" s="405">
        <f t="shared" si="53"/>
        <v>5.5E-2</v>
      </c>
      <c r="AF336" s="406">
        <f t="shared" si="50"/>
        <v>0</v>
      </c>
      <c r="AG336" s="407">
        <f t="shared" si="51"/>
        <v>0</v>
      </c>
    </row>
    <row r="337" spans="1:36" s="408" customFormat="1" ht="12" customHeight="1" x14ac:dyDescent="0.15">
      <c r="A337" s="391">
        <v>9791036311970</v>
      </c>
      <c r="B337" s="395">
        <v>18</v>
      </c>
      <c r="C337" s="426" t="s">
        <v>706</v>
      </c>
      <c r="D337" s="393" t="s">
        <v>1599</v>
      </c>
      <c r="E337" s="393" t="s">
        <v>473</v>
      </c>
      <c r="F337" s="393" t="s">
        <v>5435</v>
      </c>
      <c r="G337" s="393" t="s">
        <v>1518</v>
      </c>
      <c r="H337" s="394">
        <f>VLOOKUP(A337,'02.04.2024'!$A$2:$D$70989,3,FALSE)</f>
        <v>2754</v>
      </c>
      <c r="I337" s="395"/>
      <c r="J337" s="395">
        <v>200</v>
      </c>
      <c r="K337" s="396"/>
      <c r="L337" s="396"/>
      <c r="M337" s="396">
        <v>43838</v>
      </c>
      <c r="N337" s="396"/>
      <c r="O337" s="397">
        <v>9791036311970</v>
      </c>
      <c r="P337" s="409" t="s">
        <v>1498</v>
      </c>
      <c r="Q337" s="397">
        <v>5615168</v>
      </c>
      <c r="R337" s="398">
        <v>11.9</v>
      </c>
      <c r="S337" s="398">
        <f t="shared" si="46"/>
        <v>11.279620853080569</v>
      </c>
      <c r="T337" s="399">
        <v>5.5E-2</v>
      </c>
      <c r="U337" s="1077"/>
      <c r="V337" s="400">
        <f t="shared" si="48"/>
        <v>0</v>
      </c>
      <c r="W337" s="401">
        <f t="shared" si="52"/>
        <v>0</v>
      </c>
      <c r="X337" s="402"/>
      <c r="Y337" s="402"/>
      <c r="Z337" s="402"/>
      <c r="AA337" s="402"/>
      <c r="AB337" s="402"/>
      <c r="AC337" s="403">
        <f t="shared" si="49"/>
        <v>0</v>
      </c>
      <c r="AD337" s="404">
        <f>IF($AC$2430&lt;85,AC337,AC337-(AC337*'EN-TÊTE DÉLÉGUES'!$C$37))</f>
        <v>0</v>
      </c>
      <c r="AE337" s="405">
        <f t="shared" si="53"/>
        <v>5.5E-2</v>
      </c>
      <c r="AF337" s="406">
        <f t="shared" si="50"/>
        <v>0</v>
      </c>
      <c r="AG337" s="407">
        <f t="shared" si="51"/>
        <v>0</v>
      </c>
    </row>
    <row r="338" spans="1:36" s="408" customFormat="1" ht="12" customHeight="1" x14ac:dyDescent="0.15">
      <c r="A338" s="391">
        <v>9782747065887</v>
      </c>
      <c r="B338" s="395">
        <v>18</v>
      </c>
      <c r="C338" s="426" t="s">
        <v>706</v>
      </c>
      <c r="D338" s="393" t="s">
        <v>1599</v>
      </c>
      <c r="E338" s="393" t="s">
        <v>473</v>
      </c>
      <c r="F338" s="393" t="s">
        <v>5435</v>
      </c>
      <c r="G338" s="393" t="s">
        <v>5436</v>
      </c>
      <c r="H338" s="394">
        <f>VLOOKUP(A338,'02.04.2024'!$A$2:$D$70989,3,FALSE)</f>
        <v>2033</v>
      </c>
      <c r="I338" s="395"/>
      <c r="J338" s="395">
        <v>200</v>
      </c>
      <c r="K338" s="396"/>
      <c r="L338" s="396"/>
      <c r="M338" s="396">
        <v>42599</v>
      </c>
      <c r="N338" s="396"/>
      <c r="O338" s="391">
        <v>9782747065887</v>
      </c>
      <c r="P338" s="409" t="s">
        <v>5437</v>
      </c>
      <c r="Q338" s="397">
        <v>8562257</v>
      </c>
      <c r="R338" s="398">
        <v>11.9</v>
      </c>
      <c r="S338" s="398">
        <f t="shared" si="46"/>
        <v>11.279620853080569</v>
      </c>
      <c r="T338" s="399">
        <v>5.5E-2</v>
      </c>
      <c r="U338" s="1077"/>
      <c r="V338" s="400">
        <f t="shared" si="48"/>
        <v>0</v>
      </c>
      <c r="W338" s="401">
        <f t="shared" si="52"/>
        <v>0</v>
      </c>
      <c r="X338" s="402"/>
      <c r="Y338" s="402"/>
      <c r="Z338" s="402"/>
      <c r="AA338" s="402"/>
      <c r="AB338" s="402"/>
      <c r="AC338" s="403">
        <f t="shared" si="49"/>
        <v>0</v>
      </c>
      <c r="AD338" s="404">
        <f>IF($AC$2430&lt;85,AC338,AC338-(AC338*'EN-TÊTE DÉLÉGUES'!$C$37))</f>
        <v>0</v>
      </c>
      <c r="AE338" s="405">
        <f t="shared" si="53"/>
        <v>5.5E-2</v>
      </c>
      <c r="AF338" s="406">
        <f t="shared" si="50"/>
        <v>0</v>
      </c>
      <c r="AG338" s="407">
        <f t="shared" si="51"/>
        <v>0</v>
      </c>
    </row>
    <row r="339" spans="1:36" s="509" customFormat="1" ht="12" customHeight="1" x14ac:dyDescent="0.15">
      <c r="A339" s="495">
        <v>9791036341427</v>
      </c>
      <c r="B339" s="600">
        <v>18</v>
      </c>
      <c r="C339" s="497" t="s">
        <v>706</v>
      </c>
      <c r="D339" s="497" t="s">
        <v>1599</v>
      </c>
      <c r="E339" s="497" t="s">
        <v>473</v>
      </c>
      <c r="F339" s="497" t="s">
        <v>2988</v>
      </c>
      <c r="G339" s="498" t="s">
        <v>3209</v>
      </c>
      <c r="H339" s="499">
        <f>VLOOKUP(A339,'02.04.2024'!$A$2:$D$70989,3,FALSE)</f>
        <v>-1</v>
      </c>
      <c r="I339" s="500" t="s">
        <v>378</v>
      </c>
      <c r="J339" s="500">
        <v>200</v>
      </c>
      <c r="K339" s="501"/>
      <c r="L339" s="501"/>
      <c r="M339" s="501">
        <v>44608</v>
      </c>
      <c r="N339" s="501"/>
      <c r="O339" s="502">
        <v>9791036341427</v>
      </c>
      <c r="P339" s="503" t="s">
        <v>3208</v>
      </c>
      <c r="Q339" s="502">
        <v>8437110</v>
      </c>
      <c r="R339" s="504">
        <v>11.9</v>
      </c>
      <c r="S339" s="504">
        <f t="shared" si="46"/>
        <v>11.279620853080569</v>
      </c>
      <c r="T339" s="505">
        <v>5.5E-2</v>
      </c>
      <c r="U339" s="1079"/>
      <c r="V339" s="506">
        <f t="shared" si="48"/>
        <v>0</v>
      </c>
      <c r="W339" s="507">
        <f t="shared" si="52"/>
        <v>0</v>
      </c>
      <c r="X339" s="508"/>
      <c r="Y339" s="508"/>
      <c r="Z339" s="508"/>
      <c r="AA339" s="508"/>
      <c r="AB339" s="508"/>
      <c r="AC339" s="403">
        <f t="shared" si="49"/>
        <v>0</v>
      </c>
      <c r="AD339" s="404">
        <f>IF($AC$2430&lt;85,AC339,AC339-(AC339*'EN-TÊTE DÉLÉGUES'!$C$37))</f>
        <v>0</v>
      </c>
      <c r="AE339" s="405">
        <f t="shared" si="53"/>
        <v>5.5E-2</v>
      </c>
      <c r="AF339" s="406">
        <f t="shared" si="50"/>
        <v>0</v>
      </c>
      <c r="AG339" s="407">
        <f t="shared" si="51"/>
        <v>0</v>
      </c>
    </row>
    <row r="340" spans="1:36" s="408" customFormat="1" ht="12" customHeight="1" x14ac:dyDescent="0.15">
      <c r="A340" s="449">
        <v>9791036323676</v>
      </c>
      <c r="B340" s="395">
        <v>18</v>
      </c>
      <c r="C340" s="393" t="s">
        <v>706</v>
      </c>
      <c r="D340" s="393" t="s">
        <v>1599</v>
      </c>
      <c r="E340" s="393" t="s">
        <v>473</v>
      </c>
      <c r="F340" s="393" t="s">
        <v>2988</v>
      </c>
      <c r="G340" s="450" t="s">
        <v>2362</v>
      </c>
      <c r="H340" s="394">
        <f>VLOOKUP(A340,'02.04.2024'!$A$2:$D$70989,3,FALSE)</f>
        <v>389</v>
      </c>
      <c r="I340" s="395"/>
      <c r="J340" s="395">
        <v>200</v>
      </c>
      <c r="K340" s="396"/>
      <c r="L340" s="396"/>
      <c r="M340" s="396">
        <v>44342</v>
      </c>
      <c r="N340" s="396"/>
      <c r="O340" s="397">
        <v>9791036323676</v>
      </c>
      <c r="P340" s="409" t="s">
        <v>2360</v>
      </c>
      <c r="Q340" s="397">
        <v>6212642</v>
      </c>
      <c r="R340" s="398">
        <v>12.9</v>
      </c>
      <c r="S340" s="398">
        <f t="shared" si="46"/>
        <v>12.227488151658768</v>
      </c>
      <c r="T340" s="399">
        <v>5.5E-2</v>
      </c>
      <c r="U340" s="1077"/>
      <c r="V340" s="400">
        <f t="shared" si="48"/>
        <v>0</v>
      </c>
      <c r="W340" s="401">
        <f t="shared" si="52"/>
        <v>0</v>
      </c>
      <c r="X340" s="402"/>
      <c r="Y340" s="402"/>
      <c r="Z340" s="402"/>
      <c r="AA340" s="402"/>
      <c r="AB340" s="402"/>
      <c r="AC340" s="403">
        <f t="shared" si="49"/>
        <v>0</v>
      </c>
      <c r="AD340" s="404">
        <f>IF($AC$2430&lt;85,AC340,AC340-(AC340*'EN-TÊTE DÉLÉGUES'!$C$37))</f>
        <v>0</v>
      </c>
      <c r="AE340" s="405">
        <f t="shared" si="53"/>
        <v>5.5E-2</v>
      </c>
      <c r="AF340" s="406">
        <f t="shared" si="50"/>
        <v>0</v>
      </c>
      <c r="AG340" s="407">
        <f t="shared" si="51"/>
        <v>0</v>
      </c>
    </row>
    <row r="341" spans="1:36" s="994" customFormat="1" ht="12" customHeight="1" x14ac:dyDescent="0.15">
      <c r="A341" s="1015">
        <v>9791036356360</v>
      </c>
      <c r="B341" s="1018">
        <v>18</v>
      </c>
      <c r="C341" s="1027" t="s">
        <v>706</v>
      </c>
      <c r="D341" s="1027" t="s">
        <v>1599</v>
      </c>
      <c r="E341" s="1027" t="s">
        <v>473</v>
      </c>
      <c r="F341" s="1027" t="s">
        <v>2988</v>
      </c>
      <c r="G341" s="1017" t="s">
        <v>4221</v>
      </c>
      <c r="H341" s="1016">
        <f>VLOOKUP(A341,'02.04.2024'!$A$2:$D$70989,3,FALSE)</f>
        <v>1958</v>
      </c>
      <c r="I341" s="1018"/>
      <c r="J341" s="1018">
        <v>200</v>
      </c>
      <c r="K341" s="1019"/>
      <c r="L341" s="1019"/>
      <c r="M341" s="1019">
        <v>44972</v>
      </c>
      <c r="N341" s="1020"/>
      <c r="O341" s="1020">
        <v>9791036356360</v>
      </c>
      <c r="P341" s="1020" t="s">
        <v>4009</v>
      </c>
      <c r="Q341" s="1021">
        <v>2419373</v>
      </c>
      <c r="R341" s="1022">
        <v>9.9</v>
      </c>
      <c r="S341" s="1022">
        <f t="shared" si="46"/>
        <v>9.3838862559241711</v>
      </c>
      <c r="T341" s="1023">
        <v>5.5E-2</v>
      </c>
      <c r="U341" s="1077"/>
      <c r="V341" s="1024">
        <f t="shared" si="48"/>
        <v>0</v>
      </c>
      <c r="W341" s="1025">
        <f t="shared" si="52"/>
        <v>0</v>
      </c>
      <c r="X341" s="998"/>
      <c r="Y341" s="998"/>
      <c r="Z341" s="998"/>
      <c r="AA341" s="998"/>
      <c r="AB341" s="998"/>
      <c r="AC341" s="453">
        <f t="shared" si="49"/>
        <v>0</v>
      </c>
      <c r="AD341" s="454">
        <f>IF($AC$2430&lt;85,AC341,AC341-(AC341*'EN-TÊTE DÉLÉGUES'!$C$37))</f>
        <v>0</v>
      </c>
      <c r="AE341" s="455">
        <f t="shared" si="53"/>
        <v>5.5E-2</v>
      </c>
      <c r="AF341" s="456">
        <f t="shared" si="50"/>
        <v>0</v>
      </c>
      <c r="AG341" s="457">
        <f t="shared" si="51"/>
        <v>0</v>
      </c>
    </row>
    <row r="342" spans="1:36" s="446" customFormat="1" ht="12" customHeight="1" x14ac:dyDescent="0.15">
      <c r="A342" s="427">
        <v>9791036345616</v>
      </c>
      <c r="B342" s="432">
        <v>18</v>
      </c>
      <c r="C342" s="429" t="s">
        <v>706</v>
      </c>
      <c r="D342" s="429" t="s">
        <v>1599</v>
      </c>
      <c r="E342" s="429" t="s">
        <v>473</v>
      </c>
      <c r="F342" s="429" t="s">
        <v>4207</v>
      </c>
      <c r="G342" s="469" t="s">
        <v>4206</v>
      </c>
      <c r="H342" s="431">
        <f>VLOOKUP(A342,'02.04.2024'!$A$2:$D$70989,3,FALSE)</f>
        <v>2043</v>
      </c>
      <c r="I342" s="432"/>
      <c r="J342" s="432">
        <v>200</v>
      </c>
      <c r="K342" s="433"/>
      <c r="L342" s="433"/>
      <c r="M342" s="433">
        <v>45021</v>
      </c>
      <c r="N342" s="434" t="s">
        <v>1811</v>
      </c>
      <c r="O342" s="434">
        <v>9791036345616</v>
      </c>
      <c r="P342" s="434" t="s">
        <v>4205</v>
      </c>
      <c r="Q342" s="470">
        <v>2947859</v>
      </c>
      <c r="R342" s="436">
        <v>6.9</v>
      </c>
      <c r="S342" s="436">
        <f t="shared" si="46"/>
        <v>6.5402843601895739</v>
      </c>
      <c r="T342" s="471">
        <v>5.5E-2</v>
      </c>
      <c r="U342" s="1082"/>
      <c r="V342" s="438">
        <f t="shared" si="48"/>
        <v>0</v>
      </c>
      <c r="W342" s="439">
        <f t="shared" si="52"/>
        <v>0</v>
      </c>
      <c r="X342" s="440"/>
      <c r="Y342" s="440"/>
      <c r="Z342" s="440"/>
      <c r="AA342" s="440"/>
      <c r="AB342" s="440"/>
      <c r="AC342" s="453">
        <f t="shared" si="49"/>
        <v>0</v>
      </c>
      <c r="AD342" s="454">
        <f>IF($AC$2430&lt;85,AC342,AC342-(AC342*'EN-TÊTE DÉLÉGUES'!$C$37))</f>
        <v>0</v>
      </c>
      <c r="AE342" s="455">
        <f t="shared" si="53"/>
        <v>5.5E-2</v>
      </c>
      <c r="AF342" s="456">
        <f t="shared" si="50"/>
        <v>0</v>
      </c>
      <c r="AG342" s="457">
        <f t="shared" si="51"/>
        <v>0</v>
      </c>
    </row>
    <row r="343" spans="1:36" s="446" customFormat="1" ht="12" customHeight="1" x14ac:dyDescent="0.15">
      <c r="A343" s="427">
        <v>9791036353352</v>
      </c>
      <c r="B343" s="432">
        <v>18</v>
      </c>
      <c r="C343" s="429" t="s">
        <v>706</v>
      </c>
      <c r="D343" s="429" t="s">
        <v>1599</v>
      </c>
      <c r="E343" s="429" t="s">
        <v>473</v>
      </c>
      <c r="F343" s="429" t="s">
        <v>4204</v>
      </c>
      <c r="G343" s="469" t="s">
        <v>4203</v>
      </c>
      <c r="H343" s="431">
        <f>VLOOKUP(A343,'02.04.2024'!$A$2:$D$70989,3,FALSE)</f>
        <v>1886</v>
      </c>
      <c r="I343" s="432"/>
      <c r="J343" s="432">
        <v>200</v>
      </c>
      <c r="K343" s="433"/>
      <c r="L343" s="433"/>
      <c r="M343" s="433">
        <v>45021</v>
      </c>
      <c r="N343" s="434" t="s">
        <v>1811</v>
      </c>
      <c r="O343" s="434">
        <v>9791036353352</v>
      </c>
      <c r="P343" s="434" t="s">
        <v>4202</v>
      </c>
      <c r="Q343" s="470">
        <v>7109466</v>
      </c>
      <c r="R343" s="436">
        <v>6.9</v>
      </c>
      <c r="S343" s="436">
        <f t="shared" si="46"/>
        <v>6.5402843601895739</v>
      </c>
      <c r="T343" s="471">
        <v>5.5E-2</v>
      </c>
      <c r="U343" s="1082"/>
      <c r="V343" s="438">
        <f t="shared" si="48"/>
        <v>0</v>
      </c>
      <c r="W343" s="439">
        <f t="shared" si="52"/>
        <v>0</v>
      </c>
      <c r="X343" s="440"/>
      <c r="Y343" s="440"/>
      <c r="Z343" s="440"/>
      <c r="AA343" s="440"/>
      <c r="AB343" s="440"/>
      <c r="AC343" s="453">
        <f t="shared" si="49"/>
        <v>0</v>
      </c>
      <c r="AD343" s="454">
        <f>IF($AC$2430&lt;85,AC343,AC343-(AC343*'EN-TÊTE DÉLÉGUES'!$C$37))</f>
        <v>0</v>
      </c>
      <c r="AE343" s="455">
        <f t="shared" si="53"/>
        <v>5.5E-2</v>
      </c>
      <c r="AF343" s="456">
        <f t="shared" si="50"/>
        <v>0</v>
      </c>
      <c r="AG343" s="457">
        <f t="shared" si="51"/>
        <v>0</v>
      </c>
    </row>
    <row r="344" spans="1:36" ht="12" customHeight="1" x14ac:dyDescent="0.15">
      <c r="A344" s="98">
        <v>9791036361302</v>
      </c>
      <c r="B344" s="324">
        <v>18</v>
      </c>
      <c r="C344" s="340" t="s">
        <v>706</v>
      </c>
      <c r="D344" s="104" t="s">
        <v>1599</v>
      </c>
      <c r="E344" s="99" t="s">
        <v>473</v>
      </c>
      <c r="F344" s="99" t="s">
        <v>4204</v>
      </c>
      <c r="G344" s="99" t="s">
        <v>5029</v>
      </c>
      <c r="H344" s="100">
        <f>VLOOKUP(A344,'02.04.2024'!$A$2:$D$70989,3,FALSE)</f>
        <v>0</v>
      </c>
      <c r="I344" s="100"/>
      <c r="J344" s="101">
        <v>100</v>
      </c>
      <c r="K344" s="121"/>
      <c r="L344" s="121">
        <v>45657</v>
      </c>
      <c r="M344" s="121"/>
      <c r="N344" s="121" t="s">
        <v>1811</v>
      </c>
      <c r="O344" s="102">
        <v>9791036361302</v>
      </c>
      <c r="P344" s="102" t="s">
        <v>5028</v>
      </c>
      <c r="Q344" s="102">
        <v>6325361</v>
      </c>
      <c r="R344" s="327">
        <v>6.9</v>
      </c>
      <c r="S344" s="124">
        <f t="shared" si="46"/>
        <v>6.5402843601895739</v>
      </c>
      <c r="T344" s="357">
        <v>5.5E-2</v>
      </c>
      <c r="U344" s="1077"/>
      <c r="V344" s="240">
        <f t="shared" si="48"/>
        <v>0</v>
      </c>
      <c r="W344" s="196">
        <f t="shared" si="52"/>
        <v>0</v>
      </c>
      <c r="AC344" s="441">
        <f t="shared" si="49"/>
        <v>0</v>
      </c>
      <c r="AD344" s="442">
        <f>IF($AC$2430&lt;85,AC344,AC344-(AC344*'EN-TÊTE DÉLÉGUES'!$C$37))</f>
        <v>0</v>
      </c>
      <c r="AE344" s="443">
        <f t="shared" si="53"/>
        <v>5.5E-2</v>
      </c>
      <c r="AF344" s="444">
        <f t="shared" si="50"/>
        <v>0</v>
      </c>
      <c r="AG344" s="445">
        <f t="shared" si="51"/>
        <v>0</v>
      </c>
      <c r="AH344" s="447"/>
      <c r="AI344" s="447"/>
      <c r="AJ344" s="447"/>
    </row>
    <row r="345" spans="1:36" s="994" customFormat="1" ht="12" customHeight="1" x14ac:dyDescent="0.15">
      <c r="A345" s="1015">
        <v>9791036352775</v>
      </c>
      <c r="B345" s="1018">
        <v>18</v>
      </c>
      <c r="C345" s="1027" t="s">
        <v>706</v>
      </c>
      <c r="D345" s="1027" t="s">
        <v>1599</v>
      </c>
      <c r="E345" s="1027" t="s">
        <v>473</v>
      </c>
      <c r="F345" s="1026" t="s">
        <v>4052</v>
      </c>
      <c r="G345" s="1017" t="s">
        <v>4171</v>
      </c>
      <c r="H345" s="1016">
        <f>VLOOKUP(A345,'02.04.2024'!$A$2:$D$70989,3,FALSE)</f>
        <v>1928</v>
      </c>
      <c r="I345" s="1018"/>
      <c r="J345" s="1018">
        <v>200</v>
      </c>
      <c r="K345" s="1019"/>
      <c r="L345" s="1019"/>
      <c r="M345" s="1019">
        <v>44972</v>
      </c>
      <c r="N345" s="1020"/>
      <c r="O345" s="1020">
        <v>9791036352775</v>
      </c>
      <c r="P345" s="1020" t="s">
        <v>4053</v>
      </c>
      <c r="Q345" s="1021">
        <v>6735873</v>
      </c>
      <c r="R345" s="1022">
        <v>8.9</v>
      </c>
      <c r="S345" s="1022">
        <f t="shared" si="46"/>
        <v>8.4360189573459721</v>
      </c>
      <c r="T345" s="1023">
        <v>5.5E-2</v>
      </c>
      <c r="U345" s="1077"/>
      <c r="V345" s="1024">
        <f t="shared" si="48"/>
        <v>0</v>
      </c>
      <c r="W345" s="1025">
        <f t="shared" si="52"/>
        <v>0</v>
      </c>
      <c r="X345" s="998"/>
      <c r="Y345" s="998"/>
      <c r="Z345" s="998"/>
      <c r="AA345" s="998"/>
      <c r="AB345" s="998"/>
      <c r="AC345" s="453">
        <f t="shared" si="49"/>
        <v>0</v>
      </c>
      <c r="AD345" s="454">
        <f>IF($AC$2430&lt;85,AC345,AC345-(AC345*'EN-TÊTE DÉLÉGUES'!$C$37))</f>
        <v>0</v>
      </c>
      <c r="AE345" s="455">
        <f t="shared" si="53"/>
        <v>5.5E-2</v>
      </c>
      <c r="AF345" s="456">
        <f t="shared" si="50"/>
        <v>0</v>
      </c>
      <c r="AG345" s="457">
        <f t="shared" si="51"/>
        <v>0</v>
      </c>
    </row>
    <row r="346" spans="1:36" s="994" customFormat="1" ht="12" customHeight="1" x14ac:dyDescent="0.15">
      <c r="A346" s="1015">
        <v>9791036345609</v>
      </c>
      <c r="B346" s="1018">
        <v>18</v>
      </c>
      <c r="C346" s="1027" t="s">
        <v>706</v>
      </c>
      <c r="D346" s="1027" t="s">
        <v>1599</v>
      </c>
      <c r="E346" s="1027" t="s">
        <v>473</v>
      </c>
      <c r="F346" s="1026" t="s">
        <v>4052</v>
      </c>
      <c r="G346" s="1017" t="s">
        <v>4054</v>
      </c>
      <c r="H346" s="1016">
        <f>VLOOKUP(A346,'02.04.2024'!$A$2:$D$70989,3,FALSE)</f>
        <v>1950</v>
      </c>
      <c r="I346" s="1018"/>
      <c r="J346" s="1018">
        <v>200</v>
      </c>
      <c r="K346" s="1019"/>
      <c r="L346" s="1019"/>
      <c r="M346" s="1019">
        <v>44972</v>
      </c>
      <c r="N346" s="1020"/>
      <c r="O346" s="1020">
        <v>9791036345609</v>
      </c>
      <c r="P346" s="1020" t="s">
        <v>4055</v>
      </c>
      <c r="Q346" s="1021">
        <v>2947736</v>
      </c>
      <c r="R346" s="1022">
        <v>8.9</v>
      </c>
      <c r="S346" s="1022">
        <f t="shared" si="46"/>
        <v>8.4360189573459721</v>
      </c>
      <c r="T346" s="1023">
        <v>5.5E-2</v>
      </c>
      <c r="U346" s="1077"/>
      <c r="V346" s="1024">
        <f t="shared" si="48"/>
        <v>0</v>
      </c>
      <c r="W346" s="1025">
        <f t="shared" si="52"/>
        <v>0</v>
      </c>
      <c r="X346" s="998"/>
      <c r="Y346" s="998"/>
      <c r="Z346" s="998"/>
      <c r="AA346" s="998"/>
      <c r="AB346" s="998"/>
      <c r="AC346" s="453">
        <f t="shared" si="49"/>
        <v>0</v>
      </c>
      <c r="AD346" s="454">
        <f>IF($AC$2430&lt;85,AC346,AC346-(AC346*'EN-TÊTE DÉLÉGUES'!$C$37))</f>
        <v>0</v>
      </c>
      <c r="AE346" s="455">
        <f t="shared" si="53"/>
        <v>5.5E-2</v>
      </c>
      <c r="AF346" s="456">
        <f t="shared" si="50"/>
        <v>0</v>
      </c>
      <c r="AG346" s="457">
        <f t="shared" si="51"/>
        <v>0</v>
      </c>
    </row>
    <row r="347" spans="1:36" ht="12" customHeight="1" x14ac:dyDescent="0.15">
      <c r="A347" s="98">
        <v>9791036361296</v>
      </c>
      <c r="B347" s="356">
        <v>18</v>
      </c>
      <c r="C347" s="99" t="s">
        <v>706</v>
      </c>
      <c r="D347" s="99" t="s">
        <v>1599</v>
      </c>
      <c r="E347" s="99" t="s">
        <v>473</v>
      </c>
      <c r="F347" s="99" t="s">
        <v>4052</v>
      </c>
      <c r="G347" s="99" t="s">
        <v>5290</v>
      </c>
      <c r="H347" s="100">
        <f>VLOOKUP(A347,'02.04.2024'!$A$2:$D$70989,3,FALSE)</f>
        <v>0</v>
      </c>
      <c r="I347" s="101"/>
      <c r="J347" s="101">
        <v>100</v>
      </c>
      <c r="K347" s="121"/>
      <c r="L347" s="121">
        <v>45385</v>
      </c>
      <c r="M347" s="121"/>
      <c r="N347" s="121" t="s">
        <v>1811</v>
      </c>
      <c r="O347" s="102">
        <v>9791036361296</v>
      </c>
      <c r="P347" s="103" t="s">
        <v>5291</v>
      </c>
      <c r="Q347" s="101">
        <v>6325238</v>
      </c>
      <c r="R347" s="124">
        <v>8.9</v>
      </c>
      <c r="S347" s="124">
        <f t="shared" si="46"/>
        <v>8.4360189573459721</v>
      </c>
      <c r="T347" s="355">
        <v>5.5E-2</v>
      </c>
      <c r="U347" s="1077"/>
      <c r="V347" s="240">
        <f t="shared" si="48"/>
        <v>0</v>
      </c>
      <c r="W347" s="196">
        <f t="shared" si="52"/>
        <v>0</v>
      </c>
      <c r="AC347" s="441">
        <f t="shared" si="49"/>
        <v>0</v>
      </c>
      <c r="AD347" s="442">
        <f>IF($AC$2430&lt;85,AC347,AC347-(AC347*'EN-TÊTE DÉLÉGUES'!$C$37))</f>
        <v>0</v>
      </c>
      <c r="AE347" s="443">
        <f t="shared" si="53"/>
        <v>5.5E-2</v>
      </c>
      <c r="AF347" s="444">
        <f t="shared" si="50"/>
        <v>0</v>
      </c>
      <c r="AG347" s="445">
        <f t="shared" si="51"/>
        <v>0</v>
      </c>
      <c r="AH347" s="447"/>
      <c r="AI347" s="448"/>
      <c r="AJ347" s="447"/>
    </row>
    <row r="348" spans="1:36" s="408" customFormat="1" ht="12" customHeight="1" x14ac:dyDescent="0.15">
      <c r="A348" s="449">
        <v>9791036315497</v>
      </c>
      <c r="B348" s="414">
        <v>18</v>
      </c>
      <c r="C348" s="450" t="s">
        <v>706</v>
      </c>
      <c r="D348" s="514" t="s">
        <v>1599</v>
      </c>
      <c r="E348" s="514" t="s">
        <v>473</v>
      </c>
      <c r="F348" s="393" t="s">
        <v>3540</v>
      </c>
      <c r="G348" s="450" t="s">
        <v>1858</v>
      </c>
      <c r="H348" s="394">
        <f>VLOOKUP(A348,'02.04.2024'!$A$2:$D$70989,3,FALSE)</f>
        <v>784</v>
      </c>
      <c r="I348" s="395"/>
      <c r="J348" s="395">
        <v>200</v>
      </c>
      <c r="K348" s="601"/>
      <c r="L348" s="396"/>
      <c r="M348" s="396">
        <v>44139</v>
      </c>
      <c r="N348" s="396"/>
      <c r="O348" s="394">
        <v>9791036315497</v>
      </c>
      <c r="P348" s="451" t="s">
        <v>1860</v>
      </c>
      <c r="Q348" s="394">
        <v>1231209</v>
      </c>
      <c r="R348" s="398">
        <v>13.9</v>
      </c>
      <c r="S348" s="398">
        <f t="shared" si="46"/>
        <v>13.175355450236967</v>
      </c>
      <c r="T348" s="452">
        <v>5.5E-2</v>
      </c>
      <c r="U348" s="1077"/>
      <c r="V348" s="400">
        <f t="shared" si="47"/>
        <v>0</v>
      </c>
      <c r="W348" s="401">
        <f t="shared" si="52"/>
        <v>0</v>
      </c>
      <c r="X348" s="402"/>
      <c r="Y348" s="402"/>
      <c r="Z348" s="402"/>
      <c r="AA348" s="402"/>
      <c r="AB348" s="402"/>
      <c r="AC348" s="403">
        <f t="shared" si="43"/>
        <v>0</v>
      </c>
      <c r="AD348" s="404">
        <f>IF($AC$2430&lt;85,AC348,AC348-(AC348*'EN-TÊTE DÉLÉGUES'!$C$37))</f>
        <v>0</v>
      </c>
      <c r="AE348" s="405">
        <f t="shared" si="53"/>
        <v>5.5E-2</v>
      </c>
      <c r="AF348" s="406">
        <f t="shared" si="44"/>
        <v>0</v>
      </c>
      <c r="AG348" s="407">
        <f t="shared" si="45"/>
        <v>0</v>
      </c>
    </row>
    <row r="349" spans="1:36" s="408" customFormat="1" ht="12" customHeight="1" x14ac:dyDescent="0.15">
      <c r="A349" s="391">
        <v>9791036330346</v>
      </c>
      <c r="B349" s="395">
        <v>18</v>
      </c>
      <c r="C349" s="426" t="s">
        <v>706</v>
      </c>
      <c r="D349" s="393" t="s">
        <v>1599</v>
      </c>
      <c r="E349" s="393" t="s">
        <v>473</v>
      </c>
      <c r="F349" s="393" t="s">
        <v>3540</v>
      </c>
      <c r="G349" s="450" t="s">
        <v>5438</v>
      </c>
      <c r="H349" s="394">
        <f>VLOOKUP(A349,'02.04.2024'!$A$2:$D$70989,3,FALSE)</f>
        <v>1078</v>
      </c>
      <c r="I349" s="395"/>
      <c r="J349" s="395">
        <v>200</v>
      </c>
      <c r="K349" s="396"/>
      <c r="L349" s="396"/>
      <c r="M349" s="396">
        <v>44615</v>
      </c>
      <c r="N349" s="396"/>
      <c r="O349" s="397">
        <v>9791036330346</v>
      </c>
      <c r="P349" s="409" t="s">
        <v>3217</v>
      </c>
      <c r="Q349" s="397">
        <v>3762027</v>
      </c>
      <c r="R349" s="398">
        <v>13.9</v>
      </c>
      <c r="S349" s="398">
        <f t="shared" si="46"/>
        <v>13.175355450236967</v>
      </c>
      <c r="T349" s="399">
        <v>5.5E-2</v>
      </c>
      <c r="U349" s="1077"/>
      <c r="V349" s="400">
        <f t="shared" si="47"/>
        <v>0</v>
      </c>
      <c r="W349" s="401">
        <f t="shared" si="52"/>
        <v>0</v>
      </c>
      <c r="X349" s="402"/>
      <c r="Y349" s="402"/>
      <c r="Z349" s="402"/>
      <c r="AA349" s="402"/>
      <c r="AB349" s="402"/>
      <c r="AC349" s="403">
        <f t="shared" si="43"/>
        <v>0</v>
      </c>
      <c r="AD349" s="404">
        <f>IF($AC$2430&lt;85,AC349,AC349-(AC349*'EN-TÊTE DÉLÉGUES'!$C$37))</f>
        <v>0</v>
      </c>
      <c r="AE349" s="405">
        <f t="shared" si="53"/>
        <v>5.5E-2</v>
      </c>
      <c r="AF349" s="406">
        <f t="shared" si="44"/>
        <v>0</v>
      </c>
      <c r="AG349" s="407">
        <f t="shared" si="45"/>
        <v>0</v>
      </c>
    </row>
    <row r="350" spans="1:36" s="994" customFormat="1" ht="12" customHeight="1" x14ac:dyDescent="0.15">
      <c r="A350" s="1015">
        <v>9791036349867</v>
      </c>
      <c r="B350" s="1028">
        <v>18</v>
      </c>
      <c r="C350" s="1026" t="s">
        <v>706</v>
      </c>
      <c r="D350" s="1029" t="s">
        <v>1599</v>
      </c>
      <c r="E350" s="1029" t="s">
        <v>473</v>
      </c>
      <c r="F350" s="1027" t="s">
        <v>3540</v>
      </c>
      <c r="G350" s="1017" t="s">
        <v>5439</v>
      </c>
      <c r="H350" s="1016">
        <f>VLOOKUP(A350,'02.04.2024'!$A$2:$D$70989,3,FALSE)</f>
        <v>1962</v>
      </c>
      <c r="I350" s="1018"/>
      <c r="J350" s="1018">
        <v>200</v>
      </c>
      <c r="K350" s="1019"/>
      <c r="L350" s="1019"/>
      <c r="M350" s="1019">
        <v>44965</v>
      </c>
      <c r="N350" s="1020"/>
      <c r="O350" s="1020">
        <v>9791036349867</v>
      </c>
      <c r="P350" s="1020" t="s">
        <v>4006</v>
      </c>
      <c r="Q350" s="1021">
        <v>5129661</v>
      </c>
      <c r="R350" s="1022">
        <v>13.9</v>
      </c>
      <c r="S350" s="1022">
        <f t="shared" si="46"/>
        <v>13.175355450236967</v>
      </c>
      <c r="T350" s="1023">
        <v>5.5E-2</v>
      </c>
      <c r="U350" s="1077"/>
      <c r="V350" s="1024">
        <f t="shared" si="47"/>
        <v>0</v>
      </c>
      <c r="W350" s="1025">
        <f t="shared" si="52"/>
        <v>0</v>
      </c>
      <c r="X350" s="998"/>
      <c r="Y350" s="998"/>
      <c r="Z350" s="998"/>
      <c r="AA350" s="998"/>
      <c r="AB350" s="998"/>
      <c r="AC350" s="453">
        <f t="shared" si="43"/>
        <v>0</v>
      </c>
      <c r="AD350" s="454">
        <f>IF($AC$2430&lt;85,AC350,AC350-(AC350*'EN-TÊTE DÉLÉGUES'!$C$37))</f>
        <v>0</v>
      </c>
      <c r="AE350" s="455">
        <f t="shared" si="53"/>
        <v>5.5E-2</v>
      </c>
      <c r="AF350" s="456">
        <f t="shared" si="44"/>
        <v>0</v>
      </c>
      <c r="AG350" s="457">
        <f t="shared" si="45"/>
        <v>0</v>
      </c>
    </row>
    <row r="351" spans="1:36" ht="12" customHeight="1" x14ac:dyDescent="0.15">
      <c r="A351" s="98">
        <v>9791036359569</v>
      </c>
      <c r="B351" s="356">
        <v>18</v>
      </c>
      <c r="C351" s="99" t="s">
        <v>706</v>
      </c>
      <c r="D351" s="99" t="s">
        <v>1599</v>
      </c>
      <c r="E351" s="99" t="s">
        <v>473</v>
      </c>
      <c r="F351" s="99" t="s">
        <v>3540</v>
      </c>
      <c r="G351" s="99" t="s">
        <v>5440</v>
      </c>
      <c r="H351" s="100">
        <f>VLOOKUP(A351,'02.04.2024'!$A$2:$D$70989,3,FALSE)</f>
        <v>0</v>
      </c>
      <c r="I351" s="101"/>
      <c r="J351" s="101">
        <v>100</v>
      </c>
      <c r="K351" s="121"/>
      <c r="L351" s="121">
        <v>45434</v>
      </c>
      <c r="M351" s="121"/>
      <c r="N351" s="121" t="s">
        <v>1811</v>
      </c>
      <c r="O351" s="102">
        <v>9791036359569</v>
      </c>
      <c r="P351" s="103" t="s">
        <v>5283</v>
      </c>
      <c r="Q351" s="101">
        <v>4877757</v>
      </c>
      <c r="R351" s="124">
        <v>13.9</v>
      </c>
      <c r="S351" s="124">
        <f t="shared" si="46"/>
        <v>13.175355450236967</v>
      </c>
      <c r="T351" s="355">
        <v>5.5E-2</v>
      </c>
      <c r="U351" s="1077"/>
      <c r="V351" s="240">
        <f t="shared" si="47"/>
        <v>0</v>
      </c>
      <c r="W351" s="196">
        <f t="shared" si="52"/>
        <v>0</v>
      </c>
      <c r="X351" s="440"/>
      <c r="Y351" s="440"/>
      <c r="Z351" s="440"/>
      <c r="AA351" s="440"/>
      <c r="AB351" s="440"/>
      <c r="AC351" s="453">
        <f t="shared" si="43"/>
        <v>0</v>
      </c>
      <c r="AD351" s="454">
        <f>IF($AC$2430&lt;85,AC351,AC351-(AC351*'EN-TÊTE DÉLÉGUES'!$C$37))</f>
        <v>0</v>
      </c>
      <c r="AE351" s="455">
        <f t="shared" si="53"/>
        <v>5.5E-2</v>
      </c>
      <c r="AF351" s="456">
        <f t="shared" si="44"/>
        <v>0</v>
      </c>
      <c r="AG351" s="457">
        <f t="shared" si="45"/>
        <v>0</v>
      </c>
      <c r="AH351" s="447"/>
      <c r="AI351" s="448"/>
      <c r="AJ351" s="447"/>
    </row>
    <row r="352" spans="1:36" s="408" customFormat="1" ht="12" customHeight="1" x14ac:dyDescent="0.15">
      <c r="A352" s="391">
        <v>9791036317279</v>
      </c>
      <c r="B352" s="395">
        <v>18</v>
      </c>
      <c r="C352" s="393" t="s">
        <v>706</v>
      </c>
      <c r="D352" s="393" t="s">
        <v>1599</v>
      </c>
      <c r="E352" s="393" t="s">
        <v>473</v>
      </c>
      <c r="F352" s="450" t="s">
        <v>933</v>
      </c>
      <c r="G352" s="450" t="s">
        <v>2735</v>
      </c>
      <c r="H352" s="394">
        <f>VLOOKUP(A352,'02.04.2024'!$A$2:$D$70989,3,FALSE)</f>
        <v>1323</v>
      </c>
      <c r="I352" s="395"/>
      <c r="J352" s="414">
        <v>850</v>
      </c>
      <c r="K352" s="396"/>
      <c r="L352" s="396"/>
      <c r="M352" s="396">
        <v>44475</v>
      </c>
      <c r="N352" s="395"/>
      <c r="O352" s="397">
        <v>9791036317279</v>
      </c>
      <c r="P352" s="395" t="s">
        <v>2734</v>
      </c>
      <c r="Q352" s="395">
        <v>3457931</v>
      </c>
      <c r="R352" s="398">
        <v>14.9</v>
      </c>
      <c r="S352" s="398">
        <f t="shared" si="46"/>
        <v>14.123222748815166</v>
      </c>
      <c r="T352" s="399">
        <v>5.5E-2</v>
      </c>
      <c r="U352" s="1077"/>
      <c r="V352" s="400">
        <f>AC352</f>
        <v>0</v>
      </c>
      <c r="W352" s="401">
        <f t="shared" si="52"/>
        <v>0</v>
      </c>
      <c r="X352" s="402"/>
      <c r="Y352" s="402"/>
      <c r="Z352" s="402"/>
      <c r="AA352" s="402"/>
      <c r="AB352" s="402"/>
      <c r="AC352" s="403">
        <f>W352/(1+AE352)</f>
        <v>0</v>
      </c>
      <c r="AD352" s="404">
        <f>IF($AC$2430&lt;85,AC352,AC352-(AC352*'EN-TÊTE DÉLÉGUES'!$C$37))</f>
        <v>0</v>
      </c>
      <c r="AE352" s="405">
        <f t="shared" si="53"/>
        <v>5.5E-2</v>
      </c>
      <c r="AF352" s="406">
        <f>+AD352*AE352</f>
        <v>0</v>
      </c>
      <c r="AG352" s="407">
        <f>+AD352+AF352</f>
        <v>0</v>
      </c>
    </row>
    <row r="353" spans="1:34" s="408" customFormat="1" ht="12" customHeight="1" x14ac:dyDescent="0.15">
      <c r="A353" s="449">
        <v>9791036302657</v>
      </c>
      <c r="B353" s="395">
        <v>18</v>
      </c>
      <c r="C353" s="393" t="s">
        <v>706</v>
      </c>
      <c r="D353" s="514" t="s">
        <v>1599</v>
      </c>
      <c r="E353" s="514" t="s">
        <v>473</v>
      </c>
      <c r="F353" s="515" t="s">
        <v>933</v>
      </c>
      <c r="G353" s="514" t="s">
        <v>693</v>
      </c>
      <c r="H353" s="394">
        <f>VLOOKUP(A353,'02.04.2024'!$A$2:$D$70989,3,FALSE)</f>
        <v>696</v>
      </c>
      <c r="I353" s="414"/>
      <c r="J353" s="414">
        <v>300</v>
      </c>
      <c r="K353" s="396"/>
      <c r="L353" s="396"/>
      <c r="M353" s="396">
        <v>43404</v>
      </c>
      <c r="N353" s="396"/>
      <c r="O353" s="394">
        <v>9791036302657</v>
      </c>
      <c r="P353" s="451" t="s">
        <v>690</v>
      </c>
      <c r="Q353" s="414">
        <v>2850101</v>
      </c>
      <c r="R353" s="398">
        <v>10.9</v>
      </c>
      <c r="S353" s="398">
        <f t="shared" si="46"/>
        <v>10.33175355450237</v>
      </c>
      <c r="T353" s="452">
        <v>5.5E-2</v>
      </c>
      <c r="U353" s="1077"/>
      <c r="V353" s="400">
        <f>AC353</f>
        <v>0</v>
      </c>
      <c r="W353" s="401">
        <f t="shared" si="52"/>
        <v>0</v>
      </c>
      <c r="X353" s="402"/>
      <c r="Y353" s="402"/>
      <c r="Z353" s="402"/>
      <c r="AA353" s="402"/>
      <c r="AB353" s="402"/>
      <c r="AC353" s="403">
        <f>W353/(1+AE353)</f>
        <v>0</v>
      </c>
      <c r="AD353" s="404">
        <f>IF($AC$2430&lt;85,AC353,AC353-(AC353*'EN-TÊTE DÉLÉGUES'!$C$37))</f>
        <v>0</v>
      </c>
      <c r="AE353" s="405">
        <f t="shared" si="53"/>
        <v>5.5E-2</v>
      </c>
      <c r="AF353" s="406">
        <f>+AD353*AE353</f>
        <v>0</v>
      </c>
      <c r="AG353" s="407">
        <f>+AD353+AF353</f>
        <v>0</v>
      </c>
    </row>
    <row r="354" spans="1:34" s="408" customFormat="1" ht="12" customHeight="1" x14ac:dyDescent="0.15">
      <c r="A354" s="391">
        <v>9782747083775</v>
      </c>
      <c r="B354" s="395">
        <v>18</v>
      </c>
      <c r="C354" s="393" t="s">
        <v>706</v>
      </c>
      <c r="D354" s="393" t="s">
        <v>1599</v>
      </c>
      <c r="E354" s="393" t="s">
        <v>473</v>
      </c>
      <c r="F354" s="393" t="s">
        <v>933</v>
      </c>
      <c r="G354" s="450" t="s">
        <v>1247</v>
      </c>
      <c r="H354" s="394">
        <f>VLOOKUP(A354,'02.04.2024'!$A$2:$D$70989,3,FALSE)</f>
        <v>202</v>
      </c>
      <c r="I354" s="395"/>
      <c r="J354" s="395">
        <v>300</v>
      </c>
      <c r="K354" s="396"/>
      <c r="L354" s="396"/>
      <c r="M354" s="396">
        <v>43054</v>
      </c>
      <c r="N354" s="396"/>
      <c r="O354" s="397">
        <v>9782747083775</v>
      </c>
      <c r="P354" s="409" t="s">
        <v>439</v>
      </c>
      <c r="Q354" s="397">
        <v>6384912</v>
      </c>
      <c r="R354" s="398">
        <v>10.9</v>
      </c>
      <c r="S354" s="398">
        <f t="shared" si="46"/>
        <v>10.33175355450237</v>
      </c>
      <c r="T354" s="399">
        <v>5.5E-2</v>
      </c>
      <c r="U354" s="1077"/>
      <c r="V354" s="400">
        <f>AC354</f>
        <v>0</v>
      </c>
      <c r="W354" s="401">
        <f t="shared" si="52"/>
        <v>0</v>
      </c>
      <c r="X354" s="402"/>
      <c r="Y354" s="402"/>
      <c r="Z354" s="402"/>
      <c r="AA354" s="402"/>
      <c r="AB354" s="402"/>
      <c r="AC354" s="403">
        <f>W354/(1+AE354)</f>
        <v>0</v>
      </c>
      <c r="AD354" s="404">
        <f>IF($AC$2430&lt;85,AC354,AC354-(AC354*'EN-TÊTE DÉLÉGUES'!$C$37))</f>
        <v>0</v>
      </c>
      <c r="AE354" s="405">
        <f t="shared" si="53"/>
        <v>5.5E-2</v>
      </c>
      <c r="AF354" s="406">
        <f>+AD354*AE354</f>
        <v>0</v>
      </c>
      <c r="AG354" s="407">
        <f>+AD354+AF354</f>
        <v>0</v>
      </c>
    </row>
    <row r="355" spans="1:34" s="408" customFormat="1" ht="12" customHeight="1" x14ac:dyDescent="0.15">
      <c r="A355" s="449">
        <v>9791036318573</v>
      </c>
      <c r="B355" s="395">
        <v>18</v>
      </c>
      <c r="C355" s="450" t="s">
        <v>706</v>
      </c>
      <c r="D355" s="514" t="s">
        <v>1599</v>
      </c>
      <c r="E355" s="514" t="s">
        <v>473</v>
      </c>
      <c r="F355" s="450" t="s">
        <v>933</v>
      </c>
      <c r="G355" s="450" t="s">
        <v>2353</v>
      </c>
      <c r="H355" s="394">
        <f>VLOOKUP(A355,'02.04.2024'!$A$2:$D$70989,3,FALSE)</f>
        <v>1305</v>
      </c>
      <c r="I355" s="395"/>
      <c r="J355" s="414">
        <v>200</v>
      </c>
      <c r="K355" s="396"/>
      <c r="L355" s="396"/>
      <c r="M355" s="396">
        <v>44209</v>
      </c>
      <c r="N355" s="396"/>
      <c r="O355" s="394">
        <v>9791036318573</v>
      </c>
      <c r="P355" s="451" t="s">
        <v>2352</v>
      </c>
      <c r="Q355" s="394">
        <v>4383735</v>
      </c>
      <c r="R355" s="398">
        <v>11.9</v>
      </c>
      <c r="S355" s="398">
        <f t="shared" si="46"/>
        <v>11.279620853080569</v>
      </c>
      <c r="T355" s="452">
        <v>5.5E-2</v>
      </c>
      <c r="U355" s="1077"/>
      <c r="V355" s="400">
        <f>AC355</f>
        <v>0</v>
      </c>
      <c r="W355" s="401">
        <f t="shared" si="52"/>
        <v>0</v>
      </c>
      <c r="X355" s="402"/>
      <c r="Y355" s="402"/>
      <c r="Z355" s="402"/>
      <c r="AA355" s="402"/>
      <c r="AB355" s="402"/>
      <c r="AC355" s="403">
        <f>W355/(1+AE355)</f>
        <v>0</v>
      </c>
      <c r="AD355" s="404">
        <f>IF($AC$2430&lt;85,AC355,AC355-(AC355*'EN-TÊTE DÉLÉGUES'!$C$37))</f>
        <v>0</v>
      </c>
      <c r="AE355" s="405">
        <f t="shared" si="53"/>
        <v>5.5E-2</v>
      </c>
      <c r="AF355" s="406">
        <f>+AD355*AE355</f>
        <v>0</v>
      </c>
      <c r="AG355" s="407">
        <f>+AD355+AF355</f>
        <v>0</v>
      </c>
    </row>
    <row r="356" spans="1:34" s="446" customFormat="1" ht="12" customHeight="1" x14ac:dyDescent="0.15">
      <c r="A356" s="427">
        <v>9791036355653</v>
      </c>
      <c r="B356" s="463">
        <v>18</v>
      </c>
      <c r="C356" s="464" t="s">
        <v>706</v>
      </c>
      <c r="D356" s="465" t="s">
        <v>1599</v>
      </c>
      <c r="E356" s="429" t="s">
        <v>473</v>
      </c>
      <c r="F356" s="429" t="s">
        <v>933</v>
      </c>
      <c r="G356" s="429" t="s">
        <v>5475</v>
      </c>
      <c r="H356" s="431">
        <f>VLOOKUP(A356,'02.04.2024'!$A$2:$D$70989,3,FALSE)</f>
        <v>2736</v>
      </c>
      <c r="I356" s="431"/>
      <c r="J356" s="432">
        <v>200</v>
      </c>
      <c r="K356" s="433"/>
      <c r="L356" s="433"/>
      <c r="M356" s="433">
        <v>45329</v>
      </c>
      <c r="N356" s="433" t="s">
        <v>1811</v>
      </c>
      <c r="O356" s="434">
        <v>9791036355653</v>
      </c>
      <c r="P356" s="434" t="s">
        <v>5030</v>
      </c>
      <c r="Q356" s="434">
        <v>1090132</v>
      </c>
      <c r="R356" s="466">
        <v>13.9</v>
      </c>
      <c r="S356" s="436">
        <f t="shared" si="46"/>
        <v>13.175355450236967</v>
      </c>
      <c r="T356" s="467">
        <v>5.5E-2</v>
      </c>
      <c r="U356" s="1082"/>
      <c r="V356" s="438">
        <f>AC356</f>
        <v>0</v>
      </c>
      <c r="W356" s="439">
        <f t="shared" si="52"/>
        <v>0</v>
      </c>
      <c r="X356" s="440"/>
      <c r="Y356" s="440"/>
      <c r="Z356" s="440"/>
      <c r="AA356" s="440"/>
      <c r="AB356" s="440"/>
      <c r="AC356" s="441">
        <f>W356/(1+AE356)</f>
        <v>0</v>
      </c>
      <c r="AD356" s="442">
        <f>IF($AC$2430&lt;85,AC356,AC356-(AC356*'EN-TÊTE DÉLÉGUES'!$C$37))</f>
        <v>0</v>
      </c>
      <c r="AE356" s="443">
        <f t="shared" si="53"/>
        <v>5.5E-2</v>
      </c>
      <c r="AF356" s="444">
        <f>+AD356*AE356</f>
        <v>0</v>
      </c>
      <c r="AG356" s="445">
        <f>+AD356+AF356</f>
        <v>0</v>
      </c>
    </row>
    <row r="357" spans="1:34" s="408" customFormat="1" ht="12" customHeight="1" x14ac:dyDescent="0.15">
      <c r="A357" s="391">
        <v>9782747083362</v>
      </c>
      <c r="B357" s="462">
        <v>19</v>
      </c>
      <c r="C357" s="393" t="s">
        <v>706</v>
      </c>
      <c r="D357" s="393" t="s">
        <v>1599</v>
      </c>
      <c r="E357" s="393" t="s">
        <v>473</v>
      </c>
      <c r="F357" s="393" t="s">
        <v>3542</v>
      </c>
      <c r="G357" s="450" t="s">
        <v>1269</v>
      </c>
      <c r="H357" s="394">
        <f>VLOOKUP(A357,'02.04.2024'!$A$2:$D$70989,3,FALSE)</f>
        <v>439</v>
      </c>
      <c r="I357" s="395"/>
      <c r="J357" s="395">
        <v>200</v>
      </c>
      <c r="K357" s="396"/>
      <c r="L357" s="396"/>
      <c r="M357" s="396">
        <v>42991</v>
      </c>
      <c r="N357" s="396"/>
      <c r="O357" s="397">
        <v>9782747083362</v>
      </c>
      <c r="P357" s="409" t="s">
        <v>423</v>
      </c>
      <c r="Q357" s="397">
        <v>6284839</v>
      </c>
      <c r="R357" s="398">
        <v>11.9</v>
      </c>
      <c r="S357" s="398">
        <f t="shared" si="46"/>
        <v>11.279620853080569</v>
      </c>
      <c r="T357" s="399">
        <v>5.5E-2</v>
      </c>
      <c r="U357" s="1077"/>
      <c r="V357" s="400">
        <f t="shared" si="47"/>
        <v>0</v>
      </c>
      <c r="W357" s="401">
        <f t="shared" si="52"/>
        <v>0</v>
      </c>
      <c r="X357" s="402"/>
      <c r="Y357" s="402"/>
      <c r="Z357" s="402"/>
      <c r="AA357" s="402"/>
      <c r="AB357" s="402"/>
      <c r="AC357" s="403">
        <f t="shared" si="43"/>
        <v>0</v>
      </c>
      <c r="AD357" s="404">
        <f>IF($AC$2430&lt;85,AC357,AC357-(AC357*'EN-TÊTE DÉLÉGUES'!$C$37))</f>
        <v>0</v>
      </c>
      <c r="AE357" s="405">
        <f t="shared" si="53"/>
        <v>5.5E-2</v>
      </c>
      <c r="AF357" s="406">
        <f t="shared" si="44"/>
        <v>0</v>
      </c>
      <c r="AG357" s="407">
        <f t="shared" si="45"/>
        <v>0</v>
      </c>
    </row>
    <row r="358" spans="1:34" s="420" customFormat="1" ht="12" customHeight="1" x14ac:dyDescent="0.15">
      <c r="A358" s="411">
        <v>9791036335969</v>
      </c>
      <c r="B358" s="395">
        <v>19</v>
      </c>
      <c r="C358" s="426" t="s">
        <v>706</v>
      </c>
      <c r="D358" s="393" t="s">
        <v>1599</v>
      </c>
      <c r="E358" s="393" t="s">
        <v>473</v>
      </c>
      <c r="F358" s="393" t="s">
        <v>3542</v>
      </c>
      <c r="G358" s="450" t="s">
        <v>3943</v>
      </c>
      <c r="H358" s="394">
        <f>VLOOKUP(A358,'02.04.2024'!$A$2:$D$70989,3,FALSE)</f>
        <v>2386</v>
      </c>
      <c r="I358" s="413"/>
      <c r="J358" s="413">
        <v>200</v>
      </c>
      <c r="K358" s="415"/>
      <c r="L358" s="415"/>
      <c r="M358" s="416">
        <v>44846</v>
      </c>
      <c r="N358" s="416"/>
      <c r="O358" s="394">
        <v>9791036335969</v>
      </c>
      <c r="P358" s="417" t="s">
        <v>3944</v>
      </c>
      <c r="Q358" s="414">
        <v>7375100</v>
      </c>
      <c r="R358" s="418">
        <v>12.9</v>
      </c>
      <c r="S358" s="398">
        <f t="shared" si="46"/>
        <v>12.227488151658768</v>
      </c>
      <c r="T358" s="419">
        <v>5.5E-2</v>
      </c>
      <c r="U358" s="1077"/>
      <c r="V358" s="400">
        <f t="shared" si="47"/>
        <v>0</v>
      </c>
      <c r="W358" s="401">
        <f t="shared" si="52"/>
        <v>0</v>
      </c>
      <c r="AC358" s="453">
        <f t="shared" si="43"/>
        <v>0</v>
      </c>
      <c r="AD358" s="454">
        <f>IF($AC$2430&lt;85,AC358,AC358-(AC358*'EN-TÊTE DÉLÉGUES'!$C$37))</f>
        <v>0</v>
      </c>
      <c r="AE358" s="455">
        <f t="shared" si="53"/>
        <v>5.5E-2</v>
      </c>
      <c r="AF358" s="456">
        <f t="shared" si="44"/>
        <v>0</v>
      </c>
      <c r="AG358" s="457">
        <f t="shared" si="45"/>
        <v>0</v>
      </c>
    </row>
    <row r="359" spans="1:34" s="420" customFormat="1" ht="12" customHeight="1" x14ac:dyDescent="0.15">
      <c r="A359" s="411">
        <v>9791036343643</v>
      </c>
      <c r="B359" s="395">
        <v>19</v>
      </c>
      <c r="C359" s="426" t="s">
        <v>706</v>
      </c>
      <c r="D359" s="393" t="s">
        <v>1599</v>
      </c>
      <c r="E359" s="393" t="s">
        <v>473</v>
      </c>
      <c r="F359" s="393" t="s">
        <v>3542</v>
      </c>
      <c r="G359" s="450" t="s">
        <v>3941</v>
      </c>
      <c r="H359" s="394">
        <f>VLOOKUP(A359,'02.04.2024'!$A$2:$D$70989,3,FALSE)</f>
        <v>1657</v>
      </c>
      <c r="I359" s="413"/>
      <c r="J359" s="413">
        <v>200</v>
      </c>
      <c r="K359" s="415"/>
      <c r="L359" s="415"/>
      <c r="M359" s="416">
        <v>44853</v>
      </c>
      <c r="N359" s="416"/>
      <c r="O359" s="394">
        <v>9791036343643</v>
      </c>
      <c r="P359" s="417" t="s">
        <v>3942</v>
      </c>
      <c r="Q359" s="414">
        <v>1501520</v>
      </c>
      <c r="R359" s="418">
        <v>12.9</v>
      </c>
      <c r="S359" s="398">
        <f t="shared" si="46"/>
        <v>12.227488151658768</v>
      </c>
      <c r="T359" s="419">
        <v>5.5E-2</v>
      </c>
      <c r="U359" s="1077"/>
      <c r="V359" s="400">
        <f t="shared" si="47"/>
        <v>0</v>
      </c>
      <c r="W359" s="401">
        <f t="shared" si="52"/>
        <v>0</v>
      </c>
      <c r="AC359" s="453">
        <f t="shared" si="43"/>
        <v>0</v>
      </c>
      <c r="AD359" s="454">
        <f>IF($AC$2430&lt;85,AC359,AC359-(AC359*'EN-TÊTE DÉLÉGUES'!$C$37))</f>
        <v>0</v>
      </c>
      <c r="AE359" s="455">
        <f t="shared" si="53"/>
        <v>5.5E-2</v>
      </c>
      <c r="AF359" s="456">
        <f t="shared" si="44"/>
        <v>0</v>
      </c>
      <c r="AG359" s="457">
        <f t="shared" si="45"/>
        <v>0</v>
      </c>
    </row>
    <row r="360" spans="1:34" s="408" customFormat="1" ht="12" customHeight="1" x14ac:dyDescent="0.15">
      <c r="A360" s="391">
        <v>9791036313653</v>
      </c>
      <c r="B360" s="395">
        <v>19</v>
      </c>
      <c r="C360" s="393" t="s">
        <v>706</v>
      </c>
      <c r="D360" s="393" t="s">
        <v>1599</v>
      </c>
      <c r="E360" s="393" t="s">
        <v>473</v>
      </c>
      <c r="F360" s="393" t="s">
        <v>3542</v>
      </c>
      <c r="G360" s="450" t="s">
        <v>1246</v>
      </c>
      <c r="H360" s="394">
        <f>VLOOKUP(A360,'02.04.2024'!$A$2:$D$70989,3,FALSE)</f>
        <v>1317</v>
      </c>
      <c r="I360" s="395"/>
      <c r="J360" s="414">
        <v>200</v>
      </c>
      <c r="K360" s="396"/>
      <c r="L360" s="396"/>
      <c r="M360" s="396">
        <v>43908</v>
      </c>
      <c r="N360" s="396"/>
      <c r="O360" s="397">
        <v>9791036313653</v>
      </c>
      <c r="P360" s="409" t="s">
        <v>1856</v>
      </c>
      <c r="Q360" s="397">
        <v>8823635</v>
      </c>
      <c r="R360" s="398">
        <v>12.9</v>
      </c>
      <c r="S360" s="398">
        <f t="shared" si="46"/>
        <v>12.227488151658768</v>
      </c>
      <c r="T360" s="399">
        <v>5.5E-2</v>
      </c>
      <c r="U360" s="1077"/>
      <c r="V360" s="400">
        <f t="shared" si="47"/>
        <v>0</v>
      </c>
      <c r="W360" s="401">
        <f t="shared" si="52"/>
        <v>0</v>
      </c>
      <c r="X360" s="402"/>
      <c r="Y360" s="402"/>
      <c r="Z360" s="402"/>
      <c r="AA360" s="402"/>
      <c r="AB360" s="402"/>
      <c r="AC360" s="403">
        <f t="shared" si="43"/>
        <v>0</v>
      </c>
      <c r="AD360" s="404">
        <f>IF($AC$2430&lt;85,AC360,AC360-(AC360*'EN-TÊTE DÉLÉGUES'!$C$37))</f>
        <v>0</v>
      </c>
      <c r="AE360" s="405">
        <f t="shared" si="53"/>
        <v>5.5E-2</v>
      </c>
      <c r="AF360" s="406">
        <f t="shared" si="44"/>
        <v>0</v>
      </c>
      <c r="AG360" s="407">
        <f t="shared" si="45"/>
        <v>0</v>
      </c>
    </row>
    <row r="361" spans="1:34" s="408" customFormat="1" ht="12" customHeight="1" x14ac:dyDescent="0.15">
      <c r="A361" s="449">
        <v>9791036305306</v>
      </c>
      <c r="B361" s="462">
        <v>19</v>
      </c>
      <c r="C361" s="450" t="s">
        <v>706</v>
      </c>
      <c r="D361" s="450" t="s">
        <v>1599</v>
      </c>
      <c r="E361" s="450" t="s">
        <v>473</v>
      </c>
      <c r="F361" s="450" t="s">
        <v>3542</v>
      </c>
      <c r="G361" s="450" t="s">
        <v>1039</v>
      </c>
      <c r="H361" s="394">
        <f>VLOOKUP(A361,'02.04.2024'!$A$2:$D$70989,3,FALSE)</f>
        <v>224</v>
      </c>
      <c r="I361" s="395"/>
      <c r="J361" s="414">
        <v>300</v>
      </c>
      <c r="K361" s="396"/>
      <c r="L361" s="396"/>
      <c r="M361" s="396">
        <v>43502</v>
      </c>
      <c r="N361" s="396"/>
      <c r="O361" s="394">
        <v>9791036305306</v>
      </c>
      <c r="P361" s="451" t="s">
        <v>1074</v>
      </c>
      <c r="Q361" s="394">
        <v>6371332</v>
      </c>
      <c r="R361" s="398">
        <v>10.9</v>
      </c>
      <c r="S361" s="398">
        <f t="shared" si="46"/>
        <v>10.33175355450237</v>
      </c>
      <c r="T361" s="452">
        <v>5.5E-2</v>
      </c>
      <c r="U361" s="1077"/>
      <c r="V361" s="400">
        <f t="shared" si="47"/>
        <v>0</v>
      </c>
      <c r="W361" s="401">
        <f t="shared" si="52"/>
        <v>0</v>
      </c>
      <c r="X361" s="402"/>
      <c r="Y361" s="402"/>
      <c r="Z361" s="402"/>
      <c r="AA361" s="402"/>
      <c r="AB361" s="402"/>
      <c r="AC361" s="403">
        <f t="shared" si="43"/>
        <v>0</v>
      </c>
      <c r="AD361" s="404">
        <f>IF($AC$2430&lt;85,AC361,AC361-(AC361*'EN-TÊTE DÉLÉGUES'!$C$37))</f>
        <v>0</v>
      </c>
      <c r="AE361" s="405">
        <f t="shared" si="53"/>
        <v>5.5E-2</v>
      </c>
      <c r="AF361" s="406">
        <f t="shared" si="44"/>
        <v>0</v>
      </c>
      <c r="AG361" s="407">
        <f t="shared" si="45"/>
        <v>0</v>
      </c>
    </row>
    <row r="362" spans="1:34" s="408" customFormat="1" ht="12" customHeight="1" x14ac:dyDescent="0.15">
      <c r="A362" s="449">
        <v>9791036326219</v>
      </c>
      <c r="B362" s="395">
        <v>19</v>
      </c>
      <c r="C362" s="450" t="s">
        <v>706</v>
      </c>
      <c r="D362" s="514" t="s">
        <v>1599</v>
      </c>
      <c r="E362" s="514" t="s">
        <v>473</v>
      </c>
      <c r="F362" s="393" t="s">
        <v>3542</v>
      </c>
      <c r="G362" s="450" t="s">
        <v>2361</v>
      </c>
      <c r="H362" s="394">
        <f>VLOOKUP(A362,'02.04.2024'!$A$2:$D$70989,3,FALSE)</f>
        <v>1356</v>
      </c>
      <c r="I362" s="395"/>
      <c r="J362" s="395">
        <v>200</v>
      </c>
      <c r="K362" s="396"/>
      <c r="L362" s="396"/>
      <c r="M362" s="396">
        <v>44300</v>
      </c>
      <c r="N362" s="396"/>
      <c r="O362" s="394">
        <v>9791036326219</v>
      </c>
      <c r="P362" s="451" t="s">
        <v>2357</v>
      </c>
      <c r="Q362" s="394">
        <v>8771351</v>
      </c>
      <c r="R362" s="398">
        <v>10.9</v>
      </c>
      <c r="S362" s="398">
        <f t="shared" si="46"/>
        <v>10.33175355450237</v>
      </c>
      <c r="T362" s="452">
        <v>5.5E-2</v>
      </c>
      <c r="U362" s="1077"/>
      <c r="V362" s="400">
        <f t="shared" si="47"/>
        <v>0</v>
      </c>
      <c r="W362" s="401">
        <f t="shared" si="52"/>
        <v>0</v>
      </c>
      <c r="X362" s="402"/>
      <c r="Y362" s="402"/>
      <c r="Z362" s="402"/>
      <c r="AA362" s="402"/>
      <c r="AB362" s="402"/>
      <c r="AC362" s="403">
        <f t="shared" si="43"/>
        <v>0</v>
      </c>
      <c r="AD362" s="404">
        <f>IF($AC$2430&lt;85,AC362,AC362-(AC362*'EN-TÊTE DÉLÉGUES'!$C$37))</f>
        <v>0</v>
      </c>
      <c r="AE362" s="405">
        <f t="shared" si="53"/>
        <v>5.5E-2</v>
      </c>
      <c r="AF362" s="406">
        <f t="shared" si="44"/>
        <v>0</v>
      </c>
      <c r="AG362" s="407">
        <f t="shared" si="45"/>
        <v>0</v>
      </c>
    </row>
    <row r="363" spans="1:34" s="408" customFormat="1" ht="12" customHeight="1" x14ac:dyDescent="0.15">
      <c r="A363" s="449">
        <v>9791036313622</v>
      </c>
      <c r="B363" s="462">
        <v>19</v>
      </c>
      <c r="C363" s="450" t="s">
        <v>706</v>
      </c>
      <c r="D363" s="393" t="s">
        <v>1599</v>
      </c>
      <c r="E363" s="393" t="s">
        <v>473</v>
      </c>
      <c r="F363" s="393" t="s">
        <v>3542</v>
      </c>
      <c r="G363" s="450" t="s">
        <v>1857</v>
      </c>
      <c r="H363" s="394">
        <f>VLOOKUP(A363,'02.04.2024'!$A$2:$D$70989,3,FALSE)</f>
        <v>214</v>
      </c>
      <c r="I363" s="395"/>
      <c r="J363" s="395">
        <v>300</v>
      </c>
      <c r="K363" s="396"/>
      <c r="L363" s="396"/>
      <c r="M363" s="396">
        <v>44118</v>
      </c>
      <c r="N363" s="396"/>
      <c r="O363" s="394">
        <v>9791036313622</v>
      </c>
      <c r="P363" s="451" t="s">
        <v>1859</v>
      </c>
      <c r="Q363" s="394">
        <v>7726793</v>
      </c>
      <c r="R363" s="398">
        <v>12.9</v>
      </c>
      <c r="S363" s="398">
        <f t="shared" si="46"/>
        <v>12.227488151658768</v>
      </c>
      <c r="T363" s="452">
        <v>5.5E-2</v>
      </c>
      <c r="U363" s="1077"/>
      <c r="V363" s="400">
        <f t="shared" si="47"/>
        <v>0</v>
      </c>
      <c r="W363" s="401">
        <f t="shared" si="52"/>
        <v>0</v>
      </c>
      <c r="X363" s="402"/>
      <c r="Y363" s="402"/>
      <c r="Z363" s="402"/>
      <c r="AA363" s="402"/>
      <c r="AB363" s="402"/>
      <c r="AC363" s="403">
        <f t="shared" si="43"/>
        <v>0</v>
      </c>
      <c r="AD363" s="404">
        <f>IF($AC$2430&lt;85,AC363,AC363-(AC363*'EN-TÊTE DÉLÉGUES'!$C$37))</f>
        <v>0</v>
      </c>
      <c r="AE363" s="405">
        <f t="shared" si="53"/>
        <v>5.5E-2</v>
      </c>
      <c r="AF363" s="406">
        <f t="shared" si="44"/>
        <v>0</v>
      </c>
      <c r="AG363" s="407">
        <f t="shared" si="45"/>
        <v>0</v>
      </c>
    </row>
    <row r="364" spans="1:34" s="408" customFormat="1" ht="12" customHeight="1" x14ac:dyDescent="0.15">
      <c r="A364" s="449">
        <v>9791036325878</v>
      </c>
      <c r="B364" s="462">
        <v>19</v>
      </c>
      <c r="C364" s="450" t="s">
        <v>706</v>
      </c>
      <c r="D364" s="514" t="s">
        <v>1599</v>
      </c>
      <c r="E364" s="514" t="s">
        <v>473</v>
      </c>
      <c r="F364" s="393" t="s">
        <v>3542</v>
      </c>
      <c r="G364" s="450" t="s">
        <v>2855</v>
      </c>
      <c r="H364" s="394">
        <f>VLOOKUP(A364,'02.04.2024'!$A$2:$D$70989,3,FALSE)</f>
        <v>1414</v>
      </c>
      <c r="I364" s="395"/>
      <c r="J364" s="395">
        <v>200</v>
      </c>
      <c r="K364" s="396"/>
      <c r="L364" s="396"/>
      <c r="M364" s="396">
        <v>44230</v>
      </c>
      <c r="N364" s="396"/>
      <c r="O364" s="394">
        <v>9791036325878</v>
      </c>
      <c r="P364" s="451" t="s">
        <v>2359</v>
      </c>
      <c r="Q364" s="394">
        <v>8515222</v>
      </c>
      <c r="R364" s="398">
        <v>12.9</v>
      </c>
      <c r="S364" s="398">
        <f t="shared" si="46"/>
        <v>12.227488151658768</v>
      </c>
      <c r="T364" s="452">
        <v>5.5E-2</v>
      </c>
      <c r="U364" s="1077"/>
      <c r="V364" s="400">
        <f t="shared" si="47"/>
        <v>0</v>
      </c>
      <c r="W364" s="401">
        <f t="shared" si="52"/>
        <v>0</v>
      </c>
      <c r="X364" s="402"/>
      <c r="Y364" s="402"/>
      <c r="Z364" s="402"/>
      <c r="AA364" s="402"/>
      <c r="AB364" s="402"/>
      <c r="AC364" s="403">
        <f t="shared" si="43"/>
        <v>0</v>
      </c>
      <c r="AD364" s="404">
        <f>IF($AC$2430&lt;85,AC364,AC364-(AC364*'EN-TÊTE DÉLÉGUES'!$C$37))</f>
        <v>0</v>
      </c>
      <c r="AE364" s="405">
        <f t="shared" si="53"/>
        <v>5.5E-2</v>
      </c>
      <c r="AF364" s="406">
        <f t="shared" si="44"/>
        <v>0</v>
      </c>
      <c r="AG364" s="407">
        <f t="shared" si="45"/>
        <v>0</v>
      </c>
    </row>
    <row r="365" spans="1:34" s="408" customFormat="1" ht="12" customHeight="1" x14ac:dyDescent="0.15">
      <c r="A365" s="391">
        <v>9782747058261</v>
      </c>
      <c r="B365" s="462">
        <v>19</v>
      </c>
      <c r="C365" s="393" t="s">
        <v>706</v>
      </c>
      <c r="D365" s="393" t="s">
        <v>1599</v>
      </c>
      <c r="E365" s="393" t="s">
        <v>473</v>
      </c>
      <c r="F365" s="393" t="s">
        <v>3542</v>
      </c>
      <c r="G365" s="450" t="s">
        <v>1436</v>
      </c>
      <c r="H365" s="394">
        <f>VLOOKUP(A365,'02.04.2024'!$A$2:$D$70989,3,FALSE)</f>
        <v>80</v>
      </c>
      <c r="I365" s="395"/>
      <c r="J365" s="395">
        <v>300</v>
      </c>
      <c r="K365" s="396"/>
      <c r="L365" s="396"/>
      <c r="M365" s="396">
        <v>42257</v>
      </c>
      <c r="N365" s="396"/>
      <c r="O365" s="397">
        <v>9782747058261</v>
      </c>
      <c r="P365" s="409" t="s">
        <v>216</v>
      </c>
      <c r="Q365" s="397">
        <v>3250713</v>
      </c>
      <c r="R365" s="398">
        <v>12.9</v>
      </c>
      <c r="S365" s="398">
        <f t="shared" si="46"/>
        <v>12.227488151658768</v>
      </c>
      <c r="T365" s="399">
        <v>5.5E-2</v>
      </c>
      <c r="U365" s="1077"/>
      <c r="V365" s="400">
        <f t="shared" si="47"/>
        <v>0</v>
      </c>
      <c r="W365" s="401">
        <f t="shared" si="52"/>
        <v>0</v>
      </c>
      <c r="X365" s="402"/>
      <c r="Y365" s="402"/>
      <c r="Z365" s="402"/>
      <c r="AA365" s="402"/>
      <c r="AB365" s="402"/>
      <c r="AC365" s="403">
        <f t="shared" si="43"/>
        <v>0</v>
      </c>
      <c r="AD365" s="404">
        <f>IF($AC$2430&lt;85,AC365,AC365-(AC365*'EN-TÊTE DÉLÉGUES'!$C$37))</f>
        <v>0</v>
      </c>
      <c r="AE365" s="405">
        <f t="shared" si="53"/>
        <v>5.5E-2</v>
      </c>
      <c r="AF365" s="406">
        <f t="shared" si="44"/>
        <v>0</v>
      </c>
      <c r="AG365" s="407">
        <f t="shared" si="45"/>
        <v>0</v>
      </c>
    </row>
    <row r="366" spans="1:34" s="408" customFormat="1" ht="12" customHeight="1" x14ac:dyDescent="0.15">
      <c r="A366" s="391">
        <v>9791036331138</v>
      </c>
      <c r="B366" s="395">
        <v>19</v>
      </c>
      <c r="C366" s="426" t="s">
        <v>706</v>
      </c>
      <c r="D366" s="393" t="s">
        <v>1599</v>
      </c>
      <c r="E366" s="393" t="s">
        <v>473</v>
      </c>
      <c r="F366" s="393" t="s">
        <v>3542</v>
      </c>
      <c r="G366" s="450" t="s">
        <v>3711</v>
      </c>
      <c r="H366" s="394">
        <f>VLOOKUP(A366,'02.04.2024'!$A$2:$D$70989,3,FALSE)</f>
        <v>2235</v>
      </c>
      <c r="I366" s="395"/>
      <c r="J366" s="395">
        <v>200</v>
      </c>
      <c r="K366" s="396"/>
      <c r="L366" s="396"/>
      <c r="M366" s="396">
        <v>44657</v>
      </c>
      <c r="N366" s="396"/>
      <c r="O366" s="397">
        <v>9791036331138</v>
      </c>
      <c r="P366" s="409" t="s">
        <v>3215</v>
      </c>
      <c r="Q366" s="397">
        <v>3997177</v>
      </c>
      <c r="R366" s="398">
        <v>11.9</v>
      </c>
      <c r="S366" s="398">
        <f t="shared" si="46"/>
        <v>11.279620853080569</v>
      </c>
      <c r="T366" s="399">
        <v>5.5E-2</v>
      </c>
      <c r="U366" s="1077"/>
      <c r="V366" s="400">
        <f t="shared" si="47"/>
        <v>0</v>
      </c>
      <c r="W366" s="401">
        <f t="shared" si="52"/>
        <v>0</v>
      </c>
      <c r="X366" s="402"/>
      <c r="Y366" s="402"/>
      <c r="Z366" s="402"/>
      <c r="AA366" s="402"/>
      <c r="AB366" s="402"/>
      <c r="AC366" s="403">
        <f t="shared" si="43"/>
        <v>0</v>
      </c>
      <c r="AD366" s="404">
        <f>IF($AC$2430&lt;85,AC366,AC366-(AC366*'EN-TÊTE DÉLÉGUES'!$C$37))</f>
        <v>0</v>
      </c>
      <c r="AE366" s="405">
        <f t="shared" si="53"/>
        <v>5.5E-2</v>
      </c>
      <c r="AF366" s="406">
        <f t="shared" si="44"/>
        <v>0</v>
      </c>
      <c r="AG366" s="407">
        <f t="shared" si="45"/>
        <v>0</v>
      </c>
    </row>
    <row r="367" spans="1:34" s="408" customFormat="1" ht="12" customHeight="1" x14ac:dyDescent="0.15">
      <c r="A367" s="391">
        <v>9791036323706</v>
      </c>
      <c r="B367" s="462">
        <v>19</v>
      </c>
      <c r="C367" s="393" t="s">
        <v>706</v>
      </c>
      <c r="D367" s="393" t="s">
        <v>1599</v>
      </c>
      <c r="E367" s="393" t="s">
        <v>473</v>
      </c>
      <c r="F367" s="393" t="s">
        <v>3542</v>
      </c>
      <c r="G367" s="450" t="s">
        <v>2669</v>
      </c>
      <c r="H367" s="394">
        <f>VLOOKUP(A367,'02.04.2024'!$A$2:$D$70989,3,FALSE)</f>
        <v>428</v>
      </c>
      <c r="I367" s="395"/>
      <c r="J367" s="395">
        <v>751</v>
      </c>
      <c r="K367" s="396"/>
      <c r="L367" s="396"/>
      <c r="M367" s="396">
        <v>44433</v>
      </c>
      <c r="N367" s="396"/>
      <c r="O367" s="397">
        <v>9791036323706</v>
      </c>
      <c r="P367" s="409" t="s">
        <v>2568</v>
      </c>
      <c r="Q367" s="397">
        <v>6230128</v>
      </c>
      <c r="R367" s="398">
        <v>11.9</v>
      </c>
      <c r="S367" s="398">
        <f t="shared" si="46"/>
        <v>11.279620853080569</v>
      </c>
      <c r="T367" s="399">
        <v>5.5E-2</v>
      </c>
      <c r="U367" s="1077"/>
      <c r="V367" s="400">
        <f t="shared" si="47"/>
        <v>0</v>
      </c>
      <c r="W367" s="401">
        <f t="shared" si="52"/>
        <v>0</v>
      </c>
      <c r="X367" s="402"/>
      <c r="Y367" s="402"/>
      <c r="Z367" s="402"/>
      <c r="AA367" s="402"/>
      <c r="AB367" s="402"/>
      <c r="AC367" s="403">
        <f t="shared" si="43"/>
        <v>0</v>
      </c>
      <c r="AD367" s="404">
        <f>IF($AC$2430&lt;85,AC367,AC367-(AC367*'EN-TÊTE DÉLÉGUES'!$C$37))</f>
        <v>0</v>
      </c>
      <c r="AE367" s="405">
        <f t="shared" si="53"/>
        <v>5.5E-2</v>
      </c>
      <c r="AF367" s="406">
        <f t="shared" si="44"/>
        <v>0</v>
      </c>
      <c r="AG367" s="407">
        <f t="shared" si="45"/>
        <v>0</v>
      </c>
    </row>
    <row r="368" spans="1:34" s="408" customFormat="1" ht="12" customHeight="1" x14ac:dyDescent="0.15">
      <c r="A368" s="391">
        <v>9791036345890</v>
      </c>
      <c r="B368" s="395">
        <v>19</v>
      </c>
      <c r="C368" s="426" t="s">
        <v>706</v>
      </c>
      <c r="D368" s="393" t="s">
        <v>1599</v>
      </c>
      <c r="E368" s="393" t="s">
        <v>473</v>
      </c>
      <c r="F368" s="393" t="s">
        <v>3542</v>
      </c>
      <c r="G368" s="393" t="s">
        <v>3809</v>
      </c>
      <c r="H368" s="394">
        <f>VLOOKUP(A368,'02.04.2024'!$A$2:$D$70989,3,FALSE)</f>
        <v>2006</v>
      </c>
      <c r="I368" s="394"/>
      <c r="J368" s="395">
        <v>200</v>
      </c>
      <c r="K368" s="396"/>
      <c r="L368" s="396"/>
      <c r="M368" s="396">
        <v>44790</v>
      </c>
      <c r="N368" s="396"/>
      <c r="O368" s="397">
        <v>9791036345890</v>
      </c>
      <c r="P368" s="397" t="s">
        <v>3810</v>
      </c>
      <c r="Q368" s="397">
        <v>3058806</v>
      </c>
      <c r="R368" s="490">
        <v>11.9</v>
      </c>
      <c r="S368" s="398">
        <f t="shared" si="46"/>
        <v>11.279620853080569</v>
      </c>
      <c r="T368" s="399">
        <v>5.5E-2</v>
      </c>
      <c r="U368" s="1077"/>
      <c r="V368" s="400">
        <f t="shared" si="47"/>
        <v>0</v>
      </c>
      <c r="W368" s="401">
        <f t="shared" si="52"/>
        <v>0</v>
      </c>
      <c r="X368" s="491"/>
      <c r="Y368" s="402"/>
      <c r="Z368" s="402"/>
      <c r="AA368" s="402"/>
      <c r="AB368" s="402"/>
      <c r="AC368" s="453">
        <f t="shared" si="43"/>
        <v>0</v>
      </c>
      <c r="AD368" s="454">
        <f>IF($AC$2430&lt;85,AC368,AC368-(AC368*'EN-TÊTE DÉLÉGUES'!$C$37))</f>
        <v>0</v>
      </c>
      <c r="AE368" s="455">
        <f t="shared" si="53"/>
        <v>5.5E-2</v>
      </c>
      <c r="AF368" s="456">
        <f t="shared" si="44"/>
        <v>0</v>
      </c>
      <c r="AG368" s="457">
        <f t="shared" si="45"/>
        <v>0</v>
      </c>
      <c r="AH368" s="492"/>
    </row>
    <row r="369" spans="1:36" s="408" customFormat="1" ht="12" customHeight="1" x14ac:dyDescent="0.15">
      <c r="A369" s="391">
        <v>9791036343032</v>
      </c>
      <c r="B369" s="395">
        <v>19</v>
      </c>
      <c r="C369" s="393" t="s">
        <v>706</v>
      </c>
      <c r="D369" s="393" t="s">
        <v>1599</v>
      </c>
      <c r="E369" s="393" t="s">
        <v>473</v>
      </c>
      <c r="F369" s="393" t="s">
        <v>3542</v>
      </c>
      <c r="G369" s="450" t="s">
        <v>3221</v>
      </c>
      <c r="H369" s="394">
        <f>VLOOKUP(A369,'02.04.2024'!$A$2:$D$70989,3,FALSE)</f>
        <v>2231</v>
      </c>
      <c r="I369" s="395"/>
      <c r="J369" s="414">
        <v>850</v>
      </c>
      <c r="K369" s="396"/>
      <c r="L369" s="396"/>
      <c r="M369" s="396">
        <v>44594</v>
      </c>
      <c r="N369" s="396"/>
      <c r="O369" s="397">
        <v>9791036343032</v>
      </c>
      <c r="P369" s="409" t="s">
        <v>3216</v>
      </c>
      <c r="Q369" s="397">
        <v>8964876</v>
      </c>
      <c r="R369" s="398">
        <v>11.9</v>
      </c>
      <c r="S369" s="398">
        <f t="shared" si="46"/>
        <v>11.279620853080569</v>
      </c>
      <c r="T369" s="399">
        <v>5.5E-2</v>
      </c>
      <c r="U369" s="1077"/>
      <c r="V369" s="400">
        <f t="shared" si="47"/>
        <v>0</v>
      </c>
      <c r="W369" s="401">
        <f t="shared" si="52"/>
        <v>0</v>
      </c>
      <c r="X369" s="402"/>
      <c r="Y369" s="402"/>
      <c r="Z369" s="402"/>
      <c r="AA369" s="402"/>
      <c r="AB369" s="402"/>
      <c r="AC369" s="403">
        <f t="shared" si="43"/>
        <v>0</v>
      </c>
      <c r="AD369" s="404">
        <f>IF($AC$2430&lt;85,AC369,AC369-(AC369*'EN-TÊTE DÉLÉGUES'!$C$37))</f>
        <v>0</v>
      </c>
      <c r="AE369" s="405">
        <f t="shared" si="53"/>
        <v>5.5E-2</v>
      </c>
      <c r="AF369" s="406">
        <f t="shared" si="44"/>
        <v>0</v>
      </c>
      <c r="AG369" s="407">
        <f t="shared" si="45"/>
        <v>0</v>
      </c>
    </row>
    <row r="370" spans="1:36" s="408" customFormat="1" ht="12" customHeight="1" x14ac:dyDescent="0.15">
      <c r="A370" s="391">
        <v>9791036304255</v>
      </c>
      <c r="B370" s="395">
        <v>19</v>
      </c>
      <c r="C370" s="426" t="s">
        <v>706</v>
      </c>
      <c r="D370" s="514" t="s">
        <v>1599</v>
      </c>
      <c r="E370" s="393" t="s">
        <v>473</v>
      </c>
      <c r="F370" s="393" t="s">
        <v>3542</v>
      </c>
      <c r="G370" s="393" t="s">
        <v>1829</v>
      </c>
      <c r="H370" s="394">
        <f>VLOOKUP(A370,'02.04.2024'!$A$2:$D$70989,3,FALSE)</f>
        <v>116</v>
      </c>
      <c r="I370" s="395"/>
      <c r="J370" s="414">
        <v>300</v>
      </c>
      <c r="K370" s="396"/>
      <c r="L370" s="396"/>
      <c r="M370" s="396">
        <v>43733</v>
      </c>
      <c r="N370" s="396"/>
      <c r="O370" s="397">
        <v>9791036304255</v>
      </c>
      <c r="P370" s="409" t="s">
        <v>1411</v>
      </c>
      <c r="Q370" s="397">
        <v>4798116</v>
      </c>
      <c r="R370" s="398">
        <v>10.9</v>
      </c>
      <c r="S370" s="398">
        <f t="shared" ref="S370:S433" si="54">R370/(1+T370)</f>
        <v>10.33175355450237</v>
      </c>
      <c r="T370" s="399">
        <v>5.5E-2</v>
      </c>
      <c r="U370" s="1077"/>
      <c r="V370" s="400">
        <f t="shared" si="47"/>
        <v>0</v>
      </c>
      <c r="W370" s="401">
        <f t="shared" si="52"/>
        <v>0</v>
      </c>
      <c r="X370" s="402"/>
      <c r="Y370" s="402"/>
      <c r="Z370" s="402"/>
      <c r="AA370" s="402"/>
      <c r="AB370" s="402"/>
      <c r="AC370" s="403">
        <f t="shared" si="43"/>
        <v>0</v>
      </c>
      <c r="AD370" s="404">
        <f>IF($AC$2430&lt;85,AC370,AC370-(AC370*'EN-TÊTE DÉLÉGUES'!$C$37))</f>
        <v>0</v>
      </c>
      <c r="AE370" s="405">
        <f t="shared" si="53"/>
        <v>5.5E-2</v>
      </c>
      <c r="AF370" s="406">
        <f t="shared" si="44"/>
        <v>0</v>
      </c>
      <c r="AG370" s="407">
        <f t="shared" si="45"/>
        <v>0</v>
      </c>
    </row>
    <row r="371" spans="1:36" s="408" customFormat="1" ht="12" customHeight="1" x14ac:dyDescent="0.15">
      <c r="A371" s="391">
        <v>9791036331145</v>
      </c>
      <c r="B371" s="395">
        <v>19</v>
      </c>
      <c r="C371" s="393" t="s">
        <v>706</v>
      </c>
      <c r="D371" s="393" t="s">
        <v>1599</v>
      </c>
      <c r="E371" s="393" t="s">
        <v>473</v>
      </c>
      <c r="F371" s="393" t="s">
        <v>3542</v>
      </c>
      <c r="G371" s="450" t="s">
        <v>3224</v>
      </c>
      <c r="H371" s="394">
        <f>VLOOKUP(A371,'02.04.2024'!$A$2:$D$70989,3,FALSE)</f>
        <v>1092</v>
      </c>
      <c r="I371" s="395"/>
      <c r="J371" s="395">
        <v>200</v>
      </c>
      <c r="K371" s="396"/>
      <c r="L371" s="396"/>
      <c r="M371" s="396">
        <v>44622</v>
      </c>
      <c r="N371" s="396"/>
      <c r="O371" s="397">
        <v>9791036331145</v>
      </c>
      <c r="P371" s="409" t="s">
        <v>3220</v>
      </c>
      <c r="Q371" s="397">
        <v>3997300</v>
      </c>
      <c r="R371" s="398">
        <v>12.9</v>
      </c>
      <c r="S371" s="398">
        <f t="shared" si="54"/>
        <v>12.227488151658768</v>
      </c>
      <c r="T371" s="399">
        <v>5.5E-2</v>
      </c>
      <c r="U371" s="1077"/>
      <c r="V371" s="400">
        <f t="shared" si="47"/>
        <v>0</v>
      </c>
      <c r="W371" s="401">
        <f t="shared" si="52"/>
        <v>0</v>
      </c>
      <c r="X371" s="402"/>
      <c r="Y371" s="402"/>
      <c r="Z371" s="402"/>
      <c r="AA371" s="402"/>
      <c r="AB371" s="402"/>
      <c r="AC371" s="403">
        <f t="shared" si="43"/>
        <v>0</v>
      </c>
      <c r="AD371" s="404">
        <f>IF($AC$2430&lt;85,AC371,AC371-(AC371*'EN-TÊTE DÉLÉGUES'!$C$37))</f>
        <v>0</v>
      </c>
      <c r="AE371" s="405">
        <f t="shared" si="53"/>
        <v>5.5E-2</v>
      </c>
      <c r="AF371" s="406">
        <f t="shared" si="44"/>
        <v>0</v>
      </c>
      <c r="AG371" s="407">
        <f t="shared" si="45"/>
        <v>0</v>
      </c>
    </row>
    <row r="372" spans="1:36" s="420" customFormat="1" ht="12" customHeight="1" x14ac:dyDescent="0.15">
      <c r="A372" s="411">
        <v>9791036343131</v>
      </c>
      <c r="B372" s="395">
        <v>19</v>
      </c>
      <c r="C372" s="426" t="s">
        <v>706</v>
      </c>
      <c r="D372" s="393" t="s">
        <v>1599</v>
      </c>
      <c r="E372" s="393" t="s">
        <v>473</v>
      </c>
      <c r="F372" s="393" t="s">
        <v>3542</v>
      </c>
      <c r="G372" s="450" t="s">
        <v>3939</v>
      </c>
      <c r="H372" s="394">
        <f>VLOOKUP(A372,'02.04.2024'!$A$2:$D$70989,3,FALSE)</f>
        <v>2274</v>
      </c>
      <c r="I372" s="413"/>
      <c r="J372" s="413">
        <v>200</v>
      </c>
      <c r="K372" s="415"/>
      <c r="L372" s="415"/>
      <c r="M372" s="416">
        <v>44874</v>
      </c>
      <c r="N372" s="416"/>
      <c r="O372" s="394">
        <v>9791036343131</v>
      </c>
      <c r="P372" s="417" t="s">
        <v>3940</v>
      </c>
      <c r="Q372" s="414">
        <v>1112476</v>
      </c>
      <c r="R372" s="418">
        <v>12.9</v>
      </c>
      <c r="S372" s="398">
        <f t="shared" si="54"/>
        <v>12.227488151658768</v>
      </c>
      <c r="T372" s="419">
        <v>5.5E-2</v>
      </c>
      <c r="U372" s="1077"/>
      <c r="V372" s="400">
        <f t="shared" si="47"/>
        <v>0</v>
      </c>
      <c r="W372" s="401">
        <f t="shared" si="52"/>
        <v>0</v>
      </c>
      <c r="AC372" s="453">
        <f t="shared" ref="AC372:AC428" si="55">W372/(1+AE372)</f>
        <v>0</v>
      </c>
      <c r="AD372" s="454">
        <f>IF($AC$2430&lt;85,AC372,AC372-(AC372*'EN-TÊTE DÉLÉGUES'!$C$37))</f>
        <v>0</v>
      </c>
      <c r="AE372" s="455">
        <f t="shared" si="53"/>
        <v>5.5E-2</v>
      </c>
      <c r="AF372" s="456">
        <f t="shared" ref="AF372:AF428" si="56">+AD372*AE372</f>
        <v>0</v>
      </c>
      <c r="AG372" s="457">
        <f t="shared" ref="AG372:AG428" si="57">+AD372+AF372</f>
        <v>0</v>
      </c>
    </row>
    <row r="373" spans="1:36" s="408" customFormat="1" ht="12" customHeight="1" x14ac:dyDescent="0.15">
      <c r="A373" s="391">
        <v>9791036340864</v>
      </c>
      <c r="B373" s="395">
        <v>19</v>
      </c>
      <c r="C373" s="393" t="s">
        <v>706</v>
      </c>
      <c r="D373" s="393" t="s">
        <v>1599</v>
      </c>
      <c r="E373" s="393" t="s">
        <v>473</v>
      </c>
      <c r="F373" s="393" t="s">
        <v>3542</v>
      </c>
      <c r="G373" s="450" t="s">
        <v>3222</v>
      </c>
      <c r="H373" s="394">
        <f>VLOOKUP(A373,'02.04.2024'!$A$2:$D$70989,3,FALSE)</f>
        <v>2175</v>
      </c>
      <c r="I373" s="395"/>
      <c r="J373" s="395">
        <v>300</v>
      </c>
      <c r="K373" s="396"/>
      <c r="L373" s="396"/>
      <c r="M373" s="396">
        <v>44685</v>
      </c>
      <c r="N373" s="396"/>
      <c r="O373" s="397">
        <v>9791036340864</v>
      </c>
      <c r="P373" s="409" t="s">
        <v>3218</v>
      </c>
      <c r="Q373" s="397">
        <v>8294280</v>
      </c>
      <c r="R373" s="398">
        <v>12</v>
      </c>
      <c r="S373" s="398">
        <f t="shared" si="54"/>
        <v>11.374407582938389</v>
      </c>
      <c r="T373" s="399">
        <v>5.5E-2</v>
      </c>
      <c r="U373" s="1077"/>
      <c r="V373" s="400">
        <f>AC373</f>
        <v>0</v>
      </c>
      <c r="W373" s="401">
        <f t="shared" si="52"/>
        <v>0</v>
      </c>
      <c r="X373" s="402"/>
      <c r="Y373" s="402"/>
      <c r="Z373" s="402"/>
      <c r="AA373" s="402"/>
      <c r="AB373" s="402"/>
      <c r="AC373" s="453">
        <f>W373/(1+AE373)</f>
        <v>0</v>
      </c>
      <c r="AD373" s="454">
        <f>IF($AC$2430&lt;85,AC373,AC373-(AC373*'EN-TÊTE DÉLÉGUES'!$C$37))</f>
        <v>0</v>
      </c>
      <c r="AE373" s="455">
        <f t="shared" si="53"/>
        <v>5.5E-2</v>
      </c>
      <c r="AF373" s="456">
        <f>+AD373*AE373</f>
        <v>0</v>
      </c>
      <c r="AG373" s="457">
        <f>+AD373+AF373</f>
        <v>0</v>
      </c>
    </row>
    <row r="374" spans="1:36" s="408" customFormat="1" ht="12" customHeight="1" x14ac:dyDescent="0.15">
      <c r="A374" s="391">
        <v>9782227705593</v>
      </c>
      <c r="B374" s="395">
        <v>19</v>
      </c>
      <c r="C374" s="393" t="s">
        <v>706</v>
      </c>
      <c r="D374" s="393" t="s">
        <v>1599</v>
      </c>
      <c r="E374" s="393" t="s">
        <v>473</v>
      </c>
      <c r="F374" s="393" t="s">
        <v>3542</v>
      </c>
      <c r="G374" s="450" t="s">
        <v>1248</v>
      </c>
      <c r="H374" s="394">
        <f>VLOOKUP(A374,'02.04.2024'!$A$2:$D$70989,3,FALSE)</f>
        <v>1481</v>
      </c>
      <c r="I374" s="395"/>
      <c r="J374" s="395">
        <v>200</v>
      </c>
      <c r="K374" s="601"/>
      <c r="L374" s="396"/>
      <c r="M374" s="396">
        <v>44075</v>
      </c>
      <c r="N374" s="396"/>
      <c r="O374" s="397">
        <v>9782227705593</v>
      </c>
      <c r="P374" s="409" t="s">
        <v>23</v>
      </c>
      <c r="Q374" s="397">
        <v>3695715</v>
      </c>
      <c r="R374" s="398">
        <v>12.5</v>
      </c>
      <c r="S374" s="398">
        <f t="shared" si="54"/>
        <v>11.848341232227488</v>
      </c>
      <c r="T374" s="399">
        <v>5.5E-2</v>
      </c>
      <c r="U374" s="1077"/>
      <c r="V374" s="400">
        <f t="shared" si="47"/>
        <v>0</v>
      </c>
      <c r="W374" s="401">
        <f t="shared" si="52"/>
        <v>0</v>
      </c>
      <c r="X374" s="402"/>
      <c r="Y374" s="402"/>
      <c r="Z374" s="402"/>
      <c r="AA374" s="402"/>
      <c r="AB374" s="402"/>
      <c r="AC374" s="403">
        <f t="shared" si="55"/>
        <v>0</v>
      </c>
      <c r="AD374" s="404">
        <f>IF($AC$2430&lt;85,AC374,AC374-(AC374*'EN-TÊTE DÉLÉGUES'!$C$37))</f>
        <v>0</v>
      </c>
      <c r="AE374" s="405">
        <f t="shared" si="53"/>
        <v>5.5E-2</v>
      </c>
      <c r="AF374" s="406">
        <f t="shared" si="56"/>
        <v>0</v>
      </c>
      <c r="AG374" s="407">
        <f t="shared" si="57"/>
        <v>0</v>
      </c>
    </row>
    <row r="375" spans="1:36" s="408" customFormat="1" ht="12" customHeight="1" x14ac:dyDescent="0.15">
      <c r="A375" s="391">
        <v>9791036341281</v>
      </c>
      <c r="B375" s="395">
        <v>19</v>
      </c>
      <c r="C375" s="426" t="s">
        <v>706</v>
      </c>
      <c r="D375" s="393" t="s">
        <v>1599</v>
      </c>
      <c r="E375" s="393" t="s">
        <v>473</v>
      </c>
      <c r="F375" s="393" t="s">
        <v>3542</v>
      </c>
      <c r="G375" s="450" t="s">
        <v>3223</v>
      </c>
      <c r="H375" s="394">
        <f>VLOOKUP(A375,'02.04.2024'!$A$2:$D$70989,3,FALSE)</f>
        <v>2270</v>
      </c>
      <c r="I375" s="395"/>
      <c r="J375" s="395">
        <v>200</v>
      </c>
      <c r="K375" s="396"/>
      <c r="L375" s="396"/>
      <c r="M375" s="396">
        <v>44699</v>
      </c>
      <c r="N375" s="396"/>
      <c r="O375" s="397">
        <v>9791036341281</v>
      </c>
      <c r="P375" s="409" t="s">
        <v>3219</v>
      </c>
      <c r="Q375" s="397">
        <v>8414350</v>
      </c>
      <c r="R375" s="398">
        <v>10.9</v>
      </c>
      <c r="S375" s="398">
        <f t="shared" si="54"/>
        <v>10.33175355450237</v>
      </c>
      <c r="T375" s="399">
        <v>5.5E-2</v>
      </c>
      <c r="U375" s="1077"/>
      <c r="V375" s="400">
        <f t="shared" si="47"/>
        <v>0</v>
      </c>
      <c r="W375" s="401">
        <f t="shared" si="52"/>
        <v>0</v>
      </c>
      <c r="X375" s="402"/>
      <c r="Y375" s="402"/>
      <c r="Z375" s="402"/>
      <c r="AA375" s="402"/>
      <c r="AB375" s="402"/>
      <c r="AC375" s="453">
        <f t="shared" si="55"/>
        <v>0</v>
      </c>
      <c r="AD375" s="454">
        <f>IF($AC$2430&lt;85,AC375,AC375-(AC375*'EN-TÊTE DÉLÉGUES'!$C$37))</f>
        <v>0</v>
      </c>
      <c r="AE375" s="455">
        <f t="shared" si="53"/>
        <v>5.5E-2</v>
      </c>
      <c r="AF375" s="456">
        <f t="shared" si="56"/>
        <v>0</v>
      </c>
      <c r="AG375" s="457">
        <f t="shared" si="57"/>
        <v>0</v>
      </c>
    </row>
    <row r="376" spans="1:36" s="408" customFormat="1" ht="12" customHeight="1" x14ac:dyDescent="0.15">
      <c r="A376" s="391">
        <v>9791036353499</v>
      </c>
      <c r="B376" s="395">
        <v>19</v>
      </c>
      <c r="C376" s="426" t="s">
        <v>706</v>
      </c>
      <c r="D376" s="393" t="s">
        <v>1599</v>
      </c>
      <c r="E376" s="393" t="s">
        <v>473</v>
      </c>
      <c r="F376" s="393" t="s">
        <v>3542</v>
      </c>
      <c r="G376" s="459" t="s">
        <v>4222</v>
      </c>
      <c r="H376" s="394">
        <f>VLOOKUP(A376,'02.04.2024'!$A$2:$D$70989,3,FALSE)</f>
        <v>1759</v>
      </c>
      <c r="I376" s="395"/>
      <c r="J376" s="395">
        <v>200</v>
      </c>
      <c r="K376" s="396"/>
      <c r="L376" s="396"/>
      <c r="M376" s="396">
        <v>44993</v>
      </c>
      <c r="N376" s="397"/>
      <c r="O376" s="397">
        <v>9791036353499</v>
      </c>
      <c r="P376" s="397" t="s">
        <v>4027</v>
      </c>
      <c r="Q376" s="460">
        <v>7361845</v>
      </c>
      <c r="R376" s="398">
        <v>12.9</v>
      </c>
      <c r="S376" s="398">
        <f t="shared" si="54"/>
        <v>12.227488151658768</v>
      </c>
      <c r="T376" s="461">
        <v>5.5E-2</v>
      </c>
      <c r="U376" s="1097"/>
      <c r="V376" s="400">
        <f t="shared" si="47"/>
        <v>0</v>
      </c>
      <c r="W376" s="401">
        <f t="shared" si="52"/>
        <v>0</v>
      </c>
      <c r="X376" s="402"/>
      <c r="Y376" s="402"/>
      <c r="Z376" s="402"/>
      <c r="AA376" s="402"/>
      <c r="AB376" s="402"/>
      <c r="AC376" s="453">
        <f t="shared" si="55"/>
        <v>0</v>
      </c>
      <c r="AD376" s="454">
        <f>IF($AC$2430&lt;85,AC376,AC376-(AC376*'EN-TÊTE DÉLÉGUES'!$C$37))</f>
        <v>0</v>
      </c>
      <c r="AE376" s="455">
        <f t="shared" si="53"/>
        <v>5.5E-2</v>
      </c>
      <c r="AF376" s="456">
        <f t="shared" si="56"/>
        <v>0</v>
      </c>
      <c r="AG376" s="457">
        <f t="shared" si="57"/>
        <v>0</v>
      </c>
    </row>
    <row r="377" spans="1:36" s="446" customFormat="1" ht="12" customHeight="1" x14ac:dyDescent="0.15">
      <c r="A377" s="427">
        <v>9791036353505</v>
      </c>
      <c r="B377" s="432">
        <v>19</v>
      </c>
      <c r="C377" s="596" t="s">
        <v>706</v>
      </c>
      <c r="D377" s="429" t="s">
        <v>1599</v>
      </c>
      <c r="E377" s="429" t="s">
        <v>473</v>
      </c>
      <c r="F377" s="429" t="s">
        <v>3542</v>
      </c>
      <c r="G377" s="469" t="s">
        <v>4589</v>
      </c>
      <c r="H377" s="431">
        <f>VLOOKUP(A377,'02.04.2024'!$A$2:$D$70989,3,FALSE)</f>
        <v>2755</v>
      </c>
      <c r="I377" s="432"/>
      <c r="J377" s="432">
        <v>200</v>
      </c>
      <c r="K377" s="433"/>
      <c r="L377" s="433"/>
      <c r="M377" s="433">
        <v>45035</v>
      </c>
      <c r="N377" s="434" t="s">
        <v>1811</v>
      </c>
      <c r="O377" s="434">
        <v>9791036353505</v>
      </c>
      <c r="P377" s="434" t="s">
        <v>4271</v>
      </c>
      <c r="Q377" s="470">
        <v>7361968</v>
      </c>
      <c r="R377" s="436">
        <v>12.9</v>
      </c>
      <c r="S377" s="436">
        <f t="shared" si="54"/>
        <v>12.227488151658768</v>
      </c>
      <c r="T377" s="471">
        <v>5.5E-2</v>
      </c>
      <c r="U377" s="1082"/>
      <c r="V377" s="438">
        <f t="shared" si="47"/>
        <v>0</v>
      </c>
      <c r="W377" s="439">
        <f t="shared" si="52"/>
        <v>0</v>
      </c>
      <c r="X377" s="440"/>
      <c r="Y377" s="440"/>
      <c r="Z377" s="440"/>
      <c r="AA377" s="440"/>
      <c r="AB377" s="440"/>
      <c r="AC377" s="453">
        <f t="shared" si="55"/>
        <v>0</v>
      </c>
      <c r="AD377" s="454">
        <f>IF($AC$2430&lt;85,AC377,AC377-(AC377*'EN-TÊTE DÉLÉGUES'!$C$37))</f>
        <v>0</v>
      </c>
      <c r="AE377" s="455">
        <f t="shared" si="53"/>
        <v>5.5E-2</v>
      </c>
      <c r="AF377" s="456">
        <f t="shared" si="56"/>
        <v>0</v>
      </c>
      <c r="AG377" s="457">
        <f t="shared" si="57"/>
        <v>0</v>
      </c>
    </row>
    <row r="378" spans="1:36" ht="12" customHeight="1" x14ac:dyDescent="0.15">
      <c r="A378" s="98">
        <v>9791036342424</v>
      </c>
      <c r="B378" s="101">
        <v>19</v>
      </c>
      <c r="C378" s="341" t="s">
        <v>706</v>
      </c>
      <c r="D378" s="99" t="s">
        <v>1599</v>
      </c>
      <c r="E378" s="99" t="s">
        <v>473</v>
      </c>
      <c r="F378" s="99" t="s">
        <v>3542</v>
      </c>
      <c r="G378" s="246" t="s">
        <v>4319</v>
      </c>
      <c r="H378" s="100">
        <f>VLOOKUP(A378,'02.04.2024'!$A$2:$D$70989,3,FALSE)</f>
        <v>0</v>
      </c>
      <c r="I378" s="101"/>
      <c r="J378" s="101">
        <v>100</v>
      </c>
      <c r="K378" s="121"/>
      <c r="L378" s="121">
        <v>45567</v>
      </c>
      <c r="M378" s="121"/>
      <c r="N378" s="102" t="s">
        <v>1811</v>
      </c>
      <c r="O378" s="102">
        <v>9791036342424</v>
      </c>
      <c r="P378" s="102" t="s">
        <v>4318</v>
      </c>
      <c r="Q378" s="247">
        <v>8908779</v>
      </c>
      <c r="R378" s="124">
        <v>13.9</v>
      </c>
      <c r="S378" s="124">
        <f t="shared" si="54"/>
        <v>13.175355450236967</v>
      </c>
      <c r="T378" s="248">
        <v>5.5E-2</v>
      </c>
      <c r="U378" s="1077"/>
      <c r="V378" s="240">
        <f t="shared" si="47"/>
        <v>0</v>
      </c>
      <c r="W378" s="196">
        <f t="shared" si="52"/>
        <v>0</v>
      </c>
      <c r="AC378" s="441">
        <f t="shared" si="55"/>
        <v>0</v>
      </c>
      <c r="AD378" s="442">
        <f>IF($AC$2430&lt;85,AC378,AC378-(AC378*'EN-TÊTE DÉLÉGUES'!$C$37))</f>
        <v>0</v>
      </c>
      <c r="AE378" s="443">
        <f t="shared" si="53"/>
        <v>5.5E-2</v>
      </c>
      <c r="AF378" s="444">
        <f t="shared" si="56"/>
        <v>0</v>
      </c>
      <c r="AG378" s="445">
        <f t="shared" si="57"/>
        <v>0</v>
      </c>
      <c r="AH378" s="447"/>
      <c r="AI378" s="447"/>
      <c r="AJ378" s="447"/>
    </row>
    <row r="379" spans="1:36" s="446" customFormat="1" ht="12" customHeight="1" x14ac:dyDescent="0.15">
      <c r="A379" s="427">
        <v>9791036346651</v>
      </c>
      <c r="B379" s="432">
        <v>19</v>
      </c>
      <c r="C379" s="596" t="s">
        <v>706</v>
      </c>
      <c r="D379" s="429" t="s">
        <v>1599</v>
      </c>
      <c r="E379" s="429" t="s">
        <v>473</v>
      </c>
      <c r="F379" s="429" t="s">
        <v>3542</v>
      </c>
      <c r="G379" s="430" t="s">
        <v>4814</v>
      </c>
      <c r="H379" s="431">
        <f>VLOOKUP(A379,'02.04.2024'!$A$2:$D$70989,3,FALSE)</f>
        <v>705</v>
      </c>
      <c r="I379" s="432"/>
      <c r="J379" s="432">
        <v>200</v>
      </c>
      <c r="K379" s="433"/>
      <c r="L379" s="433"/>
      <c r="M379" s="433">
        <v>45154</v>
      </c>
      <c r="N379" s="433" t="s">
        <v>1811</v>
      </c>
      <c r="O379" s="434">
        <v>9791036346651</v>
      </c>
      <c r="P379" s="435" t="s">
        <v>4471</v>
      </c>
      <c r="Q379" s="434">
        <v>3503504</v>
      </c>
      <c r="R379" s="436">
        <v>12.9</v>
      </c>
      <c r="S379" s="436">
        <f t="shared" si="54"/>
        <v>12.227488151658768</v>
      </c>
      <c r="T379" s="471">
        <v>5.5E-2</v>
      </c>
      <c r="U379" s="1082"/>
      <c r="V379" s="438">
        <f t="shared" si="47"/>
        <v>0</v>
      </c>
      <c r="W379" s="439">
        <f t="shared" si="52"/>
        <v>0</v>
      </c>
      <c r="X379" s="440"/>
      <c r="Y379" s="440"/>
      <c r="Z379" s="440"/>
      <c r="AA379" s="440"/>
      <c r="AB379" s="440"/>
      <c r="AC379" s="441">
        <f t="shared" si="55"/>
        <v>0</v>
      </c>
      <c r="AD379" s="442">
        <f>IF($AC$2430&lt;85,AC379,AC379-(AC379*'EN-TÊTE DÉLÉGUES'!$C$37))</f>
        <v>0</v>
      </c>
      <c r="AE379" s="443">
        <f t="shared" si="53"/>
        <v>5.5E-2</v>
      </c>
      <c r="AF379" s="444">
        <f t="shared" si="56"/>
        <v>0</v>
      </c>
      <c r="AG379" s="445">
        <f t="shared" si="57"/>
        <v>0</v>
      </c>
    </row>
    <row r="380" spans="1:36" s="446" customFormat="1" ht="12" customHeight="1" x14ac:dyDescent="0.15">
      <c r="A380" s="427">
        <v>9791036343100</v>
      </c>
      <c r="B380" s="432">
        <v>19</v>
      </c>
      <c r="C380" s="596" t="s">
        <v>706</v>
      </c>
      <c r="D380" s="429" t="s">
        <v>1599</v>
      </c>
      <c r="E380" s="429" t="s">
        <v>473</v>
      </c>
      <c r="F380" s="429" t="s">
        <v>3542</v>
      </c>
      <c r="G380" s="430" t="s">
        <v>4467</v>
      </c>
      <c r="H380" s="431">
        <f>VLOOKUP(A380,'02.04.2024'!$A$2:$D$70989,3,FALSE)</f>
        <v>1643</v>
      </c>
      <c r="I380" s="432"/>
      <c r="J380" s="432">
        <v>200</v>
      </c>
      <c r="K380" s="433"/>
      <c r="L380" s="433"/>
      <c r="M380" s="433">
        <v>45175</v>
      </c>
      <c r="N380" s="433" t="s">
        <v>1811</v>
      </c>
      <c r="O380" s="434">
        <v>9791036343100</v>
      </c>
      <c r="P380" s="435" t="s">
        <v>4468</v>
      </c>
      <c r="Q380" s="434">
        <v>1112230</v>
      </c>
      <c r="R380" s="436">
        <v>11.9</v>
      </c>
      <c r="S380" s="436">
        <f t="shared" si="54"/>
        <v>11.279620853080569</v>
      </c>
      <c r="T380" s="471">
        <v>5.5E-2</v>
      </c>
      <c r="U380" s="1082"/>
      <c r="V380" s="438">
        <f t="shared" si="47"/>
        <v>0</v>
      </c>
      <c r="W380" s="439">
        <f t="shared" si="52"/>
        <v>0</v>
      </c>
      <c r="X380" s="440"/>
      <c r="Y380" s="440"/>
      <c r="Z380" s="440"/>
      <c r="AA380" s="440"/>
      <c r="AB380" s="440"/>
      <c r="AC380" s="441">
        <f t="shared" si="55"/>
        <v>0</v>
      </c>
      <c r="AD380" s="442">
        <f>IF($AC$2430&lt;85,AC380,AC380-(AC380*'EN-TÊTE DÉLÉGUES'!$C$37))</f>
        <v>0</v>
      </c>
      <c r="AE380" s="443">
        <f t="shared" si="53"/>
        <v>5.5E-2</v>
      </c>
      <c r="AF380" s="444">
        <f t="shared" si="56"/>
        <v>0</v>
      </c>
      <c r="AG380" s="445">
        <f t="shared" si="57"/>
        <v>0</v>
      </c>
    </row>
    <row r="381" spans="1:36" s="446" customFormat="1" ht="12" customHeight="1" x14ac:dyDescent="0.15">
      <c r="A381" s="427">
        <v>9791036343117</v>
      </c>
      <c r="B381" s="432">
        <v>19</v>
      </c>
      <c r="C381" s="596" t="s">
        <v>706</v>
      </c>
      <c r="D381" s="429" t="s">
        <v>1599</v>
      </c>
      <c r="E381" s="429" t="s">
        <v>473</v>
      </c>
      <c r="F381" s="429" t="s">
        <v>3542</v>
      </c>
      <c r="G381" s="430" t="s">
        <v>4469</v>
      </c>
      <c r="H381" s="431">
        <f>VLOOKUP(A381,'02.04.2024'!$A$2:$D$70989,3,FALSE)</f>
        <v>2292</v>
      </c>
      <c r="I381" s="432"/>
      <c r="J381" s="432">
        <v>200</v>
      </c>
      <c r="K381" s="433"/>
      <c r="L381" s="433"/>
      <c r="M381" s="433">
        <v>45175</v>
      </c>
      <c r="N381" s="433" t="s">
        <v>1811</v>
      </c>
      <c r="O381" s="434">
        <v>9791036343117</v>
      </c>
      <c r="P381" s="435" t="s">
        <v>4470</v>
      </c>
      <c r="Q381" s="434">
        <v>1108378</v>
      </c>
      <c r="R381" s="436">
        <v>13.9</v>
      </c>
      <c r="S381" s="436">
        <f t="shared" si="54"/>
        <v>13.175355450236967</v>
      </c>
      <c r="T381" s="471">
        <v>5.5E-2</v>
      </c>
      <c r="U381" s="1082"/>
      <c r="V381" s="438">
        <f t="shared" si="47"/>
        <v>0</v>
      </c>
      <c r="W381" s="439">
        <f t="shared" si="52"/>
        <v>0</v>
      </c>
      <c r="X381" s="440"/>
      <c r="Y381" s="440"/>
      <c r="Z381" s="440"/>
      <c r="AA381" s="440"/>
      <c r="AB381" s="440"/>
      <c r="AC381" s="441">
        <f t="shared" si="55"/>
        <v>0</v>
      </c>
      <c r="AD381" s="442">
        <f>IF($AC$2430&lt;85,AC381,AC381-(AC381*'EN-TÊTE DÉLÉGUES'!$C$37))</f>
        <v>0</v>
      </c>
      <c r="AE381" s="443">
        <f t="shared" si="53"/>
        <v>5.5E-2</v>
      </c>
      <c r="AF381" s="444">
        <f t="shared" si="56"/>
        <v>0</v>
      </c>
      <c r="AG381" s="445">
        <f t="shared" si="57"/>
        <v>0</v>
      </c>
    </row>
    <row r="382" spans="1:36" s="446" customFormat="1" ht="12" customHeight="1" x14ac:dyDescent="0.15">
      <c r="A382" s="427">
        <v>9791036353512</v>
      </c>
      <c r="B382" s="432">
        <v>19</v>
      </c>
      <c r="C382" s="596" t="s">
        <v>706</v>
      </c>
      <c r="D382" s="429" t="s">
        <v>1599</v>
      </c>
      <c r="E382" s="429" t="s">
        <v>473</v>
      </c>
      <c r="F382" s="429" t="s">
        <v>3542</v>
      </c>
      <c r="G382" s="430" t="s">
        <v>4711</v>
      </c>
      <c r="H382" s="431">
        <f>VLOOKUP(A382,'02.04.2024'!$A$2:$D$70989,3,FALSE)</f>
        <v>1674</v>
      </c>
      <c r="I382" s="432"/>
      <c r="J382" s="432">
        <v>200</v>
      </c>
      <c r="K382" s="433"/>
      <c r="L382" s="433"/>
      <c r="M382" s="433">
        <v>45203</v>
      </c>
      <c r="N382" s="433" t="s">
        <v>1811</v>
      </c>
      <c r="O382" s="434">
        <v>9791036353512</v>
      </c>
      <c r="P382" s="435" t="s">
        <v>4710</v>
      </c>
      <c r="Q382" s="434">
        <v>7362091</v>
      </c>
      <c r="R382" s="436">
        <v>12.9</v>
      </c>
      <c r="S382" s="436">
        <f t="shared" si="54"/>
        <v>12.227488151658768</v>
      </c>
      <c r="T382" s="471">
        <v>5.5E-2</v>
      </c>
      <c r="U382" s="1082"/>
      <c r="V382" s="438">
        <f t="shared" si="47"/>
        <v>0</v>
      </c>
      <c r="W382" s="439">
        <f t="shared" si="52"/>
        <v>0</v>
      </c>
      <c r="X382" s="440"/>
      <c r="Y382" s="440"/>
      <c r="Z382" s="440"/>
      <c r="AA382" s="440"/>
      <c r="AB382" s="440"/>
      <c r="AC382" s="441">
        <f t="shared" si="55"/>
        <v>0</v>
      </c>
      <c r="AD382" s="442">
        <f>IF($AC$2430&lt;85,AC382,AC382-(AC382*'EN-TÊTE DÉLÉGUES'!$C$37))</f>
        <v>0</v>
      </c>
      <c r="AE382" s="443">
        <f t="shared" si="53"/>
        <v>5.5E-2</v>
      </c>
      <c r="AF382" s="444">
        <f t="shared" si="56"/>
        <v>0</v>
      </c>
      <c r="AG382" s="445">
        <f t="shared" si="57"/>
        <v>0</v>
      </c>
    </row>
    <row r="383" spans="1:36" s="1" customFormat="1" ht="12" customHeight="1" x14ac:dyDescent="0.15">
      <c r="A383" s="187">
        <v>9791036361968</v>
      </c>
      <c r="B383" s="190">
        <v>19</v>
      </c>
      <c r="C383" s="326" t="s">
        <v>706</v>
      </c>
      <c r="D383" s="188" t="s">
        <v>1599</v>
      </c>
      <c r="E383" s="188" t="s">
        <v>473</v>
      </c>
      <c r="F383" s="188" t="s">
        <v>3542</v>
      </c>
      <c r="G383" s="222" t="s">
        <v>4709</v>
      </c>
      <c r="H383" s="189">
        <f>VLOOKUP(A383,'02.04.2024'!$A$2:$D$70989,3,FALSE)</f>
        <v>0</v>
      </c>
      <c r="I383" s="190" t="s">
        <v>378</v>
      </c>
      <c r="J383" s="190">
        <v>200</v>
      </c>
      <c r="K383" s="191"/>
      <c r="L383" s="191"/>
      <c r="M383" s="191">
        <v>45224</v>
      </c>
      <c r="N383" s="191" t="s">
        <v>1811</v>
      </c>
      <c r="O383" s="192">
        <v>9791036361968</v>
      </c>
      <c r="P383" s="193" t="s">
        <v>4708</v>
      </c>
      <c r="Q383" s="192">
        <v>7251669</v>
      </c>
      <c r="R383" s="194">
        <v>13.9</v>
      </c>
      <c r="S383" s="194">
        <f t="shared" si="54"/>
        <v>13.175355450236967</v>
      </c>
      <c r="T383" s="325">
        <v>5.5E-2</v>
      </c>
      <c r="U383" s="1079"/>
      <c r="V383" s="239">
        <f t="shared" si="47"/>
        <v>0</v>
      </c>
      <c r="W383" s="195">
        <f t="shared" si="52"/>
        <v>0</v>
      </c>
      <c r="X383" s="197"/>
      <c r="Y383" s="197"/>
      <c r="Z383" s="197"/>
      <c r="AA383" s="197"/>
      <c r="AB383" s="197"/>
      <c r="AC383" s="218">
        <f t="shared" si="55"/>
        <v>0</v>
      </c>
      <c r="AD383" s="233">
        <f>IF($AC$2430&lt;85,AC383,AC383-(AC383*'EN-TÊTE DÉLÉGUES'!$C$37))</f>
        <v>0</v>
      </c>
      <c r="AE383" s="219">
        <f t="shared" si="53"/>
        <v>5.5E-2</v>
      </c>
      <c r="AF383" s="220">
        <f t="shared" si="56"/>
        <v>0</v>
      </c>
      <c r="AG383" s="221">
        <f t="shared" si="57"/>
        <v>0</v>
      </c>
    </row>
    <row r="384" spans="1:36" s="446" customFormat="1" ht="12" customHeight="1" x14ac:dyDescent="0.15">
      <c r="A384" s="427">
        <v>9791036355646</v>
      </c>
      <c r="B384" s="463">
        <v>19</v>
      </c>
      <c r="C384" s="464" t="s">
        <v>706</v>
      </c>
      <c r="D384" s="465" t="s">
        <v>1599</v>
      </c>
      <c r="E384" s="429" t="s">
        <v>473</v>
      </c>
      <c r="F384" s="429" t="s">
        <v>3542</v>
      </c>
      <c r="G384" s="429" t="s">
        <v>5032</v>
      </c>
      <c r="H384" s="431">
        <f>VLOOKUP(A384,'02.04.2024'!$A$2:$D$70989,3,FALSE)</f>
        <v>1131</v>
      </c>
      <c r="I384" s="431"/>
      <c r="J384" s="432">
        <v>200</v>
      </c>
      <c r="K384" s="433"/>
      <c r="L384" s="433"/>
      <c r="M384" s="433">
        <v>45329</v>
      </c>
      <c r="N384" s="433" t="s">
        <v>1811</v>
      </c>
      <c r="O384" s="434">
        <v>9791036355646</v>
      </c>
      <c r="P384" s="434" t="s">
        <v>5031</v>
      </c>
      <c r="Q384" s="434">
        <v>1090009</v>
      </c>
      <c r="R384" s="466">
        <v>12.9</v>
      </c>
      <c r="S384" s="436">
        <f t="shared" si="54"/>
        <v>12.227488151658768</v>
      </c>
      <c r="T384" s="467">
        <v>5.5E-2</v>
      </c>
      <c r="U384" s="1082"/>
      <c r="V384" s="438">
        <f t="shared" si="47"/>
        <v>0</v>
      </c>
      <c r="W384" s="439">
        <f t="shared" si="52"/>
        <v>0</v>
      </c>
      <c r="X384" s="440"/>
      <c r="Y384" s="440"/>
      <c r="Z384" s="440"/>
      <c r="AA384" s="440"/>
      <c r="AB384" s="440"/>
      <c r="AC384" s="441">
        <f t="shared" si="55"/>
        <v>0</v>
      </c>
      <c r="AD384" s="442">
        <f>IF($AC$2430&lt;85,AC384,AC384-(AC384*'EN-TÊTE DÉLÉGUES'!$C$37))</f>
        <v>0</v>
      </c>
      <c r="AE384" s="443">
        <f t="shared" si="53"/>
        <v>5.5E-2</v>
      </c>
      <c r="AF384" s="444">
        <f t="shared" si="56"/>
        <v>0</v>
      </c>
      <c r="AG384" s="445">
        <f t="shared" si="57"/>
        <v>0</v>
      </c>
    </row>
    <row r="385" spans="1:36" s="446" customFormat="1" ht="12" customHeight="1" x14ac:dyDescent="0.15">
      <c r="A385" s="937">
        <v>9791036353543</v>
      </c>
      <c r="B385" s="951">
        <v>19</v>
      </c>
      <c r="C385" s="952" t="s">
        <v>706</v>
      </c>
      <c r="D385" s="953" t="s">
        <v>1599</v>
      </c>
      <c r="E385" s="939" t="s">
        <v>473</v>
      </c>
      <c r="F385" s="939" t="s">
        <v>3542</v>
      </c>
      <c r="G385" s="939" t="s">
        <v>5037</v>
      </c>
      <c r="H385" s="941">
        <f>VLOOKUP(A385,'02.04.2024'!$A$2:$D$70989,3,FALSE)</f>
        <v>1208</v>
      </c>
      <c r="I385" s="941"/>
      <c r="J385" s="938">
        <v>200</v>
      </c>
      <c r="K385" s="942"/>
      <c r="L385" s="942"/>
      <c r="M385" s="942">
        <v>45357</v>
      </c>
      <c r="N385" s="942" t="s">
        <v>1811</v>
      </c>
      <c r="O385" s="943">
        <v>9791036353543</v>
      </c>
      <c r="P385" s="943" t="s">
        <v>5036</v>
      </c>
      <c r="Q385" s="943">
        <v>7463153</v>
      </c>
      <c r="R385" s="954">
        <v>12.9</v>
      </c>
      <c r="S385" s="945">
        <f t="shared" si="54"/>
        <v>12.227488151658768</v>
      </c>
      <c r="T385" s="955">
        <v>5.5E-2</v>
      </c>
      <c r="U385" s="1101"/>
      <c r="V385" s="947">
        <f t="shared" si="47"/>
        <v>0</v>
      </c>
      <c r="W385" s="948">
        <f t="shared" si="52"/>
        <v>0</v>
      </c>
      <c r="X385" s="440"/>
      <c r="Y385" s="440"/>
      <c r="Z385" s="440"/>
      <c r="AA385" s="440"/>
      <c r="AB385" s="440"/>
      <c r="AC385" s="441">
        <f t="shared" si="55"/>
        <v>0</v>
      </c>
      <c r="AD385" s="442">
        <f>IF($AC$2430&lt;85,AC385,AC385-(AC385*'EN-TÊTE DÉLÉGUES'!$C$37))</f>
        <v>0</v>
      </c>
      <c r="AE385" s="443">
        <f t="shared" si="53"/>
        <v>5.5E-2</v>
      </c>
      <c r="AF385" s="444">
        <f t="shared" si="56"/>
        <v>0</v>
      </c>
      <c r="AG385" s="445">
        <f t="shared" si="57"/>
        <v>0</v>
      </c>
    </row>
    <row r="386" spans="1:36" s="446" customFormat="1" ht="12" customHeight="1" x14ac:dyDescent="0.15">
      <c r="A386" s="937">
        <v>9791036364860</v>
      </c>
      <c r="B386" s="951">
        <v>19</v>
      </c>
      <c r="C386" s="952" t="s">
        <v>706</v>
      </c>
      <c r="D386" s="953" t="s">
        <v>1599</v>
      </c>
      <c r="E386" s="939" t="s">
        <v>473</v>
      </c>
      <c r="F386" s="939" t="s">
        <v>3542</v>
      </c>
      <c r="G386" s="939" t="s">
        <v>5039</v>
      </c>
      <c r="H386" s="941">
        <f>VLOOKUP(A386,'02.04.2024'!$A$2:$D$70989,3,FALSE)</f>
        <v>2359</v>
      </c>
      <c r="I386" s="941"/>
      <c r="J386" s="938">
        <v>200</v>
      </c>
      <c r="K386" s="942"/>
      <c r="L386" s="942"/>
      <c r="M386" s="942">
        <v>45364</v>
      </c>
      <c r="N386" s="942" t="s">
        <v>1811</v>
      </c>
      <c r="O386" s="943">
        <v>9791036364860</v>
      </c>
      <c r="P386" s="943" t="s">
        <v>5038</v>
      </c>
      <c r="Q386" s="943">
        <v>1463222</v>
      </c>
      <c r="R386" s="954">
        <v>12.9</v>
      </c>
      <c r="S386" s="945">
        <f t="shared" si="54"/>
        <v>12.227488151658768</v>
      </c>
      <c r="T386" s="955">
        <v>5.5E-2</v>
      </c>
      <c r="U386" s="1101"/>
      <c r="V386" s="947">
        <f t="shared" si="47"/>
        <v>0</v>
      </c>
      <c r="W386" s="948">
        <f t="shared" ref="W386:W449" si="58">$R386*$U386</f>
        <v>0</v>
      </c>
      <c r="X386" s="440"/>
      <c r="Y386" s="440"/>
      <c r="Z386" s="440"/>
      <c r="AA386" s="440"/>
      <c r="AB386" s="440"/>
      <c r="AC386" s="441">
        <f t="shared" si="55"/>
        <v>0</v>
      </c>
      <c r="AD386" s="442">
        <f>IF($AC$2430&lt;85,AC386,AC386-(AC386*'EN-TÊTE DÉLÉGUES'!$C$37))</f>
        <v>0</v>
      </c>
      <c r="AE386" s="443">
        <f t="shared" ref="AE386:AE449" si="59">IF(T386=5.5%,0.055,IF(T386=20%,0.2))</f>
        <v>5.5E-2</v>
      </c>
      <c r="AF386" s="444">
        <f t="shared" si="56"/>
        <v>0</v>
      </c>
      <c r="AG386" s="445">
        <f t="shared" si="57"/>
        <v>0</v>
      </c>
    </row>
    <row r="387" spans="1:36" s="994" customFormat="1" ht="12" customHeight="1" x14ac:dyDescent="0.15">
      <c r="A387" s="1015">
        <v>9791036349874</v>
      </c>
      <c r="B387" s="1018">
        <v>19</v>
      </c>
      <c r="C387" s="1030" t="s">
        <v>706</v>
      </c>
      <c r="D387" s="1027" t="s">
        <v>1599</v>
      </c>
      <c r="E387" s="1027" t="s">
        <v>473</v>
      </c>
      <c r="F387" s="1027" t="s">
        <v>3542</v>
      </c>
      <c r="G387" s="1017" t="s">
        <v>4007</v>
      </c>
      <c r="H387" s="1016">
        <f>VLOOKUP(A387,'02.04.2024'!$A$2:$D$70989,3,FALSE)</f>
        <v>1102</v>
      </c>
      <c r="I387" s="1018"/>
      <c r="J387" s="1018">
        <v>200</v>
      </c>
      <c r="K387" s="1019"/>
      <c r="L387" s="1019"/>
      <c r="M387" s="1019">
        <v>44979</v>
      </c>
      <c r="N387" s="1020"/>
      <c r="O387" s="1020">
        <v>9791036349874</v>
      </c>
      <c r="P387" s="1020" t="s">
        <v>4008</v>
      </c>
      <c r="Q387" s="1021">
        <v>5128554</v>
      </c>
      <c r="R387" s="1022">
        <v>9.9</v>
      </c>
      <c r="S387" s="1022">
        <f t="shared" si="54"/>
        <v>9.3838862559241711</v>
      </c>
      <c r="T387" s="1023">
        <v>5.5E-2</v>
      </c>
      <c r="U387" s="1077"/>
      <c r="V387" s="1024">
        <f t="shared" si="47"/>
        <v>0</v>
      </c>
      <c r="W387" s="1025">
        <f t="shared" si="58"/>
        <v>0</v>
      </c>
      <c r="X387" s="998"/>
      <c r="Y387" s="998"/>
      <c r="Z387" s="998"/>
      <c r="AA387" s="998"/>
      <c r="AB387" s="998"/>
      <c r="AC387" s="441">
        <f t="shared" si="55"/>
        <v>0</v>
      </c>
      <c r="AD387" s="442">
        <f>IF($AC$2430&lt;85,AC387,AC387-(AC387*'EN-TÊTE DÉLÉGUES'!$C$37))</f>
        <v>0</v>
      </c>
      <c r="AE387" s="443">
        <f t="shared" si="59"/>
        <v>5.5E-2</v>
      </c>
      <c r="AF387" s="444">
        <f t="shared" si="56"/>
        <v>0</v>
      </c>
      <c r="AG387" s="445">
        <f t="shared" si="57"/>
        <v>0</v>
      </c>
    </row>
    <row r="388" spans="1:36" ht="12" customHeight="1" x14ac:dyDescent="0.15">
      <c r="A388" s="98">
        <v>9791036369599</v>
      </c>
      <c r="B388" s="356">
        <v>19</v>
      </c>
      <c r="C388" s="99" t="s">
        <v>706</v>
      </c>
      <c r="D388" s="99" t="s">
        <v>1599</v>
      </c>
      <c r="E388" s="99" t="s">
        <v>473</v>
      </c>
      <c r="F388" s="99" t="s">
        <v>3542</v>
      </c>
      <c r="G388" s="99" t="s">
        <v>5277</v>
      </c>
      <c r="H388" s="100">
        <f>VLOOKUP(A388,'02.04.2024'!$A$2:$D$70989,3,FALSE)</f>
        <v>0</v>
      </c>
      <c r="I388" s="101"/>
      <c r="J388" s="101">
        <v>100</v>
      </c>
      <c r="K388" s="121"/>
      <c r="L388" s="121">
        <v>45406</v>
      </c>
      <c r="M388" s="121"/>
      <c r="N388" s="121" t="s">
        <v>1811</v>
      </c>
      <c r="O388" s="102">
        <v>9791036369599</v>
      </c>
      <c r="P388" s="103" t="s">
        <v>5278</v>
      </c>
      <c r="Q388" s="101">
        <v>5774642</v>
      </c>
      <c r="R388" s="124">
        <v>7.9</v>
      </c>
      <c r="S388" s="124">
        <f t="shared" si="54"/>
        <v>7.488151658767773</v>
      </c>
      <c r="T388" s="355">
        <v>5.5E-2</v>
      </c>
      <c r="U388" s="1077"/>
      <c r="V388" s="240">
        <f t="shared" si="47"/>
        <v>0</v>
      </c>
      <c r="W388" s="196">
        <f t="shared" si="58"/>
        <v>0</v>
      </c>
      <c r="AC388" s="441">
        <f t="shared" si="55"/>
        <v>0</v>
      </c>
      <c r="AD388" s="442">
        <f>IF($AC$2430&lt;85,AC388,AC388-(AC388*'EN-TÊTE DÉLÉGUES'!$C$37))</f>
        <v>0</v>
      </c>
      <c r="AE388" s="443">
        <f t="shared" si="59"/>
        <v>5.5E-2</v>
      </c>
      <c r="AF388" s="444">
        <f t="shared" si="56"/>
        <v>0</v>
      </c>
      <c r="AG388" s="445">
        <f t="shared" si="57"/>
        <v>0</v>
      </c>
      <c r="AH388" s="447"/>
      <c r="AI388" s="448"/>
      <c r="AJ388" s="447"/>
    </row>
    <row r="389" spans="1:36" ht="12" customHeight="1" x14ac:dyDescent="0.15">
      <c r="A389" s="98">
        <v>9791036354410</v>
      </c>
      <c r="B389" s="356">
        <v>19</v>
      </c>
      <c r="C389" s="99" t="s">
        <v>706</v>
      </c>
      <c r="D389" s="99" t="s">
        <v>1599</v>
      </c>
      <c r="E389" s="99" t="s">
        <v>473</v>
      </c>
      <c r="F389" s="99" t="s">
        <v>3542</v>
      </c>
      <c r="G389" s="99" t="s">
        <v>5279</v>
      </c>
      <c r="H389" s="100">
        <f>VLOOKUP(A389,'02.04.2024'!$A$2:$D$70989,3,FALSE)</f>
        <v>0</v>
      </c>
      <c r="I389" s="101"/>
      <c r="J389" s="101">
        <v>100</v>
      </c>
      <c r="K389" s="121"/>
      <c r="L389" s="121">
        <v>45448</v>
      </c>
      <c r="M389" s="121"/>
      <c r="N389" s="121" t="s">
        <v>1811</v>
      </c>
      <c r="O389" s="102">
        <v>9791036354410</v>
      </c>
      <c r="P389" s="103" t="s">
        <v>5280</v>
      </c>
      <c r="Q389" s="101">
        <v>8273863</v>
      </c>
      <c r="R389" s="124">
        <v>12.9</v>
      </c>
      <c r="S389" s="124">
        <f t="shared" si="54"/>
        <v>12.227488151658768</v>
      </c>
      <c r="T389" s="355">
        <v>5.5E-2</v>
      </c>
      <c r="U389" s="1077"/>
      <c r="V389" s="240">
        <f t="shared" si="47"/>
        <v>0</v>
      </c>
      <c r="W389" s="196">
        <f t="shared" si="58"/>
        <v>0</v>
      </c>
      <c r="AC389" s="441">
        <f t="shared" si="55"/>
        <v>0</v>
      </c>
      <c r="AD389" s="442">
        <f>IF($AC$2430&lt;85,AC389,AC389-(AC389*'EN-TÊTE DÉLÉGUES'!$C$37))</f>
        <v>0</v>
      </c>
      <c r="AE389" s="443">
        <f t="shared" si="59"/>
        <v>5.5E-2</v>
      </c>
      <c r="AF389" s="444">
        <f t="shared" si="56"/>
        <v>0</v>
      </c>
      <c r="AG389" s="445">
        <f t="shared" si="57"/>
        <v>0</v>
      </c>
      <c r="AH389" s="447"/>
      <c r="AI389" s="448"/>
      <c r="AJ389" s="447"/>
    </row>
    <row r="390" spans="1:36" ht="12" customHeight="1" x14ac:dyDescent="0.15">
      <c r="A390" s="98">
        <v>9791036355660</v>
      </c>
      <c r="B390" s="356">
        <v>19</v>
      </c>
      <c r="C390" s="99" t="s">
        <v>706</v>
      </c>
      <c r="D390" s="99" t="s">
        <v>1599</v>
      </c>
      <c r="E390" s="99" t="s">
        <v>473</v>
      </c>
      <c r="F390" s="99" t="s">
        <v>3542</v>
      </c>
      <c r="G390" s="99" t="s">
        <v>5281</v>
      </c>
      <c r="H390" s="100">
        <f>VLOOKUP(A390,'02.04.2024'!$A$2:$D$70989,3,FALSE)</f>
        <v>0</v>
      </c>
      <c r="I390" s="101"/>
      <c r="J390" s="101">
        <v>100</v>
      </c>
      <c r="K390" s="121"/>
      <c r="L390" s="121">
        <v>45414</v>
      </c>
      <c r="M390" s="121"/>
      <c r="N390" s="121" t="s">
        <v>1811</v>
      </c>
      <c r="O390" s="102">
        <v>9791036355660</v>
      </c>
      <c r="P390" s="103" t="s">
        <v>5282</v>
      </c>
      <c r="Q390" s="101">
        <v>1088492</v>
      </c>
      <c r="R390" s="124">
        <v>13.9</v>
      </c>
      <c r="S390" s="124">
        <f t="shared" si="54"/>
        <v>13.175355450236967</v>
      </c>
      <c r="T390" s="355">
        <v>5.5E-2</v>
      </c>
      <c r="U390" s="1077"/>
      <c r="V390" s="240">
        <f t="shared" ref="V390:V448" si="60">AC390</f>
        <v>0</v>
      </c>
      <c r="W390" s="196">
        <f t="shared" si="58"/>
        <v>0</v>
      </c>
      <c r="AC390" s="441">
        <f t="shared" si="55"/>
        <v>0</v>
      </c>
      <c r="AD390" s="442">
        <f>IF($AC$2430&lt;85,AC390,AC390-(AC390*'EN-TÊTE DÉLÉGUES'!$C$37))</f>
        <v>0</v>
      </c>
      <c r="AE390" s="443">
        <f t="shared" si="59"/>
        <v>5.5E-2</v>
      </c>
      <c r="AF390" s="444">
        <f t="shared" si="56"/>
        <v>0</v>
      </c>
      <c r="AG390" s="445">
        <f t="shared" si="57"/>
        <v>0</v>
      </c>
      <c r="AH390" s="447"/>
      <c r="AI390" s="448"/>
      <c r="AJ390" s="447"/>
    </row>
    <row r="391" spans="1:36" s="408" customFormat="1" ht="12" customHeight="1" x14ac:dyDescent="0.15">
      <c r="A391" s="449">
        <v>9791036309793</v>
      </c>
      <c r="B391" s="462">
        <v>20</v>
      </c>
      <c r="C391" s="393" t="s">
        <v>706</v>
      </c>
      <c r="D391" s="393" t="s">
        <v>1599</v>
      </c>
      <c r="E391" s="393" t="s">
        <v>207</v>
      </c>
      <c r="F391" s="393" t="s">
        <v>772</v>
      </c>
      <c r="G391" s="450" t="s">
        <v>1183</v>
      </c>
      <c r="H391" s="394">
        <f>VLOOKUP(A391,'02.04.2024'!$A$2:$D$70989,3,FALSE)</f>
        <v>1530</v>
      </c>
      <c r="I391" s="395"/>
      <c r="J391" s="414">
        <v>200</v>
      </c>
      <c r="K391" s="396"/>
      <c r="L391" s="396"/>
      <c r="M391" s="396">
        <v>43572</v>
      </c>
      <c r="N391" s="396"/>
      <c r="O391" s="394">
        <v>9791036309793</v>
      </c>
      <c r="P391" s="451" t="s">
        <v>1078</v>
      </c>
      <c r="Q391" s="394">
        <v>4463218</v>
      </c>
      <c r="R391" s="398">
        <v>13.5</v>
      </c>
      <c r="S391" s="398">
        <f t="shared" si="54"/>
        <v>12.796208530805687</v>
      </c>
      <c r="T391" s="452">
        <v>5.5E-2</v>
      </c>
      <c r="U391" s="1077"/>
      <c r="V391" s="400">
        <f t="shared" si="60"/>
        <v>0</v>
      </c>
      <c r="W391" s="401">
        <f t="shared" si="58"/>
        <v>0</v>
      </c>
      <c r="X391" s="402"/>
      <c r="Y391" s="402"/>
      <c r="Z391" s="402"/>
      <c r="AA391" s="402"/>
      <c r="AB391" s="402"/>
      <c r="AC391" s="403">
        <f t="shared" si="55"/>
        <v>0</v>
      </c>
      <c r="AD391" s="404">
        <f>IF($AC$2430&lt;85,AC391,AC391-(AC391*'EN-TÊTE DÉLÉGUES'!$C$37))</f>
        <v>0</v>
      </c>
      <c r="AE391" s="405">
        <f t="shared" si="59"/>
        <v>5.5E-2</v>
      </c>
      <c r="AF391" s="406">
        <f t="shared" si="56"/>
        <v>0</v>
      </c>
      <c r="AG391" s="407">
        <f t="shared" si="57"/>
        <v>0</v>
      </c>
    </row>
    <row r="392" spans="1:36" s="408" customFormat="1" ht="12" customHeight="1" x14ac:dyDescent="0.15">
      <c r="A392" s="391">
        <v>9791036303449</v>
      </c>
      <c r="B392" s="412">
        <v>20</v>
      </c>
      <c r="C392" s="520" t="s">
        <v>706</v>
      </c>
      <c r="D392" s="393" t="s">
        <v>1599</v>
      </c>
      <c r="E392" s="393" t="s">
        <v>207</v>
      </c>
      <c r="F392" s="393" t="s">
        <v>772</v>
      </c>
      <c r="G392" s="393" t="s">
        <v>2864</v>
      </c>
      <c r="H392" s="394">
        <f>VLOOKUP(A392,'02.04.2024'!$A$2:$D$70989,3,FALSE)</f>
        <v>2103</v>
      </c>
      <c r="I392" s="395"/>
      <c r="J392" s="414">
        <v>200</v>
      </c>
      <c r="K392" s="396"/>
      <c r="L392" s="396"/>
      <c r="M392" s="396">
        <v>43733</v>
      </c>
      <c r="N392" s="396"/>
      <c r="O392" s="397">
        <v>9791036303449</v>
      </c>
      <c r="P392" s="409" t="s">
        <v>1355</v>
      </c>
      <c r="Q392" s="397">
        <v>4091065</v>
      </c>
      <c r="R392" s="398">
        <v>13.5</v>
      </c>
      <c r="S392" s="398">
        <f t="shared" si="54"/>
        <v>12.796208530805687</v>
      </c>
      <c r="T392" s="399">
        <v>5.5E-2</v>
      </c>
      <c r="U392" s="1077"/>
      <c r="V392" s="400">
        <f t="shared" si="60"/>
        <v>0</v>
      </c>
      <c r="W392" s="401">
        <f t="shared" si="58"/>
        <v>0</v>
      </c>
      <c r="X392" s="402"/>
      <c r="Y392" s="402"/>
      <c r="Z392" s="402"/>
      <c r="AA392" s="402"/>
      <c r="AB392" s="402"/>
      <c r="AC392" s="403">
        <f t="shared" si="55"/>
        <v>0</v>
      </c>
      <c r="AD392" s="404">
        <f>IF($AC$2430&lt;85,AC392,AC392-(AC392*'EN-TÊTE DÉLÉGUES'!$C$37))</f>
        <v>0</v>
      </c>
      <c r="AE392" s="405">
        <f t="shared" si="59"/>
        <v>5.5E-2</v>
      </c>
      <c r="AF392" s="406">
        <f t="shared" si="56"/>
        <v>0</v>
      </c>
      <c r="AG392" s="407">
        <f t="shared" si="57"/>
        <v>0</v>
      </c>
    </row>
    <row r="393" spans="1:36" s="408" customFormat="1" ht="12" customHeight="1" x14ac:dyDescent="0.15">
      <c r="A393" s="391">
        <v>9791036319945</v>
      </c>
      <c r="B393" s="412">
        <v>20</v>
      </c>
      <c r="C393" s="393" t="s">
        <v>706</v>
      </c>
      <c r="D393" s="393" t="s">
        <v>1599</v>
      </c>
      <c r="E393" s="393" t="s">
        <v>207</v>
      </c>
      <c r="F393" s="393" t="s">
        <v>772</v>
      </c>
      <c r="G393" s="450" t="s">
        <v>2871</v>
      </c>
      <c r="H393" s="394">
        <f>VLOOKUP(A393,'02.04.2024'!$A$2:$D$70989,3,FALSE)</f>
        <v>1953</v>
      </c>
      <c r="I393" s="395"/>
      <c r="J393" s="395">
        <v>200</v>
      </c>
      <c r="K393" s="396"/>
      <c r="L393" s="396"/>
      <c r="M393" s="396">
        <v>44118</v>
      </c>
      <c r="N393" s="396"/>
      <c r="O393" s="397">
        <v>9791036319945</v>
      </c>
      <c r="P393" s="409" t="s">
        <v>2054</v>
      </c>
      <c r="Q393" s="397">
        <v>5199688</v>
      </c>
      <c r="R393" s="398">
        <v>13.5</v>
      </c>
      <c r="S393" s="398">
        <f t="shared" si="54"/>
        <v>12.796208530805687</v>
      </c>
      <c r="T393" s="399">
        <v>5.5E-2</v>
      </c>
      <c r="U393" s="1077"/>
      <c r="V393" s="400">
        <f t="shared" si="60"/>
        <v>0</v>
      </c>
      <c r="W393" s="401">
        <f t="shared" si="58"/>
        <v>0</v>
      </c>
      <c r="X393" s="402"/>
      <c r="Y393" s="402"/>
      <c r="Z393" s="402"/>
      <c r="AA393" s="402"/>
      <c r="AB393" s="402"/>
      <c r="AC393" s="403">
        <f t="shared" si="55"/>
        <v>0</v>
      </c>
      <c r="AD393" s="404">
        <f>IF($AC$2430&lt;85,AC393,AC393-(AC393*'EN-TÊTE DÉLÉGUES'!$C$37))</f>
        <v>0</v>
      </c>
      <c r="AE393" s="405">
        <f t="shared" si="59"/>
        <v>5.5E-2</v>
      </c>
      <c r="AF393" s="406">
        <f t="shared" si="56"/>
        <v>0</v>
      </c>
      <c r="AG393" s="407">
        <f t="shared" si="57"/>
        <v>0</v>
      </c>
    </row>
    <row r="394" spans="1:36" s="408" customFormat="1" ht="12" customHeight="1" x14ac:dyDescent="0.15">
      <c r="A394" s="391">
        <v>9791036349911</v>
      </c>
      <c r="B394" s="462">
        <v>20</v>
      </c>
      <c r="C394" s="393" t="s">
        <v>706</v>
      </c>
      <c r="D394" s="393" t="s">
        <v>1599</v>
      </c>
      <c r="E394" s="393" t="s">
        <v>207</v>
      </c>
      <c r="F394" s="393" t="s">
        <v>772</v>
      </c>
      <c r="G394" s="393" t="s">
        <v>3780</v>
      </c>
      <c r="H394" s="394">
        <f>VLOOKUP(A394,'02.04.2024'!$A$2:$D$70989,3,FALSE)</f>
        <v>1349</v>
      </c>
      <c r="I394" s="394"/>
      <c r="J394" s="395">
        <v>200</v>
      </c>
      <c r="K394" s="396"/>
      <c r="L394" s="396"/>
      <c r="M394" s="396">
        <v>44804</v>
      </c>
      <c r="N394" s="396"/>
      <c r="O394" s="397">
        <v>9791036349911</v>
      </c>
      <c r="P394" s="397" t="s">
        <v>3779</v>
      </c>
      <c r="Q394" s="397">
        <v>5128677</v>
      </c>
      <c r="R394" s="490">
        <v>13.5</v>
      </c>
      <c r="S394" s="398">
        <f t="shared" si="54"/>
        <v>12.796208530805687</v>
      </c>
      <c r="T394" s="399">
        <v>5.5E-2</v>
      </c>
      <c r="U394" s="1077"/>
      <c r="V394" s="400">
        <f t="shared" si="60"/>
        <v>0</v>
      </c>
      <c r="W394" s="401">
        <f t="shared" si="58"/>
        <v>0</v>
      </c>
      <c r="X394" s="491"/>
      <c r="Y394" s="402"/>
      <c r="Z394" s="402"/>
      <c r="AA394" s="402"/>
      <c r="AB394" s="402"/>
      <c r="AC394" s="453">
        <f t="shared" si="55"/>
        <v>0</v>
      </c>
      <c r="AD394" s="454">
        <f>IF($AC$2430&lt;85,AC394,AC394-(AC394*'EN-TÊTE DÉLÉGUES'!$C$37))</f>
        <v>0</v>
      </c>
      <c r="AE394" s="455">
        <f t="shared" si="59"/>
        <v>5.5E-2</v>
      </c>
      <c r="AF394" s="456">
        <f t="shared" si="56"/>
        <v>0</v>
      </c>
      <c r="AG394" s="457">
        <f t="shared" si="57"/>
        <v>0</v>
      </c>
      <c r="AH394" s="492"/>
    </row>
    <row r="395" spans="1:36" s="408" customFormat="1" ht="12" customHeight="1" x14ac:dyDescent="0.15">
      <c r="A395" s="391">
        <v>9791036340017</v>
      </c>
      <c r="B395" s="412">
        <v>20</v>
      </c>
      <c r="C395" s="393" t="s">
        <v>706</v>
      </c>
      <c r="D395" s="393" t="s">
        <v>1599</v>
      </c>
      <c r="E395" s="393" t="s">
        <v>207</v>
      </c>
      <c r="F395" s="393" t="s">
        <v>772</v>
      </c>
      <c r="G395" s="450" t="s">
        <v>3204</v>
      </c>
      <c r="H395" s="394">
        <f>VLOOKUP(A395,'02.04.2024'!$A$2:$D$70989,3,FALSE)</f>
        <v>2880</v>
      </c>
      <c r="I395" s="395"/>
      <c r="J395" s="395">
        <v>200</v>
      </c>
      <c r="K395" s="396"/>
      <c r="L395" s="396"/>
      <c r="M395" s="396">
        <v>44685</v>
      </c>
      <c r="N395" s="396"/>
      <c r="O395" s="397">
        <v>9791036340017</v>
      </c>
      <c r="P395" s="409" t="s">
        <v>3203</v>
      </c>
      <c r="Q395" s="397">
        <v>8007854</v>
      </c>
      <c r="R395" s="398">
        <v>13.5</v>
      </c>
      <c r="S395" s="398">
        <f t="shared" si="54"/>
        <v>12.796208530805687</v>
      </c>
      <c r="T395" s="399">
        <v>5.5E-2</v>
      </c>
      <c r="U395" s="1077"/>
      <c r="V395" s="400">
        <f t="shared" si="60"/>
        <v>0</v>
      </c>
      <c r="W395" s="401">
        <f t="shared" si="58"/>
        <v>0</v>
      </c>
      <c r="X395" s="402"/>
      <c r="Y395" s="402"/>
      <c r="Z395" s="402"/>
      <c r="AA395" s="402"/>
      <c r="AB395" s="402"/>
      <c r="AC395" s="453">
        <f t="shared" si="55"/>
        <v>0</v>
      </c>
      <c r="AD395" s="454">
        <f>IF($AC$2430&lt;85,AC395,AC395-(AC395*'EN-TÊTE DÉLÉGUES'!$C$37))</f>
        <v>0</v>
      </c>
      <c r="AE395" s="455">
        <f t="shared" si="59"/>
        <v>5.5E-2</v>
      </c>
      <c r="AF395" s="456">
        <f t="shared" si="56"/>
        <v>0</v>
      </c>
      <c r="AG395" s="457">
        <f t="shared" si="57"/>
        <v>0</v>
      </c>
    </row>
    <row r="396" spans="1:36" s="408" customFormat="1" ht="12" customHeight="1" x14ac:dyDescent="0.15">
      <c r="A396" s="391">
        <v>9791036319952</v>
      </c>
      <c r="B396" s="412">
        <v>20</v>
      </c>
      <c r="C396" s="393" t="s">
        <v>706</v>
      </c>
      <c r="D396" s="393" t="s">
        <v>1599</v>
      </c>
      <c r="E396" s="393" t="s">
        <v>207</v>
      </c>
      <c r="F396" s="393" t="s">
        <v>772</v>
      </c>
      <c r="G396" s="450" t="s">
        <v>2866</v>
      </c>
      <c r="H396" s="394">
        <f>VLOOKUP(A396,'02.04.2024'!$A$2:$D$70989,3,FALSE)</f>
        <v>1819</v>
      </c>
      <c r="I396" s="395"/>
      <c r="J396" s="414">
        <v>200</v>
      </c>
      <c r="K396" s="396"/>
      <c r="L396" s="396"/>
      <c r="M396" s="396">
        <v>44202</v>
      </c>
      <c r="N396" s="396"/>
      <c r="O396" s="397">
        <v>9791036319952</v>
      </c>
      <c r="P396" s="409" t="s">
        <v>2289</v>
      </c>
      <c r="Q396" s="397">
        <v>5200551</v>
      </c>
      <c r="R396" s="398">
        <v>13.5</v>
      </c>
      <c r="S396" s="398">
        <f t="shared" si="54"/>
        <v>12.796208530805687</v>
      </c>
      <c r="T396" s="399">
        <v>5.5E-2</v>
      </c>
      <c r="U396" s="1077"/>
      <c r="V396" s="400">
        <f t="shared" si="60"/>
        <v>0</v>
      </c>
      <c r="W396" s="401">
        <f t="shared" si="58"/>
        <v>0</v>
      </c>
      <c r="X396" s="402"/>
      <c r="Y396" s="402"/>
      <c r="Z396" s="402"/>
      <c r="AA396" s="402"/>
      <c r="AB396" s="402"/>
      <c r="AC396" s="403">
        <f t="shared" si="55"/>
        <v>0</v>
      </c>
      <c r="AD396" s="404">
        <f>IF($AC$2430&lt;85,AC396,AC396-(AC396*'EN-TÊTE DÉLÉGUES'!$C$37))</f>
        <v>0</v>
      </c>
      <c r="AE396" s="405">
        <f t="shared" si="59"/>
        <v>5.5E-2</v>
      </c>
      <c r="AF396" s="406">
        <f t="shared" si="56"/>
        <v>0</v>
      </c>
      <c r="AG396" s="407">
        <f t="shared" si="57"/>
        <v>0</v>
      </c>
    </row>
    <row r="397" spans="1:36" s="408" customFormat="1" ht="12" customHeight="1" x14ac:dyDescent="0.15">
      <c r="A397" s="391">
        <v>9791036303845</v>
      </c>
      <c r="B397" s="412">
        <v>20</v>
      </c>
      <c r="C397" s="393" t="s">
        <v>706</v>
      </c>
      <c r="D397" s="393" t="s">
        <v>1599</v>
      </c>
      <c r="E397" s="393" t="s">
        <v>207</v>
      </c>
      <c r="F397" s="393" t="s">
        <v>772</v>
      </c>
      <c r="G397" s="393" t="s">
        <v>2867</v>
      </c>
      <c r="H397" s="394">
        <f>VLOOKUP(A397,'02.04.2024'!$A$2:$D$70989,3,FALSE)</f>
        <v>1652</v>
      </c>
      <c r="I397" s="395"/>
      <c r="J397" s="414">
        <v>200</v>
      </c>
      <c r="K397" s="396"/>
      <c r="L397" s="396"/>
      <c r="M397" s="396">
        <v>43691</v>
      </c>
      <c r="N397" s="396"/>
      <c r="O397" s="397">
        <v>9791036303845</v>
      </c>
      <c r="P397" s="409" t="s">
        <v>1356</v>
      </c>
      <c r="Q397" s="397">
        <v>4571399</v>
      </c>
      <c r="R397" s="398">
        <v>13.5</v>
      </c>
      <c r="S397" s="398">
        <f t="shared" si="54"/>
        <v>12.796208530805687</v>
      </c>
      <c r="T397" s="399">
        <v>5.5E-2</v>
      </c>
      <c r="U397" s="1077"/>
      <c r="V397" s="400">
        <f t="shared" si="60"/>
        <v>0</v>
      </c>
      <c r="W397" s="401">
        <f t="shared" si="58"/>
        <v>0</v>
      </c>
      <c r="X397" s="402"/>
      <c r="Y397" s="402"/>
      <c r="Z397" s="402"/>
      <c r="AA397" s="402"/>
      <c r="AB397" s="402"/>
      <c r="AC397" s="403">
        <f t="shared" si="55"/>
        <v>0</v>
      </c>
      <c r="AD397" s="404">
        <f>IF($AC$2430&lt;85,AC397,AC397-(AC397*'EN-TÊTE DÉLÉGUES'!$C$37))</f>
        <v>0</v>
      </c>
      <c r="AE397" s="405">
        <f t="shared" si="59"/>
        <v>5.5E-2</v>
      </c>
      <c r="AF397" s="406">
        <f t="shared" si="56"/>
        <v>0</v>
      </c>
      <c r="AG397" s="407">
        <f t="shared" si="57"/>
        <v>0</v>
      </c>
    </row>
    <row r="398" spans="1:36" s="408" customFormat="1" ht="12" customHeight="1" x14ac:dyDescent="0.15">
      <c r="A398" s="391">
        <v>9791036320217</v>
      </c>
      <c r="B398" s="412">
        <v>20</v>
      </c>
      <c r="C398" s="393" t="s">
        <v>706</v>
      </c>
      <c r="D398" s="393" t="s">
        <v>1599</v>
      </c>
      <c r="E398" s="393" t="s">
        <v>207</v>
      </c>
      <c r="F398" s="393" t="s">
        <v>772</v>
      </c>
      <c r="G398" s="450" t="s">
        <v>2967</v>
      </c>
      <c r="H398" s="394">
        <f>VLOOKUP(A398,'02.04.2024'!$A$2:$D$70989,3,FALSE)</f>
        <v>1843</v>
      </c>
      <c r="I398" s="395"/>
      <c r="J398" s="395">
        <v>200</v>
      </c>
      <c r="K398" s="396"/>
      <c r="L398" s="396"/>
      <c r="M398" s="396">
        <v>44356</v>
      </c>
      <c r="N398" s="396"/>
      <c r="O398" s="397">
        <v>9791036320217</v>
      </c>
      <c r="P398" s="409" t="s">
        <v>2290</v>
      </c>
      <c r="Q398" s="397">
        <v>5471258</v>
      </c>
      <c r="R398" s="398">
        <v>13.5</v>
      </c>
      <c r="S398" s="398">
        <f t="shared" si="54"/>
        <v>12.796208530805687</v>
      </c>
      <c r="T398" s="399">
        <v>5.5E-2</v>
      </c>
      <c r="U398" s="1077"/>
      <c r="V398" s="400">
        <f t="shared" si="60"/>
        <v>0</v>
      </c>
      <c r="W398" s="401">
        <f t="shared" si="58"/>
        <v>0</v>
      </c>
      <c r="X398" s="402"/>
      <c r="Y398" s="402"/>
      <c r="Z398" s="402"/>
      <c r="AA398" s="402"/>
      <c r="AB398" s="402"/>
      <c r="AC398" s="403">
        <f t="shared" si="55"/>
        <v>0</v>
      </c>
      <c r="AD398" s="404">
        <f>IF($AC$2430&lt;85,AC398,AC398-(AC398*'EN-TÊTE DÉLÉGUES'!$C$37))</f>
        <v>0</v>
      </c>
      <c r="AE398" s="405">
        <f t="shared" si="59"/>
        <v>5.5E-2</v>
      </c>
      <c r="AF398" s="406">
        <f t="shared" si="56"/>
        <v>0</v>
      </c>
      <c r="AG398" s="407">
        <f t="shared" si="57"/>
        <v>0</v>
      </c>
    </row>
    <row r="399" spans="1:36" s="408" customFormat="1" ht="12" customHeight="1" x14ac:dyDescent="0.15">
      <c r="A399" s="391">
        <v>9782747096638</v>
      </c>
      <c r="B399" s="412">
        <v>20</v>
      </c>
      <c r="C399" s="393" t="s">
        <v>706</v>
      </c>
      <c r="D399" s="393" t="s">
        <v>1599</v>
      </c>
      <c r="E399" s="393" t="s">
        <v>207</v>
      </c>
      <c r="F399" s="393" t="s">
        <v>772</v>
      </c>
      <c r="G399" s="450" t="s">
        <v>2865</v>
      </c>
      <c r="H399" s="394">
        <f>VLOOKUP(A399,'02.04.2024'!$A$2:$D$70989,3,FALSE)</f>
        <v>2314</v>
      </c>
      <c r="I399" s="395"/>
      <c r="J399" s="395">
        <v>300</v>
      </c>
      <c r="K399" s="396"/>
      <c r="L399" s="396"/>
      <c r="M399" s="396">
        <v>44356</v>
      </c>
      <c r="N399" s="396"/>
      <c r="O399" s="397">
        <v>9782747096638</v>
      </c>
      <c r="P399" s="409" t="s">
        <v>2288</v>
      </c>
      <c r="Q399" s="397">
        <v>8243782</v>
      </c>
      <c r="R399" s="398">
        <v>13.5</v>
      </c>
      <c r="S399" s="398">
        <f t="shared" si="54"/>
        <v>12.796208530805687</v>
      </c>
      <c r="T399" s="399">
        <v>5.5E-2</v>
      </c>
      <c r="U399" s="1077"/>
      <c r="V399" s="400">
        <f t="shared" si="60"/>
        <v>0</v>
      </c>
      <c r="W399" s="401">
        <f t="shared" si="58"/>
        <v>0</v>
      </c>
      <c r="X399" s="402"/>
      <c r="Y399" s="402"/>
      <c r="Z399" s="402"/>
      <c r="AA399" s="402"/>
      <c r="AB399" s="402"/>
      <c r="AC399" s="403">
        <f t="shared" si="55"/>
        <v>0</v>
      </c>
      <c r="AD399" s="404">
        <f>IF($AC$2430&lt;85,AC399,AC399-(AC399*'EN-TÊTE DÉLÉGUES'!$C$37))</f>
        <v>0</v>
      </c>
      <c r="AE399" s="405">
        <f t="shared" si="59"/>
        <v>5.5E-2</v>
      </c>
      <c r="AF399" s="406">
        <f t="shared" si="56"/>
        <v>0</v>
      </c>
      <c r="AG399" s="407">
        <f t="shared" si="57"/>
        <v>0</v>
      </c>
    </row>
    <row r="400" spans="1:36" ht="12" customHeight="1" x14ac:dyDescent="0.15">
      <c r="A400" s="98">
        <v>9791036369612</v>
      </c>
      <c r="B400" s="356">
        <v>20</v>
      </c>
      <c r="C400" s="99" t="s">
        <v>706</v>
      </c>
      <c r="D400" s="99" t="s">
        <v>1599</v>
      </c>
      <c r="E400" s="99" t="s">
        <v>207</v>
      </c>
      <c r="F400" s="99" t="s">
        <v>772</v>
      </c>
      <c r="G400" s="99" t="s">
        <v>5172</v>
      </c>
      <c r="H400" s="100">
        <f>VLOOKUP(A400,'02.04.2024'!$A$2:$D$70989,3,FALSE)</f>
        <v>0</v>
      </c>
      <c r="I400" s="101"/>
      <c r="J400" s="101">
        <v>100</v>
      </c>
      <c r="K400" s="121"/>
      <c r="L400" s="121">
        <v>45448</v>
      </c>
      <c r="M400" s="121"/>
      <c r="N400" s="121" t="s">
        <v>1811</v>
      </c>
      <c r="O400" s="102">
        <v>9791036369612</v>
      </c>
      <c r="P400" s="103" t="s">
        <v>5173</v>
      </c>
      <c r="Q400" s="101">
        <v>5774889</v>
      </c>
      <c r="R400" s="124">
        <v>13.5</v>
      </c>
      <c r="S400" s="124">
        <f t="shared" si="54"/>
        <v>12.796208530805687</v>
      </c>
      <c r="T400" s="355">
        <v>5.5E-2</v>
      </c>
      <c r="U400" s="1077"/>
      <c r="V400" s="240">
        <f t="shared" si="60"/>
        <v>0</v>
      </c>
      <c r="W400" s="196">
        <f t="shared" si="58"/>
        <v>0</v>
      </c>
      <c r="X400" s="402"/>
      <c r="Y400" s="402"/>
      <c r="Z400" s="402"/>
      <c r="AA400" s="402"/>
      <c r="AB400" s="402"/>
      <c r="AC400" s="403">
        <f t="shared" si="55"/>
        <v>0</v>
      </c>
      <c r="AD400" s="404">
        <f>IF($AC$2430&lt;85,AC400,AC400-(AC400*'EN-TÊTE DÉLÉGUES'!$C$37))</f>
        <v>0</v>
      </c>
      <c r="AE400" s="405">
        <f t="shared" si="59"/>
        <v>5.5E-2</v>
      </c>
      <c r="AF400" s="406">
        <f t="shared" si="56"/>
        <v>0</v>
      </c>
      <c r="AG400" s="407">
        <f t="shared" si="57"/>
        <v>0</v>
      </c>
      <c r="AH400" s="447"/>
      <c r="AI400" s="448"/>
      <c r="AJ400" s="447"/>
    </row>
    <row r="401" spans="1:36" ht="12" customHeight="1" x14ac:dyDescent="0.15">
      <c r="A401" s="98">
        <v>9791036361463</v>
      </c>
      <c r="B401" s="356">
        <v>20</v>
      </c>
      <c r="C401" s="99" t="s">
        <v>706</v>
      </c>
      <c r="D401" s="99" t="s">
        <v>1599</v>
      </c>
      <c r="E401" s="99" t="s">
        <v>207</v>
      </c>
      <c r="F401" s="99" t="s">
        <v>772</v>
      </c>
      <c r="G401" s="99" t="s">
        <v>5174</v>
      </c>
      <c r="H401" s="100">
        <f>VLOOKUP(A401,'02.04.2024'!$A$2:$D$70989,3,FALSE)</f>
        <v>0</v>
      </c>
      <c r="I401" s="101"/>
      <c r="J401" s="101">
        <v>100</v>
      </c>
      <c r="K401" s="121"/>
      <c r="L401" s="121">
        <v>45448</v>
      </c>
      <c r="M401" s="121"/>
      <c r="N401" s="121" t="s">
        <v>1811</v>
      </c>
      <c r="O401" s="102">
        <v>9791036361463</v>
      </c>
      <c r="P401" s="103" t="s">
        <v>5175</v>
      </c>
      <c r="Q401" s="101">
        <v>6625827</v>
      </c>
      <c r="R401" s="124">
        <v>13.5</v>
      </c>
      <c r="S401" s="124">
        <f t="shared" si="54"/>
        <v>12.796208530805687</v>
      </c>
      <c r="T401" s="355">
        <v>5.5E-2</v>
      </c>
      <c r="U401" s="1077"/>
      <c r="V401" s="240">
        <f t="shared" si="60"/>
        <v>0</v>
      </c>
      <c r="W401" s="196">
        <f t="shared" si="58"/>
        <v>0</v>
      </c>
      <c r="X401" s="402"/>
      <c r="Y401" s="402"/>
      <c r="Z401" s="402"/>
      <c r="AA401" s="402"/>
      <c r="AB401" s="402"/>
      <c r="AC401" s="403">
        <f t="shared" si="55"/>
        <v>0</v>
      </c>
      <c r="AD401" s="404">
        <f>IF($AC$2430&lt;85,AC401,AC401-(AC401*'EN-TÊTE DÉLÉGUES'!$C$37))</f>
        <v>0</v>
      </c>
      <c r="AE401" s="405">
        <f t="shared" si="59"/>
        <v>5.5E-2</v>
      </c>
      <c r="AF401" s="406">
        <f t="shared" si="56"/>
        <v>0</v>
      </c>
      <c r="AG401" s="407">
        <f t="shared" si="57"/>
        <v>0</v>
      </c>
      <c r="AH401" s="447"/>
      <c r="AI401" s="448"/>
      <c r="AJ401" s="447"/>
    </row>
    <row r="402" spans="1:36" s="408" customFormat="1" ht="12" customHeight="1" x14ac:dyDescent="0.15">
      <c r="A402" s="391">
        <v>9782747071604</v>
      </c>
      <c r="B402" s="412">
        <v>20</v>
      </c>
      <c r="C402" s="393" t="s">
        <v>706</v>
      </c>
      <c r="D402" s="393" t="s">
        <v>1599</v>
      </c>
      <c r="E402" s="393" t="s">
        <v>207</v>
      </c>
      <c r="F402" s="393" t="s">
        <v>772</v>
      </c>
      <c r="G402" s="450" t="s">
        <v>2868</v>
      </c>
      <c r="H402" s="394">
        <f>VLOOKUP(A402,'02.04.2024'!$A$2:$D$70989,3,FALSE)</f>
        <v>2374</v>
      </c>
      <c r="I402" s="395"/>
      <c r="J402" s="395">
        <v>200</v>
      </c>
      <c r="K402" s="396"/>
      <c r="L402" s="396"/>
      <c r="M402" s="396">
        <v>42669</v>
      </c>
      <c r="N402" s="396"/>
      <c r="O402" s="397">
        <v>9782747071604</v>
      </c>
      <c r="P402" s="409" t="s">
        <v>302</v>
      </c>
      <c r="Q402" s="397">
        <v>3285439</v>
      </c>
      <c r="R402" s="398">
        <v>16.899999999999999</v>
      </c>
      <c r="S402" s="398">
        <f t="shared" si="54"/>
        <v>16.018957345971565</v>
      </c>
      <c r="T402" s="399">
        <v>5.5E-2</v>
      </c>
      <c r="U402" s="1077"/>
      <c r="V402" s="400">
        <f t="shared" si="60"/>
        <v>0</v>
      </c>
      <c r="W402" s="401">
        <f t="shared" si="58"/>
        <v>0</v>
      </c>
      <c r="X402" s="402"/>
      <c r="Y402" s="402"/>
      <c r="Z402" s="402"/>
      <c r="AA402" s="402"/>
      <c r="AB402" s="402"/>
      <c r="AC402" s="403">
        <f t="shared" si="55"/>
        <v>0</v>
      </c>
      <c r="AD402" s="404">
        <f>IF($AC$2430&lt;85,AC402,AC402-(AC402*'EN-TÊTE DÉLÉGUES'!$C$37))</f>
        <v>0</v>
      </c>
      <c r="AE402" s="405">
        <f t="shared" si="59"/>
        <v>5.5E-2</v>
      </c>
      <c r="AF402" s="406">
        <f t="shared" si="56"/>
        <v>0</v>
      </c>
      <c r="AG402" s="407">
        <f t="shared" si="57"/>
        <v>0</v>
      </c>
    </row>
    <row r="403" spans="1:36" s="408" customFormat="1" ht="12" customHeight="1" x14ac:dyDescent="0.15">
      <c r="A403" s="449">
        <v>9782747085564</v>
      </c>
      <c r="B403" s="412">
        <v>20</v>
      </c>
      <c r="C403" s="450" t="s">
        <v>706</v>
      </c>
      <c r="D403" s="450" t="s">
        <v>1599</v>
      </c>
      <c r="E403" s="393" t="s">
        <v>207</v>
      </c>
      <c r="F403" s="450" t="s">
        <v>772</v>
      </c>
      <c r="G403" s="450" t="s">
        <v>2869</v>
      </c>
      <c r="H403" s="394">
        <f>VLOOKUP(A403,'02.04.2024'!$A$2:$D$70989,3,FALSE)</f>
        <v>765</v>
      </c>
      <c r="I403" s="395"/>
      <c r="J403" s="414">
        <v>200</v>
      </c>
      <c r="K403" s="396">
        <v>45412</v>
      </c>
      <c r="L403" s="396"/>
      <c r="M403" s="396">
        <v>43229</v>
      </c>
      <c r="N403" s="415"/>
      <c r="O403" s="394">
        <v>9782747085564</v>
      </c>
      <c r="P403" s="451" t="s">
        <v>504</v>
      </c>
      <c r="Q403" s="394">
        <v>7119612</v>
      </c>
      <c r="R403" s="398">
        <v>13.5</v>
      </c>
      <c r="S403" s="398">
        <f t="shared" si="54"/>
        <v>12.796208530805687</v>
      </c>
      <c r="T403" s="452">
        <v>5.5E-2</v>
      </c>
      <c r="U403" s="1077"/>
      <c r="V403" s="400">
        <f t="shared" si="60"/>
        <v>0</v>
      </c>
      <c r="W403" s="401">
        <f t="shared" si="58"/>
        <v>0</v>
      </c>
      <c r="X403" s="402"/>
      <c r="Y403" s="402"/>
      <c r="Z403" s="402"/>
      <c r="AA403" s="402"/>
      <c r="AB403" s="402"/>
      <c r="AC403" s="403">
        <f t="shared" si="55"/>
        <v>0</v>
      </c>
      <c r="AD403" s="404">
        <f>IF($AC$2430&lt;85,AC403,AC403-(AC403*'EN-TÊTE DÉLÉGUES'!$C$37))</f>
        <v>0</v>
      </c>
      <c r="AE403" s="405">
        <f t="shared" si="59"/>
        <v>5.5E-2</v>
      </c>
      <c r="AF403" s="406">
        <f t="shared" si="56"/>
        <v>0</v>
      </c>
      <c r="AG403" s="407">
        <f t="shared" si="57"/>
        <v>0</v>
      </c>
    </row>
    <row r="404" spans="1:36" s="408" customFormat="1" ht="12" customHeight="1" x14ac:dyDescent="0.15">
      <c r="A404" s="391">
        <v>9782747044424</v>
      </c>
      <c r="B404" s="412">
        <v>20</v>
      </c>
      <c r="C404" s="393" t="s">
        <v>706</v>
      </c>
      <c r="D404" s="393" t="s">
        <v>1599</v>
      </c>
      <c r="E404" s="393" t="s">
        <v>207</v>
      </c>
      <c r="F404" s="393" t="s">
        <v>772</v>
      </c>
      <c r="G404" s="450" t="s">
        <v>2870</v>
      </c>
      <c r="H404" s="394">
        <f>VLOOKUP(A404,'02.04.2024'!$A$2:$D$70989,3,FALSE)</f>
        <v>758</v>
      </c>
      <c r="I404" s="395"/>
      <c r="J404" s="395">
        <v>200</v>
      </c>
      <c r="K404" s="396"/>
      <c r="L404" s="396"/>
      <c r="M404" s="396">
        <v>41151</v>
      </c>
      <c r="N404" s="396"/>
      <c r="O404" s="397">
        <v>9782747044424</v>
      </c>
      <c r="P404" s="409" t="s">
        <v>60</v>
      </c>
      <c r="Q404" s="397">
        <v>3772160</v>
      </c>
      <c r="R404" s="398">
        <v>16.899999999999999</v>
      </c>
      <c r="S404" s="398">
        <f t="shared" si="54"/>
        <v>16.018957345971565</v>
      </c>
      <c r="T404" s="399">
        <v>5.5E-2</v>
      </c>
      <c r="U404" s="1077"/>
      <c r="V404" s="400">
        <f t="shared" si="60"/>
        <v>0</v>
      </c>
      <c r="W404" s="401">
        <f t="shared" si="58"/>
        <v>0</v>
      </c>
      <c r="X404" s="402"/>
      <c r="Y404" s="402"/>
      <c r="Z404" s="402"/>
      <c r="AA404" s="402"/>
      <c r="AB404" s="402"/>
      <c r="AC404" s="403">
        <f t="shared" si="55"/>
        <v>0</v>
      </c>
      <c r="AD404" s="404">
        <f>IF($AC$2430&lt;85,AC404,AC404-(AC404*'EN-TÊTE DÉLÉGUES'!$C$37))</f>
        <v>0</v>
      </c>
      <c r="AE404" s="405">
        <f t="shared" si="59"/>
        <v>5.5E-2</v>
      </c>
      <c r="AF404" s="406">
        <f t="shared" si="56"/>
        <v>0</v>
      </c>
      <c r="AG404" s="407">
        <f t="shared" si="57"/>
        <v>0</v>
      </c>
    </row>
    <row r="405" spans="1:36" s="446" customFormat="1" ht="12" customHeight="1" x14ac:dyDescent="0.15">
      <c r="A405" s="427">
        <v>9791036361418</v>
      </c>
      <c r="B405" s="463">
        <v>20</v>
      </c>
      <c r="C405" s="429" t="s">
        <v>706</v>
      </c>
      <c r="D405" s="429" t="s">
        <v>1599</v>
      </c>
      <c r="E405" s="429" t="s">
        <v>207</v>
      </c>
      <c r="F405" s="429" t="s">
        <v>4687</v>
      </c>
      <c r="G405" s="430" t="s">
        <v>4686</v>
      </c>
      <c r="H405" s="431">
        <f>VLOOKUP(A405,'02.04.2024'!$A$2:$D$70989,3,FALSE)</f>
        <v>1947</v>
      </c>
      <c r="I405" s="432"/>
      <c r="J405" s="432">
        <v>200</v>
      </c>
      <c r="K405" s="433"/>
      <c r="L405" s="433"/>
      <c r="M405" s="433">
        <v>45217</v>
      </c>
      <c r="N405" s="433" t="s">
        <v>1811</v>
      </c>
      <c r="O405" s="434">
        <v>9791036361418</v>
      </c>
      <c r="P405" s="435" t="s">
        <v>4685</v>
      </c>
      <c r="Q405" s="434">
        <v>6503842</v>
      </c>
      <c r="R405" s="436">
        <v>9.9</v>
      </c>
      <c r="S405" s="436">
        <f t="shared" si="54"/>
        <v>8.25</v>
      </c>
      <c r="T405" s="486">
        <v>0.2</v>
      </c>
      <c r="U405" s="1082"/>
      <c r="V405" s="438">
        <f t="shared" si="60"/>
        <v>0</v>
      </c>
      <c r="W405" s="439">
        <f t="shared" si="58"/>
        <v>0</v>
      </c>
      <c r="X405" s="440"/>
      <c r="Y405" s="440"/>
      <c r="Z405" s="440"/>
      <c r="AA405" s="440"/>
      <c r="AB405" s="440"/>
      <c r="AC405" s="533">
        <f t="shared" si="55"/>
        <v>0</v>
      </c>
      <c r="AD405" s="534">
        <f>IF($AC$2430&lt;85,AC405,AC405-(AC405*'EN-TÊTE DÉLÉGUES'!$C$37))</f>
        <v>0</v>
      </c>
      <c r="AE405" s="535">
        <f t="shared" si="59"/>
        <v>0.2</v>
      </c>
      <c r="AF405" s="536">
        <f t="shared" si="56"/>
        <v>0</v>
      </c>
      <c r="AG405" s="537">
        <f t="shared" si="57"/>
        <v>0</v>
      </c>
    </row>
    <row r="406" spans="1:36" s="408" customFormat="1" ht="12" customHeight="1" x14ac:dyDescent="0.15">
      <c r="A406" s="449">
        <v>9791036333323</v>
      </c>
      <c r="B406" s="392">
        <v>20</v>
      </c>
      <c r="C406" s="393" t="s">
        <v>706</v>
      </c>
      <c r="D406" s="393" t="s">
        <v>1599</v>
      </c>
      <c r="E406" s="393" t="s">
        <v>207</v>
      </c>
      <c r="F406" s="393" t="s">
        <v>773</v>
      </c>
      <c r="G406" s="450" t="s">
        <v>3543</v>
      </c>
      <c r="H406" s="394">
        <f>VLOOKUP(A406,'02.04.2024'!$A$2:$D$70989,3,FALSE)</f>
        <v>944</v>
      </c>
      <c r="I406" s="395"/>
      <c r="J406" s="414">
        <v>200</v>
      </c>
      <c r="K406" s="396"/>
      <c r="L406" s="396"/>
      <c r="M406" s="396">
        <v>44685</v>
      </c>
      <c r="N406" s="396"/>
      <c r="O406" s="394">
        <v>9791036333323</v>
      </c>
      <c r="P406" s="451" t="s">
        <v>3202</v>
      </c>
      <c r="Q406" s="397">
        <v>5552670</v>
      </c>
      <c r="R406" s="398">
        <v>10.5</v>
      </c>
      <c r="S406" s="398">
        <f t="shared" si="54"/>
        <v>9.9526066350710902</v>
      </c>
      <c r="T406" s="452">
        <v>5.5E-2</v>
      </c>
      <c r="U406" s="1077"/>
      <c r="V406" s="400">
        <f t="shared" si="60"/>
        <v>0</v>
      </c>
      <c r="W406" s="401">
        <f t="shared" si="58"/>
        <v>0</v>
      </c>
      <c r="X406" s="402"/>
      <c r="Y406" s="402"/>
      <c r="Z406" s="402"/>
      <c r="AA406" s="402"/>
      <c r="AB406" s="402"/>
      <c r="AC406" s="453">
        <f t="shared" si="55"/>
        <v>0</v>
      </c>
      <c r="AD406" s="454">
        <f>IF($AC$2430&lt;85,AC406,AC406-(AC406*'EN-TÊTE DÉLÉGUES'!$C$37))</f>
        <v>0</v>
      </c>
      <c r="AE406" s="455">
        <f t="shared" si="59"/>
        <v>5.5E-2</v>
      </c>
      <c r="AF406" s="456">
        <f t="shared" si="56"/>
        <v>0</v>
      </c>
      <c r="AG406" s="457">
        <f t="shared" si="57"/>
        <v>0</v>
      </c>
    </row>
    <row r="407" spans="1:36" s="408" customFormat="1" ht="12" customHeight="1" x14ac:dyDescent="0.15">
      <c r="A407" s="391">
        <v>9791036309144</v>
      </c>
      <c r="B407" s="462">
        <v>20</v>
      </c>
      <c r="C407" s="393" t="s">
        <v>706</v>
      </c>
      <c r="D407" s="393" t="s">
        <v>1599</v>
      </c>
      <c r="E407" s="393" t="s">
        <v>207</v>
      </c>
      <c r="F407" s="393" t="s">
        <v>773</v>
      </c>
      <c r="G407" s="450" t="s">
        <v>2873</v>
      </c>
      <c r="H407" s="394">
        <f>VLOOKUP(A407,'02.04.2024'!$A$2:$D$70989,3,FALSE)</f>
        <v>1283</v>
      </c>
      <c r="I407" s="395"/>
      <c r="J407" s="395">
        <v>200</v>
      </c>
      <c r="K407" s="396"/>
      <c r="L407" s="396"/>
      <c r="M407" s="396">
        <v>43999</v>
      </c>
      <c r="N407" s="396"/>
      <c r="O407" s="397">
        <v>9791036309144</v>
      </c>
      <c r="P407" s="409" t="s">
        <v>1851</v>
      </c>
      <c r="Q407" s="397">
        <v>1275172</v>
      </c>
      <c r="R407" s="398">
        <v>10.5</v>
      </c>
      <c r="S407" s="398">
        <f t="shared" si="54"/>
        <v>9.9526066350710902</v>
      </c>
      <c r="T407" s="399">
        <v>5.5E-2</v>
      </c>
      <c r="U407" s="1077"/>
      <c r="V407" s="400">
        <f t="shared" si="60"/>
        <v>0</v>
      </c>
      <c r="W407" s="401">
        <f t="shared" si="58"/>
        <v>0</v>
      </c>
      <c r="X407" s="402"/>
      <c r="Y407" s="402"/>
      <c r="Z407" s="402"/>
      <c r="AA407" s="402"/>
      <c r="AB407" s="402"/>
      <c r="AC407" s="403">
        <f t="shared" si="55"/>
        <v>0</v>
      </c>
      <c r="AD407" s="404">
        <f>IF($AC$2430&lt;85,AC407,AC407-(AC407*'EN-TÊTE DÉLÉGUES'!$C$37))</f>
        <v>0</v>
      </c>
      <c r="AE407" s="405">
        <f t="shared" si="59"/>
        <v>5.5E-2</v>
      </c>
      <c r="AF407" s="406">
        <f t="shared" si="56"/>
        <v>0</v>
      </c>
      <c r="AG407" s="407">
        <f t="shared" si="57"/>
        <v>0</v>
      </c>
    </row>
    <row r="408" spans="1:36" s="408" customFormat="1" ht="12" customHeight="1" x14ac:dyDescent="0.15">
      <c r="A408" s="449">
        <v>9791036305207</v>
      </c>
      <c r="B408" s="392">
        <v>20</v>
      </c>
      <c r="C408" s="393" t="s">
        <v>706</v>
      </c>
      <c r="D408" s="393" t="s">
        <v>1599</v>
      </c>
      <c r="E408" s="393" t="s">
        <v>207</v>
      </c>
      <c r="F408" s="393" t="s">
        <v>773</v>
      </c>
      <c r="G408" s="450" t="s">
        <v>2872</v>
      </c>
      <c r="H408" s="394">
        <f>VLOOKUP(A408,'02.04.2024'!$A$2:$D$70989,3,FALSE)</f>
        <v>269</v>
      </c>
      <c r="I408" s="395"/>
      <c r="J408" s="414">
        <v>200</v>
      </c>
      <c r="K408" s="601">
        <v>45474</v>
      </c>
      <c r="L408" s="396"/>
      <c r="M408" s="396">
        <v>43467</v>
      </c>
      <c r="N408" s="396"/>
      <c r="O408" s="394">
        <v>9791036305207</v>
      </c>
      <c r="P408" s="451" t="s">
        <v>1040</v>
      </c>
      <c r="Q408" s="397">
        <v>6318025</v>
      </c>
      <c r="R408" s="398">
        <v>10.5</v>
      </c>
      <c r="S408" s="398">
        <f t="shared" si="54"/>
        <v>9.9526066350710902</v>
      </c>
      <c r="T408" s="452">
        <v>5.5E-2</v>
      </c>
      <c r="U408" s="1077"/>
      <c r="V408" s="400">
        <f t="shared" si="60"/>
        <v>0</v>
      </c>
      <c r="W408" s="401">
        <f t="shared" si="58"/>
        <v>0</v>
      </c>
      <c r="X408" s="402"/>
      <c r="Y408" s="402"/>
      <c r="Z408" s="402"/>
      <c r="AA408" s="402"/>
      <c r="AB408" s="402"/>
      <c r="AC408" s="403">
        <f t="shared" si="55"/>
        <v>0</v>
      </c>
      <c r="AD408" s="404">
        <f>IF($AC$2430&lt;85,AC408,AC408-(AC408*'EN-TÊTE DÉLÉGUES'!$C$37))</f>
        <v>0</v>
      </c>
      <c r="AE408" s="405">
        <f t="shared" si="59"/>
        <v>5.5E-2</v>
      </c>
      <c r="AF408" s="406">
        <f t="shared" si="56"/>
        <v>0</v>
      </c>
      <c r="AG408" s="407">
        <f t="shared" si="57"/>
        <v>0</v>
      </c>
    </row>
    <row r="409" spans="1:36" s="408" customFormat="1" ht="12" customHeight="1" x14ac:dyDescent="0.15">
      <c r="A409" s="571">
        <v>9791036335983</v>
      </c>
      <c r="B409" s="547">
        <v>20</v>
      </c>
      <c r="C409" s="540" t="s">
        <v>706</v>
      </c>
      <c r="D409" s="593" t="s">
        <v>403</v>
      </c>
      <c r="E409" s="593" t="s">
        <v>207</v>
      </c>
      <c r="F409" s="593" t="s">
        <v>773</v>
      </c>
      <c r="G409" s="593" t="s">
        <v>4157</v>
      </c>
      <c r="H409" s="542">
        <f>VLOOKUP(A409,'02.04.2024'!$A$2:$D$70989,3,FALSE)</f>
        <v>3242</v>
      </c>
      <c r="I409" s="547"/>
      <c r="J409" s="547">
        <v>200</v>
      </c>
      <c r="K409" s="560"/>
      <c r="L409" s="560"/>
      <c r="M409" s="560">
        <v>44489</v>
      </c>
      <c r="N409" s="539"/>
      <c r="O409" s="542">
        <v>9791036335983</v>
      </c>
      <c r="P409" s="547" t="s">
        <v>2730</v>
      </c>
      <c r="Q409" s="547">
        <v>5984891</v>
      </c>
      <c r="R409" s="549">
        <v>13.9</v>
      </c>
      <c r="S409" s="549">
        <f t="shared" si="54"/>
        <v>11.583333333333334</v>
      </c>
      <c r="T409" s="574">
        <v>0.2</v>
      </c>
      <c r="U409" s="1081"/>
      <c r="V409" s="551">
        <f t="shared" si="60"/>
        <v>0</v>
      </c>
      <c r="W409" s="552">
        <f t="shared" si="58"/>
        <v>0</v>
      </c>
      <c r="X409" s="402"/>
      <c r="Y409" s="402"/>
      <c r="Z409" s="402"/>
      <c r="AA409" s="402"/>
      <c r="AB409" s="402"/>
      <c r="AC409" s="564">
        <f t="shared" si="55"/>
        <v>0</v>
      </c>
      <c r="AD409" s="565">
        <f>IF($AC$2430&lt;85,AC409,AC409-(AC409*'EN-TÊTE DÉLÉGUES'!$C$37))</f>
        <v>0</v>
      </c>
      <c r="AE409" s="566">
        <f t="shared" si="59"/>
        <v>0.2</v>
      </c>
      <c r="AF409" s="567">
        <f t="shared" si="56"/>
        <v>0</v>
      </c>
      <c r="AG409" s="568">
        <f t="shared" si="57"/>
        <v>0</v>
      </c>
    </row>
    <row r="410" spans="1:36" s="446" customFormat="1" ht="12" customHeight="1" x14ac:dyDescent="0.15">
      <c r="A410" s="604">
        <v>9791036349652</v>
      </c>
      <c r="B410" s="605">
        <v>20</v>
      </c>
      <c r="C410" s="523" t="s">
        <v>706</v>
      </c>
      <c r="D410" s="606" t="s">
        <v>403</v>
      </c>
      <c r="E410" s="606" t="s">
        <v>207</v>
      </c>
      <c r="F410" s="606" t="s">
        <v>773</v>
      </c>
      <c r="G410" s="606" t="s">
        <v>4315</v>
      </c>
      <c r="H410" s="525">
        <f>VLOOKUP(A410,'02.04.2024'!$A$2:$D$70989,3,FALSE)</f>
        <v>3590</v>
      </c>
      <c r="I410" s="605"/>
      <c r="J410" s="605">
        <v>200</v>
      </c>
      <c r="K410" s="526"/>
      <c r="L410" s="526"/>
      <c r="M410" s="526">
        <v>45056</v>
      </c>
      <c r="N410" s="522" t="s">
        <v>1811</v>
      </c>
      <c r="O410" s="525">
        <v>9791036349652</v>
      </c>
      <c r="P410" s="605" t="s">
        <v>4314</v>
      </c>
      <c r="Q410" s="605">
        <v>4820005</v>
      </c>
      <c r="R410" s="529">
        <v>12.9</v>
      </c>
      <c r="S410" s="529">
        <f t="shared" si="54"/>
        <v>10.75</v>
      </c>
      <c r="T410" s="607">
        <v>0.2</v>
      </c>
      <c r="U410" s="1092"/>
      <c r="V410" s="531">
        <f t="shared" si="60"/>
        <v>0</v>
      </c>
      <c r="W410" s="532">
        <f t="shared" si="58"/>
        <v>0</v>
      </c>
      <c r="X410" s="440"/>
      <c r="Y410" s="440"/>
      <c r="Z410" s="440"/>
      <c r="AA410" s="440"/>
      <c r="AB410" s="440"/>
      <c r="AC410" s="553">
        <f t="shared" si="55"/>
        <v>0</v>
      </c>
      <c r="AD410" s="554">
        <f>IF($AC$2430&lt;85,AC410,AC410-(AC410*'EN-TÊTE DÉLÉGUES'!$C$37))</f>
        <v>0</v>
      </c>
      <c r="AE410" s="555">
        <f t="shared" si="59"/>
        <v>0.2</v>
      </c>
      <c r="AF410" s="556">
        <f t="shared" si="56"/>
        <v>0</v>
      </c>
      <c r="AG410" s="557">
        <f t="shared" si="57"/>
        <v>0</v>
      </c>
    </row>
    <row r="411" spans="1:36" s="446" customFormat="1" ht="12" customHeight="1" x14ac:dyDescent="0.15">
      <c r="A411" s="604">
        <v>9791036359217</v>
      </c>
      <c r="B411" s="605">
        <v>20</v>
      </c>
      <c r="C411" s="523" t="s">
        <v>706</v>
      </c>
      <c r="D411" s="606" t="s">
        <v>403</v>
      </c>
      <c r="E411" s="606" t="s">
        <v>207</v>
      </c>
      <c r="F411" s="606" t="s">
        <v>773</v>
      </c>
      <c r="G411" s="606" t="s">
        <v>4615</v>
      </c>
      <c r="H411" s="525">
        <f>VLOOKUP(A411,'02.04.2024'!$A$2:$D$70989,3,FALSE)</f>
        <v>861</v>
      </c>
      <c r="I411" s="605"/>
      <c r="J411" s="605">
        <v>200</v>
      </c>
      <c r="K411" s="526"/>
      <c r="L411" s="526"/>
      <c r="M411" s="526">
        <v>45210</v>
      </c>
      <c r="N411" s="522" t="s">
        <v>1811</v>
      </c>
      <c r="O411" s="525">
        <v>9791036359217</v>
      </c>
      <c r="P411" s="605" t="s">
        <v>4614</v>
      </c>
      <c r="Q411" s="605">
        <v>4591283</v>
      </c>
      <c r="R411" s="529">
        <v>18.899999999999999</v>
      </c>
      <c r="S411" s="529">
        <f t="shared" si="54"/>
        <v>15.75</v>
      </c>
      <c r="T411" s="607">
        <v>0.2</v>
      </c>
      <c r="U411" s="1092"/>
      <c r="V411" s="531">
        <f t="shared" si="60"/>
        <v>0</v>
      </c>
      <c r="W411" s="532">
        <f t="shared" si="58"/>
        <v>0</v>
      </c>
      <c r="X411" s="440"/>
      <c r="Y411" s="440"/>
      <c r="Z411" s="440"/>
      <c r="AA411" s="440"/>
      <c r="AB411" s="440"/>
      <c r="AC411" s="533">
        <f t="shared" si="55"/>
        <v>0</v>
      </c>
      <c r="AD411" s="534">
        <f>IF($AC$2430&lt;85,AC411,AC411-(AC411*'EN-TÊTE DÉLÉGUES'!$C$37))</f>
        <v>0</v>
      </c>
      <c r="AE411" s="535">
        <f t="shared" si="59"/>
        <v>0.2</v>
      </c>
      <c r="AF411" s="536">
        <f t="shared" si="56"/>
        <v>0</v>
      </c>
      <c r="AG411" s="537">
        <f t="shared" si="57"/>
        <v>0</v>
      </c>
    </row>
    <row r="412" spans="1:36" s="408" customFormat="1" ht="12" customHeight="1" x14ac:dyDescent="0.15">
      <c r="A412" s="571">
        <v>9791036303647</v>
      </c>
      <c r="B412" s="547">
        <v>20</v>
      </c>
      <c r="C412" s="540" t="s">
        <v>706</v>
      </c>
      <c r="D412" s="593" t="s">
        <v>403</v>
      </c>
      <c r="E412" s="593" t="s">
        <v>207</v>
      </c>
      <c r="F412" s="594" t="s">
        <v>4158</v>
      </c>
      <c r="G412" s="593" t="s">
        <v>1293</v>
      </c>
      <c r="H412" s="542">
        <f>VLOOKUP(A412,'02.04.2024'!$A$2:$D$70989,3,FALSE)</f>
        <v>2155</v>
      </c>
      <c r="I412" s="547"/>
      <c r="J412" s="547">
        <v>200</v>
      </c>
      <c r="K412" s="560"/>
      <c r="L412" s="560"/>
      <c r="M412" s="560">
        <v>43376</v>
      </c>
      <c r="N412" s="560"/>
      <c r="O412" s="542">
        <v>9791036303647</v>
      </c>
      <c r="P412" s="573" t="s">
        <v>666</v>
      </c>
      <c r="Q412" s="547">
        <v>4468482</v>
      </c>
      <c r="R412" s="549">
        <v>14.9</v>
      </c>
      <c r="S412" s="549">
        <f t="shared" si="54"/>
        <v>12.416666666666668</v>
      </c>
      <c r="T412" s="574">
        <v>0.2</v>
      </c>
      <c r="U412" s="1081"/>
      <c r="V412" s="551">
        <f t="shared" si="60"/>
        <v>0</v>
      </c>
      <c r="W412" s="552">
        <f t="shared" si="58"/>
        <v>0</v>
      </c>
      <c r="X412" s="402"/>
      <c r="Y412" s="402"/>
      <c r="Z412" s="402"/>
      <c r="AA412" s="402"/>
      <c r="AB412" s="402"/>
      <c r="AC412" s="564">
        <f t="shared" si="55"/>
        <v>0</v>
      </c>
      <c r="AD412" s="565">
        <f>IF($AC$2430&lt;85,AC412,AC412-(AC412*'EN-TÊTE DÉLÉGUES'!$C$37))</f>
        <v>0</v>
      </c>
      <c r="AE412" s="566">
        <f t="shared" si="59"/>
        <v>0.2</v>
      </c>
      <c r="AF412" s="567">
        <f t="shared" si="56"/>
        <v>0</v>
      </c>
      <c r="AG412" s="568">
        <f t="shared" si="57"/>
        <v>0</v>
      </c>
    </row>
    <row r="413" spans="1:36" s="408" customFormat="1" ht="12" customHeight="1" x14ac:dyDescent="0.15">
      <c r="A413" s="391">
        <v>9782747058285</v>
      </c>
      <c r="B413" s="462">
        <v>20</v>
      </c>
      <c r="C413" s="393" t="s">
        <v>706</v>
      </c>
      <c r="D413" s="393" t="s">
        <v>1599</v>
      </c>
      <c r="E413" s="393" t="s">
        <v>207</v>
      </c>
      <c r="F413" s="393" t="s">
        <v>2395</v>
      </c>
      <c r="G413" s="450" t="s">
        <v>222</v>
      </c>
      <c r="H413" s="394">
        <f>VLOOKUP(A413,'02.04.2024'!$A$2:$D$70989,3,FALSE)</f>
        <v>3435</v>
      </c>
      <c r="I413" s="395"/>
      <c r="J413" s="395">
        <v>200</v>
      </c>
      <c r="K413" s="396"/>
      <c r="L413" s="396"/>
      <c r="M413" s="396">
        <v>42278</v>
      </c>
      <c r="N413" s="396"/>
      <c r="O413" s="397">
        <v>9782747058285</v>
      </c>
      <c r="P413" s="409" t="s">
        <v>219</v>
      </c>
      <c r="Q413" s="397">
        <v>3250590</v>
      </c>
      <c r="R413" s="398">
        <v>16.899999999999999</v>
      </c>
      <c r="S413" s="398">
        <f t="shared" si="54"/>
        <v>16.018957345971565</v>
      </c>
      <c r="T413" s="399">
        <v>5.5E-2</v>
      </c>
      <c r="U413" s="1077"/>
      <c r="V413" s="400">
        <f t="shared" si="60"/>
        <v>0</v>
      </c>
      <c r="W413" s="401">
        <f t="shared" si="58"/>
        <v>0</v>
      </c>
      <c r="X413" s="402"/>
      <c r="Y413" s="402"/>
      <c r="Z413" s="402"/>
      <c r="AA413" s="402"/>
      <c r="AB413" s="402"/>
      <c r="AC413" s="403">
        <f t="shared" si="55"/>
        <v>0</v>
      </c>
      <c r="AD413" s="404">
        <f>IF($AC$2430&lt;85,AC413,AC413-(AC413*'EN-TÊTE DÉLÉGUES'!$C$37))</f>
        <v>0</v>
      </c>
      <c r="AE413" s="405">
        <f t="shared" si="59"/>
        <v>5.5E-2</v>
      </c>
      <c r="AF413" s="406">
        <f t="shared" si="56"/>
        <v>0</v>
      </c>
      <c r="AG413" s="407">
        <f t="shared" si="57"/>
        <v>0</v>
      </c>
    </row>
    <row r="414" spans="1:36" s="408" customFormat="1" ht="12" customHeight="1" x14ac:dyDescent="0.15">
      <c r="A414" s="449">
        <v>9791036320279</v>
      </c>
      <c r="B414" s="412">
        <v>20</v>
      </c>
      <c r="C414" s="450" t="s">
        <v>706</v>
      </c>
      <c r="D414" s="450" t="s">
        <v>1599</v>
      </c>
      <c r="E414" s="393" t="s">
        <v>207</v>
      </c>
      <c r="F414" s="393" t="s">
        <v>2395</v>
      </c>
      <c r="G414" s="450" t="s">
        <v>2076</v>
      </c>
      <c r="H414" s="394">
        <f>VLOOKUP(A414,'02.04.2024'!$A$2:$D$70989,3,FALSE)</f>
        <v>745</v>
      </c>
      <c r="I414" s="395"/>
      <c r="J414" s="414">
        <v>200</v>
      </c>
      <c r="K414" s="396"/>
      <c r="L414" s="608"/>
      <c r="M414" s="396">
        <v>44132</v>
      </c>
      <c r="N414" s="396"/>
      <c r="O414" s="394">
        <v>9791036320279</v>
      </c>
      <c r="P414" s="451" t="s">
        <v>2109</v>
      </c>
      <c r="Q414" s="394">
        <v>5394950</v>
      </c>
      <c r="R414" s="398">
        <v>16.899999999999999</v>
      </c>
      <c r="S414" s="398">
        <f t="shared" si="54"/>
        <v>16.018957345971565</v>
      </c>
      <c r="T414" s="452">
        <v>5.5E-2</v>
      </c>
      <c r="U414" s="1077"/>
      <c r="V414" s="400">
        <f t="shared" si="60"/>
        <v>0</v>
      </c>
      <c r="W414" s="401">
        <f t="shared" si="58"/>
        <v>0</v>
      </c>
      <c r="X414" s="402"/>
      <c r="Y414" s="402"/>
      <c r="Z414" s="402"/>
      <c r="AA414" s="402"/>
      <c r="AB414" s="402"/>
      <c r="AC414" s="403">
        <f t="shared" si="55"/>
        <v>0</v>
      </c>
      <c r="AD414" s="404">
        <f>IF($AC$2430&lt;85,AC414,AC414-(AC414*'EN-TÊTE DÉLÉGUES'!$C$37))</f>
        <v>0</v>
      </c>
      <c r="AE414" s="405">
        <f t="shared" si="59"/>
        <v>5.5E-2</v>
      </c>
      <c r="AF414" s="406">
        <f t="shared" si="56"/>
        <v>0</v>
      </c>
      <c r="AG414" s="407">
        <f t="shared" si="57"/>
        <v>0</v>
      </c>
    </row>
    <row r="415" spans="1:36" s="408" customFormat="1" ht="12" customHeight="1" x14ac:dyDescent="0.15">
      <c r="A415" s="391">
        <v>9791036311079</v>
      </c>
      <c r="B415" s="392">
        <v>21</v>
      </c>
      <c r="C415" s="520" t="s">
        <v>727</v>
      </c>
      <c r="D415" s="393" t="s">
        <v>1599</v>
      </c>
      <c r="E415" s="393" t="s">
        <v>1455</v>
      </c>
      <c r="F415" s="393" t="s">
        <v>739</v>
      </c>
      <c r="G415" s="393" t="s">
        <v>1525</v>
      </c>
      <c r="H415" s="394">
        <f>VLOOKUP(A415,'02.04.2024'!$A$2:$D$70989,3,FALSE)</f>
        <v>923</v>
      </c>
      <c r="I415" s="395"/>
      <c r="J415" s="414">
        <v>200</v>
      </c>
      <c r="K415" s="396"/>
      <c r="L415" s="396"/>
      <c r="M415" s="396">
        <v>43698</v>
      </c>
      <c r="N415" s="396"/>
      <c r="O415" s="397">
        <v>9791036311079</v>
      </c>
      <c r="P415" s="409" t="s">
        <v>1334</v>
      </c>
      <c r="Q415" s="397">
        <v>5995594</v>
      </c>
      <c r="R415" s="398">
        <v>5.9</v>
      </c>
      <c r="S415" s="398">
        <f t="shared" si="54"/>
        <v>5.5924170616113749</v>
      </c>
      <c r="T415" s="399">
        <v>5.5E-2</v>
      </c>
      <c r="U415" s="1077"/>
      <c r="V415" s="400">
        <f t="shared" si="60"/>
        <v>0</v>
      </c>
      <c r="W415" s="401">
        <f t="shared" si="58"/>
        <v>0</v>
      </c>
      <c r="X415" s="402"/>
      <c r="Y415" s="402"/>
      <c r="Z415" s="402"/>
      <c r="AA415" s="402"/>
      <c r="AB415" s="402"/>
      <c r="AC415" s="403">
        <f t="shared" si="55"/>
        <v>0</v>
      </c>
      <c r="AD415" s="404">
        <f>IF($AC$2430&lt;85,AC415,AC415-(AC415*'EN-TÊTE DÉLÉGUES'!$C$37))</f>
        <v>0</v>
      </c>
      <c r="AE415" s="405">
        <f t="shared" si="59"/>
        <v>5.5E-2</v>
      </c>
      <c r="AF415" s="406">
        <f t="shared" si="56"/>
        <v>0</v>
      </c>
      <c r="AG415" s="407">
        <f t="shared" si="57"/>
        <v>0</v>
      </c>
    </row>
    <row r="416" spans="1:36" s="408" customFormat="1" ht="12" customHeight="1" x14ac:dyDescent="0.15">
      <c r="A416" s="391">
        <v>9791036326516</v>
      </c>
      <c r="B416" s="392">
        <v>21</v>
      </c>
      <c r="C416" s="426" t="s">
        <v>727</v>
      </c>
      <c r="D416" s="393" t="s">
        <v>1599</v>
      </c>
      <c r="E416" s="393" t="s">
        <v>1455</v>
      </c>
      <c r="F416" s="393" t="s">
        <v>739</v>
      </c>
      <c r="G416" s="450" t="s">
        <v>2580</v>
      </c>
      <c r="H416" s="394">
        <f>VLOOKUP(A416,'02.04.2024'!$A$2:$D$70989,3,FALSE)</f>
        <v>1137</v>
      </c>
      <c r="I416" s="395"/>
      <c r="J416" s="414">
        <v>850</v>
      </c>
      <c r="K416" s="396"/>
      <c r="L416" s="396"/>
      <c r="M416" s="396">
        <v>44426</v>
      </c>
      <c r="N416" s="396"/>
      <c r="O416" s="397">
        <v>9791036326516</v>
      </c>
      <c r="P416" s="409" t="s">
        <v>2579</v>
      </c>
      <c r="Q416" s="397">
        <v>1368777</v>
      </c>
      <c r="R416" s="398">
        <v>5.9</v>
      </c>
      <c r="S416" s="398">
        <f t="shared" si="54"/>
        <v>5.5924170616113749</v>
      </c>
      <c r="T416" s="399">
        <v>5.5E-2</v>
      </c>
      <c r="U416" s="1077"/>
      <c r="V416" s="400">
        <f t="shared" si="60"/>
        <v>0</v>
      </c>
      <c r="W416" s="401">
        <f t="shared" si="58"/>
        <v>0</v>
      </c>
      <c r="X416" s="402"/>
      <c r="Y416" s="402"/>
      <c r="Z416" s="402"/>
      <c r="AA416" s="402"/>
      <c r="AB416" s="402"/>
      <c r="AC416" s="403">
        <f t="shared" si="55"/>
        <v>0</v>
      </c>
      <c r="AD416" s="404">
        <f>IF($AC$2430&lt;85,AC416,AC416-(AC416*'EN-TÊTE DÉLÉGUES'!$C$37))</f>
        <v>0</v>
      </c>
      <c r="AE416" s="405">
        <f t="shared" si="59"/>
        <v>5.5E-2</v>
      </c>
      <c r="AF416" s="406">
        <f t="shared" si="56"/>
        <v>0</v>
      </c>
      <c r="AG416" s="407">
        <f t="shared" si="57"/>
        <v>0</v>
      </c>
    </row>
    <row r="417" spans="1:34" s="408" customFormat="1" ht="12" customHeight="1" x14ac:dyDescent="0.15">
      <c r="A417" s="391">
        <v>9791036339332</v>
      </c>
      <c r="B417" s="392">
        <v>21</v>
      </c>
      <c r="C417" s="426" t="s">
        <v>727</v>
      </c>
      <c r="D417" s="393" t="s">
        <v>1599</v>
      </c>
      <c r="E417" s="393" t="s">
        <v>1455</v>
      </c>
      <c r="F417" s="393" t="s">
        <v>739</v>
      </c>
      <c r="G417" s="393" t="s">
        <v>3794</v>
      </c>
      <c r="H417" s="394">
        <f>VLOOKUP(A417,'02.04.2024'!$A$2:$D$70989,3,FALSE)</f>
        <v>1315</v>
      </c>
      <c r="I417" s="394"/>
      <c r="J417" s="395">
        <v>200</v>
      </c>
      <c r="K417" s="396"/>
      <c r="L417" s="396"/>
      <c r="M417" s="396">
        <v>44790</v>
      </c>
      <c r="N417" s="396"/>
      <c r="O417" s="397">
        <v>9791036339332</v>
      </c>
      <c r="P417" s="397" t="s">
        <v>3795</v>
      </c>
      <c r="Q417" s="397">
        <v>7947287</v>
      </c>
      <c r="R417" s="490">
        <v>5.9</v>
      </c>
      <c r="S417" s="398">
        <f t="shared" si="54"/>
        <v>5.5924170616113749</v>
      </c>
      <c r="T417" s="399">
        <v>5.5E-2</v>
      </c>
      <c r="U417" s="1077"/>
      <c r="V417" s="400">
        <f t="shared" si="60"/>
        <v>0</v>
      </c>
      <c r="W417" s="401">
        <f t="shared" si="58"/>
        <v>0</v>
      </c>
      <c r="X417" s="491"/>
      <c r="Y417" s="402"/>
      <c r="Z417" s="402"/>
      <c r="AA417" s="402"/>
      <c r="AB417" s="402"/>
      <c r="AC417" s="453">
        <f t="shared" si="55"/>
        <v>0</v>
      </c>
      <c r="AD417" s="454">
        <f>IF($AC$2430&lt;85,AC417,AC417-(AC417*'EN-TÊTE DÉLÉGUES'!$C$37))</f>
        <v>0</v>
      </c>
      <c r="AE417" s="455">
        <f t="shared" si="59"/>
        <v>5.5E-2</v>
      </c>
      <c r="AF417" s="456">
        <f t="shared" si="56"/>
        <v>0</v>
      </c>
      <c r="AG417" s="457">
        <f t="shared" si="57"/>
        <v>0</v>
      </c>
      <c r="AH417" s="492"/>
    </row>
    <row r="418" spans="1:34" s="408" customFormat="1" ht="12" customHeight="1" x14ac:dyDescent="0.15">
      <c r="A418" s="391">
        <v>9791036310478</v>
      </c>
      <c r="B418" s="392">
        <v>21</v>
      </c>
      <c r="C418" s="520" t="s">
        <v>727</v>
      </c>
      <c r="D418" s="393" t="s">
        <v>1599</v>
      </c>
      <c r="E418" s="393" t="s">
        <v>1455</v>
      </c>
      <c r="F418" s="393" t="s">
        <v>739</v>
      </c>
      <c r="G418" s="393" t="s">
        <v>1526</v>
      </c>
      <c r="H418" s="394">
        <f>VLOOKUP(A418,'02.04.2024'!$A$2:$D$70989,3,FALSE)</f>
        <v>1254</v>
      </c>
      <c r="I418" s="395"/>
      <c r="J418" s="414">
        <v>200</v>
      </c>
      <c r="K418" s="396"/>
      <c r="L418" s="396"/>
      <c r="M418" s="396">
        <v>43698</v>
      </c>
      <c r="N418" s="396"/>
      <c r="O418" s="397">
        <v>9791036310478</v>
      </c>
      <c r="P418" s="409" t="s">
        <v>1343</v>
      </c>
      <c r="Q418" s="397">
        <v>5995471</v>
      </c>
      <c r="R418" s="398">
        <v>5.9</v>
      </c>
      <c r="S418" s="398">
        <f t="shared" si="54"/>
        <v>5.5924170616113749</v>
      </c>
      <c r="T418" s="399">
        <v>5.5E-2</v>
      </c>
      <c r="U418" s="1077"/>
      <c r="V418" s="400">
        <f t="shared" si="60"/>
        <v>0</v>
      </c>
      <c r="W418" s="401">
        <f t="shared" si="58"/>
        <v>0</v>
      </c>
      <c r="X418" s="402"/>
      <c r="Y418" s="402"/>
      <c r="Z418" s="402"/>
      <c r="AA418" s="402"/>
      <c r="AB418" s="402"/>
      <c r="AC418" s="403">
        <f t="shared" si="55"/>
        <v>0</v>
      </c>
      <c r="AD418" s="404">
        <f>IF($AC$2430&lt;85,AC418,AC418-(AC418*'EN-TÊTE DÉLÉGUES'!$C$37))</f>
        <v>0</v>
      </c>
      <c r="AE418" s="405">
        <f t="shared" si="59"/>
        <v>5.5E-2</v>
      </c>
      <c r="AF418" s="406">
        <f t="shared" si="56"/>
        <v>0</v>
      </c>
      <c r="AG418" s="407">
        <f t="shared" si="57"/>
        <v>0</v>
      </c>
    </row>
    <row r="419" spans="1:34" s="408" customFormat="1" ht="12" customHeight="1" x14ac:dyDescent="0.15">
      <c r="A419" s="391">
        <v>9791036340239</v>
      </c>
      <c r="B419" s="392">
        <v>21</v>
      </c>
      <c r="C419" s="426" t="s">
        <v>727</v>
      </c>
      <c r="D419" s="393" t="s">
        <v>1599</v>
      </c>
      <c r="E419" s="393" t="s">
        <v>1455</v>
      </c>
      <c r="F419" s="393" t="s">
        <v>739</v>
      </c>
      <c r="G419" s="393" t="s">
        <v>3953</v>
      </c>
      <c r="H419" s="394">
        <f>VLOOKUP(A419,'02.04.2024'!$A$2:$D$70989,3,FALSE)</f>
        <v>1118</v>
      </c>
      <c r="I419" s="394"/>
      <c r="J419" s="395">
        <v>200</v>
      </c>
      <c r="K419" s="396"/>
      <c r="L419" s="396"/>
      <c r="M419" s="396">
        <v>44790</v>
      </c>
      <c r="N419" s="396"/>
      <c r="O419" s="397">
        <v>9791036340239</v>
      </c>
      <c r="P419" s="397" t="s">
        <v>3793</v>
      </c>
      <c r="Q419" s="397">
        <v>8073209</v>
      </c>
      <c r="R419" s="490">
        <v>5.9</v>
      </c>
      <c r="S419" s="398">
        <f t="shared" si="54"/>
        <v>5.5924170616113749</v>
      </c>
      <c r="T419" s="399">
        <v>5.5E-2</v>
      </c>
      <c r="U419" s="1077"/>
      <c r="V419" s="400">
        <f t="shared" si="60"/>
        <v>0</v>
      </c>
      <c r="W419" s="401">
        <f t="shared" si="58"/>
        <v>0</v>
      </c>
      <c r="X419" s="491"/>
      <c r="Y419" s="402"/>
      <c r="Z419" s="402"/>
      <c r="AA419" s="402"/>
      <c r="AB419" s="402"/>
      <c r="AC419" s="453">
        <f t="shared" si="55"/>
        <v>0</v>
      </c>
      <c r="AD419" s="454">
        <f>IF($AC$2430&lt;85,AC419,AC419-(AC419*'EN-TÊTE DÉLÉGUES'!$C$37))</f>
        <v>0</v>
      </c>
      <c r="AE419" s="455">
        <f t="shared" si="59"/>
        <v>5.5E-2</v>
      </c>
      <c r="AF419" s="456">
        <f t="shared" si="56"/>
        <v>0</v>
      </c>
      <c r="AG419" s="457">
        <f t="shared" si="57"/>
        <v>0</v>
      </c>
      <c r="AH419" s="492"/>
    </row>
    <row r="420" spans="1:34" s="408" customFormat="1" ht="12" customHeight="1" x14ac:dyDescent="0.15">
      <c r="A420" s="391">
        <v>9791036339073</v>
      </c>
      <c r="B420" s="392">
        <v>21</v>
      </c>
      <c r="C420" s="426" t="s">
        <v>727</v>
      </c>
      <c r="D420" s="393" t="s">
        <v>1599</v>
      </c>
      <c r="E420" s="393" t="s">
        <v>1455</v>
      </c>
      <c r="F420" s="393" t="s">
        <v>739</v>
      </c>
      <c r="G420" s="393" t="s">
        <v>3187</v>
      </c>
      <c r="H420" s="394">
        <f>VLOOKUP(A420,'02.04.2024'!$A$2:$D$70989,3,FALSE)</f>
        <v>1305</v>
      </c>
      <c r="I420" s="395"/>
      <c r="J420" s="414">
        <v>200</v>
      </c>
      <c r="K420" s="396"/>
      <c r="L420" s="396"/>
      <c r="M420" s="396">
        <v>44657</v>
      </c>
      <c r="N420" s="396"/>
      <c r="O420" s="397">
        <v>9791036339073</v>
      </c>
      <c r="P420" s="409" t="s">
        <v>3185</v>
      </c>
      <c r="Q420" s="394">
        <v>7729032</v>
      </c>
      <c r="R420" s="398">
        <v>5.9</v>
      </c>
      <c r="S420" s="398">
        <f t="shared" si="54"/>
        <v>5.5924170616113749</v>
      </c>
      <c r="T420" s="399">
        <v>5.5E-2</v>
      </c>
      <c r="U420" s="1077"/>
      <c r="V420" s="400">
        <f t="shared" si="60"/>
        <v>0</v>
      </c>
      <c r="W420" s="401">
        <f t="shared" si="58"/>
        <v>0</v>
      </c>
      <c r="X420" s="402"/>
      <c r="Y420" s="402"/>
      <c r="Z420" s="402"/>
      <c r="AA420" s="402"/>
      <c r="AB420" s="402"/>
      <c r="AC420" s="403">
        <f t="shared" si="55"/>
        <v>0</v>
      </c>
      <c r="AD420" s="404">
        <f>IF($AC$2430&lt;85,AC420,AC420-(AC420*'EN-TÊTE DÉLÉGUES'!$C$37))</f>
        <v>0</v>
      </c>
      <c r="AE420" s="405">
        <f t="shared" si="59"/>
        <v>5.5E-2</v>
      </c>
      <c r="AF420" s="406">
        <f t="shared" si="56"/>
        <v>0</v>
      </c>
      <c r="AG420" s="407">
        <f t="shared" si="57"/>
        <v>0</v>
      </c>
    </row>
    <row r="421" spans="1:34" s="509" customFormat="1" ht="12" customHeight="1" x14ac:dyDescent="0.15">
      <c r="A421" s="495">
        <v>9791036320248</v>
      </c>
      <c r="B421" s="496">
        <v>21</v>
      </c>
      <c r="C421" s="589" t="s">
        <v>727</v>
      </c>
      <c r="D421" s="497" t="s">
        <v>1599</v>
      </c>
      <c r="E421" s="497" t="s">
        <v>1455</v>
      </c>
      <c r="F421" s="497" t="s">
        <v>739</v>
      </c>
      <c r="G421" s="498" t="s">
        <v>2197</v>
      </c>
      <c r="H421" s="499">
        <f>VLOOKUP(A421,'02.04.2024'!$A$2:$D$70989,3,FALSE)</f>
        <v>0</v>
      </c>
      <c r="I421" s="500" t="s">
        <v>378</v>
      </c>
      <c r="J421" s="500">
        <v>200</v>
      </c>
      <c r="K421" s="501"/>
      <c r="L421" s="501"/>
      <c r="M421" s="501">
        <v>44307</v>
      </c>
      <c r="N421" s="501"/>
      <c r="O421" s="502">
        <v>9791036320248</v>
      </c>
      <c r="P421" s="503" t="s">
        <v>2196</v>
      </c>
      <c r="Q421" s="502">
        <v>5394335</v>
      </c>
      <c r="R421" s="504">
        <v>5.9</v>
      </c>
      <c r="S421" s="504">
        <f t="shared" si="54"/>
        <v>5.5924170616113749</v>
      </c>
      <c r="T421" s="505">
        <v>5.5E-2</v>
      </c>
      <c r="U421" s="1079"/>
      <c r="V421" s="506">
        <f t="shared" si="60"/>
        <v>0</v>
      </c>
      <c r="W421" s="507">
        <f t="shared" si="58"/>
        <v>0</v>
      </c>
      <c r="X421" s="508"/>
      <c r="Y421" s="508"/>
      <c r="Z421" s="508"/>
      <c r="AA421" s="508"/>
      <c r="AB421" s="508"/>
      <c r="AC421" s="403">
        <f t="shared" si="55"/>
        <v>0</v>
      </c>
      <c r="AD421" s="404">
        <f>IF($AC$2430&lt;85,AC421,AC421-(AC421*'EN-TÊTE DÉLÉGUES'!$C$37))</f>
        <v>0</v>
      </c>
      <c r="AE421" s="405">
        <f t="shared" si="59"/>
        <v>5.5E-2</v>
      </c>
      <c r="AF421" s="406">
        <f t="shared" si="56"/>
        <v>0</v>
      </c>
      <c r="AG421" s="407">
        <f t="shared" si="57"/>
        <v>0</v>
      </c>
    </row>
    <row r="422" spans="1:34" s="408" customFormat="1" ht="12" customHeight="1" x14ac:dyDescent="0.15">
      <c r="A422" s="391">
        <v>9791036312588</v>
      </c>
      <c r="B422" s="392">
        <v>21</v>
      </c>
      <c r="C422" s="520" t="s">
        <v>727</v>
      </c>
      <c r="D422" s="393" t="s">
        <v>1599</v>
      </c>
      <c r="E422" s="393" t="s">
        <v>1455</v>
      </c>
      <c r="F422" s="393" t="s">
        <v>739</v>
      </c>
      <c r="G422" s="393" t="s">
        <v>1527</v>
      </c>
      <c r="H422" s="394">
        <f>VLOOKUP(A422,'02.04.2024'!$A$2:$D$70989,3,FALSE)</f>
        <v>262</v>
      </c>
      <c r="I422" s="395"/>
      <c r="J422" s="414">
        <v>300</v>
      </c>
      <c r="K422" s="396"/>
      <c r="L422" s="396"/>
      <c r="M422" s="396">
        <v>43698</v>
      </c>
      <c r="N422" s="396"/>
      <c r="O422" s="397">
        <v>9791036312588</v>
      </c>
      <c r="P422" s="409" t="s">
        <v>1409</v>
      </c>
      <c r="Q422" s="397">
        <v>6056282</v>
      </c>
      <c r="R422" s="398">
        <v>5.9</v>
      </c>
      <c r="S422" s="398">
        <f t="shared" si="54"/>
        <v>5.5924170616113749</v>
      </c>
      <c r="T422" s="399">
        <v>5.5E-2</v>
      </c>
      <c r="U422" s="1077"/>
      <c r="V422" s="400">
        <f t="shared" si="60"/>
        <v>0</v>
      </c>
      <c r="W422" s="401">
        <f t="shared" si="58"/>
        <v>0</v>
      </c>
      <c r="X422" s="402"/>
      <c r="Y422" s="402"/>
      <c r="Z422" s="402"/>
      <c r="AA422" s="402"/>
      <c r="AB422" s="402"/>
      <c r="AC422" s="403">
        <f t="shared" si="55"/>
        <v>0</v>
      </c>
      <c r="AD422" s="404">
        <f>IF($AC$2430&lt;85,AC422,AC422-(AC422*'EN-TÊTE DÉLÉGUES'!$C$37))</f>
        <v>0</v>
      </c>
      <c r="AE422" s="405">
        <f t="shared" si="59"/>
        <v>5.5E-2</v>
      </c>
      <c r="AF422" s="406">
        <f t="shared" si="56"/>
        <v>0</v>
      </c>
      <c r="AG422" s="407">
        <f t="shared" si="57"/>
        <v>0</v>
      </c>
    </row>
    <row r="423" spans="1:34" s="408" customFormat="1" ht="12" customHeight="1" x14ac:dyDescent="0.15">
      <c r="A423" s="391">
        <v>9791036339134</v>
      </c>
      <c r="B423" s="392">
        <v>21</v>
      </c>
      <c r="C423" s="426" t="s">
        <v>727</v>
      </c>
      <c r="D423" s="393" t="s">
        <v>1599</v>
      </c>
      <c r="E423" s="393" t="s">
        <v>1455</v>
      </c>
      <c r="F423" s="393" t="s">
        <v>739</v>
      </c>
      <c r="G423" s="393" t="s">
        <v>3188</v>
      </c>
      <c r="H423" s="394">
        <f>VLOOKUP(A423,'02.04.2024'!$A$2:$D$70989,3,FALSE)</f>
        <v>911</v>
      </c>
      <c r="I423" s="395"/>
      <c r="J423" s="414">
        <v>200</v>
      </c>
      <c r="K423" s="396"/>
      <c r="L423" s="396"/>
      <c r="M423" s="396">
        <v>44657</v>
      </c>
      <c r="N423" s="396"/>
      <c r="O423" s="397">
        <v>9791036339134</v>
      </c>
      <c r="P423" s="409" t="s">
        <v>3186</v>
      </c>
      <c r="Q423" s="394">
        <v>7756349</v>
      </c>
      <c r="R423" s="398">
        <v>5.9</v>
      </c>
      <c r="S423" s="398">
        <f t="shared" si="54"/>
        <v>5.5924170616113749</v>
      </c>
      <c r="T423" s="399">
        <v>5.5E-2</v>
      </c>
      <c r="U423" s="1077"/>
      <c r="V423" s="400">
        <f t="shared" si="60"/>
        <v>0</v>
      </c>
      <c r="W423" s="401">
        <f t="shared" si="58"/>
        <v>0</v>
      </c>
      <c r="X423" s="402"/>
      <c r="Y423" s="402"/>
      <c r="Z423" s="402"/>
      <c r="AA423" s="402"/>
      <c r="AB423" s="402"/>
      <c r="AC423" s="403">
        <f t="shared" si="55"/>
        <v>0</v>
      </c>
      <c r="AD423" s="404">
        <f>IF($AC$2430&lt;85,AC423,AC423-(AC423*'EN-TÊTE DÉLÉGUES'!$C$37))</f>
        <v>0</v>
      </c>
      <c r="AE423" s="405">
        <f t="shared" si="59"/>
        <v>5.5E-2</v>
      </c>
      <c r="AF423" s="406">
        <f t="shared" si="56"/>
        <v>0</v>
      </c>
      <c r="AG423" s="407">
        <f t="shared" si="57"/>
        <v>0</v>
      </c>
    </row>
    <row r="424" spans="1:34" s="408" customFormat="1" ht="12" customHeight="1" x14ac:dyDescent="0.15">
      <c r="A424" s="391">
        <v>9791036310461</v>
      </c>
      <c r="B424" s="392">
        <v>21</v>
      </c>
      <c r="C424" s="520" t="s">
        <v>727</v>
      </c>
      <c r="D424" s="393" t="s">
        <v>1599</v>
      </c>
      <c r="E424" s="393" t="s">
        <v>1455</v>
      </c>
      <c r="F424" s="393" t="s">
        <v>739</v>
      </c>
      <c r="G424" s="393" t="s">
        <v>1528</v>
      </c>
      <c r="H424" s="394">
        <f>VLOOKUP(A424,'02.04.2024'!$A$2:$D$70989,3,FALSE)</f>
        <v>43</v>
      </c>
      <c r="I424" s="395"/>
      <c r="J424" s="414">
        <v>300</v>
      </c>
      <c r="K424" s="396"/>
      <c r="L424" s="396"/>
      <c r="M424" s="396">
        <v>43698</v>
      </c>
      <c r="N424" s="396"/>
      <c r="O424" s="397">
        <v>9791036310461</v>
      </c>
      <c r="P424" s="409" t="s">
        <v>1415</v>
      </c>
      <c r="Q424" s="394">
        <v>5995348</v>
      </c>
      <c r="R424" s="398">
        <v>5.9</v>
      </c>
      <c r="S424" s="398">
        <f t="shared" si="54"/>
        <v>5.5924170616113749</v>
      </c>
      <c r="T424" s="399">
        <v>5.5E-2</v>
      </c>
      <c r="U424" s="1077"/>
      <c r="V424" s="400">
        <f t="shared" si="60"/>
        <v>0</v>
      </c>
      <c r="W424" s="401">
        <f t="shared" si="58"/>
        <v>0</v>
      </c>
      <c r="X424" s="402"/>
      <c r="Y424" s="402"/>
      <c r="Z424" s="402"/>
      <c r="AA424" s="402"/>
      <c r="AB424" s="402"/>
      <c r="AC424" s="403">
        <f t="shared" si="55"/>
        <v>0</v>
      </c>
      <c r="AD424" s="404">
        <f>IF($AC$2430&lt;85,AC424,AC424-(AC424*'EN-TÊTE DÉLÉGUES'!$C$37))</f>
        <v>0</v>
      </c>
      <c r="AE424" s="405">
        <f t="shared" si="59"/>
        <v>5.5E-2</v>
      </c>
      <c r="AF424" s="406">
        <f t="shared" si="56"/>
        <v>0</v>
      </c>
      <c r="AG424" s="407">
        <f t="shared" si="57"/>
        <v>0</v>
      </c>
    </row>
    <row r="425" spans="1:34" s="408" customFormat="1" ht="12" customHeight="1" x14ac:dyDescent="0.15">
      <c r="A425" s="391">
        <v>9791036348907</v>
      </c>
      <c r="B425" s="392">
        <v>21</v>
      </c>
      <c r="C425" s="520" t="s">
        <v>727</v>
      </c>
      <c r="D425" s="393" t="s">
        <v>1599</v>
      </c>
      <c r="E425" s="393" t="s">
        <v>1455</v>
      </c>
      <c r="F425" s="393" t="s">
        <v>739</v>
      </c>
      <c r="G425" s="459" t="s">
        <v>4542</v>
      </c>
      <c r="H425" s="394">
        <f>VLOOKUP(A425,'02.04.2024'!$A$2:$D$70989,3,FALSE)</f>
        <v>628</v>
      </c>
      <c r="I425" s="395"/>
      <c r="J425" s="395">
        <v>200</v>
      </c>
      <c r="K425" s="396"/>
      <c r="L425" s="396"/>
      <c r="M425" s="396">
        <v>44993</v>
      </c>
      <c r="N425" s="397"/>
      <c r="O425" s="397">
        <v>9791036348907</v>
      </c>
      <c r="P425" s="397" t="s">
        <v>4037</v>
      </c>
      <c r="Q425" s="460">
        <v>5794964</v>
      </c>
      <c r="R425" s="398">
        <v>5.9</v>
      </c>
      <c r="S425" s="398">
        <f t="shared" si="54"/>
        <v>5.5924170616113749</v>
      </c>
      <c r="T425" s="461">
        <v>5.5E-2</v>
      </c>
      <c r="U425" s="1097"/>
      <c r="V425" s="400">
        <f t="shared" si="60"/>
        <v>0</v>
      </c>
      <c r="W425" s="401">
        <f t="shared" si="58"/>
        <v>0</v>
      </c>
      <c r="X425" s="402"/>
      <c r="Y425" s="402"/>
      <c r="Z425" s="402"/>
      <c r="AA425" s="402"/>
      <c r="AB425" s="402"/>
      <c r="AC425" s="453">
        <f t="shared" si="55"/>
        <v>0</v>
      </c>
      <c r="AD425" s="454">
        <f>IF($AC$2430&lt;85,AC425,AC425-(AC425*'EN-TÊTE DÉLÉGUES'!$C$37))</f>
        <v>0</v>
      </c>
      <c r="AE425" s="455">
        <f t="shared" si="59"/>
        <v>5.5E-2</v>
      </c>
      <c r="AF425" s="456">
        <f t="shared" si="56"/>
        <v>0</v>
      </c>
      <c r="AG425" s="457">
        <f t="shared" si="57"/>
        <v>0</v>
      </c>
    </row>
    <row r="426" spans="1:34" s="1" customFormat="1" ht="12" customHeight="1" x14ac:dyDescent="0.15">
      <c r="A426" s="187">
        <v>9791036348914</v>
      </c>
      <c r="B426" s="925">
        <v>21</v>
      </c>
      <c r="C426" s="926" t="s">
        <v>727</v>
      </c>
      <c r="D426" s="188" t="s">
        <v>1599</v>
      </c>
      <c r="E426" s="188" t="s">
        <v>1455</v>
      </c>
      <c r="F426" s="188" t="s">
        <v>739</v>
      </c>
      <c r="G426" s="923" t="s">
        <v>4038</v>
      </c>
      <c r="H426" s="189">
        <f>VLOOKUP(A426,'02.04.2024'!$A$2:$D$70989,3,FALSE)</f>
        <v>0</v>
      </c>
      <c r="I426" s="190" t="s">
        <v>377</v>
      </c>
      <c r="J426" s="190">
        <v>300</v>
      </c>
      <c r="K426" s="191"/>
      <c r="L426" s="191"/>
      <c r="M426" s="191">
        <v>44993</v>
      </c>
      <c r="N426" s="192"/>
      <c r="O426" s="192">
        <v>9791036348914</v>
      </c>
      <c r="P426" s="192" t="s">
        <v>4039</v>
      </c>
      <c r="Q426" s="924">
        <v>4591398</v>
      </c>
      <c r="R426" s="194">
        <v>5.9</v>
      </c>
      <c r="S426" s="194">
        <f t="shared" si="54"/>
        <v>5.5924170616113749</v>
      </c>
      <c r="T426" s="325">
        <v>5.5E-2</v>
      </c>
      <c r="U426" s="1079"/>
      <c r="V426" s="239">
        <f t="shared" si="60"/>
        <v>0</v>
      </c>
      <c r="W426" s="195">
        <f t="shared" si="58"/>
        <v>0</v>
      </c>
      <c r="X426" s="197"/>
      <c r="Y426" s="197"/>
      <c r="Z426" s="197"/>
      <c r="AA426" s="197"/>
      <c r="AB426" s="197"/>
      <c r="AC426" s="218">
        <f t="shared" si="55"/>
        <v>0</v>
      </c>
      <c r="AD426" s="233">
        <f>IF($AC$2430&lt;85,AC426,AC426-(AC426*'EN-TÊTE DÉLÉGUES'!$C$37))</f>
        <v>0</v>
      </c>
      <c r="AE426" s="219">
        <f t="shared" si="59"/>
        <v>5.5E-2</v>
      </c>
      <c r="AF426" s="220">
        <f t="shared" si="56"/>
        <v>0</v>
      </c>
      <c r="AG426" s="221">
        <f t="shared" si="57"/>
        <v>0</v>
      </c>
    </row>
    <row r="427" spans="1:34" s="446" customFormat="1" ht="12" customHeight="1" x14ac:dyDescent="0.15">
      <c r="A427" s="427">
        <v>9791036356971</v>
      </c>
      <c r="B427" s="468">
        <v>21</v>
      </c>
      <c r="C427" s="596" t="s">
        <v>727</v>
      </c>
      <c r="D427" s="429" t="s">
        <v>1599</v>
      </c>
      <c r="E427" s="429" t="s">
        <v>1455</v>
      </c>
      <c r="F427" s="429" t="s">
        <v>739</v>
      </c>
      <c r="G427" s="430" t="s">
        <v>4454</v>
      </c>
      <c r="H427" s="431">
        <f>VLOOKUP(A427,'02.04.2024'!$A$2:$D$70989,3,FALSE)</f>
        <v>1350</v>
      </c>
      <c r="I427" s="432"/>
      <c r="J427" s="432">
        <v>200</v>
      </c>
      <c r="K427" s="433"/>
      <c r="L427" s="433"/>
      <c r="M427" s="433">
        <v>45154</v>
      </c>
      <c r="N427" s="433" t="s">
        <v>1811</v>
      </c>
      <c r="O427" s="434">
        <v>9791036356971</v>
      </c>
      <c r="P427" s="435" t="s">
        <v>4455</v>
      </c>
      <c r="Q427" s="434">
        <v>2531233</v>
      </c>
      <c r="R427" s="436">
        <v>5.9</v>
      </c>
      <c r="S427" s="436">
        <f t="shared" si="54"/>
        <v>5.5924170616113749</v>
      </c>
      <c r="T427" s="471">
        <v>5.5E-2</v>
      </c>
      <c r="U427" s="1082"/>
      <c r="V427" s="438">
        <f t="shared" si="60"/>
        <v>0</v>
      </c>
      <c r="W427" s="439">
        <f t="shared" si="58"/>
        <v>0</v>
      </c>
      <c r="X427" s="440"/>
      <c r="Y427" s="440"/>
      <c r="Z427" s="440"/>
      <c r="AA427" s="440"/>
      <c r="AB427" s="440"/>
      <c r="AC427" s="441">
        <f t="shared" si="55"/>
        <v>0</v>
      </c>
      <c r="AD427" s="442">
        <f>IF($AC$2430&lt;85,AC427,AC427-(AC427*'EN-TÊTE DÉLÉGUES'!$C$37))</f>
        <v>0</v>
      </c>
      <c r="AE427" s="443">
        <f t="shared" si="59"/>
        <v>5.5E-2</v>
      </c>
      <c r="AF427" s="444">
        <f t="shared" si="56"/>
        <v>0</v>
      </c>
      <c r="AG427" s="445">
        <f t="shared" si="57"/>
        <v>0</v>
      </c>
    </row>
    <row r="428" spans="1:34" s="446" customFormat="1" ht="12" customHeight="1" x14ac:dyDescent="0.15">
      <c r="A428" s="427">
        <v>9791036357152</v>
      </c>
      <c r="B428" s="468">
        <v>21</v>
      </c>
      <c r="C428" s="596" t="s">
        <v>727</v>
      </c>
      <c r="D428" s="429" t="s">
        <v>1599</v>
      </c>
      <c r="E428" s="429" t="s">
        <v>1455</v>
      </c>
      <c r="F428" s="429" t="s">
        <v>739</v>
      </c>
      <c r="G428" s="430" t="s">
        <v>4456</v>
      </c>
      <c r="H428" s="431">
        <f>VLOOKUP(A428,'02.04.2024'!$A$2:$D$70989,3,FALSE)</f>
        <v>1299</v>
      </c>
      <c r="I428" s="432"/>
      <c r="J428" s="432">
        <v>200</v>
      </c>
      <c r="K428" s="433"/>
      <c r="L428" s="433"/>
      <c r="M428" s="433">
        <v>45154</v>
      </c>
      <c r="N428" s="433" t="s">
        <v>1811</v>
      </c>
      <c r="O428" s="434">
        <v>9791036357152</v>
      </c>
      <c r="P428" s="435" t="s">
        <v>4457</v>
      </c>
      <c r="Q428" s="434">
        <v>2607932</v>
      </c>
      <c r="R428" s="436">
        <v>5.9</v>
      </c>
      <c r="S428" s="436">
        <f t="shared" si="54"/>
        <v>5.5924170616113749</v>
      </c>
      <c r="T428" s="471">
        <v>5.5E-2</v>
      </c>
      <c r="U428" s="1082"/>
      <c r="V428" s="438">
        <f t="shared" si="60"/>
        <v>0</v>
      </c>
      <c r="W428" s="439">
        <f t="shared" si="58"/>
        <v>0</v>
      </c>
      <c r="X428" s="440"/>
      <c r="Y428" s="440"/>
      <c r="Z428" s="440"/>
      <c r="AA428" s="440"/>
      <c r="AB428" s="440"/>
      <c r="AC428" s="441">
        <f t="shared" si="55"/>
        <v>0</v>
      </c>
      <c r="AD428" s="442">
        <f>IF($AC$2430&lt;85,AC428,AC428-(AC428*'EN-TÊTE DÉLÉGUES'!$C$37))</f>
        <v>0</v>
      </c>
      <c r="AE428" s="443">
        <f t="shared" si="59"/>
        <v>5.5E-2</v>
      </c>
      <c r="AF428" s="444">
        <f t="shared" si="56"/>
        <v>0</v>
      </c>
      <c r="AG428" s="445">
        <f t="shared" si="57"/>
        <v>0</v>
      </c>
    </row>
    <row r="429" spans="1:34" s="408" customFormat="1" ht="12" customHeight="1" x14ac:dyDescent="0.15">
      <c r="A429" s="391">
        <v>9791036312397</v>
      </c>
      <c r="B429" s="395">
        <v>21</v>
      </c>
      <c r="C429" s="520" t="s">
        <v>700</v>
      </c>
      <c r="D429" s="393" t="s">
        <v>1599</v>
      </c>
      <c r="E429" s="393" t="s">
        <v>4449</v>
      </c>
      <c r="F429" s="393" t="s">
        <v>474</v>
      </c>
      <c r="G429" s="393" t="s">
        <v>45</v>
      </c>
      <c r="H429" s="394">
        <f>VLOOKUP(A429,'02.04.2024'!$A$2:$D$70989,3,FALSE)</f>
        <v>635</v>
      </c>
      <c r="I429" s="395"/>
      <c r="J429" s="414">
        <v>200</v>
      </c>
      <c r="K429" s="396"/>
      <c r="L429" s="396"/>
      <c r="M429" s="396">
        <v>43698</v>
      </c>
      <c r="N429" s="396"/>
      <c r="O429" s="397">
        <v>9791036312397</v>
      </c>
      <c r="P429" s="409" t="s">
        <v>1357</v>
      </c>
      <c r="Q429" s="397">
        <v>5806120</v>
      </c>
      <c r="R429" s="398">
        <v>5.9</v>
      </c>
      <c r="S429" s="398">
        <f t="shared" si="54"/>
        <v>5.5924170616113749</v>
      </c>
      <c r="T429" s="399">
        <v>5.5E-2</v>
      </c>
      <c r="U429" s="1077"/>
      <c r="V429" s="400">
        <f t="shared" si="60"/>
        <v>0</v>
      </c>
      <c r="W429" s="401">
        <f t="shared" si="58"/>
        <v>0</v>
      </c>
      <c r="X429" s="402"/>
      <c r="Y429" s="402"/>
      <c r="Z429" s="402"/>
      <c r="AA429" s="402"/>
      <c r="AB429" s="402"/>
      <c r="AC429" s="403">
        <f t="shared" ref="AC429:AC491" si="61">W429/(1+AE429)</f>
        <v>0</v>
      </c>
      <c r="AD429" s="404">
        <f>IF($AC$2430&lt;85,AC429,AC429-(AC429*'EN-TÊTE DÉLÉGUES'!$C$37))</f>
        <v>0</v>
      </c>
      <c r="AE429" s="405">
        <f t="shared" si="59"/>
        <v>5.5E-2</v>
      </c>
      <c r="AF429" s="406">
        <f t="shared" ref="AF429:AF491" si="62">+AD429*AE429</f>
        <v>0</v>
      </c>
      <c r="AG429" s="407">
        <f t="shared" ref="AG429:AG491" si="63">+AD429+AF429</f>
        <v>0</v>
      </c>
    </row>
    <row r="430" spans="1:34" s="408" customFormat="1" ht="12" customHeight="1" x14ac:dyDescent="0.15">
      <c r="A430" s="391">
        <v>9791036319686</v>
      </c>
      <c r="B430" s="395">
        <v>21</v>
      </c>
      <c r="C430" s="426" t="s">
        <v>700</v>
      </c>
      <c r="D430" s="393" t="s">
        <v>1599</v>
      </c>
      <c r="E430" s="393" t="s">
        <v>4449</v>
      </c>
      <c r="F430" s="393" t="s">
        <v>474</v>
      </c>
      <c r="G430" s="393" t="s">
        <v>2209</v>
      </c>
      <c r="H430" s="394">
        <f>VLOOKUP(A430,'02.04.2024'!$A$2:$D$70989,3,FALSE)</f>
        <v>665</v>
      </c>
      <c r="I430" s="395"/>
      <c r="J430" s="414">
        <v>200</v>
      </c>
      <c r="K430" s="396"/>
      <c r="L430" s="396"/>
      <c r="M430" s="396">
        <v>44202</v>
      </c>
      <c r="N430" s="396"/>
      <c r="O430" s="397">
        <v>9791036319686</v>
      </c>
      <c r="P430" s="409" t="s">
        <v>2206</v>
      </c>
      <c r="Q430" s="397">
        <v>6807474</v>
      </c>
      <c r="R430" s="398">
        <v>5.9</v>
      </c>
      <c r="S430" s="398">
        <f t="shared" si="54"/>
        <v>5.5924170616113749</v>
      </c>
      <c r="T430" s="399">
        <v>5.5E-2</v>
      </c>
      <c r="U430" s="1077"/>
      <c r="V430" s="400">
        <f t="shared" si="60"/>
        <v>0</v>
      </c>
      <c r="W430" s="401">
        <f t="shared" si="58"/>
        <v>0</v>
      </c>
      <c r="X430" s="402"/>
      <c r="Y430" s="402"/>
      <c r="Z430" s="402"/>
      <c r="AA430" s="402"/>
      <c r="AB430" s="402"/>
      <c r="AC430" s="403">
        <f t="shared" si="61"/>
        <v>0</v>
      </c>
      <c r="AD430" s="404">
        <f>IF($AC$2430&lt;85,AC430,AC430-(AC430*'EN-TÊTE DÉLÉGUES'!$C$37))</f>
        <v>0</v>
      </c>
      <c r="AE430" s="405">
        <f t="shared" si="59"/>
        <v>5.5E-2</v>
      </c>
      <c r="AF430" s="406">
        <f t="shared" si="62"/>
        <v>0</v>
      </c>
      <c r="AG430" s="407">
        <f t="shared" si="63"/>
        <v>0</v>
      </c>
    </row>
    <row r="431" spans="1:34" s="408" customFormat="1" ht="12" customHeight="1" x14ac:dyDescent="0.15">
      <c r="A431" s="391">
        <v>9791036319518</v>
      </c>
      <c r="B431" s="395">
        <v>21</v>
      </c>
      <c r="C431" s="426" t="s">
        <v>700</v>
      </c>
      <c r="D431" s="393" t="s">
        <v>1599</v>
      </c>
      <c r="E431" s="393" t="s">
        <v>4449</v>
      </c>
      <c r="F431" s="393" t="s">
        <v>474</v>
      </c>
      <c r="G431" s="393" t="s">
        <v>2208</v>
      </c>
      <c r="H431" s="394">
        <f>VLOOKUP(A431,'02.04.2024'!$A$2:$D$70989,3,FALSE)</f>
        <v>764</v>
      </c>
      <c r="I431" s="395"/>
      <c r="J431" s="414">
        <v>200</v>
      </c>
      <c r="K431" s="396"/>
      <c r="L431" s="396"/>
      <c r="M431" s="396">
        <v>44307</v>
      </c>
      <c r="N431" s="396"/>
      <c r="O431" s="397">
        <v>9791036319518</v>
      </c>
      <c r="P431" s="409" t="s">
        <v>2204</v>
      </c>
      <c r="Q431" s="397">
        <v>4681720</v>
      </c>
      <c r="R431" s="398">
        <v>5.9</v>
      </c>
      <c r="S431" s="398">
        <f t="shared" si="54"/>
        <v>5.5924170616113749</v>
      </c>
      <c r="T431" s="399">
        <v>5.5E-2</v>
      </c>
      <c r="U431" s="1077"/>
      <c r="V431" s="400">
        <f t="shared" si="60"/>
        <v>0</v>
      </c>
      <c r="W431" s="401">
        <f t="shared" si="58"/>
        <v>0</v>
      </c>
      <c r="X431" s="402"/>
      <c r="Y431" s="402"/>
      <c r="Z431" s="402"/>
      <c r="AA431" s="402"/>
      <c r="AB431" s="402"/>
      <c r="AC431" s="403">
        <f t="shared" si="61"/>
        <v>0</v>
      </c>
      <c r="AD431" s="404">
        <f>IF($AC$2430&lt;85,AC431,AC431-(AC431*'EN-TÊTE DÉLÉGUES'!$C$37))</f>
        <v>0</v>
      </c>
      <c r="AE431" s="405">
        <f t="shared" si="59"/>
        <v>5.5E-2</v>
      </c>
      <c r="AF431" s="406">
        <f t="shared" si="62"/>
        <v>0</v>
      </c>
      <c r="AG431" s="407">
        <f t="shared" si="63"/>
        <v>0</v>
      </c>
    </row>
    <row r="432" spans="1:34" s="408" customFormat="1" ht="12" customHeight="1" x14ac:dyDescent="0.15">
      <c r="A432" s="391">
        <v>9791036328114</v>
      </c>
      <c r="B432" s="395">
        <v>21</v>
      </c>
      <c r="C432" s="426" t="s">
        <v>700</v>
      </c>
      <c r="D432" s="393" t="s">
        <v>1599</v>
      </c>
      <c r="E432" s="393" t="s">
        <v>4449</v>
      </c>
      <c r="F432" s="393" t="s">
        <v>474</v>
      </c>
      <c r="G432" s="393" t="s">
        <v>2672</v>
      </c>
      <c r="H432" s="394">
        <f>VLOOKUP(A432,'02.04.2024'!$A$2:$D$70989,3,FALSE)</f>
        <v>363</v>
      </c>
      <c r="I432" s="395"/>
      <c r="J432" s="414">
        <v>200</v>
      </c>
      <c r="K432" s="396"/>
      <c r="L432" s="396"/>
      <c r="M432" s="396">
        <v>44426</v>
      </c>
      <c r="N432" s="396"/>
      <c r="O432" s="397">
        <v>9791036328114</v>
      </c>
      <c r="P432" s="409" t="s">
        <v>2584</v>
      </c>
      <c r="Q432" s="397">
        <v>1865923</v>
      </c>
      <c r="R432" s="398">
        <v>5.9</v>
      </c>
      <c r="S432" s="398">
        <f t="shared" si="54"/>
        <v>5.5924170616113749</v>
      </c>
      <c r="T432" s="399">
        <v>5.5E-2</v>
      </c>
      <c r="U432" s="1077"/>
      <c r="V432" s="400">
        <f t="shared" si="60"/>
        <v>0</v>
      </c>
      <c r="W432" s="401">
        <f t="shared" si="58"/>
        <v>0</v>
      </c>
      <c r="X432" s="402"/>
      <c r="Y432" s="402"/>
      <c r="Z432" s="402"/>
      <c r="AA432" s="402"/>
      <c r="AB432" s="402"/>
      <c r="AC432" s="403">
        <f t="shared" si="61"/>
        <v>0</v>
      </c>
      <c r="AD432" s="404">
        <f>IF($AC$2430&lt;85,AC432,AC432-(AC432*'EN-TÊTE DÉLÉGUES'!$C$37))</f>
        <v>0</v>
      </c>
      <c r="AE432" s="405">
        <f t="shared" si="59"/>
        <v>5.5E-2</v>
      </c>
      <c r="AF432" s="406">
        <f t="shared" si="62"/>
        <v>0</v>
      </c>
      <c r="AG432" s="407">
        <f t="shared" si="63"/>
        <v>0</v>
      </c>
    </row>
    <row r="433" spans="1:34" s="408" customFormat="1" ht="12" customHeight="1" x14ac:dyDescent="0.15">
      <c r="A433" s="391">
        <v>9791036315640</v>
      </c>
      <c r="B433" s="395">
        <v>21</v>
      </c>
      <c r="C433" s="426" t="s">
        <v>700</v>
      </c>
      <c r="D433" s="393" t="s">
        <v>1599</v>
      </c>
      <c r="E433" s="393" t="s">
        <v>4449</v>
      </c>
      <c r="F433" s="393" t="s">
        <v>474</v>
      </c>
      <c r="G433" s="450" t="s">
        <v>5441</v>
      </c>
      <c r="H433" s="394">
        <f>VLOOKUP(A433,'02.04.2024'!$A$2:$D$70989,3,FALSE)</f>
        <v>411</v>
      </c>
      <c r="I433" s="395"/>
      <c r="J433" s="395">
        <v>200</v>
      </c>
      <c r="K433" s="396"/>
      <c r="L433" s="396"/>
      <c r="M433" s="396">
        <v>44062</v>
      </c>
      <c r="N433" s="396"/>
      <c r="O433" s="397">
        <v>9791036315640</v>
      </c>
      <c r="P433" s="409" t="s">
        <v>1836</v>
      </c>
      <c r="Q433" s="397">
        <v>1363576</v>
      </c>
      <c r="R433" s="398">
        <v>5.9</v>
      </c>
      <c r="S433" s="398">
        <f t="shared" si="54"/>
        <v>5.5924170616113749</v>
      </c>
      <c r="T433" s="399">
        <v>5.5E-2</v>
      </c>
      <c r="U433" s="1077"/>
      <c r="V433" s="400">
        <f t="shared" si="60"/>
        <v>0</v>
      </c>
      <c r="W433" s="401">
        <f t="shared" si="58"/>
        <v>0</v>
      </c>
      <c r="X433" s="402"/>
      <c r="Y433" s="402"/>
      <c r="Z433" s="402"/>
      <c r="AA433" s="402"/>
      <c r="AB433" s="402"/>
      <c r="AC433" s="403">
        <f t="shared" si="61"/>
        <v>0</v>
      </c>
      <c r="AD433" s="404">
        <f>IF($AC$2430&lt;85,AC433,AC433-(AC433*'EN-TÊTE DÉLÉGUES'!$C$37))</f>
        <v>0</v>
      </c>
      <c r="AE433" s="405">
        <f t="shared" si="59"/>
        <v>5.5E-2</v>
      </c>
      <c r="AF433" s="406">
        <f t="shared" si="62"/>
        <v>0</v>
      </c>
      <c r="AG433" s="407">
        <f t="shared" si="63"/>
        <v>0</v>
      </c>
    </row>
    <row r="434" spans="1:34" s="408" customFormat="1" ht="12" customHeight="1" x14ac:dyDescent="0.15">
      <c r="A434" s="391">
        <v>9791036312366</v>
      </c>
      <c r="B434" s="395">
        <v>21</v>
      </c>
      <c r="C434" s="520" t="s">
        <v>700</v>
      </c>
      <c r="D434" s="393" t="s">
        <v>1599</v>
      </c>
      <c r="E434" s="393" t="s">
        <v>4449</v>
      </c>
      <c r="F434" s="393" t="s">
        <v>474</v>
      </c>
      <c r="G434" s="393" t="s">
        <v>1797</v>
      </c>
      <c r="H434" s="394">
        <f>VLOOKUP(A434,'02.04.2024'!$A$2:$D$70989,3,FALSE)</f>
        <v>818</v>
      </c>
      <c r="I434" s="395"/>
      <c r="J434" s="414">
        <v>200</v>
      </c>
      <c r="K434" s="396"/>
      <c r="L434" s="396"/>
      <c r="M434" s="396">
        <v>43740</v>
      </c>
      <c r="N434" s="396"/>
      <c r="O434" s="397">
        <v>9791036312366</v>
      </c>
      <c r="P434" s="409" t="s">
        <v>1358</v>
      </c>
      <c r="Q434" s="397">
        <v>5805751</v>
      </c>
      <c r="R434" s="398">
        <v>5.9</v>
      </c>
      <c r="S434" s="398">
        <f t="shared" ref="S434:S497" si="64">R434/(1+T434)</f>
        <v>5.5924170616113749</v>
      </c>
      <c r="T434" s="399">
        <v>5.5E-2</v>
      </c>
      <c r="U434" s="1077"/>
      <c r="V434" s="400">
        <f t="shared" si="60"/>
        <v>0</v>
      </c>
      <c r="W434" s="401">
        <f t="shared" si="58"/>
        <v>0</v>
      </c>
      <c r="X434" s="402"/>
      <c r="Y434" s="402"/>
      <c r="Z434" s="402"/>
      <c r="AA434" s="402"/>
      <c r="AB434" s="402"/>
      <c r="AC434" s="403">
        <f t="shared" si="61"/>
        <v>0</v>
      </c>
      <c r="AD434" s="404">
        <f>IF($AC$2430&lt;85,AC434,AC434-(AC434*'EN-TÊTE DÉLÉGUES'!$C$37))</f>
        <v>0</v>
      </c>
      <c r="AE434" s="405">
        <f t="shared" si="59"/>
        <v>5.5E-2</v>
      </c>
      <c r="AF434" s="406">
        <f t="shared" si="62"/>
        <v>0</v>
      </c>
      <c r="AG434" s="407">
        <f t="shared" si="63"/>
        <v>0</v>
      </c>
    </row>
    <row r="435" spans="1:34" s="408" customFormat="1" ht="12" customHeight="1" x14ac:dyDescent="0.15">
      <c r="A435" s="391">
        <v>9791036319624</v>
      </c>
      <c r="B435" s="395">
        <v>21</v>
      </c>
      <c r="C435" s="426" t="s">
        <v>700</v>
      </c>
      <c r="D435" s="393" t="s">
        <v>1599</v>
      </c>
      <c r="E435" s="393" t="s">
        <v>4449</v>
      </c>
      <c r="F435" s="393" t="s">
        <v>474</v>
      </c>
      <c r="G435" s="450" t="s">
        <v>2121</v>
      </c>
      <c r="H435" s="394">
        <f>VLOOKUP(A435,'02.04.2024'!$A$2:$D$70989,3,FALSE)</f>
        <v>639</v>
      </c>
      <c r="I435" s="395"/>
      <c r="J435" s="395">
        <v>200</v>
      </c>
      <c r="K435" s="396"/>
      <c r="L435" s="396"/>
      <c r="M435" s="396">
        <v>44062</v>
      </c>
      <c r="N435" s="396"/>
      <c r="O435" s="397">
        <v>9791036319624</v>
      </c>
      <c r="P435" s="409" t="s">
        <v>2122</v>
      </c>
      <c r="Q435" s="397">
        <v>4697345</v>
      </c>
      <c r="R435" s="398">
        <v>5.9</v>
      </c>
      <c r="S435" s="398">
        <f t="shared" si="64"/>
        <v>5.5924170616113749</v>
      </c>
      <c r="T435" s="399">
        <v>5.5E-2</v>
      </c>
      <c r="U435" s="1077"/>
      <c r="V435" s="400">
        <f t="shared" si="60"/>
        <v>0</v>
      </c>
      <c r="W435" s="401">
        <f t="shared" si="58"/>
        <v>0</v>
      </c>
      <c r="X435" s="402"/>
      <c r="Y435" s="402"/>
      <c r="Z435" s="402"/>
      <c r="AA435" s="402"/>
      <c r="AB435" s="402"/>
      <c r="AC435" s="403">
        <f t="shared" si="61"/>
        <v>0</v>
      </c>
      <c r="AD435" s="404">
        <f>IF($AC$2430&lt;85,AC435,AC435-(AC435*'EN-TÊTE DÉLÉGUES'!$C$37))</f>
        <v>0</v>
      </c>
      <c r="AE435" s="405">
        <f t="shared" si="59"/>
        <v>5.5E-2</v>
      </c>
      <c r="AF435" s="406">
        <f t="shared" si="62"/>
        <v>0</v>
      </c>
      <c r="AG435" s="407">
        <f t="shared" si="63"/>
        <v>0</v>
      </c>
    </row>
    <row r="436" spans="1:34" s="408" customFormat="1" ht="12" customHeight="1" x14ac:dyDescent="0.15">
      <c r="A436" s="391">
        <v>9791036328930</v>
      </c>
      <c r="B436" s="395">
        <v>21</v>
      </c>
      <c r="C436" s="426" t="s">
        <v>700</v>
      </c>
      <c r="D436" s="393" t="s">
        <v>1599</v>
      </c>
      <c r="E436" s="393" t="s">
        <v>4449</v>
      </c>
      <c r="F436" s="393" t="s">
        <v>474</v>
      </c>
      <c r="G436" s="393" t="s">
        <v>2671</v>
      </c>
      <c r="H436" s="394">
        <f>VLOOKUP(A436,'02.04.2024'!$A$2:$D$70989,3,FALSE)</f>
        <v>1800</v>
      </c>
      <c r="I436" s="395"/>
      <c r="J436" s="414">
        <v>200</v>
      </c>
      <c r="K436" s="396"/>
      <c r="L436" s="396"/>
      <c r="M436" s="396">
        <v>44426</v>
      </c>
      <c r="N436" s="396"/>
      <c r="O436" s="397">
        <v>9791036328930</v>
      </c>
      <c r="P436" s="409" t="s">
        <v>2582</v>
      </c>
      <c r="Q436" s="397">
        <v>2752508</v>
      </c>
      <c r="R436" s="398">
        <v>5.9</v>
      </c>
      <c r="S436" s="398">
        <f t="shared" si="64"/>
        <v>5.5924170616113749</v>
      </c>
      <c r="T436" s="399">
        <v>5.5E-2</v>
      </c>
      <c r="U436" s="1077"/>
      <c r="V436" s="400">
        <f t="shared" si="60"/>
        <v>0</v>
      </c>
      <c r="W436" s="401">
        <f t="shared" si="58"/>
        <v>0</v>
      </c>
      <c r="X436" s="402"/>
      <c r="Y436" s="402"/>
      <c r="Z436" s="402"/>
      <c r="AA436" s="402"/>
      <c r="AB436" s="402"/>
      <c r="AC436" s="403">
        <f t="shared" si="61"/>
        <v>0</v>
      </c>
      <c r="AD436" s="404">
        <f>IF($AC$2430&lt;85,AC436,AC436-(AC436*'EN-TÊTE DÉLÉGUES'!$C$37))</f>
        <v>0</v>
      </c>
      <c r="AE436" s="405">
        <f t="shared" si="59"/>
        <v>5.5E-2</v>
      </c>
      <c r="AF436" s="406">
        <f t="shared" si="62"/>
        <v>0</v>
      </c>
      <c r="AG436" s="407">
        <f t="shared" si="63"/>
        <v>0</v>
      </c>
    </row>
    <row r="437" spans="1:34" s="408" customFormat="1" ht="12" customHeight="1" x14ac:dyDescent="0.15">
      <c r="A437" s="391">
        <v>9791036345555</v>
      </c>
      <c r="B437" s="395">
        <v>21</v>
      </c>
      <c r="C437" s="426" t="s">
        <v>700</v>
      </c>
      <c r="D437" s="393" t="s">
        <v>1599</v>
      </c>
      <c r="E437" s="393" t="s">
        <v>4449</v>
      </c>
      <c r="F437" s="393" t="s">
        <v>474</v>
      </c>
      <c r="G437" s="459" t="s">
        <v>4035</v>
      </c>
      <c r="H437" s="394">
        <f>VLOOKUP(A437,'02.04.2024'!$A$2:$D$70989,3,FALSE)</f>
        <v>1270</v>
      </c>
      <c r="I437" s="395"/>
      <c r="J437" s="395">
        <v>200</v>
      </c>
      <c r="K437" s="396"/>
      <c r="L437" s="396"/>
      <c r="M437" s="396">
        <v>44993</v>
      </c>
      <c r="N437" s="397"/>
      <c r="O437" s="397">
        <v>9791036345555</v>
      </c>
      <c r="P437" s="397" t="s">
        <v>4036</v>
      </c>
      <c r="Q437" s="460">
        <v>2947121</v>
      </c>
      <c r="R437" s="398">
        <v>5.9</v>
      </c>
      <c r="S437" s="398">
        <f t="shared" si="64"/>
        <v>5.5924170616113749</v>
      </c>
      <c r="T437" s="461">
        <v>5.5E-2</v>
      </c>
      <c r="U437" s="1097"/>
      <c r="V437" s="400">
        <f t="shared" si="60"/>
        <v>0</v>
      </c>
      <c r="W437" s="401">
        <f t="shared" si="58"/>
        <v>0</v>
      </c>
      <c r="X437" s="402"/>
      <c r="Y437" s="402"/>
      <c r="Z437" s="402"/>
      <c r="AA437" s="402"/>
      <c r="AB437" s="402"/>
      <c r="AC437" s="453">
        <f t="shared" si="61"/>
        <v>0</v>
      </c>
      <c r="AD437" s="454">
        <f>IF($AC$2430&lt;85,AC437,AC437-(AC437*'EN-TÊTE DÉLÉGUES'!$C$37))</f>
        <v>0</v>
      </c>
      <c r="AE437" s="455">
        <f t="shared" si="59"/>
        <v>5.5E-2</v>
      </c>
      <c r="AF437" s="456">
        <f t="shared" si="62"/>
        <v>0</v>
      </c>
      <c r="AG437" s="457">
        <f t="shared" si="63"/>
        <v>0</v>
      </c>
    </row>
    <row r="438" spans="1:34" s="446" customFormat="1" ht="12" customHeight="1" x14ac:dyDescent="0.15">
      <c r="A438" s="937">
        <v>9791036356223</v>
      </c>
      <c r="B438" s="951">
        <v>21</v>
      </c>
      <c r="C438" s="952" t="s">
        <v>700</v>
      </c>
      <c r="D438" s="953" t="s">
        <v>1599</v>
      </c>
      <c r="E438" s="939" t="s">
        <v>4449</v>
      </c>
      <c r="F438" s="939" t="s">
        <v>474</v>
      </c>
      <c r="G438" s="939" t="s">
        <v>4940</v>
      </c>
      <c r="H438" s="941">
        <f>VLOOKUP(A438,'02.04.2024'!$A$2:$D$70989,3,FALSE)</f>
        <v>2270</v>
      </c>
      <c r="I438" s="941"/>
      <c r="J438" s="938">
        <v>200</v>
      </c>
      <c r="K438" s="942"/>
      <c r="L438" s="942"/>
      <c r="M438" s="942">
        <v>45357</v>
      </c>
      <c r="N438" s="942" t="s">
        <v>1811</v>
      </c>
      <c r="O438" s="943">
        <v>9791036356223</v>
      </c>
      <c r="P438" s="943" t="s">
        <v>4941</v>
      </c>
      <c r="Q438" s="943">
        <v>1200273</v>
      </c>
      <c r="R438" s="954">
        <v>5.9</v>
      </c>
      <c r="S438" s="945">
        <f t="shared" si="64"/>
        <v>5.5924170616113749</v>
      </c>
      <c r="T438" s="955">
        <v>5.5E-2</v>
      </c>
      <c r="U438" s="1101"/>
      <c r="V438" s="947">
        <f t="shared" si="60"/>
        <v>0</v>
      </c>
      <c r="W438" s="948">
        <f t="shared" si="58"/>
        <v>0</v>
      </c>
      <c r="X438" s="440"/>
      <c r="Y438" s="440"/>
      <c r="Z438" s="440"/>
      <c r="AA438" s="440"/>
      <c r="AB438" s="440"/>
      <c r="AC438" s="441">
        <f t="shared" si="61"/>
        <v>0</v>
      </c>
      <c r="AD438" s="442">
        <f>IF($AC$2430&lt;85,AC438,AC438-(AC438*'EN-TÊTE DÉLÉGUES'!$C$37))</f>
        <v>0</v>
      </c>
      <c r="AE438" s="443">
        <f t="shared" si="59"/>
        <v>5.5E-2</v>
      </c>
      <c r="AF438" s="444">
        <f t="shared" si="62"/>
        <v>0</v>
      </c>
      <c r="AG438" s="445">
        <f t="shared" si="63"/>
        <v>0</v>
      </c>
    </row>
    <row r="439" spans="1:34" s="408" customFormat="1" ht="12" customHeight="1" x14ac:dyDescent="0.15">
      <c r="A439" s="391">
        <v>9791036339141</v>
      </c>
      <c r="B439" s="395">
        <v>21</v>
      </c>
      <c r="C439" s="426" t="s">
        <v>700</v>
      </c>
      <c r="D439" s="393" t="s">
        <v>1599</v>
      </c>
      <c r="E439" s="393" t="s">
        <v>4449</v>
      </c>
      <c r="F439" s="393" t="s">
        <v>15</v>
      </c>
      <c r="G439" s="393" t="s">
        <v>3198</v>
      </c>
      <c r="H439" s="394">
        <f>VLOOKUP(A439,'02.04.2024'!$A$2:$D$70989,3,FALSE)</f>
        <v>1602</v>
      </c>
      <c r="I439" s="395"/>
      <c r="J439" s="414">
        <v>200</v>
      </c>
      <c r="K439" s="396"/>
      <c r="L439" s="396"/>
      <c r="M439" s="396">
        <v>44657</v>
      </c>
      <c r="N439" s="396"/>
      <c r="O439" s="397">
        <v>9791036339141</v>
      </c>
      <c r="P439" s="409" t="s">
        <v>3192</v>
      </c>
      <c r="Q439" s="397">
        <v>7756472</v>
      </c>
      <c r="R439" s="398">
        <v>5.9</v>
      </c>
      <c r="S439" s="398">
        <f t="shared" si="64"/>
        <v>5.5924170616113749</v>
      </c>
      <c r="T439" s="399">
        <v>5.5E-2</v>
      </c>
      <c r="U439" s="1077"/>
      <c r="V439" s="400">
        <f t="shared" si="60"/>
        <v>0</v>
      </c>
      <c r="W439" s="401">
        <f t="shared" si="58"/>
        <v>0</v>
      </c>
      <c r="X439" s="402"/>
      <c r="Y439" s="402"/>
      <c r="Z439" s="402"/>
      <c r="AA439" s="402"/>
      <c r="AB439" s="402"/>
      <c r="AC439" s="403">
        <f t="shared" si="61"/>
        <v>0</v>
      </c>
      <c r="AD439" s="404">
        <f>IF($AC$2430&lt;85,AC439,AC439-(AC439*'EN-TÊTE DÉLÉGUES'!$C$37))</f>
        <v>0</v>
      </c>
      <c r="AE439" s="405">
        <f t="shared" si="59"/>
        <v>5.5E-2</v>
      </c>
      <c r="AF439" s="406">
        <f t="shared" si="62"/>
        <v>0</v>
      </c>
      <c r="AG439" s="407">
        <f t="shared" si="63"/>
        <v>0</v>
      </c>
    </row>
    <row r="440" spans="1:34" s="408" customFormat="1" ht="12" customHeight="1" x14ac:dyDescent="0.15">
      <c r="A440" s="391">
        <v>9791036315619</v>
      </c>
      <c r="B440" s="395">
        <v>21</v>
      </c>
      <c r="C440" s="426" t="s">
        <v>700</v>
      </c>
      <c r="D440" s="393" t="s">
        <v>1599</v>
      </c>
      <c r="E440" s="393" t="s">
        <v>4449</v>
      </c>
      <c r="F440" s="393" t="s">
        <v>15</v>
      </c>
      <c r="G440" s="393" t="s">
        <v>2874</v>
      </c>
      <c r="H440" s="394">
        <f>VLOOKUP(A440,'02.04.2024'!$A$2:$D$70989,3,FALSE)</f>
        <v>1137</v>
      </c>
      <c r="I440" s="395"/>
      <c r="J440" s="414">
        <v>200</v>
      </c>
      <c r="K440" s="396"/>
      <c r="L440" s="396"/>
      <c r="M440" s="396">
        <v>44062</v>
      </c>
      <c r="N440" s="396"/>
      <c r="O440" s="397">
        <v>9791036315619</v>
      </c>
      <c r="P440" s="409" t="s">
        <v>1831</v>
      </c>
      <c r="Q440" s="397">
        <v>1363453</v>
      </c>
      <c r="R440" s="398">
        <v>5.9</v>
      </c>
      <c r="S440" s="398">
        <f t="shared" si="64"/>
        <v>5.5924170616113749</v>
      </c>
      <c r="T440" s="399">
        <v>5.5E-2</v>
      </c>
      <c r="U440" s="1077"/>
      <c r="V440" s="400">
        <f t="shared" si="60"/>
        <v>0</v>
      </c>
      <c r="W440" s="401">
        <f t="shared" si="58"/>
        <v>0</v>
      </c>
      <c r="X440" s="402"/>
      <c r="Y440" s="402"/>
      <c r="Z440" s="402"/>
      <c r="AA440" s="402"/>
      <c r="AB440" s="402"/>
      <c r="AC440" s="403">
        <f t="shared" si="61"/>
        <v>0</v>
      </c>
      <c r="AD440" s="404">
        <f>IF($AC$2430&lt;85,AC440,AC440-(AC440*'EN-TÊTE DÉLÉGUES'!$C$37))</f>
        <v>0</v>
      </c>
      <c r="AE440" s="405">
        <f t="shared" si="59"/>
        <v>5.5E-2</v>
      </c>
      <c r="AF440" s="406">
        <f t="shared" si="62"/>
        <v>0</v>
      </c>
      <c r="AG440" s="407">
        <f t="shared" si="63"/>
        <v>0</v>
      </c>
    </row>
    <row r="441" spans="1:34" s="408" customFormat="1" ht="12" customHeight="1" x14ac:dyDescent="0.15">
      <c r="A441" s="391">
        <v>9791036345548</v>
      </c>
      <c r="B441" s="395">
        <v>21</v>
      </c>
      <c r="C441" s="426" t="s">
        <v>700</v>
      </c>
      <c r="D441" s="393" t="s">
        <v>1599</v>
      </c>
      <c r="E441" s="393" t="s">
        <v>4449</v>
      </c>
      <c r="F441" s="393" t="s">
        <v>15</v>
      </c>
      <c r="G441" s="393" t="s">
        <v>3954</v>
      </c>
      <c r="H441" s="394">
        <f>VLOOKUP(A441,'02.04.2024'!$A$2:$D$70989,3,FALSE)</f>
        <v>1185</v>
      </c>
      <c r="I441" s="394"/>
      <c r="J441" s="395">
        <v>200</v>
      </c>
      <c r="K441" s="396"/>
      <c r="L441" s="396"/>
      <c r="M441" s="396">
        <v>44790</v>
      </c>
      <c r="N441" s="396"/>
      <c r="O441" s="397">
        <v>9791036345548</v>
      </c>
      <c r="P441" s="397" t="s">
        <v>3796</v>
      </c>
      <c r="Q441" s="397">
        <v>2946998</v>
      </c>
      <c r="R441" s="490">
        <v>5.9</v>
      </c>
      <c r="S441" s="398">
        <f t="shared" si="64"/>
        <v>5.5924170616113749</v>
      </c>
      <c r="T441" s="399">
        <v>5.5E-2</v>
      </c>
      <c r="U441" s="1077"/>
      <c r="V441" s="400">
        <f t="shared" si="60"/>
        <v>0</v>
      </c>
      <c r="W441" s="401">
        <f t="shared" si="58"/>
        <v>0</v>
      </c>
      <c r="X441" s="491"/>
      <c r="Y441" s="402"/>
      <c r="Z441" s="402"/>
      <c r="AA441" s="402"/>
      <c r="AB441" s="402"/>
      <c r="AC441" s="403">
        <f t="shared" si="61"/>
        <v>0</v>
      </c>
      <c r="AD441" s="404">
        <f>IF($AC$2430&lt;85,AC441,AC441-(AC441*'EN-TÊTE DÉLÉGUES'!$C$37))</f>
        <v>0</v>
      </c>
      <c r="AE441" s="405">
        <f t="shared" si="59"/>
        <v>5.5E-2</v>
      </c>
      <c r="AF441" s="406">
        <f t="shared" si="62"/>
        <v>0</v>
      </c>
      <c r="AG441" s="407">
        <f t="shared" si="63"/>
        <v>0</v>
      </c>
      <c r="AH441" s="492"/>
    </row>
    <row r="442" spans="1:34" s="408" customFormat="1" ht="12" customHeight="1" x14ac:dyDescent="0.15">
      <c r="A442" s="391">
        <v>9791036345579</v>
      </c>
      <c r="B442" s="395">
        <v>22</v>
      </c>
      <c r="C442" s="426" t="s">
        <v>700</v>
      </c>
      <c r="D442" s="393" t="s">
        <v>1599</v>
      </c>
      <c r="E442" s="393" t="s">
        <v>4449</v>
      </c>
      <c r="F442" s="393" t="s">
        <v>15</v>
      </c>
      <c r="G442" s="393" t="s">
        <v>3797</v>
      </c>
      <c r="H442" s="394">
        <f>VLOOKUP(A442,'02.04.2024'!$A$2:$D$70989,3,FALSE)</f>
        <v>1974</v>
      </c>
      <c r="I442" s="394"/>
      <c r="J442" s="395">
        <v>200</v>
      </c>
      <c r="K442" s="396"/>
      <c r="L442" s="396"/>
      <c r="M442" s="396">
        <v>44790</v>
      </c>
      <c r="N442" s="396"/>
      <c r="O442" s="397">
        <v>9791036345579</v>
      </c>
      <c r="P442" s="397" t="s">
        <v>3798</v>
      </c>
      <c r="Q442" s="397">
        <v>2947367</v>
      </c>
      <c r="R442" s="490">
        <v>5.9</v>
      </c>
      <c r="S442" s="398">
        <f t="shared" si="64"/>
        <v>5.5924170616113749</v>
      </c>
      <c r="T442" s="399">
        <v>5.5E-2</v>
      </c>
      <c r="U442" s="1077"/>
      <c r="V442" s="400">
        <f t="shared" si="60"/>
        <v>0</v>
      </c>
      <c r="W442" s="401">
        <f t="shared" si="58"/>
        <v>0</v>
      </c>
      <c r="X442" s="491"/>
      <c r="Y442" s="402"/>
      <c r="Z442" s="402"/>
      <c r="AA442" s="402"/>
      <c r="AB442" s="402"/>
      <c r="AC442" s="453">
        <f t="shared" si="61"/>
        <v>0</v>
      </c>
      <c r="AD442" s="454">
        <f>IF($AC$2430&lt;85,AC442,AC442-(AC442*'EN-TÊTE DÉLÉGUES'!$C$37))</f>
        <v>0</v>
      </c>
      <c r="AE442" s="455">
        <f t="shared" si="59"/>
        <v>5.5E-2</v>
      </c>
      <c r="AF442" s="456">
        <f t="shared" si="62"/>
        <v>0</v>
      </c>
      <c r="AG442" s="457">
        <f t="shared" si="63"/>
        <v>0</v>
      </c>
      <c r="AH442" s="492"/>
    </row>
    <row r="443" spans="1:34" s="408" customFormat="1" ht="12" customHeight="1" x14ac:dyDescent="0.15">
      <c r="A443" s="391">
        <v>9791036335761</v>
      </c>
      <c r="B443" s="395">
        <v>22</v>
      </c>
      <c r="C443" s="426" t="s">
        <v>700</v>
      </c>
      <c r="D443" s="393" t="s">
        <v>1599</v>
      </c>
      <c r="E443" s="393" t="s">
        <v>4449</v>
      </c>
      <c r="F443" s="393" t="s">
        <v>15</v>
      </c>
      <c r="G443" s="393" t="s">
        <v>2863</v>
      </c>
      <c r="H443" s="394">
        <f>VLOOKUP(A443,'02.04.2024'!$A$2:$D$70989,3,FALSE)</f>
        <v>1197</v>
      </c>
      <c r="I443" s="395"/>
      <c r="J443" s="414">
        <v>200</v>
      </c>
      <c r="K443" s="396"/>
      <c r="L443" s="396"/>
      <c r="M443" s="396">
        <v>44594</v>
      </c>
      <c r="N443" s="396"/>
      <c r="O443" s="397">
        <v>9791036335761</v>
      </c>
      <c r="P443" s="395" t="s">
        <v>2711</v>
      </c>
      <c r="Q443" s="395">
        <v>5620009</v>
      </c>
      <c r="R443" s="398">
        <v>5.9</v>
      </c>
      <c r="S443" s="398">
        <f t="shared" si="64"/>
        <v>5.5924170616113749</v>
      </c>
      <c r="T443" s="399">
        <v>5.5E-2</v>
      </c>
      <c r="U443" s="1077"/>
      <c r="V443" s="400">
        <f t="shared" si="60"/>
        <v>0</v>
      </c>
      <c r="W443" s="401">
        <f t="shared" si="58"/>
        <v>0</v>
      </c>
      <c r="X443" s="402"/>
      <c r="Y443" s="402"/>
      <c r="Z443" s="402"/>
      <c r="AA443" s="402"/>
      <c r="AB443" s="402"/>
      <c r="AC443" s="403">
        <f t="shared" si="61"/>
        <v>0</v>
      </c>
      <c r="AD443" s="404">
        <f>IF($AC$2430&lt;85,AC443,AC443-(AC443*'EN-TÊTE DÉLÉGUES'!$C$37))</f>
        <v>0</v>
      </c>
      <c r="AE443" s="405">
        <f t="shared" si="59"/>
        <v>5.5E-2</v>
      </c>
      <c r="AF443" s="406">
        <f t="shared" si="62"/>
        <v>0</v>
      </c>
      <c r="AG443" s="407">
        <f t="shared" si="63"/>
        <v>0</v>
      </c>
    </row>
    <row r="444" spans="1:34" s="509" customFormat="1" ht="12" customHeight="1" x14ac:dyDescent="0.15">
      <c r="A444" s="495">
        <v>9791036312359</v>
      </c>
      <c r="B444" s="500">
        <v>22</v>
      </c>
      <c r="C444" s="1155" t="s">
        <v>700</v>
      </c>
      <c r="D444" s="497" t="s">
        <v>1599</v>
      </c>
      <c r="E444" s="497" t="s">
        <v>4449</v>
      </c>
      <c r="F444" s="497" t="s">
        <v>15</v>
      </c>
      <c r="G444" s="497" t="s">
        <v>1510</v>
      </c>
      <c r="H444" s="499">
        <f>VLOOKUP(A444,'02.04.2024'!$A$2:$D$70989,3,FALSE)</f>
        <v>0</v>
      </c>
      <c r="I444" s="500" t="s">
        <v>378</v>
      </c>
      <c r="J444" s="510">
        <v>200</v>
      </c>
      <c r="K444" s="501"/>
      <c r="L444" s="501"/>
      <c r="M444" s="501">
        <v>43740</v>
      </c>
      <c r="N444" s="501"/>
      <c r="O444" s="502">
        <v>9791036312359</v>
      </c>
      <c r="P444" s="503" t="s">
        <v>1338</v>
      </c>
      <c r="Q444" s="502">
        <v>5805628</v>
      </c>
      <c r="R444" s="504">
        <v>5.9</v>
      </c>
      <c r="S444" s="504">
        <f t="shared" si="64"/>
        <v>5.5924170616113749</v>
      </c>
      <c r="T444" s="505">
        <v>5.5E-2</v>
      </c>
      <c r="U444" s="1079"/>
      <c r="V444" s="506">
        <f t="shared" si="60"/>
        <v>0</v>
      </c>
      <c r="W444" s="507">
        <f t="shared" si="58"/>
        <v>0</v>
      </c>
      <c r="X444" s="508"/>
      <c r="Y444" s="508"/>
      <c r="Z444" s="508"/>
      <c r="AA444" s="508"/>
      <c r="AB444" s="508"/>
      <c r="AC444" s="421">
        <f t="shared" si="61"/>
        <v>0</v>
      </c>
      <c r="AD444" s="422">
        <f>IF($AC$2430&lt;85,AC444,AC444-(AC444*'EN-TÊTE DÉLÉGUES'!$C$37))</f>
        <v>0</v>
      </c>
      <c r="AE444" s="423">
        <f t="shared" si="59"/>
        <v>5.5E-2</v>
      </c>
      <c r="AF444" s="424">
        <f t="shared" si="62"/>
        <v>0</v>
      </c>
      <c r="AG444" s="425">
        <f t="shared" si="63"/>
        <v>0</v>
      </c>
    </row>
    <row r="445" spans="1:34" s="408" customFormat="1" ht="12" customHeight="1" x14ac:dyDescent="0.15">
      <c r="A445" s="391">
        <v>9791036335815</v>
      </c>
      <c r="B445" s="395">
        <v>22</v>
      </c>
      <c r="C445" s="426" t="s">
        <v>700</v>
      </c>
      <c r="D445" s="393" t="s">
        <v>1599</v>
      </c>
      <c r="E445" s="393" t="s">
        <v>4449</v>
      </c>
      <c r="F445" s="393" t="s">
        <v>15</v>
      </c>
      <c r="G445" s="393" t="s">
        <v>2853</v>
      </c>
      <c r="H445" s="394">
        <f>VLOOKUP(A445,'02.04.2024'!$A$2:$D$70989,3,FALSE)</f>
        <v>2860</v>
      </c>
      <c r="I445" s="395"/>
      <c r="J445" s="414">
        <v>200</v>
      </c>
      <c r="K445" s="396"/>
      <c r="L445" s="396"/>
      <c r="M445" s="396">
        <v>44657</v>
      </c>
      <c r="N445" s="396"/>
      <c r="O445" s="397">
        <v>9791036335815</v>
      </c>
      <c r="P445" s="395" t="s">
        <v>2707</v>
      </c>
      <c r="Q445" s="395">
        <v>5620501</v>
      </c>
      <c r="R445" s="398">
        <v>5.9</v>
      </c>
      <c r="S445" s="398">
        <f t="shared" si="64"/>
        <v>5.5924170616113749</v>
      </c>
      <c r="T445" s="399">
        <v>5.5E-2</v>
      </c>
      <c r="U445" s="1077"/>
      <c r="V445" s="400">
        <f t="shared" si="60"/>
        <v>0</v>
      </c>
      <c r="W445" s="401">
        <f t="shared" si="58"/>
        <v>0</v>
      </c>
      <c r="X445" s="402"/>
      <c r="Y445" s="402"/>
      <c r="Z445" s="402"/>
      <c r="AA445" s="402"/>
      <c r="AB445" s="402"/>
      <c r="AC445" s="403">
        <f t="shared" si="61"/>
        <v>0</v>
      </c>
      <c r="AD445" s="404">
        <f>IF($AC$2430&lt;85,AC445,AC445-(AC445*'EN-TÊTE DÉLÉGUES'!$C$37))</f>
        <v>0</v>
      </c>
      <c r="AE445" s="405">
        <f t="shared" si="59"/>
        <v>5.5E-2</v>
      </c>
      <c r="AF445" s="406">
        <f t="shared" si="62"/>
        <v>0</v>
      </c>
      <c r="AG445" s="407">
        <f t="shared" si="63"/>
        <v>0</v>
      </c>
    </row>
    <row r="446" spans="1:34" s="408" customFormat="1" ht="12" customHeight="1" x14ac:dyDescent="0.15">
      <c r="A446" s="391">
        <v>9791036319471</v>
      </c>
      <c r="B446" s="395">
        <v>22</v>
      </c>
      <c r="C446" s="450" t="s">
        <v>700</v>
      </c>
      <c r="D446" s="393" t="s">
        <v>1599</v>
      </c>
      <c r="E446" s="393" t="s">
        <v>4449</v>
      </c>
      <c r="F446" s="393" t="s">
        <v>15</v>
      </c>
      <c r="G446" s="393" t="s">
        <v>21</v>
      </c>
      <c r="H446" s="394">
        <f>VLOOKUP(A446,'02.04.2024'!$A$2:$D$70989,3,FALSE)</f>
        <v>1126</v>
      </c>
      <c r="I446" s="395"/>
      <c r="J446" s="414">
        <v>200</v>
      </c>
      <c r="K446" s="396"/>
      <c r="L446" s="396"/>
      <c r="M446" s="396">
        <v>44307</v>
      </c>
      <c r="N446" s="396"/>
      <c r="O446" s="397">
        <v>9791036319471</v>
      </c>
      <c r="P446" s="409" t="s">
        <v>2201</v>
      </c>
      <c r="Q446" s="397">
        <v>4681351</v>
      </c>
      <c r="R446" s="398">
        <v>5.9</v>
      </c>
      <c r="S446" s="398">
        <f t="shared" si="64"/>
        <v>5.5924170616113749</v>
      </c>
      <c r="T446" s="399">
        <v>5.5E-2</v>
      </c>
      <c r="U446" s="1077"/>
      <c r="V446" s="400">
        <f t="shared" si="60"/>
        <v>0</v>
      </c>
      <c r="W446" s="401">
        <f t="shared" si="58"/>
        <v>0</v>
      </c>
      <c r="X446" s="402"/>
      <c r="Y446" s="402"/>
      <c r="Z446" s="402"/>
      <c r="AA446" s="402"/>
      <c r="AB446" s="402"/>
      <c r="AC446" s="403">
        <f t="shared" si="61"/>
        <v>0</v>
      </c>
      <c r="AD446" s="404">
        <f>IF($AC$2430&lt;85,AC446,AC446-(AC446*'EN-TÊTE DÉLÉGUES'!$C$37))</f>
        <v>0</v>
      </c>
      <c r="AE446" s="405">
        <f t="shared" si="59"/>
        <v>5.5E-2</v>
      </c>
      <c r="AF446" s="406">
        <f t="shared" si="62"/>
        <v>0</v>
      </c>
      <c r="AG446" s="407">
        <f t="shared" si="63"/>
        <v>0</v>
      </c>
    </row>
    <row r="447" spans="1:34" s="408" customFormat="1" ht="12" customHeight="1" x14ac:dyDescent="0.15">
      <c r="A447" s="391">
        <v>9791036312380</v>
      </c>
      <c r="B447" s="395">
        <v>22</v>
      </c>
      <c r="C447" s="520" t="s">
        <v>700</v>
      </c>
      <c r="D447" s="393" t="s">
        <v>1599</v>
      </c>
      <c r="E447" s="393" t="s">
        <v>4449</v>
      </c>
      <c r="F447" s="393" t="s">
        <v>15</v>
      </c>
      <c r="G447" s="393" t="s">
        <v>1830</v>
      </c>
      <c r="H447" s="394">
        <f>VLOOKUP(A447,'02.04.2024'!$A$2:$D$70989,3,FALSE)</f>
        <v>488</v>
      </c>
      <c r="I447" s="395"/>
      <c r="J447" s="414">
        <v>200</v>
      </c>
      <c r="K447" s="601"/>
      <c r="L447" s="396"/>
      <c r="M447" s="396">
        <v>43698</v>
      </c>
      <c r="N447" s="396"/>
      <c r="O447" s="397">
        <v>9791036312380</v>
      </c>
      <c r="P447" s="409" t="s">
        <v>1340</v>
      </c>
      <c r="Q447" s="397">
        <v>5805997</v>
      </c>
      <c r="R447" s="398">
        <v>5.9</v>
      </c>
      <c r="S447" s="398">
        <f t="shared" si="64"/>
        <v>5.5924170616113749</v>
      </c>
      <c r="T447" s="399">
        <v>5.5E-2</v>
      </c>
      <c r="U447" s="1077"/>
      <c r="V447" s="400">
        <f t="shared" si="60"/>
        <v>0</v>
      </c>
      <c r="W447" s="401">
        <f t="shared" si="58"/>
        <v>0</v>
      </c>
      <c r="X447" s="402"/>
      <c r="Y447" s="402"/>
      <c r="Z447" s="402"/>
      <c r="AA447" s="402"/>
      <c r="AB447" s="402"/>
      <c r="AC447" s="403">
        <f t="shared" si="61"/>
        <v>0</v>
      </c>
      <c r="AD447" s="404">
        <f>IF($AC$2430&lt;85,AC447,AC447-(AC447*'EN-TÊTE DÉLÉGUES'!$C$37))</f>
        <v>0</v>
      </c>
      <c r="AE447" s="405">
        <f t="shared" si="59"/>
        <v>5.5E-2</v>
      </c>
      <c r="AF447" s="406">
        <f t="shared" si="62"/>
        <v>0</v>
      </c>
      <c r="AG447" s="407">
        <f t="shared" si="63"/>
        <v>0</v>
      </c>
    </row>
    <row r="448" spans="1:34" s="408" customFormat="1" ht="12" customHeight="1" x14ac:dyDescent="0.15">
      <c r="A448" s="391">
        <v>9791036319563</v>
      </c>
      <c r="B448" s="395">
        <v>22</v>
      </c>
      <c r="C448" s="450" t="s">
        <v>700</v>
      </c>
      <c r="D448" s="393" t="s">
        <v>1599</v>
      </c>
      <c r="E448" s="393" t="s">
        <v>4449</v>
      </c>
      <c r="F448" s="393" t="s">
        <v>15</v>
      </c>
      <c r="G448" s="393" t="s">
        <v>2214</v>
      </c>
      <c r="H448" s="394">
        <f>VLOOKUP(A448,'02.04.2024'!$A$2:$D$70989,3,FALSE)</f>
        <v>1470</v>
      </c>
      <c r="I448" s="395"/>
      <c r="J448" s="414">
        <v>200</v>
      </c>
      <c r="K448" s="601"/>
      <c r="L448" s="396"/>
      <c r="M448" s="396">
        <v>44202</v>
      </c>
      <c r="N448" s="396"/>
      <c r="O448" s="397">
        <v>9791036319563</v>
      </c>
      <c r="P448" s="409" t="s">
        <v>2207</v>
      </c>
      <c r="Q448" s="397">
        <v>4697099</v>
      </c>
      <c r="R448" s="398">
        <v>5.9</v>
      </c>
      <c r="S448" s="398">
        <f t="shared" si="64"/>
        <v>5.5924170616113749</v>
      </c>
      <c r="T448" s="399">
        <v>5.5E-2</v>
      </c>
      <c r="U448" s="1077"/>
      <c r="V448" s="400">
        <f t="shared" si="60"/>
        <v>0</v>
      </c>
      <c r="W448" s="401">
        <f t="shared" si="58"/>
        <v>0</v>
      </c>
      <c r="X448" s="402"/>
      <c r="Y448" s="402"/>
      <c r="Z448" s="402"/>
      <c r="AA448" s="402"/>
      <c r="AB448" s="402"/>
      <c r="AC448" s="403">
        <f t="shared" si="61"/>
        <v>0</v>
      </c>
      <c r="AD448" s="404">
        <f>IF($AC$2430&lt;85,AC448,AC448-(AC448*'EN-TÊTE DÉLÉGUES'!$C$37))</f>
        <v>0</v>
      </c>
      <c r="AE448" s="405">
        <f t="shared" si="59"/>
        <v>5.5E-2</v>
      </c>
      <c r="AF448" s="406">
        <f t="shared" si="62"/>
        <v>0</v>
      </c>
      <c r="AG448" s="407">
        <f t="shared" si="63"/>
        <v>0</v>
      </c>
    </row>
    <row r="449" spans="1:33" s="509" customFormat="1" ht="12" customHeight="1" x14ac:dyDescent="0.15">
      <c r="A449" s="495">
        <v>9791036319693</v>
      </c>
      <c r="B449" s="500">
        <v>22</v>
      </c>
      <c r="C449" s="589" t="s">
        <v>700</v>
      </c>
      <c r="D449" s="497" t="s">
        <v>1599</v>
      </c>
      <c r="E449" s="497" t="s">
        <v>4449</v>
      </c>
      <c r="F449" s="497" t="s">
        <v>15</v>
      </c>
      <c r="G449" s="497" t="s">
        <v>2210</v>
      </c>
      <c r="H449" s="499">
        <f>VLOOKUP(A449,'02.04.2024'!$A$2:$D$70989,3,FALSE)</f>
        <v>0</v>
      </c>
      <c r="I449" s="500" t="s">
        <v>378</v>
      </c>
      <c r="J449" s="510">
        <v>200</v>
      </c>
      <c r="K449" s="501"/>
      <c r="L449" s="501"/>
      <c r="M449" s="501">
        <v>44307</v>
      </c>
      <c r="N449" s="501"/>
      <c r="O449" s="502">
        <v>9791036319693</v>
      </c>
      <c r="P449" s="503" t="s">
        <v>2198</v>
      </c>
      <c r="Q449" s="502">
        <v>4697591</v>
      </c>
      <c r="R449" s="504">
        <v>5.9</v>
      </c>
      <c r="S449" s="504">
        <f t="shared" si="64"/>
        <v>5.5924170616113749</v>
      </c>
      <c r="T449" s="505">
        <v>5.5E-2</v>
      </c>
      <c r="U449" s="1079"/>
      <c r="V449" s="506">
        <f t="shared" ref="V449:V512" si="65">AC449</f>
        <v>0</v>
      </c>
      <c r="W449" s="507">
        <f t="shared" si="58"/>
        <v>0</v>
      </c>
      <c r="X449" s="508"/>
      <c r="Y449" s="508"/>
      <c r="Z449" s="508"/>
      <c r="AA449" s="508"/>
      <c r="AB449" s="508"/>
      <c r="AC449" s="403">
        <f t="shared" si="61"/>
        <v>0</v>
      </c>
      <c r="AD449" s="404">
        <f>IF($AC$2430&lt;85,AC449,AC449-(AC449*'EN-TÊTE DÉLÉGUES'!$C$37))</f>
        <v>0</v>
      </c>
      <c r="AE449" s="405">
        <f t="shared" si="59"/>
        <v>5.5E-2</v>
      </c>
      <c r="AF449" s="406">
        <f t="shared" si="62"/>
        <v>0</v>
      </c>
      <c r="AG449" s="407">
        <f t="shared" si="63"/>
        <v>0</v>
      </c>
    </row>
    <row r="450" spans="1:33" s="408" customFormat="1" ht="12" customHeight="1" x14ac:dyDescent="0.15">
      <c r="A450" s="391">
        <v>9791036314025</v>
      </c>
      <c r="B450" s="395">
        <v>22</v>
      </c>
      <c r="C450" s="520" t="s">
        <v>700</v>
      </c>
      <c r="D450" s="393" t="s">
        <v>1599</v>
      </c>
      <c r="E450" s="393" t="s">
        <v>4449</v>
      </c>
      <c r="F450" s="393" t="s">
        <v>15</v>
      </c>
      <c r="G450" s="393" t="s">
        <v>1437</v>
      </c>
      <c r="H450" s="394">
        <f>VLOOKUP(A450,'02.04.2024'!$A$2:$D$70989,3,FALSE)</f>
        <v>2703</v>
      </c>
      <c r="I450" s="395"/>
      <c r="J450" s="414">
        <v>200</v>
      </c>
      <c r="K450" s="396"/>
      <c r="L450" s="396"/>
      <c r="M450" s="396">
        <v>43740</v>
      </c>
      <c r="N450" s="396"/>
      <c r="O450" s="397">
        <v>9791036314025</v>
      </c>
      <c r="P450" s="409" t="s">
        <v>1346</v>
      </c>
      <c r="Q450" s="394">
        <v>7964755</v>
      </c>
      <c r="R450" s="398">
        <v>5.9</v>
      </c>
      <c r="S450" s="398">
        <f t="shared" si="64"/>
        <v>5.5924170616113749</v>
      </c>
      <c r="T450" s="399">
        <v>5.5E-2</v>
      </c>
      <c r="U450" s="1077"/>
      <c r="V450" s="400">
        <f t="shared" si="65"/>
        <v>0</v>
      </c>
      <c r="W450" s="401">
        <f t="shared" ref="W450:W513" si="66">$R450*$U450</f>
        <v>0</v>
      </c>
      <c r="X450" s="402"/>
      <c r="Y450" s="402"/>
      <c r="Z450" s="402"/>
      <c r="AA450" s="402"/>
      <c r="AB450" s="402"/>
      <c r="AC450" s="403">
        <f t="shared" si="61"/>
        <v>0</v>
      </c>
      <c r="AD450" s="404">
        <f>IF($AC$2430&lt;85,AC450,AC450-(AC450*'EN-TÊTE DÉLÉGUES'!$C$37))</f>
        <v>0</v>
      </c>
      <c r="AE450" s="405">
        <f t="shared" ref="AE450:AE513" si="67">IF(T450=5.5%,0.055,IF(T450=20%,0.2))</f>
        <v>5.5E-2</v>
      </c>
      <c r="AF450" s="406">
        <f t="shared" si="62"/>
        <v>0</v>
      </c>
      <c r="AG450" s="407">
        <f t="shared" si="63"/>
        <v>0</v>
      </c>
    </row>
    <row r="451" spans="1:33" s="408" customFormat="1" ht="12" customHeight="1" x14ac:dyDescent="0.15">
      <c r="A451" s="391">
        <v>9791036315602</v>
      </c>
      <c r="B451" s="395">
        <v>22</v>
      </c>
      <c r="C451" s="426" t="s">
        <v>700</v>
      </c>
      <c r="D451" s="393" t="s">
        <v>1599</v>
      </c>
      <c r="E451" s="393" t="s">
        <v>4449</v>
      </c>
      <c r="F451" s="393" t="s">
        <v>15</v>
      </c>
      <c r="G451" s="393" t="s">
        <v>2875</v>
      </c>
      <c r="H451" s="394">
        <f>VLOOKUP(A451,'02.04.2024'!$A$2:$D$70989,3,FALSE)</f>
        <v>88</v>
      </c>
      <c r="I451" s="395"/>
      <c r="J451" s="414">
        <v>200</v>
      </c>
      <c r="K451" s="396"/>
      <c r="L451" s="396"/>
      <c r="M451" s="396">
        <v>44062</v>
      </c>
      <c r="N451" s="396"/>
      <c r="O451" s="397">
        <v>9791036315602</v>
      </c>
      <c r="P451" s="409" t="s">
        <v>1832</v>
      </c>
      <c r="Q451" s="397">
        <v>1361854</v>
      </c>
      <c r="R451" s="398">
        <v>5.9</v>
      </c>
      <c r="S451" s="398">
        <f t="shared" si="64"/>
        <v>5.5924170616113749</v>
      </c>
      <c r="T451" s="399">
        <v>5.5E-2</v>
      </c>
      <c r="U451" s="1077"/>
      <c r="V451" s="400">
        <f t="shared" si="65"/>
        <v>0</v>
      </c>
      <c r="W451" s="401">
        <f t="shared" si="66"/>
        <v>0</v>
      </c>
      <c r="X451" s="402"/>
      <c r="Y451" s="402"/>
      <c r="Z451" s="402"/>
      <c r="AA451" s="402"/>
      <c r="AB451" s="402"/>
      <c r="AC451" s="403">
        <f t="shared" si="61"/>
        <v>0</v>
      </c>
      <c r="AD451" s="404">
        <f>IF($AC$2430&lt;85,AC451,AC451-(AC451*'EN-TÊTE DÉLÉGUES'!$C$37))</f>
        <v>0</v>
      </c>
      <c r="AE451" s="405">
        <f t="shared" si="67"/>
        <v>5.5E-2</v>
      </c>
      <c r="AF451" s="406">
        <f t="shared" si="62"/>
        <v>0</v>
      </c>
      <c r="AG451" s="407">
        <f t="shared" si="63"/>
        <v>0</v>
      </c>
    </row>
    <row r="452" spans="1:33" s="408" customFormat="1" ht="12" customHeight="1" x14ac:dyDescent="0.15">
      <c r="A452" s="391">
        <v>9791036319570</v>
      </c>
      <c r="B452" s="395">
        <v>22</v>
      </c>
      <c r="C452" s="426" t="s">
        <v>700</v>
      </c>
      <c r="D452" s="393" t="s">
        <v>1599</v>
      </c>
      <c r="E452" s="393" t="s">
        <v>4449</v>
      </c>
      <c r="F452" s="393" t="s">
        <v>15</v>
      </c>
      <c r="G452" s="393" t="s">
        <v>242</v>
      </c>
      <c r="H452" s="394">
        <f>VLOOKUP(A452,'02.04.2024'!$A$2:$D$70989,3,FALSE)</f>
        <v>874</v>
      </c>
      <c r="I452" s="395"/>
      <c r="J452" s="414">
        <v>200</v>
      </c>
      <c r="K452" s="396"/>
      <c r="L452" s="396"/>
      <c r="M452" s="396">
        <v>44426</v>
      </c>
      <c r="N452" s="396"/>
      <c r="O452" s="397">
        <v>9791036319570</v>
      </c>
      <c r="P452" s="409" t="s">
        <v>2585</v>
      </c>
      <c r="Q452" s="397">
        <v>4682212</v>
      </c>
      <c r="R452" s="398">
        <v>5.9</v>
      </c>
      <c r="S452" s="398">
        <f t="shared" si="64"/>
        <v>5.5924170616113749</v>
      </c>
      <c r="T452" s="399">
        <v>5.5E-2</v>
      </c>
      <c r="U452" s="1077"/>
      <c r="V452" s="400">
        <f t="shared" si="65"/>
        <v>0</v>
      </c>
      <c r="W452" s="401">
        <f t="shared" si="66"/>
        <v>0</v>
      </c>
      <c r="X452" s="402"/>
      <c r="Y452" s="402"/>
      <c r="Z452" s="402"/>
      <c r="AA452" s="402"/>
      <c r="AB452" s="402"/>
      <c r="AC452" s="403">
        <f t="shared" si="61"/>
        <v>0</v>
      </c>
      <c r="AD452" s="404">
        <f>IF($AC$2430&lt;85,AC452,AC452-(AC452*'EN-TÊTE DÉLÉGUES'!$C$37))</f>
        <v>0</v>
      </c>
      <c r="AE452" s="405">
        <f t="shared" si="67"/>
        <v>5.5E-2</v>
      </c>
      <c r="AF452" s="406">
        <f t="shared" si="62"/>
        <v>0</v>
      </c>
      <c r="AG452" s="407">
        <f t="shared" si="63"/>
        <v>0</v>
      </c>
    </row>
    <row r="453" spans="1:33" s="408" customFormat="1" ht="12" customHeight="1" x14ac:dyDescent="0.15">
      <c r="A453" s="391">
        <v>9791036319617</v>
      </c>
      <c r="B453" s="395">
        <v>22</v>
      </c>
      <c r="C453" s="450" t="s">
        <v>700</v>
      </c>
      <c r="D453" s="393" t="s">
        <v>1599</v>
      </c>
      <c r="E453" s="393" t="s">
        <v>4449</v>
      </c>
      <c r="F453" s="393" t="s">
        <v>15</v>
      </c>
      <c r="G453" s="393" t="s">
        <v>2211</v>
      </c>
      <c r="H453" s="394">
        <f>VLOOKUP(A453,'02.04.2024'!$A$2:$D$70989,3,FALSE)</f>
        <v>1211</v>
      </c>
      <c r="I453" s="395"/>
      <c r="J453" s="414">
        <v>200</v>
      </c>
      <c r="K453" s="396"/>
      <c r="L453" s="396"/>
      <c r="M453" s="396">
        <v>44307</v>
      </c>
      <c r="N453" s="396"/>
      <c r="O453" s="397">
        <v>9791036319617</v>
      </c>
      <c r="P453" s="409" t="s">
        <v>2199</v>
      </c>
      <c r="Q453" s="397">
        <v>4697222</v>
      </c>
      <c r="R453" s="398">
        <v>5.9</v>
      </c>
      <c r="S453" s="398">
        <f t="shared" si="64"/>
        <v>5.5924170616113749</v>
      </c>
      <c r="T453" s="399">
        <v>5.5E-2</v>
      </c>
      <c r="U453" s="1077"/>
      <c r="V453" s="400">
        <f t="shared" si="65"/>
        <v>0</v>
      </c>
      <c r="W453" s="401">
        <f t="shared" si="66"/>
        <v>0</v>
      </c>
      <c r="X453" s="402"/>
      <c r="Y453" s="402"/>
      <c r="Z453" s="402"/>
      <c r="AA453" s="402"/>
      <c r="AB453" s="402"/>
      <c r="AC453" s="403">
        <f t="shared" si="61"/>
        <v>0</v>
      </c>
      <c r="AD453" s="404">
        <f>IF($AC$2430&lt;85,AC453,AC453-(AC453*'EN-TÊTE DÉLÉGUES'!$C$37))</f>
        <v>0</v>
      </c>
      <c r="AE453" s="405">
        <f t="shared" si="67"/>
        <v>5.5E-2</v>
      </c>
      <c r="AF453" s="406">
        <f t="shared" si="62"/>
        <v>0</v>
      </c>
      <c r="AG453" s="407">
        <f t="shared" si="63"/>
        <v>0</v>
      </c>
    </row>
    <row r="454" spans="1:33" s="408" customFormat="1" ht="12" customHeight="1" x14ac:dyDescent="0.15">
      <c r="A454" s="391">
        <v>9791036315596</v>
      </c>
      <c r="B454" s="395">
        <v>22</v>
      </c>
      <c r="C454" s="426" t="s">
        <v>700</v>
      </c>
      <c r="D454" s="393" t="s">
        <v>1599</v>
      </c>
      <c r="E454" s="393" t="s">
        <v>4449</v>
      </c>
      <c r="F454" s="393" t="s">
        <v>15</v>
      </c>
      <c r="G454" s="393" t="s">
        <v>2</v>
      </c>
      <c r="H454" s="394">
        <f>VLOOKUP(A454,'02.04.2024'!$A$2:$D$70989,3,FALSE)</f>
        <v>851</v>
      </c>
      <c r="I454" s="395"/>
      <c r="J454" s="414">
        <v>200</v>
      </c>
      <c r="K454" s="396"/>
      <c r="L454" s="396"/>
      <c r="M454" s="396">
        <v>44062</v>
      </c>
      <c r="N454" s="396"/>
      <c r="O454" s="397">
        <v>9791036315596</v>
      </c>
      <c r="P454" s="409" t="s">
        <v>1833</v>
      </c>
      <c r="Q454" s="397">
        <v>1363330</v>
      </c>
      <c r="R454" s="398">
        <v>5.9</v>
      </c>
      <c r="S454" s="398">
        <f t="shared" si="64"/>
        <v>5.5924170616113749</v>
      </c>
      <c r="T454" s="399">
        <v>5.5E-2</v>
      </c>
      <c r="U454" s="1077"/>
      <c r="V454" s="400">
        <f t="shared" si="65"/>
        <v>0</v>
      </c>
      <c r="W454" s="401">
        <f t="shared" si="66"/>
        <v>0</v>
      </c>
      <c r="X454" s="402"/>
      <c r="Y454" s="402"/>
      <c r="Z454" s="402"/>
      <c r="AA454" s="402"/>
      <c r="AB454" s="402"/>
      <c r="AC454" s="403">
        <f t="shared" si="61"/>
        <v>0</v>
      </c>
      <c r="AD454" s="404">
        <f>IF($AC$2430&lt;85,AC454,AC454-(AC454*'EN-TÊTE DÉLÉGUES'!$C$37))</f>
        <v>0</v>
      </c>
      <c r="AE454" s="405">
        <f t="shared" si="67"/>
        <v>5.5E-2</v>
      </c>
      <c r="AF454" s="406">
        <f t="shared" si="62"/>
        <v>0</v>
      </c>
      <c r="AG454" s="407">
        <f t="shared" si="63"/>
        <v>0</v>
      </c>
    </row>
    <row r="455" spans="1:33" s="408" customFormat="1" ht="12" customHeight="1" x14ac:dyDescent="0.15">
      <c r="A455" s="391">
        <v>9791036319921</v>
      </c>
      <c r="B455" s="395">
        <v>22</v>
      </c>
      <c r="C455" s="450" t="s">
        <v>700</v>
      </c>
      <c r="D455" s="393" t="s">
        <v>1599</v>
      </c>
      <c r="E455" s="393" t="s">
        <v>4449</v>
      </c>
      <c r="F455" s="393" t="s">
        <v>15</v>
      </c>
      <c r="G455" s="393" t="s">
        <v>2213</v>
      </c>
      <c r="H455" s="394">
        <f>VLOOKUP(A455,'02.04.2024'!$A$2:$D$70989,3,FALSE)</f>
        <v>854</v>
      </c>
      <c r="I455" s="395"/>
      <c r="J455" s="414">
        <v>200</v>
      </c>
      <c r="K455" s="601"/>
      <c r="L455" s="396"/>
      <c r="M455" s="396">
        <v>44307</v>
      </c>
      <c r="N455" s="396"/>
      <c r="O455" s="397">
        <v>9791036319921</v>
      </c>
      <c r="P455" s="409" t="s">
        <v>2205</v>
      </c>
      <c r="Q455" s="397">
        <v>5182454</v>
      </c>
      <c r="R455" s="398">
        <v>5.9</v>
      </c>
      <c r="S455" s="398">
        <f t="shared" si="64"/>
        <v>5.5924170616113749</v>
      </c>
      <c r="T455" s="399">
        <v>5.5E-2</v>
      </c>
      <c r="U455" s="1077"/>
      <c r="V455" s="400">
        <f t="shared" si="65"/>
        <v>0</v>
      </c>
      <c r="W455" s="401">
        <f t="shared" si="66"/>
        <v>0</v>
      </c>
      <c r="X455" s="402"/>
      <c r="Y455" s="402"/>
      <c r="Z455" s="402"/>
      <c r="AA455" s="402"/>
      <c r="AB455" s="402"/>
      <c r="AC455" s="403">
        <f t="shared" si="61"/>
        <v>0</v>
      </c>
      <c r="AD455" s="404">
        <f>IF($AC$2430&lt;85,AC455,AC455-(AC455*'EN-TÊTE DÉLÉGUES'!$C$37))</f>
        <v>0</v>
      </c>
      <c r="AE455" s="405">
        <f t="shared" si="67"/>
        <v>5.5E-2</v>
      </c>
      <c r="AF455" s="406">
        <f t="shared" si="62"/>
        <v>0</v>
      </c>
      <c r="AG455" s="407">
        <f t="shared" si="63"/>
        <v>0</v>
      </c>
    </row>
    <row r="456" spans="1:33" s="408" customFormat="1" ht="12" customHeight="1" x14ac:dyDescent="0.15">
      <c r="A456" s="391">
        <v>9791036335808</v>
      </c>
      <c r="B456" s="395">
        <v>22</v>
      </c>
      <c r="C456" s="426" t="s">
        <v>700</v>
      </c>
      <c r="D456" s="393" t="s">
        <v>1599</v>
      </c>
      <c r="E456" s="393" t="s">
        <v>4449</v>
      </c>
      <c r="F456" s="393" t="s">
        <v>15</v>
      </c>
      <c r="G456" s="393" t="s">
        <v>2712</v>
      </c>
      <c r="H456" s="394">
        <f>VLOOKUP(A456,'02.04.2024'!$A$2:$D$70989,3,FALSE)</f>
        <v>2119</v>
      </c>
      <c r="I456" s="395"/>
      <c r="J456" s="414">
        <v>200</v>
      </c>
      <c r="K456" s="396"/>
      <c r="L456" s="396"/>
      <c r="M456" s="396">
        <v>44713</v>
      </c>
      <c r="N456" s="396"/>
      <c r="O456" s="397">
        <v>9791036335808</v>
      </c>
      <c r="P456" s="395" t="s">
        <v>2710</v>
      </c>
      <c r="Q456" s="395">
        <v>5620378</v>
      </c>
      <c r="R456" s="398">
        <v>5.9</v>
      </c>
      <c r="S456" s="398">
        <f t="shared" si="64"/>
        <v>5.5924170616113749</v>
      </c>
      <c r="T456" s="399">
        <v>5.5E-2</v>
      </c>
      <c r="U456" s="1077"/>
      <c r="V456" s="400">
        <f t="shared" si="65"/>
        <v>0</v>
      </c>
      <c r="W456" s="401">
        <f t="shared" si="66"/>
        <v>0</v>
      </c>
      <c r="X456" s="402"/>
      <c r="Y456" s="402"/>
      <c r="Z456" s="402"/>
      <c r="AA456" s="402"/>
      <c r="AB456" s="402"/>
      <c r="AC456" s="453">
        <f t="shared" si="61"/>
        <v>0</v>
      </c>
      <c r="AD456" s="454">
        <f>IF($AC$2430&lt;85,AC456,AC456-(AC456*'EN-TÊTE DÉLÉGUES'!$C$37))</f>
        <v>0</v>
      </c>
      <c r="AE456" s="455">
        <f t="shared" si="67"/>
        <v>5.5E-2</v>
      </c>
      <c r="AF456" s="456">
        <f t="shared" si="62"/>
        <v>0</v>
      </c>
      <c r="AG456" s="457">
        <f t="shared" si="63"/>
        <v>0</v>
      </c>
    </row>
    <row r="457" spans="1:33" s="408" customFormat="1" ht="12" customHeight="1" x14ac:dyDescent="0.15">
      <c r="A457" s="391">
        <v>9791036335792</v>
      </c>
      <c r="B457" s="395">
        <v>22</v>
      </c>
      <c r="C457" s="426" t="s">
        <v>700</v>
      </c>
      <c r="D457" s="393" t="s">
        <v>1599</v>
      </c>
      <c r="E457" s="393" t="s">
        <v>4449</v>
      </c>
      <c r="F457" s="393" t="s">
        <v>15</v>
      </c>
      <c r="G457" s="393" t="s">
        <v>2856</v>
      </c>
      <c r="H457" s="394">
        <f>VLOOKUP(A457,'02.04.2024'!$A$2:$D$70989,3,FALSE)</f>
        <v>2705</v>
      </c>
      <c r="I457" s="395"/>
      <c r="J457" s="414">
        <v>200</v>
      </c>
      <c r="K457" s="396"/>
      <c r="L457" s="396"/>
      <c r="M457" s="396">
        <v>44713</v>
      </c>
      <c r="N457" s="396"/>
      <c r="O457" s="397">
        <v>9791036335792</v>
      </c>
      <c r="P457" s="395" t="s">
        <v>2709</v>
      </c>
      <c r="Q457" s="395">
        <v>5620255</v>
      </c>
      <c r="R457" s="398">
        <v>5.9</v>
      </c>
      <c r="S457" s="398">
        <f t="shared" si="64"/>
        <v>5.5924170616113749</v>
      </c>
      <c r="T457" s="399">
        <v>5.5E-2</v>
      </c>
      <c r="U457" s="1077"/>
      <c r="V457" s="400">
        <f t="shared" si="65"/>
        <v>0</v>
      </c>
      <c r="W457" s="401">
        <f t="shared" si="66"/>
        <v>0</v>
      </c>
      <c r="X457" s="402"/>
      <c r="Y457" s="402"/>
      <c r="Z457" s="402"/>
      <c r="AA457" s="402"/>
      <c r="AB457" s="402"/>
      <c r="AC457" s="453">
        <f t="shared" si="61"/>
        <v>0</v>
      </c>
      <c r="AD457" s="454">
        <f>IF($AC$2430&lt;85,AC457,AC457-(AC457*'EN-TÊTE DÉLÉGUES'!$C$37))</f>
        <v>0</v>
      </c>
      <c r="AE457" s="455">
        <f t="shared" si="67"/>
        <v>5.5E-2</v>
      </c>
      <c r="AF457" s="456">
        <f t="shared" si="62"/>
        <v>0</v>
      </c>
      <c r="AG457" s="457">
        <f t="shared" si="63"/>
        <v>0</v>
      </c>
    </row>
    <row r="458" spans="1:33" s="408" customFormat="1" ht="12" customHeight="1" x14ac:dyDescent="0.15">
      <c r="A458" s="391">
        <v>9791036315626</v>
      </c>
      <c r="B458" s="395">
        <v>22</v>
      </c>
      <c r="C458" s="426" t="s">
        <v>700</v>
      </c>
      <c r="D458" s="393" t="s">
        <v>1599</v>
      </c>
      <c r="E458" s="393" t="s">
        <v>4449</v>
      </c>
      <c r="F458" s="393" t="s">
        <v>15</v>
      </c>
      <c r="G458" s="393" t="s">
        <v>2876</v>
      </c>
      <c r="H458" s="394">
        <f>VLOOKUP(A458,'02.04.2024'!$A$2:$D$70989,3,FALSE)</f>
        <v>1013</v>
      </c>
      <c r="I458" s="395"/>
      <c r="J458" s="414">
        <v>200</v>
      </c>
      <c r="K458" s="396"/>
      <c r="L458" s="396"/>
      <c r="M458" s="396">
        <v>44062</v>
      </c>
      <c r="N458" s="396"/>
      <c r="O458" s="397">
        <v>9791036315626</v>
      </c>
      <c r="P458" s="409" t="s">
        <v>1835</v>
      </c>
      <c r="Q458" s="397">
        <v>2709994</v>
      </c>
      <c r="R458" s="398">
        <v>5.9</v>
      </c>
      <c r="S458" s="398">
        <f t="shared" si="64"/>
        <v>5.5924170616113749</v>
      </c>
      <c r="T458" s="399">
        <v>5.5E-2</v>
      </c>
      <c r="U458" s="1077"/>
      <c r="V458" s="400">
        <f t="shared" si="65"/>
        <v>0</v>
      </c>
      <c r="W458" s="401">
        <f t="shared" si="66"/>
        <v>0</v>
      </c>
      <c r="X458" s="402"/>
      <c r="Y458" s="402"/>
      <c r="Z458" s="402"/>
      <c r="AA458" s="402"/>
      <c r="AB458" s="402"/>
      <c r="AC458" s="403">
        <f t="shared" si="61"/>
        <v>0</v>
      </c>
      <c r="AD458" s="404">
        <f>IF($AC$2430&lt;85,AC458,AC458-(AC458*'EN-TÊTE DÉLÉGUES'!$C$37))</f>
        <v>0</v>
      </c>
      <c r="AE458" s="405">
        <f t="shared" si="67"/>
        <v>5.5E-2</v>
      </c>
      <c r="AF458" s="406">
        <f t="shared" si="62"/>
        <v>0</v>
      </c>
      <c r="AG458" s="407">
        <f t="shared" si="63"/>
        <v>0</v>
      </c>
    </row>
    <row r="459" spans="1:33" s="994" customFormat="1" ht="12" customHeight="1" x14ac:dyDescent="0.15">
      <c r="A459" s="1015">
        <v>9791036319549</v>
      </c>
      <c r="B459" s="1018">
        <v>22</v>
      </c>
      <c r="C459" s="1026" t="s">
        <v>700</v>
      </c>
      <c r="D459" s="1027" t="s">
        <v>1599</v>
      </c>
      <c r="E459" s="1027" t="s">
        <v>4449</v>
      </c>
      <c r="F459" s="1027" t="s">
        <v>15</v>
      </c>
      <c r="G459" s="1027" t="s">
        <v>2212</v>
      </c>
      <c r="H459" s="1016">
        <f>VLOOKUP(A459,'02.04.2024'!$A$2:$D$70989,3,FALSE)</f>
        <v>98</v>
      </c>
      <c r="I459" s="1018" t="s">
        <v>378</v>
      </c>
      <c r="J459" s="1028">
        <v>200</v>
      </c>
      <c r="K459" s="1019"/>
      <c r="L459" s="1019"/>
      <c r="M459" s="1019">
        <v>44307</v>
      </c>
      <c r="N459" s="1019"/>
      <c r="O459" s="1020">
        <v>9791036319549</v>
      </c>
      <c r="P459" s="1096" t="s">
        <v>2203</v>
      </c>
      <c r="Q459" s="1020">
        <v>5904256</v>
      </c>
      <c r="R459" s="1022">
        <v>5.9</v>
      </c>
      <c r="S459" s="1022">
        <f t="shared" si="64"/>
        <v>5.5924170616113749</v>
      </c>
      <c r="T459" s="1032">
        <v>5.5E-2</v>
      </c>
      <c r="U459" s="1097"/>
      <c r="V459" s="1024">
        <f t="shared" si="65"/>
        <v>0</v>
      </c>
      <c r="W459" s="1025">
        <f t="shared" si="66"/>
        <v>0</v>
      </c>
      <c r="X459" s="998"/>
      <c r="Y459" s="998"/>
      <c r="Z459" s="998"/>
      <c r="AA459" s="998"/>
      <c r="AB459" s="998"/>
      <c r="AC459" s="403">
        <f t="shared" si="61"/>
        <v>0</v>
      </c>
      <c r="AD459" s="404">
        <f>IF($AC$2430&lt;85,AC459,AC459-(AC459*'EN-TÊTE DÉLÉGUES'!$C$37))</f>
        <v>0</v>
      </c>
      <c r="AE459" s="405">
        <f t="shared" si="67"/>
        <v>5.5E-2</v>
      </c>
      <c r="AF459" s="406">
        <f t="shared" si="62"/>
        <v>0</v>
      </c>
      <c r="AG459" s="407">
        <f t="shared" si="63"/>
        <v>0</v>
      </c>
    </row>
    <row r="460" spans="1:33" s="408" customFormat="1" ht="12" customHeight="1" x14ac:dyDescent="0.15">
      <c r="A460" s="391">
        <v>9791036312373</v>
      </c>
      <c r="B460" s="395">
        <v>22</v>
      </c>
      <c r="C460" s="450" t="s">
        <v>700</v>
      </c>
      <c r="D460" s="393" t="s">
        <v>1599</v>
      </c>
      <c r="E460" s="393" t="s">
        <v>4449</v>
      </c>
      <c r="F460" s="393" t="s">
        <v>15</v>
      </c>
      <c r="G460" s="393" t="s">
        <v>2877</v>
      </c>
      <c r="H460" s="394">
        <f>VLOOKUP(A460,'02.04.2024'!$A$2:$D$70989,3,FALSE)</f>
        <v>674</v>
      </c>
      <c r="I460" s="395"/>
      <c r="J460" s="414">
        <v>200</v>
      </c>
      <c r="K460" s="396"/>
      <c r="L460" s="396"/>
      <c r="M460" s="396">
        <v>43698</v>
      </c>
      <c r="N460" s="396"/>
      <c r="O460" s="397">
        <v>9791036312373</v>
      </c>
      <c r="P460" s="409" t="s">
        <v>1379</v>
      </c>
      <c r="Q460" s="397">
        <v>5805874</v>
      </c>
      <c r="R460" s="398">
        <v>5.9</v>
      </c>
      <c r="S460" s="398">
        <f t="shared" si="64"/>
        <v>5.5924170616113749</v>
      </c>
      <c r="T460" s="399">
        <v>5.5E-2</v>
      </c>
      <c r="U460" s="1077"/>
      <c r="V460" s="400">
        <f t="shared" si="65"/>
        <v>0</v>
      </c>
      <c r="W460" s="401">
        <f t="shared" si="66"/>
        <v>0</v>
      </c>
      <c r="X460" s="402"/>
      <c r="Y460" s="402"/>
      <c r="Z460" s="402"/>
      <c r="AA460" s="402"/>
      <c r="AB460" s="402"/>
      <c r="AC460" s="403">
        <f t="shared" si="61"/>
        <v>0</v>
      </c>
      <c r="AD460" s="404">
        <f>IF($AC$2430&lt;85,AC460,AC460-(AC460*'EN-TÊTE DÉLÉGUES'!$C$37))</f>
        <v>0</v>
      </c>
      <c r="AE460" s="405">
        <f t="shared" si="67"/>
        <v>5.5E-2</v>
      </c>
      <c r="AF460" s="406">
        <f t="shared" si="62"/>
        <v>0</v>
      </c>
      <c r="AG460" s="407">
        <f t="shared" si="63"/>
        <v>0</v>
      </c>
    </row>
    <row r="461" spans="1:33" s="408" customFormat="1" ht="12" customHeight="1" x14ac:dyDescent="0.15">
      <c r="A461" s="391">
        <v>9791036319662</v>
      </c>
      <c r="B461" s="395">
        <v>22</v>
      </c>
      <c r="C461" s="426" t="s">
        <v>700</v>
      </c>
      <c r="D461" s="393" t="s">
        <v>1599</v>
      </c>
      <c r="E461" s="393" t="s">
        <v>4449</v>
      </c>
      <c r="F461" s="393" t="s">
        <v>15</v>
      </c>
      <c r="G461" s="393" t="s">
        <v>2878</v>
      </c>
      <c r="H461" s="394">
        <f>VLOOKUP(A461,'02.04.2024'!$A$2:$D$70989,3,FALSE)</f>
        <v>838</v>
      </c>
      <c r="I461" s="395"/>
      <c r="J461" s="414">
        <v>200</v>
      </c>
      <c r="K461" s="601"/>
      <c r="L461" s="396"/>
      <c r="M461" s="396">
        <v>44307</v>
      </c>
      <c r="N461" s="396"/>
      <c r="O461" s="397">
        <v>9791036319662</v>
      </c>
      <c r="P461" s="409" t="s">
        <v>2202</v>
      </c>
      <c r="Q461" s="397">
        <v>4696607</v>
      </c>
      <c r="R461" s="398">
        <v>5.9</v>
      </c>
      <c r="S461" s="398">
        <f t="shared" si="64"/>
        <v>5.5924170616113749</v>
      </c>
      <c r="T461" s="399">
        <v>5.5E-2</v>
      </c>
      <c r="U461" s="1077"/>
      <c r="V461" s="400">
        <f t="shared" si="65"/>
        <v>0</v>
      </c>
      <c r="W461" s="401">
        <f t="shared" si="66"/>
        <v>0</v>
      </c>
      <c r="X461" s="402"/>
      <c r="Y461" s="402"/>
      <c r="Z461" s="402"/>
      <c r="AA461" s="402"/>
      <c r="AB461" s="402"/>
      <c r="AC461" s="403">
        <f t="shared" si="61"/>
        <v>0</v>
      </c>
      <c r="AD461" s="404">
        <f>IF($AC$2430&lt;85,AC461,AC461-(AC461*'EN-TÊTE DÉLÉGUES'!$C$37))</f>
        <v>0</v>
      </c>
      <c r="AE461" s="405">
        <f t="shared" si="67"/>
        <v>5.5E-2</v>
      </c>
      <c r="AF461" s="406">
        <f t="shared" si="62"/>
        <v>0</v>
      </c>
      <c r="AG461" s="407">
        <f t="shared" si="63"/>
        <v>0</v>
      </c>
    </row>
    <row r="462" spans="1:33" s="408" customFormat="1" ht="12" customHeight="1" x14ac:dyDescent="0.15">
      <c r="A462" s="391">
        <v>9791036315633</v>
      </c>
      <c r="B462" s="395">
        <v>22</v>
      </c>
      <c r="C462" s="426" t="s">
        <v>700</v>
      </c>
      <c r="D462" s="393" t="s">
        <v>1599</v>
      </c>
      <c r="E462" s="393" t="s">
        <v>4449</v>
      </c>
      <c r="F462" s="393" t="s">
        <v>15</v>
      </c>
      <c r="G462" s="393" t="s">
        <v>3544</v>
      </c>
      <c r="H462" s="394">
        <f>VLOOKUP(A462,'02.04.2024'!$A$2:$D$70989,3,FALSE)</f>
        <v>613</v>
      </c>
      <c r="I462" s="395"/>
      <c r="J462" s="414">
        <v>200</v>
      </c>
      <c r="K462" s="601"/>
      <c r="L462" s="396"/>
      <c r="M462" s="396">
        <v>44062</v>
      </c>
      <c r="N462" s="396"/>
      <c r="O462" s="397">
        <v>9791036315633</v>
      </c>
      <c r="P462" s="409" t="s">
        <v>1834</v>
      </c>
      <c r="Q462" s="397">
        <v>1361977</v>
      </c>
      <c r="R462" s="398">
        <v>5.9</v>
      </c>
      <c r="S462" s="398">
        <f t="shared" si="64"/>
        <v>5.5924170616113749</v>
      </c>
      <c r="T462" s="399">
        <v>5.5E-2</v>
      </c>
      <c r="U462" s="1077"/>
      <c r="V462" s="400">
        <f t="shared" si="65"/>
        <v>0</v>
      </c>
      <c r="W462" s="401">
        <f t="shared" si="66"/>
        <v>0</v>
      </c>
      <c r="X462" s="402"/>
      <c r="Y462" s="402"/>
      <c r="Z462" s="402"/>
      <c r="AA462" s="402"/>
      <c r="AB462" s="402"/>
      <c r="AC462" s="403">
        <f t="shared" si="61"/>
        <v>0</v>
      </c>
      <c r="AD462" s="404">
        <f>IF($AC$2430&lt;85,AC462,AC462-(AC462*'EN-TÊTE DÉLÉGUES'!$C$37))</f>
        <v>0</v>
      </c>
      <c r="AE462" s="405">
        <f t="shared" si="67"/>
        <v>5.5E-2</v>
      </c>
      <c r="AF462" s="406">
        <f t="shared" si="62"/>
        <v>0</v>
      </c>
      <c r="AG462" s="407">
        <f t="shared" si="63"/>
        <v>0</v>
      </c>
    </row>
    <row r="463" spans="1:33" s="408" customFormat="1" ht="12" customHeight="1" x14ac:dyDescent="0.15">
      <c r="A463" s="391">
        <v>9791036329128</v>
      </c>
      <c r="B463" s="395">
        <v>22</v>
      </c>
      <c r="C463" s="426" t="s">
        <v>700</v>
      </c>
      <c r="D463" s="393" t="s">
        <v>1599</v>
      </c>
      <c r="E463" s="393" t="s">
        <v>4449</v>
      </c>
      <c r="F463" s="393" t="s">
        <v>15</v>
      </c>
      <c r="G463" s="393" t="s">
        <v>2862</v>
      </c>
      <c r="H463" s="394">
        <f>VLOOKUP(A463,'02.04.2024'!$A$2:$D$70989,3,FALSE)</f>
        <v>2053</v>
      </c>
      <c r="I463" s="395"/>
      <c r="J463" s="414">
        <v>200</v>
      </c>
      <c r="K463" s="396"/>
      <c r="L463" s="396"/>
      <c r="M463" s="396">
        <v>44426</v>
      </c>
      <c r="N463" s="396"/>
      <c r="O463" s="397">
        <v>9791036329128</v>
      </c>
      <c r="P463" s="409" t="s">
        <v>2583</v>
      </c>
      <c r="Q463" s="397">
        <v>3040536</v>
      </c>
      <c r="R463" s="398">
        <v>5.9</v>
      </c>
      <c r="S463" s="398">
        <f t="shared" si="64"/>
        <v>5.5924170616113749</v>
      </c>
      <c r="T463" s="399">
        <v>5.5E-2</v>
      </c>
      <c r="U463" s="1077"/>
      <c r="V463" s="400">
        <f t="shared" si="65"/>
        <v>0</v>
      </c>
      <c r="W463" s="401">
        <f t="shared" si="66"/>
        <v>0</v>
      </c>
      <c r="X463" s="402"/>
      <c r="Y463" s="402"/>
      <c r="Z463" s="402"/>
      <c r="AA463" s="402"/>
      <c r="AB463" s="402"/>
      <c r="AC463" s="403">
        <f t="shared" si="61"/>
        <v>0</v>
      </c>
      <c r="AD463" s="404">
        <f>IF($AC$2430&lt;85,AC463,AC463-(AC463*'EN-TÊTE DÉLÉGUES'!$C$37))</f>
        <v>0</v>
      </c>
      <c r="AE463" s="405">
        <f t="shared" si="67"/>
        <v>5.5E-2</v>
      </c>
      <c r="AF463" s="406">
        <f t="shared" si="62"/>
        <v>0</v>
      </c>
      <c r="AG463" s="407">
        <f t="shared" si="63"/>
        <v>0</v>
      </c>
    </row>
    <row r="464" spans="1:33" s="408" customFormat="1" ht="12" customHeight="1" x14ac:dyDescent="0.15">
      <c r="A464" s="391">
        <v>9791036337680</v>
      </c>
      <c r="B464" s="395">
        <v>22</v>
      </c>
      <c r="C464" s="426" t="s">
        <v>700</v>
      </c>
      <c r="D464" s="393" t="s">
        <v>1599</v>
      </c>
      <c r="E464" s="393" t="s">
        <v>4449</v>
      </c>
      <c r="F464" s="393" t="s">
        <v>15</v>
      </c>
      <c r="G464" s="393" t="s">
        <v>3195</v>
      </c>
      <c r="H464" s="394">
        <f>VLOOKUP(A464,'02.04.2024'!$A$2:$D$70989,3,FALSE)</f>
        <v>2081</v>
      </c>
      <c r="I464" s="395"/>
      <c r="J464" s="414">
        <v>200</v>
      </c>
      <c r="K464" s="396"/>
      <c r="L464" s="396"/>
      <c r="M464" s="396">
        <v>44657</v>
      </c>
      <c r="N464" s="396"/>
      <c r="O464" s="397">
        <v>9791036337680</v>
      </c>
      <c r="P464" s="409" t="s">
        <v>3189</v>
      </c>
      <c r="Q464" s="397">
        <v>6781907</v>
      </c>
      <c r="R464" s="398">
        <v>5.9</v>
      </c>
      <c r="S464" s="398">
        <f t="shared" si="64"/>
        <v>5.5924170616113749</v>
      </c>
      <c r="T464" s="399">
        <v>5.5E-2</v>
      </c>
      <c r="U464" s="1077"/>
      <c r="V464" s="400">
        <f t="shared" si="65"/>
        <v>0</v>
      </c>
      <c r="W464" s="401">
        <f t="shared" si="66"/>
        <v>0</v>
      </c>
      <c r="X464" s="402"/>
      <c r="Y464" s="402"/>
      <c r="Z464" s="402"/>
      <c r="AA464" s="402"/>
      <c r="AB464" s="402"/>
      <c r="AC464" s="403">
        <f t="shared" si="61"/>
        <v>0</v>
      </c>
      <c r="AD464" s="404">
        <f>IF($AC$2430&lt;85,AC464,AC464-(AC464*'EN-TÊTE DÉLÉGUES'!$C$37))</f>
        <v>0</v>
      </c>
      <c r="AE464" s="405">
        <f t="shared" si="67"/>
        <v>5.5E-2</v>
      </c>
      <c r="AF464" s="406">
        <f t="shared" si="62"/>
        <v>0</v>
      </c>
      <c r="AG464" s="407">
        <f t="shared" si="63"/>
        <v>0</v>
      </c>
    </row>
    <row r="465" spans="1:33" s="408" customFormat="1" ht="12" customHeight="1" x14ac:dyDescent="0.15">
      <c r="A465" s="391">
        <v>9791036337659</v>
      </c>
      <c r="B465" s="395">
        <v>22</v>
      </c>
      <c r="C465" s="426" t="s">
        <v>700</v>
      </c>
      <c r="D465" s="393" t="s">
        <v>1599</v>
      </c>
      <c r="E465" s="393" t="s">
        <v>4449</v>
      </c>
      <c r="F465" s="393" t="s">
        <v>15</v>
      </c>
      <c r="G465" s="393" t="s">
        <v>3197</v>
      </c>
      <c r="H465" s="394">
        <f>VLOOKUP(A465,'02.04.2024'!$A$2:$D$70989,3,FALSE)</f>
        <v>2240</v>
      </c>
      <c r="I465" s="395"/>
      <c r="J465" s="414">
        <v>200</v>
      </c>
      <c r="K465" s="396"/>
      <c r="L465" s="396"/>
      <c r="M465" s="396">
        <v>44657</v>
      </c>
      <c r="N465" s="396"/>
      <c r="O465" s="397">
        <v>9791036337659</v>
      </c>
      <c r="P465" s="409" t="s">
        <v>3191</v>
      </c>
      <c r="Q465" s="397">
        <v>6781537</v>
      </c>
      <c r="R465" s="398">
        <v>5.9</v>
      </c>
      <c r="S465" s="398">
        <f t="shared" si="64"/>
        <v>5.5924170616113749</v>
      </c>
      <c r="T465" s="399">
        <v>5.5E-2</v>
      </c>
      <c r="U465" s="1077"/>
      <c r="V465" s="400">
        <f t="shared" si="65"/>
        <v>0</v>
      </c>
      <c r="W465" s="401">
        <f t="shared" si="66"/>
        <v>0</v>
      </c>
      <c r="X465" s="402"/>
      <c r="Y465" s="402"/>
      <c r="Z465" s="402"/>
      <c r="AA465" s="402"/>
      <c r="AB465" s="402"/>
      <c r="AC465" s="403">
        <f t="shared" si="61"/>
        <v>0</v>
      </c>
      <c r="AD465" s="404">
        <f>IF($AC$2430&lt;85,AC465,AC465-(AC465*'EN-TÊTE DÉLÉGUES'!$C$37))</f>
        <v>0</v>
      </c>
      <c r="AE465" s="405">
        <f t="shared" si="67"/>
        <v>5.5E-2</v>
      </c>
      <c r="AF465" s="406">
        <f t="shared" si="62"/>
        <v>0</v>
      </c>
      <c r="AG465" s="407">
        <f t="shared" si="63"/>
        <v>0</v>
      </c>
    </row>
    <row r="466" spans="1:33" s="408" customFormat="1" ht="12" customHeight="1" x14ac:dyDescent="0.15">
      <c r="A466" s="391">
        <v>9791036337673</v>
      </c>
      <c r="B466" s="395">
        <v>22</v>
      </c>
      <c r="C466" s="426" t="s">
        <v>700</v>
      </c>
      <c r="D466" s="393" t="s">
        <v>1599</v>
      </c>
      <c r="E466" s="393" t="s">
        <v>4449</v>
      </c>
      <c r="F466" s="393" t="s">
        <v>15</v>
      </c>
      <c r="G466" s="393" t="s">
        <v>3196</v>
      </c>
      <c r="H466" s="394">
        <f>VLOOKUP(A466,'02.04.2024'!$A$2:$D$70989,3,FALSE)</f>
        <v>1442</v>
      </c>
      <c r="I466" s="395"/>
      <c r="J466" s="414">
        <v>200</v>
      </c>
      <c r="K466" s="396"/>
      <c r="L466" s="396"/>
      <c r="M466" s="396">
        <v>44657</v>
      </c>
      <c r="N466" s="396"/>
      <c r="O466" s="397">
        <v>9791036337673</v>
      </c>
      <c r="P466" s="409" t="s">
        <v>3190</v>
      </c>
      <c r="Q466" s="397">
        <v>6781784</v>
      </c>
      <c r="R466" s="398">
        <v>5.9</v>
      </c>
      <c r="S466" s="398">
        <f t="shared" si="64"/>
        <v>5.5924170616113749</v>
      </c>
      <c r="T466" s="399">
        <v>5.5E-2</v>
      </c>
      <c r="U466" s="1077"/>
      <c r="V466" s="400">
        <f t="shared" si="65"/>
        <v>0</v>
      </c>
      <c r="W466" s="401">
        <f t="shared" si="66"/>
        <v>0</v>
      </c>
      <c r="X466" s="402"/>
      <c r="Y466" s="402"/>
      <c r="Z466" s="402"/>
      <c r="AA466" s="402"/>
      <c r="AB466" s="402"/>
      <c r="AC466" s="403">
        <f t="shared" si="61"/>
        <v>0</v>
      </c>
      <c r="AD466" s="404">
        <f>IF($AC$2430&lt;85,AC466,AC466-(AC466*'EN-TÊTE DÉLÉGUES'!$C$37))</f>
        <v>0</v>
      </c>
      <c r="AE466" s="405">
        <f t="shared" si="67"/>
        <v>5.5E-2</v>
      </c>
      <c r="AF466" s="406">
        <f t="shared" si="62"/>
        <v>0</v>
      </c>
      <c r="AG466" s="407">
        <f t="shared" si="63"/>
        <v>0</v>
      </c>
    </row>
    <row r="467" spans="1:33" s="408" customFormat="1" ht="12" customHeight="1" x14ac:dyDescent="0.15">
      <c r="A467" s="391">
        <v>9791036337666</v>
      </c>
      <c r="B467" s="395">
        <v>22</v>
      </c>
      <c r="C467" s="426" t="s">
        <v>700</v>
      </c>
      <c r="D467" s="393" t="s">
        <v>1599</v>
      </c>
      <c r="E467" s="393" t="s">
        <v>4449</v>
      </c>
      <c r="F467" s="393" t="s">
        <v>15</v>
      </c>
      <c r="G467" s="393" t="s">
        <v>3199</v>
      </c>
      <c r="H467" s="394">
        <f>VLOOKUP(A467,'02.04.2024'!$A$2:$D$70989,3,FALSE)</f>
        <v>1784</v>
      </c>
      <c r="I467" s="395"/>
      <c r="J467" s="414">
        <v>200</v>
      </c>
      <c r="K467" s="396"/>
      <c r="L467" s="396"/>
      <c r="M467" s="396">
        <v>44657</v>
      </c>
      <c r="N467" s="396"/>
      <c r="O467" s="397">
        <v>9791036337666</v>
      </c>
      <c r="P467" s="409" t="s">
        <v>3193</v>
      </c>
      <c r="Q467" s="397">
        <v>6781661</v>
      </c>
      <c r="R467" s="398">
        <v>5.9</v>
      </c>
      <c r="S467" s="398">
        <f t="shared" si="64"/>
        <v>5.5924170616113749</v>
      </c>
      <c r="T467" s="399">
        <v>5.5E-2</v>
      </c>
      <c r="U467" s="1077"/>
      <c r="V467" s="400">
        <f t="shared" si="65"/>
        <v>0</v>
      </c>
      <c r="W467" s="401">
        <f t="shared" si="66"/>
        <v>0</v>
      </c>
      <c r="X467" s="402"/>
      <c r="Y467" s="402"/>
      <c r="Z467" s="402"/>
      <c r="AA467" s="402"/>
      <c r="AB467" s="402"/>
      <c r="AC467" s="403">
        <f t="shared" si="61"/>
        <v>0</v>
      </c>
      <c r="AD467" s="404">
        <f>IF($AC$2430&lt;85,AC467,AC467-(AC467*'EN-TÊTE DÉLÉGUES'!$C$37))</f>
        <v>0</v>
      </c>
      <c r="AE467" s="405">
        <f t="shared" si="67"/>
        <v>5.5E-2</v>
      </c>
      <c r="AF467" s="406">
        <f t="shared" si="62"/>
        <v>0</v>
      </c>
      <c r="AG467" s="407">
        <f t="shared" si="63"/>
        <v>0</v>
      </c>
    </row>
    <row r="468" spans="1:33" s="408" customFormat="1" ht="12" customHeight="1" x14ac:dyDescent="0.15">
      <c r="A468" s="391">
        <v>9791036335785</v>
      </c>
      <c r="B468" s="395">
        <v>22</v>
      </c>
      <c r="C468" s="426" t="s">
        <v>700</v>
      </c>
      <c r="D468" s="393" t="s">
        <v>1599</v>
      </c>
      <c r="E468" s="393" t="s">
        <v>4449</v>
      </c>
      <c r="F468" s="393" t="s">
        <v>15</v>
      </c>
      <c r="G468" s="393" t="s">
        <v>3200</v>
      </c>
      <c r="H468" s="394">
        <f>VLOOKUP(A468,'02.04.2024'!$A$2:$D$70989,3,FALSE)</f>
        <v>2839</v>
      </c>
      <c r="I468" s="395"/>
      <c r="J468" s="414">
        <v>850</v>
      </c>
      <c r="K468" s="396"/>
      <c r="L468" s="396"/>
      <c r="M468" s="396">
        <v>44573</v>
      </c>
      <c r="N468" s="396"/>
      <c r="O468" s="397">
        <v>9791036335785</v>
      </c>
      <c r="P468" s="409" t="s">
        <v>3194</v>
      </c>
      <c r="Q468" s="397">
        <v>6428837</v>
      </c>
      <c r="R468" s="398">
        <v>5.9</v>
      </c>
      <c r="S468" s="398">
        <f t="shared" si="64"/>
        <v>5.5924170616113749</v>
      </c>
      <c r="T468" s="399">
        <v>5.5E-2</v>
      </c>
      <c r="U468" s="1077"/>
      <c r="V468" s="400">
        <f t="shared" si="65"/>
        <v>0</v>
      </c>
      <c r="W468" s="401">
        <f t="shared" si="66"/>
        <v>0</v>
      </c>
      <c r="X468" s="402"/>
      <c r="Y468" s="402"/>
      <c r="Z468" s="402"/>
      <c r="AA468" s="402"/>
      <c r="AB468" s="402"/>
      <c r="AC468" s="403">
        <f t="shared" si="61"/>
        <v>0</v>
      </c>
      <c r="AD468" s="404">
        <f>IF($AC$2430&lt;85,AC468,AC468-(AC468*'EN-TÊTE DÉLÉGUES'!$C$37))</f>
        <v>0</v>
      </c>
      <c r="AE468" s="405">
        <f t="shared" si="67"/>
        <v>5.5E-2</v>
      </c>
      <c r="AF468" s="406">
        <f t="shared" si="62"/>
        <v>0</v>
      </c>
      <c r="AG468" s="407">
        <f t="shared" si="63"/>
        <v>0</v>
      </c>
    </row>
    <row r="469" spans="1:33" s="408" customFormat="1" ht="12" customHeight="1" x14ac:dyDescent="0.15">
      <c r="A469" s="391">
        <v>9791036345586</v>
      </c>
      <c r="B469" s="395">
        <v>22</v>
      </c>
      <c r="C469" s="426" t="s">
        <v>700</v>
      </c>
      <c r="D469" s="393" t="s">
        <v>1599</v>
      </c>
      <c r="E469" s="393" t="s">
        <v>4449</v>
      </c>
      <c r="F469" s="393" t="s">
        <v>15</v>
      </c>
      <c r="G469" s="450" t="s">
        <v>108</v>
      </c>
      <c r="H469" s="394">
        <f>VLOOKUP(A469,'02.04.2024'!$A$2:$D$70989,3,FALSE)</f>
        <v>1540</v>
      </c>
      <c r="I469" s="395"/>
      <c r="J469" s="395">
        <v>200</v>
      </c>
      <c r="K469" s="396"/>
      <c r="L469" s="396"/>
      <c r="M469" s="396">
        <v>44993</v>
      </c>
      <c r="N469" s="397"/>
      <c r="O469" s="397">
        <v>9791036345586</v>
      </c>
      <c r="P469" s="397" t="s">
        <v>4042</v>
      </c>
      <c r="Q469" s="460">
        <v>2947490</v>
      </c>
      <c r="R469" s="398">
        <v>5.9</v>
      </c>
      <c r="S469" s="398">
        <f t="shared" si="64"/>
        <v>5.5924170616113749</v>
      </c>
      <c r="T469" s="461">
        <v>5.5E-2</v>
      </c>
      <c r="U469" s="1097"/>
      <c r="V469" s="400">
        <f t="shared" si="65"/>
        <v>0</v>
      </c>
      <c r="W469" s="401">
        <f t="shared" si="66"/>
        <v>0</v>
      </c>
      <c r="X469" s="402"/>
      <c r="Y469" s="402"/>
      <c r="Z469" s="402"/>
      <c r="AA469" s="402"/>
      <c r="AB469" s="402"/>
      <c r="AC469" s="453">
        <f t="shared" si="61"/>
        <v>0</v>
      </c>
      <c r="AD469" s="454">
        <f>IF($AC$2430&lt;85,AC469,AC469-(AC469*'EN-TÊTE DÉLÉGUES'!$C$37))</f>
        <v>0</v>
      </c>
      <c r="AE469" s="455">
        <f t="shared" si="67"/>
        <v>5.5E-2</v>
      </c>
      <c r="AF469" s="456">
        <f t="shared" si="62"/>
        <v>0</v>
      </c>
      <c r="AG469" s="457">
        <f t="shared" si="63"/>
        <v>0</v>
      </c>
    </row>
    <row r="470" spans="1:33" s="446" customFormat="1" ht="12" customHeight="1" x14ac:dyDescent="0.15">
      <c r="A470" s="427">
        <v>9791036356865</v>
      </c>
      <c r="B470" s="432">
        <v>22</v>
      </c>
      <c r="C470" s="596" t="s">
        <v>700</v>
      </c>
      <c r="D470" s="429" t="s">
        <v>1599</v>
      </c>
      <c r="E470" s="429" t="s">
        <v>4449</v>
      </c>
      <c r="F470" s="429" t="s">
        <v>15</v>
      </c>
      <c r="G470" s="430" t="s">
        <v>4450</v>
      </c>
      <c r="H470" s="431">
        <f>VLOOKUP(A470,'02.04.2024'!$A$2:$D$70989,3,FALSE)</f>
        <v>2671</v>
      </c>
      <c r="I470" s="432"/>
      <c r="J470" s="432">
        <v>200</v>
      </c>
      <c r="K470" s="433"/>
      <c r="L470" s="433"/>
      <c r="M470" s="433">
        <v>45154</v>
      </c>
      <c r="N470" s="433" t="s">
        <v>1811</v>
      </c>
      <c r="O470" s="434">
        <v>9791036356865</v>
      </c>
      <c r="P470" s="435" t="s">
        <v>4451</v>
      </c>
      <c r="Q470" s="434">
        <v>2478318</v>
      </c>
      <c r="R470" s="436">
        <v>5.9</v>
      </c>
      <c r="S470" s="436">
        <f t="shared" si="64"/>
        <v>5.5924170616113749</v>
      </c>
      <c r="T470" s="471">
        <v>5.5E-2</v>
      </c>
      <c r="U470" s="1082"/>
      <c r="V470" s="438">
        <f t="shared" si="65"/>
        <v>0</v>
      </c>
      <c r="W470" s="439">
        <f t="shared" si="66"/>
        <v>0</v>
      </c>
      <c r="X470" s="440"/>
      <c r="Y470" s="440"/>
      <c r="Z470" s="440"/>
      <c r="AA470" s="440"/>
      <c r="AB470" s="440"/>
      <c r="AC470" s="441">
        <f t="shared" si="61"/>
        <v>0</v>
      </c>
      <c r="AD470" s="442">
        <f>IF($AC$2430&lt;85,AC470,AC470-(AC470*'EN-TÊTE DÉLÉGUES'!$C$37))</f>
        <v>0</v>
      </c>
      <c r="AE470" s="443">
        <f t="shared" si="67"/>
        <v>5.5E-2</v>
      </c>
      <c r="AF470" s="444">
        <f t="shared" si="62"/>
        <v>0</v>
      </c>
      <c r="AG470" s="445">
        <f t="shared" si="63"/>
        <v>0</v>
      </c>
    </row>
    <row r="471" spans="1:33" s="446" customFormat="1" ht="12" customHeight="1" x14ac:dyDescent="0.15">
      <c r="A471" s="427">
        <v>9791036356216</v>
      </c>
      <c r="B471" s="432">
        <v>22</v>
      </c>
      <c r="C471" s="596" t="s">
        <v>700</v>
      </c>
      <c r="D471" s="429" t="s">
        <v>1599</v>
      </c>
      <c r="E471" s="429" t="s">
        <v>4449</v>
      </c>
      <c r="F471" s="429" t="s">
        <v>15</v>
      </c>
      <c r="G471" s="430" t="s">
        <v>4452</v>
      </c>
      <c r="H471" s="431">
        <f>VLOOKUP(A471,'02.04.2024'!$A$2:$D$70989,3,FALSE)</f>
        <v>2689</v>
      </c>
      <c r="I471" s="432"/>
      <c r="J471" s="432">
        <v>200</v>
      </c>
      <c r="K471" s="433"/>
      <c r="L471" s="433"/>
      <c r="M471" s="433">
        <v>45154</v>
      </c>
      <c r="N471" s="433" t="s">
        <v>1811</v>
      </c>
      <c r="O471" s="434">
        <v>9791036356216</v>
      </c>
      <c r="P471" s="435" t="s">
        <v>4453</v>
      </c>
      <c r="Q471" s="434">
        <v>1200150</v>
      </c>
      <c r="R471" s="436">
        <v>5.9</v>
      </c>
      <c r="S471" s="436">
        <f t="shared" si="64"/>
        <v>5.5924170616113749</v>
      </c>
      <c r="T471" s="471">
        <v>5.5E-2</v>
      </c>
      <c r="U471" s="1082"/>
      <c r="V471" s="438">
        <f t="shared" si="65"/>
        <v>0</v>
      </c>
      <c r="W471" s="439">
        <f t="shared" si="66"/>
        <v>0</v>
      </c>
      <c r="X471" s="440"/>
      <c r="Y471" s="440"/>
      <c r="Z471" s="440"/>
      <c r="AA471" s="440"/>
      <c r="AB471" s="440"/>
      <c r="AC471" s="441">
        <f t="shared" si="61"/>
        <v>0</v>
      </c>
      <c r="AD471" s="442">
        <f>IF($AC$2430&lt;85,AC471,AC471-(AC471*'EN-TÊTE DÉLÉGUES'!$C$37))</f>
        <v>0</v>
      </c>
      <c r="AE471" s="443">
        <f t="shared" si="67"/>
        <v>5.5E-2</v>
      </c>
      <c r="AF471" s="444">
        <f t="shared" si="62"/>
        <v>0</v>
      </c>
      <c r="AG471" s="445">
        <f t="shared" si="63"/>
        <v>0</v>
      </c>
    </row>
    <row r="472" spans="1:33" s="408" customFormat="1" ht="12" customHeight="1" x14ac:dyDescent="0.15">
      <c r="A472" s="391">
        <v>9791036328107</v>
      </c>
      <c r="B472" s="395">
        <v>22</v>
      </c>
      <c r="C472" s="426" t="s">
        <v>700</v>
      </c>
      <c r="D472" s="393" t="s">
        <v>1599</v>
      </c>
      <c r="E472" s="393" t="s">
        <v>4449</v>
      </c>
      <c r="F472" s="393" t="s">
        <v>15</v>
      </c>
      <c r="G472" s="393" t="s">
        <v>475</v>
      </c>
      <c r="H472" s="394">
        <f>VLOOKUP(A472,'02.04.2024'!$A$2:$D$70989,3,FALSE)</f>
        <v>591</v>
      </c>
      <c r="I472" s="395"/>
      <c r="J472" s="414">
        <v>200</v>
      </c>
      <c r="K472" s="396"/>
      <c r="L472" s="396"/>
      <c r="M472" s="396">
        <v>44426</v>
      </c>
      <c r="N472" s="396"/>
      <c r="O472" s="397">
        <v>9791036328107</v>
      </c>
      <c r="P472" s="409" t="s">
        <v>2581</v>
      </c>
      <c r="Q472" s="397">
        <v>1865800</v>
      </c>
      <c r="R472" s="398">
        <v>5.9</v>
      </c>
      <c r="S472" s="398">
        <f t="shared" si="64"/>
        <v>5.5924170616113749</v>
      </c>
      <c r="T472" s="399">
        <v>5.5E-2</v>
      </c>
      <c r="U472" s="1077"/>
      <c r="V472" s="400">
        <f t="shared" si="65"/>
        <v>0</v>
      </c>
      <c r="W472" s="401">
        <f t="shared" si="66"/>
        <v>0</v>
      </c>
      <c r="X472" s="402"/>
      <c r="Y472" s="402"/>
      <c r="Z472" s="402"/>
      <c r="AA472" s="402"/>
      <c r="AB472" s="402"/>
      <c r="AC472" s="403">
        <f t="shared" si="61"/>
        <v>0</v>
      </c>
      <c r="AD472" s="404">
        <f>IF($AC$2430&lt;85,AC472,AC472-(AC472*'EN-TÊTE DÉLÉGUES'!$C$37))</f>
        <v>0</v>
      </c>
      <c r="AE472" s="405">
        <f t="shared" si="67"/>
        <v>5.5E-2</v>
      </c>
      <c r="AF472" s="406">
        <f t="shared" si="62"/>
        <v>0</v>
      </c>
      <c r="AG472" s="407">
        <f t="shared" si="63"/>
        <v>0</v>
      </c>
    </row>
    <row r="473" spans="1:33" s="408" customFormat="1" ht="12" customHeight="1" x14ac:dyDescent="0.15">
      <c r="A473" s="391">
        <v>9791036335778</v>
      </c>
      <c r="B473" s="395">
        <v>22</v>
      </c>
      <c r="C473" s="426" t="s">
        <v>700</v>
      </c>
      <c r="D473" s="393" t="s">
        <v>1599</v>
      </c>
      <c r="E473" s="393" t="s">
        <v>4449</v>
      </c>
      <c r="F473" s="393" t="s">
        <v>15</v>
      </c>
      <c r="G473" s="393" t="s">
        <v>2848</v>
      </c>
      <c r="H473" s="394">
        <f>VLOOKUP(A473,'02.04.2024'!$A$2:$D$70989,3,FALSE)</f>
        <v>1852</v>
      </c>
      <c r="I473" s="395"/>
      <c r="J473" s="414">
        <v>200</v>
      </c>
      <c r="K473" s="396"/>
      <c r="L473" s="396"/>
      <c r="M473" s="396">
        <v>44657</v>
      </c>
      <c r="N473" s="396"/>
      <c r="O473" s="397">
        <v>9791036335778</v>
      </c>
      <c r="P473" s="395" t="s">
        <v>2708</v>
      </c>
      <c r="Q473" s="395">
        <v>5620132</v>
      </c>
      <c r="R473" s="398">
        <v>5.9</v>
      </c>
      <c r="S473" s="398">
        <f t="shared" si="64"/>
        <v>5.5924170616113749</v>
      </c>
      <c r="T473" s="399">
        <v>5.5E-2</v>
      </c>
      <c r="U473" s="1077"/>
      <c r="V473" s="400">
        <f t="shared" si="65"/>
        <v>0</v>
      </c>
      <c r="W473" s="401">
        <f t="shared" si="66"/>
        <v>0</v>
      </c>
      <c r="X473" s="402"/>
      <c r="Y473" s="402"/>
      <c r="Z473" s="402"/>
      <c r="AA473" s="402"/>
      <c r="AB473" s="402"/>
      <c r="AC473" s="403">
        <f t="shared" si="61"/>
        <v>0</v>
      </c>
      <c r="AD473" s="404">
        <f>IF($AC$2430&lt;85,AC473,AC473-(AC473*'EN-TÊTE DÉLÉGUES'!$C$37))</f>
        <v>0</v>
      </c>
      <c r="AE473" s="405">
        <f t="shared" si="67"/>
        <v>5.5E-2</v>
      </c>
      <c r="AF473" s="406">
        <f t="shared" si="62"/>
        <v>0</v>
      </c>
      <c r="AG473" s="407">
        <f t="shared" si="63"/>
        <v>0</v>
      </c>
    </row>
    <row r="474" spans="1:33" s="408" customFormat="1" ht="12" customHeight="1" x14ac:dyDescent="0.15">
      <c r="A474" s="391">
        <v>9791036319655</v>
      </c>
      <c r="B474" s="395">
        <v>22</v>
      </c>
      <c r="C474" s="426" t="s">
        <v>700</v>
      </c>
      <c r="D474" s="393" t="s">
        <v>1599</v>
      </c>
      <c r="E474" s="393" t="s">
        <v>4449</v>
      </c>
      <c r="F474" s="393" t="s">
        <v>15</v>
      </c>
      <c r="G474" s="393" t="s">
        <v>1438</v>
      </c>
      <c r="H474" s="394">
        <f>VLOOKUP(A474,'02.04.2024'!$A$2:$D$70989,3,FALSE)</f>
        <v>928</v>
      </c>
      <c r="I474" s="395"/>
      <c r="J474" s="414">
        <v>200</v>
      </c>
      <c r="K474" s="396"/>
      <c r="L474" s="396"/>
      <c r="M474" s="396">
        <v>44307</v>
      </c>
      <c r="N474" s="396"/>
      <c r="O474" s="397">
        <v>9791036319655</v>
      </c>
      <c r="P474" s="409" t="s">
        <v>2200</v>
      </c>
      <c r="Q474" s="397">
        <v>4711390</v>
      </c>
      <c r="R474" s="398">
        <v>5.9</v>
      </c>
      <c r="S474" s="398">
        <f t="shared" si="64"/>
        <v>5.5924170616113749</v>
      </c>
      <c r="T474" s="399">
        <v>5.5E-2</v>
      </c>
      <c r="U474" s="1077"/>
      <c r="V474" s="400">
        <f t="shared" si="65"/>
        <v>0</v>
      </c>
      <c r="W474" s="401">
        <f t="shared" si="66"/>
        <v>0</v>
      </c>
      <c r="X474" s="402"/>
      <c r="Y474" s="402"/>
      <c r="Z474" s="402"/>
      <c r="AA474" s="402"/>
      <c r="AB474" s="402"/>
      <c r="AC474" s="403">
        <f t="shared" si="61"/>
        <v>0</v>
      </c>
      <c r="AD474" s="404">
        <f>IF($AC$2430&lt;85,AC474,AC474-(AC474*'EN-TÊTE DÉLÉGUES'!$C$37))</f>
        <v>0</v>
      </c>
      <c r="AE474" s="405">
        <f t="shared" si="67"/>
        <v>5.5E-2</v>
      </c>
      <c r="AF474" s="406">
        <f t="shared" si="62"/>
        <v>0</v>
      </c>
      <c r="AG474" s="407">
        <f t="shared" si="63"/>
        <v>0</v>
      </c>
    </row>
    <row r="475" spans="1:33" s="408" customFormat="1" ht="12" customHeight="1" x14ac:dyDescent="0.15">
      <c r="A475" s="391">
        <v>9791036345562</v>
      </c>
      <c r="B475" s="395">
        <v>22</v>
      </c>
      <c r="C475" s="426" t="s">
        <v>700</v>
      </c>
      <c r="D475" s="393" t="s">
        <v>1599</v>
      </c>
      <c r="E475" s="393" t="s">
        <v>4449</v>
      </c>
      <c r="F475" s="393" t="s">
        <v>15</v>
      </c>
      <c r="G475" s="459" t="s">
        <v>4040</v>
      </c>
      <c r="H475" s="394">
        <f>VLOOKUP(A475,'02.04.2024'!$A$2:$D$70989,3,FALSE)</f>
        <v>2219</v>
      </c>
      <c r="I475" s="395"/>
      <c r="J475" s="395">
        <v>200</v>
      </c>
      <c r="K475" s="396"/>
      <c r="L475" s="396"/>
      <c r="M475" s="396">
        <v>44993</v>
      </c>
      <c r="N475" s="397"/>
      <c r="O475" s="397">
        <v>9791036345562</v>
      </c>
      <c r="P475" s="397" t="s">
        <v>4041</v>
      </c>
      <c r="Q475" s="460">
        <v>2947244</v>
      </c>
      <c r="R475" s="398">
        <v>5.9</v>
      </c>
      <c r="S475" s="398">
        <f t="shared" si="64"/>
        <v>5.5924170616113749</v>
      </c>
      <c r="T475" s="461">
        <v>5.5E-2</v>
      </c>
      <c r="U475" s="1097"/>
      <c r="V475" s="400">
        <f t="shared" si="65"/>
        <v>0</v>
      </c>
      <c r="W475" s="401">
        <f t="shared" si="66"/>
        <v>0</v>
      </c>
      <c r="X475" s="402"/>
      <c r="Y475" s="402"/>
      <c r="Z475" s="402"/>
      <c r="AA475" s="402"/>
      <c r="AB475" s="402"/>
      <c r="AC475" s="453">
        <f t="shared" si="61"/>
        <v>0</v>
      </c>
      <c r="AD475" s="454">
        <f>IF($AC$2430&lt;85,AC475,AC475-(AC475*'EN-TÊTE DÉLÉGUES'!$C$37))</f>
        <v>0</v>
      </c>
      <c r="AE475" s="455">
        <f t="shared" si="67"/>
        <v>5.5E-2</v>
      </c>
      <c r="AF475" s="456">
        <f t="shared" si="62"/>
        <v>0</v>
      </c>
      <c r="AG475" s="457">
        <f t="shared" si="63"/>
        <v>0</v>
      </c>
    </row>
    <row r="476" spans="1:33" s="446" customFormat="1" ht="12" customHeight="1" x14ac:dyDescent="0.15">
      <c r="A476" s="427">
        <v>9791036345531</v>
      </c>
      <c r="B476" s="463">
        <v>22</v>
      </c>
      <c r="C476" s="464" t="s">
        <v>700</v>
      </c>
      <c r="D476" s="465" t="s">
        <v>1599</v>
      </c>
      <c r="E476" s="429" t="s">
        <v>4449</v>
      </c>
      <c r="F476" s="429" t="s">
        <v>15</v>
      </c>
      <c r="G476" s="429" t="s">
        <v>4942</v>
      </c>
      <c r="H476" s="431">
        <f>VLOOKUP(A476,'02.04.2024'!$A$2:$D$70989,3,FALSE)</f>
        <v>2244</v>
      </c>
      <c r="I476" s="431"/>
      <c r="J476" s="432">
        <v>200</v>
      </c>
      <c r="K476" s="433"/>
      <c r="L476" s="433"/>
      <c r="M476" s="433">
        <v>45294</v>
      </c>
      <c r="N476" s="433" t="s">
        <v>1811</v>
      </c>
      <c r="O476" s="434">
        <v>9791036345531</v>
      </c>
      <c r="P476" s="434" t="s">
        <v>4943</v>
      </c>
      <c r="Q476" s="434">
        <v>2946875</v>
      </c>
      <c r="R476" s="466">
        <v>5.9</v>
      </c>
      <c r="S476" s="436">
        <f t="shared" si="64"/>
        <v>5.5924170616113749</v>
      </c>
      <c r="T476" s="467">
        <v>5.5E-2</v>
      </c>
      <c r="U476" s="1082"/>
      <c r="V476" s="438">
        <f t="shared" si="65"/>
        <v>0</v>
      </c>
      <c r="W476" s="439">
        <f t="shared" si="66"/>
        <v>0</v>
      </c>
      <c r="X476" s="440"/>
      <c r="Y476" s="440"/>
      <c r="Z476" s="440"/>
      <c r="AA476" s="440"/>
      <c r="AB476" s="440"/>
      <c r="AC476" s="441">
        <f t="shared" si="61"/>
        <v>0</v>
      </c>
      <c r="AD476" s="442">
        <f>IF($AC$2430&lt;85,AC476,AC476-(AC476*'EN-TÊTE DÉLÉGUES'!$C$37))</f>
        <v>0</v>
      </c>
      <c r="AE476" s="443">
        <f t="shared" si="67"/>
        <v>5.5E-2</v>
      </c>
      <c r="AF476" s="444">
        <f t="shared" si="62"/>
        <v>0</v>
      </c>
      <c r="AG476" s="445">
        <f t="shared" si="63"/>
        <v>0</v>
      </c>
    </row>
    <row r="477" spans="1:33" s="446" customFormat="1" ht="12" customHeight="1" x14ac:dyDescent="0.15">
      <c r="A477" s="937">
        <v>9791036356858</v>
      </c>
      <c r="B477" s="951">
        <v>22</v>
      </c>
      <c r="C477" s="952" t="s">
        <v>700</v>
      </c>
      <c r="D477" s="953" t="s">
        <v>1599</v>
      </c>
      <c r="E477" s="939" t="s">
        <v>4449</v>
      </c>
      <c r="F477" s="939" t="s">
        <v>15</v>
      </c>
      <c r="G477" s="939" t="s">
        <v>4944</v>
      </c>
      <c r="H477" s="941">
        <f>VLOOKUP(A477,'02.04.2024'!$A$2:$D$70989,3,FALSE)</f>
        <v>2141</v>
      </c>
      <c r="I477" s="941"/>
      <c r="J477" s="938">
        <v>200</v>
      </c>
      <c r="K477" s="942"/>
      <c r="L477" s="942"/>
      <c r="M477" s="942">
        <v>45357</v>
      </c>
      <c r="N477" s="942" t="s">
        <v>1811</v>
      </c>
      <c r="O477" s="943">
        <v>9791036356858</v>
      </c>
      <c r="P477" s="943" t="s">
        <v>4945</v>
      </c>
      <c r="Q477" s="943">
        <v>2478195</v>
      </c>
      <c r="R477" s="954">
        <v>5.9</v>
      </c>
      <c r="S477" s="945">
        <f t="shared" si="64"/>
        <v>5.5924170616113749</v>
      </c>
      <c r="T477" s="955">
        <v>5.5E-2</v>
      </c>
      <c r="U477" s="1101"/>
      <c r="V477" s="947">
        <f t="shared" si="65"/>
        <v>0</v>
      </c>
      <c r="W477" s="948">
        <f t="shared" si="66"/>
        <v>0</v>
      </c>
      <c r="X477" s="440"/>
      <c r="Y477" s="440"/>
      <c r="Z477" s="440"/>
      <c r="AA477" s="440"/>
      <c r="AB477" s="440"/>
      <c r="AC477" s="441">
        <f t="shared" si="61"/>
        <v>0</v>
      </c>
      <c r="AD477" s="442">
        <f>IF($AC$2430&lt;85,AC477,AC477-(AC477*'EN-TÊTE DÉLÉGUES'!$C$37))</f>
        <v>0</v>
      </c>
      <c r="AE477" s="443">
        <f t="shared" si="67"/>
        <v>5.5E-2</v>
      </c>
      <c r="AF477" s="444">
        <f t="shared" si="62"/>
        <v>0</v>
      </c>
      <c r="AG477" s="445">
        <f t="shared" si="63"/>
        <v>0</v>
      </c>
    </row>
    <row r="478" spans="1:33" s="408" customFormat="1" ht="12" customHeight="1" x14ac:dyDescent="0.15">
      <c r="A478" s="391">
        <v>9791036333446</v>
      </c>
      <c r="B478" s="395">
        <v>23</v>
      </c>
      <c r="C478" s="426" t="s">
        <v>700</v>
      </c>
      <c r="D478" s="393" t="s">
        <v>1599</v>
      </c>
      <c r="E478" s="393" t="s">
        <v>4449</v>
      </c>
      <c r="F478" s="515" t="s">
        <v>388</v>
      </c>
      <c r="G478" s="393" t="s">
        <v>5442</v>
      </c>
      <c r="H478" s="394">
        <f>VLOOKUP(A478,'02.04.2024'!$A$2:$D$70989,3,FALSE)</f>
        <v>1179</v>
      </c>
      <c r="I478" s="395"/>
      <c r="J478" s="414">
        <v>300</v>
      </c>
      <c r="K478" s="396"/>
      <c r="L478" s="396"/>
      <c r="M478" s="396">
        <v>44510</v>
      </c>
      <c r="N478" s="395"/>
      <c r="O478" s="397">
        <v>9791036333446</v>
      </c>
      <c r="P478" s="395" t="s">
        <v>2731</v>
      </c>
      <c r="Q478" s="395">
        <v>5952886</v>
      </c>
      <c r="R478" s="398">
        <v>14.9</v>
      </c>
      <c r="S478" s="398">
        <f t="shared" si="64"/>
        <v>14.123222748815166</v>
      </c>
      <c r="T478" s="399">
        <v>5.5E-2</v>
      </c>
      <c r="U478" s="1077"/>
      <c r="V478" s="400">
        <f t="shared" si="65"/>
        <v>0</v>
      </c>
      <c r="W478" s="401">
        <f t="shared" si="66"/>
        <v>0</v>
      </c>
      <c r="X478" s="402"/>
      <c r="Y478" s="402"/>
      <c r="Z478" s="402"/>
      <c r="AA478" s="402"/>
      <c r="AB478" s="402"/>
      <c r="AC478" s="403">
        <f t="shared" si="61"/>
        <v>0</v>
      </c>
      <c r="AD478" s="404">
        <f>IF($AC$2430&lt;85,AC478,AC478-(AC478*'EN-TÊTE DÉLÉGUES'!$C$37))</f>
        <v>0</v>
      </c>
      <c r="AE478" s="405">
        <f t="shared" si="67"/>
        <v>5.5E-2</v>
      </c>
      <c r="AF478" s="406">
        <f t="shared" si="62"/>
        <v>0</v>
      </c>
      <c r="AG478" s="407">
        <f t="shared" si="63"/>
        <v>0</v>
      </c>
    </row>
    <row r="479" spans="1:33" s="420" customFormat="1" ht="12" customHeight="1" x14ac:dyDescent="0.15">
      <c r="A479" s="411">
        <v>9791036337208</v>
      </c>
      <c r="B479" s="414">
        <v>23</v>
      </c>
      <c r="C479" s="393" t="s">
        <v>700</v>
      </c>
      <c r="D479" s="514" t="s">
        <v>1599</v>
      </c>
      <c r="E479" s="514" t="s">
        <v>4449</v>
      </c>
      <c r="F479" s="515" t="s">
        <v>388</v>
      </c>
      <c r="G479" s="450" t="s">
        <v>5443</v>
      </c>
      <c r="H479" s="394">
        <f>VLOOKUP(A479,'02.04.2024'!$A$2:$D$70989,3,FALSE)</f>
        <v>1454</v>
      </c>
      <c r="I479" s="413"/>
      <c r="J479" s="413">
        <v>200</v>
      </c>
      <c r="K479" s="415"/>
      <c r="L479" s="415"/>
      <c r="M479" s="416">
        <v>44860</v>
      </c>
      <c r="N479" s="416"/>
      <c r="O479" s="394">
        <v>9791036337208</v>
      </c>
      <c r="P479" s="417" t="s">
        <v>3912</v>
      </c>
      <c r="Q479" s="414">
        <v>6535569</v>
      </c>
      <c r="R479" s="418">
        <v>14.9</v>
      </c>
      <c r="S479" s="398">
        <f t="shared" si="64"/>
        <v>14.123222748815166</v>
      </c>
      <c r="T479" s="419">
        <v>5.5E-2</v>
      </c>
      <c r="U479" s="1077"/>
      <c r="V479" s="400">
        <f t="shared" si="65"/>
        <v>0</v>
      </c>
      <c r="W479" s="401">
        <f t="shared" si="66"/>
        <v>0</v>
      </c>
      <c r="AC479" s="453">
        <f t="shared" si="61"/>
        <v>0</v>
      </c>
      <c r="AD479" s="454">
        <f>IF($AC$2430&lt;85,AC479,AC479-(AC479*'EN-TÊTE DÉLÉGUES'!$C$37))</f>
        <v>0</v>
      </c>
      <c r="AE479" s="455">
        <f t="shared" si="67"/>
        <v>5.5E-2</v>
      </c>
      <c r="AF479" s="456">
        <f t="shared" si="62"/>
        <v>0</v>
      </c>
      <c r="AG479" s="457">
        <f t="shared" si="63"/>
        <v>0</v>
      </c>
    </row>
    <row r="480" spans="1:33" s="446" customFormat="1" ht="12" customHeight="1" x14ac:dyDescent="0.15">
      <c r="A480" s="427">
        <v>9791036360787</v>
      </c>
      <c r="B480" s="432">
        <v>23</v>
      </c>
      <c r="C480" s="596" t="s">
        <v>700</v>
      </c>
      <c r="D480" s="429" t="s">
        <v>1599</v>
      </c>
      <c r="E480" s="429" t="s">
        <v>4449</v>
      </c>
      <c r="F480" s="429" t="s">
        <v>388</v>
      </c>
      <c r="G480" s="430" t="s">
        <v>5442</v>
      </c>
      <c r="H480" s="431">
        <f>VLOOKUP(A480,'02.04.2024'!$A$2:$D$70989,3,FALSE)</f>
        <v>2298</v>
      </c>
      <c r="I480" s="432"/>
      <c r="J480" s="432">
        <v>200</v>
      </c>
      <c r="K480" s="433"/>
      <c r="L480" s="433"/>
      <c r="M480" s="433">
        <v>45203</v>
      </c>
      <c r="N480" s="433" t="s">
        <v>1811</v>
      </c>
      <c r="O480" s="434">
        <v>9791036360787</v>
      </c>
      <c r="P480" s="435" t="s">
        <v>4712</v>
      </c>
      <c r="Q480" s="434">
        <v>5999680</v>
      </c>
      <c r="R480" s="436">
        <v>14.9</v>
      </c>
      <c r="S480" s="436">
        <f t="shared" si="64"/>
        <v>14.123222748815166</v>
      </c>
      <c r="T480" s="437">
        <v>5.5E-2</v>
      </c>
      <c r="U480" s="1082"/>
      <c r="V480" s="438">
        <f t="shared" si="65"/>
        <v>0</v>
      </c>
      <c r="W480" s="439">
        <f t="shared" si="66"/>
        <v>0</v>
      </c>
      <c r="X480" s="440"/>
      <c r="Y480" s="440"/>
      <c r="Z480" s="440"/>
      <c r="AA480" s="440"/>
      <c r="AB480" s="440"/>
      <c r="AC480" s="441">
        <f t="shared" si="61"/>
        <v>0</v>
      </c>
      <c r="AD480" s="442">
        <f>IF($AC$2430&lt;85,AC480,AC480-(AC480*'EN-TÊTE DÉLÉGUES'!$C$37))</f>
        <v>0</v>
      </c>
      <c r="AE480" s="443">
        <f t="shared" si="67"/>
        <v>5.5E-2</v>
      </c>
      <c r="AF480" s="444">
        <f t="shared" si="62"/>
        <v>0</v>
      </c>
      <c r="AG480" s="445">
        <f t="shared" si="63"/>
        <v>0</v>
      </c>
    </row>
    <row r="481" spans="1:34" s="408" customFormat="1" ht="12" customHeight="1" x14ac:dyDescent="0.15">
      <c r="A481" s="391">
        <v>9782747073004</v>
      </c>
      <c r="B481" s="395">
        <v>23</v>
      </c>
      <c r="C481" s="393" t="s">
        <v>700</v>
      </c>
      <c r="D481" s="393" t="s">
        <v>1599</v>
      </c>
      <c r="E481" s="393" t="s">
        <v>729</v>
      </c>
      <c r="F481" s="393" t="s">
        <v>15</v>
      </c>
      <c r="G481" s="450" t="s">
        <v>2880</v>
      </c>
      <c r="H481" s="394">
        <f>VLOOKUP(A481,'02.04.2024'!$A$2:$D$70989,3,FALSE)</f>
        <v>299</v>
      </c>
      <c r="I481" s="395"/>
      <c r="J481" s="395">
        <v>300</v>
      </c>
      <c r="K481" s="396"/>
      <c r="L481" s="396"/>
      <c r="M481" s="396">
        <v>42774</v>
      </c>
      <c r="N481" s="396"/>
      <c r="O481" s="397">
        <v>9782747073004</v>
      </c>
      <c r="P481" s="409" t="s">
        <v>320</v>
      </c>
      <c r="Q481" s="397">
        <v>5900678</v>
      </c>
      <c r="R481" s="398">
        <v>5.2</v>
      </c>
      <c r="S481" s="398">
        <f t="shared" si="64"/>
        <v>4.9289099526066353</v>
      </c>
      <c r="T481" s="399">
        <v>5.5E-2</v>
      </c>
      <c r="U481" s="1077"/>
      <c r="V481" s="400">
        <f t="shared" si="65"/>
        <v>0</v>
      </c>
      <c r="W481" s="401">
        <f t="shared" si="66"/>
        <v>0</v>
      </c>
      <c r="X481" s="402"/>
      <c r="Y481" s="402"/>
      <c r="Z481" s="402"/>
      <c r="AA481" s="402"/>
      <c r="AB481" s="402"/>
      <c r="AC481" s="403">
        <f t="shared" si="61"/>
        <v>0</v>
      </c>
      <c r="AD481" s="404">
        <f>IF($AC$2430&lt;85,AC481,AC481-(AC481*'EN-TÊTE DÉLÉGUES'!$C$37))</f>
        <v>0</v>
      </c>
      <c r="AE481" s="405">
        <f t="shared" si="67"/>
        <v>5.5E-2</v>
      </c>
      <c r="AF481" s="406">
        <f t="shared" si="62"/>
        <v>0</v>
      </c>
      <c r="AG481" s="407">
        <f t="shared" si="63"/>
        <v>0</v>
      </c>
    </row>
    <row r="482" spans="1:34" s="408" customFormat="1" ht="12" customHeight="1" x14ac:dyDescent="0.15">
      <c r="A482" s="449">
        <v>9791036311413</v>
      </c>
      <c r="B482" s="395">
        <v>23</v>
      </c>
      <c r="C482" s="393" t="s">
        <v>706</v>
      </c>
      <c r="D482" s="393" t="s">
        <v>1599</v>
      </c>
      <c r="E482" s="393" t="s">
        <v>5444</v>
      </c>
      <c r="F482" s="393" t="s">
        <v>476</v>
      </c>
      <c r="G482" s="450" t="s">
        <v>2886</v>
      </c>
      <c r="H482" s="394">
        <f>VLOOKUP(A482,'02.04.2024'!$A$2:$D$70989,3,FALSE)</f>
        <v>6712</v>
      </c>
      <c r="I482" s="395"/>
      <c r="J482" s="414">
        <v>200</v>
      </c>
      <c r="K482" s="396"/>
      <c r="L482" s="396"/>
      <c r="M482" s="396">
        <v>43698</v>
      </c>
      <c r="N482" s="396"/>
      <c r="O482" s="394">
        <v>9791036311413</v>
      </c>
      <c r="P482" s="451" t="s">
        <v>1380</v>
      </c>
      <c r="Q482" s="394">
        <v>5301199</v>
      </c>
      <c r="R482" s="398">
        <v>5.9</v>
      </c>
      <c r="S482" s="398">
        <f t="shared" si="64"/>
        <v>5.5924170616113749</v>
      </c>
      <c r="T482" s="452">
        <v>5.5E-2</v>
      </c>
      <c r="U482" s="1077"/>
      <c r="V482" s="400">
        <f t="shared" si="65"/>
        <v>0</v>
      </c>
      <c r="W482" s="401">
        <f t="shared" si="66"/>
        <v>0</v>
      </c>
      <c r="X482" s="402"/>
      <c r="Y482" s="402"/>
      <c r="Z482" s="402"/>
      <c r="AA482" s="402"/>
      <c r="AB482" s="402"/>
      <c r="AC482" s="421">
        <f t="shared" si="61"/>
        <v>0</v>
      </c>
      <c r="AD482" s="422">
        <f>IF($AC$2430&lt;85,AC482,AC482-(AC482*'EN-TÊTE DÉLÉGUES'!$C$37))</f>
        <v>0</v>
      </c>
      <c r="AE482" s="423">
        <f t="shared" si="67"/>
        <v>5.5E-2</v>
      </c>
      <c r="AF482" s="424">
        <f t="shared" si="62"/>
        <v>0</v>
      </c>
      <c r="AG482" s="425">
        <f t="shared" si="63"/>
        <v>0</v>
      </c>
    </row>
    <row r="483" spans="1:34" s="408" customFormat="1" ht="12" customHeight="1" x14ac:dyDescent="0.15">
      <c r="A483" s="449">
        <v>9791036311406</v>
      </c>
      <c r="B483" s="395">
        <v>23</v>
      </c>
      <c r="C483" s="393" t="s">
        <v>706</v>
      </c>
      <c r="D483" s="393" t="s">
        <v>1599</v>
      </c>
      <c r="E483" s="393" t="s">
        <v>5445</v>
      </c>
      <c r="F483" s="393" t="s">
        <v>476</v>
      </c>
      <c r="G483" s="450" t="s">
        <v>2887</v>
      </c>
      <c r="H483" s="394">
        <f>VLOOKUP(A483,'02.04.2024'!$A$2:$D$70989,3,FALSE)</f>
        <v>628</v>
      </c>
      <c r="I483" s="395"/>
      <c r="J483" s="414">
        <v>200</v>
      </c>
      <c r="K483" s="396"/>
      <c r="L483" s="396"/>
      <c r="M483" s="396">
        <v>43698</v>
      </c>
      <c r="N483" s="396"/>
      <c r="O483" s="394">
        <v>9791036311406</v>
      </c>
      <c r="P483" s="451" t="s">
        <v>1381</v>
      </c>
      <c r="Q483" s="394">
        <v>5301075</v>
      </c>
      <c r="R483" s="398">
        <v>5.9</v>
      </c>
      <c r="S483" s="398">
        <f t="shared" si="64"/>
        <v>5.5924170616113749</v>
      </c>
      <c r="T483" s="452">
        <v>5.5E-2</v>
      </c>
      <c r="U483" s="1077"/>
      <c r="V483" s="400">
        <f t="shared" si="65"/>
        <v>0</v>
      </c>
      <c r="W483" s="401">
        <f t="shared" si="66"/>
        <v>0</v>
      </c>
      <c r="X483" s="402"/>
      <c r="Y483" s="402"/>
      <c r="Z483" s="402"/>
      <c r="AA483" s="402"/>
      <c r="AB483" s="402"/>
      <c r="AC483" s="403">
        <f t="shared" si="61"/>
        <v>0</v>
      </c>
      <c r="AD483" s="404">
        <f>IF($AC$2430&lt;85,AC483,AC483-(AC483*'EN-TÊTE DÉLÉGUES'!$C$37))</f>
        <v>0</v>
      </c>
      <c r="AE483" s="405">
        <f t="shared" si="67"/>
        <v>5.5E-2</v>
      </c>
      <c r="AF483" s="406">
        <f t="shared" si="62"/>
        <v>0</v>
      </c>
      <c r="AG483" s="407">
        <f t="shared" si="63"/>
        <v>0</v>
      </c>
    </row>
    <row r="484" spans="1:34" s="408" customFormat="1" ht="12" customHeight="1" x14ac:dyDescent="0.15">
      <c r="A484" s="449">
        <v>9791036311468</v>
      </c>
      <c r="B484" s="395">
        <v>23</v>
      </c>
      <c r="C484" s="393" t="s">
        <v>706</v>
      </c>
      <c r="D484" s="393" t="s">
        <v>1599</v>
      </c>
      <c r="E484" s="393" t="s">
        <v>5444</v>
      </c>
      <c r="F484" s="393" t="s">
        <v>476</v>
      </c>
      <c r="G484" s="450" t="s">
        <v>2888</v>
      </c>
      <c r="H484" s="394">
        <f>VLOOKUP(A484,'02.04.2024'!$A$2:$D$70989,3,FALSE)</f>
        <v>3290</v>
      </c>
      <c r="I484" s="395"/>
      <c r="J484" s="414">
        <v>200</v>
      </c>
      <c r="K484" s="396"/>
      <c r="L484" s="396"/>
      <c r="M484" s="396">
        <v>43698</v>
      </c>
      <c r="N484" s="396"/>
      <c r="O484" s="394">
        <v>9791036311468</v>
      </c>
      <c r="P484" s="451" t="s">
        <v>1382</v>
      </c>
      <c r="Q484" s="394">
        <v>5301693</v>
      </c>
      <c r="R484" s="398">
        <v>5.9</v>
      </c>
      <c r="S484" s="398">
        <f t="shared" si="64"/>
        <v>5.5924170616113749</v>
      </c>
      <c r="T484" s="452">
        <v>5.5E-2</v>
      </c>
      <c r="U484" s="1077"/>
      <c r="V484" s="400">
        <f t="shared" si="65"/>
        <v>0</v>
      </c>
      <c r="W484" s="401">
        <f t="shared" si="66"/>
        <v>0</v>
      </c>
      <c r="X484" s="402"/>
      <c r="Y484" s="402"/>
      <c r="Z484" s="402"/>
      <c r="AA484" s="402"/>
      <c r="AB484" s="402"/>
      <c r="AC484" s="403">
        <f t="shared" si="61"/>
        <v>0</v>
      </c>
      <c r="AD484" s="404">
        <f>IF($AC$2430&lt;85,AC484,AC484-(AC484*'EN-TÊTE DÉLÉGUES'!$C$37))</f>
        <v>0</v>
      </c>
      <c r="AE484" s="405">
        <f t="shared" si="67"/>
        <v>5.5E-2</v>
      </c>
      <c r="AF484" s="406">
        <f t="shared" si="62"/>
        <v>0</v>
      </c>
      <c r="AG484" s="407">
        <f t="shared" si="63"/>
        <v>0</v>
      </c>
    </row>
    <row r="485" spans="1:34" s="408" customFormat="1" ht="12" customHeight="1" x14ac:dyDescent="0.15">
      <c r="A485" s="391">
        <v>9791036330094</v>
      </c>
      <c r="B485" s="395">
        <v>23</v>
      </c>
      <c r="C485" s="393" t="s">
        <v>706</v>
      </c>
      <c r="D485" s="393" t="s">
        <v>1599</v>
      </c>
      <c r="E485" s="393" t="s">
        <v>5444</v>
      </c>
      <c r="F485" s="393" t="s">
        <v>279</v>
      </c>
      <c r="G485" s="450" t="s">
        <v>2392</v>
      </c>
      <c r="H485" s="394">
        <f>VLOOKUP(A485,'02.04.2024'!$A$2:$D$70989,3,FALSE)</f>
        <v>478</v>
      </c>
      <c r="I485" s="395"/>
      <c r="J485" s="395">
        <v>200</v>
      </c>
      <c r="K485" s="396"/>
      <c r="L485" s="396"/>
      <c r="M485" s="396">
        <v>44307</v>
      </c>
      <c r="N485" s="396"/>
      <c r="O485" s="397">
        <v>9791036330094</v>
      </c>
      <c r="P485" s="409" t="s">
        <v>2408</v>
      </c>
      <c r="Q485" s="397">
        <v>3513104</v>
      </c>
      <c r="R485" s="398">
        <v>5.9</v>
      </c>
      <c r="S485" s="398">
        <f t="shared" si="64"/>
        <v>5.5924170616113749</v>
      </c>
      <c r="T485" s="399">
        <v>5.5E-2</v>
      </c>
      <c r="U485" s="1077"/>
      <c r="V485" s="400">
        <f t="shared" si="65"/>
        <v>0</v>
      </c>
      <c r="W485" s="401">
        <f t="shared" si="66"/>
        <v>0</v>
      </c>
      <c r="X485" s="402"/>
      <c r="Y485" s="402"/>
      <c r="Z485" s="402"/>
      <c r="AA485" s="402"/>
      <c r="AB485" s="402"/>
      <c r="AC485" s="403">
        <f t="shared" si="61"/>
        <v>0</v>
      </c>
      <c r="AD485" s="404">
        <f>IF($AC$2430&lt;85,AC485,AC485-(AC485*'EN-TÊTE DÉLÉGUES'!$C$37))</f>
        <v>0</v>
      </c>
      <c r="AE485" s="405">
        <f t="shared" si="67"/>
        <v>5.5E-2</v>
      </c>
      <c r="AF485" s="406">
        <f t="shared" si="62"/>
        <v>0</v>
      </c>
      <c r="AG485" s="407">
        <f t="shared" si="63"/>
        <v>0</v>
      </c>
    </row>
    <row r="486" spans="1:34" s="408" customFormat="1" ht="12" customHeight="1" x14ac:dyDescent="0.15">
      <c r="A486" s="391">
        <v>9791036346125</v>
      </c>
      <c r="B486" s="395">
        <v>23</v>
      </c>
      <c r="C486" s="393" t="s">
        <v>706</v>
      </c>
      <c r="D486" s="393" t="s">
        <v>1599</v>
      </c>
      <c r="E486" s="393" t="s">
        <v>5444</v>
      </c>
      <c r="F486" s="393" t="s">
        <v>279</v>
      </c>
      <c r="G486" s="393" t="s">
        <v>3725</v>
      </c>
      <c r="H486" s="394">
        <f>VLOOKUP(A486,'02.04.2024'!$A$2:$D$70989,3,FALSE)</f>
        <v>1452</v>
      </c>
      <c r="I486" s="395"/>
      <c r="J486" s="395">
        <v>200</v>
      </c>
      <c r="K486" s="396"/>
      <c r="L486" s="396"/>
      <c r="M486" s="396">
        <v>44790</v>
      </c>
      <c r="N486" s="396"/>
      <c r="O486" s="397">
        <v>9791036346125</v>
      </c>
      <c r="P486" s="451" t="s">
        <v>3726</v>
      </c>
      <c r="Q486" s="414">
        <v>3285105</v>
      </c>
      <c r="R486" s="398">
        <v>5.9</v>
      </c>
      <c r="S486" s="398">
        <f t="shared" si="64"/>
        <v>5.5924170616113749</v>
      </c>
      <c r="T486" s="399">
        <v>5.5E-2</v>
      </c>
      <c r="U486" s="1077"/>
      <c r="V486" s="400">
        <f t="shared" si="65"/>
        <v>0</v>
      </c>
      <c r="W486" s="401">
        <f t="shared" si="66"/>
        <v>0</v>
      </c>
      <c r="X486" s="402"/>
      <c r="Y486" s="402"/>
      <c r="Z486" s="402"/>
      <c r="AA486" s="402"/>
      <c r="AB486" s="402"/>
      <c r="AC486" s="453">
        <f t="shared" si="61"/>
        <v>0</v>
      </c>
      <c r="AD486" s="454">
        <f>IF($AC$2430&lt;85,AC486,AC486-(AC486*'EN-TÊTE DÉLÉGUES'!$C$37))</f>
        <v>0</v>
      </c>
      <c r="AE486" s="455">
        <f t="shared" si="67"/>
        <v>5.5E-2</v>
      </c>
      <c r="AF486" s="456">
        <f t="shared" si="62"/>
        <v>0</v>
      </c>
      <c r="AG486" s="457">
        <f t="shared" si="63"/>
        <v>0</v>
      </c>
    </row>
    <row r="487" spans="1:34" s="408" customFormat="1" ht="12" customHeight="1" x14ac:dyDescent="0.15">
      <c r="A487" s="391">
        <v>9791036311383</v>
      </c>
      <c r="B487" s="395">
        <v>23</v>
      </c>
      <c r="C487" s="393" t="s">
        <v>706</v>
      </c>
      <c r="D487" s="393" t="s">
        <v>1599</v>
      </c>
      <c r="E487" s="393" t="s">
        <v>5444</v>
      </c>
      <c r="F487" s="393" t="s">
        <v>15</v>
      </c>
      <c r="G487" s="459" t="s">
        <v>1601</v>
      </c>
      <c r="H487" s="394">
        <f>VLOOKUP(A487,'02.04.2024'!$A$2:$D$70989,3,FALSE)</f>
        <v>4658</v>
      </c>
      <c r="I487" s="395"/>
      <c r="J487" s="395">
        <v>200</v>
      </c>
      <c r="K487" s="396"/>
      <c r="L487" s="396"/>
      <c r="M487" s="396">
        <v>43698</v>
      </c>
      <c r="N487" s="396"/>
      <c r="O487" s="397">
        <v>9791036311383</v>
      </c>
      <c r="P487" s="397" t="s">
        <v>1351</v>
      </c>
      <c r="Q487" s="397">
        <v>5300829</v>
      </c>
      <c r="R487" s="398">
        <v>5.9</v>
      </c>
      <c r="S487" s="398">
        <f t="shared" si="64"/>
        <v>5.5924170616113749</v>
      </c>
      <c r="T487" s="399">
        <v>5.5E-2</v>
      </c>
      <c r="U487" s="1077"/>
      <c r="V487" s="400">
        <f t="shared" si="65"/>
        <v>0</v>
      </c>
      <c r="W487" s="401">
        <f t="shared" si="66"/>
        <v>0</v>
      </c>
      <c r="X487" s="402"/>
      <c r="Y487" s="402"/>
      <c r="Z487" s="402"/>
      <c r="AA487" s="402"/>
      <c r="AB487" s="402"/>
      <c r="AC487" s="403">
        <f t="shared" si="61"/>
        <v>0</v>
      </c>
      <c r="AD487" s="404">
        <f>IF($AC$2430&lt;85,AC487,AC487-(AC487*'EN-TÊTE DÉLÉGUES'!$C$37))</f>
        <v>0</v>
      </c>
      <c r="AE487" s="405">
        <f t="shared" si="67"/>
        <v>5.5E-2</v>
      </c>
      <c r="AF487" s="406">
        <f t="shared" si="62"/>
        <v>0</v>
      </c>
      <c r="AG487" s="407">
        <f t="shared" si="63"/>
        <v>0</v>
      </c>
    </row>
    <row r="488" spans="1:34" s="408" customFormat="1" ht="12" customHeight="1" x14ac:dyDescent="0.15">
      <c r="A488" s="449">
        <v>9791036311390</v>
      </c>
      <c r="B488" s="395">
        <v>23</v>
      </c>
      <c r="C488" s="393" t="s">
        <v>706</v>
      </c>
      <c r="D488" s="393" t="s">
        <v>1599</v>
      </c>
      <c r="E488" s="393" t="s">
        <v>5444</v>
      </c>
      <c r="F488" s="393" t="s">
        <v>15</v>
      </c>
      <c r="G488" s="450" t="s">
        <v>1291</v>
      </c>
      <c r="H488" s="394">
        <f>VLOOKUP(A488,'02.04.2024'!$A$2:$D$70989,3,FALSE)</f>
        <v>473</v>
      </c>
      <c r="I488" s="395"/>
      <c r="J488" s="414">
        <v>200</v>
      </c>
      <c r="K488" s="396"/>
      <c r="L488" s="396"/>
      <c r="M488" s="396">
        <v>43698</v>
      </c>
      <c r="N488" s="396"/>
      <c r="O488" s="394">
        <v>9791036311390</v>
      </c>
      <c r="P488" s="451" t="s">
        <v>1352</v>
      </c>
      <c r="Q488" s="394">
        <v>5300952</v>
      </c>
      <c r="R488" s="398">
        <v>5.9</v>
      </c>
      <c r="S488" s="398">
        <f t="shared" si="64"/>
        <v>5.5924170616113749</v>
      </c>
      <c r="T488" s="452">
        <v>5.5E-2</v>
      </c>
      <c r="U488" s="1077"/>
      <c r="V488" s="400">
        <f t="shared" si="65"/>
        <v>0</v>
      </c>
      <c r="W488" s="401">
        <f t="shared" si="66"/>
        <v>0</v>
      </c>
      <c r="X488" s="402"/>
      <c r="Y488" s="402"/>
      <c r="Z488" s="402"/>
      <c r="AA488" s="402"/>
      <c r="AB488" s="402"/>
      <c r="AC488" s="403">
        <f t="shared" si="61"/>
        <v>0</v>
      </c>
      <c r="AD488" s="404">
        <f>IF($AC$2430&lt;85,AC488,AC488-(AC488*'EN-TÊTE DÉLÉGUES'!$C$37))</f>
        <v>0</v>
      </c>
      <c r="AE488" s="405">
        <f t="shared" si="67"/>
        <v>5.5E-2</v>
      </c>
      <c r="AF488" s="406">
        <f t="shared" si="62"/>
        <v>0</v>
      </c>
      <c r="AG488" s="407">
        <f t="shared" si="63"/>
        <v>0</v>
      </c>
    </row>
    <row r="489" spans="1:34" s="408" customFormat="1" ht="12" customHeight="1" x14ac:dyDescent="0.15">
      <c r="A489" s="449">
        <v>9791036328022</v>
      </c>
      <c r="B489" s="395">
        <v>23</v>
      </c>
      <c r="C489" s="450" t="s">
        <v>706</v>
      </c>
      <c r="D489" s="450" t="s">
        <v>1599</v>
      </c>
      <c r="E489" s="393" t="s">
        <v>5444</v>
      </c>
      <c r="F489" s="393" t="s">
        <v>15</v>
      </c>
      <c r="G489" s="450" t="s">
        <v>3182</v>
      </c>
      <c r="H489" s="394">
        <f>VLOOKUP(A489,'02.04.2024'!$A$2:$D$70989,3,FALSE)</f>
        <v>1923</v>
      </c>
      <c r="I489" s="395"/>
      <c r="J489" s="414">
        <v>200</v>
      </c>
      <c r="K489" s="396"/>
      <c r="L489" s="396"/>
      <c r="M489" s="396">
        <v>44657</v>
      </c>
      <c r="N489" s="396"/>
      <c r="O489" s="394">
        <v>9791036328022</v>
      </c>
      <c r="P489" s="451" t="s">
        <v>3174</v>
      </c>
      <c r="Q489" s="394">
        <v>1864814</v>
      </c>
      <c r="R489" s="398">
        <v>5.9</v>
      </c>
      <c r="S489" s="398">
        <f t="shared" si="64"/>
        <v>5.5924170616113749</v>
      </c>
      <c r="T489" s="452">
        <v>5.5E-2</v>
      </c>
      <c r="U489" s="1077"/>
      <c r="V489" s="400">
        <f t="shared" si="65"/>
        <v>0</v>
      </c>
      <c r="W489" s="401">
        <f t="shared" si="66"/>
        <v>0</v>
      </c>
      <c r="X489" s="402"/>
      <c r="Y489" s="402"/>
      <c r="Z489" s="402"/>
      <c r="AA489" s="402"/>
      <c r="AB489" s="402"/>
      <c r="AC489" s="403">
        <f t="shared" si="61"/>
        <v>0</v>
      </c>
      <c r="AD489" s="404">
        <f>IF($AC$2430&lt;85,AC489,AC489-(AC489*'EN-TÊTE DÉLÉGUES'!$C$37))</f>
        <v>0</v>
      </c>
      <c r="AE489" s="405">
        <f t="shared" si="67"/>
        <v>5.5E-2</v>
      </c>
      <c r="AF489" s="406">
        <f t="shared" si="62"/>
        <v>0</v>
      </c>
      <c r="AG489" s="407">
        <f t="shared" si="63"/>
        <v>0</v>
      </c>
    </row>
    <row r="490" spans="1:34" s="408" customFormat="1" ht="12" customHeight="1" x14ac:dyDescent="0.15">
      <c r="A490" s="449">
        <v>9791036336485</v>
      </c>
      <c r="B490" s="395">
        <v>23</v>
      </c>
      <c r="C490" s="450" t="s">
        <v>706</v>
      </c>
      <c r="D490" s="450" t="s">
        <v>1599</v>
      </c>
      <c r="E490" s="393" t="s">
        <v>5444</v>
      </c>
      <c r="F490" s="393" t="s">
        <v>15</v>
      </c>
      <c r="G490" s="450" t="s">
        <v>3181</v>
      </c>
      <c r="H490" s="394">
        <f>VLOOKUP(A490,'02.04.2024'!$A$2:$D$70989,3,FALSE)</f>
        <v>1835</v>
      </c>
      <c r="I490" s="395"/>
      <c r="J490" s="414">
        <v>200</v>
      </c>
      <c r="K490" s="396"/>
      <c r="L490" s="396"/>
      <c r="M490" s="396">
        <v>44657</v>
      </c>
      <c r="N490" s="396"/>
      <c r="O490" s="394">
        <v>9791036336485</v>
      </c>
      <c r="P490" s="451" t="s">
        <v>3173</v>
      </c>
      <c r="Q490" s="394">
        <v>6269186</v>
      </c>
      <c r="R490" s="398">
        <v>5.9</v>
      </c>
      <c r="S490" s="398">
        <f t="shared" si="64"/>
        <v>5.5924170616113749</v>
      </c>
      <c r="T490" s="452">
        <v>5.5E-2</v>
      </c>
      <c r="U490" s="1077"/>
      <c r="V490" s="400">
        <f t="shared" si="65"/>
        <v>0</v>
      </c>
      <c r="W490" s="401">
        <f t="shared" si="66"/>
        <v>0</v>
      </c>
      <c r="X490" s="402"/>
      <c r="Y490" s="402"/>
      <c r="Z490" s="402"/>
      <c r="AA490" s="402"/>
      <c r="AB490" s="402"/>
      <c r="AC490" s="403">
        <f t="shared" si="61"/>
        <v>0</v>
      </c>
      <c r="AD490" s="404">
        <f>IF($AC$2430&lt;85,AC490,AC490-(AC490*'EN-TÊTE DÉLÉGUES'!$C$37))</f>
        <v>0</v>
      </c>
      <c r="AE490" s="405">
        <f t="shared" si="67"/>
        <v>5.5E-2</v>
      </c>
      <c r="AF490" s="406">
        <f t="shared" si="62"/>
        <v>0</v>
      </c>
      <c r="AG490" s="407">
        <f t="shared" si="63"/>
        <v>0</v>
      </c>
    </row>
    <row r="491" spans="1:34" s="408" customFormat="1" ht="12" customHeight="1" x14ac:dyDescent="0.15">
      <c r="A491" s="391">
        <v>9791036303326</v>
      </c>
      <c r="B491" s="395">
        <v>23</v>
      </c>
      <c r="C491" s="450" t="s">
        <v>706</v>
      </c>
      <c r="D491" s="450" t="s">
        <v>1599</v>
      </c>
      <c r="E491" s="393" t="s">
        <v>5444</v>
      </c>
      <c r="F491" s="450" t="s">
        <v>15</v>
      </c>
      <c r="G491" s="450" t="s">
        <v>1605</v>
      </c>
      <c r="H491" s="394">
        <f>VLOOKUP(A491,'02.04.2024'!$A$2:$D$70989,3,FALSE)</f>
        <v>467</v>
      </c>
      <c r="I491" s="395"/>
      <c r="J491" s="414">
        <v>200</v>
      </c>
      <c r="K491" s="396"/>
      <c r="L491" s="396"/>
      <c r="M491" s="396">
        <v>44062</v>
      </c>
      <c r="N491" s="396"/>
      <c r="O491" s="394">
        <v>9791036303326</v>
      </c>
      <c r="P491" s="451" t="s">
        <v>1606</v>
      </c>
      <c r="Q491" s="394">
        <v>3649625</v>
      </c>
      <c r="R491" s="398">
        <v>5.9</v>
      </c>
      <c r="S491" s="398">
        <f t="shared" si="64"/>
        <v>5.5924170616113749</v>
      </c>
      <c r="T491" s="452">
        <v>5.5E-2</v>
      </c>
      <c r="U491" s="1077"/>
      <c r="V491" s="400">
        <f t="shared" si="65"/>
        <v>0</v>
      </c>
      <c r="W491" s="401">
        <f t="shared" si="66"/>
        <v>0</v>
      </c>
      <c r="X491" s="402"/>
      <c r="Y491" s="402"/>
      <c r="Z491" s="402"/>
      <c r="AA491" s="402"/>
      <c r="AB491" s="402"/>
      <c r="AC491" s="403">
        <f t="shared" si="61"/>
        <v>0</v>
      </c>
      <c r="AD491" s="404">
        <f>IF($AC$2430&lt;85,AC491,AC491-(AC491*'EN-TÊTE DÉLÉGUES'!$C$37))</f>
        <v>0</v>
      </c>
      <c r="AE491" s="405">
        <f t="shared" si="67"/>
        <v>5.5E-2</v>
      </c>
      <c r="AF491" s="406">
        <f t="shared" si="62"/>
        <v>0</v>
      </c>
      <c r="AG491" s="407">
        <f t="shared" si="63"/>
        <v>0</v>
      </c>
    </row>
    <row r="492" spans="1:34" s="408" customFormat="1" ht="12" customHeight="1" x14ac:dyDescent="0.15">
      <c r="A492" s="391">
        <v>9791036319587</v>
      </c>
      <c r="B492" s="395">
        <v>23</v>
      </c>
      <c r="C492" s="393" t="s">
        <v>706</v>
      </c>
      <c r="D492" s="393" t="s">
        <v>1599</v>
      </c>
      <c r="E492" s="393" t="s">
        <v>5444</v>
      </c>
      <c r="F492" s="393" t="s">
        <v>15</v>
      </c>
      <c r="G492" s="450" t="s">
        <v>2890</v>
      </c>
      <c r="H492" s="394">
        <f>VLOOKUP(A492,'02.04.2024'!$A$2:$D$70989,3,FALSE)</f>
        <v>1556</v>
      </c>
      <c r="I492" s="395"/>
      <c r="J492" s="395">
        <v>200</v>
      </c>
      <c r="K492" s="396"/>
      <c r="L492" s="396"/>
      <c r="M492" s="396">
        <v>44307</v>
      </c>
      <c r="N492" s="396"/>
      <c r="O492" s="397">
        <v>9791036319587</v>
      </c>
      <c r="P492" s="409" t="s">
        <v>2187</v>
      </c>
      <c r="Q492" s="397">
        <v>4682335</v>
      </c>
      <c r="R492" s="398">
        <v>5.9</v>
      </c>
      <c r="S492" s="398">
        <f t="shared" si="64"/>
        <v>5.5924170616113749</v>
      </c>
      <c r="T492" s="399">
        <v>5.5E-2</v>
      </c>
      <c r="U492" s="1077"/>
      <c r="V492" s="400">
        <f t="shared" si="65"/>
        <v>0</v>
      </c>
      <c r="W492" s="401">
        <f t="shared" si="66"/>
        <v>0</v>
      </c>
      <c r="X492" s="402"/>
      <c r="Y492" s="402"/>
      <c r="Z492" s="402"/>
      <c r="AA492" s="402"/>
      <c r="AB492" s="402"/>
      <c r="AC492" s="403">
        <f t="shared" ref="AC492:AC555" si="68">W492/(1+AE492)</f>
        <v>0</v>
      </c>
      <c r="AD492" s="404">
        <f>IF($AC$2430&lt;85,AC492,AC492-(AC492*'EN-TÊTE DÉLÉGUES'!$C$37))</f>
        <v>0</v>
      </c>
      <c r="AE492" s="405">
        <f t="shared" si="67"/>
        <v>5.5E-2</v>
      </c>
      <c r="AF492" s="406">
        <f t="shared" ref="AF492:AF555" si="69">+AD492*AE492</f>
        <v>0</v>
      </c>
      <c r="AG492" s="407">
        <f t="shared" ref="AG492:AG555" si="70">+AD492+AF492</f>
        <v>0</v>
      </c>
    </row>
    <row r="493" spans="1:34" s="408" customFormat="1" ht="12" customHeight="1" x14ac:dyDescent="0.15">
      <c r="A493" s="449">
        <v>9791036336492</v>
      </c>
      <c r="B493" s="395">
        <v>23</v>
      </c>
      <c r="C493" s="450" t="s">
        <v>706</v>
      </c>
      <c r="D493" s="450" t="s">
        <v>1599</v>
      </c>
      <c r="E493" s="393" t="s">
        <v>5444</v>
      </c>
      <c r="F493" s="393" t="s">
        <v>15</v>
      </c>
      <c r="G493" s="450" t="s">
        <v>3183</v>
      </c>
      <c r="H493" s="394">
        <f>VLOOKUP(A493,'02.04.2024'!$A$2:$D$70989,3,FALSE)</f>
        <v>1007</v>
      </c>
      <c r="I493" s="395"/>
      <c r="J493" s="414">
        <v>200</v>
      </c>
      <c r="K493" s="396"/>
      <c r="L493" s="396"/>
      <c r="M493" s="396">
        <v>44657</v>
      </c>
      <c r="N493" s="396"/>
      <c r="O493" s="394">
        <v>9791036336492</v>
      </c>
      <c r="P493" s="451" t="s">
        <v>3175</v>
      </c>
      <c r="Q493" s="394">
        <v>6269309</v>
      </c>
      <c r="R493" s="398">
        <v>5.9</v>
      </c>
      <c r="S493" s="398">
        <f t="shared" si="64"/>
        <v>5.5924170616113749</v>
      </c>
      <c r="T493" s="452">
        <v>5.5E-2</v>
      </c>
      <c r="U493" s="1077"/>
      <c r="V493" s="400">
        <f t="shared" si="65"/>
        <v>0</v>
      </c>
      <c r="W493" s="401">
        <f t="shared" si="66"/>
        <v>0</v>
      </c>
      <c r="X493" s="402"/>
      <c r="Y493" s="402"/>
      <c r="Z493" s="402"/>
      <c r="AA493" s="402"/>
      <c r="AB493" s="402"/>
      <c r="AC493" s="403">
        <f t="shared" si="68"/>
        <v>0</v>
      </c>
      <c r="AD493" s="404">
        <f>IF($AC$2430&lt;85,AC493,AC493-(AC493*'EN-TÊTE DÉLÉGUES'!$C$37))</f>
        <v>0</v>
      </c>
      <c r="AE493" s="405">
        <f t="shared" si="67"/>
        <v>5.5E-2</v>
      </c>
      <c r="AF493" s="406">
        <f t="shared" si="69"/>
        <v>0</v>
      </c>
      <c r="AG493" s="407">
        <f t="shared" si="70"/>
        <v>0</v>
      </c>
    </row>
    <row r="494" spans="1:34" s="1" customFormat="1" ht="12" customHeight="1" x14ac:dyDescent="0.15">
      <c r="A494" s="224">
        <v>9791036323669</v>
      </c>
      <c r="B494" s="190">
        <v>23</v>
      </c>
      <c r="C494" s="222" t="s">
        <v>706</v>
      </c>
      <c r="D494" s="222" t="s">
        <v>1599</v>
      </c>
      <c r="E494" s="188" t="s">
        <v>5444</v>
      </c>
      <c r="F494" s="188" t="s">
        <v>15</v>
      </c>
      <c r="G494" s="222" t="s">
        <v>2061</v>
      </c>
      <c r="H494" s="189">
        <f>VLOOKUP(A494,'02.04.2024'!$A$2:$D$70989,3,FALSE)</f>
        <v>0</v>
      </c>
      <c r="I494" s="190" t="s">
        <v>378</v>
      </c>
      <c r="J494" s="226">
        <v>200</v>
      </c>
      <c r="K494" s="191"/>
      <c r="L494" s="191"/>
      <c r="M494" s="191">
        <v>44139</v>
      </c>
      <c r="N494" s="191"/>
      <c r="O494" s="189">
        <v>9791036323669</v>
      </c>
      <c r="P494" s="227" t="s">
        <v>2060</v>
      </c>
      <c r="Q494" s="189">
        <v>6212889</v>
      </c>
      <c r="R494" s="194">
        <v>5.9</v>
      </c>
      <c r="S494" s="194">
        <f t="shared" si="64"/>
        <v>5.5924170616113749</v>
      </c>
      <c r="T494" s="350">
        <v>5.5E-2</v>
      </c>
      <c r="U494" s="1079"/>
      <c r="V494" s="239">
        <f t="shared" si="65"/>
        <v>0</v>
      </c>
      <c r="W494" s="195">
        <f t="shared" si="66"/>
        <v>0</v>
      </c>
      <c r="X494" s="197"/>
      <c r="Y494" s="197"/>
      <c r="Z494" s="197"/>
      <c r="AA494" s="197"/>
      <c r="AB494" s="197"/>
      <c r="AC494" s="209">
        <f t="shared" si="68"/>
        <v>0</v>
      </c>
      <c r="AD494" s="217">
        <f>IF($AC$2430&lt;85,AC494,AC494-(AC494*'EN-TÊTE DÉLÉGUES'!$C$37))</f>
        <v>0</v>
      </c>
      <c r="AE494" s="210">
        <f t="shared" si="67"/>
        <v>5.5E-2</v>
      </c>
      <c r="AF494" s="211">
        <f t="shared" si="69"/>
        <v>0</v>
      </c>
      <c r="AG494" s="212">
        <f t="shared" si="70"/>
        <v>0</v>
      </c>
    </row>
    <row r="495" spans="1:34" s="408" customFormat="1" ht="12" customHeight="1" x14ac:dyDescent="0.15">
      <c r="A495" s="391">
        <v>9791036341274</v>
      </c>
      <c r="B495" s="395">
        <v>23</v>
      </c>
      <c r="C495" s="393" t="s">
        <v>706</v>
      </c>
      <c r="D495" s="393" t="s">
        <v>1599</v>
      </c>
      <c r="E495" s="393" t="s">
        <v>5444</v>
      </c>
      <c r="F495" s="393" t="s">
        <v>15</v>
      </c>
      <c r="G495" s="459" t="s">
        <v>5446</v>
      </c>
      <c r="H495" s="394">
        <f>VLOOKUP(A495,'02.04.2024'!$A$2:$D$70989,3,FALSE)</f>
        <v>1863</v>
      </c>
      <c r="I495" s="395"/>
      <c r="J495" s="395">
        <v>200</v>
      </c>
      <c r="K495" s="396"/>
      <c r="L495" s="396"/>
      <c r="M495" s="396">
        <v>44993</v>
      </c>
      <c r="N495" s="397"/>
      <c r="O495" s="397">
        <v>9791036341274</v>
      </c>
      <c r="P495" s="397" t="s">
        <v>4030</v>
      </c>
      <c r="Q495" s="460">
        <v>8414227</v>
      </c>
      <c r="R495" s="398">
        <v>5.9</v>
      </c>
      <c r="S495" s="398">
        <f t="shared" si="64"/>
        <v>5.5924170616113749</v>
      </c>
      <c r="T495" s="461">
        <v>5.5E-2</v>
      </c>
      <c r="U495" s="1097"/>
      <c r="V495" s="400">
        <f t="shared" si="65"/>
        <v>0</v>
      </c>
      <c r="W495" s="401">
        <f t="shared" si="66"/>
        <v>0</v>
      </c>
      <c r="X495" s="402"/>
      <c r="Y495" s="402"/>
      <c r="Z495" s="402"/>
      <c r="AA495" s="402"/>
      <c r="AB495" s="402"/>
      <c r="AC495" s="453">
        <f t="shared" si="68"/>
        <v>0</v>
      </c>
      <c r="AD495" s="454">
        <f>IF($AC$2430&lt;85,AC495,AC495-(AC495*'EN-TÊTE DÉLÉGUES'!$C$37))</f>
        <v>0</v>
      </c>
      <c r="AE495" s="455">
        <f t="shared" si="67"/>
        <v>5.5E-2</v>
      </c>
      <c r="AF495" s="456">
        <f t="shared" si="69"/>
        <v>0</v>
      </c>
      <c r="AG495" s="457">
        <f t="shared" si="70"/>
        <v>0</v>
      </c>
    </row>
    <row r="496" spans="1:34" s="408" customFormat="1" ht="12" customHeight="1" x14ac:dyDescent="0.15">
      <c r="A496" s="391">
        <v>9791036345524</v>
      </c>
      <c r="B496" s="395">
        <v>23</v>
      </c>
      <c r="C496" s="393" t="s">
        <v>706</v>
      </c>
      <c r="D496" s="393" t="s">
        <v>1599</v>
      </c>
      <c r="E496" s="393" t="s">
        <v>5444</v>
      </c>
      <c r="F496" s="393" t="s">
        <v>15</v>
      </c>
      <c r="G496" s="393" t="s">
        <v>3801</v>
      </c>
      <c r="H496" s="394">
        <f>VLOOKUP(A496,'02.04.2024'!$A$2:$D$70989,3,FALSE)</f>
        <v>3185</v>
      </c>
      <c r="I496" s="394"/>
      <c r="J496" s="395">
        <v>200</v>
      </c>
      <c r="K496" s="396"/>
      <c r="L496" s="396"/>
      <c r="M496" s="396">
        <v>44790</v>
      </c>
      <c r="N496" s="396"/>
      <c r="O496" s="397">
        <v>9791036345524</v>
      </c>
      <c r="P496" s="397" t="s">
        <v>3802</v>
      </c>
      <c r="Q496" s="397">
        <v>2931120</v>
      </c>
      <c r="R496" s="490">
        <v>5.9</v>
      </c>
      <c r="S496" s="398">
        <f t="shared" si="64"/>
        <v>5.5924170616113749</v>
      </c>
      <c r="T496" s="452">
        <v>5.5E-2</v>
      </c>
      <c r="U496" s="1077"/>
      <c r="V496" s="400">
        <f t="shared" si="65"/>
        <v>0</v>
      </c>
      <c r="W496" s="401">
        <f t="shared" si="66"/>
        <v>0</v>
      </c>
      <c r="X496" s="491"/>
      <c r="Y496" s="402"/>
      <c r="Z496" s="402"/>
      <c r="AA496" s="402"/>
      <c r="AB496" s="402"/>
      <c r="AC496" s="453">
        <f t="shared" si="68"/>
        <v>0</v>
      </c>
      <c r="AD496" s="454">
        <f>IF($AC$2430&lt;85,AC496,AC496-(AC496*'EN-TÊTE DÉLÉGUES'!$C$37))</f>
        <v>0</v>
      </c>
      <c r="AE496" s="455">
        <f t="shared" si="67"/>
        <v>5.5E-2</v>
      </c>
      <c r="AF496" s="456">
        <f t="shared" si="69"/>
        <v>0</v>
      </c>
      <c r="AG496" s="457">
        <f t="shared" si="70"/>
        <v>0</v>
      </c>
      <c r="AH496" s="492"/>
    </row>
    <row r="497" spans="1:34" s="446" customFormat="1" ht="12" customHeight="1" x14ac:dyDescent="0.15">
      <c r="A497" s="937">
        <v>9791036360534</v>
      </c>
      <c r="B497" s="951">
        <v>23</v>
      </c>
      <c r="C497" s="952" t="s">
        <v>706</v>
      </c>
      <c r="D497" s="953" t="s">
        <v>1599</v>
      </c>
      <c r="E497" s="939" t="s">
        <v>5444</v>
      </c>
      <c r="F497" s="939" t="s">
        <v>15</v>
      </c>
      <c r="G497" s="939" t="s">
        <v>4946</v>
      </c>
      <c r="H497" s="941">
        <f>VLOOKUP(A497,'02.04.2024'!$A$2:$D$70989,3,FALSE)</f>
        <v>2485</v>
      </c>
      <c r="I497" s="941"/>
      <c r="J497" s="938">
        <v>200</v>
      </c>
      <c r="K497" s="942"/>
      <c r="L497" s="942"/>
      <c r="M497" s="942">
        <v>45357</v>
      </c>
      <c r="N497" s="942" t="s">
        <v>1811</v>
      </c>
      <c r="O497" s="943">
        <v>9791036360534</v>
      </c>
      <c r="P497" s="943" t="s">
        <v>4947</v>
      </c>
      <c r="Q497" s="943">
        <v>5601266</v>
      </c>
      <c r="R497" s="954">
        <v>5.9</v>
      </c>
      <c r="S497" s="945">
        <f t="shared" si="64"/>
        <v>5.5924170616113749</v>
      </c>
      <c r="T497" s="955">
        <v>5.5E-2</v>
      </c>
      <c r="U497" s="1101"/>
      <c r="V497" s="947">
        <f>AC497</f>
        <v>0</v>
      </c>
      <c r="W497" s="948">
        <f t="shared" si="66"/>
        <v>0</v>
      </c>
      <c r="X497" s="440"/>
      <c r="Y497" s="440"/>
      <c r="Z497" s="440"/>
      <c r="AA497" s="440"/>
      <c r="AB497" s="440"/>
      <c r="AC497" s="441">
        <f>W497/(1+AE497)</f>
        <v>0</v>
      </c>
      <c r="AD497" s="442">
        <f>IF($AC$2430&lt;85,AC497,AC497-(AC497*'EN-TÊTE DÉLÉGUES'!$C$37))</f>
        <v>0</v>
      </c>
      <c r="AE497" s="443">
        <f t="shared" si="67"/>
        <v>5.5E-2</v>
      </c>
      <c r="AF497" s="444">
        <f>+AD497*AE497</f>
        <v>0</v>
      </c>
      <c r="AG497" s="445">
        <f>+AD497+AF497</f>
        <v>0</v>
      </c>
    </row>
    <row r="498" spans="1:34" s="446" customFormat="1" ht="12" customHeight="1" x14ac:dyDescent="0.15">
      <c r="A498" s="937">
        <v>9791036360527</v>
      </c>
      <c r="B498" s="951">
        <v>23</v>
      </c>
      <c r="C498" s="952" t="s">
        <v>706</v>
      </c>
      <c r="D498" s="953" t="s">
        <v>1599</v>
      </c>
      <c r="E498" s="939" t="s">
        <v>5444</v>
      </c>
      <c r="F498" s="939" t="s">
        <v>15</v>
      </c>
      <c r="G498" s="939" t="s">
        <v>4948</v>
      </c>
      <c r="H498" s="941">
        <f>VLOOKUP(A498,'02.04.2024'!$A$2:$D$70989,3,FALSE)</f>
        <v>2493</v>
      </c>
      <c r="I498" s="941"/>
      <c r="J498" s="938">
        <v>200</v>
      </c>
      <c r="K498" s="942"/>
      <c r="L498" s="942"/>
      <c r="M498" s="942">
        <v>45357</v>
      </c>
      <c r="N498" s="942" t="s">
        <v>1811</v>
      </c>
      <c r="O498" s="943">
        <v>9791036360527</v>
      </c>
      <c r="P498" s="943" t="s">
        <v>4949</v>
      </c>
      <c r="Q498" s="943">
        <v>5601142</v>
      </c>
      <c r="R498" s="954">
        <v>5.9</v>
      </c>
      <c r="S498" s="945">
        <f t="shared" ref="S498:S561" si="71">R498/(1+T498)</f>
        <v>5.5924170616113749</v>
      </c>
      <c r="T498" s="955">
        <v>5.5E-2</v>
      </c>
      <c r="U498" s="1101"/>
      <c r="V498" s="947">
        <f>AC498</f>
        <v>0</v>
      </c>
      <c r="W498" s="948">
        <f t="shared" si="66"/>
        <v>0</v>
      </c>
      <c r="X498" s="440"/>
      <c r="Y498" s="440"/>
      <c r="Z498" s="440"/>
      <c r="AA498" s="440"/>
      <c r="AB498" s="440"/>
      <c r="AC498" s="441">
        <f>W498/(1+AE498)</f>
        <v>0</v>
      </c>
      <c r="AD498" s="442">
        <f>IF($AC$2430&lt;85,AC498,AC498-(AC498*'EN-TÊTE DÉLÉGUES'!$C$37))</f>
        <v>0</v>
      </c>
      <c r="AE498" s="443">
        <f t="shared" si="67"/>
        <v>5.5E-2</v>
      </c>
      <c r="AF498" s="444">
        <f>+AD498*AE498</f>
        <v>0</v>
      </c>
      <c r="AG498" s="445">
        <f>+AD498+AF498</f>
        <v>0</v>
      </c>
    </row>
    <row r="499" spans="1:34" s="408" customFormat="1" ht="12" customHeight="1" x14ac:dyDescent="0.15">
      <c r="A499" s="449">
        <v>9791036316272</v>
      </c>
      <c r="B499" s="395">
        <v>23</v>
      </c>
      <c r="C499" s="393" t="s">
        <v>706</v>
      </c>
      <c r="D499" s="393" t="s">
        <v>1599</v>
      </c>
      <c r="E499" s="393" t="s">
        <v>5444</v>
      </c>
      <c r="F499" s="393" t="s">
        <v>15</v>
      </c>
      <c r="G499" s="450" t="s">
        <v>1837</v>
      </c>
      <c r="H499" s="394">
        <f>VLOOKUP(A499,'02.04.2024'!$A$2:$D$70989,3,FALSE)</f>
        <v>695</v>
      </c>
      <c r="I499" s="395"/>
      <c r="J499" s="414">
        <v>200</v>
      </c>
      <c r="K499" s="396"/>
      <c r="L499" s="396"/>
      <c r="M499" s="396">
        <v>44062</v>
      </c>
      <c r="N499" s="396"/>
      <c r="O499" s="394">
        <v>9791036316272</v>
      </c>
      <c r="P499" s="451" t="s">
        <v>1840</v>
      </c>
      <c r="Q499" s="394">
        <v>1697779</v>
      </c>
      <c r="R499" s="398">
        <v>5.9</v>
      </c>
      <c r="S499" s="398">
        <f t="shared" si="71"/>
        <v>5.5924170616113749</v>
      </c>
      <c r="T499" s="452">
        <v>5.5E-2</v>
      </c>
      <c r="U499" s="1077"/>
      <c r="V499" s="400">
        <f t="shared" si="65"/>
        <v>0</v>
      </c>
      <c r="W499" s="401">
        <f t="shared" si="66"/>
        <v>0</v>
      </c>
      <c r="X499" s="402"/>
      <c r="Y499" s="402"/>
      <c r="Z499" s="402"/>
      <c r="AA499" s="402"/>
      <c r="AB499" s="402"/>
      <c r="AC499" s="421">
        <f t="shared" si="68"/>
        <v>0</v>
      </c>
      <c r="AD499" s="422">
        <f>IF($AC$2430&lt;85,AC499,AC499-(AC499*'EN-TÊTE DÉLÉGUES'!$C$37))</f>
        <v>0</v>
      </c>
      <c r="AE499" s="423">
        <f t="shared" si="67"/>
        <v>5.5E-2</v>
      </c>
      <c r="AF499" s="424">
        <f t="shared" si="69"/>
        <v>0</v>
      </c>
      <c r="AG499" s="425">
        <f t="shared" si="70"/>
        <v>0</v>
      </c>
    </row>
    <row r="500" spans="1:34" s="408" customFormat="1" ht="12" customHeight="1" x14ac:dyDescent="0.15">
      <c r="A500" s="391">
        <v>9791036319792</v>
      </c>
      <c r="B500" s="395">
        <v>23</v>
      </c>
      <c r="C500" s="393" t="s">
        <v>706</v>
      </c>
      <c r="D500" s="393" t="s">
        <v>1599</v>
      </c>
      <c r="E500" s="393" t="s">
        <v>5444</v>
      </c>
      <c r="F500" s="393" t="s">
        <v>15</v>
      </c>
      <c r="G500" s="450" t="s">
        <v>2193</v>
      </c>
      <c r="H500" s="394">
        <f>VLOOKUP(A500,'02.04.2024'!$A$2:$D$70989,3,FALSE)</f>
        <v>928</v>
      </c>
      <c r="I500" s="395"/>
      <c r="J500" s="395">
        <v>200</v>
      </c>
      <c r="K500" s="396"/>
      <c r="L500" s="396"/>
      <c r="M500" s="396">
        <v>44307</v>
      </c>
      <c r="N500" s="396"/>
      <c r="O500" s="397">
        <v>9791036319792</v>
      </c>
      <c r="P500" s="409" t="s">
        <v>2186</v>
      </c>
      <c r="Q500" s="397">
        <v>4730595</v>
      </c>
      <c r="R500" s="398">
        <v>5.9</v>
      </c>
      <c r="S500" s="398">
        <f t="shared" si="71"/>
        <v>5.5924170616113749</v>
      </c>
      <c r="T500" s="399">
        <v>5.5E-2</v>
      </c>
      <c r="U500" s="1077"/>
      <c r="V500" s="400">
        <f t="shared" si="65"/>
        <v>0</v>
      </c>
      <c r="W500" s="401">
        <f t="shared" si="66"/>
        <v>0</v>
      </c>
      <c r="X500" s="402"/>
      <c r="Y500" s="402"/>
      <c r="Z500" s="402"/>
      <c r="AA500" s="402"/>
      <c r="AB500" s="402"/>
      <c r="AC500" s="403">
        <f t="shared" si="68"/>
        <v>0</v>
      </c>
      <c r="AD500" s="404">
        <f>IF($AC$2430&lt;85,AC500,AC500-(AC500*'EN-TÊTE DÉLÉGUES'!$C$37))</f>
        <v>0</v>
      </c>
      <c r="AE500" s="405">
        <f t="shared" si="67"/>
        <v>5.5E-2</v>
      </c>
      <c r="AF500" s="406">
        <f t="shared" si="69"/>
        <v>0</v>
      </c>
      <c r="AG500" s="407">
        <f t="shared" si="70"/>
        <v>0</v>
      </c>
    </row>
    <row r="501" spans="1:34" s="408" customFormat="1" ht="12" customHeight="1" x14ac:dyDescent="0.15">
      <c r="A501" s="391">
        <v>9791036319600</v>
      </c>
      <c r="B501" s="395">
        <v>23</v>
      </c>
      <c r="C501" s="393" t="s">
        <v>706</v>
      </c>
      <c r="D501" s="393" t="s">
        <v>1599</v>
      </c>
      <c r="E501" s="393" t="s">
        <v>5444</v>
      </c>
      <c r="F501" s="393" t="s">
        <v>15</v>
      </c>
      <c r="G501" s="450" t="s">
        <v>2194</v>
      </c>
      <c r="H501" s="394">
        <f>VLOOKUP(A501,'02.04.2024'!$A$2:$D$70989,3,FALSE)</f>
        <v>1089</v>
      </c>
      <c r="I501" s="395"/>
      <c r="J501" s="395">
        <v>200</v>
      </c>
      <c r="K501" s="396"/>
      <c r="L501" s="396"/>
      <c r="M501" s="396">
        <v>44307</v>
      </c>
      <c r="N501" s="396"/>
      <c r="O501" s="397">
        <v>9791036319600</v>
      </c>
      <c r="P501" s="409" t="s">
        <v>2189</v>
      </c>
      <c r="Q501" s="397">
        <v>4696484</v>
      </c>
      <c r="R501" s="398">
        <v>5.9</v>
      </c>
      <c r="S501" s="398">
        <f t="shared" si="71"/>
        <v>5.5924170616113749</v>
      </c>
      <c r="T501" s="399">
        <v>5.5E-2</v>
      </c>
      <c r="U501" s="1077"/>
      <c r="V501" s="400">
        <f t="shared" si="65"/>
        <v>0</v>
      </c>
      <c r="W501" s="401">
        <f t="shared" si="66"/>
        <v>0</v>
      </c>
      <c r="X501" s="402"/>
      <c r="Y501" s="402"/>
      <c r="Z501" s="402"/>
      <c r="AA501" s="402"/>
      <c r="AB501" s="402"/>
      <c r="AC501" s="403">
        <f t="shared" si="68"/>
        <v>0</v>
      </c>
      <c r="AD501" s="404">
        <f>IF($AC$2430&lt;85,AC501,AC501-(AC501*'EN-TÊTE DÉLÉGUES'!$C$37))</f>
        <v>0</v>
      </c>
      <c r="AE501" s="405">
        <f t="shared" si="67"/>
        <v>5.5E-2</v>
      </c>
      <c r="AF501" s="406">
        <f t="shared" si="69"/>
        <v>0</v>
      </c>
      <c r="AG501" s="407">
        <f t="shared" si="70"/>
        <v>0</v>
      </c>
    </row>
    <row r="502" spans="1:34" s="408" customFormat="1" ht="12" customHeight="1" x14ac:dyDescent="0.15">
      <c r="A502" s="449">
        <v>9791036318580</v>
      </c>
      <c r="B502" s="395">
        <v>23</v>
      </c>
      <c r="C502" s="450" t="s">
        <v>706</v>
      </c>
      <c r="D502" s="450" t="s">
        <v>1599</v>
      </c>
      <c r="E502" s="393" t="s">
        <v>5444</v>
      </c>
      <c r="F502" s="450" t="s">
        <v>15</v>
      </c>
      <c r="G502" s="450" t="s">
        <v>2124</v>
      </c>
      <c r="H502" s="394">
        <f>VLOOKUP(A502,'02.04.2024'!$A$2:$D$70989,3,FALSE)</f>
        <v>302</v>
      </c>
      <c r="I502" s="395"/>
      <c r="J502" s="414">
        <v>200</v>
      </c>
      <c r="K502" s="396"/>
      <c r="L502" s="396"/>
      <c r="M502" s="396">
        <v>44062</v>
      </c>
      <c r="N502" s="396"/>
      <c r="O502" s="394">
        <v>9791036318580</v>
      </c>
      <c r="P502" s="451" t="s">
        <v>2126</v>
      </c>
      <c r="Q502" s="394">
        <v>4383489</v>
      </c>
      <c r="R502" s="398">
        <v>5.9</v>
      </c>
      <c r="S502" s="398">
        <f t="shared" si="71"/>
        <v>5.5924170616113749</v>
      </c>
      <c r="T502" s="452">
        <v>5.5E-2</v>
      </c>
      <c r="U502" s="1077"/>
      <c r="V502" s="400">
        <f t="shared" si="65"/>
        <v>0</v>
      </c>
      <c r="W502" s="401">
        <f t="shared" si="66"/>
        <v>0</v>
      </c>
      <c r="X502" s="402"/>
      <c r="Y502" s="402"/>
      <c r="Z502" s="402"/>
      <c r="AA502" s="402"/>
      <c r="AB502" s="402"/>
      <c r="AC502" s="403">
        <f t="shared" si="68"/>
        <v>0</v>
      </c>
      <c r="AD502" s="404">
        <f>IF($AC$2430&lt;85,AC502,AC502-(AC502*'EN-TÊTE DÉLÉGUES'!$C$37))</f>
        <v>0</v>
      </c>
      <c r="AE502" s="405">
        <f t="shared" si="67"/>
        <v>5.5E-2</v>
      </c>
      <c r="AF502" s="406">
        <f t="shared" si="69"/>
        <v>0</v>
      </c>
      <c r="AG502" s="407">
        <f t="shared" si="70"/>
        <v>0</v>
      </c>
    </row>
    <row r="503" spans="1:34" s="408" customFormat="1" ht="12" customHeight="1" x14ac:dyDescent="0.15">
      <c r="A503" s="449">
        <v>9791036328039</v>
      </c>
      <c r="B503" s="395">
        <v>23</v>
      </c>
      <c r="C503" s="450" t="s">
        <v>706</v>
      </c>
      <c r="D503" s="450" t="s">
        <v>1599</v>
      </c>
      <c r="E503" s="393" t="s">
        <v>5444</v>
      </c>
      <c r="F503" s="393" t="s">
        <v>15</v>
      </c>
      <c r="G503" s="450" t="s">
        <v>3179</v>
      </c>
      <c r="H503" s="394">
        <f>VLOOKUP(A503,'02.04.2024'!$A$2:$D$70989,3,FALSE)</f>
        <v>1809</v>
      </c>
      <c r="I503" s="395"/>
      <c r="J503" s="414">
        <v>200</v>
      </c>
      <c r="K503" s="396"/>
      <c r="L503" s="396"/>
      <c r="M503" s="396">
        <v>44657</v>
      </c>
      <c r="N503" s="396"/>
      <c r="O503" s="394">
        <v>9791036328039</v>
      </c>
      <c r="P503" s="451" t="s">
        <v>3171</v>
      </c>
      <c r="Q503" s="394">
        <v>1864937</v>
      </c>
      <c r="R503" s="398">
        <v>5.9</v>
      </c>
      <c r="S503" s="398">
        <f t="shared" si="71"/>
        <v>5.5924170616113749</v>
      </c>
      <c r="T503" s="452">
        <v>5.5E-2</v>
      </c>
      <c r="U503" s="1077"/>
      <c r="V503" s="400">
        <f t="shared" si="65"/>
        <v>0</v>
      </c>
      <c r="W503" s="401">
        <f t="shared" si="66"/>
        <v>0</v>
      </c>
      <c r="X503" s="402"/>
      <c r="Y503" s="402"/>
      <c r="Z503" s="402"/>
      <c r="AA503" s="402"/>
      <c r="AB503" s="402"/>
      <c r="AC503" s="403">
        <f t="shared" si="68"/>
        <v>0</v>
      </c>
      <c r="AD503" s="404">
        <f>IF($AC$2430&lt;85,AC503,AC503-(AC503*'EN-TÊTE DÉLÉGUES'!$C$37))</f>
        <v>0</v>
      </c>
      <c r="AE503" s="405">
        <f t="shared" si="67"/>
        <v>5.5E-2</v>
      </c>
      <c r="AF503" s="406">
        <f t="shared" si="69"/>
        <v>0</v>
      </c>
      <c r="AG503" s="407">
        <f t="shared" si="70"/>
        <v>0</v>
      </c>
    </row>
    <row r="504" spans="1:34" s="408" customFormat="1" ht="12" customHeight="1" x14ac:dyDescent="0.15">
      <c r="A504" s="391">
        <v>9791036341236</v>
      </c>
      <c r="B504" s="395">
        <v>24</v>
      </c>
      <c r="C504" s="393" t="s">
        <v>706</v>
      </c>
      <c r="D504" s="393" t="s">
        <v>1599</v>
      </c>
      <c r="E504" s="393" t="s">
        <v>5444</v>
      </c>
      <c r="F504" s="393" t="s">
        <v>15</v>
      </c>
      <c r="G504" s="393" t="s">
        <v>365</v>
      </c>
      <c r="H504" s="394">
        <f>VLOOKUP(A504,'02.04.2024'!$A$2:$D$70989,3,FALSE)</f>
        <v>2855</v>
      </c>
      <c r="I504" s="394"/>
      <c r="J504" s="395">
        <v>200</v>
      </c>
      <c r="K504" s="396"/>
      <c r="L504" s="396"/>
      <c r="M504" s="396">
        <v>44790</v>
      </c>
      <c r="N504" s="396"/>
      <c r="O504" s="397">
        <v>9791036341236</v>
      </c>
      <c r="P504" s="397" t="s">
        <v>3803</v>
      </c>
      <c r="Q504" s="397">
        <v>8413735</v>
      </c>
      <c r="R504" s="490">
        <v>5.9</v>
      </c>
      <c r="S504" s="398">
        <f t="shared" si="71"/>
        <v>5.5924170616113749</v>
      </c>
      <c r="T504" s="452">
        <v>5.5E-2</v>
      </c>
      <c r="U504" s="1077"/>
      <c r="V504" s="400">
        <f t="shared" si="65"/>
        <v>0</v>
      </c>
      <c r="W504" s="401">
        <f t="shared" si="66"/>
        <v>0</v>
      </c>
      <c r="X504" s="491"/>
      <c r="Y504" s="402"/>
      <c r="Z504" s="402"/>
      <c r="AA504" s="402"/>
      <c r="AB504" s="402"/>
      <c r="AC504" s="453">
        <f t="shared" si="68"/>
        <v>0</v>
      </c>
      <c r="AD504" s="454">
        <f>IF($AC$2430&lt;85,AC504,AC504-(AC504*'EN-TÊTE DÉLÉGUES'!$C$37))</f>
        <v>0</v>
      </c>
      <c r="AE504" s="455">
        <f t="shared" si="67"/>
        <v>5.5E-2</v>
      </c>
      <c r="AF504" s="456">
        <f t="shared" si="69"/>
        <v>0</v>
      </c>
      <c r="AG504" s="457">
        <f t="shared" si="70"/>
        <v>0</v>
      </c>
      <c r="AH504" s="492"/>
    </row>
    <row r="505" spans="1:34" s="408" customFormat="1" ht="12" customHeight="1" x14ac:dyDescent="0.15">
      <c r="A505" s="449">
        <v>9791036315572</v>
      </c>
      <c r="B505" s="395">
        <v>24</v>
      </c>
      <c r="C505" s="450" t="s">
        <v>706</v>
      </c>
      <c r="D505" s="450" t="s">
        <v>1599</v>
      </c>
      <c r="E505" s="393" t="s">
        <v>5444</v>
      </c>
      <c r="F505" s="450" t="s">
        <v>15</v>
      </c>
      <c r="G505" s="450" t="s">
        <v>1190</v>
      </c>
      <c r="H505" s="394">
        <f>VLOOKUP(A505,'02.04.2024'!$A$2:$D$70989,3,FALSE)</f>
        <v>2552</v>
      </c>
      <c r="I505" s="395"/>
      <c r="J505" s="414">
        <v>200</v>
      </c>
      <c r="K505" s="396"/>
      <c r="L505" s="396"/>
      <c r="M505" s="396">
        <v>44062</v>
      </c>
      <c r="N505" s="396"/>
      <c r="O505" s="394">
        <v>9791036315572</v>
      </c>
      <c r="P505" s="451" t="s">
        <v>1841</v>
      </c>
      <c r="Q505" s="394">
        <v>1361731</v>
      </c>
      <c r="R505" s="398">
        <v>5.9</v>
      </c>
      <c r="S505" s="398">
        <f t="shared" si="71"/>
        <v>5.5924170616113749</v>
      </c>
      <c r="T505" s="452">
        <v>5.5E-2</v>
      </c>
      <c r="U505" s="1077"/>
      <c r="V505" s="400">
        <f t="shared" si="65"/>
        <v>0</v>
      </c>
      <c r="W505" s="401">
        <f t="shared" si="66"/>
        <v>0</v>
      </c>
      <c r="X505" s="402"/>
      <c r="Y505" s="402"/>
      <c r="Z505" s="402"/>
      <c r="AA505" s="402"/>
      <c r="AB505" s="402"/>
      <c r="AC505" s="403">
        <f t="shared" si="68"/>
        <v>0</v>
      </c>
      <c r="AD505" s="404">
        <f>IF($AC$2430&lt;85,AC505,AC505-(AC505*'EN-TÊTE DÉLÉGUES'!$C$37))</f>
        <v>0</v>
      </c>
      <c r="AE505" s="405">
        <f t="shared" si="67"/>
        <v>5.5E-2</v>
      </c>
      <c r="AF505" s="406">
        <f t="shared" si="69"/>
        <v>0</v>
      </c>
      <c r="AG505" s="407">
        <f t="shared" si="70"/>
        <v>0</v>
      </c>
    </row>
    <row r="506" spans="1:34" s="408" customFormat="1" ht="12" customHeight="1" x14ac:dyDescent="0.15">
      <c r="A506" s="391">
        <v>9791036319495</v>
      </c>
      <c r="B506" s="395">
        <v>24</v>
      </c>
      <c r="C506" s="393" t="s">
        <v>706</v>
      </c>
      <c r="D506" s="393" t="s">
        <v>1599</v>
      </c>
      <c r="E506" s="393" t="s">
        <v>5444</v>
      </c>
      <c r="F506" s="393" t="s">
        <v>15</v>
      </c>
      <c r="G506" s="450" t="s">
        <v>1</v>
      </c>
      <c r="H506" s="394">
        <f>VLOOKUP(A506,'02.04.2024'!$A$2:$D$70989,3,FALSE)</f>
        <v>918</v>
      </c>
      <c r="I506" s="395"/>
      <c r="J506" s="395">
        <v>200</v>
      </c>
      <c r="K506" s="396"/>
      <c r="L506" s="396"/>
      <c r="M506" s="396">
        <v>44230</v>
      </c>
      <c r="N506" s="396"/>
      <c r="O506" s="397">
        <v>9791036319495</v>
      </c>
      <c r="P506" s="409" t="s">
        <v>2191</v>
      </c>
      <c r="Q506" s="397">
        <v>4681474</v>
      </c>
      <c r="R506" s="398">
        <v>5.9</v>
      </c>
      <c r="S506" s="398">
        <f t="shared" si="71"/>
        <v>5.5924170616113749</v>
      </c>
      <c r="T506" s="399">
        <v>5.5E-2</v>
      </c>
      <c r="U506" s="1077"/>
      <c r="V506" s="400">
        <f t="shared" si="65"/>
        <v>0</v>
      </c>
      <c r="W506" s="401">
        <f t="shared" si="66"/>
        <v>0</v>
      </c>
      <c r="X506" s="402"/>
      <c r="Y506" s="402"/>
      <c r="Z506" s="402"/>
      <c r="AA506" s="402"/>
      <c r="AB506" s="402"/>
      <c r="AC506" s="403">
        <f t="shared" si="68"/>
        <v>0</v>
      </c>
      <c r="AD506" s="404">
        <f>IF($AC$2430&lt;85,AC506,AC506-(AC506*'EN-TÊTE DÉLÉGUES'!$C$37))</f>
        <v>0</v>
      </c>
      <c r="AE506" s="405">
        <f t="shared" si="67"/>
        <v>5.5E-2</v>
      </c>
      <c r="AF506" s="406">
        <f t="shared" si="69"/>
        <v>0</v>
      </c>
      <c r="AG506" s="407">
        <f t="shared" si="70"/>
        <v>0</v>
      </c>
    </row>
    <row r="507" spans="1:34" s="408" customFormat="1" ht="12" customHeight="1" x14ac:dyDescent="0.15">
      <c r="A507" s="449">
        <v>9791036328046</v>
      </c>
      <c r="B507" s="395">
        <v>24</v>
      </c>
      <c r="C507" s="450" t="s">
        <v>706</v>
      </c>
      <c r="D507" s="450" t="s">
        <v>1599</v>
      </c>
      <c r="E507" s="393" t="s">
        <v>5444</v>
      </c>
      <c r="F507" s="393" t="s">
        <v>15</v>
      </c>
      <c r="G507" s="450" t="s">
        <v>3178</v>
      </c>
      <c r="H507" s="394">
        <f>VLOOKUP(A507,'02.04.2024'!$A$2:$D$70989,3,FALSE)</f>
        <v>2169</v>
      </c>
      <c r="I507" s="395"/>
      <c r="J507" s="414">
        <v>200</v>
      </c>
      <c r="K507" s="396"/>
      <c r="L507" s="396"/>
      <c r="M507" s="396">
        <v>44657</v>
      </c>
      <c r="N507" s="396"/>
      <c r="O507" s="394">
        <v>9791036328046</v>
      </c>
      <c r="P507" s="451" t="s">
        <v>3170</v>
      </c>
      <c r="Q507" s="394">
        <v>1865060</v>
      </c>
      <c r="R507" s="398">
        <v>5.9</v>
      </c>
      <c r="S507" s="398">
        <f t="shared" si="71"/>
        <v>5.5924170616113749</v>
      </c>
      <c r="T507" s="452">
        <v>5.5E-2</v>
      </c>
      <c r="U507" s="1077"/>
      <c r="V507" s="400">
        <f t="shared" si="65"/>
        <v>0</v>
      </c>
      <c r="W507" s="401">
        <f t="shared" si="66"/>
        <v>0</v>
      </c>
      <c r="X507" s="402"/>
      <c r="Y507" s="402"/>
      <c r="Z507" s="402"/>
      <c r="AA507" s="402"/>
      <c r="AB507" s="402"/>
      <c r="AC507" s="403">
        <f t="shared" si="68"/>
        <v>0</v>
      </c>
      <c r="AD507" s="404">
        <f>IF($AC$2430&lt;85,AC507,AC507-(AC507*'EN-TÊTE DÉLÉGUES'!$C$37))</f>
        <v>0</v>
      </c>
      <c r="AE507" s="405">
        <f t="shared" si="67"/>
        <v>5.5E-2</v>
      </c>
      <c r="AF507" s="406">
        <f t="shared" si="69"/>
        <v>0</v>
      </c>
      <c r="AG507" s="407">
        <f t="shared" si="70"/>
        <v>0</v>
      </c>
    </row>
    <row r="508" spans="1:34" s="408" customFormat="1" ht="12" customHeight="1" x14ac:dyDescent="0.15">
      <c r="A508" s="449">
        <v>9791036315541</v>
      </c>
      <c r="B508" s="395">
        <v>24</v>
      </c>
      <c r="C508" s="393" t="s">
        <v>706</v>
      </c>
      <c r="D508" s="393" t="s">
        <v>1599</v>
      </c>
      <c r="E508" s="393" t="s">
        <v>5444</v>
      </c>
      <c r="F508" s="393" t="s">
        <v>15</v>
      </c>
      <c r="G508" s="450" t="s">
        <v>1838</v>
      </c>
      <c r="H508" s="394">
        <f>VLOOKUP(A508,'02.04.2024'!$A$2:$D$70989,3,FALSE)</f>
        <v>236</v>
      </c>
      <c r="I508" s="395"/>
      <c r="J508" s="414">
        <v>200</v>
      </c>
      <c r="K508" s="396"/>
      <c r="L508" s="396"/>
      <c r="M508" s="396">
        <v>44062</v>
      </c>
      <c r="N508" s="396"/>
      <c r="O508" s="394">
        <v>9791036315541</v>
      </c>
      <c r="P508" s="451" t="s">
        <v>1842</v>
      </c>
      <c r="Q508" s="394">
        <v>1361608</v>
      </c>
      <c r="R508" s="398">
        <v>5.9</v>
      </c>
      <c r="S508" s="398">
        <f t="shared" si="71"/>
        <v>5.5924170616113749</v>
      </c>
      <c r="T508" s="452">
        <v>5.5E-2</v>
      </c>
      <c r="U508" s="1077"/>
      <c r="V508" s="400">
        <f t="shared" si="65"/>
        <v>0</v>
      </c>
      <c r="W508" s="401">
        <f t="shared" si="66"/>
        <v>0</v>
      </c>
      <c r="X508" s="402"/>
      <c r="Y508" s="402"/>
      <c r="Z508" s="402"/>
      <c r="AA508" s="402"/>
      <c r="AB508" s="402"/>
      <c r="AC508" s="403">
        <f t="shared" si="68"/>
        <v>0</v>
      </c>
      <c r="AD508" s="404">
        <f>IF($AC$2430&lt;85,AC508,AC508-(AC508*'EN-TÊTE DÉLÉGUES'!$C$37))</f>
        <v>0</v>
      </c>
      <c r="AE508" s="405">
        <f t="shared" si="67"/>
        <v>5.5E-2</v>
      </c>
      <c r="AF508" s="406">
        <f t="shared" si="69"/>
        <v>0</v>
      </c>
      <c r="AG508" s="407">
        <f t="shared" si="70"/>
        <v>0</v>
      </c>
    </row>
    <row r="509" spans="1:34" s="408" customFormat="1" ht="12" customHeight="1" x14ac:dyDescent="0.15">
      <c r="A509" s="391">
        <v>9791036319501</v>
      </c>
      <c r="B509" s="395">
        <v>24</v>
      </c>
      <c r="C509" s="393" t="s">
        <v>706</v>
      </c>
      <c r="D509" s="393" t="s">
        <v>1599</v>
      </c>
      <c r="E509" s="393" t="s">
        <v>5444</v>
      </c>
      <c r="F509" s="393" t="s">
        <v>15</v>
      </c>
      <c r="G509" s="450" t="s">
        <v>2892</v>
      </c>
      <c r="H509" s="394">
        <f>VLOOKUP(A509,'02.04.2024'!$A$2:$D$70989,3,FALSE)</f>
        <v>1129</v>
      </c>
      <c r="I509" s="395"/>
      <c r="J509" s="395">
        <v>200</v>
      </c>
      <c r="K509" s="396"/>
      <c r="L509" s="396"/>
      <c r="M509" s="396">
        <v>44307</v>
      </c>
      <c r="N509" s="396"/>
      <c r="O509" s="397">
        <v>9791036319501</v>
      </c>
      <c r="P509" s="409" t="s">
        <v>2185</v>
      </c>
      <c r="Q509" s="397">
        <v>4681597</v>
      </c>
      <c r="R509" s="398">
        <v>5.9</v>
      </c>
      <c r="S509" s="398">
        <f t="shared" si="71"/>
        <v>5.5924170616113749</v>
      </c>
      <c r="T509" s="399">
        <v>5.5E-2</v>
      </c>
      <c r="U509" s="1077"/>
      <c r="V509" s="400">
        <f t="shared" si="65"/>
        <v>0</v>
      </c>
      <c r="W509" s="401">
        <f t="shared" si="66"/>
        <v>0</v>
      </c>
      <c r="X509" s="402"/>
      <c r="Y509" s="402"/>
      <c r="Z509" s="402"/>
      <c r="AA509" s="402"/>
      <c r="AB509" s="402"/>
      <c r="AC509" s="421">
        <f t="shared" si="68"/>
        <v>0</v>
      </c>
      <c r="AD509" s="422">
        <f>IF($AC$2430&lt;85,AC509,AC509-(AC509*'EN-TÊTE DÉLÉGUES'!$C$37))</f>
        <v>0</v>
      </c>
      <c r="AE509" s="423">
        <f t="shared" si="67"/>
        <v>5.5E-2</v>
      </c>
      <c r="AF509" s="424">
        <f t="shared" si="69"/>
        <v>0</v>
      </c>
      <c r="AG509" s="425">
        <f t="shared" si="70"/>
        <v>0</v>
      </c>
    </row>
    <row r="510" spans="1:34" s="408" customFormat="1" ht="12" customHeight="1" x14ac:dyDescent="0.15">
      <c r="A510" s="449">
        <v>9791036328077</v>
      </c>
      <c r="B510" s="395">
        <v>24</v>
      </c>
      <c r="C510" s="450" t="s">
        <v>706</v>
      </c>
      <c r="D510" s="450" t="s">
        <v>1599</v>
      </c>
      <c r="E510" s="393" t="s">
        <v>5444</v>
      </c>
      <c r="F510" s="393" t="s">
        <v>15</v>
      </c>
      <c r="G510" s="450" t="s">
        <v>3180</v>
      </c>
      <c r="H510" s="394">
        <f>VLOOKUP(A510,'02.04.2024'!$A$2:$D$70989,3,FALSE)</f>
        <v>2759</v>
      </c>
      <c r="I510" s="395"/>
      <c r="J510" s="414">
        <v>200</v>
      </c>
      <c r="K510" s="396"/>
      <c r="L510" s="396"/>
      <c r="M510" s="396">
        <v>44657</v>
      </c>
      <c r="N510" s="396"/>
      <c r="O510" s="394">
        <v>9791036328077</v>
      </c>
      <c r="P510" s="451" t="s">
        <v>3172</v>
      </c>
      <c r="Q510" s="394">
        <v>1865429</v>
      </c>
      <c r="R510" s="398">
        <v>5.9</v>
      </c>
      <c r="S510" s="398">
        <f t="shared" si="71"/>
        <v>5.5924170616113749</v>
      </c>
      <c r="T510" s="452">
        <v>5.5E-2</v>
      </c>
      <c r="U510" s="1077"/>
      <c r="V510" s="400">
        <f t="shared" si="65"/>
        <v>0</v>
      </c>
      <c r="W510" s="401">
        <f t="shared" si="66"/>
        <v>0</v>
      </c>
      <c r="X510" s="402"/>
      <c r="Y510" s="402"/>
      <c r="Z510" s="402"/>
      <c r="AA510" s="402"/>
      <c r="AB510" s="402"/>
      <c r="AC510" s="403">
        <f t="shared" si="68"/>
        <v>0</v>
      </c>
      <c r="AD510" s="404">
        <f>IF($AC$2430&lt;85,AC510,AC510-(AC510*'EN-TÊTE DÉLÉGUES'!$C$37))</f>
        <v>0</v>
      </c>
      <c r="AE510" s="405">
        <f t="shared" si="67"/>
        <v>5.5E-2</v>
      </c>
      <c r="AF510" s="406">
        <f t="shared" si="69"/>
        <v>0</v>
      </c>
      <c r="AG510" s="407">
        <f t="shared" si="70"/>
        <v>0</v>
      </c>
    </row>
    <row r="511" spans="1:34" s="408" customFormat="1" ht="12" customHeight="1" x14ac:dyDescent="0.15">
      <c r="A511" s="391">
        <v>9791036319488</v>
      </c>
      <c r="B511" s="395">
        <v>24</v>
      </c>
      <c r="C511" s="393" t="s">
        <v>706</v>
      </c>
      <c r="D511" s="393" t="s">
        <v>1599</v>
      </c>
      <c r="E511" s="393" t="s">
        <v>5444</v>
      </c>
      <c r="F511" s="393" t="s">
        <v>15</v>
      </c>
      <c r="G511" s="450" t="s">
        <v>1439</v>
      </c>
      <c r="H511" s="394">
        <f>VLOOKUP(A511,'02.04.2024'!$A$2:$D$70989,3,FALSE)</f>
        <v>498</v>
      </c>
      <c r="I511" s="395"/>
      <c r="J511" s="395">
        <v>200</v>
      </c>
      <c r="K511" s="396"/>
      <c r="L511" s="396"/>
      <c r="M511" s="396">
        <v>44230</v>
      </c>
      <c r="N511" s="396"/>
      <c r="O511" s="397">
        <v>9791036319488</v>
      </c>
      <c r="P511" s="409" t="s">
        <v>2192</v>
      </c>
      <c r="Q511" s="397">
        <v>4679383</v>
      </c>
      <c r="R511" s="398">
        <v>5.9</v>
      </c>
      <c r="S511" s="398">
        <f t="shared" si="71"/>
        <v>5.5924170616113749</v>
      </c>
      <c r="T511" s="399">
        <v>5.5E-2</v>
      </c>
      <c r="U511" s="1077"/>
      <c r="V511" s="400">
        <f t="shared" si="65"/>
        <v>0</v>
      </c>
      <c r="W511" s="401">
        <f t="shared" si="66"/>
        <v>0</v>
      </c>
      <c r="X511" s="402"/>
      <c r="Y511" s="402"/>
      <c r="Z511" s="402"/>
      <c r="AA511" s="402"/>
      <c r="AB511" s="402"/>
      <c r="AC511" s="403">
        <f t="shared" si="68"/>
        <v>0</v>
      </c>
      <c r="AD511" s="404">
        <f>IF($AC$2430&lt;85,AC511,AC511-(AC511*'EN-TÊTE DÉLÉGUES'!$C$37))</f>
        <v>0</v>
      </c>
      <c r="AE511" s="405">
        <f t="shared" si="67"/>
        <v>5.5E-2</v>
      </c>
      <c r="AF511" s="406">
        <f t="shared" si="69"/>
        <v>0</v>
      </c>
      <c r="AG511" s="407">
        <f t="shared" si="70"/>
        <v>0</v>
      </c>
    </row>
    <row r="512" spans="1:34" s="408" customFormat="1" ht="12" customHeight="1" x14ac:dyDescent="0.15">
      <c r="A512" s="449">
        <v>9791036315558</v>
      </c>
      <c r="B512" s="395">
        <v>24</v>
      </c>
      <c r="C512" s="393" t="s">
        <v>706</v>
      </c>
      <c r="D512" s="393" t="s">
        <v>1599</v>
      </c>
      <c r="E512" s="393" t="s">
        <v>5444</v>
      </c>
      <c r="F512" s="393" t="s">
        <v>15</v>
      </c>
      <c r="G512" s="450" t="s">
        <v>1191</v>
      </c>
      <c r="H512" s="394">
        <f>VLOOKUP(A512,'02.04.2024'!$A$2:$D$70989,3,FALSE)</f>
        <v>195</v>
      </c>
      <c r="I512" s="395"/>
      <c r="J512" s="414">
        <v>200</v>
      </c>
      <c r="K512" s="396">
        <v>45408</v>
      </c>
      <c r="L512" s="396"/>
      <c r="M512" s="396">
        <v>44062</v>
      </c>
      <c r="N512" s="396"/>
      <c r="O512" s="394">
        <v>9791036315558</v>
      </c>
      <c r="P512" s="451" t="s">
        <v>1843</v>
      </c>
      <c r="Q512" s="394">
        <v>1362961</v>
      </c>
      <c r="R512" s="398">
        <v>5.9</v>
      </c>
      <c r="S512" s="398">
        <f t="shared" si="71"/>
        <v>5.5924170616113749</v>
      </c>
      <c r="T512" s="452">
        <v>5.5E-2</v>
      </c>
      <c r="U512" s="1077"/>
      <c r="V512" s="400">
        <f t="shared" si="65"/>
        <v>0</v>
      </c>
      <c r="W512" s="401">
        <f t="shared" si="66"/>
        <v>0</v>
      </c>
      <c r="X512" s="402"/>
      <c r="Y512" s="402"/>
      <c r="Z512" s="402"/>
      <c r="AA512" s="402"/>
      <c r="AB512" s="402"/>
      <c r="AC512" s="403">
        <f t="shared" si="68"/>
        <v>0</v>
      </c>
      <c r="AD512" s="404">
        <f>IF($AC$2430&lt;85,AC512,AC512-(AC512*'EN-TÊTE DÉLÉGUES'!$C$37))</f>
        <v>0</v>
      </c>
      <c r="AE512" s="405">
        <f t="shared" si="67"/>
        <v>5.5E-2</v>
      </c>
      <c r="AF512" s="406">
        <f t="shared" si="69"/>
        <v>0</v>
      </c>
      <c r="AG512" s="407">
        <f t="shared" si="70"/>
        <v>0</v>
      </c>
    </row>
    <row r="513" spans="1:34" s="408" customFormat="1" ht="12" customHeight="1" x14ac:dyDescent="0.15">
      <c r="A513" s="449">
        <v>9791036336478</v>
      </c>
      <c r="B513" s="395">
        <v>24</v>
      </c>
      <c r="C513" s="450" t="s">
        <v>706</v>
      </c>
      <c r="D513" s="450" t="s">
        <v>1599</v>
      </c>
      <c r="E513" s="393" t="s">
        <v>5444</v>
      </c>
      <c r="F513" s="393" t="s">
        <v>15</v>
      </c>
      <c r="G513" s="450" t="s">
        <v>3184</v>
      </c>
      <c r="H513" s="394">
        <f>VLOOKUP(A513,'02.04.2024'!$A$2:$D$70989,3,FALSE)</f>
        <v>1928</v>
      </c>
      <c r="I513" s="395"/>
      <c r="J513" s="414">
        <v>200</v>
      </c>
      <c r="K513" s="396"/>
      <c r="L513" s="396"/>
      <c r="M513" s="396">
        <v>44601</v>
      </c>
      <c r="N513" s="396"/>
      <c r="O513" s="394">
        <v>9791036336478</v>
      </c>
      <c r="P513" s="451" t="s">
        <v>3177</v>
      </c>
      <c r="Q513" s="394">
        <v>6269063</v>
      </c>
      <c r="R513" s="398">
        <v>5.9</v>
      </c>
      <c r="S513" s="398">
        <f t="shared" si="71"/>
        <v>5.5924170616113749</v>
      </c>
      <c r="T513" s="452">
        <v>5.5E-2</v>
      </c>
      <c r="U513" s="1077"/>
      <c r="V513" s="400">
        <f t="shared" ref="V513:V574" si="72">AC513</f>
        <v>0</v>
      </c>
      <c r="W513" s="401">
        <f t="shared" si="66"/>
        <v>0</v>
      </c>
      <c r="X513" s="402"/>
      <c r="Y513" s="402"/>
      <c r="Z513" s="402"/>
      <c r="AA513" s="402"/>
      <c r="AB513" s="402"/>
      <c r="AC513" s="403">
        <f t="shared" si="68"/>
        <v>0</v>
      </c>
      <c r="AD513" s="404">
        <f>IF($AC$2430&lt;85,AC513,AC513-(AC513*'EN-TÊTE DÉLÉGUES'!$C$37))</f>
        <v>0</v>
      </c>
      <c r="AE513" s="405">
        <f t="shared" si="67"/>
        <v>5.5E-2</v>
      </c>
      <c r="AF513" s="406">
        <f t="shared" si="69"/>
        <v>0</v>
      </c>
      <c r="AG513" s="407">
        <f t="shared" si="70"/>
        <v>0</v>
      </c>
    </row>
    <row r="514" spans="1:34" s="408" customFormat="1" ht="12" customHeight="1" x14ac:dyDescent="0.15">
      <c r="A514" s="449">
        <v>9791036318597</v>
      </c>
      <c r="B514" s="395">
        <v>24</v>
      </c>
      <c r="C514" s="393" t="s">
        <v>706</v>
      </c>
      <c r="D514" s="393" t="s">
        <v>1599</v>
      </c>
      <c r="E514" s="393" t="s">
        <v>5444</v>
      </c>
      <c r="F514" s="393" t="s">
        <v>15</v>
      </c>
      <c r="G514" s="450" t="s">
        <v>2123</v>
      </c>
      <c r="H514" s="394">
        <f>VLOOKUP(A514,'02.04.2024'!$A$2:$D$70989,3,FALSE)</f>
        <v>2408</v>
      </c>
      <c r="I514" s="395"/>
      <c r="J514" s="414">
        <v>200</v>
      </c>
      <c r="K514" s="396"/>
      <c r="L514" s="396"/>
      <c r="M514" s="396">
        <v>44062</v>
      </c>
      <c r="N514" s="396"/>
      <c r="O514" s="394">
        <v>9791036318597</v>
      </c>
      <c r="P514" s="451" t="s">
        <v>2125</v>
      </c>
      <c r="Q514" s="394">
        <v>4383612</v>
      </c>
      <c r="R514" s="398">
        <v>5.9</v>
      </c>
      <c r="S514" s="398">
        <f t="shared" si="71"/>
        <v>5.5924170616113749</v>
      </c>
      <c r="T514" s="452">
        <v>5.5E-2</v>
      </c>
      <c r="U514" s="1077"/>
      <c r="V514" s="400">
        <f t="shared" si="72"/>
        <v>0</v>
      </c>
      <c r="W514" s="401">
        <f t="shared" ref="W514:W577" si="73">$R514*$U514</f>
        <v>0</v>
      </c>
      <c r="X514" s="402"/>
      <c r="Y514" s="402"/>
      <c r="Z514" s="402"/>
      <c r="AA514" s="402"/>
      <c r="AB514" s="402"/>
      <c r="AC514" s="403">
        <f t="shared" si="68"/>
        <v>0</v>
      </c>
      <c r="AD514" s="404">
        <f>IF($AC$2430&lt;85,AC514,AC514-(AC514*'EN-TÊTE DÉLÉGUES'!$C$37))</f>
        <v>0</v>
      </c>
      <c r="AE514" s="405">
        <f t="shared" ref="AE514:AE577" si="74">IF(T514=5.5%,0.055,IF(T514=20%,0.2))</f>
        <v>5.5E-2</v>
      </c>
      <c r="AF514" s="406">
        <f t="shared" si="69"/>
        <v>0</v>
      </c>
      <c r="AG514" s="407">
        <f t="shared" si="70"/>
        <v>0</v>
      </c>
    </row>
    <row r="515" spans="1:34" s="408" customFormat="1" ht="12" customHeight="1" x14ac:dyDescent="0.15">
      <c r="A515" s="449">
        <v>9791036319648</v>
      </c>
      <c r="B515" s="395">
        <v>24</v>
      </c>
      <c r="C515" s="450" t="s">
        <v>706</v>
      </c>
      <c r="D515" s="450" t="s">
        <v>1599</v>
      </c>
      <c r="E515" s="393" t="s">
        <v>5444</v>
      </c>
      <c r="F515" s="393" t="s">
        <v>15</v>
      </c>
      <c r="G515" s="450" t="s">
        <v>2839</v>
      </c>
      <c r="H515" s="394">
        <f>VLOOKUP(A515,'02.04.2024'!$A$2:$D$70989,3,FALSE)</f>
        <v>673</v>
      </c>
      <c r="I515" s="395"/>
      <c r="J515" s="414">
        <v>200</v>
      </c>
      <c r="K515" s="396"/>
      <c r="L515" s="396"/>
      <c r="M515" s="396">
        <v>44426</v>
      </c>
      <c r="N515" s="396"/>
      <c r="O515" s="394">
        <v>9791036319648</v>
      </c>
      <c r="P515" s="451" t="s">
        <v>2577</v>
      </c>
      <c r="Q515" s="394">
        <v>4697468</v>
      </c>
      <c r="R515" s="398">
        <v>5.9</v>
      </c>
      <c r="S515" s="398">
        <f t="shared" si="71"/>
        <v>5.5924170616113749</v>
      </c>
      <c r="T515" s="452">
        <v>5.5E-2</v>
      </c>
      <c r="U515" s="1077"/>
      <c r="V515" s="400">
        <f t="shared" si="72"/>
        <v>0</v>
      </c>
      <c r="W515" s="401">
        <f t="shared" si="73"/>
        <v>0</v>
      </c>
      <c r="X515" s="402"/>
      <c r="Y515" s="402"/>
      <c r="Z515" s="402"/>
      <c r="AA515" s="402"/>
      <c r="AB515" s="402"/>
      <c r="AC515" s="403">
        <f t="shared" si="68"/>
        <v>0</v>
      </c>
      <c r="AD515" s="404">
        <f>IF($AC$2430&lt;85,AC515,AC515-(AC515*'EN-TÊTE DÉLÉGUES'!$C$37))</f>
        <v>0</v>
      </c>
      <c r="AE515" s="405">
        <f t="shared" si="74"/>
        <v>5.5E-2</v>
      </c>
      <c r="AF515" s="406">
        <f t="shared" si="69"/>
        <v>0</v>
      </c>
      <c r="AG515" s="407">
        <f t="shared" si="70"/>
        <v>0</v>
      </c>
    </row>
    <row r="516" spans="1:34" s="408" customFormat="1" ht="12" customHeight="1" x14ac:dyDescent="0.15">
      <c r="A516" s="449">
        <v>9791036311444</v>
      </c>
      <c r="B516" s="395">
        <v>24</v>
      </c>
      <c r="C516" s="393" t="s">
        <v>706</v>
      </c>
      <c r="D516" s="393" t="s">
        <v>1599</v>
      </c>
      <c r="E516" s="393" t="s">
        <v>5444</v>
      </c>
      <c r="F516" s="393" t="s">
        <v>15</v>
      </c>
      <c r="G516" s="450" t="s">
        <v>1524</v>
      </c>
      <c r="H516" s="394">
        <f>VLOOKUP(A516,'02.04.2024'!$A$2:$D$70989,3,FALSE)</f>
        <v>2254</v>
      </c>
      <c r="I516" s="395"/>
      <c r="J516" s="414">
        <v>200</v>
      </c>
      <c r="K516" s="396"/>
      <c r="L516" s="396"/>
      <c r="M516" s="396">
        <v>43698</v>
      </c>
      <c r="N516" s="396"/>
      <c r="O516" s="394">
        <v>9791036311444</v>
      </c>
      <c r="P516" s="451" t="s">
        <v>1364</v>
      </c>
      <c r="Q516" s="394">
        <v>5301570</v>
      </c>
      <c r="R516" s="398">
        <v>5.9</v>
      </c>
      <c r="S516" s="398">
        <f t="shared" si="71"/>
        <v>5.5924170616113749</v>
      </c>
      <c r="T516" s="452">
        <v>5.5E-2</v>
      </c>
      <c r="U516" s="1077"/>
      <c r="V516" s="400">
        <f t="shared" si="72"/>
        <v>0</v>
      </c>
      <c r="W516" s="401">
        <f t="shared" si="73"/>
        <v>0</v>
      </c>
      <c r="X516" s="402"/>
      <c r="Y516" s="402"/>
      <c r="Z516" s="402"/>
      <c r="AA516" s="402"/>
      <c r="AB516" s="402"/>
      <c r="AC516" s="403">
        <f t="shared" si="68"/>
        <v>0</v>
      </c>
      <c r="AD516" s="404">
        <f>IF($AC$2430&lt;85,AC516,AC516-(AC516*'EN-TÊTE DÉLÉGUES'!$C$37))</f>
        <v>0</v>
      </c>
      <c r="AE516" s="405">
        <f t="shared" si="74"/>
        <v>5.5E-2</v>
      </c>
      <c r="AF516" s="406">
        <f t="shared" si="69"/>
        <v>0</v>
      </c>
      <c r="AG516" s="407">
        <f t="shared" si="70"/>
        <v>0</v>
      </c>
    </row>
    <row r="517" spans="1:34" s="408" customFormat="1" ht="12" customHeight="1" x14ac:dyDescent="0.15">
      <c r="A517" s="449">
        <v>9791036311420</v>
      </c>
      <c r="B517" s="395">
        <v>24</v>
      </c>
      <c r="C517" s="393" t="s">
        <v>706</v>
      </c>
      <c r="D517" s="393" t="s">
        <v>1599</v>
      </c>
      <c r="E517" s="393" t="s">
        <v>5444</v>
      </c>
      <c r="F517" s="393" t="s">
        <v>15</v>
      </c>
      <c r="G517" s="450" t="s">
        <v>1602</v>
      </c>
      <c r="H517" s="394">
        <f>VLOOKUP(A517,'02.04.2024'!$A$2:$D$70989,3,FALSE)</f>
        <v>501</v>
      </c>
      <c r="I517" s="395"/>
      <c r="J517" s="414">
        <v>200</v>
      </c>
      <c r="K517" s="396">
        <v>45408</v>
      </c>
      <c r="L517" s="396"/>
      <c r="M517" s="396">
        <v>43698</v>
      </c>
      <c r="N517" s="396"/>
      <c r="O517" s="394">
        <v>9791036311420</v>
      </c>
      <c r="P517" s="451" t="s">
        <v>1363</v>
      </c>
      <c r="Q517" s="394">
        <v>5301322</v>
      </c>
      <c r="R517" s="398">
        <v>5.9</v>
      </c>
      <c r="S517" s="398">
        <f t="shared" si="71"/>
        <v>5.5924170616113749</v>
      </c>
      <c r="T517" s="452">
        <v>5.5E-2</v>
      </c>
      <c r="U517" s="1077"/>
      <c r="V517" s="400">
        <f t="shared" si="72"/>
        <v>0</v>
      </c>
      <c r="W517" s="401">
        <f t="shared" si="73"/>
        <v>0</v>
      </c>
      <c r="X517" s="402"/>
      <c r="Y517" s="402"/>
      <c r="Z517" s="402"/>
      <c r="AA517" s="402"/>
      <c r="AB517" s="402"/>
      <c r="AC517" s="403">
        <f t="shared" si="68"/>
        <v>0</v>
      </c>
      <c r="AD517" s="404">
        <f>IF($AC$2430&lt;85,AC517,AC517-(AC517*'EN-TÊTE DÉLÉGUES'!$C$37))</f>
        <v>0</v>
      </c>
      <c r="AE517" s="405">
        <f t="shared" si="74"/>
        <v>5.5E-2</v>
      </c>
      <c r="AF517" s="406">
        <f t="shared" si="69"/>
        <v>0</v>
      </c>
      <c r="AG517" s="407">
        <f t="shared" si="70"/>
        <v>0</v>
      </c>
    </row>
    <row r="518" spans="1:34" s="408" customFormat="1" ht="12" customHeight="1" x14ac:dyDescent="0.15">
      <c r="A518" s="449">
        <v>9791036311437</v>
      </c>
      <c r="B518" s="395">
        <v>24</v>
      </c>
      <c r="C518" s="393" t="s">
        <v>706</v>
      </c>
      <c r="D518" s="393" t="s">
        <v>1599</v>
      </c>
      <c r="E518" s="393" t="s">
        <v>5444</v>
      </c>
      <c r="F518" s="393" t="s">
        <v>15</v>
      </c>
      <c r="G518" s="450" t="s">
        <v>1603</v>
      </c>
      <c r="H518" s="394">
        <f>VLOOKUP(A518,'02.04.2024'!$A$2:$D$70989,3,FALSE)</f>
        <v>2000</v>
      </c>
      <c r="I518" s="395"/>
      <c r="J518" s="414">
        <v>200</v>
      </c>
      <c r="K518" s="396"/>
      <c r="L518" s="396"/>
      <c r="M518" s="396">
        <v>43698</v>
      </c>
      <c r="N518" s="396"/>
      <c r="O518" s="394">
        <v>9791036311437</v>
      </c>
      <c r="P518" s="451" t="s">
        <v>1365</v>
      </c>
      <c r="Q518" s="394">
        <v>5301446</v>
      </c>
      <c r="R518" s="398">
        <v>5.9</v>
      </c>
      <c r="S518" s="398">
        <f t="shared" si="71"/>
        <v>5.5924170616113749</v>
      </c>
      <c r="T518" s="452">
        <v>5.5E-2</v>
      </c>
      <c r="U518" s="1077"/>
      <c r="V518" s="400">
        <f t="shared" si="72"/>
        <v>0</v>
      </c>
      <c r="W518" s="401">
        <f t="shared" si="73"/>
        <v>0</v>
      </c>
      <c r="X518" s="402"/>
      <c r="Y518" s="402"/>
      <c r="Z518" s="402"/>
      <c r="AA518" s="402"/>
      <c r="AB518" s="402"/>
      <c r="AC518" s="403">
        <f t="shared" si="68"/>
        <v>0</v>
      </c>
      <c r="AD518" s="404">
        <f>IF($AC$2430&lt;85,AC518,AC518-(AC518*'EN-TÊTE DÉLÉGUES'!$C$37))</f>
        <v>0</v>
      </c>
      <c r="AE518" s="405">
        <f t="shared" si="74"/>
        <v>5.5E-2</v>
      </c>
      <c r="AF518" s="406">
        <f t="shared" si="69"/>
        <v>0</v>
      </c>
      <c r="AG518" s="407">
        <f t="shared" si="70"/>
        <v>0</v>
      </c>
    </row>
    <row r="519" spans="1:34" s="408" customFormat="1" ht="12" customHeight="1" x14ac:dyDescent="0.15">
      <c r="A519" s="449">
        <v>9791036315664</v>
      </c>
      <c r="B519" s="395">
        <v>24</v>
      </c>
      <c r="C519" s="450" t="s">
        <v>706</v>
      </c>
      <c r="D519" s="450" t="s">
        <v>1599</v>
      </c>
      <c r="E519" s="393" t="s">
        <v>5444</v>
      </c>
      <c r="F519" s="450" t="s">
        <v>15</v>
      </c>
      <c r="G519" s="450" t="s">
        <v>1440</v>
      </c>
      <c r="H519" s="394">
        <f>VLOOKUP(A519,'02.04.2024'!$A$2:$D$70989,3,FALSE)</f>
        <v>721</v>
      </c>
      <c r="I519" s="395"/>
      <c r="J519" s="414">
        <v>200</v>
      </c>
      <c r="K519" s="396"/>
      <c r="L519" s="396"/>
      <c r="M519" s="396">
        <v>43838</v>
      </c>
      <c r="N519" s="396"/>
      <c r="O519" s="394">
        <v>9791036315664</v>
      </c>
      <c r="P519" s="451" t="s">
        <v>1501</v>
      </c>
      <c r="Q519" s="394">
        <v>1363822</v>
      </c>
      <c r="R519" s="398">
        <v>5.9</v>
      </c>
      <c r="S519" s="398">
        <f t="shared" si="71"/>
        <v>5.5924170616113749</v>
      </c>
      <c r="T519" s="452">
        <v>5.5E-2</v>
      </c>
      <c r="U519" s="1077"/>
      <c r="V519" s="400">
        <f t="shared" si="72"/>
        <v>0</v>
      </c>
      <c r="W519" s="401">
        <f t="shared" si="73"/>
        <v>0</v>
      </c>
      <c r="X519" s="402"/>
      <c r="Y519" s="402"/>
      <c r="Z519" s="402"/>
      <c r="AA519" s="402"/>
      <c r="AB519" s="402"/>
      <c r="AC519" s="403">
        <f t="shared" si="68"/>
        <v>0</v>
      </c>
      <c r="AD519" s="404">
        <f>IF($AC$2430&lt;85,AC519,AC519-(AC519*'EN-TÊTE DÉLÉGUES'!$C$37))</f>
        <v>0</v>
      </c>
      <c r="AE519" s="405">
        <f t="shared" si="74"/>
        <v>5.5E-2</v>
      </c>
      <c r="AF519" s="406">
        <f t="shared" si="69"/>
        <v>0</v>
      </c>
      <c r="AG519" s="407">
        <f t="shared" si="70"/>
        <v>0</v>
      </c>
    </row>
    <row r="520" spans="1:34" s="408" customFormat="1" ht="12" customHeight="1" x14ac:dyDescent="0.15">
      <c r="A520" s="449">
        <v>9791036315503</v>
      </c>
      <c r="B520" s="395">
        <v>24</v>
      </c>
      <c r="C520" s="393" t="s">
        <v>706</v>
      </c>
      <c r="D520" s="393" t="s">
        <v>1599</v>
      </c>
      <c r="E520" s="393" t="s">
        <v>5444</v>
      </c>
      <c r="F520" s="393" t="s">
        <v>15</v>
      </c>
      <c r="G520" s="450" t="s">
        <v>1292</v>
      </c>
      <c r="H520" s="394">
        <f>VLOOKUP(A520,'02.04.2024'!$A$2:$D$70989,3,FALSE)</f>
        <v>583</v>
      </c>
      <c r="I520" s="414"/>
      <c r="J520" s="414">
        <v>200</v>
      </c>
      <c r="K520" s="396"/>
      <c r="L520" s="396"/>
      <c r="M520" s="396">
        <v>44139</v>
      </c>
      <c r="N520" s="396"/>
      <c r="O520" s="394">
        <v>9791036315503</v>
      </c>
      <c r="P520" s="451" t="s">
        <v>1844</v>
      </c>
      <c r="Q520" s="394">
        <v>1362469</v>
      </c>
      <c r="R520" s="398">
        <v>5.9</v>
      </c>
      <c r="S520" s="398">
        <f t="shared" si="71"/>
        <v>5.5924170616113749</v>
      </c>
      <c r="T520" s="452">
        <v>5.5E-2</v>
      </c>
      <c r="U520" s="1077"/>
      <c r="V520" s="400">
        <f t="shared" si="72"/>
        <v>0</v>
      </c>
      <c r="W520" s="401">
        <f t="shared" si="73"/>
        <v>0</v>
      </c>
      <c r="X520" s="402"/>
      <c r="Y520" s="402"/>
      <c r="Z520" s="402"/>
      <c r="AA520" s="402"/>
      <c r="AB520" s="402"/>
      <c r="AC520" s="403">
        <f t="shared" si="68"/>
        <v>0</v>
      </c>
      <c r="AD520" s="404">
        <f>IF($AC$2430&lt;85,AC520,AC520-(AC520*'EN-TÊTE DÉLÉGUES'!$C$37))</f>
        <v>0</v>
      </c>
      <c r="AE520" s="405">
        <f t="shared" si="74"/>
        <v>5.5E-2</v>
      </c>
      <c r="AF520" s="406">
        <f t="shared" si="69"/>
        <v>0</v>
      </c>
      <c r="AG520" s="407">
        <f t="shared" si="70"/>
        <v>0</v>
      </c>
    </row>
    <row r="521" spans="1:34" s="408" customFormat="1" ht="12" customHeight="1" x14ac:dyDescent="0.15">
      <c r="A521" s="391">
        <v>9791036319679</v>
      </c>
      <c r="B521" s="395">
        <v>24</v>
      </c>
      <c r="C521" s="393" t="s">
        <v>706</v>
      </c>
      <c r="D521" s="393" t="s">
        <v>1599</v>
      </c>
      <c r="E521" s="393" t="s">
        <v>5444</v>
      </c>
      <c r="F521" s="393" t="s">
        <v>15</v>
      </c>
      <c r="G521" s="450" t="s">
        <v>2195</v>
      </c>
      <c r="H521" s="394">
        <f>VLOOKUP(A521,'02.04.2024'!$A$2:$D$70989,3,FALSE)</f>
        <v>287</v>
      </c>
      <c r="I521" s="395"/>
      <c r="J521" s="395">
        <v>200</v>
      </c>
      <c r="K521" s="396"/>
      <c r="L521" s="396"/>
      <c r="M521" s="396">
        <v>44307</v>
      </c>
      <c r="N521" s="396"/>
      <c r="O521" s="397">
        <v>9791036319679</v>
      </c>
      <c r="P521" s="409" t="s">
        <v>2190</v>
      </c>
      <c r="Q521" s="397">
        <v>4696853</v>
      </c>
      <c r="R521" s="398">
        <v>5.9</v>
      </c>
      <c r="S521" s="398">
        <f t="shared" si="71"/>
        <v>5.5924170616113749</v>
      </c>
      <c r="T521" s="399">
        <v>5.5E-2</v>
      </c>
      <c r="U521" s="1077"/>
      <c r="V521" s="400">
        <f t="shared" si="72"/>
        <v>0</v>
      </c>
      <c r="W521" s="401">
        <f t="shared" si="73"/>
        <v>0</v>
      </c>
      <c r="X521" s="402"/>
      <c r="Y521" s="402"/>
      <c r="Z521" s="402"/>
      <c r="AA521" s="402"/>
      <c r="AB521" s="402"/>
      <c r="AC521" s="403">
        <f t="shared" si="68"/>
        <v>0</v>
      </c>
      <c r="AD521" s="404">
        <f>IF($AC$2430&lt;85,AC521,AC521-(AC521*'EN-TÊTE DÉLÉGUES'!$C$37))</f>
        <v>0</v>
      </c>
      <c r="AE521" s="405">
        <f t="shared" si="74"/>
        <v>5.5E-2</v>
      </c>
      <c r="AF521" s="406">
        <f t="shared" si="69"/>
        <v>0</v>
      </c>
      <c r="AG521" s="407">
        <f t="shared" si="70"/>
        <v>0</v>
      </c>
    </row>
    <row r="522" spans="1:34" s="408" customFormat="1" ht="12" customHeight="1" x14ac:dyDescent="0.15">
      <c r="A522" s="449">
        <v>9791036311451</v>
      </c>
      <c r="B522" s="395">
        <v>24</v>
      </c>
      <c r="C522" s="393" t="s">
        <v>706</v>
      </c>
      <c r="D522" s="393" t="s">
        <v>1599</v>
      </c>
      <c r="E522" s="393" t="s">
        <v>5444</v>
      </c>
      <c r="F522" s="393" t="s">
        <v>15</v>
      </c>
      <c r="G522" s="450" t="s">
        <v>1604</v>
      </c>
      <c r="H522" s="394">
        <f>VLOOKUP(A522,'02.04.2024'!$A$2:$D$70989,3,FALSE)</f>
        <v>2873</v>
      </c>
      <c r="I522" s="395"/>
      <c r="J522" s="414">
        <v>200</v>
      </c>
      <c r="K522" s="396"/>
      <c r="L522" s="396"/>
      <c r="M522" s="396">
        <v>43698</v>
      </c>
      <c r="N522" s="396"/>
      <c r="O522" s="394">
        <v>9791036311451</v>
      </c>
      <c r="P522" s="451" t="s">
        <v>1413</v>
      </c>
      <c r="Q522" s="394">
        <v>5995718</v>
      </c>
      <c r="R522" s="398">
        <v>5.9</v>
      </c>
      <c r="S522" s="398">
        <f t="shared" si="71"/>
        <v>5.5924170616113749</v>
      </c>
      <c r="T522" s="452">
        <v>5.5E-2</v>
      </c>
      <c r="U522" s="1077"/>
      <c r="V522" s="400">
        <f t="shared" si="72"/>
        <v>0</v>
      </c>
      <c r="W522" s="401">
        <f t="shared" si="73"/>
        <v>0</v>
      </c>
      <c r="X522" s="402"/>
      <c r="Y522" s="402"/>
      <c r="Z522" s="402"/>
      <c r="AA522" s="402"/>
      <c r="AB522" s="402"/>
      <c r="AC522" s="403">
        <f t="shared" si="68"/>
        <v>0</v>
      </c>
      <c r="AD522" s="404">
        <f>IF($AC$2430&lt;85,AC522,AC522-(AC522*'EN-TÊTE DÉLÉGUES'!$C$37))</f>
        <v>0</v>
      </c>
      <c r="AE522" s="405">
        <f t="shared" si="74"/>
        <v>5.5E-2</v>
      </c>
      <c r="AF522" s="406">
        <f t="shared" si="69"/>
        <v>0</v>
      </c>
      <c r="AG522" s="407">
        <f t="shared" si="70"/>
        <v>0</v>
      </c>
    </row>
    <row r="523" spans="1:34" s="408" customFormat="1" ht="12" customHeight="1" x14ac:dyDescent="0.15">
      <c r="A523" s="391">
        <v>9791036341267</v>
      </c>
      <c r="B523" s="395">
        <v>24</v>
      </c>
      <c r="C523" s="393" t="s">
        <v>706</v>
      </c>
      <c r="D523" s="393" t="s">
        <v>1599</v>
      </c>
      <c r="E523" s="393" t="s">
        <v>5444</v>
      </c>
      <c r="F523" s="393" t="s">
        <v>15</v>
      </c>
      <c r="G523" s="393" t="s">
        <v>3799</v>
      </c>
      <c r="H523" s="394">
        <f>VLOOKUP(A523,'02.04.2024'!$A$2:$D$70989,3,FALSE)</f>
        <v>1943</v>
      </c>
      <c r="I523" s="394"/>
      <c r="J523" s="395">
        <v>200</v>
      </c>
      <c r="K523" s="396"/>
      <c r="L523" s="396"/>
      <c r="M523" s="396">
        <v>44790</v>
      </c>
      <c r="N523" s="396"/>
      <c r="O523" s="397">
        <v>9791036341267</v>
      </c>
      <c r="P523" s="397" t="s">
        <v>3800</v>
      </c>
      <c r="Q523" s="397">
        <v>8414104</v>
      </c>
      <c r="R523" s="490">
        <v>5.9</v>
      </c>
      <c r="S523" s="398">
        <f t="shared" si="71"/>
        <v>5.5924170616113749</v>
      </c>
      <c r="T523" s="452">
        <v>5.5E-2</v>
      </c>
      <c r="U523" s="1077"/>
      <c r="V523" s="400">
        <f t="shared" si="72"/>
        <v>0</v>
      </c>
      <c r="W523" s="401">
        <f t="shared" si="73"/>
        <v>0</v>
      </c>
      <c r="X523" s="491"/>
      <c r="Y523" s="402"/>
      <c r="Z523" s="402"/>
      <c r="AA523" s="402"/>
      <c r="AB523" s="402"/>
      <c r="AC523" s="453">
        <f t="shared" si="68"/>
        <v>0</v>
      </c>
      <c r="AD523" s="454">
        <f>IF($AC$2430&lt;85,AC523,AC523-(AC523*'EN-TÊTE DÉLÉGUES'!$C$37))</f>
        <v>0</v>
      </c>
      <c r="AE523" s="455">
        <f t="shared" si="74"/>
        <v>5.5E-2</v>
      </c>
      <c r="AF523" s="456">
        <f t="shared" si="69"/>
        <v>0</v>
      </c>
      <c r="AG523" s="457">
        <f t="shared" si="70"/>
        <v>0</v>
      </c>
      <c r="AH523" s="492"/>
    </row>
    <row r="524" spans="1:34" s="408" customFormat="1" ht="12" customHeight="1" x14ac:dyDescent="0.15">
      <c r="A524" s="449">
        <v>9791036319556</v>
      </c>
      <c r="B524" s="395">
        <v>24</v>
      </c>
      <c r="C524" s="450" t="s">
        <v>706</v>
      </c>
      <c r="D524" s="450" t="s">
        <v>1599</v>
      </c>
      <c r="E524" s="393" t="s">
        <v>5444</v>
      </c>
      <c r="F524" s="393" t="s">
        <v>15</v>
      </c>
      <c r="G524" s="450" t="s">
        <v>2849</v>
      </c>
      <c r="H524" s="394">
        <f>VLOOKUP(A524,'02.04.2024'!$A$2:$D$70989,3,FALSE)</f>
        <v>960</v>
      </c>
      <c r="I524" s="395"/>
      <c r="J524" s="414">
        <v>200</v>
      </c>
      <c r="K524" s="396"/>
      <c r="L524" s="396"/>
      <c r="M524" s="396">
        <v>44426</v>
      </c>
      <c r="N524" s="396"/>
      <c r="O524" s="394">
        <v>9791036319556</v>
      </c>
      <c r="P524" s="451" t="s">
        <v>2576</v>
      </c>
      <c r="Q524" s="394">
        <v>4682089</v>
      </c>
      <c r="R524" s="398">
        <v>5.9</v>
      </c>
      <c r="S524" s="398">
        <f t="shared" si="71"/>
        <v>5.5924170616113749</v>
      </c>
      <c r="T524" s="452">
        <v>5.5E-2</v>
      </c>
      <c r="U524" s="1077"/>
      <c r="V524" s="400">
        <f t="shared" si="72"/>
        <v>0</v>
      </c>
      <c r="W524" s="401">
        <f t="shared" si="73"/>
        <v>0</v>
      </c>
      <c r="X524" s="402"/>
      <c r="Y524" s="402"/>
      <c r="Z524" s="402"/>
      <c r="AA524" s="402"/>
      <c r="AB524" s="402"/>
      <c r="AC524" s="403">
        <f t="shared" si="68"/>
        <v>0</v>
      </c>
      <c r="AD524" s="404">
        <f>IF($AC$2430&lt;85,AC524,AC524-(AC524*'EN-TÊTE DÉLÉGUES'!$C$37))</f>
        <v>0</v>
      </c>
      <c r="AE524" s="405">
        <f t="shared" si="74"/>
        <v>5.5E-2</v>
      </c>
      <c r="AF524" s="406">
        <f t="shared" si="69"/>
        <v>0</v>
      </c>
      <c r="AG524" s="407">
        <f t="shared" si="70"/>
        <v>0</v>
      </c>
    </row>
    <row r="525" spans="1:34" s="408" customFormat="1" ht="12" customHeight="1" x14ac:dyDescent="0.15">
      <c r="A525" s="449">
        <v>9791036315657</v>
      </c>
      <c r="B525" s="395">
        <v>24</v>
      </c>
      <c r="C525" s="450" t="s">
        <v>706</v>
      </c>
      <c r="D525" s="450" t="s">
        <v>1599</v>
      </c>
      <c r="E525" s="393" t="s">
        <v>5444</v>
      </c>
      <c r="F525" s="450" t="s">
        <v>15</v>
      </c>
      <c r="G525" s="450" t="s">
        <v>1018</v>
      </c>
      <c r="H525" s="394">
        <f>VLOOKUP(A525,'02.04.2024'!$A$2:$D$70989,3,FALSE)</f>
        <v>2669</v>
      </c>
      <c r="I525" s="395"/>
      <c r="J525" s="414">
        <v>200</v>
      </c>
      <c r="K525" s="396"/>
      <c r="L525" s="396"/>
      <c r="M525" s="396">
        <v>43838</v>
      </c>
      <c r="N525" s="396"/>
      <c r="O525" s="394">
        <v>9791036315657</v>
      </c>
      <c r="P525" s="451" t="s">
        <v>1500</v>
      </c>
      <c r="Q525" s="394">
        <v>1363699</v>
      </c>
      <c r="R525" s="398">
        <v>5.9</v>
      </c>
      <c r="S525" s="398">
        <f t="shared" si="71"/>
        <v>5.5924170616113749</v>
      </c>
      <c r="T525" s="452">
        <v>5.5E-2</v>
      </c>
      <c r="U525" s="1077"/>
      <c r="V525" s="400">
        <f t="shared" si="72"/>
        <v>0</v>
      </c>
      <c r="W525" s="401">
        <f t="shared" si="73"/>
        <v>0</v>
      </c>
      <c r="X525" s="402"/>
      <c r="Y525" s="402"/>
      <c r="Z525" s="402"/>
      <c r="AA525" s="402"/>
      <c r="AB525" s="402"/>
      <c r="AC525" s="403">
        <f t="shared" si="68"/>
        <v>0</v>
      </c>
      <c r="AD525" s="404">
        <f>IF($AC$2430&lt;85,AC525,AC525-(AC525*'EN-TÊTE DÉLÉGUES'!$C$37))</f>
        <v>0</v>
      </c>
      <c r="AE525" s="405">
        <f t="shared" si="74"/>
        <v>5.5E-2</v>
      </c>
      <c r="AF525" s="406">
        <f t="shared" si="69"/>
        <v>0</v>
      </c>
      <c r="AG525" s="407">
        <f t="shared" si="70"/>
        <v>0</v>
      </c>
    </row>
    <row r="526" spans="1:34" s="408" customFormat="1" ht="12" customHeight="1" x14ac:dyDescent="0.15">
      <c r="A526" s="449">
        <v>9791036315510</v>
      </c>
      <c r="B526" s="395">
        <v>24</v>
      </c>
      <c r="C526" s="393" t="s">
        <v>706</v>
      </c>
      <c r="D526" s="393" t="s">
        <v>1599</v>
      </c>
      <c r="E526" s="393" t="s">
        <v>5444</v>
      </c>
      <c r="F526" s="393" t="s">
        <v>15</v>
      </c>
      <c r="G526" s="450" t="s">
        <v>1839</v>
      </c>
      <c r="H526" s="394">
        <f>VLOOKUP(A526,'02.04.2024'!$A$2:$D$70989,3,FALSE)</f>
        <v>715</v>
      </c>
      <c r="I526" s="414"/>
      <c r="J526" s="414">
        <v>200</v>
      </c>
      <c r="K526" s="396"/>
      <c r="L526" s="396"/>
      <c r="M526" s="396">
        <v>44139</v>
      </c>
      <c r="N526" s="396"/>
      <c r="O526" s="394">
        <v>9791036315510</v>
      </c>
      <c r="P526" s="451" t="s">
        <v>1845</v>
      </c>
      <c r="Q526" s="394">
        <v>1362592</v>
      </c>
      <c r="R526" s="398">
        <v>5.9</v>
      </c>
      <c r="S526" s="398">
        <f t="shared" si="71"/>
        <v>5.5924170616113749</v>
      </c>
      <c r="T526" s="452">
        <v>5.5E-2</v>
      </c>
      <c r="U526" s="1077"/>
      <c r="V526" s="400">
        <f t="shared" si="72"/>
        <v>0</v>
      </c>
      <c r="W526" s="401">
        <f t="shared" si="73"/>
        <v>0</v>
      </c>
      <c r="X526" s="402"/>
      <c r="Y526" s="402"/>
      <c r="Z526" s="402"/>
      <c r="AA526" s="402"/>
      <c r="AB526" s="402"/>
      <c r="AC526" s="403">
        <f t="shared" si="68"/>
        <v>0</v>
      </c>
      <c r="AD526" s="404">
        <f>IF($AC$2430&lt;85,AC526,AC526-(AC526*'EN-TÊTE DÉLÉGUES'!$C$37))</f>
        <v>0</v>
      </c>
      <c r="AE526" s="405">
        <f t="shared" si="74"/>
        <v>5.5E-2</v>
      </c>
      <c r="AF526" s="406">
        <f t="shared" si="69"/>
        <v>0</v>
      </c>
      <c r="AG526" s="407">
        <f t="shared" si="70"/>
        <v>0</v>
      </c>
    </row>
    <row r="527" spans="1:34" s="408" customFormat="1" ht="12" customHeight="1" x14ac:dyDescent="0.15">
      <c r="A527" s="449">
        <v>9791036339998</v>
      </c>
      <c r="B527" s="395">
        <v>24</v>
      </c>
      <c r="C527" s="450" t="s">
        <v>706</v>
      </c>
      <c r="D527" s="450" t="s">
        <v>1599</v>
      </c>
      <c r="E527" s="393" t="s">
        <v>5444</v>
      </c>
      <c r="F527" s="393" t="s">
        <v>15</v>
      </c>
      <c r="G527" s="450" t="s">
        <v>5448</v>
      </c>
      <c r="H527" s="394">
        <f>VLOOKUP(A527,'02.04.2024'!$A$2:$D$70989,3,FALSE)</f>
        <v>2156</v>
      </c>
      <c r="I527" s="395"/>
      <c r="J527" s="414">
        <v>200</v>
      </c>
      <c r="K527" s="396"/>
      <c r="L527" s="396"/>
      <c r="M527" s="396">
        <v>44601</v>
      </c>
      <c r="N527" s="396"/>
      <c r="O527" s="394">
        <v>9791036339998</v>
      </c>
      <c r="P527" s="451" t="s">
        <v>3176</v>
      </c>
      <c r="Q527" s="394">
        <v>8007731</v>
      </c>
      <c r="R527" s="398">
        <v>5.9</v>
      </c>
      <c r="S527" s="398">
        <f t="shared" si="71"/>
        <v>5.5924170616113749</v>
      </c>
      <c r="T527" s="452">
        <v>5.5E-2</v>
      </c>
      <c r="U527" s="1077"/>
      <c r="V527" s="400">
        <f t="shared" si="72"/>
        <v>0</v>
      </c>
      <c r="W527" s="401">
        <f t="shared" si="73"/>
        <v>0</v>
      </c>
      <c r="X527" s="402"/>
      <c r="Y527" s="402"/>
      <c r="Z527" s="402"/>
      <c r="AA527" s="402"/>
      <c r="AB527" s="402"/>
      <c r="AC527" s="403">
        <f t="shared" si="68"/>
        <v>0</v>
      </c>
      <c r="AD527" s="404">
        <f>IF($AC$2430&lt;85,AC527,AC527-(AC527*'EN-TÊTE DÉLÉGUES'!$C$37))</f>
        <v>0</v>
      </c>
      <c r="AE527" s="405">
        <f t="shared" si="74"/>
        <v>5.5E-2</v>
      </c>
      <c r="AF527" s="406">
        <f t="shared" si="69"/>
        <v>0</v>
      </c>
      <c r="AG527" s="407">
        <f t="shared" si="70"/>
        <v>0</v>
      </c>
    </row>
    <row r="528" spans="1:34" s="408" customFormat="1" ht="12" customHeight="1" x14ac:dyDescent="0.15">
      <c r="A528" s="449">
        <v>9791036315589</v>
      </c>
      <c r="B528" s="395">
        <v>24</v>
      </c>
      <c r="C528" s="450" t="s">
        <v>706</v>
      </c>
      <c r="D528" s="450" t="s">
        <v>1599</v>
      </c>
      <c r="E528" s="393" t="s">
        <v>5444</v>
      </c>
      <c r="F528" s="393" t="s">
        <v>15</v>
      </c>
      <c r="G528" s="450" t="s">
        <v>1249</v>
      </c>
      <c r="H528" s="394">
        <f>VLOOKUP(A528,'02.04.2024'!$A$2:$D$70989,3,FALSE)</f>
        <v>557</v>
      </c>
      <c r="I528" s="395"/>
      <c r="J528" s="414">
        <v>200</v>
      </c>
      <c r="K528" s="396"/>
      <c r="L528" s="396"/>
      <c r="M528" s="396">
        <v>44062</v>
      </c>
      <c r="N528" s="396"/>
      <c r="O528" s="394">
        <v>9791036315589</v>
      </c>
      <c r="P528" s="451" t="s">
        <v>1846</v>
      </c>
      <c r="Q528" s="394">
        <v>1363207</v>
      </c>
      <c r="R528" s="398">
        <v>5.9</v>
      </c>
      <c r="S528" s="398">
        <f t="shared" si="71"/>
        <v>5.5924170616113749</v>
      </c>
      <c r="T528" s="452">
        <v>5.5E-2</v>
      </c>
      <c r="U528" s="1077"/>
      <c r="V528" s="400">
        <f t="shared" si="72"/>
        <v>0</v>
      </c>
      <c r="W528" s="401">
        <f t="shared" si="73"/>
        <v>0</v>
      </c>
      <c r="X528" s="402"/>
      <c r="Y528" s="402"/>
      <c r="Z528" s="402"/>
      <c r="AA528" s="402"/>
      <c r="AB528" s="402"/>
      <c r="AC528" s="403">
        <f t="shared" si="68"/>
        <v>0</v>
      </c>
      <c r="AD528" s="404">
        <f>IF($AC$2430&lt;85,AC528,AC528-(AC528*'EN-TÊTE DÉLÉGUES'!$C$37))</f>
        <v>0</v>
      </c>
      <c r="AE528" s="405">
        <f t="shared" si="74"/>
        <v>5.5E-2</v>
      </c>
      <c r="AF528" s="406">
        <f t="shared" si="69"/>
        <v>0</v>
      </c>
      <c r="AG528" s="407">
        <f t="shared" si="70"/>
        <v>0</v>
      </c>
    </row>
    <row r="529" spans="1:33" s="408" customFormat="1" ht="12" customHeight="1" x14ac:dyDescent="0.15">
      <c r="A529" s="449">
        <v>9791036319525</v>
      </c>
      <c r="B529" s="395">
        <v>24</v>
      </c>
      <c r="C529" s="450" t="s">
        <v>706</v>
      </c>
      <c r="D529" s="450" t="s">
        <v>1599</v>
      </c>
      <c r="E529" s="393" t="s">
        <v>5444</v>
      </c>
      <c r="F529" s="393" t="s">
        <v>15</v>
      </c>
      <c r="G529" s="450" t="s">
        <v>5447</v>
      </c>
      <c r="H529" s="394">
        <f>VLOOKUP(A529,'02.04.2024'!$A$2:$D$70989,3,FALSE)</f>
        <v>2167</v>
      </c>
      <c r="I529" s="395"/>
      <c r="J529" s="414">
        <v>200</v>
      </c>
      <c r="K529" s="396"/>
      <c r="L529" s="396"/>
      <c r="M529" s="396">
        <v>44426</v>
      </c>
      <c r="N529" s="396"/>
      <c r="O529" s="394">
        <v>9791036319525</v>
      </c>
      <c r="P529" s="451" t="s">
        <v>2578</v>
      </c>
      <c r="Q529" s="394">
        <v>4681843</v>
      </c>
      <c r="R529" s="398">
        <v>5.9</v>
      </c>
      <c r="S529" s="398">
        <f t="shared" si="71"/>
        <v>5.5924170616113749</v>
      </c>
      <c r="T529" s="452">
        <v>5.5E-2</v>
      </c>
      <c r="U529" s="1077"/>
      <c r="V529" s="400">
        <f t="shared" si="72"/>
        <v>0</v>
      </c>
      <c r="W529" s="401">
        <f t="shared" si="73"/>
        <v>0</v>
      </c>
      <c r="X529" s="402"/>
      <c r="Y529" s="402"/>
      <c r="Z529" s="402"/>
      <c r="AA529" s="402"/>
      <c r="AB529" s="402"/>
      <c r="AC529" s="403">
        <f t="shared" si="68"/>
        <v>0</v>
      </c>
      <c r="AD529" s="404">
        <f>IF($AC$2430&lt;85,AC529,AC529-(AC529*'EN-TÊTE DÉLÉGUES'!$C$37))</f>
        <v>0</v>
      </c>
      <c r="AE529" s="405">
        <f t="shared" si="74"/>
        <v>5.5E-2</v>
      </c>
      <c r="AF529" s="406">
        <f t="shared" si="69"/>
        <v>0</v>
      </c>
      <c r="AG529" s="407">
        <f t="shared" si="70"/>
        <v>0</v>
      </c>
    </row>
    <row r="530" spans="1:33" s="408" customFormat="1" ht="12" customHeight="1" x14ac:dyDescent="0.15">
      <c r="A530" s="391">
        <v>9791036345517</v>
      </c>
      <c r="B530" s="395">
        <v>24</v>
      </c>
      <c r="C530" s="393" t="s">
        <v>706</v>
      </c>
      <c r="D530" s="393" t="s">
        <v>1599</v>
      </c>
      <c r="E530" s="393" t="s">
        <v>5444</v>
      </c>
      <c r="F530" s="393" t="s">
        <v>15</v>
      </c>
      <c r="G530" s="459" t="s">
        <v>4031</v>
      </c>
      <c r="H530" s="394">
        <f>VLOOKUP(A530,'02.04.2024'!$A$2:$D$70989,3,FALSE)</f>
        <v>2227</v>
      </c>
      <c r="I530" s="395"/>
      <c r="J530" s="395">
        <v>200</v>
      </c>
      <c r="K530" s="396"/>
      <c r="L530" s="396"/>
      <c r="M530" s="396">
        <v>44993</v>
      </c>
      <c r="N530" s="397"/>
      <c r="O530" s="397">
        <v>9791036345517</v>
      </c>
      <c r="P530" s="397" t="s">
        <v>4032</v>
      </c>
      <c r="Q530" s="460">
        <v>2930997</v>
      </c>
      <c r="R530" s="398">
        <v>5.9</v>
      </c>
      <c r="S530" s="398">
        <f t="shared" si="71"/>
        <v>5.5924170616113749</v>
      </c>
      <c r="T530" s="461">
        <v>5.5E-2</v>
      </c>
      <c r="U530" s="1097"/>
      <c r="V530" s="400">
        <f t="shared" si="72"/>
        <v>0</v>
      </c>
      <c r="W530" s="401">
        <f t="shared" si="73"/>
        <v>0</v>
      </c>
      <c r="X530" s="402"/>
      <c r="Y530" s="402"/>
      <c r="Z530" s="402"/>
      <c r="AA530" s="402"/>
      <c r="AB530" s="402"/>
      <c r="AC530" s="453">
        <f t="shared" si="68"/>
        <v>0</v>
      </c>
      <c r="AD530" s="454">
        <f>IF($AC$2430&lt;85,AC530,AC530-(AC530*'EN-TÊTE DÉLÉGUES'!$C$37))</f>
        <v>0</v>
      </c>
      <c r="AE530" s="455">
        <f t="shared" si="74"/>
        <v>5.5E-2</v>
      </c>
      <c r="AF530" s="456">
        <f t="shared" si="69"/>
        <v>0</v>
      </c>
      <c r="AG530" s="457">
        <f t="shared" si="70"/>
        <v>0</v>
      </c>
    </row>
    <row r="531" spans="1:33" s="408" customFormat="1" ht="12" customHeight="1" x14ac:dyDescent="0.15">
      <c r="A531" s="391">
        <v>9791036348259</v>
      </c>
      <c r="B531" s="395">
        <v>24</v>
      </c>
      <c r="C531" s="393" t="s">
        <v>706</v>
      </c>
      <c r="D531" s="393" t="s">
        <v>1599</v>
      </c>
      <c r="E531" s="393" t="s">
        <v>5444</v>
      </c>
      <c r="F531" s="393" t="s">
        <v>15</v>
      </c>
      <c r="G531" s="459" t="s">
        <v>4033</v>
      </c>
      <c r="H531" s="394">
        <f>VLOOKUP(A531,'02.04.2024'!$A$2:$D$70989,3,FALSE)</f>
        <v>2025</v>
      </c>
      <c r="I531" s="395"/>
      <c r="J531" s="395">
        <v>200</v>
      </c>
      <c r="K531" s="396"/>
      <c r="L531" s="396"/>
      <c r="M531" s="396">
        <v>44993</v>
      </c>
      <c r="N531" s="397"/>
      <c r="O531" s="397">
        <v>9791036348259</v>
      </c>
      <c r="P531" s="397" t="s">
        <v>4034</v>
      </c>
      <c r="Q531" s="460">
        <v>4040647</v>
      </c>
      <c r="R531" s="398">
        <v>5.9</v>
      </c>
      <c r="S531" s="398">
        <f t="shared" si="71"/>
        <v>5.5924170616113749</v>
      </c>
      <c r="T531" s="461">
        <v>5.5E-2</v>
      </c>
      <c r="U531" s="1097"/>
      <c r="V531" s="400">
        <f t="shared" si="72"/>
        <v>0</v>
      </c>
      <c r="W531" s="401">
        <f t="shared" si="73"/>
        <v>0</v>
      </c>
      <c r="X531" s="402"/>
      <c r="Y531" s="402"/>
      <c r="Z531" s="402"/>
      <c r="AA531" s="402"/>
      <c r="AB531" s="402"/>
      <c r="AC531" s="453">
        <f t="shared" si="68"/>
        <v>0</v>
      </c>
      <c r="AD531" s="454">
        <f>IF($AC$2430&lt;85,AC531,AC531-(AC531*'EN-TÊTE DÉLÉGUES'!$C$37))</f>
        <v>0</v>
      </c>
      <c r="AE531" s="455">
        <f t="shared" si="74"/>
        <v>5.5E-2</v>
      </c>
      <c r="AF531" s="456">
        <f t="shared" si="69"/>
        <v>0</v>
      </c>
      <c r="AG531" s="457">
        <f t="shared" si="70"/>
        <v>0</v>
      </c>
    </row>
    <row r="532" spans="1:33" s="446" customFormat="1" ht="12" customHeight="1" x14ac:dyDescent="0.15">
      <c r="A532" s="427">
        <v>9791036356193</v>
      </c>
      <c r="B532" s="432">
        <v>24</v>
      </c>
      <c r="C532" s="429" t="s">
        <v>706</v>
      </c>
      <c r="D532" s="429" t="s">
        <v>1599</v>
      </c>
      <c r="E532" s="429" t="s">
        <v>5444</v>
      </c>
      <c r="F532" s="429" t="s">
        <v>15</v>
      </c>
      <c r="G532" s="430" t="s">
        <v>4458</v>
      </c>
      <c r="H532" s="431">
        <f>VLOOKUP(A532,'02.04.2024'!$A$2:$D$70989,3,FALSE)</f>
        <v>1559</v>
      </c>
      <c r="I532" s="432"/>
      <c r="J532" s="432">
        <v>200</v>
      </c>
      <c r="K532" s="433"/>
      <c r="L532" s="433"/>
      <c r="M532" s="433">
        <v>45154</v>
      </c>
      <c r="N532" s="433" t="s">
        <v>1811</v>
      </c>
      <c r="O532" s="434">
        <v>9791036356193</v>
      </c>
      <c r="P532" s="435" t="s">
        <v>4459</v>
      </c>
      <c r="Q532" s="434">
        <v>1199734</v>
      </c>
      <c r="R532" s="436">
        <v>5.9</v>
      </c>
      <c r="S532" s="436">
        <f t="shared" si="71"/>
        <v>5.5924170616113749</v>
      </c>
      <c r="T532" s="471">
        <v>5.5E-2</v>
      </c>
      <c r="U532" s="1082"/>
      <c r="V532" s="438">
        <f t="shared" si="72"/>
        <v>0</v>
      </c>
      <c r="W532" s="439">
        <f t="shared" si="73"/>
        <v>0</v>
      </c>
      <c r="X532" s="440"/>
      <c r="Y532" s="440"/>
      <c r="Z532" s="440"/>
      <c r="AA532" s="440"/>
      <c r="AB532" s="440"/>
      <c r="AC532" s="421">
        <f t="shared" si="68"/>
        <v>0</v>
      </c>
      <c r="AD532" s="422">
        <f>IF($AC$2430&lt;85,AC532,AC532-(AC532*'EN-TÊTE DÉLÉGUES'!$C$37))</f>
        <v>0</v>
      </c>
      <c r="AE532" s="423">
        <f t="shared" si="74"/>
        <v>5.5E-2</v>
      </c>
      <c r="AF532" s="424">
        <f t="shared" si="69"/>
        <v>0</v>
      </c>
      <c r="AG532" s="425">
        <f t="shared" si="70"/>
        <v>0</v>
      </c>
    </row>
    <row r="533" spans="1:33" s="446" customFormat="1" ht="12" customHeight="1" x14ac:dyDescent="0.15">
      <c r="A533" s="427">
        <v>9791036356209</v>
      </c>
      <c r="B533" s="432">
        <v>24</v>
      </c>
      <c r="C533" s="429" t="s">
        <v>706</v>
      </c>
      <c r="D533" s="429" t="s">
        <v>1599</v>
      </c>
      <c r="E533" s="429" t="s">
        <v>5444</v>
      </c>
      <c r="F533" s="429" t="s">
        <v>15</v>
      </c>
      <c r="G533" s="430" t="s">
        <v>5449</v>
      </c>
      <c r="H533" s="431">
        <f>VLOOKUP(A533,'02.04.2024'!$A$2:$D$70989,3,FALSE)</f>
        <v>2782</v>
      </c>
      <c r="I533" s="432"/>
      <c r="J533" s="432">
        <v>200</v>
      </c>
      <c r="K533" s="433"/>
      <c r="L533" s="433"/>
      <c r="M533" s="433">
        <v>45154</v>
      </c>
      <c r="N533" s="433" t="s">
        <v>1811</v>
      </c>
      <c r="O533" s="434">
        <v>9791036356209</v>
      </c>
      <c r="P533" s="435" t="s">
        <v>4460</v>
      </c>
      <c r="Q533" s="434">
        <v>1199980</v>
      </c>
      <c r="R533" s="436">
        <v>5.9</v>
      </c>
      <c r="S533" s="436">
        <f t="shared" si="71"/>
        <v>5.5924170616113749</v>
      </c>
      <c r="T533" s="471">
        <v>5.5E-2</v>
      </c>
      <c r="U533" s="1082"/>
      <c r="V533" s="438">
        <f t="shared" si="72"/>
        <v>0</v>
      </c>
      <c r="W533" s="439">
        <f t="shared" si="73"/>
        <v>0</v>
      </c>
      <c r="X533" s="440"/>
      <c r="Y533" s="440"/>
      <c r="Z533" s="440"/>
      <c r="AA533" s="440"/>
      <c r="AB533" s="440"/>
      <c r="AC533" s="441">
        <f t="shared" si="68"/>
        <v>0</v>
      </c>
      <c r="AD533" s="442">
        <f>IF($AC$2430&lt;85,AC533,AC533-(AC533*'EN-TÊTE DÉLÉGUES'!$C$37))</f>
        <v>0</v>
      </c>
      <c r="AE533" s="443">
        <f t="shared" si="74"/>
        <v>5.5E-2</v>
      </c>
      <c r="AF533" s="444">
        <f t="shared" si="69"/>
        <v>0</v>
      </c>
      <c r="AG533" s="445">
        <f t="shared" si="70"/>
        <v>0</v>
      </c>
    </row>
    <row r="534" spans="1:33" s="446" customFormat="1" ht="12" customHeight="1" x14ac:dyDescent="0.15">
      <c r="A534" s="427">
        <v>9791036351792</v>
      </c>
      <c r="B534" s="432">
        <v>24</v>
      </c>
      <c r="C534" s="429" t="s">
        <v>706</v>
      </c>
      <c r="D534" s="429" t="s">
        <v>1599</v>
      </c>
      <c r="E534" s="429" t="s">
        <v>5444</v>
      </c>
      <c r="F534" s="429" t="s">
        <v>15</v>
      </c>
      <c r="G534" s="469" t="s">
        <v>4317</v>
      </c>
      <c r="H534" s="431">
        <f>VLOOKUP(A534,'02.04.2024'!$A$2:$D$70989,3,FALSE)</f>
        <v>2893</v>
      </c>
      <c r="I534" s="432"/>
      <c r="J534" s="432">
        <v>200</v>
      </c>
      <c r="K534" s="433"/>
      <c r="L534" s="433"/>
      <c r="M534" s="433">
        <v>45084</v>
      </c>
      <c r="N534" s="434" t="s">
        <v>1811</v>
      </c>
      <c r="O534" s="434">
        <v>9791036351792</v>
      </c>
      <c r="P534" s="434" t="s">
        <v>4316</v>
      </c>
      <c r="Q534" s="470">
        <v>5795087</v>
      </c>
      <c r="R534" s="436">
        <v>5.9</v>
      </c>
      <c r="S534" s="436">
        <f t="shared" si="71"/>
        <v>5.5924170616113749</v>
      </c>
      <c r="T534" s="471">
        <v>5.5E-2</v>
      </c>
      <c r="U534" s="1082"/>
      <c r="V534" s="438">
        <f t="shared" si="72"/>
        <v>0</v>
      </c>
      <c r="W534" s="439">
        <f t="shared" si="73"/>
        <v>0</v>
      </c>
      <c r="X534" s="440"/>
      <c r="Y534" s="440"/>
      <c r="Z534" s="440"/>
      <c r="AA534" s="440"/>
      <c r="AB534" s="440"/>
      <c r="AC534" s="441">
        <f t="shared" si="68"/>
        <v>0</v>
      </c>
      <c r="AD534" s="442">
        <f>IF($AC$2430&lt;85,AC534,AC534-(AC534*'EN-TÊTE DÉLÉGUES'!$C$37))</f>
        <v>0</v>
      </c>
      <c r="AE534" s="443">
        <f t="shared" si="74"/>
        <v>5.5E-2</v>
      </c>
      <c r="AF534" s="444">
        <f t="shared" si="69"/>
        <v>0</v>
      </c>
      <c r="AG534" s="445">
        <f t="shared" si="70"/>
        <v>0</v>
      </c>
    </row>
    <row r="535" spans="1:33" s="408" customFormat="1" ht="12" customHeight="1" x14ac:dyDescent="0.15">
      <c r="A535" s="449">
        <v>9791036328084</v>
      </c>
      <c r="B535" s="395">
        <v>24</v>
      </c>
      <c r="C535" s="450" t="s">
        <v>706</v>
      </c>
      <c r="D535" s="450" t="s">
        <v>1599</v>
      </c>
      <c r="E535" s="393" t="s">
        <v>5444</v>
      </c>
      <c r="F535" s="393" t="s">
        <v>3005</v>
      </c>
      <c r="G535" s="450" t="s">
        <v>2840</v>
      </c>
      <c r="H535" s="394">
        <f>VLOOKUP(A535,'02.04.2024'!$A$2:$D$70989,3,FALSE)</f>
        <v>1996</v>
      </c>
      <c r="I535" s="395"/>
      <c r="J535" s="414">
        <v>200</v>
      </c>
      <c r="K535" s="396"/>
      <c r="L535" s="396"/>
      <c r="M535" s="396">
        <v>44475</v>
      </c>
      <c r="N535" s="395"/>
      <c r="O535" s="394">
        <v>9791036328084</v>
      </c>
      <c r="P535" s="414" t="s">
        <v>2704</v>
      </c>
      <c r="Q535" s="414">
        <v>1865552</v>
      </c>
      <c r="R535" s="398">
        <v>5.9</v>
      </c>
      <c r="S535" s="398">
        <f t="shared" si="71"/>
        <v>5.5924170616113749</v>
      </c>
      <c r="T535" s="609">
        <v>5.5E-2</v>
      </c>
      <c r="U535" s="1077"/>
      <c r="V535" s="400">
        <f t="shared" si="72"/>
        <v>0</v>
      </c>
      <c r="W535" s="401">
        <f t="shared" si="73"/>
        <v>0</v>
      </c>
      <c r="X535" s="402"/>
      <c r="Y535" s="402"/>
      <c r="Z535" s="402"/>
      <c r="AA535" s="402"/>
      <c r="AB535" s="402"/>
      <c r="AC535" s="403">
        <f t="shared" si="68"/>
        <v>0</v>
      </c>
      <c r="AD535" s="404">
        <f>IF($AC$2430&lt;85,AC535,AC535-(AC535*'EN-TÊTE DÉLÉGUES'!$C$37))</f>
        <v>0</v>
      </c>
      <c r="AE535" s="405">
        <f t="shared" si="74"/>
        <v>5.5E-2</v>
      </c>
      <c r="AF535" s="406">
        <f t="shared" si="69"/>
        <v>0</v>
      </c>
      <c r="AG535" s="407">
        <f t="shared" si="70"/>
        <v>0</v>
      </c>
    </row>
    <row r="536" spans="1:33" s="408" customFormat="1" ht="12" customHeight="1" x14ac:dyDescent="0.15">
      <c r="A536" s="391">
        <v>9791036319631</v>
      </c>
      <c r="B536" s="395">
        <v>24</v>
      </c>
      <c r="C536" s="393" t="s">
        <v>706</v>
      </c>
      <c r="D536" s="393" t="s">
        <v>1599</v>
      </c>
      <c r="E536" s="393" t="s">
        <v>5444</v>
      </c>
      <c r="F536" s="393" t="s">
        <v>3005</v>
      </c>
      <c r="G536" s="450" t="s">
        <v>2891</v>
      </c>
      <c r="H536" s="394">
        <f>VLOOKUP(A536,'02.04.2024'!$A$2:$D$70989,3,FALSE)</f>
        <v>1563</v>
      </c>
      <c r="I536" s="395"/>
      <c r="J536" s="395">
        <v>200</v>
      </c>
      <c r="K536" s="396"/>
      <c r="L536" s="396"/>
      <c r="M536" s="396">
        <v>44307</v>
      </c>
      <c r="N536" s="396"/>
      <c r="O536" s="397">
        <v>9791036319631</v>
      </c>
      <c r="P536" s="409" t="s">
        <v>2188</v>
      </c>
      <c r="Q536" s="397">
        <v>4696730</v>
      </c>
      <c r="R536" s="398">
        <v>5.9</v>
      </c>
      <c r="S536" s="398">
        <f t="shared" si="71"/>
        <v>5.5924170616113749</v>
      </c>
      <c r="T536" s="399">
        <v>5.5E-2</v>
      </c>
      <c r="U536" s="1077"/>
      <c r="V536" s="400">
        <f>AC536</f>
        <v>0</v>
      </c>
      <c r="W536" s="401">
        <f t="shared" si="73"/>
        <v>0</v>
      </c>
      <c r="X536" s="402"/>
      <c r="Y536" s="402"/>
      <c r="Z536" s="402"/>
      <c r="AA536" s="402"/>
      <c r="AB536" s="402"/>
      <c r="AC536" s="403">
        <f>W536/(1+AE536)</f>
        <v>0</v>
      </c>
      <c r="AD536" s="404">
        <f>IF($AC$2430&lt;85,AC536,AC536-(AC536*'EN-TÊTE DÉLÉGUES'!$C$37))</f>
        <v>0</v>
      </c>
      <c r="AE536" s="405">
        <f t="shared" si="74"/>
        <v>5.5E-2</v>
      </c>
      <c r="AF536" s="406">
        <f>+AD536*AE536</f>
        <v>0</v>
      </c>
      <c r="AG536" s="407">
        <f>+AD536+AF536</f>
        <v>0</v>
      </c>
    </row>
    <row r="537" spans="1:33" s="408" customFormat="1" ht="12" customHeight="1" x14ac:dyDescent="0.15">
      <c r="A537" s="449">
        <v>9791036318351</v>
      </c>
      <c r="B537" s="395">
        <v>25</v>
      </c>
      <c r="C537" s="450" t="s">
        <v>706</v>
      </c>
      <c r="D537" s="450" t="s">
        <v>1599</v>
      </c>
      <c r="E537" s="393" t="s">
        <v>5444</v>
      </c>
      <c r="F537" s="393" t="s">
        <v>3005</v>
      </c>
      <c r="G537" s="450" t="s">
        <v>1848</v>
      </c>
      <c r="H537" s="394">
        <f>VLOOKUP(A537,'02.04.2024'!$A$2:$D$70989,3,FALSE)</f>
        <v>1400</v>
      </c>
      <c r="I537" s="395"/>
      <c r="J537" s="414">
        <v>200</v>
      </c>
      <c r="K537" s="396"/>
      <c r="L537" s="396"/>
      <c r="M537" s="396">
        <v>44125</v>
      </c>
      <c r="N537" s="396"/>
      <c r="O537" s="394">
        <v>9791036318351</v>
      </c>
      <c r="P537" s="451" t="s">
        <v>1849</v>
      </c>
      <c r="Q537" s="394">
        <v>4182775</v>
      </c>
      <c r="R537" s="398">
        <v>5.9</v>
      </c>
      <c r="S537" s="398">
        <f t="shared" si="71"/>
        <v>5.5924170616113749</v>
      </c>
      <c r="T537" s="452">
        <v>5.5E-2</v>
      </c>
      <c r="U537" s="1077"/>
      <c r="V537" s="400">
        <f t="shared" si="72"/>
        <v>0</v>
      </c>
      <c r="W537" s="401">
        <f t="shared" si="73"/>
        <v>0</v>
      </c>
      <c r="X537" s="402"/>
      <c r="Y537" s="402"/>
      <c r="Z537" s="402"/>
      <c r="AA537" s="402"/>
      <c r="AB537" s="402"/>
      <c r="AC537" s="403">
        <f t="shared" si="68"/>
        <v>0</v>
      </c>
      <c r="AD537" s="404">
        <f>IF($AC$2430&lt;85,AC537,AC537-(AC537*'EN-TÊTE DÉLÉGUES'!$C$37))</f>
        <v>0</v>
      </c>
      <c r="AE537" s="405">
        <f t="shared" si="74"/>
        <v>5.5E-2</v>
      </c>
      <c r="AF537" s="406">
        <f t="shared" si="69"/>
        <v>0</v>
      </c>
      <c r="AG537" s="407">
        <f t="shared" si="70"/>
        <v>0</v>
      </c>
    </row>
    <row r="538" spans="1:33" s="408" customFormat="1" ht="12" customHeight="1" x14ac:dyDescent="0.15">
      <c r="A538" s="449">
        <v>9791036319532</v>
      </c>
      <c r="B538" s="395">
        <v>25</v>
      </c>
      <c r="C538" s="450" t="s">
        <v>706</v>
      </c>
      <c r="D538" s="450" t="s">
        <v>1599</v>
      </c>
      <c r="E538" s="393" t="s">
        <v>5444</v>
      </c>
      <c r="F538" s="393" t="s">
        <v>3005</v>
      </c>
      <c r="G538" s="450" t="s">
        <v>2893</v>
      </c>
      <c r="H538" s="394">
        <f>VLOOKUP(A538,'02.04.2024'!$A$2:$D$70989,3,FALSE)</f>
        <v>958</v>
      </c>
      <c r="I538" s="395"/>
      <c r="J538" s="414">
        <v>200</v>
      </c>
      <c r="K538" s="396"/>
      <c r="L538" s="396"/>
      <c r="M538" s="396">
        <v>44475</v>
      </c>
      <c r="N538" s="395"/>
      <c r="O538" s="394">
        <v>9791036319532</v>
      </c>
      <c r="P538" s="414" t="s">
        <v>2706</v>
      </c>
      <c r="Q538" s="414">
        <v>4681966</v>
      </c>
      <c r="R538" s="398">
        <v>5.9</v>
      </c>
      <c r="S538" s="398">
        <f t="shared" si="71"/>
        <v>5.5924170616113749</v>
      </c>
      <c r="T538" s="609">
        <v>5.5E-2</v>
      </c>
      <c r="U538" s="1077"/>
      <c r="V538" s="400">
        <f t="shared" si="72"/>
        <v>0</v>
      </c>
      <c r="W538" s="401">
        <f t="shared" si="73"/>
        <v>0</v>
      </c>
      <c r="X538" s="402"/>
      <c r="Y538" s="402"/>
      <c r="Z538" s="402"/>
      <c r="AA538" s="402"/>
      <c r="AB538" s="402"/>
      <c r="AC538" s="403">
        <f t="shared" si="68"/>
        <v>0</v>
      </c>
      <c r="AD538" s="404">
        <f>IF($AC$2430&lt;85,AC538,AC538-(AC538*'EN-TÊTE DÉLÉGUES'!$C$37))</f>
        <v>0</v>
      </c>
      <c r="AE538" s="405">
        <f t="shared" si="74"/>
        <v>5.5E-2</v>
      </c>
      <c r="AF538" s="406">
        <f t="shared" si="69"/>
        <v>0</v>
      </c>
      <c r="AG538" s="407">
        <f t="shared" si="70"/>
        <v>0</v>
      </c>
    </row>
    <row r="539" spans="1:33" s="408" customFormat="1" ht="12" customHeight="1" x14ac:dyDescent="0.15">
      <c r="A539" s="449">
        <v>9791036319846</v>
      </c>
      <c r="B539" s="395">
        <v>25</v>
      </c>
      <c r="C539" s="450" t="s">
        <v>706</v>
      </c>
      <c r="D539" s="450" t="s">
        <v>1599</v>
      </c>
      <c r="E539" s="393" t="s">
        <v>5444</v>
      </c>
      <c r="F539" s="393" t="s">
        <v>3005</v>
      </c>
      <c r="G539" s="450" t="s">
        <v>2841</v>
      </c>
      <c r="H539" s="394">
        <f>VLOOKUP(A539,'02.04.2024'!$A$2:$D$70989,3,FALSE)</f>
        <v>1189</v>
      </c>
      <c r="I539" s="395"/>
      <c r="J539" s="414">
        <v>200</v>
      </c>
      <c r="K539" s="396"/>
      <c r="L539" s="396"/>
      <c r="M539" s="396">
        <v>44475</v>
      </c>
      <c r="N539" s="395"/>
      <c r="O539" s="394">
        <v>9791036319846</v>
      </c>
      <c r="P539" s="414" t="s">
        <v>2705</v>
      </c>
      <c r="Q539" s="414">
        <v>4800540</v>
      </c>
      <c r="R539" s="398">
        <v>5.9</v>
      </c>
      <c r="S539" s="398">
        <f t="shared" si="71"/>
        <v>5.5924170616113749</v>
      </c>
      <c r="T539" s="609">
        <v>5.5E-2</v>
      </c>
      <c r="U539" s="1077"/>
      <c r="V539" s="400">
        <f t="shared" si="72"/>
        <v>0</v>
      </c>
      <c r="W539" s="401">
        <f t="shared" si="73"/>
        <v>0</v>
      </c>
      <c r="X539" s="402"/>
      <c r="Y539" s="402"/>
      <c r="Z539" s="402"/>
      <c r="AA539" s="402"/>
      <c r="AB539" s="402"/>
      <c r="AC539" s="403">
        <f t="shared" si="68"/>
        <v>0</v>
      </c>
      <c r="AD539" s="404">
        <f>IF($AC$2430&lt;85,AC539,AC539-(AC539*'EN-TÊTE DÉLÉGUES'!$C$37))</f>
        <v>0</v>
      </c>
      <c r="AE539" s="405">
        <f t="shared" si="74"/>
        <v>5.5E-2</v>
      </c>
      <c r="AF539" s="406">
        <f t="shared" si="69"/>
        <v>0</v>
      </c>
      <c r="AG539" s="407">
        <f t="shared" si="70"/>
        <v>0</v>
      </c>
    </row>
    <row r="540" spans="1:33" s="408" customFormat="1" ht="12" customHeight="1" x14ac:dyDescent="0.15">
      <c r="A540" s="449">
        <v>9791036344169</v>
      </c>
      <c r="B540" s="395">
        <v>25</v>
      </c>
      <c r="C540" s="450" t="s">
        <v>706</v>
      </c>
      <c r="D540" s="514" t="s">
        <v>1599</v>
      </c>
      <c r="E540" s="514" t="s">
        <v>5444</v>
      </c>
      <c r="F540" s="393" t="s">
        <v>388</v>
      </c>
      <c r="G540" s="450" t="s">
        <v>5450</v>
      </c>
      <c r="H540" s="394">
        <f>VLOOKUP(A540,'02.04.2024'!$A$2:$D$70989,3,FALSE)</f>
        <v>1739</v>
      </c>
      <c r="I540" s="395"/>
      <c r="J540" s="414">
        <v>200</v>
      </c>
      <c r="K540" s="396"/>
      <c r="L540" s="396"/>
      <c r="M540" s="396">
        <v>44657</v>
      </c>
      <c r="N540" s="396"/>
      <c r="O540" s="394">
        <v>9791036344169</v>
      </c>
      <c r="P540" s="451" t="s">
        <v>3169</v>
      </c>
      <c r="Q540" s="394">
        <v>1828656</v>
      </c>
      <c r="R540" s="398">
        <v>13.9</v>
      </c>
      <c r="S540" s="398">
        <f t="shared" si="71"/>
        <v>13.175355450236967</v>
      </c>
      <c r="T540" s="452">
        <v>5.5E-2</v>
      </c>
      <c r="U540" s="1077"/>
      <c r="V540" s="400">
        <f t="shared" si="72"/>
        <v>0</v>
      </c>
      <c r="W540" s="401">
        <f t="shared" si="73"/>
        <v>0</v>
      </c>
      <c r="X540" s="402"/>
      <c r="Y540" s="402"/>
      <c r="Z540" s="402"/>
      <c r="AA540" s="402"/>
      <c r="AB540" s="402"/>
      <c r="AC540" s="403">
        <f t="shared" si="68"/>
        <v>0</v>
      </c>
      <c r="AD540" s="404">
        <f>IF($AC$2430&lt;85,AC540,AC540-(AC540*'EN-TÊTE DÉLÉGUES'!$C$37))</f>
        <v>0</v>
      </c>
      <c r="AE540" s="405">
        <f t="shared" si="74"/>
        <v>5.5E-2</v>
      </c>
      <c r="AF540" s="406">
        <f t="shared" si="69"/>
        <v>0</v>
      </c>
      <c r="AG540" s="407">
        <f t="shared" si="70"/>
        <v>0</v>
      </c>
    </row>
    <row r="541" spans="1:33" s="446" customFormat="1" ht="12" customHeight="1" x14ac:dyDescent="0.15">
      <c r="A541" s="427">
        <v>9791036359576</v>
      </c>
      <c r="B541" s="432">
        <v>25</v>
      </c>
      <c r="C541" s="430" t="s">
        <v>697</v>
      </c>
      <c r="D541" s="592" t="s">
        <v>1599</v>
      </c>
      <c r="E541" s="592" t="s">
        <v>5444</v>
      </c>
      <c r="F541" s="429" t="s">
        <v>388</v>
      </c>
      <c r="G541" s="430" t="s">
        <v>5451</v>
      </c>
      <c r="H541" s="431">
        <f>VLOOKUP(A541,'02.04.2024'!$A$2:$D$70989,3,FALSE)</f>
        <v>1789</v>
      </c>
      <c r="I541" s="432"/>
      <c r="J541" s="432">
        <v>200</v>
      </c>
      <c r="K541" s="433"/>
      <c r="L541" s="433"/>
      <c r="M541" s="433">
        <v>45203</v>
      </c>
      <c r="N541" s="433" t="s">
        <v>1811</v>
      </c>
      <c r="O541" s="434">
        <v>9791036359576</v>
      </c>
      <c r="P541" s="435" t="s">
        <v>4713</v>
      </c>
      <c r="Q541" s="434">
        <v>4877886</v>
      </c>
      <c r="R541" s="436">
        <v>13.9</v>
      </c>
      <c r="S541" s="436">
        <f t="shared" si="71"/>
        <v>13.175355450236967</v>
      </c>
      <c r="T541" s="486">
        <v>5.5E-2</v>
      </c>
      <c r="U541" s="1082"/>
      <c r="V541" s="438">
        <f>AC541</f>
        <v>0</v>
      </c>
      <c r="W541" s="439">
        <f t="shared" si="73"/>
        <v>0</v>
      </c>
      <c r="X541" s="440"/>
      <c r="Y541" s="440"/>
      <c r="Z541" s="440"/>
      <c r="AA541" s="440"/>
      <c r="AB541" s="440"/>
      <c r="AC541" s="441">
        <f>W541/(1+AE541)</f>
        <v>0</v>
      </c>
      <c r="AD541" s="442">
        <f>IF($AC$2430&lt;85,AC541,AC541-(AC541*'EN-TÊTE DÉLÉGUES'!$C$37))</f>
        <v>0</v>
      </c>
      <c r="AE541" s="443">
        <f t="shared" si="74"/>
        <v>5.5E-2</v>
      </c>
      <c r="AF541" s="444">
        <f>+AD541*AE541</f>
        <v>0</v>
      </c>
      <c r="AG541" s="445">
        <f>+AD541+AF541</f>
        <v>0</v>
      </c>
    </row>
    <row r="542" spans="1:33" s="420" customFormat="1" ht="12" customHeight="1" x14ac:dyDescent="0.15">
      <c r="A542" s="411">
        <v>9791036350054</v>
      </c>
      <c r="B542" s="395">
        <v>25</v>
      </c>
      <c r="C542" s="393" t="s">
        <v>706</v>
      </c>
      <c r="D542" s="393" t="s">
        <v>1599</v>
      </c>
      <c r="E542" s="393" t="s">
        <v>5444</v>
      </c>
      <c r="F542" s="393" t="s">
        <v>388</v>
      </c>
      <c r="G542" s="450" t="s">
        <v>4159</v>
      </c>
      <c r="H542" s="394">
        <f>VLOOKUP(A542,'02.04.2024'!$A$2:$D$70989,3,FALSE)</f>
        <v>1867</v>
      </c>
      <c r="I542" s="413"/>
      <c r="J542" s="413">
        <v>200</v>
      </c>
      <c r="K542" s="415"/>
      <c r="L542" s="415"/>
      <c r="M542" s="416">
        <v>44853</v>
      </c>
      <c r="N542" s="416"/>
      <c r="O542" s="394">
        <v>9791036350054</v>
      </c>
      <c r="P542" s="417" t="s">
        <v>3913</v>
      </c>
      <c r="Q542" s="414">
        <v>5221743</v>
      </c>
      <c r="R542" s="418">
        <v>13.9</v>
      </c>
      <c r="S542" s="398">
        <f t="shared" si="71"/>
        <v>13.175355450236967</v>
      </c>
      <c r="T542" s="419">
        <v>5.5E-2</v>
      </c>
      <c r="U542" s="1077"/>
      <c r="V542" s="400">
        <f t="shared" si="72"/>
        <v>0</v>
      </c>
      <c r="W542" s="401">
        <f t="shared" si="73"/>
        <v>0</v>
      </c>
      <c r="AC542" s="453">
        <f t="shared" si="68"/>
        <v>0</v>
      </c>
      <c r="AD542" s="454">
        <f>IF($AC$2430&lt;85,AC542,AC542-(AC542*'EN-TÊTE DÉLÉGUES'!$C$37))</f>
        <v>0</v>
      </c>
      <c r="AE542" s="455">
        <f t="shared" si="74"/>
        <v>5.5E-2</v>
      </c>
      <c r="AF542" s="456">
        <f t="shared" si="69"/>
        <v>0</v>
      </c>
      <c r="AG542" s="457">
        <f t="shared" si="70"/>
        <v>0</v>
      </c>
    </row>
    <row r="543" spans="1:33" s="408" customFormat="1" ht="12" customHeight="1" x14ac:dyDescent="0.15">
      <c r="A543" s="391">
        <v>9791036319372</v>
      </c>
      <c r="B543" s="414">
        <v>25</v>
      </c>
      <c r="C543" s="393" t="s">
        <v>706</v>
      </c>
      <c r="D543" s="514" t="s">
        <v>1599</v>
      </c>
      <c r="E543" s="514" t="s">
        <v>5444</v>
      </c>
      <c r="F543" s="515" t="s">
        <v>388</v>
      </c>
      <c r="G543" s="450" t="s">
        <v>2879</v>
      </c>
      <c r="H543" s="394">
        <f>VLOOKUP(A543,'02.04.2024'!$A$2:$D$70989,3,FALSE)</f>
        <v>2230</v>
      </c>
      <c r="I543" s="395"/>
      <c r="J543" s="395">
        <v>800</v>
      </c>
      <c r="K543" s="396"/>
      <c r="L543" s="396"/>
      <c r="M543" s="396">
        <v>44125</v>
      </c>
      <c r="N543" s="396"/>
      <c r="O543" s="397">
        <v>9791036319372</v>
      </c>
      <c r="P543" s="409" t="s">
        <v>2062</v>
      </c>
      <c r="Q543" s="397">
        <v>4649113</v>
      </c>
      <c r="R543" s="398">
        <v>13.9</v>
      </c>
      <c r="S543" s="398">
        <f t="shared" si="71"/>
        <v>13.175355450236967</v>
      </c>
      <c r="T543" s="399">
        <v>5.5E-2</v>
      </c>
      <c r="U543" s="1077"/>
      <c r="V543" s="400">
        <f t="shared" si="72"/>
        <v>0</v>
      </c>
      <c r="W543" s="401">
        <f t="shared" si="73"/>
        <v>0</v>
      </c>
      <c r="X543" s="402"/>
      <c r="Y543" s="402"/>
      <c r="Z543" s="402"/>
      <c r="AA543" s="402"/>
      <c r="AB543" s="402"/>
      <c r="AC543" s="403">
        <f t="shared" si="68"/>
        <v>0</v>
      </c>
      <c r="AD543" s="404">
        <f>IF($AC$2430&lt;85,AC543,AC543-(AC543*'EN-TÊTE DÉLÉGUES'!$C$37))</f>
        <v>0</v>
      </c>
      <c r="AE543" s="405">
        <f t="shared" si="74"/>
        <v>5.5E-2</v>
      </c>
      <c r="AF543" s="406">
        <f t="shared" si="69"/>
        <v>0</v>
      </c>
      <c r="AG543" s="407">
        <f t="shared" si="70"/>
        <v>0</v>
      </c>
    </row>
    <row r="544" spans="1:33" s="408" customFormat="1" ht="12" customHeight="1" x14ac:dyDescent="0.15">
      <c r="A544" s="391">
        <v>9791036311567</v>
      </c>
      <c r="B544" s="395">
        <v>25</v>
      </c>
      <c r="C544" s="520" t="s">
        <v>706</v>
      </c>
      <c r="D544" s="393" t="s">
        <v>1599</v>
      </c>
      <c r="E544" s="514" t="s">
        <v>5444</v>
      </c>
      <c r="F544" s="393" t="s">
        <v>388</v>
      </c>
      <c r="G544" s="393" t="s">
        <v>2881</v>
      </c>
      <c r="H544" s="394">
        <f>VLOOKUP(A544,'02.04.2024'!$A$2:$D$70989,3,FALSE)</f>
        <v>845</v>
      </c>
      <c r="I544" s="395"/>
      <c r="J544" s="414">
        <v>200</v>
      </c>
      <c r="K544" s="396"/>
      <c r="L544" s="396"/>
      <c r="M544" s="396">
        <v>43740</v>
      </c>
      <c r="N544" s="396"/>
      <c r="O544" s="397">
        <v>9791036311567</v>
      </c>
      <c r="P544" s="409" t="s">
        <v>1383</v>
      </c>
      <c r="Q544" s="397">
        <v>5343674</v>
      </c>
      <c r="R544" s="398">
        <v>13.9</v>
      </c>
      <c r="S544" s="398">
        <f t="shared" si="71"/>
        <v>13.175355450236967</v>
      </c>
      <c r="T544" s="399">
        <v>5.5E-2</v>
      </c>
      <c r="U544" s="1077"/>
      <c r="V544" s="400">
        <f t="shared" si="72"/>
        <v>0</v>
      </c>
      <c r="W544" s="401">
        <f t="shared" si="73"/>
        <v>0</v>
      </c>
      <c r="X544" s="402"/>
      <c r="Y544" s="402"/>
      <c r="Z544" s="402"/>
      <c r="AA544" s="402"/>
      <c r="AB544" s="402"/>
      <c r="AC544" s="403">
        <f t="shared" si="68"/>
        <v>0</v>
      </c>
      <c r="AD544" s="404">
        <f>IF($AC$2430&lt;85,AC544,AC544-(AC544*'EN-TÊTE DÉLÉGUES'!$C$37))</f>
        <v>0</v>
      </c>
      <c r="AE544" s="405">
        <f t="shared" si="74"/>
        <v>5.5E-2</v>
      </c>
      <c r="AF544" s="406">
        <f t="shared" si="69"/>
        <v>0</v>
      </c>
      <c r="AG544" s="407">
        <f t="shared" si="70"/>
        <v>0</v>
      </c>
    </row>
    <row r="545" spans="1:33" s="408" customFormat="1" ht="12" customHeight="1" x14ac:dyDescent="0.15">
      <c r="A545" s="449">
        <v>9782747098304</v>
      </c>
      <c r="B545" s="414">
        <v>25</v>
      </c>
      <c r="C545" s="393" t="s">
        <v>706</v>
      </c>
      <c r="D545" s="514" t="s">
        <v>1599</v>
      </c>
      <c r="E545" s="514" t="s">
        <v>5444</v>
      </c>
      <c r="F545" s="515" t="s">
        <v>388</v>
      </c>
      <c r="G545" s="514" t="s">
        <v>2882</v>
      </c>
      <c r="H545" s="394">
        <f>VLOOKUP(A545,'02.04.2024'!$A$2:$D$70989,3,FALSE)</f>
        <v>4168</v>
      </c>
      <c r="I545" s="414"/>
      <c r="J545" s="414">
        <v>200</v>
      </c>
      <c r="K545" s="396"/>
      <c r="L545" s="396"/>
      <c r="M545" s="396">
        <v>43376</v>
      </c>
      <c r="N545" s="396"/>
      <c r="O545" s="394">
        <v>9782747098304</v>
      </c>
      <c r="P545" s="451" t="s">
        <v>670</v>
      </c>
      <c r="Q545" s="414">
        <v>8614323</v>
      </c>
      <c r="R545" s="398">
        <v>13.9</v>
      </c>
      <c r="S545" s="398">
        <f t="shared" si="71"/>
        <v>13.175355450236967</v>
      </c>
      <c r="T545" s="452">
        <v>5.5E-2</v>
      </c>
      <c r="U545" s="1077"/>
      <c r="V545" s="400">
        <f t="shared" si="72"/>
        <v>0</v>
      </c>
      <c r="W545" s="401">
        <f t="shared" si="73"/>
        <v>0</v>
      </c>
      <c r="X545" s="402"/>
      <c r="Y545" s="402"/>
      <c r="Z545" s="402"/>
      <c r="AA545" s="402"/>
      <c r="AB545" s="402"/>
      <c r="AC545" s="403">
        <f t="shared" si="68"/>
        <v>0</v>
      </c>
      <c r="AD545" s="404">
        <f>IF($AC$2430&lt;85,AC545,AC545-(AC545*'EN-TÊTE DÉLÉGUES'!$C$37))</f>
        <v>0</v>
      </c>
      <c r="AE545" s="405">
        <f t="shared" si="74"/>
        <v>5.5E-2</v>
      </c>
      <c r="AF545" s="406">
        <f t="shared" si="69"/>
        <v>0</v>
      </c>
      <c r="AG545" s="407">
        <f t="shared" si="70"/>
        <v>0</v>
      </c>
    </row>
    <row r="546" spans="1:33" s="408" customFormat="1" ht="12" customHeight="1" x14ac:dyDescent="0.15">
      <c r="A546" s="449">
        <v>9782747098311</v>
      </c>
      <c r="B546" s="395">
        <v>25</v>
      </c>
      <c r="C546" s="450" t="s">
        <v>706</v>
      </c>
      <c r="D546" s="514" t="s">
        <v>1599</v>
      </c>
      <c r="E546" s="514" t="s">
        <v>5444</v>
      </c>
      <c r="F546" s="393" t="s">
        <v>388</v>
      </c>
      <c r="G546" s="514" t="s">
        <v>2883</v>
      </c>
      <c r="H546" s="394">
        <f>VLOOKUP(A546,'02.04.2024'!$A$2:$D$70989,3,FALSE)</f>
        <v>1240</v>
      </c>
      <c r="I546" s="395"/>
      <c r="J546" s="395">
        <v>200</v>
      </c>
      <c r="K546" s="396"/>
      <c r="L546" s="396"/>
      <c r="M546" s="396">
        <v>43621</v>
      </c>
      <c r="N546" s="396"/>
      <c r="O546" s="394">
        <v>9782747098311</v>
      </c>
      <c r="P546" s="451" t="s">
        <v>1081</v>
      </c>
      <c r="Q546" s="394">
        <v>8614446</v>
      </c>
      <c r="R546" s="398">
        <v>13.9</v>
      </c>
      <c r="S546" s="398">
        <f t="shared" si="71"/>
        <v>13.175355450236967</v>
      </c>
      <c r="T546" s="452">
        <v>5.5E-2</v>
      </c>
      <c r="U546" s="1077"/>
      <c r="V546" s="400">
        <f t="shared" si="72"/>
        <v>0</v>
      </c>
      <c r="W546" s="401">
        <f t="shared" si="73"/>
        <v>0</v>
      </c>
      <c r="X546" s="402"/>
      <c r="Y546" s="402"/>
      <c r="Z546" s="402"/>
      <c r="AA546" s="402"/>
      <c r="AB546" s="402"/>
      <c r="AC546" s="403">
        <f t="shared" si="68"/>
        <v>0</v>
      </c>
      <c r="AD546" s="404">
        <f>IF($AC$2430&lt;85,AC546,AC546-(AC546*'EN-TÊTE DÉLÉGUES'!$C$37))</f>
        <v>0</v>
      </c>
      <c r="AE546" s="405">
        <f t="shared" si="74"/>
        <v>5.5E-2</v>
      </c>
      <c r="AF546" s="406">
        <f t="shared" si="69"/>
        <v>0</v>
      </c>
      <c r="AG546" s="407">
        <f t="shared" si="70"/>
        <v>0</v>
      </c>
    </row>
    <row r="547" spans="1:33" s="408" customFormat="1" ht="12" customHeight="1" x14ac:dyDescent="0.15">
      <c r="A547" s="449">
        <v>9782747088329</v>
      </c>
      <c r="B547" s="414">
        <v>25</v>
      </c>
      <c r="C547" s="450" t="s">
        <v>706</v>
      </c>
      <c r="D547" s="450" t="s">
        <v>1599</v>
      </c>
      <c r="E547" s="514" t="s">
        <v>5444</v>
      </c>
      <c r="F547" s="515" t="s">
        <v>388</v>
      </c>
      <c r="G547" s="450" t="s">
        <v>2884</v>
      </c>
      <c r="H547" s="394">
        <f>VLOOKUP(A547,'02.04.2024'!$A$2:$D$70989,3,FALSE)</f>
        <v>4459</v>
      </c>
      <c r="I547" s="395"/>
      <c r="J547" s="414">
        <v>200</v>
      </c>
      <c r="K547" s="396"/>
      <c r="L547" s="396"/>
      <c r="M547" s="396">
        <v>43222</v>
      </c>
      <c r="N547" s="396"/>
      <c r="O547" s="394">
        <v>9782747088329</v>
      </c>
      <c r="P547" s="451" t="s">
        <v>547</v>
      </c>
      <c r="Q547" s="394">
        <v>2647320</v>
      </c>
      <c r="R547" s="398">
        <v>13.9</v>
      </c>
      <c r="S547" s="398">
        <f t="shared" si="71"/>
        <v>13.175355450236967</v>
      </c>
      <c r="T547" s="452">
        <v>5.5E-2</v>
      </c>
      <c r="U547" s="1077"/>
      <c r="V547" s="400">
        <f t="shared" si="72"/>
        <v>0</v>
      </c>
      <c r="W547" s="401">
        <f t="shared" si="73"/>
        <v>0</v>
      </c>
      <c r="X547" s="402"/>
      <c r="Y547" s="402"/>
      <c r="Z547" s="402"/>
      <c r="AA547" s="402"/>
      <c r="AB547" s="402"/>
      <c r="AC547" s="403">
        <f t="shared" si="68"/>
        <v>0</v>
      </c>
      <c r="AD547" s="404">
        <f>IF($AC$2430&lt;85,AC547,AC547-(AC547*'EN-TÊTE DÉLÉGUES'!$C$37))</f>
        <v>0</v>
      </c>
      <c r="AE547" s="405">
        <f t="shared" si="74"/>
        <v>5.5E-2</v>
      </c>
      <c r="AF547" s="406">
        <f t="shared" si="69"/>
        <v>0</v>
      </c>
      <c r="AG547" s="407">
        <f t="shared" si="70"/>
        <v>0</v>
      </c>
    </row>
    <row r="548" spans="1:33" s="408" customFormat="1" ht="12" customHeight="1" x14ac:dyDescent="0.15">
      <c r="A548" s="449">
        <v>9782747090681</v>
      </c>
      <c r="B548" s="395">
        <v>25</v>
      </c>
      <c r="C548" s="450" t="s">
        <v>697</v>
      </c>
      <c r="D548" s="514" t="s">
        <v>1599</v>
      </c>
      <c r="E548" s="514" t="s">
        <v>5444</v>
      </c>
      <c r="F548" s="393" t="s">
        <v>388</v>
      </c>
      <c r="G548" s="450" t="s">
        <v>2885</v>
      </c>
      <c r="H548" s="394">
        <f>VLOOKUP(A548,'02.04.2024'!$A$2:$D$70989,3,FALSE)</f>
        <v>1606</v>
      </c>
      <c r="I548" s="395"/>
      <c r="J548" s="414">
        <v>200</v>
      </c>
      <c r="K548" s="396"/>
      <c r="L548" s="396"/>
      <c r="M548" s="396">
        <v>44097</v>
      </c>
      <c r="N548" s="396"/>
      <c r="O548" s="394">
        <v>9782747090681</v>
      </c>
      <c r="P548" s="451" t="s">
        <v>1847</v>
      </c>
      <c r="Q548" s="394">
        <v>2805341</v>
      </c>
      <c r="R548" s="398">
        <v>13.9</v>
      </c>
      <c r="S548" s="398">
        <f t="shared" si="71"/>
        <v>13.175355450236967</v>
      </c>
      <c r="T548" s="452">
        <v>5.5E-2</v>
      </c>
      <c r="U548" s="1077"/>
      <c r="V548" s="400">
        <f t="shared" si="72"/>
        <v>0</v>
      </c>
      <c r="W548" s="401">
        <f t="shared" si="73"/>
        <v>0</v>
      </c>
      <c r="X548" s="402"/>
      <c r="Y548" s="402"/>
      <c r="Z548" s="402"/>
      <c r="AA548" s="402"/>
      <c r="AB548" s="402"/>
      <c r="AC548" s="403">
        <f t="shared" si="68"/>
        <v>0</v>
      </c>
      <c r="AD548" s="404">
        <f>IF($AC$2430&lt;85,AC548,AC548-(AC548*'EN-TÊTE DÉLÉGUES'!$C$37))</f>
        <v>0</v>
      </c>
      <c r="AE548" s="405">
        <f t="shared" si="74"/>
        <v>5.5E-2</v>
      </c>
      <c r="AF548" s="406">
        <f t="shared" si="69"/>
        <v>0</v>
      </c>
      <c r="AG548" s="407">
        <f t="shared" si="70"/>
        <v>0</v>
      </c>
    </row>
    <row r="549" spans="1:33" s="408" customFormat="1" ht="12" customHeight="1" x14ac:dyDescent="0.15">
      <c r="A549" s="449">
        <v>9791036303265</v>
      </c>
      <c r="B549" s="395">
        <v>25</v>
      </c>
      <c r="C549" s="393" t="s">
        <v>706</v>
      </c>
      <c r="D549" s="393" t="s">
        <v>1599</v>
      </c>
      <c r="E549" s="393" t="s">
        <v>730</v>
      </c>
      <c r="F549" s="393" t="s">
        <v>15</v>
      </c>
      <c r="G549" s="450" t="s">
        <v>1192</v>
      </c>
      <c r="H549" s="394">
        <f>VLOOKUP(A549,'02.04.2024'!$A$2:$D$70989,3,FALSE)</f>
        <v>347</v>
      </c>
      <c r="I549" s="395"/>
      <c r="J549" s="414">
        <v>300</v>
      </c>
      <c r="K549" s="396"/>
      <c r="L549" s="396"/>
      <c r="M549" s="396">
        <v>43551</v>
      </c>
      <c r="N549" s="396"/>
      <c r="O549" s="394">
        <v>9791036303265</v>
      </c>
      <c r="P549" s="451" t="s">
        <v>1079</v>
      </c>
      <c r="Q549" s="394">
        <v>4571276</v>
      </c>
      <c r="R549" s="398">
        <v>5.2</v>
      </c>
      <c r="S549" s="398">
        <f t="shared" si="71"/>
        <v>4.9289099526066353</v>
      </c>
      <c r="T549" s="452">
        <v>5.5E-2</v>
      </c>
      <c r="U549" s="1077"/>
      <c r="V549" s="400">
        <f t="shared" si="72"/>
        <v>0</v>
      </c>
      <c r="W549" s="401">
        <f t="shared" si="73"/>
        <v>0</v>
      </c>
      <c r="X549" s="402"/>
      <c r="Y549" s="402"/>
      <c r="Z549" s="402"/>
      <c r="AA549" s="402"/>
      <c r="AB549" s="402"/>
      <c r="AC549" s="403">
        <f t="shared" si="68"/>
        <v>0</v>
      </c>
      <c r="AD549" s="404">
        <f>IF($AC$2430&lt;85,AC549,AC549-(AC549*'EN-TÊTE DÉLÉGUES'!$C$37))</f>
        <v>0</v>
      </c>
      <c r="AE549" s="405">
        <f t="shared" si="74"/>
        <v>5.5E-2</v>
      </c>
      <c r="AF549" s="406">
        <f t="shared" si="69"/>
        <v>0</v>
      </c>
      <c r="AG549" s="407">
        <f t="shared" si="70"/>
        <v>0</v>
      </c>
    </row>
    <row r="550" spans="1:33" s="408" customFormat="1" ht="12" customHeight="1" x14ac:dyDescent="0.15">
      <c r="A550" s="391">
        <v>9782747060721</v>
      </c>
      <c r="B550" s="395">
        <v>25</v>
      </c>
      <c r="C550" s="393" t="s">
        <v>706</v>
      </c>
      <c r="D550" s="393" t="s">
        <v>1599</v>
      </c>
      <c r="E550" s="393" t="s">
        <v>730</v>
      </c>
      <c r="F550" s="393" t="s">
        <v>15</v>
      </c>
      <c r="G550" s="450" t="s">
        <v>1007</v>
      </c>
      <c r="H550" s="394">
        <f>VLOOKUP(A550,'02.04.2024'!$A$2:$D$70989,3,FALSE)</f>
        <v>166</v>
      </c>
      <c r="I550" s="395"/>
      <c r="J550" s="395">
        <v>300</v>
      </c>
      <c r="K550" s="396"/>
      <c r="L550" s="396"/>
      <c r="M550" s="396">
        <v>42494</v>
      </c>
      <c r="N550" s="396"/>
      <c r="O550" s="397">
        <v>9782747060721</v>
      </c>
      <c r="P550" s="409" t="s">
        <v>234</v>
      </c>
      <c r="Q550" s="397">
        <v>3237661</v>
      </c>
      <c r="R550" s="398">
        <v>5.2</v>
      </c>
      <c r="S550" s="398">
        <f t="shared" si="71"/>
        <v>4.9289099526066353</v>
      </c>
      <c r="T550" s="399">
        <v>5.5E-2</v>
      </c>
      <c r="U550" s="1077"/>
      <c r="V550" s="400">
        <f t="shared" si="72"/>
        <v>0</v>
      </c>
      <c r="W550" s="401">
        <f t="shared" si="73"/>
        <v>0</v>
      </c>
      <c r="X550" s="402"/>
      <c r="Y550" s="402"/>
      <c r="Z550" s="402"/>
      <c r="AA550" s="402"/>
      <c r="AB550" s="402"/>
      <c r="AC550" s="403">
        <f t="shared" si="68"/>
        <v>0</v>
      </c>
      <c r="AD550" s="404">
        <f>IF($AC$2430&lt;85,AC550,AC550-(AC550*'EN-TÊTE DÉLÉGUES'!$C$37))</f>
        <v>0</v>
      </c>
      <c r="AE550" s="405">
        <f t="shared" si="74"/>
        <v>5.5E-2</v>
      </c>
      <c r="AF550" s="406">
        <f t="shared" si="69"/>
        <v>0</v>
      </c>
      <c r="AG550" s="407">
        <f t="shared" si="70"/>
        <v>0</v>
      </c>
    </row>
    <row r="551" spans="1:33" s="408" customFormat="1" ht="12" customHeight="1" x14ac:dyDescent="0.15">
      <c r="A551" s="449">
        <v>9791036302824</v>
      </c>
      <c r="B551" s="395">
        <v>25</v>
      </c>
      <c r="C551" s="393" t="s">
        <v>706</v>
      </c>
      <c r="D551" s="393" t="s">
        <v>1599</v>
      </c>
      <c r="E551" s="393" t="s">
        <v>730</v>
      </c>
      <c r="F551" s="393" t="s">
        <v>15</v>
      </c>
      <c r="G551" s="450" t="s">
        <v>1193</v>
      </c>
      <c r="H551" s="394">
        <f>VLOOKUP(A551,'02.04.2024'!$A$2:$D$70989,3,FALSE)</f>
        <v>74</v>
      </c>
      <c r="I551" s="395"/>
      <c r="J551" s="414">
        <v>300</v>
      </c>
      <c r="K551" s="396"/>
      <c r="L551" s="396"/>
      <c r="M551" s="396">
        <v>43587</v>
      </c>
      <c r="N551" s="396"/>
      <c r="O551" s="394">
        <v>9791036302824</v>
      </c>
      <c r="P551" s="451" t="s">
        <v>1080</v>
      </c>
      <c r="Q551" s="394">
        <v>2980358</v>
      </c>
      <c r="R551" s="398">
        <v>5.2</v>
      </c>
      <c r="S551" s="398">
        <f t="shared" si="71"/>
        <v>4.9289099526066353</v>
      </c>
      <c r="T551" s="452">
        <v>5.5E-2</v>
      </c>
      <c r="U551" s="1077"/>
      <c r="V551" s="400">
        <f t="shared" si="72"/>
        <v>0</v>
      </c>
      <c r="W551" s="401">
        <f t="shared" si="73"/>
        <v>0</v>
      </c>
      <c r="X551" s="402"/>
      <c r="Y551" s="402"/>
      <c r="Z551" s="402"/>
      <c r="AA551" s="402"/>
      <c r="AB551" s="402"/>
      <c r="AC551" s="403">
        <f t="shared" si="68"/>
        <v>0</v>
      </c>
      <c r="AD551" s="404">
        <f>IF($AC$2430&lt;85,AC551,AC551-(AC551*'EN-TÊTE DÉLÉGUES'!$C$37))</f>
        <v>0</v>
      </c>
      <c r="AE551" s="405">
        <f t="shared" si="74"/>
        <v>5.5E-2</v>
      </c>
      <c r="AF551" s="406">
        <f t="shared" si="69"/>
        <v>0</v>
      </c>
      <c r="AG551" s="407">
        <f t="shared" si="70"/>
        <v>0</v>
      </c>
    </row>
    <row r="552" spans="1:33" s="408" customFormat="1" ht="12" customHeight="1" x14ac:dyDescent="0.15">
      <c r="A552" s="449">
        <v>9782848018676</v>
      </c>
      <c r="B552" s="392">
        <v>26</v>
      </c>
      <c r="C552" s="393" t="s">
        <v>651</v>
      </c>
      <c r="D552" s="450" t="s">
        <v>1424</v>
      </c>
      <c r="E552" s="426" t="s">
        <v>3006</v>
      </c>
      <c r="F552" s="426"/>
      <c r="G552" s="514" t="s">
        <v>1555</v>
      </c>
      <c r="H552" s="394">
        <f>VLOOKUP(A552,'02.04.2024'!$A$2:$D$70989,3,FALSE)</f>
        <v>128381</v>
      </c>
      <c r="I552" s="414"/>
      <c r="J552" s="414">
        <v>200</v>
      </c>
      <c r="K552" s="396"/>
      <c r="L552" s="415"/>
      <c r="M552" s="415">
        <v>41431</v>
      </c>
      <c r="N552" s="415"/>
      <c r="O552" s="394">
        <v>9782848018676</v>
      </c>
      <c r="P552" s="451" t="s">
        <v>979</v>
      </c>
      <c r="Q552" s="414">
        <v>1002840</v>
      </c>
      <c r="R552" s="398">
        <v>11.5</v>
      </c>
      <c r="S552" s="398">
        <f t="shared" si="71"/>
        <v>10.900473933649289</v>
      </c>
      <c r="T552" s="610">
        <v>5.5E-2</v>
      </c>
      <c r="U552" s="1077"/>
      <c r="V552" s="400">
        <f t="shared" si="72"/>
        <v>0</v>
      </c>
      <c r="W552" s="401">
        <f t="shared" si="73"/>
        <v>0</v>
      </c>
      <c r="X552" s="402"/>
      <c r="Y552" s="402"/>
      <c r="Z552" s="402"/>
      <c r="AA552" s="402"/>
      <c r="AB552" s="402"/>
      <c r="AC552" s="403">
        <f t="shared" si="68"/>
        <v>0</v>
      </c>
      <c r="AD552" s="404">
        <f>IF($AC$2430&lt;85,AC552,AC552-(AC552*'EN-TÊTE DÉLÉGUES'!$C$37))</f>
        <v>0</v>
      </c>
      <c r="AE552" s="405">
        <f t="shared" si="74"/>
        <v>5.5E-2</v>
      </c>
      <c r="AF552" s="406">
        <f t="shared" si="69"/>
        <v>0</v>
      </c>
      <c r="AG552" s="407">
        <f t="shared" si="70"/>
        <v>0</v>
      </c>
    </row>
    <row r="553" spans="1:33" s="408" customFormat="1" ht="12" customHeight="1" x14ac:dyDescent="0.15">
      <c r="A553" s="449">
        <v>9782848018683</v>
      </c>
      <c r="B553" s="392">
        <v>26</v>
      </c>
      <c r="C553" s="426" t="s">
        <v>651</v>
      </c>
      <c r="D553" s="450" t="s">
        <v>1424</v>
      </c>
      <c r="E553" s="426" t="s">
        <v>3006</v>
      </c>
      <c r="F553" s="426"/>
      <c r="G553" s="514" t="s">
        <v>1563</v>
      </c>
      <c r="H553" s="394">
        <f>VLOOKUP(A553,'02.04.2024'!$A$2:$D$70989,3,FALSE)</f>
        <v>102692</v>
      </c>
      <c r="I553" s="414"/>
      <c r="J553" s="414">
        <v>200</v>
      </c>
      <c r="K553" s="396"/>
      <c r="L553" s="415"/>
      <c r="M553" s="415">
        <v>41431</v>
      </c>
      <c r="N553" s="415"/>
      <c r="O553" s="394">
        <v>9782848018683</v>
      </c>
      <c r="P553" s="451" t="s">
        <v>980</v>
      </c>
      <c r="Q553" s="414">
        <v>1002717</v>
      </c>
      <c r="R553" s="398">
        <v>11.5</v>
      </c>
      <c r="S553" s="398">
        <f t="shared" si="71"/>
        <v>10.900473933649289</v>
      </c>
      <c r="T553" s="610">
        <v>5.5E-2</v>
      </c>
      <c r="U553" s="1077"/>
      <c r="V553" s="400">
        <f t="shared" si="72"/>
        <v>0</v>
      </c>
      <c r="W553" s="401">
        <f t="shared" si="73"/>
        <v>0</v>
      </c>
      <c r="X553" s="402"/>
      <c r="Y553" s="402"/>
      <c r="Z553" s="402"/>
      <c r="AA553" s="402"/>
      <c r="AB553" s="402"/>
      <c r="AC553" s="403">
        <f t="shared" si="68"/>
        <v>0</v>
      </c>
      <c r="AD553" s="404">
        <f>IF($AC$2430&lt;85,AC553,AC553-(AC553*'EN-TÊTE DÉLÉGUES'!$C$37))</f>
        <v>0</v>
      </c>
      <c r="AE553" s="405">
        <f t="shared" si="74"/>
        <v>5.5E-2</v>
      </c>
      <c r="AF553" s="406">
        <f t="shared" si="69"/>
        <v>0</v>
      </c>
      <c r="AG553" s="407">
        <f t="shared" si="70"/>
        <v>0</v>
      </c>
    </row>
    <row r="554" spans="1:33" s="408" customFormat="1" ht="12" customHeight="1" x14ac:dyDescent="0.15">
      <c r="A554" s="449">
        <v>9782848018690</v>
      </c>
      <c r="B554" s="392">
        <v>26</v>
      </c>
      <c r="C554" s="393" t="s">
        <v>651</v>
      </c>
      <c r="D554" s="450" t="s">
        <v>1424</v>
      </c>
      <c r="E554" s="426" t="s">
        <v>3006</v>
      </c>
      <c r="F554" s="426"/>
      <c r="G554" s="514" t="s">
        <v>1564</v>
      </c>
      <c r="H554" s="394">
        <f>VLOOKUP(A554,'02.04.2024'!$A$2:$D$70989,3,FALSE)</f>
        <v>86374</v>
      </c>
      <c r="I554" s="414"/>
      <c r="J554" s="414">
        <v>200</v>
      </c>
      <c r="K554" s="396"/>
      <c r="L554" s="415"/>
      <c r="M554" s="415">
        <v>41431</v>
      </c>
      <c r="N554" s="415"/>
      <c r="O554" s="394">
        <v>9782848018690</v>
      </c>
      <c r="P554" s="451" t="s">
        <v>981</v>
      </c>
      <c r="Q554" s="414">
        <v>1002594</v>
      </c>
      <c r="R554" s="398">
        <v>11.5</v>
      </c>
      <c r="S554" s="398">
        <f t="shared" si="71"/>
        <v>10.900473933649289</v>
      </c>
      <c r="T554" s="610">
        <v>5.5E-2</v>
      </c>
      <c r="U554" s="1077"/>
      <c r="V554" s="400">
        <f t="shared" si="72"/>
        <v>0</v>
      </c>
      <c r="W554" s="401">
        <f t="shared" si="73"/>
        <v>0</v>
      </c>
      <c r="X554" s="402"/>
      <c r="Y554" s="402"/>
      <c r="Z554" s="402"/>
      <c r="AA554" s="402"/>
      <c r="AB554" s="402"/>
      <c r="AC554" s="403">
        <f t="shared" si="68"/>
        <v>0</v>
      </c>
      <c r="AD554" s="404">
        <f>IF($AC$2430&lt;85,AC554,AC554-(AC554*'EN-TÊTE DÉLÉGUES'!$C$37))</f>
        <v>0</v>
      </c>
      <c r="AE554" s="405">
        <f t="shared" si="74"/>
        <v>5.5E-2</v>
      </c>
      <c r="AF554" s="406">
        <f t="shared" si="69"/>
        <v>0</v>
      </c>
      <c r="AG554" s="407">
        <f t="shared" si="70"/>
        <v>0</v>
      </c>
    </row>
    <row r="555" spans="1:33" s="408" customFormat="1" ht="12" customHeight="1" x14ac:dyDescent="0.15">
      <c r="A555" s="449">
        <v>9782848018706</v>
      </c>
      <c r="B555" s="392">
        <v>26</v>
      </c>
      <c r="C555" s="393" t="s">
        <v>651</v>
      </c>
      <c r="D555" s="450" t="s">
        <v>1424</v>
      </c>
      <c r="E555" s="426" t="s">
        <v>3006</v>
      </c>
      <c r="F555" s="426"/>
      <c r="G555" s="514" t="s">
        <v>1565</v>
      </c>
      <c r="H555" s="394">
        <f>VLOOKUP(A555,'02.04.2024'!$A$2:$D$70989,3,FALSE)</f>
        <v>87725</v>
      </c>
      <c r="I555" s="395"/>
      <c r="J555" s="414">
        <v>200</v>
      </c>
      <c r="K555" s="396"/>
      <c r="L555" s="415"/>
      <c r="M555" s="415">
        <v>41431</v>
      </c>
      <c r="N555" s="415"/>
      <c r="O555" s="394">
        <v>9782848018706</v>
      </c>
      <c r="P555" s="451" t="s">
        <v>982</v>
      </c>
      <c r="Q555" s="414">
        <v>1002471</v>
      </c>
      <c r="R555" s="398">
        <v>11.5</v>
      </c>
      <c r="S555" s="398">
        <f t="shared" si="71"/>
        <v>10.900473933649289</v>
      </c>
      <c r="T555" s="610">
        <v>5.5E-2</v>
      </c>
      <c r="U555" s="1077"/>
      <c r="V555" s="400">
        <f t="shared" si="72"/>
        <v>0</v>
      </c>
      <c r="W555" s="401">
        <f t="shared" si="73"/>
        <v>0</v>
      </c>
      <c r="X555" s="402"/>
      <c r="Y555" s="402"/>
      <c r="Z555" s="402"/>
      <c r="AA555" s="402"/>
      <c r="AB555" s="402"/>
      <c r="AC555" s="403">
        <f t="shared" si="68"/>
        <v>0</v>
      </c>
      <c r="AD555" s="404">
        <f>IF($AC$2430&lt;85,AC555,AC555-(AC555*'EN-TÊTE DÉLÉGUES'!$C$37))</f>
        <v>0</v>
      </c>
      <c r="AE555" s="405">
        <f t="shared" si="74"/>
        <v>5.5E-2</v>
      </c>
      <c r="AF555" s="406">
        <f t="shared" si="69"/>
        <v>0</v>
      </c>
      <c r="AG555" s="407">
        <f t="shared" si="70"/>
        <v>0</v>
      </c>
    </row>
    <row r="556" spans="1:33" s="408" customFormat="1" ht="12" customHeight="1" x14ac:dyDescent="0.15">
      <c r="A556" s="449">
        <v>9782848018034</v>
      </c>
      <c r="B556" s="392">
        <v>26</v>
      </c>
      <c r="C556" s="393" t="s">
        <v>651</v>
      </c>
      <c r="D556" s="450" t="s">
        <v>1424</v>
      </c>
      <c r="E556" s="426" t="s">
        <v>3006</v>
      </c>
      <c r="F556" s="426"/>
      <c r="G556" s="514" t="s">
        <v>1566</v>
      </c>
      <c r="H556" s="394">
        <f>VLOOKUP(A556,'02.04.2024'!$A$2:$D$70989,3,FALSE)</f>
        <v>33085</v>
      </c>
      <c r="I556" s="414"/>
      <c r="J556" s="414">
        <v>200</v>
      </c>
      <c r="K556" s="396">
        <v>45415</v>
      </c>
      <c r="L556" s="415"/>
      <c r="M556" s="415">
        <v>41431</v>
      </c>
      <c r="N556" s="415"/>
      <c r="O556" s="394">
        <v>9782848018034</v>
      </c>
      <c r="P556" s="451" t="s">
        <v>983</v>
      </c>
      <c r="Q556" s="414">
        <v>1002348</v>
      </c>
      <c r="R556" s="398">
        <v>11.5</v>
      </c>
      <c r="S556" s="398">
        <f t="shared" si="71"/>
        <v>10.900473933649289</v>
      </c>
      <c r="T556" s="610">
        <v>5.5E-2</v>
      </c>
      <c r="U556" s="1077"/>
      <c r="V556" s="400">
        <f t="shared" si="72"/>
        <v>0</v>
      </c>
      <c r="W556" s="401">
        <f t="shared" si="73"/>
        <v>0</v>
      </c>
      <c r="X556" s="402"/>
      <c r="Y556" s="402"/>
      <c r="Z556" s="402"/>
      <c r="AA556" s="402"/>
      <c r="AB556" s="402"/>
      <c r="AC556" s="403">
        <f t="shared" ref="AC556:AC577" si="75">W556/(1+AE556)</f>
        <v>0</v>
      </c>
      <c r="AD556" s="404">
        <f>IF($AC$2430&lt;85,AC556,AC556-(AC556*'EN-TÊTE DÉLÉGUES'!$C$37))</f>
        <v>0</v>
      </c>
      <c r="AE556" s="405">
        <f t="shared" si="74"/>
        <v>5.5E-2</v>
      </c>
      <c r="AF556" s="406">
        <f t="shared" ref="AF556:AF616" si="76">+AD556*AE556</f>
        <v>0</v>
      </c>
      <c r="AG556" s="407">
        <f t="shared" ref="AG556:AG616" si="77">+AD556+AF556</f>
        <v>0</v>
      </c>
    </row>
    <row r="557" spans="1:33" s="408" customFormat="1" ht="12" customHeight="1" x14ac:dyDescent="0.15">
      <c r="A557" s="449">
        <v>9782848018416</v>
      </c>
      <c r="B557" s="392">
        <v>26</v>
      </c>
      <c r="C557" s="393" t="s">
        <v>651</v>
      </c>
      <c r="D557" s="450" t="s">
        <v>1424</v>
      </c>
      <c r="E557" s="426" t="s">
        <v>3006</v>
      </c>
      <c r="F557" s="426"/>
      <c r="G557" s="514" t="s">
        <v>1567</v>
      </c>
      <c r="H557" s="394">
        <f>VLOOKUP(A557,'02.04.2024'!$A$2:$D$70989,3,FALSE)</f>
        <v>86491</v>
      </c>
      <c r="I557" s="414"/>
      <c r="J557" s="414">
        <v>200</v>
      </c>
      <c r="K557" s="396"/>
      <c r="L557" s="415"/>
      <c r="M557" s="415">
        <v>41536</v>
      </c>
      <c r="N557" s="415"/>
      <c r="O557" s="394">
        <v>9782848018416</v>
      </c>
      <c r="P557" s="451" t="s">
        <v>984</v>
      </c>
      <c r="Q557" s="414">
        <v>1002225</v>
      </c>
      <c r="R557" s="398">
        <v>11.5</v>
      </c>
      <c r="S557" s="398">
        <f t="shared" si="71"/>
        <v>10.900473933649289</v>
      </c>
      <c r="T557" s="610">
        <v>5.5E-2</v>
      </c>
      <c r="U557" s="1077"/>
      <c r="V557" s="400">
        <f t="shared" si="72"/>
        <v>0</v>
      </c>
      <c r="W557" s="401">
        <f t="shared" si="73"/>
        <v>0</v>
      </c>
      <c r="X557" s="402"/>
      <c r="Y557" s="402"/>
      <c r="Z557" s="402"/>
      <c r="AA557" s="402"/>
      <c r="AB557" s="402"/>
      <c r="AC557" s="403">
        <f t="shared" si="75"/>
        <v>0</v>
      </c>
      <c r="AD557" s="404">
        <f>IF($AC$2430&lt;85,AC557,AC557-(AC557*'EN-TÊTE DÉLÉGUES'!$C$37))</f>
        <v>0</v>
      </c>
      <c r="AE557" s="405">
        <f t="shared" si="74"/>
        <v>5.5E-2</v>
      </c>
      <c r="AF557" s="406">
        <f t="shared" si="76"/>
        <v>0</v>
      </c>
      <c r="AG557" s="407">
        <f t="shared" si="77"/>
        <v>0</v>
      </c>
    </row>
    <row r="558" spans="1:33" s="408" customFormat="1" ht="12" customHeight="1" x14ac:dyDescent="0.15">
      <c r="A558" s="449">
        <v>9782848019727</v>
      </c>
      <c r="B558" s="392">
        <v>26</v>
      </c>
      <c r="C558" s="393" t="s">
        <v>651</v>
      </c>
      <c r="D558" s="450" t="s">
        <v>1424</v>
      </c>
      <c r="E558" s="426" t="s">
        <v>3006</v>
      </c>
      <c r="F558" s="426"/>
      <c r="G558" s="514" t="s">
        <v>1568</v>
      </c>
      <c r="H558" s="394">
        <f>VLOOKUP(A558,'02.04.2024'!$A$2:$D$70989,3,FALSE)</f>
        <v>93981</v>
      </c>
      <c r="I558" s="395"/>
      <c r="J558" s="414">
        <v>200</v>
      </c>
      <c r="K558" s="396"/>
      <c r="L558" s="415"/>
      <c r="M558" s="415">
        <v>41795</v>
      </c>
      <c r="N558" s="415"/>
      <c r="O558" s="394">
        <v>9782848019727</v>
      </c>
      <c r="P558" s="451" t="s">
        <v>985</v>
      </c>
      <c r="Q558" s="414">
        <v>1002102</v>
      </c>
      <c r="R558" s="398">
        <v>11.5</v>
      </c>
      <c r="S558" s="398">
        <f t="shared" si="71"/>
        <v>10.900473933649289</v>
      </c>
      <c r="T558" s="610">
        <v>5.5E-2</v>
      </c>
      <c r="U558" s="1077"/>
      <c r="V558" s="400">
        <f t="shared" si="72"/>
        <v>0</v>
      </c>
      <c r="W558" s="401">
        <f t="shared" si="73"/>
        <v>0</v>
      </c>
      <c r="X558" s="402"/>
      <c r="Y558" s="402"/>
      <c r="Z558" s="402"/>
      <c r="AA558" s="402"/>
      <c r="AB558" s="402"/>
      <c r="AC558" s="403">
        <f t="shared" si="75"/>
        <v>0</v>
      </c>
      <c r="AD558" s="404">
        <f>IF($AC$2430&lt;85,AC558,AC558-(AC558*'EN-TÊTE DÉLÉGUES'!$C$37))</f>
        <v>0</v>
      </c>
      <c r="AE558" s="405">
        <f t="shared" si="74"/>
        <v>5.5E-2</v>
      </c>
      <c r="AF558" s="406">
        <f t="shared" si="76"/>
        <v>0</v>
      </c>
      <c r="AG558" s="407">
        <f t="shared" si="77"/>
        <v>0</v>
      </c>
    </row>
    <row r="559" spans="1:33" s="408" customFormat="1" ht="12" customHeight="1" x14ac:dyDescent="0.15">
      <c r="A559" s="449">
        <v>9791027600076</v>
      </c>
      <c r="B559" s="392">
        <v>26</v>
      </c>
      <c r="C559" s="393" t="s">
        <v>651</v>
      </c>
      <c r="D559" s="450" t="s">
        <v>1424</v>
      </c>
      <c r="E559" s="426" t="s">
        <v>3006</v>
      </c>
      <c r="F559" s="426"/>
      <c r="G559" s="514" t="s">
        <v>1569</v>
      </c>
      <c r="H559" s="394">
        <f>VLOOKUP(A559,'02.04.2024'!$A$2:$D$70989,3,FALSE)</f>
        <v>91374</v>
      </c>
      <c r="I559" s="414"/>
      <c r="J559" s="414">
        <v>200</v>
      </c>
      <c r="K559" s="396"/>
      <c r="L559" s="415"/>
      <c r="M559" s="415">
        <v>41977</v>
      </c>
      <c r="N559" s="415"/>
      <c r="O559" s="394">
        <v>9791027600076</v>
      </c>
      <c r="P559" s="451" t="s">
        <v>986</v>
      </c>
      <c r="Q559" s="414">
        <v>1001979</v>
      </c>
      <c r="R559" s="398">
        <v>11.5</v>
      </c>
      <c r="S559" s="398">
        <f t="shared" si="71"/>
        <v>10.900473933649289</v>
      </c>
      <c r="T559" s="610">
        <v>5.5E-2</v>
      </c>
      <c r="U559" s="1077"/>
      <c r="V559" s="400">
        <f t="shared" si="72"/>
        <v>0</v>
      </c>
      <c r="W559" s="401">
        <f t="shared" si="73"/>
        <v>0</v>
      </c>
      <c r="X559" s="402"/>
      <c r="Y559" s="402"/>
      <c r="Z559" s="402"/>
      <c r="AA559" s="402"/>
      <c r="AB559" s="402"/>
      <c r="AC559" s="403">
        <f t="shared" si="75"/>
        <v>0</v>
      </c>
      <c r="AD559" s="404">
        <f>IF($AC$2430&lt;85,AC559,AC559-(AC559*'EN-TÊTE DÉLÉGUES'!$C$37))</f>
        <v>0</v>
      </c>
      <c r="AE559" s="405">
        <f t="shared" si="74"/>
        <v>5.5E-2</v>
      </c>
      <c r="AF559" s="406">
        <f t="shared" si="76"/>
        <v>0</v>
      </c>
      <c r="AG559" s="407">
        <f t="shared" si="77"/>
        <v>0</v>
      </c>
    </row>
    <row r="560" spans="1:33" s="408" customFormat="1" ht="12" customHeight="1" x14ac:dyDescent="0.15">
      <c r="A560" s="449">
        <v>9791027601066</v>
      </c>
      <c r="B560" s="392">
        <v>26</v>
      </c>
      <c r="C560" s="393" t="s">
        <v>651</v>
      </c>
      <c r="D560" s="450" t="s">
        <v>1424</v>
      </c>
      <c r="E560" s="426" t="s">
        <v>3006</v>
      </c>
      <c r="F560" s="426"/>
      <c r="G560" s="514" t="s">
        <v>1570</v>
      </c>
      <c r="H560" s="394">
        <f>VLOOKUP(A560,'02.04.2024'!$A$2:$D$70989,3,FALSE)</f>
        <v>92470</v>
      </c>
      <c r="I560" s="414"/>
      <c r="J560" s="414">
        <v>200</v>
      </c>
      <c r="K560" s="396"/>
      <c r="L560" s="415"/>
      <c r="M560" s="415">
        <v>42340</v>
      </c>
      <c r="N560" s="415"/>
      <c r="O560" s="394">
        <v>9791027601066</v>
      </c>
      <c r="P560" s="451" t="s">
        <v>987</v>
      </c>
      <c r="Q560" s="414">
        <v>1587027</v>
      </c>
      <c r="R560" s="398">
        <v>11.5</v>
      </c>
      <c r="S560" s="398">
        <f t="shared" si="71"/>
        <v>10.900473933649289</v>
      </c>
      <c r="T560" s="610">
        <v>5.5E-2</v>
      </c>
      <c r="U560" s="1077"/>
      <c r="V560" s="400">
        <f t="shared" si="72"/>
        <v>0</v>
      </c>
      <c r="W560" s="401">
        <f t="shared" si="73"/>
        <v>0</v>
      </c>
      <c r="X560" s="402"/>
      <c r="Y560" s="402"/>
      <c r="Z560" s="402"/>
      <c r="AA560" s="402"/>
      <c r="AB560" s="402"/>
      <c r="AC560" s="403">
        <f t="shared" si="75"/>
        <v>0</v>
      </c>
      <c r="AD560" s="404">
        <f>IF($AC$2430&lt;85,AC560,AC560-(AC560*'EN-TÊTE DÉLÉGUES'!$C$37))</f>
        <v>0</v>
      </c>
      <c r="AE560" s="405">
        <f t="shared" si="74"/>
        <v>5.5E-2</v>
      </c>
      <c r="AF560" s="406">
        <f t="shared" si="76"/>
        <v>0</v>
      </c>
      <c r="AG560" s="407">
        <f t="shared" si="77"/>
        <v>0</v>
      </c>
    </row>
    <row r="561" spans="1:36" s="408" customFormat="1" ht="12" customHeight="1" x14ac:dyDescent="0.15">
      <c r="A561" s="449">
        <v>9791027601073</v>
      </c>
      <c r="B561" s="392">
        <v>26</v>
      </c>
      <c r="C561" s="393" t="s">
        <v>651</v>
      </c>
      <c r="D561" s="450" t="s">
        <v>1424</v>
      </c>
      <c r="E561" s="426" t="s">
        <v>3006</v>
      </c>
      <c r="F561" s="426"/>
      <c r="G561" s="514" t="s">
        <v>1556</v>
      </c>
      <c r="H561" s="394">
        <f>VLOOKUP(A561,'02.04.2024'!$A$2:$D$70989,3,FALSE)</f>
        <v>86353</v>
      </c>
      <c r="I561" s="414"/>
      <c r="J561" s="414">
        <v>200</v>
      </c>
      <c r="K561" s="396"/>
      <c r="L561" s="415"/>
      <c r="M561" s="415">
        <v>42515</v>
      </c>
      <c r="N561" s="415"/>
      <c r="O561" s="394">
        <v>9791027601073</v>
      </c>
      <c r="P561" s="451" t="s">
        <v>988</v>
      </c>
      <c r="Q561" s="414">
        <v>6789238</v>
      </c>
      <c r="R561" s="398">
        <v>11.5</v>
      </c>
      <c r="S561" s="398">
        <f t="shared" si="71"/>
        <v>10.900473933649289</v>
      </c>
      <c r="T561" s="610">
        <v>5.5E-2</v>
      </c>
      <c r="U561" s="1077"/>
      <c r="V561" s="400">
        <f t="shared" si="72"/>
        <v>0</v>
      </c>
      <c r="W561" s="401">
        <f t="shared" si="73"/>
        <v>0</v>
      </c>
      <c r="X561" s="402"/>
      <c r="Y561" s="402"/>
      <c r="Z561" s="402"/>
      <c r="AA561" s="402"/>
      <c r="AB561" s="402"/>
      <c r="AC561" s="403">
        <f t="shared" si="75"/>
        <v>0</v>
      </c>
      <c r="AD561" s="404">
        <f>IF($AC$2430&lt;85,AC561,AC561-(AC561*'EN-TÊTE DÉLÉGUES'!$C$37))</f>
        <v>0</v>
      </c>
      <c r="AE561" s="405">
        <f t="shared" si="74"/>
        <v>5.5E-2</v>
      </c>
      <c r="AF561" s="406">
        <f t="shared" si="76"/>
        <v>0</v>
      </c>
      <c r="AG561" s="407">
        <f t="shared" si="77"/>
        <v>0</v>
      </c>
    </row>
    <row r="562" spans="1:36" s="408" customFormat="1" ht="12" customHeight="1" x14ac:dyDescent="0.15">
      <c r="A562" s="449">
        <v>9791027602377</v>
      </c>
      <c r="B562" s="392">
        <v>26</v>
      </c>
      <c r="C562" s="393" t="s">
        <v>651</v>
      </c>
      <c r="D562" s="450" t="s">
        <v>1424</v>
      </c>
      <c r="E562" s="426" t="s">
        <v>3006</v>
      </c>
      <c r="F562" s="426"/>
      <c r="G562" s="514" t="s">
        <v>1557</v>
      </c>
      <c r="H562" s="394">
        <f>VLOOKUP(A562,'02.04.2024'!$A$2:$D$70989,3,FALSE)</f>
        <v>47184</v>
      </c>
      <c r="I562" s="414"/>
      <c r="J562" s="414">
        <v>200</v>
      </c>
      <c r="K562" s="396"/>
      <c r="L562" s="415"/>
      <c r="M562" s="415">
        <v>42690</v>
      </c>
      <c r="N562" s="415"/>
      <c r="O562" s="394">
        <v>9791027602377</v>
      </c>
      <c r="P562" s="451" t="s">
        <v>989</v>
      </c>
      <c r="Q562" s="414">
        <v>3208609</v>
      </c>
      <c r="R562" s="398">
        <v>11.5</v>
      </c>
      <c r="S562" s="398">
        <f t="shared" ref="S562:S625" si="78">R562/(1+T562)</f>
        <v>10.900473933649289</v>
      </c>
      <c r="T562" s="610">
        <v>5.5E-2</v>
      </c>
      <c r="U562" s="1077"/>
      <c r="V562" s="400">
        <f t="shared" si="72"/>
        <v>0</v>
      </c>
      <c r="W562" s="401">
        <f t="shared" si="73"/>
        <v>0</v>
      </c>
      <c r="X562" s="402"/>
      <c r="Y562" s="402"/>
      <c r="Z562" s="402"/>
      <c r="AA562" s="402"/>
      <c r="AB562" s="402"/>
      <c r="AC562" s="403">
        <f t="shared" si="75"/>
        <v>0</v>
      </c>
      <c r="AD562" s="404">
        <f>IF($AC$2430&lt;85,AC562,AC562-(AC562*'EN-TÊTE DÉLÉGUES'!$C$37))</f>
        <v>0</v>
      </c>
      <c r="AE562" s="405">
        <f t="shared" si="74"/>
        <v>5.5E-2</v>
      </c>
      <c r="AF562" s="406">
        <f t="shared" si="76"/>
        <v>0</v>
      </c>
      <c r="AG562" s="407">
        <f t="shared" si="77"/>
        <v>0</v>
      </c>
    </row>
    <row r="563" spans="1:36" s="408" customFormat="1" ht="12" customHeight="1" x14ac:dyDescent="0.15">
      <c r="A563" s="449">
        <v>9791027602483</v>
      </c>
      <c r="B563" s="392">
        <v>26</v>
      </c>
      <c r="C563" s="393" t="s">
        <v>651</v>
      </c>
      <c r="D563" s="450" t="s">
        <v>1424</v>
      </c>
      <c r="E563" s="426" t="s">
        <v>3006</v>
      </c>
      <c r="F563" s="426"/>
      <c r="G563" s="514" t="s">
        <v>1558</v>
      </c>
      <c r="H563" s="394">
        <f>VLOOKUP(A563,'02.04.2024'!$A$2:$D$70989,3,FALSE)</f>
        <v>54525</v>
      </c>
      <c r="I563" s="414"/>
      <c r="J563" s="414">
        <v>200</v>
      </c>
      <c r="K563" s="396"/>
      <c r="L563" s="415"/>
      <c r="M563" s="415">
        <v>42900</v>
      </c>
      <c r="N563" s="415"/>
      <c r="O563" s="394">
        <v>9791027602483</v>
      </c>
      <c r="P563" s="451" t="s">
        <v>990</v>
      </c>
      <c r="Q563" s="414">
        <v>4079953</v>
      </c>
      <c r="R563" s="398">
        <v>11.5</v>
      </c>
      <c r="S563" s="398">
        <f t="shared" si="78"/>
        <v>10.900473933649289</v>
      </c>
      <c r="T563" s="610">
        <v>5.5E-2</v>
      </c>
      <c r="U563" s="1077"/>
      <c r="V563" s="400">
        <f t="shared" si="72"/>
        <v>0</v>
      </c>
      <c r="W563" s="401">
        <f t="shared" si="73"/>
        <v>0</v>
      </c>
      <c r="X563" s="402"/>
      <c r="Y563" s="402"/>
      <c r="Z563" s="402"/>
      <c r="AA563" s="402"/>
      <c r="AB563" s="402"/>
      <c r="AC563" s="403">
        <f t="shared" si="75"/>
        <v>0</v>
      </c>
      <c r="AD563" s="404">
        <f>IF($AC$2430&lt;85,AC563,AC563-(AC563*'EN-TÊTE DÉLÉGUES'!$C$37))</f>
        <v>0</v>
      </c>
      <c r="AE563" s="405">
        <f t="shared" si="74"/>
        <v>5.5E-2</v>
      </c>
      <c r="AF563" s="406">
        <f t="shared" si="76"/>
        <v>0</v>
      </c>
      <c r="AG563" s="407">
        <f t="shared" si="77"/>
        <v>0</v>
      </c>
    </row>
    <row r="564" spans="1:36" s="408" customFormat="1" ht="12" customHeight="1" x14ac:dyDescent="0.15">
      <c r="A564" s="449">
        <v>9791027603602</v>
      </c>
      <c r="B564" s="392">
        <v>26</v>
      </c>
      <c r="C564" s="426" t="s">
        <v>651</v>
      </c>
      <c r="D564" s="450" t="s">
        <v>1424</v>
      </c>
      <c r="E564" s="426" t="s">
        <v>3006</v>
      </c>
      <c r="F564" s="426"/>
      <c r="G564" s="514" t="s">
        <v>1559</v>
      </c>
      <c r="H564" s="394">
        <f>VLOOKUP(A564,'02.04.2024'!$A$2:$D$70989,3,FALSE)</f>
        <v>40280</v>
      </c>
      <c r="I564" s="414"/>
      <c r="J564" s="414">
        <v>200</v>
      </c>
      <c r="K564" s="396">
        <v>45400</v>
      </c>
      <c r="L564" s="415"/>
      <c r="M564" s="415">
        <v>43033</v>
      </c>
      <c r="N564" s="415"/>
      <c r="O564" s="394">
        <v>9791027603602</v>
      </c>
      <c r="P564" s="451" t="s">
        <v>991</v>
      </c>
      <c r="Q564" s="414">
        <v>7866099</v>
      </c>
      <c r="R564" s="398">
        <v>11.5</v>
      </c>
      <c r="S564" s="398">
        <f t="shared" si="78"/>
        <v>10.900473933649289</v>
      </c>
      <c r="T564" s="610">
        <v>5.5E-2</v>
      </c>
      <c r="U564" s="1077"/>
      <c r="V564" s="400">
        <f t="shared" si="72"/>
        <v>0</v>
      </c>
      <c r="W564" s="401">
        <f t="shared" si="73"/>
        <v>0</v>
      </c>
      <c r="X564" s="402"/>
      <c r="Y564" s="402"/>
      <c r="Z564" s="402"/>
      <c r="AA564" s="402"/>
      <c r="AB564" s="402"/>
      <c r="AC564" s="403">
        <f t="shared" si="75"/>
        <v>0</v>
      </c>
      <c r="AD564" s="404">
        <f>IF($AC$2430&lt;85,AC564,AC564-(AC564*'EN-TÊTE DÉLÉGUES'!$C$37))</f>
        <v>0</v>
      </c>
      <c r="AE564" s="405">
        <f t="shared" si="74"/>
        <v>5.5E-2</v>
      </c>
      <c r="AF564" s="406">
        <f t="shared" si="76"/>
        <v>0</v>
      </c>
      <c r="AG564" s="407">
        <f t="shared" si="77"/>
        <v>0</v>
      </c>
    </row>
    <row r="565" spans="1:36" s="408" customFormat="1" ht="12" customHeight="1" x14ac:dyDescent="0.15">
      <c r="A565" s="449">
        <v>9791027604364</v>
      </c>
      <c r="B565" s="392">
        <v>26</v>
      </c>
      <c r="C565" s="426" t="s">
        <v>651</v>
      </c>
      <c r="D565" s="450" t="s">
        <v>1424</v>
      </c>
      <c r="E565" s="426" t="s">
        <v>3006</v>
      </c>
      <c r="F565" s="426"/>
      <c r="G565" s="514" t="s">
        <v>1560</v>
      </c>
      <c r="H565" s="394">
        <f>VLOOKUP(A565,'02.04.2024'!$A$2:$D$70989,3,FALSE)</f>
        <v>78386</v>
      </c>
      <c r="I565" s="414"/>
      <c r="J565" s="414">
        <v>200</v>
      </c>
      <c r="K565" s="396"/>
      <c r="L565" s="415"/>
      <c r="M565" s="415">
        <v>43243</v>
      </c>
      <c r="N565" s="415"/>
      <c r="O565" s="394">
        <v>9791027604364</v>
      </c>
      <c r="P565" s="451" t="s">
        <v>992</v>
      </c>
      <c r="Q565" s="414">
        <v>7542983</v>
      </c>
      <c r="R565" s="398">
        <v>11.5</v>
      </c>
      <c r="S565" s="398">
        <f t="shared" si="78"/>
        <v>10.900473933649289</v>
      </c>
      <c r="T565" s="610">
        <v>5.5E-2</v>
      </c>
      <c r="U565" s="1077"/>
      <c r="V565" s="400">
        <f t="shared" si="72"/>
        <v>0</v>
      </c>
      <c r="W565" s="401">
        <f t="shared" si="73"/>
        <v>0</v>
      </c>
      <c r="X565" s="402"/>
      <c r="Y565" s="402"/>
      <c r="Z565" s="402"/>
      <c r="AA565" s="402"/>
      <c r="AB565" s="402"/>
      <c r="AC565" s="403">
        <f t="shared" si="75"/>
        <v>0</v>
      </c>
      <c r="AD565" s="404">
        <f>IF($AC$2430&lt;85,AC565,AC565-(AC565*'EN-TÊTE DÉLÉGUES'!$C$37))</f>
        <v>0</v>
      </c>
      <c r="AE565" s="405">
        <f t="shared" si="74"/>
        <v>5.5E-2</v>
      </c>
      <c r="AF565" s="406">
        <f t="shared" si="76"/>
        <v>0</v>
      </c>
      <c r="AG565" s="407">
        <f t="shared" si="77"/>
        <v>0</v>
      </c>
    </row>
    <row r="566" spans="1:36" s="408" customFormat="1" ht="12" customHeight="1" x14ac:dyDescent="0.15">
      <c r="A566" s="449">
        <v>9791027606023</v>
      </c>
      <c r="B566" s="392">
        <v>26</v>
      </c>
      <c r="C566" s="426" t="s">
        <v>651</v>
      </c>
      <c r="D566" s="450" t="s">
        <v>1424</v>
      </c>
      <c r="E566" s="426" t="s">
        <v>3006</v>
      </c>
      <c r="F566" s="426"/>
      <c r="G566" s="514" t="s">
        <v>1561</v>
      </c>
      <c r="H566" s="394">
        <f>VLOOKUP(A566,'02.04.2024'!$A$2:$D$70989,3,FALSE)</f>
        <v>55754</v>
      </c>
      <c r="I566" s="414"/>
      <c r="J566" s="414">
        <v>200</v>
      </c>
      <c r="K566" s="396"/>
      <c r="L566" s="415"/>
      <c r="M566" s="415">
        <v>43390</v>
      </c>
      <c r="N566" s="415"/>
      <c r="O566" s="394">
        <v>9791027606023</v>
      </c>
      <c r="P566" s="451" t="s">
        <v>993</v>
      </c>
      <c r="Q566" s="414">
        <v>4798362</v>
      </c>
      <c r="R566" s="398">
        <v>11.5</v>
      </c>
      <c r="S566" s="398">
        <f t="shared" si="78"/>
        <v>10.900473933649289</v>
      </c>
      <c r="T566" s="610">
        <v>5.5E-2</v>
      </c>
      <c r="U566" s="1077"/>
      <c r="V566" s="400">
        <f t="shared" si="72"/>
        <v>0</v>
      </c>
      <c r="W566" s="401">
        <f t="shared" si="73"/>
        <v>0</v>
      </c>
      <c r="X566" s="402"/>
      <c r="Y566" s="402"/>
      <c r="Z566" s="402"/>
      <c r="AA566" s="402"/>
      <c r="AB566" s="402"/>
      <c r="AC566" s="403">
        <f t="shared" si="75"/>
        <v>0</v>
      </c>
      <c r="AD566" s="404">
        <f>IF($AC$2430&lt;85,AC566,AC566-(AC566*'EN-TÊTE DÉLÉGUES'!$C$37))</f>
        <v>0</v>
      </c>
      <c r="AE566" s="405">
        <f t="shared" si="74"/>
        <v>5.5E-2</v>
      </c>
      <c r="AF566" s="406">
        <f t="shared" si="76"/>
        <v>0</v>
      </c>
      <c r="AG566" s="407">
        <f t="shared" si="77"/>
        <v>0</v>
      </c>
    </row>
    <row r="567" spans="1:36" s="408" customFormat="1" ht="12" customHeight="1" x14ac:dyDescent="0.15">
      <c r="A567" s="449">
        <v>9791027607129</v>
      </c>
      <c r="B567" s="392">
        <v>26</v>
      </c>
      <c r="C567" s="426" t="s">
        <v>651</v>
      </c>
      <c r="D567" s="450" t="s">
        <v>1424</v>
      </c>
      <c r="E567" s="426" t="s">
        <v>3006</v>
      </c>
      <c r="F567" s="426"/>
      <c r="G567" s="514" t="s">
        <v>1562</v>
      </c>
      <c r="H567" s="394">
        <f>VLOOKUP(A567,'02.04.2024'!$A$2:$D$70989,3,FALSE)</f>
        <v>62896</v>
      </c>
      <c r="I567" s="414"/>
      <c r="J567" s="414">
        <v>200</v>
      </c>
      <c r="K567" s="396"/>
      <c r="L567" s="415"/>
      <c r="M567" s="415">
        <v>43607</v>
      </c>
      <c r="N567" s="415"/>
      <c r="O567" s="394">
        <v>9791027607129</v>
      </c>
      <c r="P567" s="451" t="s">
        <v>1184</v>
      </c>
      <c r="Q567" s="414">
        <v>4565031</v>
      </c>
      <c r="R567" s="398">
        <v>11.5</v>
      </c>
      <c r="S567" s="398">
        <f t="shared" si="78"/>
        <v>10.900473933649289</v>
      </c>
      <c r="T567" s="610">
        <v>5.5E-2</v>
      </c>
      <c r="U567" s="1077"/>
      <c r="V567" s="400">
        <f t="shared" si="72"/>
        <v>0</v>
      </c>
      <c r="W567" s="401">
        <f t="shared" si="73"/>
        <v>0</v>
      </c>
      <c r="X567" s="402"/>
      <c r="Y567" s="402"/>
      <c r="Z567" s="402"/>
      <c r="AA567" s="402"/>
      <c r="AB567" s="402"/>
      <c r="AC567" s="403">
        <f t="shared" si="75"/>
        <v>0</v>
      </c>
      <c r="AD567" s="404">
        <f>IF($AC$2430&lt;85,AC567,AC567-(AC567*'EN-TÊTE DÉLÉGUES'!$C$37))</f>
        <v>0</v>
      </c>
      <c r="AE567" s="405">
        <f t="shared" si="74"/>
        <v>5.5E-2</v>
      </c>
      <c r="AF567" s="406">
        <f t="shared" si="76"/>
        <v>0</v>
      </c>
      <c r="AG567" s="407">
        <f t="shared" si="77"/>
        <v>0</v>
      </c>
    </row>
    <row r="568" spans="1:36" s="408" customFormat="1" ht="12" customHeight="1" x14ac:dyDescent="0.15">
      <c r="A568" s="449">
        <v>9791027608614</v>
      </c>
      <c r="B568" s="392">
        <v>26</v>
      </c>
      <c r="C568" s="426" t="s">
        <v>651</v>
      </c>
      <c r="D568" s="450" t="s">
        <v>1424</v>
      </c>
      <c r="E568" s="426" t="s">
        <v>3006</v>
      </c>
      <c r="F568" s="426"/>
      <c r="G568" s="514" t="s">
        <v>2038</v>
      </c>
      <c r="H568" s="394">
        <f>VLOOKUP(A568,'02.04.2024'!$A$2:$D$70989,3,FALSE)</f>
        <v>88617</v>
      </c>
      <c r="I568" s="414"/>
      <c r="J568" s="414">
        <v>200</v>
      </c>
      <c r="K568" s="396"/>
      <c r="L568" s="415"/>
      <c r="M568" s="415">
        <v>43992</v>
      </c>
      <c r="N568" s="415"/>
      <c r="O568" s="394">
        <v>9791027608614</v>
      </c>
      <c r="P568" s="451" t="s">
        <v>1969</v>
      </c>
      <c r="Q568" s="414">
        <v>1463333</v>
      </c>
      <c r="R568" s="398">
        <v>11.5</v>
      </c>
      <c r="S568" s="398">
        <f t="shared" si="78"/>
        <v>10.900473933649289</v>
      </c>
      <c r="T568" s="610">
        <v>5.5E-2</v>
      </c>
      <c r="U568" s="1077"/>
      <c r="V568" s="400">
        <f t="shared" si="72"/>
        <v>0</v>
      </c>
      <c r="W568" s="401">
        <f t="shared" si="73"/>
        <v>0</v>
      </c>
      <c r="X568" s="402"/>
      <c r="Y568" s="402"/>
      <c r="Z568" s="402"/>
      <c r="AA568" s="402"/>
      <c r="AB568" s="402"/>
      <c r="AC568" s="403">
        <f t="shared" si="75"/>
        <v>0</v>
      </c>
      <c r="AD568" s="404">
        <f>IF($AC$2430&lt;85,AC568,AC568-(AC568*'EN-TÊTE DÉLÉGUES'!$C$37))</f>
        <v>0</v>
      </c>
      <c r="AE568" s="405">
        <f t="shared" si="74"/>
        <v>5.5E-2</v>
      </c>
      <c r="AF568" s="406">
        <f t="shared" si="76"/>
        <v>0</v>
      </c>
      <c r="AG568" s="407">
        <f t="shared" si="77"/>
        <v>0</v>
      </c>
    </row>
    <row r="569" spans="1:36" s="408" customFormat="1" ht="12" customHeight="1" x14ac:dyDescent="0.15">
      <c r="A569" s="449">
        <v>9791036333392</v>
      </c>
      <c r="B569" s="392">
        <v>26</v>
      </c>
      <c r="C569" s="426" t="s">
        <v>651</v>
      </c>
      <c r="D569" s="450" t="s">
        <v>1424</v>
      </c>
      <c r="E569" s="426" t="s">
        <v>3006</v>
      </c>
      <c r="F569" s="426"/>
      <c r="G569" s="514" t="s">
        <v>2914</v>
      </c>
      <c r="H569" s="394">
        <f>VLOOKUP(A569,'02.04.2024'!$A$2:$D$70989,3,FALSE)</f>
        <v>69413</v>
      </c>
      <c r="I569" s="414"/>
      <c r="J569" s="414">
        <v>200</v>
      </c>
      <c r="K569" s="396"/>
      <c r="L569" s="415"/>
      <c r="M569" s="396">
        <v>44321</v>
      </c>
      <c r="N569" s="415"/>
      <c r="O569" s="394">
        <v>9791036333392</v>
      </c>
      <c r="P569" s="451" t="s">
        <v>2493</v>
      </c>
      <c r="Q569" s="414">
        <v>5045552</v>
      </c>
      <c r="R569" s="398">
        <v>11.5</v>
      </c>
      <c r="S569" s="398">
        <f t="shared" si="78"/>
        <v>10.900473933649289</v>
      </c>
      <c r="T569" s="610">
        <v>5.5E-2</v>
      </c>
      <c r="U569" s="1077"/>
      <c r="V569" s="400">
        <f t="shared" si="72"/>
        <v>0</v>
      </c>
      <c r="W569" s="401">
        <f t="shared" si="73"/>
        <v>0</v>
      </c>
      <c r="X569" s="402"/>
      <c r="Y569" s="402"/>
      <c r="Z569" s="402"/>
      <c r="AA569" s="402"/>
      <c r="AB569" s="402"/>
      <c r="AC569" s="403">
        <f t="shared" si="75"/>
        <v>0</v>
      </c>
      <c r="AD569" s="404">
        <f>IF($AC$2430&lt;85,AC569,AC569-(AC569*'EN-TÊTE DÉLÉGUES'!$C$37))</f>
        <v>0</v>
      </c>
      <c r="AE569" s="405">
        <f t="shared" si="74"/>
        <v>5.5E-2</v>
      </c>
      <c r="AF569" s="406">
        <f t="shared" si="76"/>
        <v>0</v>
      </c>
      <c r="AG569" s="407">
        <f t="shared" si="77"/>
        <v>0</v>
      </c>
    </row>
    <row r="570" spans="1:36" s="408" customFormat="1" ht="12" customHeight="1" x14ac:dyDescent="0.15">
      <c r="A570" s="449">
        <v>9791036342400</v>
      </c>
      <c r="B570" s="392">
        <v>26</v>
      </c>
      <c r="C570" s="426" t="s">
        <v>651</v>
      </c>
      <c r="D570" s="450" t="s">
        <v>1424</v>
      </c>
      <c r="E570" s="426" t="s">
        <v>3006</v>
      </c>
      <c r="F570" s="426"/>
      <c r="G570" s="514" t="s">
        <v>3951</v>
      </c>
      <c r="H570" s="394">
        <f>VLOOKUP(A570,'02.04.2024'!$A$2:$D$70989,3,FALSE)</f>
        <v>45609</v>
      </c>
      <c r="I570" s="414"/>
      <c r="J570" s="414">
        <v>200</v>
      </c>
      <c r="K570" s="396">
        <v>45400</v>
      </c>
      <c r="L570" s="415"/>
      <c r="M570" s="396">
        <v>44853</v>
      </c>
      <c r="N570" s="415"/>
      <c r="O570" s="394">
        <v>9791036342400</v>
      </c>
      <c r="P570" s="451" t="s">
        <v>3952</v>
      </c>
      <c r="Q570" s="414">
        <v>8700621</v>
      </c>
      <c r="R570" s="398">
        <v>11.5</v>
      </c>
      <c r="S570" s="398">
        <f t="shared" si="78"/>
        <v>10.900473933649289</v>
      </c>
      <c r="T570" s="610">
        <v>5.5E-2</v>
      </c>
      <c r="U570" s="1077"/>
      <c r="V570" s="400">
        <f t="shared" si="72"/>
        <v>0</v>
      </c>
      <c r="W570" s="401">
        <f t="shared" si="73"/>
        <v>0</v>
      </c>
      <c r="X570" s="402"/>
      <c r="Y570" s="402"/>
      <c r="Z570" s="402"/>
      <c r="AA570" s="402"/>
      <c r="AB570" s="402"/>
      <c r="AC570" s="453">
        <f t="shared" si="75"/>
        <v>0</v>
      </c>
      <c r="AD570" s="454">
        <f>IF($AC$2430&lt;85,AC570,AC570-(AC570*'EN-TÊTE DÉLÉGUES'!$C$37))</f>
        <v>0</v>
      </c>
      <c r="AE570" s="455">
        <f t="shared" si="74"/>
        <v>5.5E-2</v>
      </c>
      <c r="AF570" s="456">
        <f t="shared" si="76"/>
        <v>0</v>
      </c>
      <c r="AG570" s="457">
        <f t="shared" si="77"/>
        <v>0</v>
      </c>
    </row>
    <row r="571" spans="1:36" s="446" customFormat="1" ht="12" customHeight="1" x14ac:dyDescent="0.15">
      <c r="A571" s="611">
        <v>9791036359330</v>
      </c>
      <c r="B571" s="468">
        <v>25</v>
      </c>
      <c r="C571" s="596" t="s">
        <v>651</v>
      </c>
      <c r="D571" s="430" t="s">
        <v>1424</v>
      </c>
      <c r="E571" s="429" t="s">
        <v>1522</v>
      </c>
      <c r="F571" s="429"/>
      <c r="G571" s="592" t="s">
        <v>5452</v>
      </c>
      <c r="H571" s="431">
        <f>VLOOKUP(A571,'02.04.2024'!$A$2:$D$70989,3,FALSE)</f>
        <v>26846</v>
      </c>
      <c r="I571" s="481"/>
      <c r="J571" s="481">
        <v>200</v>
      </c>
      <c r="K571" s="584"/>
      <c r="L571" s="584"/>
      <c r="M571" s="584">
        <v>45084</v>
      </c>
      <c r="N571" s="584" t="s">
        <v>1811</v>
      </c>
      <c r="O571" s="431">
        <v>9791036359330</v>
      </c>
      <c r="P571" s="612" t="s">
        <v>4504</v>
      </c>
      <c r="Q571" s="481">
        <v>4773464</v>
      </c>
      <c r="R571" s="436">
        <v>11.5</v>
      </c>
      <c r="S571" s="436">
        <f t="shared" si="78"/>
        <v>10.900473933649289</v>
      </c>
      <c r="T571" s="613">
        <v>5.5E-2</v>
      </c>
      <c r="U571" s="1082"/>
      <c r="V571" s="438">
        <f t="shared" si="72"/>
        <v>0</v>
      </c>
      <c r="W571" s="439">
        <f t="shared" si="73"/>
        <v>0</v>
      </c>
      <c r="X571" s="440"/>
      <c r="Y571" s="440"/>
      <c r="Z571" s="440"/>
      <c r="AA571" s="440"/>
      <c r="AB571" s="440"/>
      <c r="AC571" s="441">
        <f t="shared" si="75"/>
        <v>0</v>
      </c>
      <c r="AD571" s="442">
        <f>IF($AC$2430&lt;85,AC571,AC571-(AC571*'EN-TÊTE DÉLÉGUES'!$C$37))</f>
        <v>0</v>
      </c>
      <c r="AE571" s="443">
        <f t="shared" si="74"/>
        <v>5.5E-2</v>
      </c>
      <c r="AF571" s="444">
        <f t="shared" si="76"/>
        <v>0</v>
      </c>
      <c r="AG571" s="445">
        <f t="shared" si="77"/>
        <v>0</v>
      </c>
    </row>
    <row r="572" spans="1:36" s="408" customFormat="1" ht="12" customHeight="1" x14ac:dyDescent="0.15">
      <c r="A572" s="391">
        <v>9791027607525</v>
      </c>
      <c r="B572" s="392">
        <v>26</v>
      </c>
      <c r="C572" s="426" t="s">
        <v>651</v>
      </c>
      <c r="D572" s="450" t="s">
        <v>1424</v>
      </c>
      <c r="E572" s="393" t="s">
        <v>1522</v>
      </c>
      <c r="F572" s="393"/>
      <c r="G572" s="393" t="s">
        <v>5453</v>
      </c>
      <c r="H572" s="394">
        <f>VLOOKUP(A572,'02.04.2024'!$A$2:$D$70989,3,FALSE)</f>
        <v>6641</v>
      </c>
      <c r="I572" s="395"/>
      <c r="J572" s="414">
        <v>300</v>
      </c>
      <c r="K572" s="396"/>
      <c r="L572" s="396"/>
      <c r="M572" s="396">
        <v>43628</v>
      </c>
      <c r="N572" s="396"/>
      <c r="O572" s="397">
        <v>9791027607525</v>
      </c>
      <c r="P572" s="409" t="s">
        <v>1404</v>
      </c>
      <c r="Q572" s="397">
        <v>5824595</v>
      </c>
      <c r="R572" s="398">
        <v>10.5</v>
      </c>
      <c r="S572" s="398">
        <f t="shared" si="78"/>
        <v>9.9526066350710902</v>
      </c>
      <c r="T572" s="399">
        <v>5.5E-2</v>
      </c>
      <c r="U572" s="1077"/>
      <c r="V572" s="400">
        <f t="shared" si="72"/>
        <v>0</v>
      </c>
      <c r="W572" s="401">
        <f t="shared" si="73"/>
        <v>0</v>
      </c>
      <c r="X572" s="402"/>
      <c r="Y572" s="402"/>
      <c r="Z572" s="402"/>
      <c r="AA572" s="402"/>
      <c r="AB572" s="402"/>
      <c r="AC572" s="403">
        <f t="shared" si="75"/>
        <v>0</v>
      </c>
      <c r="AD572" s="404">
        <f>IF($AC$2430&lt;85,AC572,AC572-(AC572*'EN-TÊTE DÉLÉGUES'!$C$37))</f>
        <v>0</v>
      </c>
      <c r="AE572" s="405">
        <f t="shared" si="74"/>
        <v>5.5E-2</v>
      </c>
      <c r="AF572" s="406">
        <f t="shared" si="76"/>
        <v>0</v>
      </c>
      <c r="AG572" s="407">
        <f t="shared" si="77"/>
        <v>0</v>
      </c>
    </row>
    <row r="573" spans="1:36" ht="12" customHeight="1" x14ac:dyDescent="0.15">
      <c r="A573" s="98">
        <v>9791036363856</v>
      </c>
      <c r="B573" s="356">
        <v>26</v>
      </c>
      <c r="C573" s="99" t="s">
        <v>651</v>
      </c>
      <c r="D573" s="99" t="s">
        <v>1424</v>
      </c>
      <c r="E573" s="99" t="s">
        <v>1522</v>
      </c>
      <c r="F573" s="99"/>
      <c r="G573" s="99" t="s">
        <v>2406</v>
      </c>
      <c r="H573" s="100">
        <f>VLOOKUP(A573,'02.04.2024'!$A$2:$D$70989,3,FALSE)</f>
        <v>0</v>
      </c>
      <c r="I573" s="101"/>
      <c r="J573" s="101">
        <v>100</v>
      </c>
      <c r="K573" s="121"/>
      <c r="L573" s="121">
        <v>45448</v>
      </c>
      <c r="M573" s="121"/>
      <c r="N573" s="121" t="s">
        <v>1811</v>
      </c>
      <c r="O573" s="102">
        <v>9791036363856</v>
      </c>
      <c r="P573" s="103" t="s">
        <v>5148</v>
      </c>
      <c r="Q573" s="101">
        <v>8952757</v>
      </c>
      <c r="R573" s="124">
        <v>11.5</v>
      </c>
      <c r="S573" s="124">
        <f t="shared" si="78"/>
        <v>10.900473933649289</v>
      </c>
      <c r="T573" s="355">
        <v>5.5E-2</v>
      </c>
      <c r="U573" s="1077"/>
      <c r="V573" s="240">
        <f t="shared" si="72"/>
        <v>0</v>
      </c>
      <c r="W573" s="196">
        <f t="shared" si="73"/>
        <v>0</v>
      </c>
      <c r="AC573" s="441">
        <f t="shared" si="75"/>
        <v>0</v>
      </c>
      <c r="AD573" s="442">
        <f>IF($AC$2430&lt;85,AC573,AC573-(AC573*'EN-TÊTE DÉLÉGUES'!$C$37))</f>
        <v>0</v>
      </c>
      <c r="AE573" s="443">
        <f t="shared" si="74"/>
        <v>5.5E-2</v>
      </c>
      <c r="AF573" s="444">
        <f t="shared" si="76"/>
        <v>0</v>
      </c>
      <c r="AG573" s="445">
        <f t="shared" si="77"/>
        <v>0</v>
      </c>
      <c r="AH573" s="447"/>
      <c r="AI573" s="448"/>
      <c r="AJ573" s="447"/>
    </row>
    <row r="574" spans="1:36" s="408" customFormat="1" ht="12" customHeight="1" x14ac:dyDescent="0.15">
      <c r="A574" s="391">
        <v>9791027607549</v>
      </c>
      <c r="B574" s="392">
        <v>26</v>
      </c>
      <c r="C574" s="426" t="s">
        <v>651</v>
      </c>
      <c r="D574" s="393" t="s">
        <v>1424</v>
      </c>
      <c r="E574" s="393" t="s">
        <v>1522</v>
      </c>
      <c r="F574" s="393"/>
      <c r="G574" s="393" t="s">
        <v>2407</v>
      </c>
      <c r="H574" s="394">
        <f>VLOOKUP(A574,'02.04.2024'!$A$2:$D$70989,3,FALSE)</f>
        <v>10464</v>
      </c>
      <c r="I574" s="395"/>
      <c r="J574" s="414">
        <v>200</v>
      </c>
      <c r="K574" s="396"/>
      <c r="L574" s="396"/>
      <c r="M574" s="396">
        <v>43733</v>
      </c>
      <c r="N574" s="396"/>
      <c r="O574" s="397">
        <v>9791027607549</v>
      </c>
      <c r="P574" s="409" t="s">
        <v>1406</v>
      </c>
      <c r="Q574" s="397">
        <v>5996703</v>
      </c>
      <c r="R574" s="398">
        <v>10.5</v>
      </c>
      <c r="S574" s="398">
        <f t="shared" si="78"/>
        <v>9.9526066350710902</v>
      </c>
      <c r="T574" s="399">
        <v>5.5E-2</v>
      </c>
      <c r="U574" s="1077"/>
      <c r="V574" s="400">
        <f t="shared" si="72"/>
        <v>0</v>
      </c>
      <c r="W574" s="401">
        <f t="shared" si="73"/>
        <v>0</v>
      </c>
      <c r="X574" s="402"/>
      <c r="Y574" s="402"/>
      <c r="Z574" s="402"/>
      <c r="AA574" s="402"/>
      <c r="AB574" s="402"/>
      <c r="AC574" s="403">
        <f t="shared" si="75"/>
        <v>0</v>
      </c>
      <c r="AD574" s="404">
        <f>IF($AC$2430&lt;85,AC574,AC574-(AC574*'EN-TÊTE DÉLÉGUES'!$C$37))</f>
        <v>0</v>
      </c>
      <c r="AE574" s="405">
        <f t="shared" si="74"/>
        <v>5.5E-2</v>
      </c>
      <c r="AF574" s="406">
        <f t="shared" si="76"/>
        <v>0</v>
      </c>
      <c r="AG574" s="407">
        <f t="shared" si="77"/>
        <v>0</v>
      </c>
    </row>
    <row r="575" spans="1:36" s="408" customFormat="1" ht="12" customHeight="1" x14ac:dyDescent="0.15">
      <c r="A575" s="391">
        <v>9791027607532</v>
      </c>
      <c r="B575" s="392">
        <v>27</v>
      </c>
      <c r="C575" s="426" t="s">
        <v>651</v>
      </c>
      <c r="D575" s="450" t="s">
        <v>1424</v>
      </c>
      <c r="E575" s="393" t="s">
        <v>1522</v>
      </c>
      <c r="F575" s="393"/>
      <c r="G575" s="393" t="s">
        <v>2023</v>
      </c>
      <c r="H575" s="394">
        <f>VLOOKUP(A575,'02.04.2024'!$A$2:$D$70989,3,FALSE)</f>
        <v>6512</v>
      </c>
      <c r="I575" s="414"/>
      <c r="J575" s="414">
        <v>200</v>
      </c>
      <c r="K575" s="396">
        <v>45401</v>
      </c>
      <c r="L575" s="396"/>
      <c r="M575" s="396">
        <v>43733</v>
      </c>
      <c r="N575" s="396"/>
      <c r="O575" s="397">
        <v>9791027607532</v>
      </c>
      <c r="P575" s="409" t="s">
        <v>1405</v>
      </c>
      <c r="Q575" s="397">
        <v>5824718</v>
      </c>
      <c r="R575" s="398">
        <v>10.5</v>
      </c>
      <c r="S575" s="398">
        <f t="shared" si="78"/>
        <v>9.9526066350710902</v>
      </c>
      <c r="T575" s="399">
        <v>5.5E-2</v>
      </c>
      <c r="U575" s="1077"/>
      <c r="V575" s="400">
        <f t="shared" ref="V575:V634" si="79">AC575</f>
        <v>0</v>
      </c>
      <c r="W575" s="401">
        <f t="shared" si="73"/>
        <v>0</v>
      </c>
      <c r="X575" s="402"/>
      <c r="Y575" s="402"/>
      <c r="Z575" s="402"/>
      <c r="AA575" s="402"/>
      <c r="AB575" s="402"/>
      <c r="AC575" s="403">
        <f t="shared" si="75"/>
        <v>0</v>
      </c>
      <c r="AD575" s="404">
        <f>IF($AC$2430&lt;85,AC575,AC575-(AC575*'EN-TÊTE DÉLÉGUES'!$C$37))</f>
        <v>0</v>
      </c>
      <c r="AE575" s="405">
        <f t="shared" si="74"/>
        <v>5.5E-2</v>
      </c>
      <c r="AF575" s="406">
        <f t="shared" si="76"/>
        <v>0</v>
      </c>
      <c r="AG575" s="407">
        <f t="shared" si="77"/>
        <v>0</v>
      </c>
    </row>
    <row r="576" spans="1:36" s="408" customFormat="1" ht="12" customHeight="1" x14ac:dyDescent="0.15">
      <c r="A576" s="391">
        <v>9791027607747</v>
      </c>
      <c r="B576" s="392">
        <v>27</v>
      </c>
      <c r="C576" s="426" t="s">
        <v>651</v>
      </c>
      <c r="D576" s="393" t="s">
        <v>1424</v>
      </c>
      <c r="E576" s="393" t="s">
        <v>3007</v>
      </c>
      <c r="F576" s="393"/>
      <c r="G576" s="393" t="s">
        <v>3545</v>
      </c>
      <c r="H576" s="394">
        <f>VLOOKUP(A576,'02.04.2024'!$A$2:$D$70989,3,FALSE)</f>
        <v>76492</v>
      </c>
      <c r="I576" s="395"/>
      <c r="J576" s="414">
        <v>200</v>
      </c>
      <c r="K576" s="396">
        <v>45387</v>
      </c>
      <c r="L576" s="396"/>
      <c r="M576" s="396">
        <v>43754</v>
      </c>
      <c r="N576" s="396"/>
      <c r="O576" s="397">
        <v>9791027607747</v>
      </c>
      <c r="P576" s="409" t="s">
        <v>1403</v>
      </c>
      <c r="Q576" s="397">
        <v>6238132</v>
      </c>
      <c r="R576" s="398">
        <v>13.9</v>
      </c>
      <c r="S576" s="398">
        <f t="shared" si="78"/>
        <v>13.175355450236967</v>
      </c>
      <c r="T576" s="399">
        <v>5.5E-2</v>
      </c>
      <c r="U576" s="1077"/>
      <c r="V576" s="400">
        <f t="shared" si="79"/>
        <v>0</v>
      </c>
      <c r="W576" s="401">
        <f t="shared" si="73"/>
        <v>0</v>
      </c>
      <c r="X576" s="402"/>
      <c r="Y576" s="402"/>
      <c r="Z576" s="402"/>
      <c r="AA576" s="402"/>
      <c r="AB576" s="402"/>
      <c r="AC576" s="403">
        <f t="shared" si="75"/>
        <v>0</v>
      </c>
      <c r="AD576" s="404">
        <f>IF($AC$2430&lt;85,AC576,AC576-(AC576*'EN-TÊTE DÉLÉGUES'!$C$37))</f>
        <v>0</v>
      </c>
      <c r="AE576" s="405">
        <f t="shared" si="74"/>
        <v>5.5E-2</v>
      </c>
      <c r="AF576" s="406">
        <f t="shared" si="76"/>
        <v>0</v>
      </c>
      <c r="AG576" s="407">
        <f t="shared" si="77"/>
        <v>0</v>
      </c>
    </row>
    <row r="577" spans="1:33" s="408" customFormat="1" ht="12" customHeight="1" x14ac:dyDescent="0.15">
      <c r="A577" s="449">
        <v>9791027609185</v>
      </c>
      <c r="B577" s="392">
        <v>27</v>
      </c>
      <c r="C577" s="426" t="s">
        <v>651</v>
      </c>
      <c r="D577" s="450" t="s">
        <v>1424</v>
      </c>
      <c r="E577" s="393" t="s">
        <v>3007</v>
      </c>
      <c r="F577" s="426"/>
      <c r="G577" s="514" t="s">
        <v>2149</v>
      </c>
      <c r="H577" s="394">
        <f>VLOOKUP(A577,'02.04.2024'!$A$2:$D$70989,3,FALSE)</f>
        <v>82826</v>
      </c>
      <c r="I577" s="414"/>
      <c r="J577" s="414">
        <v>200</v>
      </c>
      <c r="K577" s="396"/>
      <c r="L577" s="415"/>
      <c r="M577" s="415">
        <v>44125</v>
      </c>
      <c r="N577" s="415"/>
      <c r="O577" s="449">
        <v>9791027609185</v>
      </c>
      <c r="P577" s="451" t="s">
        <v>2150</v>
      </c>
      <c r="Q577" s="414">
        <v>5967528</v>
      </c>
      <c r="R577" s="398">
        <v>13.9</v>
      </c>
      <c r="S577" s="398">
        <f t="shared" si="78"/>
        <v>13.175355450236967</v>
      </c>
      <c r="T577" s="610">
        <v>5.5E-2</v>
      </c>
      <c r="U577" s="1077"/>
      <c r="V577" s="400">
        <f t="shared" si="79"/>
        <v>0</v>
      </c>
      <c r="W577" s="401">
        <f t="shared" si="73"/>
        <v>0</v>
      </c>
      <c r="X577" s="402"/>
      <c r="Y577" s="402"/>
      <c r="Z577" s="402"/>
      <c r="AA577" s="402"/>
      <c r="AB577" s="402"/>
      <c r="AC577" s="403">
        <f t="shared" si="75"/>
        <v>0</v>
      </c>
      <c r="AD577" s="404">
        <f>IF($AC$2430&lt;85,AC577,AC577-(AC577*'EN-TÊTE DÉLÉGUES'!$C$37))</f>
        <v>0</v>
      </c>
      <c r="AE577" s="405">
        <f t="shared" si="74"/>
        <v>5.5E-2</v>
      </c>
      <c r="AF577" s="406">
        <f t="shared" si="76"/>
        <v>0</v>
      </c>
      <c r="AG577" s="407">
        <f t="shared" si="77"/>
        <v>0</v>
      </c>
    </row>
    <row r="578" spans="1:33" s="408" customFormat="1" ht="12" customHeight="1" x14ac:dyDescent="0.15">
      <c r="A578" s="449">
        <v>9791036335976</v>
      </c>
      <c r="B578" s="392">
        <v>27</v>
      </c>
      <c r="C578" s="426" t="s">
        <v>651</v>
      </c>
      <c r="D578" s="450" t="s">
        <v>1424</v>
      </c>
      <c r="E578" s="393" t="s">
        <v>3007</v>
      </c>
      <c r="F578" s="426"/>
      <c r="G578" s="514" t="s">
        <v>3546</v>
      </c>
      <c r="H578" s="394">
        <f>VLOOKUP(A578,'02.04.2024'!$A$2:$D$70989,3,FALSE)</f>
        <v>46050</v>
      </c>
      <c r="I578" s="414"/>
      <c r="J578" s="414">
        <v>200</v>
      </c>
      <c r="K578" s="396"/>
      <c r="L578" s="415"/>
      <c r="M578" s="415">
        <v>44489</v>
      </c>
      <c r="N578" s="414"/>
      <c r="O578" s="449">
        <v>9791036335976</v>
      </c>
      <c r="P578" s="414" t="s">
        <v>2827</v>
      </c>
      <c r="Q578" s="414">
        <v>3023618</v>
      </c>
      <c r="R578" s="398">
        <v>21.9</v>
      </c>
      <c r="S578" s="398">
        <f t="shared" si="78"/>
        <v>20.75829383886256</v>
      </c>
      <c r="T578" s="399">
        <v>5.5E-2</v>
      </c>
      <c r="U578" s="1077"/>
      <c r="V578" s="400">
        <f t="shared" si="79"/>
        <v>0</v>
      </c>
      <c r="W578" s="401">
        <f t="shared" ref="W578:W641" si="80">$R578*$U578</f>
        <v>0</v>
      </c>
      <c r="X578" s="402"/>
      <c r="Y578" s="402"/>
      <c r="Z578" s="402"/>
      <c r="AA578" s="402"/>
      <c r="AB578" s="402"/>
      <c r="AC578" s="403">
        <f>IF(U578&lt;&gt;"",U578*S578,0)</f>
        <v>0</v>
      </c>
      <c r="AD578" s="404">
        <f>IF($AC$2430&lt;85,AC578,AC578-(AC578*'EN-TÊTE DÉLÉGUES'!$C$37))</f>
        <v>0</v>
      </c>
      <c r="AE578" s="405">
        <f t="shared" ref="AE578:AE641" si="81">IF(T578=5.5%,0.055,IF(T578=20%,0.2))</f>
        <v>5.5E-2</v>
      </c>
      <c r="AF578" s="406">
        <f t="shared" si="76"/>
        <v>0</v>
      </c>
      <c r="AG578" s="407">
        <f t="shared" si="77"/>
        <v>0</v>
      </c>
    </row>
    <row r="579" spans="1:33" s="408" customFormat="1" ht="12" customHeight="1" x14ac:dyDescent="0.15">
      <c r="A579" s="391">
        <v>9791027609581</v>
      </c>
      <c r="B579" s="392">
        <v>27</v>
      </c>
      <c r="C579" s="426" t="s">
        <v>651</v>
      </c>
      <c r="D579" s="393" t="s">
        <v>1424</v>
      </c>
      <c r="E579" s="514" t="s">
        <v>3007</v>
      </c>
      <c r="F579" s="515" t="s">
        <v>3008</v>
      </c>
      <c r="G579" s="393" t="s">
        <v>5371</v>
      </c>
      <c r="H579" s="394">
        <f>VLOOKUP(A579,'02.04.2024'!$A$2:$D$70989,3,FALSE)</f>
        <v>913</v>
      </c>
      <c r="I579" s="395"/>
      <c r="J579" s="414">
        <v>200</v>
      </c>
      <c r="K579" s="396"/>
      <c r="L579" s="396"/>
      <c r="M579" s="396">
        <v>44125</v>
      </c>
      <c r="N579" s="396"/>
      <c r="O579" s="397">
        <v>9791027609581</v>
      </c>
      <c r="P579" s="409" t="s">
        <v>3098</v>
      </c>
      <c r="Q579" s="397">
        <v>3022511</v>
      </c>
      <c r="R579" s="398">
        <v>24.9</v>
      </c>
      <c r="S579" s="398">
        <f t="shared" si="78"/>
        <v>23.601895734597157</v>
      </c>
      <c r="T579" s="399">
        <v>5.5E-2</v>
      </c>
      <c r="U579" s="1077"/>
      <c r="V579" s="400">
        <f t="shared" si="79"/>
        <v>0</v>
      </c>
      <c r="W579" s="401">
        <f t="shared" si="80"/>
        <v>0</v>
      </c>
      <c r="X579" s="402"/>
      <c r="Y579" s="402"/>
      <c r="Z579" s="402"/>
      <c r="AA579" s="402"/>
      <c r="AB579" s="402"/>
      <c r="AC579" s="403">
        <f>IF(U579&lt;&gt;"",U579*S579,0)</f>
        <v>0</v>
      </c>
      <c r="AD579" s="404">
        <f>IF($AC$2430&lt;85,AC579,AC579-(AC579*'EN-TÊTE DÉLÉGUES'!$C$37))</f>
        <v>0</v>
      </c>
      <c r="AE579" s="405">
        <f t="shared" si="81"/>
        <v>5.5E-2</v>
      </c>
      <c r="AF579" s="406">
        <f t="shared" si="76"/>
        <v>0</v>
      </c>
      <c r="AG579" s="407">
        <f t="shared" si="77"/>
        <v>0</v>
      </c>
    </row>
    <row r="580" spans="1:33" s="408" customFormat="1" ht="12" customHeight="1" x14ac:dyDescent="0.15">
      <c r="A580" s="391">
        <v>9791027608621</v>
      </c>
      <c r="B580" s="392">
        <v>27</v>
      </c>
      <c r="C580" s="393" t="s">
        <v>651</v>
      </c>
      <c r="D580" s="393" t="s">
        <v>1424</v>
      </c>
      <c r="E580" s="393" t="s">
        <v>3009</v>
      </c>
      <c r="F580" s="450"/>
      <c r="G580" s="450" t="s">
        <v>4508</v>
      </c>
      <c r="H580" s="394">
        <f>VLOOKUP(A580,'02.04.2024'!$A$2:$D$70989,3,FALSE)</f>
        <v>22952</v>
      </c>
      <c r="I580" s="395"/>
      <c r="J580" s="395">
        <v>200</v>
      </c>
      <c r="K580" s="396"/>
      <c r="L580" s="396"/>
      <c r="M580" s="396">
        <v>43978</v>
      </c>
      <c r="N580" s="396"/>
      <c r="O580" s="397">
        <v>9791027608621</v>
      </c>
      <c r="P580" s="409" t="s">
        <v>1899</v>
      </c>
      <c r="Q580" s="397">
        <v>1463456</v>
      </c>
      <c r="R580" s="398">
        <v>10.5</v>
      </c>
      <c r="S580" s="398">
        <f t="shared" si="78"/>
        <v>9.9526066350710902</v>
      </c>
      <c r="T580" s="399">
        <v>5.5E-2</v>
      </c>
      <c r="U580" s="1077"/>
      <c r="V580" s="400">
        <f t="shared" si="79"/>
        <v>0</v>
      </c>
      <c r="W580" s="401">
        <f t="shared" si="80"/>
        <v>0</v>
      </c>
      <c r="X580" s="402"/>
      <c r="Y580" s="402"/>
      <c r="Z580" s="402"/>
      <c r="AA580" s="402"/>
      <c r="AB580" s="402"/>
      <c r="AC580" s="403">
        <f>W580/(1+AE580)</f>
        <v>0</v>
      </c>
      <c r="AD580" s="404">
        <f>IF($AC$2430&lt;85,AC580,AC580-(AC580*'EN-TÊTE DÉLÉGUES'!$C$37))</f>
        <v>0</v>
      </c>
      <c r="AE580" s="405">
        <f t="shared" si="81"/>
        <v>5.5E-2</v>
      </c>
      <c r="AF580" s="406">
        <f t="shared" si="76"/>
        <v>0</v>
      </c>
      <c r="AG580" s="407">
        <f t="shared" si="77"/>
        <v>0</v>
      </c>
    </row>
    <row r="581" spans="1:33" s="408" customFormat="1" ht="12" customHeight="1" x14ac:dyDescent="0.15">
      <c r="A581" s="391">
        <v>9791036326745</v>
      </c>
      <c r="B581" s="392">
        <v>27</v>
      </c>
      <c r="C581" s="393" t="s">
        <v>651</v>
      </c>
      <c r="D581" s="393" t="s">
        <v>1424</v>
      </c>
      <c r="E581" s="393" t="s">
        <v>3009</v>
      </c>
      <c r="F581" s="450"/>
      <c r="G581" s="450" t="s">
        <v>4510</v>
      </c>
      <c r="H581" s="394">
        <f>VLOOKUP(A581,'02.04.2024'!$A$2:$D$70989,3,FALSE)</f>
        <v>21066</v>
      </c>
      <c r="I581" s="395"/>
      <c r="J581" s="395">
        <v>200</v>
      </c>
      <c r="K581" s="601"/>
      <c r="L581" s="396"/>
      <c r="M581" s="396">
        <v>44279</v>
      </c>
      <c r="N581" s="396"/>
      <c r="O581" s="397">
        <v>9791036326745</v>
      </c>
      <c r="P581" s="409" t="s">
        <v>2367</v>
      </c>
      <c r="Q581" s="397">
        <v>1144824</v>
      </c>
      <c r="R581" s="398">
        <v>10.5</v>
      </c>
      <c r="S581" s="398">
        <f t="shared" si="78"/>
        <v>9.9526066350710902</v>
      </c>
      <c r="T581" s="399">
        <v>5.5E-2</v>
      </c>
      <c r="U581" s="1077"/>
      <c r="V581" s="400">
        <f t="shared" si="79"/>
        <v>0</v>
      </c>
      <c r="W581" s="401">
        <f t="shared" si="80"/>
        <v>0</v>
      </c>
      <c r="X581" s="402"/>
      <c r="Y581" s="402"/>
      <c r="Z581" s="402"/>
      <c r="AA581" s="402"/>
      <c r="AB581" s="402"/>
      <c r="AC581" s="403">
        <f>W581/(1+AE581)</f>
        <v>0</v>
      </c>
      <c r="AD581" s="404">
        <f>IF($AC$2430&lt;85,AC581,AC581-(AC581*'EN-TÊTE DÉLÉGUES'!$C$37))</f>
        <v>0</v>
      </c>
      <c r="AE581" s="405">
        <f t="shared" si="81"/>
        <v>5.5E-2</v>
      </c>
      <c r="AF581" s="406">
        <f t="shared" si="76"/>
        <v>0</v>
      </c>
      <c r="AG581" s="407">
        <f t="shared" si="77"/>
        <v>0</v>
      </c>
    </row>
    <row r="582" spans="1:33" s="408" customFormat="1" ht="12" customHeight="1" x14ac:dyDescent="0.15">
      <c r="A582" s="391">
        <v>9791036342509</v>
      </c>
      <c r="B582" s="392">
        <v>27</v>
      </c>
      <c r="C582" s="393" t="s">
        <v>651</v>
      </c>
      <c r="D582" s="393" t="s">
        <v>1424</v>
      </c>
      <c r="E582" s="393" t="s">
        <v>3009</v>
      </c>
      <c r="F582" s="450"/>
      <c r="G582" s="450" t="s">
        <v>4509</v>
      </c>
      <c r="H582" s="394">
        <f>VLOOKUP(A582,'02.04.2024'!$A$2:$D$70989,3,FALSE)</f>
        <v>35079</v>
      </c>
      <c r="I582" s="395"/>
      <c r="J582" s="395">
        <v>200</v>
      </c>
      <c r="K582" s="396"/>
      <c r="L582" s="396"/>
      <c r="M582" s="396">
        <v>44804</v>
      </c>
      <c r="N582" s="396"/>
      <c r="O582" s="397">
        <v>9791036342509</v>
      </c>
      <c r="P582" s="409" t="s">
        <v>3225</v>
      </c>
      <c r="Q582" s="397">
        <v>8907303</v>
      </c>
      <c r="R582" s="398">
        <v>10.5</v>
      </c>
      <c r="S582" s="398">
        <f t="shared" si="78"/>
        <v>9.9526066350710902</v>
      </c>
      <c r="T582" s="399">
        <v>5.5E-2</v>
      </c>
      <c r="U582" s="1077"/>
      <c r="V582" s="400">
        <f t="shared" si="79"/>
        <v>0</v>
      </c>
      <c r="W582" s="401">
        <f t="shared" si="80"/>
        <v>0</v>
      </c>
      <c r="X582" s="402"/>
      <c r="Y582" s="402"/>
      <c r="Z582" s="402"/>
      <c r="AA582" s="402"/>
      <c r="AB582" s="402"/>
      <c r="AC582" s="453">
        <f>W582/(1+AE582)</f>
        <v>0</v>
      </c>
      <c r="AD582" s="454">
        <f>IF($AC$2430&lt;85,AC582,AC582-(AC582*'EN-TÊTE DÉLÉGUES'!$C$37))</f>
        <v>0</v>
      </c>
      <c r="AE582" s="455">
        <f t="shared" si="81"/>
        <v>5.5E-2</v>
      </c>
      <c r="AF582" s="456">
        <f t="shared" si="76"/>
        <v>0</v>
      </c>
      <c r="AG582" s="457">
        <f t="shared" si="77"/>
        <v>0</v>
      </c>
    </row>
    <row r="583" spans="1:33" s="408" customFormat="1" ht="12" customHeight="1" x14ac:dyDescent="0.15">
      <c r="A583" s="391">
        <v>9791027603701</v>
      </c>
      <c r="B583" s="392">
        <v>27</v>
      </c>
      <c r="C583" s="426" t="s">
        <v>651</v>
      </c>
      <c r="D583" s="393" t="s">
        <v>1424</v>
      </c>
      <c r="E583" s="393" t="s">
        <v>3010</v>
      </c>
      <c r="F583" s="515" t="s">
        <v>3008</v>
      </c>
      <c r="G583" s="393" t="s">
        <v>5455</v>
      </c>
      <c r="H583" s="394">
        <f>VLOOKUP(A583,'02.04.2024'!$A$2:$D$70989,3,FALSE)</f>
        <v>2541</v>
      </c>
      <c r="I583" s="414"/>
      <c r="J583" s="414">
        <v>200</v>
      </c>
      <c r="K583" s="415"/>
      <c r="L583" s="396"/>
      <c r="M583" s="396">
        <v>43243</v>
      </c>
      <c r="N583" s="396"/>
      <c r="O583" s="391">
        <v>9791027603701</v>
      </c>
      <c r="P583" s="409" t="s">
        <v>5373</v>
      </c>
      <c r="Q583" s="397">
        <v>3546064</v>
      </c>
      <c r="R583" s="398">
        <v>12.5</v>
      </c>
      <c r="S583" s="398">
        <f t="shared" si="78"/>
        <v>10.416666666666668</v>
      </c>
      <c r="T583" s="399">
        <v>0.2</v>
      </c>
      <c r="U583" s="1077"/>
      <c r="V583" s="400">
        <f>AC583</f>
        <v>0</v>
      </c>
      <c r="W583" s="401">
        <f t="shared" si="80"/>
        <v>0</v>
      </c>
      <c r="X583" s="402"/>
      <c r="Y583" s="402"/>
      <c r="Z583" s="402"/>
      <c r="AA583" s="402"/>
      <c r="AB583" s="402"/>
      <c r="AC583" s="614">
        <f>IF(U583&lt;&gt;"",U583*S583,0)</f>
        <v>0</v>
      </c>
      <c r="AD583" s="615">
        <f>IF($AC$2430&lt;85,AC583,AC583-(AC583*'EN-TÊTE DÉLÉGUES'!$C$37))</f>
        <v>0</v>
      </c>
      <c r="AE583" s="555">
        <f t="shared" si="81"/>
        <v>0.2</v>
      </c>
      <c r="AF583" s="617">
        <f>+AD583*AE583</f>
        <v>0</v>
      </c>
      <c r="AG583" s="618">
        <f>+AD583+AF583</f>
        <v>0</v>
      </c>
    </row>
    <row r="584" spans="1:33" s="408" customFormat="1" ht="12" customHeight="1" x14ac:dyDescent="0.15">
      <c r="A584" s="391">
        <v>9791036340055</v>
      </c>
      <c r="B584" s="392">
        <v>27</v>
      </c>
      <c r="C584" s="393" t="s">
        <v>651</v>
      </c>
      <c r="D584" s="393" t="s">
        <v>1424</v>
      </c>
      <c r="E584" s="393" t="s">
        <v>3010</v>
      </c>
      <c r="F584" s="393"/>
      <c r="G584" s="450" t="s">
        <v>2826</v>
      </c>
      <c r="H584" s="394">
        <f>VLOOKUP(A584,'02.04.2024'!$A$2:$D$70989,3,FALSE)</f>
        <v>6822</v>
      </c>
      <c r="I584" s="395"/>
      <c r="J584" s="395">
        <v>200</v>
      </c>
      <c r="K584" s="396">
        <v>45474</v>
      </c>
      <c r="L584" s="396"/>
      <c r="M584" s="396">
        <v>44580</v>
      </c>
      <c r="N584" s="395"/>
      <c r="O584" s="391">
        <v>9791036340055</v>
      </c>
      <c r="P584" s="395" t="s">
        <v>2824</v>
      </c>
      <c r="Q584" s="395">
        <v>8051680</v>
      </c>
      <c r="R584" s="398">
        <v>19.899999999999999</v>
      </c>
      <c r="S584" s="398">
        <f t="shared" si="78"/>
        <v>16.583333333333332</v>
      </c>
      <c r="T584" s="399">
        <v>0.2</v>
      </c>
      <c r="U584" s="1077"/>
      <c r="V584" s="400">
        <f t="shared" si="79"/>
        <v>0</v>
      </c>
      <c r="W584" s="401">
        <f t="shared" si="80"/>
        <v>0</v>
      </c>
      <c r="X584" s="402"/>
      <c r="Y584" s="402"/>
      <c r="Z584" s="402"/>
      <c r="AA584" s="402"/>
      <c r="AB584" s="402"/>
      <c r="AC584" s="614">
        <f>W584/(1+AE584)</f>
        <v>0</v>
      </c>
      <c r="AD584" s="615">
        <f>IF($AC$2430&lt;85,AC584,AC584-(AC584*'EN-TÊTE DÉLÉGUES'!$C$37))</f>
        <v>0</v>
      </c>
      <c r="AE584" s="616">
        <f t="shared" si="81"/>
        <v>0.2</v>
      </c>
      <c r="AF584" s="617">
        <f t="shared" si="76"/>
        <v>0</v>
      </c>
      <c r="AG584" s="618">
        <f t="shared" si="77"/>
        <v>0</v>
      </c>
    </row>
    <row r="585" spans="1:33" s="408" customFormat="1" ht="12" customHeight="1" x14ac:dyDescent="0.15">
      <c r="A585" s="391">
        <v>9791027602421</v>
      </c>
      <c r="B585" s="392">
        <v>27</v>
      </c>
      <c r="C585" s="426" t="s">
        <v>651</v>
      </c>
      <c r="D585" s="393" t="s">
        <v>1424</v>
      </c>
      <c r="E585" s="393" t="s">
        <v>3010</v>
      </c>
      <c r="F585" s="515"/>
      <c r="G585" s="393" t="s">
        <v>5454</v>
      </c>
      <c r="H585" s="394">
        <f>VLOOKUP(A585,'02.04.2024'!$A$2:$D$70989,3,FALSE)</f>
        <v>3445</v>
      </c>
      <c r="I585" s="395"/>
      <c r="J585" s="414">
        <v>200</v>
      </c>
      <c r="K585" s="396">
        <v>45485</v>
      </c>
      <c r="L585" s="396"/>
      <c r="M585" s="396">
        <v>43061</v>
      </c>
      <c r="N585" s="396"/>
      <c r="O585" s="397">
        <v>9791027602421</v>
      </c>
      <c r="P585" s="409" t="s">
        <v>5372</v>
      </c>
      <c r="Q585" s="397">
        <v>7838649</v>
      </c>
      <c r="R585" s="398">
        <v>18.899999999999999</v>
      </c>
      <c r="S585" s="398">
        <f t="shared" si="78"/>
        <v>15.75</v>
      </c>
      <c r="T585" s="399">
        <v>0.2</v>
      </c>
      <c r="U585" s="1077"/>
      <c r="V585" s="400">
        <f t="shared" si="79"/>
        <v>0</v>
      </c>
      <c r="W585" s="401">
        <f t="shared" si="80"/>
        <v>0</v>
      </c>
      <c r="X585" s="402"/>
      <c r="Y585" s="402"/>
      <c r="Z585" s="402"/>
      <c r="AA585" s="402"/>
      <c r="AB585" s="402"/>
      <c r="AC585" s="564">
        <f>IF(U585&lt;&gt;"",U585*S585,0)</f>
        <v>0</v>
      </c>
      <c r="AD585" s="565">
        <f>IF($AC$2430&lt;85,AC585,AC585-(AC585*'EN-TÊTE DÉLÉGUES'!$C$37))</f>
        <v>0</v>
      </c>
      <c r="AE585" s="616">
        <f t="shared" si="81"/>
        <v>0.2</v>
      </c>
      <c r="AF585" s="567">
        <f t="shared" si="76"/>
        <v>0</v>
      </c>
      <c r="AG585" s="568">
        <f t="shared" si="77"/>
        <v>0</v>
      </c>
    </row>
    <row r="586" spans="1:33" s="408" customFormat="1" ht="12" customHeight="1" x14ac:dyDescent="0.15">
      <c r="A586" s="449">
        <v>9791027609437</v>
      </c>
      <c r="B586" s="392">
        <v>27</v>
      </c>
      <c r="C586" s="426" t="s">
        <v>651</v>
      </c>
      <c r="D586" s="426" t="s">
        <v>1424</v>
      </c>
      <c r="E586" s="426" t="s">
        <v>3010</v>
      </c>
      <c r="F586" s="426"/>
      <c r="G586" s="514" t="s">
        <v>2148</v>
      </c>
      <c r="H586" s="394">
        <f>VLOOKUP(A586,'02.04.2024'!$A$2:$D$70989,3,FALSE)</f>
        <v>13874</v>
      </c>
      <c r="I586" s="414"/>
      <c r="J586" s="414">
        <v>200</v>
      </c>
      <c r="K586" s="415"/>
      <c r="L586" s="415"/>
      <c r="M586" s="415">
        <v>44125</v>
      </c>
      <c r="N586" s="415"/>
      <c r="O586" s="449">
        <v>9791027609437</v>
      </c>
      <c r="P586" s="451" t="s">
        <v>2147</v>
      </c>
      <c r="Q586" s="414">
        <v>7797214</v>
      </c>
      <c r="R586" s="398">
        <v>12.9</v>
      </c>
      <c r="S586" s="398">
        <f t="shared" si="78"/>
        <v>10.75</v>
      </c>
      <c r="T586" s="610">
        <v>0.2</v>
      </c>
      <c r="U586" s="1077"/>
      <c r="V586" s="400">
        <f t="shared" si="79"/>
        <v>0</v>
      </c>
      <c r="W586" s="401">
        <f t="shared" si="80"/>
        <v>0</v>
      </c>
      <c r="X586" s="402"/>
      <c r="Y586" s="402"/>
      <c r="Z586" s="402"/>
      <c r="AA586" s="402"/>
      <c r="AB586" s="402"/>
      <c r="AC586" s="564">
        <f t="shared" ref="AC586:AC644" si="82">W586/(1+AE586)</f>
        <v>0</v>
      </c>
      <c r="AD586" s="565">
        <f>IF($AC$2430&lt;85,AC586,AC586-(AC586*'EN-TÊTE DÉLÉGUES'!$C$37))</f>
        <v>0</v>
      </c>
      <c r="AE586" s="566">
        <f t="shared" si="81"/>
        <v>0.2</v>
      </c>
      <c r="AF586" s="567">
        <f t="shared" si="76"/>
        <v>0</v>
      </c>
      <c r="AG586" s="568">
        <f t="shared" si="77"/>
        <v>0</v>
      </c>
    </row>
    <row r="587" spans="1:33" s="408" customFormat="1" ht="12" customHeight="1" x14ac:dyDescent="0.15">
      <c r="A587" s="449">
        <v>9791027607136</v>
      </c>
      <c r="B587" s="392">
        <v>27</v>
      </c>
      <c r="C587" s="426" t="s">
        <v>651</v>
      </c>
      <c r="D587" s="426" t="s">
        <v>1424</v>
      </c>
      <c r="E587" s="426" t="s">
        <v>3010</v>
      </c>
      <c r="F587" s="426"/>
      <c r="G587" s="514" t="s">
        <v>5370</v>
      </c>
      <c r="H587" s="394">
        <f>VLOOKUP(A587,'02.04.2024'!$A$2:$D$70989,3,FALSE)</f>
        <v>347</v>
      </c>
      <c r="I587" s="414"/>
      <c r="J587" s="414">
        <v>200</v>
      </c>
      <c r="K587" s="415"/>
      <c r="L587" s="415"/>
      <c r="M587" s="415">
        <v>43607</v>
      </c>
      <c r="N587" s="415"/>
      <c r="O587" s="449">
        <v>9791027607136</v>
      </c>
      <c r="P587" s="451" t="s">
        <v>5369</v>
      </c>
      <c r="Q587" s="414">
        <v>4617835</v>
      </c>
      <c r="R587" s="398">
        <v>7.5</v>
      </c>
      <c r="S587" s="398">
        <f t="shared" si="78"/>
        <v>6.25</v>
      </c>
      <c r="T587" s="610">
        <v>0.2</v>
      </c>
      <c r="U587" s="1077"/>
      <c r="V587" s="400">
        <f t="shared" si="79"/>
        <v>0</v>
      </c>
      <c r="W587" s="401">
        <f t="shared" si="80"/>
        <v>0</v>
      </c>
      <c r="X587" s="402"/>
      <c r="Y587" s="402"/>
      <c r="Z587" s="402"/>
      <c r="AA587" s="402"/>
      <c r="AB587" s="402"/>
      <c r="AC587" s="564">
        <f t="shared" si="82"/>
        <v>0</v>
      </c>
      <c r="AD587" s="565">
        <f>IF($AC$2430&lt;85,AC587,AC587-(AC587*'EN-TÊTE DÉLÉGUES'!$C$37))</f>
        <v>0</v>
      </c>
      <c r="AE587" s="566">
        <f t="shared" si="81"/>
        <v>0.2</v>
      </c>
      <c r="AF587" s="567">
        <f t="shared" si="76"/>
        <v>0</v>
      </c>
      <c r="AG587" s="568">
        <f t="shared" si="77"/>
        <v>0</v>
      </c>
    </row>
    <row r="588" spans="1:33" s="408" customFormat="1" ht="12" customHeight="1" x14ac:dyDescent="0.15">
      <c r="A588" s="449">
        <v>9791036338076</v>
      </c>
      <c r="B588" s="392">
        <v>27</v>
      </c>
      <c r="C588" s="426" t="s">
        <v>651</v>
      </c>
      <c r="D588" s="426" t="s">
        <v>1424</v>
      </c>
      <c r="E588" s="426" t="s">
        <v>3010</v>
      </c>
      <c r="F588" s="426"/>
      <c r="G588" s="514" t="s">
        <v>5456</v>
      </c>
      <c r="H588" s="394">
        <f>VLOOKUP(A588,'02.04.2024'!$A$2:$D$70989,3,FALSE)</f>
        <v>9761</v>
      </c>
      <c r="I588" s="414"/>
      <c r="J588" s="414">
        <v>200</v>
      </c>
      <c r="K588" s="415">
        <v>45384</v>
      </c>
      <c r="L588" s="415"/>
      <c r="M588" s="415">
        <v>44489</v>
      </c>
      <c r="N588" s="414"/>
      <c r="O588" s="449">
        <v>9791036338076</v>
      </c>
      <c r="P588" s="414" t="s">
        <v>2825</v>
      </c>
      <c r="Q588" s="414">
        <v>6886668</v>
      </c>
      <c r="R588" s="398">
        <v>9.9</v>
      </c>
      <c r="S588" s="398">
        <f t="shared" si="78"/>
        <v>8.25</v>
      </c>
      <c r="T588" s="610">
        <v>0.2</v>
      </c>
      <c r="U588" s="1077"/>
      <c r="V588" s="400">
        <f t="shared" si="79"/>
        <v>0</v>
      </c>
      <c r="W588" s="401">
        <f t="shared" si="80"/>
        <v>0</v>
      </c>
      <c r="X588" s="402"/>
      <c r="Y588" s="402"/>
      <c r="Z588" s="402"/>
      <c r="AA588" s="402"/>
      <c r="AB588" s="402"/>
      <c r="AC588" s="564">
        <f t="shared" si="82"/>
        <v>0</v>
      </c>
      <c r="AD588" s="565">
        <f>IF($AC$2430&lt;85,AC588,AC588-(AC588*'EN-TÊTE DÉLÉGUES'!$C$37))</f>
        <v>0</v>
      </c>
      <c r="AE588" s="566">
        <f t="shared" si="81"/>
        <v>0.2</v>
      </c>
      <c r="AF588" s="567">
        <f t="shared" si="76"/>
        <v>0</v>
      </c>
      <c r="AG588" s="568">
        <f t="shared" si="77"/>
        <v>0</v>
      </c>
    </row>
    <row r="589" spans="1:33" s="408" customFormat="1" ht="12" customHeight="1" x14ac:dyDescent="0.15">
      <c r="A589" s="449">
        <v>9791027601097</v>
      </c>
      <c r="B589" s="392">
        <v>27</v>
      </c>
      <c r="C589" s="426" t="s">
        <v>651</v>
      </c>
      <c r="D589" s="450" t="s">
        <v>1424</v>
      </c>
      <c r="E589" s="426" t="s">
        <v>3010</v>
      </c>
      <c r="F589" s="426"/>
      <c r="G589" s="514" t="s">
        <v>1571</v>
      </c>
      <c r="H589" s="394">
        <f>VLOOKUP(A589,'02.04.2024'!$A$2:$D$70989,3,FALSE)</f>
        <v>15039</v>
      </c>
      <c r="I589" s="395"/>
      <c r="J589" s="414">
        <v>200</v>
      </c>
      <c r="K589" s="396">
        <v>45447</v>
      </c>
      <c r="L589" s="415"/>
      <c r="M589" s="415">
        <v>42326</v>
      </c>
      <c r="N589" s="415"/>
      <c r="O589" s="394">
        <v>9791027601097</v>
      </c>
      <c r="P589" s="451" t="s">
        <v>994</v>
      </c>
      <c r="Q589" s="414">
        <v>1587273</v>
      </c>
      <c r="R589" s="398">
        <v>13.9</v>
      </c>
      <c r="S589" s="398">
        <f t="shared" si="78"/>
        <v>13.175355450236967</v>
      </c>
      <c r="T589" s="610">
        <v>5.5E-2</v>
      </c>
      <c r="U589" s="1077"/>
      <c r="V589" s="400">
        <f t="shared" si="79"/>
        <v>0</v>
      </c>
      <c r="W589" s="401">
        <f t="shared" si="80"/>
        <v>0</v>
      </c>
      <c r="X589" s="402"/>
      <c r="Y589" s="402"/>
      <c r="Z589" s="402"/>
      <c r="AA589" s="402"/>
      <c r="AB589" s="402"/>
      <c r="AC589" s="403">
        <f t="shared" si="82"/>
        <v>0</v>
      </c>
      <c r="AD589" s="404">
        <f>IF($AC$2430&lt;85,AC589,AC589-(AC589*'EN-TÊTE DÉLÉGUES'!$C$37))</f>
        <v>0</v>
      </c>
      <c r="AE589" s="405">
        <f t="shared" si="81"/>
        <v>5.5E-2</v>
      </c>
      <c r="AF589" s="406">
        <f t="shared" si="76"/>
        <v>0</v>
      </c>
      <c r="AG589" s="407">
        <f t="shared" si="77"/>
        <v>0</v>
      </c>
    </row>
    <row r="590" spans="1:33" s="408" customFormat="1" ht="12" customHeight="1" x14ac:dyDescent="0.15">
      <c r="A590" s="449">
        <v>9791036329289</v>
      </c>
      <c r="B590" s="392">
        <v>27</v>
      </c>
      <c r="C590" s="426" t="s">
        <v>651</v>
      </c>
      <c r="D590" s="450" t="s">
        <v>1424</v>
      </c>
      <c r="E590" s="426" t="s">
        <v>3010</v>
      </c>
      <c r="F590" s="426" t="s">
        <v>3011</v>
      </c>
      <c r="G590" s="514" t="s">
        <v>3547</v>
      </c>
      <c r="H590" s="394">
        <f>VLOOKUP(A590,'02.04.2024'!$A$2:$D$70989,3,FALSE)</f>
        <v>4734</v>
      </c>
      <c r="I590" s="395"/>
      <c r="J590" s="414">
        <v>200</v>
      </c>
      <c r="K590" s="396">
        <v>45504</v>
      </c>
      <c r="L590" s="415"/>
      <c r="M590" s="396">
        <v>44321</v>
      </c>
      <c r="N590" s="415"/>
      <c r="O590" s="394">
        <v>9791036329289</v>
      </c>
      <c r="P590" s="451" t="s">
        <v>2250</v>
      </c>
      <c r="Q590" s="414">
        <v>3179460</v>
      </c>
      <c r="R590" s="398">
        <v>12.9</v>
      </c>
      <c r="S590" s="398">
        <f t="shared" si="78"/>
        <v>10.75</v>
      </c>
      <c r="T590" s="610">
        <v>0.2</v>
      </c>
      <c r="U590" s="1077"/>
      <c r="V590" s="400">
        <f t="shared" si="79"/>
        <v>0</v>
      </c>
      <c r="W590" s="401">
        <f t="shared" si="80"/>
        <v>0</v>
      </c>
      <c r="X590" s="402"/>
      <c r="Y590" s="402"/>
      <c r="Z590" s="402"/>
      <c r="AA590" s="402"/>
      <c r="AB590" s="402"/>
      <c r="AC590" s="564">
        <f t="shared" si="82"/>
        <v>0</v>
      </c>
      <c r="AD590" s="565">
        <f>IF($AC$2430&lt;85,AC590,AC590-(AC590*'EN-TÊTE DÉLÉGUES'!$C$37))</f>
        <v>0</v>
      </c>
      <c r="AE590" s="566">
        <f t="shared" si="81"/>
        <v>0.2</v>
      </c>
      <c r="AF590" s="567">
        <f t="shared" si="76"/>
        <v>0</v>
      </c>
      <c r="AG590" s="568">
        <f t="shared" si="77"/>
        <v>0</v>
      </c>
    </row>
    <row r="591" spans="1:33" s="408" customFormat="1" ht="12" customHeight="1" x14ac:dyDescent="0.15">
      <c r="A591" s="449">
        <v>9791036329272</v>
      </c>
      <c r="B591" s="392">
        <v>27</v>
      </c>
      <c r="C591" s="426" t="s">
        <v>651</v>
      </c>
      <c r="D591" s="450" t="s">
        <v>1424</v>
      </c>
      <c r="E591" s="426" t="s">
        <v>3010</v>
      </c>
      <c r="F591" s="426" t="s">
        <v>3011</v>
      </c>
      <c r="G591" s="514" t="s">
        <v>3548</v>
      </c>
      <c r="H591" s="394">
        <f>VLOOKUP(A591,'02.04.2024'!$A$2:$D$70989,3,FALSE)</f>
        <v>10418</v>
      </c>
      <c r="I591" s="395"/>
      <c r="J591" s="414">
        <v>200</v>
      </c>
      <c r="K591" s="396"/>
      <c r="L591" s="415"/>
      <c r="M591" s="396">
        <v>44321</v>
      </c>
      <c r="N591" s="415"/>
      <c r="O591" s="394">
        <v>9791036329272</v>
      </c>
      <c r="P591" s="451" t="s">
        <v>2251</v>
      </c>
      <c r="Q591" s="414">
        <v>3179337</v>
      </c>
      <c r="R591" s="398">
        <v>7.9</v>
      </c>
      <c r="S591" s="398">
        <f t="shared" si="78"/>
        <v>6.5833333333333339</v>
      </c>
      <c r="T591" s="610">
        <v>0.2</v>
      </c>
      <c r="U591" s="1077"/>
      <c r="V591" s="400">
        <f t="shared" si="79"/>
        <v>0</v>
      </c>
      <c r="W591" s="401">
        <f t="shared" si="80"/>
        <v>0</v>
      </c>
      <c r="X591" s="402"/>
      <c r="Y591" s="402"/>
      <c r="Z591" s="402"/>
      <c r="AA591" s="402"/>
      <c r="AB591" s="402"/>
      <c r="AC591" s="614">
        <f t="shared" si="82"/>
        <v>0</v>
      </c>
      <c r="AD591" s="615">
        <f>IF($AC$2430&lt;85,AC591,AC591-(AC591*'EN-TÊTE DÉLÉGUES'!$C$37))</f>
        <v>0</v>
      </c>
      <c r="AE591" s="616">
        <f t="shared" si="81"/>
        <v>0.2</v>
      </c>
      <c r="AF591" s="617">
        <f t="shared" si="76"/>
        <v>0</v>
      </c>
      <c r="AG591" s="618">
        <f t="shared" si="77"/>
        <v>0</v>
      </c>
    </row>
    <row r="592" spans="1:33" s="408" customFormat="1" ht="12" customHeight="1" x14ac:dyDescent="0.15">
      <c r="A592" s="449">
        <v>9791036326936</v>
      </c>
      <c r="B592" s="392">
        <v>27</v>
      </c>
      <c r="C592" s="426" t="s">
        <v>651</v>
      </c>
      <c r="D592" s="450" t="s">
        <v>1424</v>
      </c>
      <c r="E592" s="426" t="s">
        <v>3010</v>
      </c>
      <c r="F592" s="426" t="s">
        <v>2252</v>
      </c>
      <c r="G592" s="514" t="s">
        <v>3549</v>
      </c>
      <c r="H592" s="394">
        <f>VLOOKUP(A592,'02.04.2024'!$A$2:$D$70989,3,FALSE)</f>
        <v>11826</v>
      </c>
      <c r="I592" s="395"/>
      <c r="J592" s="414">
        <v>200</v>
      </c>
      <c r="K592" s="396"/>
      <c r="L592" s="415"/>
      <c r="M592" s="415">
        <v>44279</v>
      </c>
      <c r="N592" s="415"/>
      <c r="O592" s="394">
        <v>9791036326936</v>
      </c>
      <c r="P592" s="451" t="s">
        <v>2248</v>
      </c>
      <c r="Q592" s="414">
        <v>1223347</v>
      </c>
      <c r="R592" s="398">
        <v>6.9</v>
      </c>
      <c r="S592" s="398">
        <f t="shared" si="78"/>
        <v>5.7500000000000009</v>
      </c>
      <c r="T592" s="610">
        <v>0.2</v>
      </c>
      <c r="U592" s="1077"/>
      <c r="V592" s="400">
        <f t="shared" si="79"/>
        <v>0</v>
      </c>
      <c r="W592" s="401">
        <f t="shared" si="80"/>
        <v>0</v>
      </c>
      <c r="X592" s="402"/>
      <c r="Y592" s="402"/>
      <c r="Z592" s="402"/>
      <c r="AA592" s="402"/>
      <c r="AB592" s="402"/>
      <c r="AC592" s="564">
        <f t="shared" si="82"/>
        <v>0</v>
      </c>
      <c r="AD592" s="565">
        <f>IF($AC$2430&lt;85,AC592,AC592-(AC592*'EN-TÊTE DÉLÉGUES'!$C$37))</f>
        <v>0</v>
      </c>
      <c r="AE592" s="566">
        <f t="shared" si="81"/>
        <v>0.2</v>
      </c>
      <c r="AF592" s="567">
        <f t="shared" si="76"/>
        <v>0</v>
      </c>
      <c r="AG592" s="568">
        <f t="shared" si="77"/>
        <v>0</v>
      </c>
    </row>
    <row r="593" spans="1:33" s="408" customFormat="1" ht="12" customHeight="1" x14ac:dyDescent="0.15">
      <c r="A593" s="449">
        <v>9791036326929</v>
      </c>
      <c r="B593" s="392">
        <v>28</v>
      </c>
      <c r="C593" s="426" t="s">
        <v>651</v>
      </c>
      <c r="D593" s="450" t="s">
        <v>1424</v>
      </c>
      <c r="E593" s="426" t="s">
        <v>3010</v>
      </c>
      <c r="F593" s="426" t="s">
        <v>2252</v>
      </c>
      <c r="G593" s="514" t="s">
        <v>3550</v>
      </c>
      <c r="H593" s="394">
        <f>VLOOKUP(A593,'02.04.2024'!$A$2:$D$70989,3,FALSE)</f>
        <v>10226</v>
      </c>
      <c r="I593" s="395"/>
      <c r="J593" s="414">
        <v>200</v>
      </c>
      <c r="K593" s="396"/>
      <c r="L593" s="415"/>
      <c r="M593" s="415">
        <v>44279</v>
      </c>
      <c r="N593" s="415"/>
      <c r="O593" s="394">
        <v>9791036326929</v>
      </c>
      <c r="P593" s="451" t="s">
        <v>2245</v>
      </c>
      <c r="Q593" s="414">
        <v>1223224</v>
      </c>
      <c r="R593" s="398">
        <v>6.9</v>
      </c>
      <c r="S593" s="398">
        <f t="shared" si="78"/>
        <v>5.7500000000000009</v>
      </c>
      <c r="T593" s="610">
        <v>0.2</v>
      </c>
      <c r="U593" s="1077"/>
      <c r="V593" s="400">
        <f t="shared" si="79"/>
        <v>0</v>
      </c>
      <c r="W593" s="401">
        <f t="shared" si="80"/>
        <v>0</v>
      </c>
      <c r="X593" s="402"/>
      <c r="Y593" s="402"/>
      <c r="Z593" s="402"/>
      <c r="AA593" s="402"/>
      <c r="AB593" s="402"/>
      <c r="AC593" s="614">
        <f t="shared" si="82"/>
        <v>0</v>
      </c>
      <c r="AD593" s="615">
        <f>IF($AC$2430&lt;85,AC593,AC593-(AC593*'EN-TÊTE DÉLÉGUES'!$C$37))</f>
        <v>0</v>
      </c>
      <c r="AE593" s="616">
        <f t="shared" si="81"/>
        <v>0.2</v>
      </c>
      <c r="AF593" s="617">
        <f t="shared" si="76"/>
        <v>0</v>
      </c>
      <c r="AG593" s="618">
        <f t="shared" si="77"/>
        <v>0</v>
      </c>
    </row>
    <row r="594" spans="1:33" s="408" customFormat="1" ht="12" customHeight="1" x14ac:dyDescent="0.15">
      <c r="A594" s="449">
        <v>9791036327339</v>
      </c>
      <c r="B594" s="392">
        <v>28</v>
      </c>
      <c r="C594" s="426" t="s">
        <v>651</v>
      </c>
      <c r="D594" s="450" t="s">
        <v>1424</v>
      </c>
      <c r="E594" s="426" t="s">
        <v>3010</v>
      </c>
      <c r="F594" s="426" t="s">
        <v>2252</v>
      </c>
      <c r="G594" s="514" t="s">
        <v>3551</v>
      </c>
      <c r="H594" s="394">
        <f>VLOOKUP(A594,'02.04.2024'!$A$2:$D$70989,3,FALSE)</f>
        <v>13790</v>
      </c>
      <c r="I594" s="414"/>
      <c r="J594" s="414">
        <v>200</v>
      </c>
      <c r="K594" s="601"/>
      <c r="L594" s="415"/>
      <c r="M594" s="415">
        <v>44279</v>
      </c>
      <c r="N594" s="415"/>
      <c r="O594" s="394">
        <v>9791036327339</v>
      </c>
      <c r="P594" s="451" t="s">
        <v>2246</v>
      </c>
      <c r="Q594" s="414">
        <v>1686918</v>
      </c>
      <c r="R594" s="398">
        <v>8.9</v>
      </c>
      <c r="S594" s="398">
        <f t="shared" si="78"/>
        <v>7.416666666666667</v>
      </c>
      <c r="T594" s="610">
        <v>0.2</v>
      </c>
      <c r="U594" s="1077"/>
      <c r="V594" s="400">
        <f t="shared" si="79"/>
        <v>0</v>
      </c>
      <c r="W594" s="401">
        <f t="shared" si="80"/>
        <v>0</v>
      </c>
      <c r="X594" s="402"/>
      <c r="Y594" s="402"/>
      <c r="Z594" s="402"/>
      <c r="AA594" s="402"/>
      <c r="AB594" s="402"/>
      <c r="AC594" s="564">
        <f t="shared" si="82"/>
        <v>0</v>
      </c>
      <c r="AD594" s="565">
        <f>IF($AC$2430&lt;85,AC594,AC594-(AC594*'EN-TÊTE DÉLÉGUES'!$C$37))</f>
        <v>0</v>
      </c>
      <c r="AE594" s="566">
        <f t="shared" si="81"/>
        <v>0.2</v>
      </c>
      <c r="AF594" s="567">
        <f t="shared" si="76"/>
        <v>0</v>
      </c>
      <c r="AG594" s="568">
        <f t="shared" si="77"/>
        <v>0</v>
      </c>
    </row>
    <row r="595" spans="1:33" s="408" customFormat="1" ht="12" customHeight="1" x14ac:dyDescent="0.15">
      <c r="A595" s="449">
        <v>9791036327315</v>
      </c>
      <c r="B595" s="392">
        <v>28</v>
      </c>
      <c r="C595" s="426" t="s">
        <v>651</v>
      </c>
      <c r="D595" s="450" t="s">
        <v>1424</v>
      </c>
      <c r="E595" s="426" t="s">
        <v>3010</v>
      </c>
      <c r="F595" s="426" t="s">
        <v>2252</v>
      </c>
      <c r="G595" s="514" t="s">
        <v>3552</v>
      </c>
      <c r="H595" s="394">
        <f>VLOOKUP(A595,'02.04.2024'!$A$2:$D$70989,3,FALSE)</f>
        <v>6603</v>
      </c>
      <c r="I595" s="414"/>
      <c r="J595" s="414">
        <v>200</v>
      </c>
      <c r="K595" s="396"/>
      <c r="L595" s="415"/>
      <c r="M595" s="396">
        <v>44279</v>
      </c>
      <c r="N595" s="415"/>
      <c r="O595" s="394">
        <v>9791036327315</v>
      </c>
      <c r="P595" s="451" t="s">
        <v>2247</v>
      </c>
      <c r="Q595" s="414">
        <v>1686672</v>
      </c>
      <c r="R595" s="398">
        <v>4.9000000000000004</v>
      </c>
      <c r="S595" s="398">
        <f t="shared" si="78"/>
        <v>4.0833333333333339</v>
      </c>
      <c r="T595" s="610">
        <v>0.2</v>
      </c>
      <c r="U595" s="1077"/>
      <c r="V595" s="400">
        <f t="shared" si="79"/>
        <v>0</v>
      </c>
      <c r="W595" s="401">
        <f t="shared" si="80"/>
        <v>0</v>
      </c>
      <c r="X595" s="402"/>
      <c r="Y595" s="402"/>
      <c r="Z595" s="402"/>
      <c r="AA595" s="402"/>
      <c r="AB595" s="402"/>
      <c r="AC595" s="614">
        <f t="shared" si="82"/>
        <v>0</v>
      </c>
      <c r="AD595" s="615">
        <f>IF($AC$2430&lt;85,AC595,AC595-(AC595*'EN-TÊTE DÉLÉGUES'!$C$37))</f>
        <v>0</v>
      </c>
      <c r="AE595" s="616">
        <f t="shared" si="81"/>
        <v>0.2</v>
      </c>
      <c r="AF595" s="617">
        <f t="shared" si="76"/>
        <v>0</v>
      </c>
      <c r="AG595" s="618">
        <f t="shared" si="77"/>
        <v>0</v>
      </c>
    </row>
    <row r="596" spans="1:33" s="1" customFormat="1" ht="12" customHeight="1" x14ac:dyDescent="0.15">
      <c r="A596" s="224">
        <v>9791036327360</v>
      </c>
      <c r="B596" s="925">
        <v>28</v>
      </c>
      <c r="C596" s="326" t="s">
        <v>651</v>
      </c>
      <c r="D596" s="222" t="s">
        <v>1424</v>
      </c>
      <c r="E596" s="326" t="s">
        <v>3010</v>
      </c>
      <c r="F596" s="326" t="s">
        <v>2252</v>
      </c>
      <c r="G596" s="225" t="s">
        <v>3553</v>
      </c>
      <c r="H596" s="189">
        <f>VLOOKUP(A596,'02.04.2024'!$A$2:$D$70989,3,FALSE)</f>
        <v>0</v>
      </c>
      <c r="I596" s="226" t="s">
        <v>377</v>
      </c>
      <c r="J596" s="226">
        <v>700</v>
      </c>
      <c r="K596" s="191"/>
      <c r="L596" s="976"/>
      <c r="M596" s="191">
        <v>44279</v>
      </c>
      <c r="N596" s="976"/>
      <c r="O596" s="189">
        <v>9791036327360</v>
      </c>
      <c r="P596" s="227" t="s">
        <v>2501</v>
      </c>
      <c r="Q596" s="226">
        <v>1687287</v>
      </c>
      <c r="R596" s="194">
        <v>4.9000000000000004</v>
      </c>
      <c r="S596" s="194">
        <f t="shared" si="78"/>
        <v>4.0833333333333339</v>
      </c>
      <c r="T596" s="1128">
        <v>0.2</v>
      </c>
      <c r="U596" s="1080"/>
      <c r="V596" s="239">
        <f t="shared" si="79"/>
        <v>0</v>
      </c>
      <c r="W596" s="195">
        <f t="shared" si="80"/>
        <v>0</v>
      </c>
      <c r="X596" s="197"/>
      <c r="Y596" s="197"/>
      <c r="Z596" s="197"/>
      <c r="AA596" s="197"/>
      <c r="AB596" s="197"/>
      <c r="AC596" s="614">
        <f t="shared" si="82"/>
        <v>0</v>
      </c>
      <c r="AD596" s="615">
        <f>IF($AC$2430&lt;85,AC596,AC596-(AC596*'EN-TÊTE DÉLÉGUES'!$C$37))</f>
        <v>0</v>
      </c>
      <c r="AE596" s="616">
        <f t="shared" si="81"/>
        <v>0.2</v>
      </c>
      <c r="AF596" s="617">
        <f t="shared" si="76"/>
        <v>0</v>
      </c>
      <c r="AG596" s="618">
        <f t="shared" si="77"/>
        <v>0</v>
      </c>
    </row>
    <row r="597" spans="1:33" s="408" customFormat="1" ht="12" customHeight="1" x14ac:dyDescent="0.15">
      <c r="A597" s="449">
        <v>9791027605712</v>
      </c>
      <c r="B597" s="392">
        <v>28</v>
      </c>
      <c r="C597" s="426" t="s">
        <v>651</v>
      </c>
      <c r="D597" s="450" t="s">
        <v>1424</v>
      </c>
      <c r="E597" s="426" t="s">
        <v>3010</v>
      </c>
      <c r="F597" s="426" t="s">
        <v>2252</v>
      </c>
      <c r="G597" s="514" t="s">
        <v>3556</v>
      </c>
      <c r="H597" s="394">
        <f>VLOOKUP(A597,'02.04.2024'!$A$2:$D$70989,3,FALSE)</f>
        <v>15033</v>
      </c>
      <c r="I597" s="414"/>
      <c r="J597" s="414">
        <v>200</v>
      </c>
      <c r="K597" s="396">
        <v>45385</v>
      </c>
      <c r="L597" s="415"/>
      <c r="M597" s="396">
        <v>43271</v>
      </c>
      <c r="N597" s="415"/>
      <c r="O597" s="394">
        <v>9791027605712</v>
      </c>
      <c r="P597" s="451" t="s">
        <v>3555</v>
      </c>
      <c r="Q597" s="414">
        <v>2685916</v>
      </c>
      <c r="R597" s="398">
        <v>7.5</v>
      </c>
      <c r="S597" s="398">
        <f t="shared" si="78"/>
        <v>6.25</v>
      </c>
      <c r="T597" s="610">
        <v>0.2</v>
      </c>
      <c r="U597" s="1077"/>
      <c r="V597" s="400">
        <f t="shared" si="79"/>
        <v>0</v>
      </c>
      <c r="W597" s="401">
        <f t="shared" si="80"/>
        <v>0</v>
      </c>
      <c r="X597" s="402"/>
      <c r="Y597" s="402"/>
      <c r="Z597" s="402"/>
      <c r="AA597" s="402"/>
      <c r="AB597" s="402"/>
      <c r="AC597" s="564">
        <f t="shared" si="82"/>
        <v>0</v>
      </c>
      <c r="AD597" s="565">
        <f>IF($AC$2430&lt;85,AC597,AC597-(AC597*'EN-TÊTE DÉLÉGUES'!$C$37))</f>
        <v>0</v>
      </c>
      <c r="AE597" s="566">
        <f t="shared" si="81"/>
        <v>0.2</v>
      </c>
      <c r="AF597" s="567">
        <f t="shared" si="76"/>
        <v>0</v>
      </c>
      <c r="AG597" s="568">
        <f t="shared" si="77"/>
        <v>0</v>
      </c>
    </row>
    <row r="598" spans="1:33" s="408" customFormat="1" ht="12" customHeight="1" x14ac:dyDescent="0.15">
      <c r="A598" s="449">
        <v>9791036330780</v>
      </c>
      <c r="B598" s="392">
        <v>28</v>
      </c>
      <c r="C598" s="426" t="s">
        <v>651</v>
      </c>
      <c r="D598" s="450" t="s">
        <v>1424</v>
      </c>
      <c r="E598" s="426" t="s">
        <v>3010</v>
      </c>
      <c r="F598" s="426" t="s">
        <v>2252</v>
      </c>
      <c r="G598" s="514" t="s">
        <v>3554</v>
      </c>
      <c r="H598" s="394">
        <f>VLOOKUP(A598,'02.04.2024'!$A$2:$D$70989,3,FALSE)</f>
        <v>6919</v>
      </c>
      <c r="I598" s="414"/>
      <c r="J598" s="414">
        <v>200</v>
      </c>
      <c r="K598" s="396"/>
      <c r="L598" s="415"/>
      <c r="M598" s="396">
        <v>44356</v>
      </c>
      <c r="N598" s="415"/>
      <c r="O598" s="394">
        <v>9791036330780</v>
      </c>
      <c r="P598" s="451" t="s">
        <v>2499</v>
      </c>
      <c r="Q598" s="414">
        <v>3905699</v>
      </c>
      <c r="R598" s="398">
        <v>7.9</v>
      </c>
      <c r="S598" s="398">
        <f t="shared" si="78"/>
        <v>6.5833333333333339</v>
      </c>
      <c r="T598" s="610">
        <v>0.2</v>
      </c>
      <c r="U598" s="1077"/>
      <c r="V598" s="400">
        <f t="shared" si="79"/>
        <v>0</v>
      </c>
      <c r="W598" s="401">
        <f t="shared" si="80"/>
        <v>0</v>
      </c>
      <c r="X598" s="402"/>
      <c r="Y598" s="402"/>
      <c r="Z598" s="402"/>
      <c r="AA598" s="402"/>
      <c r="AB598" s="402"/>
      <c r="AC598" s="564">
        <f t="shared" si="82"/>
        <v>0</v>
      </c>
      <c r="AD598" s="565">
        <f>IF($AC$2430&lt;85,AC598,AC598-(AC598*'EN-TÊTE DÉLÉGUES'!$C$37))</f>
        <v>0</v>
      </c>
      <c r="AE598" s="566">
        <f t="shared" si="81"/>
        <v>0.2</v>
      </c>
      <c r="AF598" s="567">
        <f t="shared" si="76"/>
        <v>0</v>
      </c>
      <c r="AG598" s="568">
        <f t="shared" si="77"/>
        <v>0</v>
      </c>
    </row>
    <row r="599" spans="1:33" s="994" customFormat="1" ht="12" customHeight="1" x14ac:dyDescent="0.15">
      <c r="A599" s="1132">
        <v>9782848019987</v>
      </c>
      <c r="B599" s="1133">
        <v>28</v>
      </c>
      <c r="C599" s="1030" t="s">
        <v>651</v>
      </c>
      <c r="D599" s="1026" t="s">
        <v>1424</v>
      </c>
      <c r="E599" s="1030" t="s">
        <v>3010</v>
      </c>
      <c r="F599" s="1030" t="s">
        <v>2252</v>
      </c>
      <c r="G599" s="1029" t="s">
        <v>5367</v>
      </c>
      <c r="H599" s="1016">
        <f>VLOOKUP(A599,'02.04.2024'!$A$2:$D$70989,3,FALSE)</f>
        <v>1104</v>
      </c>
      <c r="I599" s="1028"/>
      <c r="J599" s="1028">
        <v>200</v>
      </c>
      <c r="K599" s="1019">
        <v>45478</v>
      </c>
      <c r="L599" s="1134"/>
      <c r="M599" s="1019">
        <v>41893</v>
      </c>
      <c r="N599" s="1134"/>
      <c r="O599" s="1016">
        <v>9782848019987</v>
      </c>
      <c r="P599" s="1135" t="s">
        <v>5368</v>
      </c>
      <c r="Q599" s="1028">
        <v>1003210</v>
      </c>
      <c r="R599" s="1022">
        <v>9.9499999999999993</v>
      </c>
      <c r="S599" s="1022">
        <f t="shared" si="78"/>
        <v>8.2916666666666661</v>
      </c>
      <c r="T599" s="1136">
        <v>0.2</v>
      </c>
      <c r="U599" s="1097"/>
      <c r="V599" s="1024">
        <f t="shared" si="79"/>
        <v>0</v>
      </c>
      <c r="W599" s="1025">
        <f t="shared" si="80"/>
        <v>0</v>
      </c>
      <c r="X599" s="998"/>
      <c r="Y599" s="998"/>
      <c r="Z599" s="998"/>
      <c r="AA599" s="998"/>
      <c r="AB599" s="998"/>
      <c r="AC599" s="553">
        <f t="shared" si="82"/>
        <v>0</v>
      </c>
      <c r="AD599" s="554">
        <f>IF($AC$2430&lt;85,AC599,AC599-(AC599*'EN-TÊTE DÉLÉGUES'!$C$37))</f>
        <v>0</v>
      </c>
      <c r="AE599" s="555">
        <f t="shared" si="81"/>
        <v>0.2</v>
      </c>
      <c r="AF599" s="556">
        <f t="shared" si="76"/>
        <v>0</v>
      </c>
      <c r="AG599" s="557">
        <f t="shared" si="77"/>
        <v>0</v>
      </c>
    </row>
    <row r="600" spans="1:33" s="408" customFormat="1" ht="12" customHeight="1" x14ac:dyDescent="0.15">
      <c r="A600" s="558">
        <v>9782747081511</v>
      </c>
      <c r="B600" s="547">
        <v>28</v>
      </c>
      <c r="C600" s="540" t="s">
        <v>651</v>
      </c>
      <c r="D600" s="540" t="s">
        <v>1424</v>
      </c>
      <c r="E600" s="540" t="s">
        <v>3013</v>
      </c>
      <c r="F600" s="540" t="s">
        <v>456</v>
      </c>
      <c r="G600" s="559" t="s">
        <v>774</v>
      </c>
      <c r="H600" s="542">
        <f>VLOOKUP(A600,'02.04.2024'!$A$2:$D$70989,3,FALSE)</f>
        <v>21135</v>
      </c>
      <c r="I600" s="539"/>
      <c r="J600" s="539">
        <v>200</v>
      </c>
      <c r="K600" s="560">
        <v>45541</v>
      </c>
      <c r="L600" s="560"/>
      <c r="M600" s="560">
        <v>43012</v>
      </c>
      <c r="N600" s="560"/>
      <c r="O600" s="561">
        <v>9782747081511</v>
      </c>
      <c r="P600" s="562" t="s">
        <v>414</v>
      </c>
      <c r="Q600" s="561">
        <v>4104325</v>
      </c>
      <c r="R600" s="549">
        <v>12.9</v>
      </c>
      <c r="S600" s="549">
        <f t="shared" si="78"/>
        <v>10.75</v>
      </c>
      <c r="T600" s="563">
        <v>0.2</v>
      </c>
      <c r="U600" s="1081"/>
      <c r="V600" s="551">
        <f t="shared" si="79"/>
        <v>0</v>
      </c>
      <c r="W600" s="552">
        <f t="shared" si="80"/>
        <v>0</v>
      </c>
      <c r="X600" s="402"/>
      <c r="Y600" s="402"/>
      <c r="Z600" s="402"/>
      <c r="AA600" s="402"/>
      <c r="AB600" s="402"/>
      <c r="AC600" s="614">
        <f t="shared" si="82"/>
        <v>0</v>
      </c>
      <c r="AD600" s="615">
        <f>IF($AC$2430&lt;85,AC600,AC600-(AC600*'EN-TÊTE DÉLÉGUES'!$C$37))</f>
        <v>0</v>
      </c>
      <c r="AE600" s="616">
        <f t="shared" si="81"/>
        <v>0.2</v>
      </c>
      <c r="AF600" s="617">
        <f t="shared" si="76"/>
        <v>0</v>
      </c>
      <c r="AG600" s="618">
        <f t="shared" si="77"/>
        <v>0</v>
      </c>
    </row>
    <row r="601" spans="1:33" s="408" customFormat="1" ht="12" customHeight="1" x14ac:dyDescent="0.15">
      <c r="A601" s="558">
        <v>9791036329234</v>
      </c>
      <c r="B601" s="547">
        <v>28</v>
      </c>
      <c r="C601" s="540" t="s">
        <v>651</v>
      </c>
      <c r="D601" s="540" t="s">
        <v>1424</v>
      </c>
      <c r="E601" s="540" t="s">
        <v>3014</v>
      </c>
      <c r="F601" s="540"/>
      <c r="G601" s="559" t="s">
        <v>3012</v>
      </c>
      <c r="H601" s="542">
        <f>VLOOKUP(A601,'02.04.2024'!$A$2:$D$70989,3,FALSE)</f>
        <v>23918</v>
      </c>
      <c r="I601" s="539"/>
      <c r="J601" s="539">
        <v>200</v>
      </c>
      <c r="K601" s="560"/>
      <c r="L601" s="560"/>
      <c r="M601" s="560">
        <v>44321</v>
      </c>
      <c r="N601" s="560"/>
      <c r="O601" s="561">
        <v>9791036329234</v>
      </c>
      <c r="P601" s="562" t="s">
        <v>2249</v>
      </c>
      <c r="Q601" s="561">
        <v>3178844</v>
      </c>
      <c r="R601" s="549">
        <v>11.9</v>
      </c>
      <c r="S601" s="549">
        <f t="shared" si="78"/>
        <v>9.9166666666666679</v>
      </c>
      <c r="T601" s="563">
        <v>0.2</v>
      </c>
      <c r="U601" s="1081"/>
      <c r="V601" s="551">
        <f>AC601</f>
        <v>0</v>
      </c>
      <c r="W601" s="552">
        <f t="shared" si="80"/>
        <v>0</v>
      </c>
      <c r="X601" s="402"/>
      <c r="Y601" s="402"/>
      <c r="Z601" s="402"/>
      <c r="AA601" s="402"/>
      <c r="AB601" s="402"/>
      <c r="AC601" s="614">
        <f>W601/(1+AE601)</f>
        <v>0</v>
      </c>
      <c r="AD601" s="615">
        <f>IF($AC$2430&lt;85,AC601,AC601-(AC601*'EN-TÊTE DÉLÉGUES'!$C$37))</f>
        <v>0</v>
      </c>
      <c r="AE601" s="616">
        <f t="shared" si="81"/>
        <v>0.2</v>
      </c>
      <c r="AF601" s="617">
        <f>+AD601*AE601</f>
        <v>0</v>
      </c>
      <c r="AG601" s="618">
        <f>+AD601+AF601</f>
        <v>0</v>
      </c>
    </row>
    <row r="602" spans="1:33" s="994" customFormat="1" ht="12" customHeight="1" x14ac:dyDescent="0.15">
      <c r="A602" s="1142">
        <v>9791036303616</v>
      </c>
      <c r="B602" s="1143">
        <v>28</v>
      </c>
      <c r="C602" s="1144" t="s">
        <v>651</v>
      </c>
      <c r="D602" s="1145" t="s">
        <v>1424</v>
      </c>
      <c r="E602" s="1145" t="s">
        <v>3014</v>
      </c>
      <c r="F602" s="1146" t="s">
        <v>456</v>
      </c>
      <c r="G602" s="1145" t="s">
        <v>694</v>
      </c>
      <c r="H602" s="1147">
        <f>VLOOKUP(A602,'02.04.2024'!$A$2:$D$70989,3,FALSE)</f>
        <v>15633</v>
      </c>
      <c r="I602" s="1143"/>
      <c r="J602" s="1143">
        <v>200</v>
      </c>
      <c r="K602" s="1148"/>
      <c r="L602" s="1148"/>
      <c r="M602" s="1148">
        <v>43376</v>
      </c>
      <c r="N602" s="1148"/>
      <c r="O602" s="1147">
        <v>9791036303616</v>
      </c>
      <c r="P602" s="1149" t="s">
        <v>667</v>
      </c>
      <c r="Q602" s="1143">
        <v>4468359</v>
      </c>
      <c r="R602" s="1150">
        <v>21.9</v>
      </c>
      <c r="S602" s="1150">
        <f t="shared" si="78"/>
        <v>18.25</v>
      </c>
      <c r="T602" s="1151">
        <v>0.2</v>
      </c>
      <c r="U602" s="1081"/>
      <c r="V602" s="1152">
        <f t="shared" si="79"/>
        <v>0</v>
      </c>
      <c r="W602" s="1153">
        <f t="shared" si="80"/>
        <v>0</v>
      </c>
      <c r="X602" s="998"/>
      <c r="Y602" s="998"/>
      <c r="Z602" s="998"/>
      <c r="AA602" s="998"/>
      <c r="AB602" s="998"/>
      <c r="AC602" s="213">
        <f t="shared" si="82"/>
        <v>0</v>
      </c>
      <c r="AD602" s="232">
        <f>IF($AC$2430&lt;85,AC602,AC602-(AC602*'EN-TÊTE DÉLÉGUES'!$C$37))</f>
        <v>0</v>
      </c>
      <c r="AE602" s="214">
        <f t="shared" si="81"/>
        <v>0.2</v>
      </c>
      <c r="AF602" s="215">
        <f t="shared" si="76"/>
        <v>0</v>
      </c>
      <c r="AG602" s="216">
        <f t="shared" si="77"/>
        <v>0</v>
      </c>
    </row>
    <row r="603" spans="1:33" s="408" customFormat="1" ht="12" customHeight="1" x14ac:dyDescent="0.15">
      <c r="A603" s="449">
        <v>9791027601080</v>
      </c>
      <c r="B603" s="392">
        <v>28</v>
      </c>
      <c r="C603" s="426" t="s">
        <v>651</v>
      </c>
      <c r="D603" s="450" t="s">
        <v>1424</v>
      </c>
      <c r="E603" s="619" t="s">
        <v>941</v>
      </c>
      <c r="F603" s="619"/>
      <c r="G603" s="514" t="s">
        <v>1552</v>
      </c>
      <c r="H603" s="394">
        <f>VLOOKUP(A603,'02.04.2024'!$A$2:$D$70989,3,FALSE)</f>
        <v>8210</v>
      </c>
      <c r="I603" s="414"/>
      <c r="J603" s="414">
        <v>300</v>
      </c>
      <c r="K603" s="415"/>
      <c r="L603" s="415"/>
      <c r="M603" s="415">
        <v>42816</v>
      </c>
      <c r="N603" s="415"/>
      <c r="O603" s="394">
        <v>9791027601080</v>
      </c>
      <c r="P603" s="451" t="s">
        <v>998</v>
      </c>
      <c r="Q603" s="414">
        <v>7245049</v>
      </c>
      <c r="R603" s="398">
        <v>10.5</v>
      </c>
      <c r="S603" s="398">
        <f t="shared" si="78"/>
        <v>9.9526066350710902</v>
      </c>
      <c r="T603" s="610">
        <v>5.5E-2</v>
      </c>
      <c r="U603" s="1077"/>
      <c r="V603" s="400">
        <f t="shared" si="79"/>
        <v>0</v>
      </c>
      <c r="W603" s="401">
        <f t="shared" si="80"/>
        <v>0</v>
      </c>
      <c r="X603" s="402"/>
      <c r="Y603" s="402"/>
      <c r="Z603" s="402"/>
      <c r="AA603" s="402"/>
      <c r="AB603" s="402"/>
      <c r="AC603" s="403">
        <f t="shared" si="82"/>
        <v>0</v>
      </c>
      <c r="AD603" s="404">
        <f>IF($AC$2430&lt;85,AC603,AC603-(AC603*'EN-TÊTE DÉLÉGUES'!$C$37))</f>
        <v>0</v>
      </c>
      <c r="AE603" s="405">
        <f t="shared" si="81"/>
        <v>5.5E-2</v>
      </c>
      <c r="AF603" s="406">
        <f t="shared" si="76"/>
        <v>0</v>
      </c>
      <c r="AG603" s="407">
        <f t="shared" si="77"/>
        <v>0</v>
      </c>
    </row>
    <row r="604" spans="1:33" s="446" customFormat="1" ht="12" customHeight="1" x14ac:dyDescent="0.15">
      <c r="A604" s="937">
        <v>9791036359323</v>
      </c>
      <c r="B604" s="951">
        <v>28</v>
      </c>
      <c r="C604" s="952" t="s">
        <v>651</v>
      </c>
      <c r="D604" s="953" t="s">
        <v>1424</v>
      </c>
      <c r="E604" s="939" t="s">
        <v>941</v>
      </c>
      <c r="F604" s="939"/>
      <c r="G604" s="939" t="s">
        <v>5017</v>
      </c>
      <c r="H604" s="941">
        <f>VLOOKUP(A604,'02.04.2024'!$A$2:$D$70989,3,FALSE)</f>
        <v>18882</v>
      </c>
      <c r="I604" s="941"/>
      <c r="J604" s="938">
        <v>200</v>
      </c>
      <c r="K604" s="942"/>
      <c r="L604" s="942"/>
      <c r="M604" s="942">
        <v>45364</v>
      </c>
      <c r="N604" s="942" t="s">
        <v>1811</v>
      </c>
      <c r="O604" s="943">
        <v>9791036359323</v>
      </c>
      <c r="P604" s="943" t="s">
        <v>5016</v>
      </c>
      <c r="Q604" s="943">
        <v>4591406</v>
      </c>
      <c r="R604" s="954">
        <v>10.5</v>
      </c>
      <c r="S604" s="945">
        <f t="shared" si="78"/>
        <v>9.9526066350710902</v>
      </c>
      <c r="T604" s="955">
        <v>5.5E-2</v>
      </c>
      <c r="U604" s="1101"/>
      <c r="V604" s="947">
        <f>AC604</f>
        <v>0</v>
      </c>
      <c r="W604" s="948">
        <f t="shared" si="80"/>
        <v>0</v>
      </c>
      <c r="X604" s="440"/>
      <c r="Y604" s="440"/>
      <c r="Z604" s="440"/>
      <c r="AA604" s="440"/>
      <c r="AB604" s="440"/>
      <c r="AC604" s="441">
        <f>W604/(1+AE604)</f>
        <v>0</v>
      </c>
      <c r="AD604" s="442">
        <f>IF($AC$2430&lt;85,AC604,AC604-(AC604*'EN-TÊTE DÉLÉGUES'!$C$37))</f>
        <v>0</v>
      </c>
      <c r="AE604" s="443">
        <f t="shared" si="81"/>
        <v>5.5E-2</v>
      </c>
      <c r="AF604" s="444">
        <f>+AD604*AE604</f>
        <v>0</v>
      </c>
      <c r="AG604" s="445">
        <f>+AD604+AF604</f>
        <v>0</v>
      </c>
    </row>
    <row r="605" spans="1:33" s="408" customFormat="1" ht="12" customHeight="1" x14ac:dyDescent="0.15">
      <c r="A605" s="449">
        <v>9791027604371</v>
      </c>
      <c r="B605" s="392">
        <v>28</v>
      </c>
      <c r="C605" s="426" t="s">
        <v>651</v>
      </c>
      <c r="D605" s="450" t="s">
        <v>1424</v>
      </c>
      <c r="E605" s="619" t="s">
        <v>941</v>
      </c>
      <c r="F605" s="619"/>
      <c r="G605" s="514" t="s">
        <v>1553</v>
      </c>
      <c r="H605" s="394">
        <f>VLOOKUP(A605,'02.04.2024'!$A$2:$D$70989,3,FALSE)</f>
        <v>19958</v>
      </c>
      <c r="I605" s="414"/>
      <c r="J605" s="414">
        <v>200</v>
      </c>
      <c r="K605" s="415"/>
      <c r="L605" s="415"/>
      <c r="M605" s="415">
        <v>43208</v>
      </c>
      <c r="N605" s="415"/>
      <c r="O605" s="394">
        <v>9791027604371</v>
      </c>
      <c r="P605" s="451" t="s">
        <v>999</v>
      </c>
      <c r="Q605" s="414">
        <v>7542860</v>
      </c>
      <c r="R605" s="398">
        <v>10.5</v>
      </c>
      <c r="S605" s="398">
        <f t="shared" si="78"/>
        <v>9.9526066350710902</v>
      </c>
      <c r="T605" s="610">
        <v>5.5E-2</v>
      </c>
      <c r="U605" s="1077"/>
      <c r="V605" s="400">
        <f t="shared" si="79"/>
        <v>0</v>
      </c>
      <c r="W605" s="401">
        <f t="shared" si="80"/>
        <v>0</v>
      </c>
      <c r="X605" s="402"/>
      <c r="Y605" s="402"/>
      <c r="Z605" s="402"/>
      <c r="AA605" s="402"/>
      <c r="AB605" s="402"/>
      <c r="AC605" s="403">
        <f t="shared" si="82"/>
        <v>0</v>
      </c>
      <c r="AD605" s="404">
        <f>IF($AC$2430&lt;85,AC605,AC605-(AC605*'EN-TÊTE DÉLÉGUES'!$C$37))</f>
        <v>0</v>
      </c>
      <c r="AE605" s="405">
        <f t="shared" si="81"/>
        <v>5.5E-2</v>
      </c>
      <c r="AF605" s="406">
        <f t="shared" si="76"/>
        <v>0</v>
      </c>
      <c r="AG605" s="407">
        <f t="shared" si="77"/>
        <v>0</v>
      </c>
    </row>
    <row r="606" spans="1:33" s="408" customFormat="1" ht="12" customHeight="1" x14ac:dyDescent="0.15">
      <c r="A606" s="449">
        <v>9791027606894</v>
      </c>
      <c r="B606" s="392">
        <v>28</v>
      </c>
      <c r="C606" s="426" t="s">
        <v>651</v>
      </c>
      <c r="D606" s="450" t="s">
        <v>1424</v>
      </c>
      <c r="E606" s="619" t="s">
        <v>941</v>
      </c>
      <c r="F606" s="619"/>
      <c r="G606" s="514" t="s">
        <v>1554</v>
      </c>
      <c r="H606" s="394">
        <f>VLOOKUP(A606,'02.04.2024'!$A$2:$D$70989,3,FALSE)</f>
        <v>16564</v>
      </c>
      <c r="I606" s="414"/>
      <c r="J606" s="414">
        <v>200</v>
      </c>
      <c r="K606" s="415"/>
      <c r="L606" s="415"/>
      <c r="M606" s="396">
        <v>43530</v>
      </c>
      <c r="N606" s="396"/>
      <c r="O606" s="394">
        <v>9791027606894</v>
      </c>
      <c r="P606" s="451" t="s">
        <v>1182</v>
      </c>
      <c r="Q606" s="414">
        <v>1249067</v>
      </c>
      <c r="R606" s="398">
        <v>10.5</v>
      </c>
      <c r="S606" s="398">
        <f t="shared" si="78"/>
        <v>9.9526066350710902</v>
      </c>
      <c r="T606" s="610">
        <v>5.5E-2</v>
      </c>
      <c r="U606" s="1077"/>
      <c r="V606" s="400">
        <f t="shared" si="79"/>
        <v>0</v>
      </c>
      <c r="W606" s="401">
        <f t="shared" si="80"/>
        <v>0</v>
      </c>
      <c r="X606" s="402"/>
      <c r="Y606" s="402"/>
      <c r="Z606" s="402"/>
      <c r="AA606" s="402"/>
      <c r="AB606" s="402"/>
      <c r="AC606" s="403">
        <f t="shared" si="82"/>
        <v>0</v>
      </c>
      <c r="AD606" s="404">
        <f>IF($AC$2430&lt;85,AC606,AC606-(AC606*'EN-TÊTE DÉLÉGUES'!$C$37))</f>
        <v>0</v>
      </c>
      <c r="AE606" s="405">
        <f t="shared" si="81"/>
        <v>5.5E-2</v>
      </c>
      <c r="AF606" s="406">
        <f t="shared" si="76"/>
        <v>0</v>
      </c>
      <c r="AG606" s="407">
        <f t="shared" si="77"/>
        <v>0</v>
      </c>
    </row>
    <row r="607" spans="1:33" s="408" customFormat="1" ht="12" customHeight="1" x14ac:dyDescent="0.15">
      <c r="A607" s="391">
        <v>9791036320262</v>
      </c>
      <c r="B607" s="414">
        <v>29</v>
      </c>
      <c r="C607" s="450" t="s">
        <v>697</v>
      </c>
      <c r="D607" s="450" t="s">
        <v>1626</v>
      </c>
      <c r="E607" s="450" t="s">
        <v>9</v>
      </c>
      <c r="F607" s="450" t="s">
        <v>1448</v>
      </c>
      <c r="G607" s="393" t="s">
        <v>2969</v>
      </c>
      <c r="H607" s="394">
        <f>VLOOKUP(A607,'02.04.2024'!$A$2:$D$70989,3,FALSE)</f>
        <v>236</v>
      </c>
      <c r="I607" s="395"/>
      <c r="J607" s="414">
        <v>300</v>
      </c>
      <c r="K607" s="396"/>
      <c r="L607" s="396"/>
      <c r="M607" s="396">
        <v>44118</v>
      </c>
      <c r="N607" s="396"/>
      <c r="O607" s="397">
        <v>9791036320262</v>
      </c>
      <c r="P607" s="409" t="s">
        <v>2110</v>
      </c>
      <c r="Q607" s="397">
        <v>5394827</v>
      </c>
      <c r="R607" s="398">
        <v>6.2</v>
      </c>
      <c r="S607" s="398">
        <f t="shared" si="78"/>
        <v>5.8767772511848344</v>
      </c>
      <c r="T607" s="399">
        <v>5.5E-2</v>
      </c>
      <c r="U607" s="1077"/>
      <c r="V607" s="400">
        <f t="shared" si="79"/>
        <v>0</v>
      </c>
      <c r="W607" s="401">
        <f t="shared" si="80"/>
        <v>0</v>
      </c>
      <c r="X607" s="402"/>
      <c r="Y607" s="402"/>
      <c r="Z607" s="402"/>
      <c r="AA607" s="402"/>
      <c r="AB607" s="402"/>
      <c r="AC607" s="403">
        <f t="shared" si="82"/>
        <v>0</v>
      </c>
      <c r="AD607" s="404">
        <f>IF($AC$2430&lt;85,AC607,AC607-(AC607*'EN-TÊTE DÉLÉGUES'!$C$37))</f>
        <v>0</v>
      </c>
      <c r="AE607" s="405">
        <f t="shared" si="81"/>
        <v>5.5E-2</v>
      </c>
      <c r="AF607" s="406">
        <f t="shared" si="76"/>
        <v>0</v>
      </c>
      <c r="AG607" s="407">
        <f t="shared" si="77"/>
        <v>0</v>
      </c>
    </row>
    <row r="608" spans="1:33" s="408" customFormat="1" ht="12" customHeight="1" x14ac:dyDescent="0.15">
      <c r="A608" s="449">
        <v>9791036315138</v>
      </c>
      <c r="B608" s="414">
        <v>29</v>
      </c>
      <c r="C608" s="450" t="s">
        <v>697</v>
      </c>
      <c r="D608" s="450" t="s">
        <v>1626</v>
      </c>
      <c r="E608" s="450" t="s">
        <v>9</v>
      </c>
      <c r="F608" s="450" t="s">
        <v>2674</v>
      </c>
      <c r="G608" s="450" t="s">
        <v>4160</v>
      </c>
      <c r="H608" s="394">
        <f>VLOOKUP(A608,'02.04.2024'!$A$2:$D$70989,3,FALSE)</f>
        <v>1262</v>
      </c>
      <c r="I608" s="395"/>
      <c r="J608" s="414">
        <v>200</v>
      </c>
      <c r="K608" s="396"/>
      <c r="L608" s="396"/>
      <c r="M608" s="396">
        <v>44237</v>
      </c>
      <c r="N608" s="396"/>
      <c r="O608" s="394">
        <v>9791036315138</v>
      </c>
      <c r="P608" s="451" t="s">
        <v>2174</v>
      </c>
      <c r="Q608" s="394">
        <v>1027646</v>
      </c>
      <c r="R608" s="398">
        <v>6.2</v>
      </c>
      <c r="S608" s="398">
        <f t="shared" si="78"/>
        <v>5.8767772511848344</v>
      </c>
      <c r="T608" s="452">
        <v>5.5E-2</v>
      </c>
      <c r="U608" s="1077"/>
      <c r="V608" s="400">
        <f t="shared" si="79"/>
        <v>0</v>
      </c>
      <c r="W608" s="401">
        <f t="shared" si="80"/>
        <v>0</v>
      </c>
      <c r="X608" s="402"/>
      <c r="Y608" s="402"/>
      <c r="Z608" s="402"/>
      <c r="AA608" s="402"/>
      <c r="AB608" s="402"/>
      <c r="AC608" s="403">
        <f t="shared" si="82"/>
        <v>0</v>
      </c>
      <c r="AD608" s="404">
        <f>IF($AC$2430&lt;85,AC608,AC608-(AC608*'EN-TÊTE DÉLÉGUES'!$C$37))</f>
        <v>0</v>
      </c>
      <c r="AE608" s="405">
        <f t="shared" si="81"/>
        <v>5.5E-2</v>
      </c>
      <c r="AF608" s="406">
        <f t="shared" si="76"/>
        <v>0</v>
      </c>
      <c r="AG608" s="407">
        <f t="shared" si="77"/>
        <v>0</v>
      </c>
    </row>
    <row r="609" spans="1:34" s="408" customFormat="1" ht="12" customHeight="1" x14ac:dyDescent="0.15">
      <c r="A609" s="449">
        <v>9791036316500</v>
      </c>
      <c r="B609" s="414">
        <v>29</v>
      </c>
      <c r="C609" s="450" t="s">
        <v>697</v>
      </c>
      <c r="D609" s="450" t="s">
        <v>1626</v>
      </c>
      <c r="E609" s="450" t="s">
        <v>9</v>
      </c>
      <c r="F609" s="450" t="s">
        <v>2674</v>
      </c>
      <c r="G609" s="450" t="s">
        <v>4161</v>
      </c>
      <c r="H609" s="394">
        <f>VLOOKUP(A609,'02.04.2024'!$A$2:$D$70989,3,FALSE)</f>
        <v>153</v>
      </c>
      <c r="I609" s="395"/>
      <c r="J609" s="414">
        <v>300</v>
      </c>
      <c r="K609" s="396"/>
      <c r="L609" s="396"/>
      <c r="M609" s="396">
        <v>44482</v>
      </c>
      <c r="N609" s="395"/>
      <c r="O609" s="394">
        <v>9791036316500</v>
      </c>
      <c r="P609" s="414" t="s">
        <v>2786</v>
      </c>
      <c r="Q609" s="414">
        <v>1960371</v>
      </c>
      <c r="R609" s="398">
        <v>6.2</v>
      </c>
      <c r="S609" s="398">
        <f t="shared" si="78"/>
        <v>5.8767772511848344</v>
      </c>
      <c r="T609" s="452">
        <v>5.5E-2</v>
      </c>
      <c r="U609" s="1077"/>
      <c r="V609" s="400">
        <f t="shared" si="79"/>
        <v>0</v>
      </c>
      <c r="W609" s="401">
        <f t="shared" si="80"/>
        <v>0</v>
      </c>
      <c r="X609" s="402"/>
      <c r="Y609" s="402"/>
      <c r="Z609" s="402"/>
      <c r="AA609" s="402"/>
      <c r="AB609" s="402"/>
      <c r="AC609" s="403">
        <f t="shared" si="82"/>
        <v>0</v>
      </c>
      <c r="AD609" s="404">
        <f>IF($AC$2430&lt;85,AC609,AC609-(AC609*'EN-TÊTE DÉLÉGUES'!$C$37))</f>
        <v>0</v>
      </c>
      <c r="AE609" s="405">
        <f t="shared" si="81"/>
        <v>5.5E-2</v>
      </c>
      <c r="AF609" s="406">
        <f t="shared" si="76"/>
        <v>0</v>
      </c>
      <c r="AG609" s="407">
        <f t="shared" si="77"/>
        <v>0</v>
      </c>
    </row>
    <row r="610" spans="1:34" s="408" customFormat="1" ht="12" customHeight="1" x14ac:dyDescent="0.15">
      <c r="A610" s="391">
        <v>9791036348112</v>
      </c>
      <c r="B610" s="414">
        <v>29</v>
      </c>
      <c r="C610" s="450" t="s">
        <v>697</v>
      </c>
      <c r="D610" s="450" t="s">
        <v>1626</v>
      </c>
      <c r="E610" s="450" t="s">
        <v>9</v>
      </c>
      <c r="F610" s="450" t="s">
        <v>2674</v>
      </c>
      <c r="G610" s="393" t="s">
        <v>4162</v>
      </c>
      <c r="H610" s="394">
        <f>VLOOKUP(A610,'02.04.2024'!$A$2:$D$70989,3,FALSE)</f>
        <v>353</v>
      </c>
      <c r="I610" s="394"/>
      <c r="J610" s="395">
        <v>200</v>
      </c>
      <c r="K610" s="396"/>
      <c r="L610" s="396"/>
      <c r="M610" s="396">
        <v>44832</v>
      </c>
      <c r="N610" s="396"/>
      <c r="O610" s="397">
        <v>9791036348112</v>
      </c>
      <c r="P610" s="397" t="s">
        <v>3792</v>
      </c>
      <c r="Q610" s="397">
        <v>4065016</v>
      </c>
      <c r="R610" s="490">
        <v>6.2</v>
      </c>
      <c r="S610" s="398">
        <f t="shared" si="78"/>
        <v>5.8767772511848344</v>
      </c>
      <c r="T610" s="452">
        <v>5.5E-2</v>
      </c>
      <c r="U610" s="1077"/>
      <c r="V610" s="400">
        <f t="shared" si="79"/>
        <v>0</v>
      </c>
      <c r="W610" s="401">
        <f t="shared" si="80"/>
        <v>0</v>
      </c>
      <c r="X610" s="491"/>
      <c r="Y610" s="402"/>
      <c r="Z610" s="402"/>
      <c r="AA610" s="402"/>
      <c r="AB610" s="402"/>
      <c r="AC610" s="403">
        <f t="shared" si="82"/>
        <v>0</v>
      </c>
      <c r="AD610" s="404">
        <f>IF($AC$2430&lt;85,AC610,AC610-(AC610*'EN-TÊTE DÉLÉGUES'!$C$37))</f>
        <v>0</v>
      </c>
      <c r="AE610" s="405">
        <f t="shared" si="81"/>
        <v>5.5E-2</v>
      </c>
      <c r="AF610" s="406">
        <f t="shared" si="76"/>
        <v>0</v>
      </c>
      <c r="AG610" s="407">
        <f t="shared" si="77"/>
        <v>0</v>
      </c>
      <c r="AH610" s="492"/>
    </row>
    <row r="611" spans="1:34" s="994" customFormat="1" ht="12" customHeight="1" x14ac:dyDescent="0.15">
      <c r="A611" s="1015">
        <v>9791036354878</v>
      </c>
      <c r="B611" s="1018">
        <v>29</v>
      </c>
      <c r="C611" s="1027" t="s">
        <v>697</v>
      </c>
      <c r="D611" s="1027" t="s">
        <v>1626</v>
      </c>
      <c r="E611" s="1027" t="s">
        <v>9</v>
      </c>
      <c r="F611" s="1027" t="s">
        <v>3557</v>
      </c>
      <c r="G611" s="1017" t="s">
        <v>4390</v>
      </c>
      <c r="H611" s="1016">
        <f>VLOOKUP(A611,'02.04.2024'!$A$2:$D$70989,3,FALSE)</f>
        <v>664</v>
      </c>
      <c r="I611" s="1018"/>
      <c r="J611" s="1018">
        <v>200</v>
      </c>
      <c r="K611" s="1019"/>
      <c r="L611" s="1019"/>
      <c r="M611" s="1019">
        <v>44965</v>
      </c>
      <c r="N611" s="1020"/>
      <c r="O611" s="1020">
        <v>9791036354878</v>
      </c>
      <c r="P611" s="1020" t="s">
        <v>4081</v>
      </c>
      <c r="Q611" s="1021">
        <v>8877907</v>
      </c>
      <c r="R611" s="1022">
        <v>6.2</v>
      </c>
      <c r="S611" s="1022">
        <f t="shared" si="78"/>
        <v>5.8767772511848344</v>
      </c>
      <c r="T611" s="1023">
        <v>5.5E-2</v>
      </c>
      <c r="U611" s="1077"/>
      <c r="V611" s="1024">
        <f t="shared" si="79"/>
        <v>0</v>
      </c>
      <c r="W611" s="1025">
        <f t="shared" si="80"/>
        <v>0</v>
      </c>
      <c r="X611" s="998"/>
      <c r="Y611" s="998"/>
      <c r="Z611" s="998"/>
      <c r="AA611" s="998"/>
      <c r="AB611" s="998"/>
      <c r="AC611" s="421">
        <f t="shared" si="82"/>
        <v>0</v>
      </c>
      <c r="AD611" s="422">
        <f>IF($AC$2430&lt;85,AC611,AC611-(AC611*'EN-TÊTE DÉLÉGUES'!$C$37))</f>
        <v>0</v>
      </c>
      <c r="AE611" s="423">
        <f t="shared" si="81"/>
        <v>5.5E-2</v>
      </c>
      <c r="AF611" s="424">
        <f t="shared" si="76"/>
        <v>0</v>
      </c>
      <c r="AG611" s="425">
        <f t="shared" si="77"/>
        <v>0</v>
      </c>
    </row>
    <row r="612" spans="1:34" s="408" customFormat="1" ht="12" customHeight="1" x14ac:dyDescent="0.15">
      <c r="A612" s="391">
        <v>9791036313226</v>
      </c>
      <c r="B612" s="395">
        <v>29</v>
      </c>
      <c r="C612" s="393" t="s">
        <v>697</v>
      </c>
      <c r="D612" s="393" t="s">
        <v>1626</v>
      </c>
      <c r="E612" s="393" t="s">
        <v>9</v>
      </c>
      <c r="F612" s="393" t="s">
        <v>3557</v>
      </c>
      <c r="G612" s="450" t="s">
        <v>3558</v>
      </c>
      <c r="H612" s="394">
        <f>VLOOKUP(A612,'02.04.2024'!$A$2:$D$70989,3,FALSE)</f>
        <v>630</v>
      </c>
      <c r="I612" s="395"/>
      <c r="J612" s="395">
        <v>200</v>
      </c>
      <c r="K612" s="396"/>
      <c r="L612" s="396"/>
      <c r="M612" s="396">
        <v>44608</v>
      </c>
      <c r="N612" s="396"/>
      <c r="O612" s="397">
        <v>9791036313226</v>
      </c>
      <c r="P612" s="409" t="s">
        <v>3226</v>
      </c>
      <c r="Q612" s="397">
        <v>6548337</v>
      </c>
      <c r="R612" s="398">
        <v>6.2</v>
      </c>
      <c r="S612" s="398">
        <f t="shared" si="78"/>
        <v>5.8767772511848344</v>
      </c>
      <c r="T612" s="399">
        <v>5.5E-2</v>
      </c>
      <c r="U612" s="1077"/>
      <c r="V612" s="400">
        <f t="shared" si="79"/>
        <v>0</v>
      </c>
      <c r="W612" s="401">
        <f t="shared" si="80"/>
        <v>0</v>
      </c>
      <c r="X612" s="402"/>
      <c r="Y612" s="402"/>
      <c r="Z612" s="402"/>
      <c r="AA612" s="402"/>
      <c r="AB612" s="402"/>
      <c r="AC612" s="403">
        <f t="shared" si="82"/>
        <v>0</v>
      </c>
      <c r="AD612" s="404">
        <f>IF($AC$2430&lt;85,AC612,AC612-(AC612*'EN-TÊTE DÉLÉGUES'!$C$37))</f>
        <v>0</v>
      </c>
      <c r="AE612" s="405">
        <f t="shared" si="81"/>
        <v>5.5E-2</v>
      </c>
      <c r="AF612" s="406">
        <f t="shared" si="76"/>
        <v>0</v>
      </c>
      <c r="AG612" s="407">
        <f t="shared" si="77"/>
        <v>0</v>
      </c>
    </row>
    <row r="613" spans="1:34" s="408" customFormat="1" ht="12" customHeight="1" x14ac:dyDescent="0.15">
      <c r="A613" s="391">
        <v>9782747082501</v>
      </c>
      <c r="B613" s="395">
        <v>29</v>
      </c>
      <c r="C613" s="393" t="s">
        <v>697</v>
      </c>
      <c r="D613" s="393" t="s">
        <v>1626</v>
      </c>
      <c r="E613" s="393" t="s">
        <v>477</v>
      </c>
      <c r="F613" s="393" t="s">
        <v>428</v>
      </c>
      <c r="G613" s="450" t="s">
        <v>3015</v>
      </c>
      <c r="H613" s="394">
        <f>VLOOKUP(A613,'02.04.2024'!$A$2:$D$70989,3,FALSE)</f>
        <v>236</v>
      </c>
      <c r="I613" s="395"/>
      <c r="J613" s="395">
        <v>200</v>
      </c>
      <c r="K613" s="396"/>
      <c r="L613" s="396"/>
      <c r="M613" s="396">
        <v>42963</v>
      </c>
      <c r="N613" s="396"/>
      <c r="O613" s="397">
        <v>9782747082501</v>
      </c>
      <c r="P613" s="409" t="s">
        <v>410</v>
      </c>
      <c r="Q613" s="397">
        <v>5295529</v>
      </c>
      <c r="R613" s="398">
        <v>6.2</v>
      </c>
      <c r="S613" s="398">
        <f t="shared" si="78"/>
        <v>5.8767772511848344</v>
      </c>
      <c r="T613" s="399">
        <v>5.5E-2</v>
      </c>
      <c r="U613" s="1077"/>
      <c r="V613" s="400">
        <f t="shared" si="79"/>
        <v>0</v>
      </c>
      <c r="W613" s="401">
        <f t="shared" si="80"/>
        <v>0</v>
      </c>
      <c r="X613" s="402"/>
      <c r="Y613" s="402"/>
      <c r="Z613" s="402"/>
      <c r="AA613" s="402"/>
      <c r="AB613" s="402"/>
      <c r="AC613" s="403">
        <f t="shared" si="82"/>
        <v>0</v>
      </c>
      <c r="AD613" s="404">
        <f>IF($AC$2430&lt;85,AC613,AC613-(AC613*'EN-TÊTE DÉLÉGUES'!$C$37))</f>
        <v>0</v>
      </c>
      <c r="AE613" s="405">
        <f t="shared" si="81"/>
        <v>5.5E-2</v>
      </c>
      <c r="AF613" s="406">
        <f t="shared" si="76"/>
        <v>0</v>
      </c>
      <c r="AG613" s="407">
        <f t="shared" si="77"/>
        <v>0</v>
      </c>
    </row>
    <row r="614" spans="1:34" s="408" customFormat="1" ht="12" customHeight="1" x14ac:dyDescent="0.15">
      <c r="A614" s="391">
        <v>9782747082518</v>
      </c>
      <c r="B614" s="395">
        <v>29</v>
      </c>
      <c r="C614" s="393" t="s">
        <v>697</v>
      </c>
      <c r="D614" s="393" t="s">
        <v>1626</v>
      </c>
      <c r="E614" s="393" t="s">
        <v>477</v>
      </c>
      <c r="F614" s="393" t="s">
        <v>428</v>
      </c>
      <c r="G614" s="450" t="s">
        <v>3016</v>
      </c>
      <c r="H614" s="394">
        <f>VLOOKUP(A614,'02.04.2024'!$A$2:$D$70989,3,FALSE)</f>
        <v>109</v>
      </c>
      <c r="I614" s="395"/>
      <c r="J614" s="395">
        <v>300</v>
      </c>
      <c r="K614" s="396"/>
      <c r="L614" s="396"/>
      <c r="M614" s="396">
        <v>42963</v>
      </c>
      <c r="N614" s="396"/>
      <c r="O614" s="397">
        <v>9782747082518</v>
      </c>
      <c r="P614" s="409" t="s">
        <v>411</v>
      </c>
      <c r="Q614" s="397">
        <v>5295406</v>
      </c>
      <c r="R614" s="398">
        <v>6.2</v>
      </c>
      <c r="S614" s="398">
        <f t="shared" si="78"/>
        <v>5.8767772511848344</v>
      </c>
      <c r="T614" s="399">
        <v>5.5E-2</v>
      </c>
      <c r="U614" s="1077"/>
      <c r="V614" s="400">
        <f t="shared" si="79"/>
        <v>0</v>
      </c>
      <c r="W614" s="401">
        <f t="shared" si="80"/>
        <v>0</v>
      </c>
      <c r="X614" s="402"/>
      <c r="Y614" s="402"/>
      <c r="Z614" s="402"/>
      <c r="AA614" s="402"/>
      <c r="AB614" s="402"/>
      <c r="AC614" s="403">
        <f t="shared" si="82"/>
        <v>0</v>
      </c>
      <c r="AD614" s="404">
        <f>IF($AC$2430&lt;85,AC614,AC614-(AC614*'EN-TÊTE DÉLÉGUES'!$C$37))</f>
        <v>0</v>
      </c>
      <c r="AE614" s="405">
        <f t="shared" si="81"/>
        <v>5.5E-2</v>
      </c>
      <c r="AF614" s="406">
        <f t="shared" si="76"/>
        <v>0</v>
      </c>
      <c r="AG614" s="407">
        <f t="shared" si="77"/>
        <v>0</v>
      </c>
    </row>
    <row r="615" spans="1:34" s="509" customFormat="1" ht="12" customHeight="1" x14ac:dyDescent="0.15">
      <c r="A615" s="511">
        <v>9782747083522</v>
      </c>
      <c r="B615" s="500">
        <v>29</v>
      </c>
      <c r="C615" s="498" t="s">
        <v>697</v>
      </c>
      <c r="D615" s="498" t="s">
        <v>1626</v>
      </c>
      <c r="E615" s="498" t="s">
        <v>477</v>
      </c>
      <c r="F615" s="498" t="s">
        <v>428</v>
      </c>
      <c r="G615" s="498" t="s">
        <v>5052</v>
      </c>
      <c r="H615" s="499">
        <f>VLOOKUP(A615,'02.04.2024'!$A$2:$D$70989,3,FALSE)</f>
        <v>0</v>
      </c>
      <c r="I615" s="500" t="s">
        <v>377</v>
      </c>
      <c r="J615" s="510">
        <v>300</v>
      </c>
      <c r="K615" s="501"/>
      <c r="L615" s="501"/>
      <c r="M615" s="501">
        <v>43565</v>
      </c>
      <c r="N615" s="501"/>
      <c r="O615" s="499">
        <v>9782747083522</v>
      </c>
      <c r="P615" s="512" t="s">
        <v>5053</v>
      </c>
      <c r="Q615" s="499">
        <v>6282871</v>
      </c>
      <c r="R615" s="504">
        <v>6.2</v>
      </c>
      <c r="S615" s="504">
        <f t="shared" si="78"/>
        <v>5.8767772511848344</v>
      </c>
      <c r="T615" s="513">
        <v>5.5E-2</v>
      </c>
      <c r="U615" s="1079"/>
      <c r="V615" s="506">
        <f t="shared" si="79"/>
        <v>0</v>
      </c>
      <c r="W615" s="507">
        <f t="shared" si="80"/>
        <v>0</v>
      </c>
      <c r="X615" s="508"/>
      <c r="Y615" s="508"/>
      <c r="Z615" s="508"/>
      <c r="AA615" s="508"/>
      <c r="AB615" s="508"/>
      <c r="AC615" s="403">
        <f t="shared" si="82"/>
        <v>0</v>
      </c>
      <c r="AD615" s="404">
        <f>IF($AC$2430&lt;85,AC615,AC615-(AC615*'EN-TÊTE DÉLÉGUES'!$C$37))</f>
        <v>0</v>
      </c>
      <c r="AE615" s="405">
        <f t="shared" si="81"/>
        <v>5.5E-2</v>
      </c>
      <c r="AF615" s="406">
        <f t="shared" si="76"/>
        <v>0</v>
      </c>
      <c r="AG615" s="407">
        <f t="shared" si="77"/>
        <v>0</v>
      </c>
    </row>
    <row r="616" spans="1:34" s="408" customFormat="1" ht="12" customHeight="1" x14ac:dyDescent="0.15">
      <c r="A616" s="449">
        <v>9782747083539</v>
      </c>
      <c r="B616" s="395">
        <v>29</v>
      </c>
      <c r="C616" s="450" t="s">
        <v>697</v>
      </c>
      <c r="D616" s="450" t="s">
        <v>1626</v>
      </c>
      <c r="E616" s="450" t="s">
        <v>477</v>
      </c>
      <c r="F616" s="450" t="s">
        <v>428</v>
      </c>
      <c r="G616" s="450" t="s">
        <v>3017</v>
      </c>
      <c r="H616" s="394">
        <f>VLOOKUP(A616,'02.04.2024'!$A$2:$D$70989,3,FALSE)</f>
        <v>472</v>
      </c>
      <c r="I616" s="395"/>
      <c r="J616" s="414">
        <v>200</v>
      </c>
      <c r="K616" s="396"/>
      <c r="L616" s="396"/>
      <c r="M616" s="396">
        <v>43761</v>
      </c>
      <c r="N616" s="396"/>
      <c r="O616" s="394">
        <v>9782747083539</v>
      </c>
      <c r="P616" s="451" t="s">
        <v>1082</v>
      </c>
      <c r="Q616" s="394">
        <v>6282748</v>
      </c>
      <c r="R616" s="398">
        <v>6.2</v>
      </c>
      <c r="S616" s="398">
        <f t="shared" si="78"/>
        <v>5.8767772511848344</v>
      </c>
      <c r="T616" s="452">
        <v>5.5E-2</v>
      </c>
      <c r="U616" s="1077"/>
      <c r="V616" s="400">
        <f t="shared" si="79"/>
        <v>0</v>
      </c>
      <c r="W616" s="401">
        <f t="shared" si="80"/>
        <v>0</v>
      </c>
      <c r="X616" s="402"/>
      <c r="Y616" s="402"/>
      <c r="Z616" s="402"/>
      <c r="AA616" s="402"/>
      <c r="AB616" s="402"/>
      <c r="AC616" s="403">
        <f t="shared" si="82"/>
        <v>0</v>
      </c>
      <c r="AD616" s="404">
        <f>IF($AC$2430&lt;85,AC616,AC616-(AC616*'EN-TÊTE DÉLÉGUES'!$C$37))</f>
        <v>0</v>
      </c>
      <c r="AE616" s="405">
        <f t="shared" si="81"/>
        <v>5.5E-2</v>
      </c>
      <c r="AF616" s="406">
        <f t="shared" si="76"/>
        <v>0</v>
      </c>
      <c r="AG616" s="407">
        <f t="shared" si="77"/>
        <v>0</v>
      </c>
    </row>
    <row r="617" spans="1:34" s="408" customFormat="1" ht="12" customHeight="1" x14ac:dyDescent="0.15">
      <c r="A617" s="391">
        <v>9782747098281</v>
      </c>
      <c r="B617" s="395">
        <v>29</v>
      </c>
      <c r="C617" s="450" t="s">
        <v>697</v>
      </c>
      <c r="D617" s="450" t="s">
        <v>1626</v>
      </c>
      <c r="E617" s="450" t="s">
        <v>477</v>
      </c>
      <c r="F617" s="450" t="s">
        <v>428</v>
      </c>
      <c r="G617" s="393" t="s">
        <v>3018</v>
      </c>
      <c r="H617" s="394">
        <f>VLOOKUP(A617,'02.04.2024'!$A$2:$D$70989,3,FALSE)</f>
        <v>1516</v>
      </c>
      <c r="I617" s="395"/>
      <c r="J617" s="414">
        <v>200</v>
      </c>
      <c r="K617" s="396"/>
      <c r="L617" s="396"/>
      <c r="M617" s="396">
        <v>44237</v>
      </c>
      <c r="N617" s="396"/>
      <c r="O617" s="397">
        <v>9782747098281</v>
      </c>
      <c r="P617" s="409" t="s">
        <v>2178</v>
      </c>
      <c r="Q617" s="397">
        <v>8614077</v>
      </c>
      <c r="R617" s="398">
        <v>6.2</v>
      </c>
      <c r="S617" s="398">
        <f t="shared" si="78"/>
        <v>5.8767772511848344</v>
      </c>
      <c r="T617" s="399">
        <v>5.5E-2</v>
      </c>
      <c r="U617" s="1077"/>
      <c r="V617" s="400">
        <f t="shared" si="79"/>
        <v>0</v>
      </c>
      <c r="W617" s="401">
        <f t="shared" si="80"/>
        <v>0</v>
      </c>
      <c r="X617" s="402"/>
      <c r="Y617" s="402"/>
      <c r="Z617" s="402"/>
      <c r="AA617" s="402"/>
      <c r="AB617" s="402"/>
      <c r="AC617" s="403">
        <f t="shared" si="82"/>
        <v>0</v>
      </c>
      <c r="AD617" s="404">
        <f>IF($AC$2430&lt;85,AC617,AC617-(AC617*'EN-TÊTE DÉLÉGUES'!$C$37))</f>
        <v>0</v>
      </c>
      <c r="AE617" s="405">
        <f t="shared" si="81"/>
        <v>5.5E-2</v>
      </c>
      <c r="AF617" s="406">
        <f t="shared" ref="AF617:AF672" si="83">+AD617*AE617</f>
        <v>0</v>
      </c>
      <c r="AG617" s="407">
        <f t="shared" ref="AG617:AG672" si="84">+AD617+AF617</f>
        <v>0</v>
      </c>
    </row>
    <row r="618" spans="1:34" s="408" customFormat="1" ht="12" customHeight="1" x14ac:dyDescent="0.15">
      <c r="A618" s="391">
        <v>9782747097031</v>
      </c>
      <c r="B618" s="395">
        <v>29</v>
      </c>
      <c r="C618" s="450" t="s">
        <v>697</v>
      </c>
      <c r="D618" s="450" t="s">
        <v>1626</v>
      </c>
      <c r="E618" s="450" t="s">
        <v>477</v>
      </c>
      <c r="F618" s="450" t="s">
        <v>428</v>
      </c>
      <c r="G618" s="393" t="s">
        <v>4512</v>
      </c>
      <c r="H618" s="394">
        <f>VLOOKUP(A618,'02.04.2024'!$A$2:$D$70989,3,FALSE)</f>
        <v>612</v>
      </c>
      <c r="I618" s="395"/>
      <c r="J618" s="414">
        <v>200</v>
      </c>
      <c r="K618" s="396"/>
      <c r="L618" s="396"/>
      <c r="M618" s="396">
        <v>44608</v>
      </c>
      <c r="N618" s="396"/>
      <c r="O618" s="397">
        <v>9782747097031</v>
      </c>
      <c r="P618" s="409" t="s">
        <v>3227</v>
      </c>
      <c r="Q618" s="397">
        <v>8863195</v>
      </c>
      <c r="R618" s="398">
        <v>6.2</v>
      </c>
      <c r="S618" s="398">
        <f t="shared" si="78"/>
        <v>5.8767772511848344</v>
      </c>
      <c r="T618" s="399">
        <v>5.5E-2</v>
      </c>
      <c r="U618" s="1077"/>
      <c r="V618" s="400">
        <f t="shared" si="79"/>
        <v>0</v>
      </c>
      <c r="W618" s="401">
        <f t="shared" si="80"/>
        <v>0</v>
      </c>
      <c r="X618" s="402"/>
      <c r="Y618" s="402"/>
      <c r="Z618" s="402"/>
      <c r="AA618" s="402"/>
      <c r="AB618" s="402"/>
      <c r="AC618" s="403">
        <f t="shared" si="82"/>
        <v>0</v>
      </c>
      <c r="AD618" s="404">
        <f>IF($AC$2430&lt;85,AC618,AC618-(AC618*'EN-TÊTE DÉLÉGUES'!$C$37))</f>
        <v>0</v>
      </c>
      <c r="AE618" s="405">
        <f t="shared" si="81"/>
        <v>5.5E-2</v>
      </c>
      <c r="AF618" s="406">
        <f t="shared" si="83"/>
        <v>0</v>
      </c>
      <c r="AG618" s="407">
        <f t="shared" si="84"/>
        <v>0</v>
      </c>
    </row>
    <row r="619" spans="1:34" s="408" customFormat="1" ht="12" customHeight="1" x14ac:dyDescent="0.15">
      <c r="A619" s="449">
        <v>9782747085700</v>
      </c>
      <c r="B619" s="395">
        <v>30</v>
      </c>
      <c r="C619" s="450" t="s">
        <v>697</v>
      </c>
      <c r="D619" s="450" t="s">
        <v>1626</v>
      </c>
      <c r="E619" s="450" t="s">
        <v>477</v>
      </c>
      <c r="F619" s="450" t="s">
        <v>474</v>
      </c>
      <c r="G619" s="450" t="s">
        <v>4513</v>
      </c>
      <c r="H619" s="394">
        <f>VLOOKUP(A619,'02.04.2024'!$A$2:$D$70989,3,FALSE)</f>
        <v>129</v>
      </c>
      <c r="I619" s="395"/>
      <c r="J619" s="414">
        <v>300</v>
      </c>
      <c r="K619" s="396"/>
      <c r="L619" s="396"/>
      <c r="M619" s="396">
        <v>43194</v>
      </c>
      <c r="N619" s="396"/>
      <c r="O619" s="394">
        <v>9782747085700</v>
      </c>
      <c r="P619" s="451" t="s">
        <v>499</v>
      </c>
      <c r="Q619" s="394">
        <v>7120104</v>
      </c>
      <c r="R619" s="398">
        <v>6.2</v>
      </c>
      <c r="S619" s="398">
        <f t="shared" si="78"/>
        <v>5.8767772511848344</v>
      </c>
      <c r="T619" s="452">
        <v>5.5E-2</v>
      </c>
      <c r="U619" s="1077"/>
      <c r="V619" s="400">
        <f t="shared" si="79"/>
        <v>0</v>
      </c>
      <c r="W619" s="401">
        <f t="shared" si="80"/>
        <v>0</v>
      </c>
      <c r="X619" s="402"/>
      <c r="Y619" s="402"/>
      <c r="Z619" s="402"/>
      <c r="AA619" s="402"/>
      <c r="AB619" s="402"/>
      <c r="AC619" s="403">
        <f t="shared" si="82"/>
        <v>0</v>
      </c>
      <c r="AD619" s="404">
        <f>IF($AC$2430&lt;85,AC619,AC619-(AC619*'EN-TÊTE DÉLÉGUES'!$C$37))</f>
        <v>0</v>
      </c>
      <c r="AE619" s="405">
        <f t="shared" si="81"/>
        <v>5.5E-2</v>
      </c>
      <c r="AF619" s="406">
        <f t="shared" si="83"/>
        <v>0</v>
      </c>
      <c r="AG619" s="407">
        <f t="shared" si="84"/>
        <v>0</v>
      </c>
    </row>
    <row r="620" spans="1:34" s="408" customFormat="1" ht="12" customHeight="1" x14ac:dyDescent="0.15">
      <c r="A620" s="449">
        <v>9782747097994</v>
      </c>
      <c r="B620" s="395">
        <v>30</v>
      </c>
      <c r="C620" s="450" t="s">
        <v>697</v>
      </c>
      <c r="D620" s="450" t="s">
        <v>1626</v>
      </c>
      <c r="E620" s="450" t="s">
        <v>477</v>
      </c>
      <c r="F620" s="450" t="s">
        <v>474</v>
      </c>
      <c r="G620" s="450" t="s">
        <v>1607</v>
      </c>
      <c r="H620" s="394">
        <f>VLOOKUP(A620,'02.04.2024'!$A$2:$D$70989,3,FALSE)</f>
        <v>914</v>
      </c>
      <c r="I620" s="395"/>
      <c r="J620" s="414">
        <v>200</v>
      </c>
      <c r="K620" s="396"/>
      <c r="L620" s="396"/>
      <c r="M620" s="396">
        <v>43523</v>
      </c>
      <c r="N620" s="396"/>
      <c r="O620" s="394">
        <v>9782747097994</v>
      </c>
      <c r="P620" s="451" t="s">
        <v>1083</v>
      </c>
      <c r="Q620" s="394">
        <v>8612601</v>
      </c>
      <c r="R620" s="398">
        <v>6.2</v>
      </c>
      <c r="S620" s="398">
        <f t="shared" si="78"/>
        <v>5.8767772511848344</v>
      </c>
      <c r="T620" s="452">
        <v>5.5E-2</v>
      </c>
      <c r="U620" s="1077"/>
      <c r="V620" s="400">
        <f t="shared" si="79"/>
        <v>0</v>
      </c>
      <c r="W620" s="401">
        <f t="shared" si="80"/>
        <v>0</v>
      </c>
      <c r="X620" s="402"/>
      <c r="Y620" s="402"/>
      <c r="Z620" s="402"/>
      <c r="AA620" s="402"/>
      <c r="AB620" s="402"/>
      <c r="AC620" s="403">
        <f t="shared" si="82"/>
        <v>0</v>
      </c>
      <c r="AD620" s="404">
        <f>IF($AC$2430&lt;85,AC620,AC620-(AC620*'EN-TÊTE DÉLÉGUES'!$C$37))</f>
        <v>0</v>
      </c>
      <c r="AE620" s="405">
        <f t="shared" si="81"/>
        <v>5.5E-2</v>
      </c>
      <c r="AF620" s="406">
        <f t="shared" si="83"/>
        <v>0</v>
      </c>
      <c r="AG620" s="407">
        <f t="shared" si="84"/>
        <v>0</v>
      </c>
    </row>
    <row r="621" spans="1:34" s="408" customFormat="1" ht="12" customHeight="1" x14ac:dyDescent="0.15">
      <c r="A621" s="391">
        <v>9791036315534</v>
      </c>
      <c r="B621" s="414">
        <v>30</v>
      </c>
      <c r="C621" s="450" t="s">
        <v>697</v>
      </c>
      <c r="D621" s="450" t="s">
        <v>1626</v>
      </c>
      <c r="E621" s="450" t="s">
        <v>477</v>
      </c>
      <c r="F621" s="450" t="s">
        <v>474</v>
      </c>
      <c r="G621" s="393" t="s">
        <v>1995</v>
      </c>
      <c r="H621" s="394">
        <f>VLOOKUP(A621,'02.04.2024'!$A$2:$D$70989,3,FALSE)</f>
        <v>1498</v>
      </c>
      <c r="I621" s="395"/>
      <c r="J621" s="414">
        <v>200</v>
      </c>
      <c r="K621" s="396"/>
      <c r="L621" s="396"/>
      <c r="M621" s="396">
        <v>43873</v>
      </c>
      <c r="N621" s="396"/>
      <c r="O621" s="397">
        <v>9791036315534</v>
      </c>
      <c r="P621" s="409" t="s">
        <v>1861</v>
      </c>
      <c r="Q621" s="397">
        <v>1362838</v>
      </c>
      <c r="R621" s="398">
        <v>6.2</v>
      </c>
      <c r="S621" s="398">
        <f t="shared" si="78"/>
        <v>5.8767772511848344</v>
      </c>
      <c r="T621" s="399">
        <v>5.5E-2</v>
      </c>
      <c r="U621" s="1077"/>
      <c r="V621" s="400">
        <f t="shared" si="79"/>
        <v>0</v>
      </c>
      <c r="W621" s="401">
        <f t="shared" si="80"/>
        <v>0</v>
      </c>
      <c r="X621" s="402"/>
      <c r="Y621" s="402"/>
      <c r="Z621" s="402"/>
      <c r="AA621" s="402"/>
      <c r="AB621" s="402"/>
      <c r="AC621" s="403">
        <f t="shared" si="82"/>
        <v>0</v>
      </c>
      <c r="AD621" s="404">
        <f>IF($AC$2430&lt;85,AC621,AC621-(AC621*'EN-TÊTE DÉLÉGUES'!$C$37))</f>
        <v>0</v>
      </c>
      <c r="AE621" s="405">
        <f t="shared" si="81"/>
        <v>5.5E-2</v>
      </c>
      <c r="AF621" s="406">
        <f t="shared" si="83"/>
        <v>0</v>
      </c>
      <c r="AG621" s="407">
        <f t="shared" si="84"/>
        <v>0</v>
      </c>
    </row>
    <row r="622" spans="1:34" s="408" customFormat="1" ht="12" customHeight="1" x14ac:dyDescent="0.15">
      <c r="A622" s="391">
        <v>9791036319914</v>
      </c>
      <c r="B622" s="414">
        <v>30</v>
      </c>
      <c r="C622" s="450" t="s">
        <v>697</v>
      </c>
      <c r="D622" s="450" t="s">
        <v>1626</v>
      </c>
      <c r="E622" s="450" t="s">
        <v>477</v>
      </c>
      <c r="F622" s="450" t="s">
        <v>474</v>
      </c>
      <c r="G622" s="393" t="s">
        <v>3019</v>
      </c>
      <c r="H622" s="394">
        <f>VLOOKUP(A622,'02.04.2024'!$A$2:$D$70989,3,FALSE)</f>
        <v>506</v>
      </c>
      <c r="I622" s="395"/>
      <c r="J622" s="414">
        <v>300</v>
      </c>
      <c r="K622" s="396"/>
      <c r="L622" s="396"/>
      <c r="M622" s="396">
        <v>44482</v>
      </c>
      <c r="N622" s="395"/>
      <c r="O622" s="397">
        <v>9791036319914</v>
      </c>
      <c r="P622" s="395" t="s">
        <v>2787</v>
      </c>
      <c r="Q622" s="395">
        <v>5182208</v>
      </c>
      <c r="R622" s="398">
        <v>6.2</v>
      </c>
      <c r="S622" s="398">
        <f t="shared" si="78"/>
        <v>5.8767772511848344</v>
      </c>
      <c r="T622" s="399">
        <v>5.5E-2</v>
      </c>
      <c r="U622" s="1077"/>
      <c r="V622" s="400">
        <f t="shared" si="79"/>
        <v>0</v>
      </c>
      <c r="W622" s="401">
        <f t="shared" si="80"/>
        <v>0</v>
      </c>
      <c r="X622" s="402"/>
      <c r="Y622" s="402"/>
      <c r="Z622" s="402"/>
      <c r="AA622" s="402"/>
      <c r="AB622" s="402"/>
      <c r="AC622" s="403">
        <f t="shared" si="82"/>
        <v>0</v>
      </c>
      <c r="AD622" s="404">
        <f>IF($AC$2430&lt;85,AC622,AC622-(AC622*'EN-TÊTE DÉLÉGUES'!$C$37))</f>
        <v>0</v>
      </c>
      <c r="AE622" s="405">
        <f t="shared" si="81"/>
        <v>5.5E-2</v>
      </c>
      <c r="AF622" s="406">
        <f t="shared" si="83"/>
        <v>0</v>
      </c>
      <c r="AG622" s="407">
        <f t="shared" si="84"/>
        <v>0</v>
      </c>
    </row>
    <row r="623" spans="1:34" s="994" customFormat="1" ht="12" customHeight="1" x14ac:dyDescent="0.15">
      <c r="A623" s="1015">
        <v>9791036354861</v>
      </c>
      <c r="B623" s="1028">
        <v>30</v>
      </c>
      <c r="C623" s="1026" t="s">
        <v>697</v>
      </c>
      <c r="D623" s="1026" t="s">
        <v>1626</v>
      </c>
      <c r="E623" s="1026" t="s">
        <v>477</v>
      </c>
      <c r="F623" s="1026" t="s">
        <v>474</v>
      </c>
      <c r="G623" s="1017" t="s">
        <v>4391</v>
      </c>
      <c r="H623" s="1016">
        <f>VLOOKUP(A623,'02.04.2024'!$A$2:$D$70989,3,FALSE)</f>
        <v>1761</v>
      </c>
      <c r="I623" s="1018"/>
      <c r="J623" s="1018">
        <v>200</v>
      </c>
      <c r="K623" s="1019"/>
      <c r="L623" s="1019"/>
      <c r="M623" s="1019">
        <v>44965</v>
      </c>
      <c r="N623" s="1020"/>
      <c r="O623" s="1020">
        <v>9791036354861</v>
      </c>
      <c r="P623" s="1020" t="s">
        <v>4087</v>
      </c>
      <c r="Q623" s="1021">
        <v>8877784</v>
      </c>
      <c r="R623" s="1022">
        <v>6.2</v>
      </c>
      <c r="S623" s="1022">
        <f t="shared" si="78"/>
        <v>5.8767772511848344</v>
      </c>
      <c r="T623" s="1023">
        <v>5.5E-2</v>
      </c>
      <c r="U623" s="1077"/>
      <c r="V623" s="1024">
        <f t="shared" si="79"/>
        <v>0</v>
      </c>
      <c r="W623" s="1025">
        <f t="shared" si="80"/>
        <v>0</v>
      </c>
      <c r="X623" s="998"/>
      <c r="Y623" s="998"/>
      <c r="Z623" s="998"/>
      <c r="AA623" s="998"/>
      <c r="AB623" s="998"/>
      <c r="AC623" s="453">
        <f t="shared" si="82"/>
        <v>0</v>
      </c>
      <c r="AD623" s="454">
        <f>IF($AC$2430&lt;85,AC623,AC623-(AC623*'EN-TÊTE DÉLÉGUES'!$C$37))</f>
        <v>0</v>
      </c>
      <c r="AE623" s="455">
        <f t="shared" si="81"/>
        <v>5.5E-2</v>
      </c>
      <c r="AF623" s="456">
        <f t="shared" si="83"/>
        <v>0</v>
      </c>
      <c r="AG623" s="457">
        <f t="shared" si="84"/>
        <v>0</v>
      </c>
    </row>
    <row r="624" spans="1:34" s="408" customFormat="1" ht="12" customHeight="1" x14ac:dyDescent="0.15">
      <c r="A624" s="449">
        <v>9791036313196</v>
      </c>
      <c r="B624" s="395">
        <v>30</v>
      </c>
      <c r="C624" s="393" t="s">
        <v>697</v>
      </c>
      <c r="D624" s="393" t="s">
        <v>1626</v>
      </c>
      <c r="E624" s="393" t="s">
        <v>477</v>
      </c>
      <c r="F624" s="393" t="s">
        <v>2139</v>
      </c>
      <c r="G624" s="450" t="s">
        <v>3020</v>
      </c>
      <c r="H624" s="394">
        <f>VLOOKUP(A624,'02.04.2024'!$A$2:$D$70989,3,FALSE)</f>
        <v>540</v>
      </c>
      <c r="I624" s="395"/>
      <c r="J624" s="414">
        <v>300</v>
      </c>
      <c r="K624" s="396"/>
      <c r="L624" s="396"/>
      <c r="M624" s="396">
        <v>44076</v>
      </c>
      <c r="N624" s="396"/>
      <c r="O624" s="394">
        <v>9791036313196</v>
      </c>
      <c r="P624" s="451" t="s">
        <v>2140</v>
      </c>
      <c r="Q624" s="394">
        <v>6547968</v>
      </c>
      <c r="R624" s="398">
        <v>6.2</v>
      </c>
      <c r="S624" s="398">
        <f t="shared" si="78"/>
        <v>5.8767772511848344</v>
      </c>
      <c r="T624" s="452">
        <v>5.5E-2</v>
      </c>
      <c r="U624" s="1077"/>
      <c r="V624" s="400">
        <f t="shared" si="79"/>
        <v>0</v>
      </c>
      <c r="W624" s="401">
        <f t="shared" si="80"/>
        <v>0</v>
      </c>
      <c r="X624" s="402"/>
      <c r="Y624" s="402"/>
      <c r="Z624" s="402"/>
      <c r="AA624" s="402"/>
      <c r="AB624" s="402"/>
      <c r="AC624" s="403">
        <f t="shared" si="82"/>
        <v>0</v>
      </c>
      <c r="AD624" s="404">
        <f>IF($AC$2430&lt;85,AC624,AC624-(AC624*'EN-TÊTE DÉLÉGUES'!$C$37))</f>
        <v>0</v>
      </c>
      <c r="AE624" s="405">
        <f t="shared" si="81"/>
        <v>5.5E-2</v>
      </c>
      <c r="AF624" s="406">
        <f t="shared" si="83"/>
        <v>0</v>
      </c>
      <c r="AG624" s="407">
        <f t="shared" si="84"/>
        <v>0</v>
      </c>
    </row>
    <row r="625" spans="1:33" s="408" customFormat="1" ht="12" customHeight="1" x14ac:dyDescent="0.15">
      <c r="A625" s="391">
        <v>9791036313219</v>
      </c>
      <c r="B625" s="395">
        <v>30</v>
      </c>
      <c r="C625" s="393" t="s">
        <v>697</v>
      </c>
      <c r="D625" s="393" t="s">
        <v>1626</v>
      </c>
      <c r="E625" s="393" t="s">
        <v>477</v>
      </c>
      <c r="F625" s="393" t="s">
        <v>2139</v>
      </c>
      <c r="G625" s="393" t="s">
        <v>3021</v>
      </c>
      <c r="H625" s="394">
        <f>VLOOKUP(A625,'02.04.2024'!$A$2:$D$70989,3,FALSE)</f>
        <v>789</v>
      </c>
      <c r="I625" s="395"/>
      <c r="J625" s="414">
        <v>300</v>
      </c>
      <c r="K625" s="396"/>
      <c r="L625" s="396"/>
      <c r="M625" s="396">
        <v>44482</v>
      </c>
      <c r="N625" s="395"/>
      <c r="O625" s="397">
        <v>9791036313219</v>
      </c>
      <c r="P625" s="395" t="s">
        <v>2788</v>
      </c>
      <c r="Q625" s="395">
        <v>6548214</v>
      </c>
      <c r="R625" s="398">
        <v>6.2</v>
      </c>
      <c r="S625" s="398">
        <f t="shared" si="78"/>
        <v>5.8767772511848344</v>
      </c>
      <c r="T625" s="399">
        <v>5.5E-2</v>
      </c>
      <c r="U625" s="1077"/>
      <c r="V625" s="400">
        <f t="shared" si="79"/>
        <v>0</v>
      </c>
      <c r="W625" s="401">
        <f t="shared" si="80"/>
        <v>0</v>
      </c>
      <c r="X625" s="402"/>
      <c r="Y625" s="402"/>
      <c r="Z625" s="402"/>
      <c r="AA625" s="402"/>
      <c r="AB625" s="402"/>
      <c r="AC625" s="403">
        <f t="shared" si="82"/>
        <v>0</v>
      </c>
      <c r="AD625" s="404">
        <f>IF($AC$2430&lt;85,AC625,AC625-(AC625*'EN-TÊTE DÉLÉGUES'!$C$37))</f>
        <v>0</v>
      </c>
      <c r="AE625" s="405">
        <f t="shared" si="81"/>
        <v>5.5E-2</v>
      </c>
      <c r="AF625" s="406">
        <f t="shared" si="83"/>
        <v>0</v>
      </c>
      <c r="AG625" s="407">
        <f t="shared" si="84"/>
        <v>0</v>
      </c>
    </row>
    <row r="626" spans="1:33" s="408" customFormat="1" ht="12" customHeight="1" x14ac:dyDescent="0.15">
      <c r="A626" s="449">
        <v>9782747094849</v>
      </c>
      <c r="B626" s="414">
        <v>30</v>
      </c>
      <c r="C626" s="450" t="s">
        <v>697</v>
      </c>
      <c r="D626" s="450" t="s">
        <v>1626</v>
      </c>
      <c r="E626" s="450" t="s">
        <v>477</v>
      </c>
      <c r="F626" s="450" t="s">
        <v>775</v>
      </c>
      <c r="G626" s="450" t="s">
        <v>3022</v>
      </c>
      <c r="H626" s="394">
        <f>VLOOKUP(A626,'02.04.2024'!$A$2:$D$70989,3,FALSE)</f>
        <v>69</v>
      </c>
      <c r="I626" s="395"/>
      <c r="J626" s="414">
        <v>300</v>
      </c>
      <c r="K626" s="601"/>
      <c r="L626" s="396"/>
      <c r="M626" s="396">
        <v>43229</v>
      </c>
      <c r="N626" s="396"/>
      <c r="O626" s="394">
        <v>9782747094849</v>
      </c>
      <c r="P626" s="451" t="s">
        <v>543</v>
      </c>
      <c r="Q626" s="394">
        <v>5888079</v>
      </c>
      <c r="R626" s="398">
        <v>6.2</v>
      </c>
      <c r="S626" s="398">
        <f t="shared" ref="S626:S689" si="85">R626/(1+T626)</f>
        <v>5.8767772511848344</v>
      </c>
      <c r="T626" s="452">
        <v>5.5E-2</v>
      </c>
      <c r="U626" s="1077"/>
      <c r="V626" s="400">
        <f t="shared" si="79"/>
        <v>0</v>
      </c>
      <c r="W626" s="401">
        <f t="shared" si="80"/>
        <v>0</v>
      </c>
      <c r="X626" s="402"/>
      <c r="Y626" s="402"/>
      <c r="Z626" s="402"/>
      <c r="AA626" s="402"/>
      <c r="AB626" s="402"/>
      <c r="AC626" s="403">
        <f t="shared" si="82"/>
        <v>0</v>
      </c>
      <c r="AD626" s="404">
        <f>IF($AC$2430&lt;85,AC626,AC626-(AC626*'EN-TÊTE DÉLÉGUES'!$C$37))</f>
        <v>0</v>
      </c>
      <c r="AE626" s="405">
        <f t="shared" si="81"/>
        <v>5.5E-2</v>
      </c>
      <c r="AF626" s="406">
        <f t="shared" si="83"/>
        <v>0</v>
      </c>
      <c r="AG626" s="407">
        <f t="shared" si="84"/>
        <v>0</v>
      </c>
    </row>
    <row r="627" spans="1:33" s="408" customFormat="1" ht="12" customHeight="1" x14ac:dyDescent="0.15">
      <c r="A627" s="449">
        <v>9782747094832</v>
      </c>
      <c r="B627" s="414">
        <v>30</v>
      </c>
      <c r="C627" s="450" t="s">
        <v>697</v>
      </c>
      <c r="D627" s="450" t="s">
        <v>1626</v>
      </c>
      <c r="E627" s="450" t="s">
        <v>477</v>
      </c>
      <c r="F627" s="450" t="s">
        <v>775</v>
      </c>
      <c r="G627" s="450" t="s">
        <v>3023</v>
      </c>
      <c r="H627" s="394">
        <f>VLOOKUP(A627,'02.04.2024'!$A$2:$D$70989,3,FALSE)</f>
        <v>526</v>
      </c>
      <c r="I627" s="395"/>
      <c r="J627" s="414">
        <v>300</v>
      </c>
      <c r="K627" s="396"/>
      <c r="L627" s="396"/>
      <c r="M627" s="396">
        <v>43229</v>
      </c>
      <c r="N627" s="396"/>
      <c r="O627" s="394">
        <v>9782747094832</v>
      </c>
      <c r="P627" s="451" t="s">
        <v>542</v>
      </c>
      <c r="Q627" s="394">
        <v>7382840</v>
      </c>
      <c r="R627" s="398">
        <v>6.2</v>
      </c>
      <c r="S627" s="398">
        <f t="shared" si="85"/>
        <v>5.8767772511848344</v>
      </c>
      <c r="T627" s="452">
        <v>5.5E-2</v>
      </c>
      <c r="U627" s="1077"/>
      <c r="V627" s="400">
        <f t="shared" si="79"/>
        <v>0</v>
      </c>
      <c r="W627" s="401">
        <f t="shared" si="80"/>
        <v>0</v>
      </c>
      <c r="X627" s="402"/>
      <c r="Y627" s="402"/>
      <c r="Z627" s="402"/>
      <c r="AA627" s="402"/>
      <c r="AB627" s="402"/>
      <c r="AC627" s="421">
        <f t="shared" si="82"/>
        <v>0</v>
      </c>
      <c r="AD627" s="422">
        <f>IF($AC$2430&lt;85,AC627,AC627-(AC627*'EN-TÊTE DÉLÉGUES'!$C$37))</f>
        <v>0</v>
      </c>
      <c r="AE627" s="423">
        <f t="shared" si="81"/>
        <v>5.5E-2</v>
      </c>
      <c r="AF627" s="424">
        <f t="shared" si="83"/>
        <v>0</v>
      </c>
      <c r="AG627" s="425">
        <f t="shared" si="84"/>
        <v>0</v>
      </c>
    </row>
    <row r="628" spans="1:33" s="408" customFormat="1" ht="12" customHeight="1" x14ac:dyDescent="0.15">
      <c r="A628" s="449">
        <v>9782747097048</v>
      </c>
      <c r="B628" s="414">
        <v>30</v>
      </c>
      <c r="C628" s="450" t="s">
        <v>697</v>
      </c>
      <c r="D628" s="450" t="s">
        <v>1626</v>
      </c>
      <c r="E628" s="450" t="s">
        <v>477</v>
      </c>
      <c r="F628" s="450" t="s">
        <v>775</v>
      </c>
      <c r="G628" s="450" t="s">
        <v>3024</v>
      </c>
      <c r="H628" s="394">
        <f>VLOOKUP(A628,'02.04.2024'!$A$2:$D$70989,3,FALSE)</f>
        <v>877</v>
      </c>
      <c r="I628" s="395"/>
      <c r="J628" s="414">
        <v>200</v>
      </c>
      <c r="K628" s="396"/>
      <c r="L628" s="396"/>
      <c r="M628" s="396">
        <v>43328</v>
      </c>
      <c r="N628" s="396"/>
      <c r="O628" s="394">
        <v>9782747097048</v>
      </c>
      <c r="P628" s="451" t="s">
        <v>581</v>
      </c>
      <c r="Q628" s="394">
        <v>8863318</v>
      </c>
      <c r="R628" s="398">
        <v>6.2</v>
      </c>
      <c r="S628" s="398">
        <f t="shared" si="85"/>
        <v>5.8767772511848344</v>
      </c>
      <c r="T628" s="452">
        <v>5.5E-2</v>
      </c>
      <c r="U628" s="1077"/>
      <c r="V628" s="400">
        <f t="shared" si="79"/>
        <v>0</v>
      </c>
      <c r="W628" s="401">
        <f t="shared" si="80"/>
        <v>0</v>
      </c>
      <c r="X628" s="402"/>
      <c r="Y628" s="402"/>
      <c r="Z628" s="402"/>
      <c r="AA628" s="402"/>
      <c r="AB628" s="402"/>
      <c r="AC628" s="421">
        <f t="shared" si="82"/>
        <v>0</v>
      </c>
      <c r="AD628" s="422">
        <f>IF($AC$2430&lt;85,AC628,AC628-(AC628*'EN-TÊTE DÉLÉGUES'!$C$37))</f>
        <v>0</v>
      </c>
      <c r="AE628" s="423">
        <f t="shared" si="81"/>
        <v>5.5E-2</v>
      </c>
      <c r="AF628" s="424">
        <f t="shared" si="83"/>
        <v>0</v>
      </c>
      <c r="AG628" s="425">
        <f t="shared" si="84"/>
        <v>0</v>
      </c>
    </row>
    <row r="629" spans="1:33" s="408" customFormat="1" ht="12" customHeight="1" x14ac:dyDescent="0.15">
      <c r="A629" s="449">
        <v>9782747098274</v>
      </c>
      <c r="B629" s="414">
        <v>30</v>
      </c>
      <c r="C629" s="450" t="s">
        <v>697</v>
      </c>
      <c r="D629" s="450" t="s">
        <v>1626</v>
      </c>
      <c r="E629" s="450" t="s">
        <v>477</v>
      </c>
      <c r="F629" s="450" t="s">
        <v>775</v>
      </c>
      <c r="G629" s="450" t="s">
        <v>3025</v>
      </c>
      <c r="H629" s="394">
        <f>VLOOKUP(A629,'02.04.2024'!$A$2:$D$70989,3,FALSE)</f>
        <v>1134</v>
      </c>
      <c r="I629" s="395"/>
      <c r="J629" s="414">
        <v>200</v>
      </c>
      <c r="K629" s="396"/>
      <c r="L629" s="396"/>
      <c r="M629" s="396">
        <v>43523</v>
      </c>
      <c r="N629" s="396"/>
      <c r="O629" s="394">
        <v>9782747098274</v>
      </c>
      <c r="P629" s="451" t="s">
        <v>1084</v>
      </c>
      <c r="Q629" s="394">
        <v>8613954</v>
      </c>
      <c r="R629" s="398">
        <v>6.2</v>
      </c>
      <c r="S629" s="398">
        <f t="shared" si="85"/>
        <v>5.8767772511848344</v>
      </c>
      <c r="T629" s="452">
        <v>5.5E-2</v>
      </c>
      <c r="U629" s="1077"/>
      <c r="V629" s="400">
        <f t="shared" si="79"/>
        <v>0</v>
      </c>
      <c r="W629" s="401">
        <f t="shared" si="80"/>
        <v>0</v>
      </c>
      <c r="X629" s="402"/>
      <c r="Y629" s="402"/>
      <c r="Z629" s="402"/>
      <c r="AA629" s="402"/>
      <c r="AB629" s="402"/>
      <c r="AC629" s="403">
        <f t="shared" si="82"/>
        <v>0</v>
      </c>
      <c r="AD629" s="404">
        <f>IF($AC$2430&lt;85,AC629,AC629-(AC629*'EN-TÊTE DÉLÉGUES'!$C$37))</f>
        <v>0</v>
      </c>
      <c r="AE629" s="405">
        <f t="shared" si="81"/>
        <v>5.5E-2</v>
      </c>
      <c r="AF629" s="406">
        <f t="shared" si="83"/>
        <v>0</v>
      </c>
      <c r="AG629" s="407">
        <f t="shared" si="84"/>
        <v>0</v>
      </c>
    </row>
    <row r="630" spans="1:33" s="408" customFormat="1" ht="12" customHeight="1" x14ac:dyDescent="0.15">
      <c r="A630" s="449">
        <v>9782747098267</v>
      </c>
      <c r="B630" s="414">
        <v>30</v>
      </c>
      <c r="C630" s="450" t="s">
        <v>697</v>
      </c>
      <c r="D630" s="450" t="s">
        <v>1626</v>
      </c>
      <c r="E630" s="450" t="s">
        <v>477</v>
      </c>
      <c r="F630" s="450" t="s">
        <v>775</v>
      </c>
      <c r="G630" s="450" t="s">
        <v>3026</v>
      </c>
      <c r="H630" s="394">
        <f>VLOOKUP(A630,'02.04.2024'!$A$2:$D$70989,3,FALSE)</f>
        <v>100</v>
      </c>
      <c r="I630" s="395"/>
      <c r="J630" s="414">
        <v>300</v>
      </c>
      <c r="K630" s="396"/>
      <c r="L630" s="396"/>
      <c r="M630" s="396">
        <v>43600</v>
      </c>
      <c r="N630" s="396"/>
      <c r="O630" s="394">
        <v>9782747098267</v>
      </c>
      <c r="P630" s="451" t="s">
        <v>1085</v>
      </c>
      <c r="Q630" s="394">
        <v>8613831</v>
      </c>
      <c r="R630" s="398">
        <v>6.2</v>
      </c>
      <c r="S630" s="398">
        <f t="shared" si="85"/>
        <v>5.8767772511848344</v>
      </c>
      <c r="T630" s="452">
        <v>5.5E-2</v>
      </c>
      <c r="U630" s="1077"/>
      <c r="V630" s="400">
        <f t="shared" si="79"/>
        <v>0</v>
      </c>
      <c r="W630" s="401">
        <f t="shared" si="80"/>
        <v>0</v>
      </c>
      <c r="X630" s="402"/>
      <c r="Y630" s="402"/>
      <c r="Z630" s="402"/>
      <c r="AA630" s="402"/>
      <c r="AB630" s="402"/>
      <c r="AC630" s="403">
        <f t="shared" si="82"/>
        <v>0</v>
      </c>
      <c r="AD630" s="404">
        <f>IF($AC$2430&lt;85,AC630,AC630-(AC630*'EN-TÊTE DÉLÉGUES'!$C$37))</f>
        <v>0</v>
      </c>
      <c r="AE630" s="405">
        <f t="shared" si="81"/>
        <v>5.5E-2</v>
      </c>
      <c r="AF630" s="406">
        <f t="shared" si="83"/>
        <v>0</v>
      </c>
      <c r="AG630" s="407">
        <f t="shared" si="84"/>
        <v>0</v>
      </c>
    </row>
    <row r="631" spans="1:33" s="408" customFormat="1" ht="12" customHeight="1" x14ac:dyDescent="0.15">
      <c r="A631" s="391">
        <v>9791036311543</v>
      </c>
      <c r="B631" s="414">
        <v>30</v>
      </c>
      <c r="C631" s="426" t="s">
        <v>697</v>
      </c>
      <c r="D631" s="393" t="s">
        <v>1626</v>
      </c>
      <c r="E631" s="393" t="s">
        <v>477</v>
      </c>
      <c r="F631" s="393" t="s">
        <v>775</v>
      </c>
      <c r="G631" s="393" t="s">
        <v>3027</v>
      </c>
      <c r="H631" s="394">
        <f>VLOOKUP(A631,'02.04.2024'!$A$2:$D$70989,3,FALSE)</f>
        <v>1451</v>
      </c>
      <c r="I631" s="395"/>
      <c r="J631" s="414">
        <v>200</v>
      </c>
      <c r="K631" s="396"/>
      <c r="L631" s="396"/>
      <c r="M631" s="396">
        <v>43705</v>
      </c>
      <c r="N631" s="396"/>
      <c r="O631" s="397">
        <v>9791036311543</v>
      </c>
      <c r="P631" s="409" t="s">
        <v>1397</v>
      </c>
      <c r="Q631" s="397">
        <v>5326933</v>
      </c>
      <c r="R631" s="398">
        <v>6.2</v>
      </c>
      <c r="S631" s="398">
        <f t="shared" si="85"/>
        <v>5.8767772511848344</v>
      </c>
      <c r="T631" s="399">
        <v>5.5E-2</v>
      </c>
      <c r="U631" s="1077"/>
      <c r="V631" s="400">
        <f t="shared" si="79"/>
        <v>0</v>
      </c>
      <c r="W631" s="401">
        <f t="shared" si="80"/>
        <v>0</v>
      </c>
      <c r="X631" s="402"/>
      <c r="Y631" s="402"/>
      <c r="Z631" s="402"/>
      <c r="AA631" s="402"/>
      <c r="AB631" s="402"/>
      <c r="AC631" s="403">
        <f t="shared" si="82"/>
        <v>0</v>
      </c>
      <c r="AD631" s="404">
        <f>IF($AC$2430&lt;85,AC631,AC631-(AC631*'EN-TÊTE DÉLÉGUES'!$C$37))</f>
        <v>0</v>
      </c>
      <c r="AE631" s="405">
        <f t="shared" si="81"/>
        <v>5.5E-2</v>
      </c>
      <c r="AF631" s="406">
        <f t="shared" si="83"/>
        <v>0</v>
      </c>
      <c r="AG631" s="407">
        <f t="shared" si="84"/>
        <v>0</v>
      </c>
    </row>
    <row r="632" spans="1:33" s="408" customFormat="1" ht="12" customHeight="1" x14ac:dyDescent="0.15">
      <c r="A632" s="391">
        <v>9791036315527</v>
      </c>
      <c r="B632" s="414">
        <v>30</v>
      </c>
      <c r="C632" s="450" t="s">
        <v>697</v>
      </c>
      <c r="D632" s="450" t="s">
        <v>1626</v>
      </c>
      <c r="E632" s="450" t="s">
        <v>477</v>
      </c>
      <c r="F632" s="450" t="s">
        <v>775</v>
      </c>
      <c r="G632" s="393" t="s">
        <v>3028</v>
      </c>
      <c r="H632" s="394">
        <f>VLOOKUP(A632,'02.04.2024'!$A$2:$D$70989,3,FALSE)</f>
        <v>584</v>
      </c>
      <c r="I632" s="395"/>
      <c r="J632" s="414">
        <v>200</v>
      </c>
      <c r="K632" s="396"/>
      <c r="L632" s="396"/>
      <c r="M632" s="396">
        <v>44118</v>
      </c>
      <c r="N632" s="396"/>
      <c r="O632" s="397">
        <v>9791036315527</v>
      </c>
      <c r="P632" s="409" t="s">
        <v>1862</v>
      </c>
      <c r="Q632" s="397">
        <v>1362715</v>
      </c>
      <c r="R632" s="398">
        <v>6.2</v>
      </c>
      <c r="S632" s="398">
        <f t="shared" si="85"/>
        <v>5.8767772511848344</v>
      </c>
      <c r="T632" s="399">
        <v>5.5E-2</v>
      </c>
      <c r="U632" s="1077"/>
      <c r="V632" s="400">
        <f t="shared" si="79"/>
        <v>0</v>
      </c>
      <c r="W632" s="401">
        <f t="shared" si="80"/>
        <v>0</v>
      </c>
      <c r="X632" s="402"/>
      <c r="Y632" s="402"/>
      <c r="Z632" s="402"/>
      <c r="AA632" s="402"/>
      <c r="AB632" s="402"/>
      <c r="AC632" s="403">
        <f t="shared" si="82"/>
        <v>0</v>
      </c>
      <c r="AD632" s="404">
        <f>IF($AC$2430&lt;85,AC632,AC632-(AC632*'EN-TÊTE DÉLÉGUES'!$C$37))</f>
        <v>0</v>
      </c>
      <c r="AE632" s="405">
        <f t="shared" si="81"/>
        <v>5.5E-2</v>
      </c>
      <c r="AF632" s="406">
        <f t="shared" si="83"/>
        <v>0</v>
      </c>
      <c r="AG632" s="407">
        <f t="shared" si="84"/>
        <v>0</v>
      </c>
    </row>
    <row r="633" spans="1:33" s="408" customFormat="1" ht="12" customHeight="1" x14ac:dyDescent="0.15">
      <c r="A633" s="391">
        <v>9791036326714</v>
      </c>
      <c r="B633" s="414">
        <v>30</v>
      </c>
      <c r="C633" s="426" t="s">
        <v>697</v>
      </c>
      <c r="D633" s="393" t="s">
        <v>1626</v>
      </c>
      <c r="E633" s="393" t="s">
        <v>477</v>
      </c>
      <c r="F633" s="393" t="s">
        <v>775</v>
      </c>
      <c r="G633" s="393" t="s">
        <v>3029</v>
      </c>
      <c r="H633" s="394">
        <f>VLOOKUP(A633,'02.04.2024'!$A$2:$D$70989,3,FALSE)</f>
        <v>1632</v>
      </c>
      <c r="I633" s="395"/>
      <c r="J633" s="414">
        <v>200</v>
      </c>
      <c r="K633" s="396"/>
      <c r="L633" s="396"/>
      <c r="M633" s="396">
        <v>44342</v>
      </c>
      <c r="N633" s="396"/>
      <c r="O633" s="397">
        <v>9791036326714</v>
      </c>
      <c r="P633" s="409" t="s">
        <v>2179</v>
      </c>
      <c r="Q633" s="397">
        <v>1144416</v>
      </c>
      <c r="R633" s="398">
        <v>6.2</v>
      </c>
      <c r="S633" s="398">
        <f t="shared" si="85"/>
        <v>5.8767772511848344</v>
      </c>
      <c r="T633" s="399">
        <v>5.5E-2</v>
      </c>
      <c r="U633" s="1077"/>
      <c r="V633" s="400">
        <f t="shared" si="79"/>
        <v>0</v>
      </c>
      <c r="W633" s="401">
        <f t="shared" si="80"/>
        <v>0</v>
      </c>
      <c r="X633" s="402"/>
      <c r="Y633" s="402"/>
      <c r="Z633" s="402"/>
      <c r="AA633" s="402"/>
      <c r="AB633" s="402"/>
      <c r="AC633" s="403">
        <f t="shared" si="82"/>
        <v>0</v>
      </c>
      <c r="AD633" s="404">
        <f>IF($AC$2430&lt;85,AC633,AC633-(AC633*'EN-TÊTE DÉLÉGUES'!$C$37))</f>
        <v>0</v>
      </c>
      <c r="AE633" s="405">
        <f t="shared" si="81"/>
        <v>5.5E-2</v>
      </c>
      <c r="AF633" s="406">
        <f t="shared" si="83"/>
        <v>0</v>
      </c>
      <c r="AG633" s="407">
        <f t="shared" si="84"/>
        <v>0</v>
      </c>
    </row>
    <row r="634" spans="1:33" s="408" customFormat="1" ht="12" customHeight="1" x14ac:dyDescent="0.15">
      <c r="A634" s="391">
        <v>9791036333408</v>
      </c>
      <c r="B634" s="414">
        <v>30</v>
      </c>
      <c r="C634" s="426" t="s">
        <v>697</v>
      </c>
      <c r="D634" s="393" t="s">
        <v>1626</v>
      </c>
      <c r="E634" s="393" t="s">
        <v>477</v>
      </c>
      <c r="F634" s="393" t="s">
        <v>775</v>
      </c>
      <c r="G634" s="393" t="s">
        <v>4117</v>
      </c>
      <c r="H634" s="394">
        <f>VLOOKUP(A634,'02.04.2024'!$A$2:$D$70989,3,FALSE)</f>
        <v>1122</v>
      </c>
      <c r="I634" s="395"/>
      <c r="J634" s="414">
        <v>200</v>
      </c>
      <c r="K634" s="396"/>
      <c r="L634" s="396"/>
      <c r="M634" s="396">
        <v>44608</v>
      </c>
      <c r="N634" s="396"/>
      <c r="O634" s="397">
        <v>9791036333408</v>
      </c>
      <c r="P634" s="409" t="s">
        <v>3228</v>
      </c>
      <c r="Q634" s="397">
        <v>5026715</v>
      </c>
      <c r="R634" s="398">
        <v>6.2</v>
      </c>
      <c r="S634" s="398">
        <f t="shared" si="85"/>
        <v>5.8767772511848344</v>
      </c>
      <c r="T634" s="399">
        <v>5.5E-2</v>
      </c>
      <c r="U634" s="1077"/>
      <c r="V634" s="400">
        <f t="shared" si="79"/>
        <v>0</v>
      </c>
      <c r="W634" s="401">
        <f t="shared" si="80"/>
        <v>0</v>
      </c>
      <c r="X634" s="402"/>
      <c r="Y634" s="402"/>
      <c r="Z634" s="402"/>
      <c r="AA634" s="402"/>
      <c r="AB634" s="402"/>
      <c r="AC634" s="421">
        <f t="shared" si="82"/>
        <v>0</v>
      </c>
      <c r="AD634" s="422">
        <f>IF($AC$2430&lt;85,AC634,AC634-(AC634*'EN-TÊTE DÉLÉGUES'!$C$37))</f>
        <v>0</v>
      </c>
      <c r="AE634" s="423">
        <f t="shared" si="81"/>
        <v>5.5E-2</v>
      </c>
      <c r="AF634" s="424">
        <f t="shared" si="83"/>
        <v>0</v>
      </c>
      <c r="AG634" s="425">
        <f t="shared" si="84"/>
        <v>0</v>
      </c>
    </row>
    <row r="635" spans="1:33" s="408" customFormat="1" ht="12" customHeight="1" x14ac:dyDescent="0.15">
      <c r="A635" s="391">
        <v>9791036312236</v>
      </c>
      <c r="B635" s="414">
        <v>30</v>
      </c>
      <c r="C635" s="426" t="s">
        <v>697</v>
      </c>
      <c r="D635" s="393" t="s">
        <v>1626</v>
      </c>
      <c r="E635" s="393" t="s">
        <v>478</v>
      </c>
      <c r="F635" s="450" t="s">
        <v>74</v>
      </c>
      <c r="G635" s="393" t="s">
        <v>1996</v>
      </c>
      <c r="H635" s="394">
        <f>VLOOKUP(A635,'02.04.2024'!$A$2:$D$70989,3,FALSE)</f>
        <v>154</v>
      </c>
      <c r="I635" s="395"/>
      <c r="J635" s="414">
        <v>300</v>
      </c>
      <c r="K635" s="396"/>
      <c r="L635" s="396"/>
      <c r="M635" s="396">
        <v>43873</v>
      </c>
      <c r="N635" s="396"/>
      <c r="O635" s="397">
        <v>9791036312236</v>
      </c>
      <c r="P635" s="409" t="s">
        <v>1489</v>
      </c>
      <c r="Q635" s="397">
        <v>5789009</v>
      </c>
      <c r="R635" s="398">
        <v>6.2</v>
      </c>
      <c r="S635" s="398">
        <f t="shared" si="85"/>
        <v>5.8767772511848344</v>
      </c>
      <c r="T635" s="399">
        <v>5.5E-2</v>
      </c>
      <c r="U635" s="1077"/>
      <c r="V635" s="400">
        <f t="shared" ref="V635:V692" si="86">AC635</f>
        <v>0</v>
      </c>
      <c r="W635" s="401">
        <f t="shared" si="80"/>
        <v>0</v>
      </c>
      <c r="X635" s="402"/>
      <c r="Y635" s="402"/>
      <c r="Z635" s="402"/>
      <c r="AA635" s="402"/>
      <c r="AB635" s="402"/>
      <c r="AC635" s="403">
        <f t="shared" si="82"/>
        <v>0</v>
      </c>
      <c r="AD635" s="404">
        <f>IF($AC$2430&lt;85,AC635,AC635-(AC635*'EN-TÊTE DÉLÉGUES'!$C$37))</f>
        <v>0</v>
      </c>
      <c r="AE635" s="405">
        <f t="shared" si="81"/>
        <v>5.5E-2</v>
      </c>
      <c r="AF635" s="406">
        <f t="shared" si="83"/>
        <v>0</v>
      </c>
      <c r="AG635" s="407">
        <f t="shared" si="84"/>
        <v>0</v>
      </c>
    </row>
    <row r="636" spans="1:33" s="408" customFormat="1" ht="12" customHeight="1" x14ac:dyDescent="0.15">
      <c r="A636" s="391">
        <v>9782747082495</v>
      </c>
      <c r="B636" s="414">
        <v>30</v>
      </c>
      <c r="C636" s="393" t="s">
        <v>697</v>
      </c>
      <c r="D636" s="393" t="s">
        <v>1626</v>
      </c>
      <c r="E636" s="393" t="s">
        <v>478</v>
      </c>
      <c r="F636" s="393" t="s">
        <v>257</v>
      </c>
      <c r="G636" s="450" t="s">
        <v>1608</v>
      </c>
      <c r="H636" s="394">
        <f>VLOOKUP(A636,'02.04.2024'!$A$2:$D$70989,3,FALSE)</f>
        <v>60</v>
      </c>
      <c r="I636" s="395"/>
      <c r="J636" s="395">
        <v>300</v>
      </c>
      <c r="K636" s="396"/>
      <c r="L636" s="396"/>
      <c r="M636" s="396">
        <v>42963</v>
      </c>
      <c r="N636" s="396"/>
      <c r="O636" s="397">
        <v>9782747082495</v>
      </c>
      <c r="P636" s="409" t="s">
        <v>407</v>
      </c>
      <c r="Q636" s="397">
        <v>5295652</v>
      </c>
      <c r="R636" s="398">
        <v>6.2</v>
      </c>
      <c r="S636" s="398">
        <f t="shared" si="85"/>
        <v>5.8767772511848344</v>
      </c>
      <c r="T636" s="399">
        <v>5.5E-2</v>
      </c>
      <c r="U636" s="1077"/>
      <c r="V636" s="400">
        <f t="shared" si="86"/>
        <v>0</v>
      </c>
      <c r="W636" s="401">
        <f t="shared" si="80"/>
        <v>0</v>
      </c>
      <c r="X636" s="402"/>
      <c r="Y636" s="402"/>
      <c r="Z636" s="402"/>
      <c r="AA636" s="402"/>
      <c r="AB636" s="402"/>
      <c r="AC636" s="403">
        <f t="shared" si="82"/>
        <v>0</v>
      </c>
      <c r="AD636" s="404">
        <f>IF($AC$2430&lt;85,AC636,AC636-(AC636*'EN-TÊTE DÉLÉGUES'!$C$37))</f>
        <v>0</v>
      </c>
      <c r="AE636" s="405">
        <f t="shared" si="81"/>
        <v>5.5E-2</v>
      </c>
      <c r="AF636" s="406">
        <f t="shared" si="83"/>
        <v>0</v>
      </c>
      <c r="AG636" s="407">
        <f t="shared" si="84"/>
        <v>0</v>
      </c>
    </row>
    <row r="637" spans="1:33" s="408" customFormat="1" ht="12" customHeight="1" x14ac:dyDescent="0.15">
      <c r="A637" s="391">
        <v>9782747082457</v>
      </c>
      <c r="B637" s="414">
        <v>30</v>
      </c>
      <c r="C637" s="393" t="s">
        <v>697</v>
      </c>
      <c r="D637" s="393" t="s">
        <v>1626</v>
      </c>
      <c r="E637" s="393" t="s">
        <v>478</v>
      </c>
      <c r="F637" s="393" t="s">
        <v>257</v>
      </c>
      <c r="G637" s="450" t="s">
        <v>1609</v>
      </c>
      <c r="H637" s="394">
        <f>VLOOKUP(A637,'02.04.2024'!$A$2:$D$70989,3,FALSE)</f>
        <v>248</v>
      </c>
      <c r="I637" s="395"/>
      <c r="J637" s="395">
        <v>300</v>
      </c>
      <c r="K637" s="396"/>
      <c r="L637" s="396"/>
      <c r="M637" s="396">
        <v>42963</v>
      </c>
      <c r="N637" s="396"/>
      <c r="O637" s="397">
        <v>9782747082457</v>
      </c>
      <c r="P637" s="409" t="s">
        <v>406</v>
      </c>
      <c r="Q637" s="397">
        <v>5293437</v>
      </c>
      <c r="R637" s="398">
        <v>6.2</v>
      </c>
      <c r="S637" s="398">
        <f t="shared" si="85"/>
        <v>5.8767772511848344</v>
      </c>
      <c r="T637" s="399">
        <v>5.5E-2</v>
      </c>
      <c r="U637" s="1077"/>
      <c r="V637" s="400">
        <f t="shared" si="86"/>
        <v>0</v>
      </c>
      <c r="W637" s="401">
        <f t="shared" si="80"/>
        <v>0</v>
      </c>
      <c r="X637" s="402"/>
      <c r="Y637" s="402"/>
      <c r="Z637" s="402"/>
      <c r="AA637" s="402"/>
      <c r="AB637" s="402"/>
      <c r="AC637" s="403">
        <f t="shared" si="82"/>
        <v>0</v>
      </c>
      <c r="AD637" s="404">
        <f>IF($AC$2430&lt;85,AC637,AC637-(AC637*'EN-TÊTE DÉLÉGUES'!$C$37))</f>
        <v>0</v>
      </c>
      <c r="AE637" s="405">
        <f t="shared" si="81"/>
        <v>5.5E-2</v>
      </c>
      <c r="AF637" s="406">
        <f t="shared" si="83"/>
        <v>0</v>
      </c>
      <c r="AG637" s="407">
        <f t="shared" si="84"/>
        <v>0</v>
      </c>
    </row>
    <row r="638" spans="1:33" s="408" customFormat="1" ht="12" customHeight="1" x14ac:dyDescent="0.15">
      <c r="A638" s="391">
        <v>9782747082488</v>
      </c>
      <c r="B638" s="414">
        <v>30</v>
      </c>
      <c r="C638" s="393" t="s">
        <v>697</v>
      </c>
      <c r="D638" s="393" t="s">
        <v>1626</v>
      </c>
      <c r="E638" s="393" t="s">
        <v>478</v>
      </c>
      <c r="F638" s="393" t="s">
        <v>257</v>
      </c>
      <c r="G638" s="450" t="s">
        <v>1610</v>
      </c>
      <c r="H638" s="394">
        <f>VLOOKUP(A638,'02.04.2024'!$A$2:$D$70989,3,FALSE)</f>
        <v>158</v>
      </c>
      <c r="I638" s="395"/>
      <c r="J638" s="395">
        <v>300</v>
      </c>
      <c r="K638" s="396"/>
      <c r="L638" s="396"/>
      <c r="M638" s="396">
        <v>42963</v>
      </c>
      <c r="N638" s="396"/>
      <c r="O638" s="397">
        <v>9782747082488</v>
      </c>
      <c r="P638" s="409" t="s">
        <v>405</v>
      </c>
      <c r="Q638" s="397">
        <v>5295775</v>
      </c>
      <c r="R638" s="398">
        <v>6.2</v>
      </c>
      <c r="S638" s="398">
        <f t="shared" si="85"/>
        <v>5.8767772511848344</v>
      </c>
      <c r="T638" s="399">
        <v>5.5E-2</v>
      </c>
      <c r="U638" s="1077"/>
      <c r="V638" s="400">
        <f t="shared" si="86"/>
        <v>0</v>
      </c>
      <c r="W638" s="401">
        <f t="shared" si="80"/>
        <v>0</v>
      </c>
      <c r="X638" s="402"/>
      <c r="Y638" s="402"/>
      <c r="Z638" s="402"/>
      <c r="AA638" s="402"/>
      <c r="AB638" s="402"/>
      <c r="AC638" s="403">
        <f t="shared" si="82"/>
        <v>0</v>
      </c>
      <c r="AD638" s="404">
        <f>IF($AC$2430&lt;85,AC638,AC638-(AC638*'EN-TÊTE DÉLÉGUES'!$C$37))</f>
        <v>0</v>
      </c>
      <c r="AE638" s="405">
        <f t="shared" si="81"/>
        <v>5.5E-2</v>
      </c>
      <c r="AF638" s="406">
        <f t="shared" si="83"/>
        <v>0</v>
      </c>
      <c r="AG638" s="407">
        <f t="shared" si="84"/>
        <v>0</v>
      </c>
    </row>
    <row r="639" spans="1:33" s="408" customFormat="1" ht="12" customHeight="1" x14ac:dyDescent="0.15">
      <c r="A639" s="449">
        <v>9782747082792</v>
      </c>
      <c r="B639" s="414">
        <v>30</v>
      </c>
      <c r="C639" s="450" t="s">
        <v>697</v>
      </c>
      <c r="D639" s="450" t="s">
        <v>1626</v>
      </c>
      <c r="E639" s="450" t="s">
        <v>478</v>
      </c>
      <c r="F639" s="450" t="s">
        <v>257</v>
      </c>
      <c r="G639" s="450" t="s">
        <v>1611</v>
      </c>
      <c r="H639" s="394">
        <f>VLOOKUP(A639,'02.04.2024'!$A$2:$D$70989,3,FALSE)</f>
        <v>236</v>
      </c>
      <c r="I639" s="395"/>
      <c r="J639" s="414">
        <v>300</v>
      </c>
      <c r="K639" s="396"/>
      <c r="L639" s="396"/>
      <c r="M639" s="396">
        <v>43152</v>
      </c>
      <c r="N639" s="396"/>
      <c r="O639" s="394">
        <v>9782747082792</v>
      </c>
      <c r="P639" s="451" t="s">
        <v>430</v>
      </c>
      <c r="Q639" s="394">
        <v>5827366</v>
      </c>
      <c r="R639" s="398">
        <v>6.2</v>
      </c>
      <c r="S639" s="398">
        <f t="shared" si="85"/>
        <v>5.8767772511848344</v>
      </c>
      <c r="T639" s="452">
        <v>5.5E-2</v>
      </c>
      <c r="U639" s="1077"/>
      <c r="V639" s="400">
        <f t="shared" si="86"/>
        <v>0</v>
      </c>
      <c r="W639" s="401">
        <f t="shared" si="80"/>
        <v>0</v>
      </c>
      <c r="X639" s="402"/>
      <c r="Y639" s="402"/>
      <c r="Z639" s="402"/>
      <c r="AA639" s="402"/>
      <c r="AB639" s="402"/>
      <c r="AC639" s="403">
        <f t="shared" si="82"/>
        <v>0</v>
      </c>
      <c r="AD639" s="404">
        <f>IF($AC$2430&lt;85,AC639,AC639-(AC639*'EN-TÊTE DÉLÉGUES'!$C$37))</f>
        <v>0</v>
      </c>
      <c r="AE639" s="405">
        <f t="shared" si="81"/>
        <v>5.5E-2</v>
      </c>
      <c r="AF639" s="406">
        <f t="shared" si="83"/>
        <v>0</v>
      </c>
      <c r="AG639" s="407">
        <f t="shared" si="84"/>
        <v>0</v>
      </c>
    </row>
    <row r="640" spans="1:33" s="408" customFormat="1" ht="12" customHeight="1" x14ac:dyDescent="0.15">
      <c r="A640" s="449">
        <v>9782747090773</v>
      </c>
      <c r="B640" s="414">
        <v>30</v>
      </c>
      <c r="C640" s="450" t="s">
        <v>697</v>
      </c>
      <c r="D640" s="450" t="s">
        <v>1626</v>
      </c>
      <c r="E640" s="450" t="s">
        <v>478</v>
      </c>
      <c r="F640" s="450" t="s">
        <v>257</v>
      </c>
      <c r="G640" s="450" t="s">
        <v>1612</v>
      </c>
      <c r="H640" s="394">
        <f>VLOOKUP(A640,'02.04.2024'!$A$2:$D$70989,3,FALSE)</f>
        <v>104</v>
      </c>
      <c r="I640" s="395"/>
      <c r="J640" s="414">
        <v>300</v>
      </c>
      <c r="K640" s="396"/>
      <c r="L640" s="396"/>
      <c r="M640" s="396">
        <v>43222</v>
      </c>
      <c r="N640" s="396"/>
      <c r="O640" s="394">
        <v>9782747090773</v>
      </c>
      <c r="P640" s="451" t="s">
        <v>541</v>
      </c>
      <c r="Q640" s="394">
        <v>2902027</v>
      </c>
      <c r="R640" s="398">
        <v>6.2</v>
      </c>
      <c r="S640" s="398">
        <f t="shared" si="85"/>
        <v>5.8767772511848344</v>
      </c>
      <c r="T640" s="452">
        <v>5.5E-2</v>
      </c>
      <c r="U640" s="1077"/>
      <c r="V640" s="400">
        <f t="shared" si="86"/>
        <v>0</v>
      </c>
      <c r="W640" s="401">
        <f t="shared" si="80"/>
        <v>0</v>
      </c>
      <c r="X640" s="402"/>
      <c r="Y640" s="402"/>
      <c r="Z640" s="402"/>
      <c r="AA640" s="402"/>
      <c r="AB640" s="402"/>
      <c r="AC640" s="403">
        <f t="shared" si="82"/>
        <v>0</v>
      </c>
      <c r="AD640" s="404">
        <f>IF($AC$2430&lt;85,AC640,AC640-(AC640*'EN-TÊTE DÉLÉGUES'!$C$37))</f>
        <v>0</v>
      </c>
      <c r="AE640" s="405">
        <f t="shared" si="81"/>
        <v>5.5E-2</v>
      </c>
      <c r="AF640" s="406">
        <f t="shared" si="83"/>
        <v>0</v>
      </c>
      <c r="AG640" s="407">
        <f t="shared" si="84"/>
        <v>0</v>
      </c>
    </row>
    <row r="641" spans="1:33" s="408" customFormat="1" ht="12" customHeight="1" x14ac:dyDescent="0.15">
      <c r="A641" s="449">
        <v>9782747098786</v>
      </c>
      <c r="B641" s="414">
        <v>30</v>
      </c>
      <c r="C641" s="393" t="s">
        <v>697</v>
      </c>
      <c r="D641" s="514" t="s">
        <v>1626</v>
      </c>
      <c r="E641" s="514" t="s">
        <v>478</v>
      </c>
      <c r="F641" s="515" t="s">
        <v>257</v>
      </c>
      <c r="G641" s="514" t="s">
        <v>1613</v>
      </c>
      <c r="H641" s="394">
        <f>VLOOKUP(A641,'02.04.2024'!$A$2:$D$70989,3,FALSE)</f>
        <v>55</v>
      </c>
      <c r="I641" s="414"/>
      <c r="J641" s="414">
        <v>300</v>
      </c>
      <c r="K641" s="396"/>
      <c r="L641" s="396"/>
      <c r="M641" s="396">
        <v>43397</v>
      </c>
      <c r="N641" s="396"/>
      <c r="O641" s="394">
        <v>9782747098786</v>
      </c>
      <c r="P641" s="451" t="s">
        <v>665</v>
      </c>
      <c r="Q641" s="414">
        <v>1303491</v>
      </c>
      <c r="R641" s="398">
        <v>6.2</v>
      </c>
      <c r="S641" s="398">
        <f t="shared" si="85"/>
        <v>5.8767772511848344</v>
      </c>
      <c r="T641" s="452">
        <v>5.5E-2</v>
      </c>
      <c r="U641" s="1077"/>
      <c r="V641" s="400">
        <f t="shared" si="86"/>
        <v>0</v>
      </c>
      <c r="W641" s="401">
        <f t="shared" si="80"/>
        <v>0</v>
      </c>
      <c r="X641" s="402"/>
      <c r="Y641" s="402"/>
      <c r="Z641" s="402"/>
      <c r="AA641" s="402"/>
      <c r="AB641" s="402"/>
      <c r="AC641" s="403">
        <f t="shared" si="82"/>
        <v>0</v>
      </c>
      <c r="AD641" s="404">
        <f>IF($AC$2430&lt;85,AC641,AC641-(AC641*'EN-TÊTE DÉLÉGUES'!$C$37))</f>
        <v>0</v>
      </c>
      <c r="AE641" s="405">
        <f t="shared" si="81"/>
        <v>5.5E-2</v>
      </c>
      <c r="AF641" s="406">
        <f t="shared" si="83"/>
        <v>0</v>
      </c>
      <c r="AG641" s="407">
        <f t="shared" si="84"/>
        <v>0</v>
      </c>
    </row>
    <row r="642" spans="1:33" s="408" customFormat="1" ht="12" customHeight="1" x14ac:dyDescent="0.15">
      <c r="A642" s="449">
        <v>9782747099004</v>
      </c>
      <c r="B642" s="414">
        <v>30</v>
      </c>
      <c r="C642" s="393" t="s">
        <v>697</v>
      </c>
      <c r="D642" s="514" t="s">
        <v>1626</v>
      </c>
      <c r="E642" s="514" t="s">
        <v>478</v>
      </c>
      <c r="F642" s="515" t="s">
        <v>257</v>
      </c>
      <c r="G642" s="514" t="s">
        <v>1614</v>
      </c>
      <c r="H642" s="394">
        <f>VLOOKUP(A642,'02.04.2024'!$A$2:$D$70989,3,FALSE)</f>
        <v>150</v>
      </c>
      <c r="I642" s="414"/>
      <c r="J642" s="414">
        <v>300</v>
      </c>
      <c r="K642" s="396"/>
      <c r="L642" s="396"/>
      <c r="M642" s="396">
        <v>43411</v>
      </c>
      <c r="N642" s="396"/>
      <c r="O642" s="394">
        <v>9782747099004</v>
      </c>
      <c r="P642" s="451" t="s">
        <v>657</v>
      </c>
      <c r="Q642" s="414">
        <v>4360941</v>
      </c>
      <c r="R642" s="398">
        <v>6.2</v>
      </c>
      <c r="S642" s="398">
        <f t="shared" si="85"/>
        <v>5.8767772511848344</v>
      </c>
      <c r="T642" s="452">
        <v>5.5E-2</v>
      </c>
      <c r="U642" s="1077"/>
      <c r="V642" s="400">
        <f t="shared" si="86"/>
        <v>0</v>
      </c>
      <c r="W642" s="401">
        <f t="shared" ref="W642:W705" si="87">$R642*$U642</f>
        <v>0</v>
      </c>
      <c r="X642" s="402"/>
      <c r="Y642" s="402"/>
      <c r="Z642" s="402"/>
      <c r="AA642" s="402"/>
      <c r="AB642" s="402"/>
      <c r="AC642" s="403">
        <f t="shared" si="82"/>
        <v>0</v>
      </c>
      <c r="AD642" s="404">
        <f>IF($AC$2430&lt;85,AC642,AC642-(AC642*'EN-TÊTE DÉLÉGUES'!$C$37))</f>
        <v>0</v>
      </c>
      <c r="AE642" s="405">
        <f t="shared" ref="AE642:AE705" si="88">IF(T642=5.5%,0.055,IF(T642=20%,0.2))</f>
        <v>5.5E-2</v>
      </c>
      <c r="AF642" s="406">
        <f t="shared" si="83"/>
        <v>0</v>
      </c>
      <c r="AG642" s="407">
        <f t="shared" si="84"/>
        <v>0</v>
      </c>
    </row>
    <row r="643" spans="1:33" s="408" customFormat="1" ht="12" customHeight="1" x14ac:dyDescent="0.15">
      <c r="A643" s="449">
        <v>9782747098717</v>
      </c>
      <c r="B643" s="414">
        <v>30</v>
      </c>
      <c r="C643" s="393" t="s">
        <v>697</v>
      </c>
      <c r="D643" s="514" t="s">
        <v>1626</v>
      </c>
      <c r="E643" s="514" t="s">
        <v>478</v>
      </c>
      <c r="F643" s="515" t="s">
        <v>257</v>
      </c>
      <c r="G643" s="514" t="s">
        <v>1615</v>
      </c>
      <c r="H643" s="394">
        <f>VLOOKUP(A643,'02.04.2024'!$A$2:$D$70989,3,FALSE)</f>
        <v>277</v>
      </c>
      <c r="I643" s="414"/>
      <c r="J643" s="414">
        <v>300</v>
      </c>
      <c r="K643" s="396"/>
      <c r="L643" s="396"/>
      <c r="M643" s="396">
        <v>43523</v>
      </c>
      <c r="N643" s="396"/>
      <c r="O643" s="394">
        <v>9782747098717</v>
      </c>
      <c r="P643" s="451" t="s">
        <v>1086</v>
      </c>
      <c r="Q643" s="414">
        <v>4293983</v>
      </c>
      <c r="R643" s="398">
        <v>6.2</v>
      </c>
      <c r="S643" s="398">
        <f t="shared" si="85"/>
        <v>5.8767772511848344</v>
      </c>
      <c r="T643" s="452">
        <v>5.5E-2</v>
      </c>
      <c r="U643" s="1077"/>
      <c r="V643" s="400">
        <f t="shared" si="86"/>
        <v>0</v>
      </c>
      <c r="W643" s="401">
        <f t="shared" si="87"/>
        <v>0</v>
      </c>
      <c r="X643" s="402"/>
      <c r="Y643" s="402"/>
      <c r="Z643" s="402"/>
      <c r="AA643" s="402"/>
      <c r="AB643" s="402"/>
      <c r="AC643" s="403">
        <f t="shared" si="82"/>
        <v>0</v>
      </c>
      <c r="AD643" s="404">
        <f>IF($AC$2430&lt;85,AC643,AC643-(AC643*'EN-TÊTE DÉLÉGUES'!$C$37))</f>
        <v>0</v>
      </c>
      <c r="AE643" s="405">
        <f t="shared" si="88"/>
        <v>5.5E-2</v>
      </c>
      <c r="AF643" s="406">
        <f t="shared" si="83"/>
        <v>0</v>
      </c>
      <c r="AG643" s="407">
        <f t="shared" si="84"/>
        <v>0</v>
      </c>
    </row>
    <row r="644" spans="1:33" s="408" customFormat="1" ht="12" customHeight="1" x14ac:dyDescent="0.15">
      <c r="A644" s="449">
        <v>9782747098748</v>
      </c>
      <c r="B644" s="414">
        <v>31</v>
      </c>
      <c r="C644" s="393" t="s">
        <v>697</v>
      </c>
      <c r="D644" s="514" t="s">
        <v>1626</v>
      </c>
      <c r="E644" s="514" t="s">
        <v>478</v>
      </c>
      <c r="F644" s="515" t="s">
        <v>257</v>
      </c>
      <c r="G644" s="514" t="s">
        <v>1616</v>
      </c>
      <c r="H644" s="394">
        <f>VLOOKUP(A644,'02.04.2024'!$A$2:$D$70989,3,FALSE)</f>
        <v>276</v>
      </c>
      <c r="I644" s="414"/>
      <c r="J644" s="414">
        <v>300</v>
      </c>
      <c r="K644" s="396"/>
      <c r="L644" s="396"/>
      <c r="M644" s="396">
        <v>43523</v>
      </c>
      <c r="N644" s="396"/>
      <c r="O644" s="394">
        <v>9782747098748</v>
      </c>
      <c r="P644" s="451" t="s">
        <v>1087</v>
      </c>
      <c r="Q644" s="414">
        <v>1229725</v>
      </c>
      <c r="R644" s="398">
        <v>6.2</v>
      </c>
      <c r="S644" s="398">
        <f t="shared" si="85"/>
        <v>5.8767772511848344</v>
      </c>
      <c r="T644" s="452">
        <v>5.5E-2</v>
      </c>
      <c r="U644" s="1077"/>
      <c r="V644" s="400">
        <f t="shared" si="86"/>
        <v>0</v>
      </c>
      <c r="W644" s="401">
        <f t="shared" si="87"/>
        <v>0</v>
      </c>
      <c r="X644" s="402"/>
      <c r="Y644" s="402"/>
      <c r="Z644" s="402"/>
      <c r="AA644" s="402"/>
      <c r="AB644" s="402"/>
      <c r="AC644" s="403">
        <f t="shared" si="82"/>
        <v>0</v>
      </c>
      <c r="AD644" s="404">
        <f>IF($AC$2430&lt;85,AC644,AC644-(AC644*'EN-TÊTE DÉLÉGUES'!$C$37))</f>
        <v>0</v>
      </c>
      <c r="AE644" s="405">
        <f t="shared" si="88"/>
        <v>5.5E-2</v>
      </c>
      <c r="AF644" s="406">
        <f t="shared" si="83"/>
        <v>0</v>
      </c>
      <c r="AG644" s="407">
        <f t="shared" si="84"/>
        <v>0</v>
      </c>
    </row>
    <row r="645" spans="1:33" s="408" customFormat="1" ht="12" customHeight="1" x14ac:dyDescent="0.15">
      <c r="A645" s="391">
        <v>9791036312557</v>
      </c>
      <c r="B645" s="414">
        <v>31</v>
      </c>
      <c r="C645" s="426" t="s">
        <v>697</v>
      </c>
      <c r="D645" s="393" t="s">
        <v>1626</v>
      </c>
      <c r="E645" s="393" t="s">
        <v>478</v>
      </c>
      <c r="F645" s="393" t="s">
        <v>257</v>
      </c>
      <c r="G645" s="393" t="s">
        <v>2686</v>
      </c>
      <c r="H645" s="394">
        <f>VLOOKUP(A645,'02.04.2024'!$A$2:$D$70989,3,FALSE)</f>
        <v>39</v>
      </c>
      <c r="I645" s="395"/>
      <c r="J645" s="414">
        <v>300</v>
      </c>
      <c r="K645" s="396"/>
      <c r="L645" s="396"/>
      <c r="M645" s="396">
        <v>43761</v>
      </c>
      <c r="N645" s="396"/>
      <c r="O645" s="397">
        <v>9791036312557</v>
      </c>
      <c r="P645" s="409" t="s">
        <v>1342</v>
      </c>
      <c r="Q645" s="397">
        <v>6055913</v>
      </c>
      <c r="R645" s="398">
        <v>6.2</v>
      </c>
      <c r="S645" s="398">
        <f t="shared" si="85"/>
        <v>5.8767772511848344</v>
      </c>
      <c r="T645" s="399">
        <v>5.5E-2</v>
      </c>
      <c r="U645" s="1077"/>
      <c r="V645" s="400">
        <f t="shared" si="86"/>
        <v>0</v>
      </c>
      <c r="W645" s="401">
        <f t="shared" si="87"/>
        <v>0</v>
      </c>
      <c r="X645" s="402"/>
      <c r="Y645" s="402"/>
      <c r="Z645" s="402"/>
      <c r="AA645" s="402"/>
      <c r="AB645" s="402"/>
      <c r="AC645" s="403">
        <f t="shared" ref="AC645:AC703" si="89">W645/(1+AE645)</f>
        <v>0</v>
      </c>
      <c r="AD645" s="404">
        <f>IF($AC$2430&lt;85,AC645,AC645-(AC645*'EN-TÊTE DÉLÉGUES'!$C$37))</f>
        <v>0</v>
      </c>
      <c r="AE645" s="405">
        <f t="shared" si="88"/>
        <v>5.5E-2</v>
      </c>
      <c r="AF645" s="406">
        <f t="shared" si="83"/>
        <v>0</v>
      </c>
      <c r="AG645" s="407">
        <f t="shared" si="84"/>
        <v>0</v>
      </c>
    </row>
    <row r="646" spans="1:33" s="408" customFormat="1" ht="12" customHeight="1" x14ac:dyDescent="0.15">
      <c r="A646" s="391">
        <v>9791036317217</v>
      </c>
      <c r="B646" s="414">
        <v>31</v>
      </c>
      <c r="C646" s="393" t="s">
        <v>697</v>
      </c>
      <c r="D646" s="514" t="s">
        <v>1626</v>
      </c>
      <c r="E646" s="514" t="s">
        <v>478</v>
      </c>
      <c r="F646" s="515" t="s">
        <v>257</v>
      </c>
      <c r="G646" s="393" t="s">
        <v>3030</v>
      </c>
      <c r="H646" s="394">
        <f>VLOOKUP(A646,'02.04.2024'!$A$2:$D$70989,3,FALSE)</f>
        <v>599</v>
      </c>
      <c r="I646" s="395"/>
      <c r="J646" s="414">
        <v>300</v>
      </c>
      <c r="K646" s="396"/>
      <c r="L646" s="396"/>
      <c r="M646" s="396">
        <v>44321</v>
      </c>
      <c r="N646" s="396"/>
      <c r="O646" s="397">
        <v>9791036317217</v>
      </c>
      <c r="P646" s="409" t="s">
        <v>1863</v>
      </c>
      <c r="Q646" s="397">
        <v>3372876</v>
      </c>
      <c r="R646" s="398">
        <v>6.2</v>
      </c>
      <c r="S646" s="398">
        <f t="shared" si="85"/>
        <v>5.8767772511848344</v>
      </c>
      <c r="T646" s="399">
        <v>5.5E-2</v>
      </c>
      <c r="U646" s="1077"/>
      <c r="V646" s="400">
        <f t="shared" si="86"/>
        <v>0</v>
      </c>
      <c r="W646" s="401">
        <f t="shared" si="87"/>
        <v>0</v>
      </c>
      <c r="X646" s="402"/>
      <c r="Y646" s="402"/>
      <c r="Z646" s="402"/>
      <c r="AA646" s="402"/>
      <c r="AB646" s="402"/>
      <c r="AC646" s="403">
        <f t="shared" si="89"/>
        <v>0</v>
      </c>
      <c r="AD646" s="404">
        <f>IF($AC$2430&lt;85,AC646,AC646-(AC646*'EN-TÊTE DÉLÉGUES'!$C$37))</f>
        <v>0</v>
      </c>
      <c r="AE646" s="405">
        <f t="shared" si="88"/>
        <v>5.5E-2</v>
      </c>
      <c r="AF646" s="406">
        <f t="shared" si="83"/>
        <v>0</v>
      </c>
      <c r="AG646" s="407">
        <f t="shared" si="84"/>
        <v>0</v>
      </c>
    </row>
    <row r="647" spans="1:33" s="408" customFormat="1" ht="12" customHeight="1" x14ac:dyDescent="0.15">
      <c r="A647" s="391">
        <v>9782747082426</v>
      </c>
      <c r="B647" s="414">
        <v>31</v>
      </c>
      <c r="C647" s="393" t="s">
        <v>697</v>
      </c>
      <c r="D647" s="393" t="s">
        <v>1626</v>
      </c>
      <c r="E647" s="393" t="s">
        <v>478</v>
      </c>
      <c r="F647" s="393" t="s">
        <v>3557</v>
      </c>
      <c r="G647" s="450" t="s">
        <v>1617</v>
      </c>
      <c r="H647" s="394">
        <f>VLOOKUP(A647,'02.04.2024'!$A$2:$D$70989,3,FALSE)</f>
        <v>1670</v>
      </c>
      <c r="I647" s="395"/>
      <c r="J647" s="395">
        <v>200</v>
      </c>
      <c r="K647" s="396"/>
      <c r="L647" s="396"/>
      <c r="M647" s="396">
        <v>42963</v>
      </c>
      <c r="N647" s="396"/>
      <c r="O647" s="397">
        <v>9782747082426</v>
      </c>
      <c r="P647" s="409" t="s">
        <v>404</v>
      </c>
      <c r="Q647" s="397">
        <v>5293806</v>
      </c>
      <c r="R647" s="398">
        <v>6.2</v>
      </c>
      <c r="S647" s="398">
        <f t="shared" si="85"/>
        <v>5.8767772511848344</v>
      </c>
      <c r="T647" s="399">
        <v>5.5E-2</v>
      </c>
      <c r="U647" s="1077"/>
      <c r="V647" s="400">
        <f t="shared" si="86"/>
        <v>0</v>
      </c>
      <c r="W647" s="401">
        <f t="shared" si="87"/>
        <v>0</v>
      </c>
      <c r="X647" s="402"/>
      <c r="Y647" s="402"/>
      <c r="Z647" s="402"/>
      <c r="AA647" s="402"/>
      <c r="AB647" s="402"/>
      <c r="AC647" s="403">
        <f t="shared" si="89"/>
        <v>0</v>
      </c>
      <c r="AD647" s="404">
        <f>IF($AC$2430&lt;85,AC647,AC647-(AC647*'EN-TÊTE DÉLÉGUES'!$C$37))</f>
        <v>0</v>
      </c>
      <c r="AE647" s="405">
        <f t="shared" si="88"/>
        <v>5.5E-2</v>
      </c>
      <c r="AF647" s="406">
        <f t="shared" si="83"/>
        <v>0</v>
      </c>
      <c r="AG647" s="407">
        <f t="shared" si="84"/>
        <v>0</v>
      </c>
    </row>
    <row r="648" spans="1:33" s="408" customFormat="1" ht="12" customHeight="1" x14ac:dyDescent="0.15">
      <c r="A648" s="391">
        <v>9782747086301</v>
      </c>
      <c r="B648" s="414">
        <v>31</v>
      </c>
      <c r="C648" s="393" t="s">
        <v>697</v>
      </c>
      <c r="D648" s="393" t="s">
        <v>1626</v>
      </c>
      <c r="E648" s="393" t="s">
        <v>478</v>
      </c>
      <c r="F648" s="393" t="s">
        <v>3557</v>
      </c>
      <c r="G648" s="450" t="s">
        <v>1618</v>
      </c>
      <c r="H648" s="394">
        <f>VLOOKUP(A648,'02.04.2024'!$A$2:$D$70989,3,FALSE)</f>
        <v>1015</v>
      </c>
      <c r="I648" s="395"/>
      <c r="J648" s="395">
        <v>200</v>
      </c>
      <c r="K648" s="396"/>
      <c r="L648" s="396"/>
      <c r="M648" s="396">
        <v>43026</v>
      </c>
      <c r="N648" s="396"/>
      <c r="O648" s="397">
        <v>9782747086301</v>
      </c>
      <c r="P648" s="409" t="s">
        <v>463</v>
      </c>
      <c r="Q648" s="397">
        <v>8527079</v>
      </c>
      <c r="R648" s="398">
        <v>6.2</v>
      </c>
      <c r="S648" s="398">
        <f t="shared" si="85"/>
        <v>5.8767772511848344</v>
      </c>
      <c r="T648" s="399">
        <v>5.5E-2</v>
      </c>
      <c r="U648" s="1077"/>
      <c r="V648" s="400">
        <f t="shared" si="86"/>
        <v>0</v>
      </c>
      <c r="W648" s="401">
        <f t="shared" si="87"/>
        <v>0</v>
      </c>
      <c r="X648" s="402"/>
      <c r="Y648" s="402"/>
      <c r="Z648" s="402"/>
      <c r="AA648" s="402"/>
      <c r="AB648" s="402"/>
      <c r="AC648" s="403">
        <f t="shared" si="89"/>
        <v>0</v>
      </c>
      <c r="AD648" s="404">
        <f>IF($AC$2430&lt;85,AC648,AC648-(AC648*'EN-TÊTE DÉLÉGUES'!$C$37))</f>
        <v>0</v>
      </c>
      <c r="AE648" s="405">
        <f t="shared" si="88"/>
        <v>5.5E-2</v>
      </c>
      <c r="AF648" s="406">
        <f t="shared" si="83"/>
        <v>0</v>
      </c>
      <c r="AG648" s="407">
        <f t="shared" si="84"/>
        <v>0</v>
      </c>
    </row>
    <row r="649" spans="1:33" s="408" customFormat="1" ht="12" customHeight="1" x14ac:dyDescent="0.15">
      <c r="A649" s="391">
        <v>9782747088305</v>
      </c>
      <c r="B649" s="414">
        <v>31</v>
      </c>
      <c r="C649" s="393" t="s">
        <v>697</v>
      </c>
      <c r="D649" s="393" t="s">
        <v>1626</v>
      </c>
      <c r="E649" s="393" t="s">
        <v>478</v>
      </c>
      <c r="F649" s="393" t="s">
        <v>3557</v>
      </c>
      <c r="G649" s="450" t="s">
        <v>2697</v>
      </c>
      <c r="H649" s="394">
        <f>VLOOKUP(A649,'02.04.2024'!$A$2:$D$70989,3,FALSE)</f>
        <v>52</v>
      </c>
      <c r="I649" s="395"/>
      <c r="J649" s="395">
        <v>300</v>
      </c>
      <c r="K649" s="396"/>
      <c r="L649" s="396"/>
      <c r="M649" s="396">
        <v>43222</v>
      </c>
      <c r="N649" s="396"/>
      <c r="O649" s="397">
        <v>9782747088305</v>
      </c>
      <c r="P649" s="409" t="s">
        <v>2698</v>
      </c>
      <c r="Q649" s="397">
        <v>3584110</v>
      </c>
      <c r="R649" s="398">
        <v>6.2</v>
      </c>
      <c r="S649" s="398">
        <f t="shared" si="85"/>
        <v>5.8767772511848344</v>
      </c>
      <c r="T649" s="399">
        <v>5.5E-2</v>
      </c>
      <c r="U649" s="1077"/>
      <c r="V649" s="400">
        <f t="shared" si="86"/>
        <v>0</v>
      </c>
      <c r="W649" s="401">
        <f t="shared" si="87"/>
        <v>0</v>
      </c>
      <c r="X649" s="402"/>
      <c r="Y649" s="402"/>
      <c r="Z649" s="402"/>
      <c r="AA649" s="402"/>
      <c r="AB649" s="402"/>
      <c r="AC649" s="403">
        <f t="shared" si="89"/>
        <v>0</v>
      </c>
      <c r="AD649" s="404">
        <f>IF($AC$2430&lt;85,AC649,AC649-(AC649*'EN-TÊTE DÉLÉGUES'!$C$37))</f>
        <v>0</v>
      </c>
      <c r="AE649" s="405">
        <f t="shared" si="88"/>
        <v>5.5E-2</v>
      </c>
      <c r="AF649" s="406">
        <f t="shared" si="83"/>
        <v>0</v>
      </c>
      <c r="AG649" s="407">
        <f t="shared" si="84"/>
        <v>0</v>
      </c>
    </row>
    <row r="650" spans="1:33" s="408" customFormat="1" ht="12" customHeight="1" x14ac:dyDescent="0.15">
      <c r="A650" s="449">
        <v>9782747097024</v>
      </c>
      <c r="B650" s="414">
        <v>31</v>
      </c>
      <c r="C650" s="450" t="s">
        <v>697</v>
      </c>
      <c r="D650" s="450" t="s">
        <v>1626</v>
      </c>
      <c r="E650" s="450" t="s">
        <v>478</v>
      </c>
      <c r="F650" s="450" t="s">
        <v>3557</v>
      </c>
      <c r="G650" s="450" t="s">
        <v>1619</v>
      </c>
      <c r="H650" s="394">
        <f>VLOOKUP(A650,'02.04.2024'!$A$2:$D$70989,3,FALSE)</f>
        <v>1285</v>
      </c>
      <c r="I650" s="395"/>
      <c r="J650" s="395">
        <v>200</v>
      </c>
      <c r="K650" s="396"/>
      <c r="L650" s="396"/>
      <c r="M650" s="396">
        <v>43328</v>
      </c>
      <c r="N650" s="396"/>
      <c r="O650" s="394">
        <v>9782747097024</v>
      </c>
      <c r="P650" s="451" t="s">
        <v>582</v>
      </c>
      <c r="Q650" s="394">
        <v>2165268</v>
      </c>
      <c r="R650" s="398">
        <v>6.2</v>
      </c>
      <c r="S650" s="398">
        <f t="shared" si="85"/>
        <v>5.8767772511848344</v>
      </c>
      <c r="T650" s="452">
        <v>5.5E-2</v>
      </c>
      <c r="U650" s="1077"/>
      <c r="V650" s="400">
        <f t="shared" si="86"/>
        <v>0</v>
      </c>
      <c r="W650" s="401">
        <f t="shared" si="87"/>
        <v>0</v>
      </c>
      <c r="X650" s="402"/>
      <c r="Y650" s="402"/>
      <c r="Z650" s="402"/>
      <c r="AA650" s="402"/>
      <c r="AB650" s="402"/>
      <c r="AC650" s="403">
        <f t="shared" si="89"/>
        <v>0</v>
      </c>
      <c r="AD650" s="404">
        <f>IF($AC$2430&lt;85,AC650,AC650-(AC650*'EN-TÊTE DÉLÉGUES'!$C$37))</f>
        <v>0</v>
      </c>
      <c r="AE650" s="405">
        <f t="shared" si="88"/>
        <v>5.5E-2</v>
      </c>
      <c r="AF650" s="406">
        <f t="shared" si="83"/>
        <v>0</v>
      </c>
      <c r="AG650" s="407">
        <f t="shared" si="84"/>
        <v>0</v>
      </c>
    </row>
    <row r="651" spans="1:33" s="408" customFormat="1" ht="12" customHeight="1" x14ac:dyDescent="0.15">
      <c r="A651" s="449">
        <v>9782747097000</v>
      </c>
      <c r="B651" s="414">
        <v>31</v>
      </c>
      <c r="C651" s="450" t="s">
        <v>697</v>
      </c>
      <c r="D651" s="450" t="s">
        <v>1626</v>
      </c>
      <c r="E651" s="450" t="s">
        <v>478</v>
      </c>
      <c r="F651" s="450" t="s">
        <v>3557</v>
      </c>
      <c r="G651" s="450" t="s">
        <v>1620</v>
      </c>
      <c r="H651" s="394">
        <f>VLOOKUP(A651,'02.04.2024'!$A$2:$D$70989,3,FALSE)</f>
        <v>6</v>
      </c>
      <c r="I651" s="395"/>
      <c r="J651" s="395">
        <v>300</v>
      </c>
      <c r="K651" s="396"/>
      <c r="L651" s="396"/>
      <c r="M651" s="396">
        <v>43328</v>
      </c>
      <c r="N651" s="396"/>
      <c r="O651" s="394">
        <v>9782747097000</v>
      </c>
      <c r="P651" s="451" t="s">
        <v>583</v>
      </c>
      <c r="Q651" s="394">
        <v>8899856</v>
      </c>
      <c r="R651" s="398">
        <v>6.2</v>
      </c>
      <c r="S651" s="398">
        <f t="shared" si="85"/>
        <v>5.8767772511848344</v>
      </c>
      <c r="T651" s="452">
        <v>5.5E-2</v>
      </c>
      <c r="U651" s="1077"/>
      <c r="V651" s="400">
        <f t="shared" si="86"/>
        <v>0</v>
      </c>
      <c r="W651" s="401">
        <f t="shared" si="87"/>
        <v>0</v>
      </c>
      <c r="X651" s="402"/>
      <c r="Y651" s="402"/>
      <c r="Z651" s="402"/>
      <c r="AA651" s="402"/>
      <c r="AB651" s="402"/>
      <c r="AC651" s="403">
        <f t="shared" si="89"/>
        <v>0</v>
      </c>
      <c r="AD651" s="404">
        <f>IF($AC$2430&lt;85,AC651,AC651-(AC651*'EN-TÊTE DÉLÉGUES'!$C$37))</f>
        <v>0</v>
      </c>
      <c r="AE651" s="405">
        <f t="shared" si="88"/>
        <v>5.5E-2</v>
      </c>
      <c r="AF651" s="406">
        <f t="shared" si="83"/>
        <v>0</v>
      </c>
      <c r="AG651" s="407">
        <f t="shared" si="84"/>
        <v>0</v>
      </c>
    </row>
    <row r="652" spans="1:33" s="408" customFormat="1" ht="12" customHeight="1" x14ac:dyDescent="0.15">
      <c r="A652" s="449">
        <v>9782747098793</v>
      </c>
      <c r="B652" s="414">
        <v>31</v>
      </c>
      <c r="C652" s="393" t="s">
        <v>697</v>
      </c>
      <c r="D652" s="514" t="s">
        <v>1626</v>
      </c>
      <c r="E652" s="514" t="s">
        <v>478</v>
      </c>
      <c r="F652" s="450" t="s">
        <v>3557</v>
      </c>
      <c r="G652" s="514" t="s">
        <v>1621</v>
      </c>
      <c r="H652" s="394">
        <f>VLOOKUP(A652,'02.04.2024'!$A$2:$D$70989,3,FALSE)</f>
        <v>96</v>
      </c>
      <c r="I652" s="414"/>
      <c r="J652" s="414">
        <v>300</v>
      </c>
      <c r="K652" s="396"/>
      <c r="L652" s="396"/>
      <c r="M652" s="396">
        <v>43411</v>
      </c>
      <c r="N652" s="396"/>
      <c r="O652" s="394">
        <v>9782747098793</v>
      </c>
      <c r="P652" s="451" t="s">
        <v>658</v>
      </c>
      <c r="Q652" s="414">
        <v>4360818</v>
      </c>
      <c r="R652" s="398">
        <v>6.2</v>
      </c>
      <c r="S652" s="398">
        <f t="shared" si="85"/>
        <v>5.8767772511848344</v>
      </c>
      <c r="T652" s="452">
        <v>5.5E-2</v>
      </c>
      <c r="U652" s="1077"/>
      <c r="V652" s="400">
        <f t="shared" si="86"/>
        <v>0</v>
      </c>
      <c r="W652" s="401">
        <f t="shared" si="87"/>
        <v>0</v>
      </c>
      <c r="X652" s="402"/>
      <c r="Y652" s="402"/>
      <c r="Z652" s="402"/>
      <c r="AA652" s="402"/>
      <c r="AB652" s="402"/>
      <c r="AC652" s="403">
        <f t="shared" si="89"/>
        <v>0</v>
      </c>
      <c r="AD652" s="404">
        <f>IF($AC$2430&lt;85,AC652,AC652-(AC652*'EN-TÊTE DÉLÉGUES'!$C$37))</f>
        <v>0</v>
      </c>
      <c r="AE652" s="405">
        <f t="shared" si="88"/>
        <v>5.5E-2</v>
      </c>
      <c r="AF652" s="406">
        <f t="shared" si="83"/>
        <v>0</v>
      </c>
      <c r="AG652" s="407">
        <f t="shared" si="84"/>
        <v>0</v>
      </c>
    </row>
    <row r="653" spans="1:33" s="408" customFormat="1" ht="12" customHeight="1" x14ac:dyDescent="0.15">
      <c r="A653" s="449">
        <v>9791036305689</v>
      </c>
      <c r="B653" s="414">
        <v>31</v>
      </c>
      <c r="C653" s="393" t="s">
        <v>697</v>
      </c>
      <c r="D653" s="514" t="s">
        <v>1626</v>
      </c>
      <c r="E653" s="514" t="s">
        <v>478</v>
      </c>
      <c r="F653" s="450" t="s">
        <v>3557</v>
      </c>
      <c r="G653" s="514" t="s">
        <v>1622</v>
      </c>
      <c r="H653" s="394">
        <f>VLOOKUP(A653,'02.04.2024'!$A$2:$D$70989,3,FALSE)</f>
        <v>54</v>
      </c>
      <c r="I653" s="414"/>
      <c r="J653" s="414">
        <v>300</v>
      </c>
      <c r="K653" s="396"/>
      <c r="L653" s="396"/>
      <c r="M653" s="396">
        <v>43594</v>
      </c>
      <c r="N653" s="396"/>
      <c r="O653" s="394">
        <v>9791036305689</v>
      </c>
      <c r="P653" s="451" t="s">
        <v>1088</v>
      </c>
      <c r="Q653" s="414">
        <v>7205556</v>
      </c>
      <c r="R653" s="398">
        <v>6.2</v>
      </c>
      <c r="S653" s="398">
        <f t="shared" si="85"/>
        <v>5.8767772511848344</v>
      </c>
      <c r="T653" s="452">
        <v>5.5E-2</v>
      </c>
      <c r="U653" s="1077"/>
      <c r="V653" s="400">
        <f t="shared" si="86"/>
        <v>0</v>
      </c>
      <c r="W653" s="401">
        <f t="shared" si="87"/>
        <v>0</v>
      </c>
      <c r="X653" s="402"/>
      <c r="Y653" s="402"/>
      <c r="Z653" s="402"/>
      <c r="AA653" s="402"/>
      <c r="AB653" s="402"/>
      <c r="AC653" s="403">
        <f t="shared" si="89"/>
        <v>0</v>
      </c>
      <c r="AD653" s="404">
        <f>IF($AC$2430&lt;85,AC653,AC653-(AC653*'EN-TÊTE DÉLÉGUES'!$C$37))</f>
        <v>0</v>
      </c>
      <c r="AE653" s="405">
        <f t="shared" si="88"/>
        <v>5.5E-2</v>
      </c>
      <c r="AF653" s="406">
        <f t="shared" si="83"/>
        <v>0</v>
      </c>
      <c r="AG653" s="407">
        <f t="shared" si="84"/>
        <v>0</v>
      </c>
    </row>
    <row r="654" spans="1:33" s="408" customFormat="1" ht="12" customHeight="1" x14ac:dyDescent="0.15">
      <c r="A654" s="391">
        <v>9791036310904</v>
      </c>
      <c r="B654" s="414">
        <v>31</v>
      </c>
      <c r="C654" s="426" t="s">
        <v>697</v>
      </c>
      <c r="D654" s="393" t="s">
        <v>1626</v>
      </c>
      <c r="E654" s="393" t="s">
        <v>478</v>
      </c>
      <c r="F654" s="450" t="s">
        <v>3557</v>
      </c>
      <c r="G654" s="393" t="s">
        <v>3559</v>
      </c>
      <c r="H654" s="394">
        <f>VLOOKUP(A654,'02.04.2024'!$A$2:$D$70989,3,FALSE)</f>
        <v>170</v>
      </c>
      <c r="I654" s="395"/>
      <c r="J654" s="414">
        <v>300</v>
      </c>
      <c r="K654" s="396"/>
      <c r="L654" s="396"/>
      <c r="M654" s="396">
        <v>43705</v>
      </c>
      <c r="N654" s="396"/>
      <c r="O654" s="397">
        <v>9791036310904</v>
      </c>
      <c r="P654" s="409" t="s">
        <v>1349</v>
      </c>
      <c r="Q654" s="397">
        <v>5121931</v>
      </c>
      <c r="R654" s="398">
        <v>6.2</v>
      </c>
      <c r="S654" s="398">
        <f t="shared" si="85"/>
        <v>5.8767772511848344</v>
      </c>
      <c r="T654" s="399">
        <v>5.5E-2</v>
      </c>
      <c r="U654" s="1077"/>
      <c r="V654" s="400">
        <f t="shared" si="86"/>
        <v>0</v>
      </c>
      <c r="W654" s="401">
        <f t="shared" si="87"/>
        <v>0</v>
      </c>
      <c r="X654" s="402"/>
      <c r="Y654" s="402"/>
      <c r="Z654" s="402"/>
      <c r="AA654" s="402"/>
      <c r="AB654" s="402"/>
      <c r="AC654" s="403">
        <f t="shared" si="89"/>
        <v>0</v>
      </c>
      <c r="AD654" s="404">
        <f>IF($AC$2430&lt;85,AC654,AC654-(AC654*'EN-TÊTE DÉLÉGUES'!$C$37))</f>
        <v>0</v>
      </c>
      <c r="AE654" s="405">
        <f t="shared" si="88"/>
        <v>5.5E-2</v>
      </c>
      <c r="AF654" s="406">
        <f t="shared" si="83"/>
        <v>0</v>
      </c>
      <c r="AG654" s="407">
        <f t="shared" si="84"/>
        <v>0</v>
      </c>
    </row>
    <row r="655" spans="1:33" s="408" customFormat="1" ht="12" customHeight="1" x14ac:dyDescent="0.15">
      <c r="A655" s="391">
        <v>9791036311727</v>
      </c>
      <c r="B655" s="414">
        <v>31</v>
      </c>
      <c r="C655" s="426" t="s">
        <v>697</v>
      </c>
      <c r="D655" s="393" t="s">
        <v>1626</v>
      </c>
      <c r="E655" s="393" t="s">
        <v>478</v>
      </c>
      <c r="F655" s="450" t="s">
        <v>3557</v>
      </c>
      <c r="G655" s="393" t="s">
        <v>3031</v>
      </c>
      <c r="H655" s="394">
        <f>VLOOKUP(A655,'02.04.2024'!$A$2:$D$70989,3,FALSE)</f>
        <v>783</v>
      </c>
      <c r="I655" s="395"/>
      <c r="J655" s="414">
        <v>200</v>
      </c>
      <c r="K655" s="396"/>
      <c r="L655" s="396"/>
      <c r="M655" s="396">
        <v>43705</v>
      </c>
      <c r="N655" s="396"/>
      <c r="O655" s="397">
        <v>9791036311727</v>
      </c>
      <c r="P655" s="409" t="s">
        <v>1360</v>
      </c>
      <c r="Q655" s="397">
        <v>5360047</v>
      </c>
      <c r="R655" s="398">
        <v>6.2</v>
      </c>
      <c r="S655" s="398">
        <f t="shared" si="85"/>
        <v>5.8767772511848344</v>
      </c>
      <c r="T655" s="399">
        <v>5.5E-2</v>
      </c>
      <c r="U655" s="1077"/>
      <c r="V655" s="400">
        <f t="shared" si="86"/>
        <v>0</v>
      </c>
      <c r="W655" s="401">
        <f t="shared" si="87"/>
        <v>0</v>
      </c>
      <c r="X655" s="402"/>
      <c r="Y655" s="402"/>
      <c r="Z655" s="402"/>
      <c r="AA655" s="402"/>
      <c r="AB655" s="402"/>
      <c r="AC655" s="403">
        <f t="shared" si="89"/>
        <v>0</v>
      </c>
      <c r="AD655" s="404">
        <f>IF($AC$2430&lt;85,AC655,AC655-(AC655*'EN-TÊTE DÉLÉGUES'!$C$37))</f>
        <v>0</v>
      </c>
      <c r="AE655" s="405">
        <f t="shared" si="88"/>
        <v>5.5E-2</v>
      </c>
      <c r="AF655" s="406">
        <f t="shared" si="83"/>
        <v>0</v>
      </c>
      <c r="AG655" s="407">
        <f t="shared" si="84"/>
        <v>0</v>
      </c>
    </row>
    <row r="656" spans="1:33" s="1" customFormat="1" ht="12" customHeight="1" x14ac:dyDescent="0.15">
      <c r="A656" s="187">
        <v>9791036311710</v>
      </c>
      <c r="B656" s="226">
        <v>31</v>
      </c>
      <c r="C656" s="326" t="s">
        <v>697</v>
      </c>
      <c r="D656" s="188" t="s">
        <v>1626</v>
      </c>
      <c r="E656" s="188" t="s">
        <v>478</v>
      </c>
      <c r="F656" s="222" t="s">
        <v>3557</v>
      </c>
      <c r="G656" s="188" t="s">
        <v>1623</v>
      </c>
      <c r="H656" s="189">
        <f>VLOOKUP(A656,'02.04.2024'!$A$2:$D$70989,3,FALSE)</f>
        <v>0</v>
      </c>
      <c r="I656" s="190" t="s">
        <v>377</v>
      </c>
      <c r="J656" s="226">
        <v>300</v>
      </c>
      <c r="K656" s="191"/>
      <c r="L656" s="191"/>
      <c r="M656" s="191">
        <v>43705</v>
      </c>
      <c r="N656" s="191"/>
      <c r="O656" s="192">
        <v>9791036311710</v>
      </c>
      <c r="P656" s="193" t="s">
        <v>1416</v>
      </c>
      <c r="Q656" s="192">
        <v>5359924</v>
      </c>
      <c r="R656" s="194">
        <v>6.2</v>
      </c>
      <c r="S656" s="194">
        <f t="shared" si="85"/>
        <v>5.8767772511848344</v>
      </c>
      <c r="T656" s="223">
        <v>5.5E-2</v>
      </c>
      <c r="U656" s="1079"/>
      <c r="V656" s="239">
        <f t="shared" si="86"/>
        <v>0</v>
      </c>
      <c r="W656" s="195">
        <f t="shared" si="87"/>
        <v>0</v>
      </c>
      <c r="X656" s="197"/>
      <c r="Y656" s="197"/>
      <c r="Z656" s="197"/>
      <c r="AA656" s="197"/>
      <c r="AB656" s="197"/>
      <c r="AC656" s="209">
        <f t="shared" si="89"/>
        <v>0</v>
      </c>
      <c r="AD656" s="217">
        <f>IF($AC$2430&lt;85,AC656,AC656-(AC656*'EN-TÊTE DÉLÉGUES'!$C$37))</f>
        <v>0</v>
      </c>
      <c r="AE656" s="210">
        <f t="shared" si="88"/>
        <v>5.5E-2</v>
      </c>
      <c r="AF656" s="211">
        <f t="shared" si="83"/>
        <v>0</v>
      </c>
      <c r="AG656" s="212">
        <f t="shared" si="84"/>
        <v>0</v>
      </c>
    </row>
    <row r="657" spans="1:33" s="1" customFormat="1" ht="12" customHeight="1" x14ac:dyDescent="0.15">
      <c r="A657" s="187">
        <v>9791036310898</v>
      </c>
      <c r="B657" s="226">
        <v>31</v>
      </c>
      <c r="C657" s="326" t="s">
        <v>697</v>
      </c>
      <c r="D657" s="188" t="s">
        <v>1626</v>
      </c>
      <c r="E657" s="188" t="s">
        <v>478</v>
      </c>
      <c r="F657" s="222" t="s">
        <v>3557</v>
      </c>
      <c r="G657" s="188" t="s">
        <v>1624</v>
      </c>
      <c r="H657" s="189">
        <f>VLOOKUP(A657,'02.04.2024'!$A$2:$D$70989,3,FALSE)</f>
        <v>0</v>
      </c>
      <c r="I657" s="190" t="s">
        <v>377</v>
      </c>
      <c r="J657" s="226">
        <v>300</v>
      </c>
      <c r="K657" s="191"/>
      <c r="L657" s="191"/>
      <c r="M657" s="191">
        <v>43747</v>
      </c>
      <c r="N657" s="191"/>
      <c r="O657" s="192">
        <v>9791036310898</v>
      </c>
      <c r="P657" s="193" t="s">
        <v>1386</v>
      </c>
      <c r="Q657" s="192">
        <v>5121808</v>
      </c>
      <c r="R657" s="194">
        <v>6.2</v>
      </c>
      <c r="S657" s="194">
        <f t="shared" si="85"/>
        <v>5.8767772511848344</v>
      </c>
      <c r="T657" s="223">
        <v>5.5E-2</v>
      </c>
      <c r="U657" s="1079"/>
      <c r="V657" s="239">
        <f t="shared" si="86"/>
        <v>0</v>
      </c>
      <c r="W657" s="195">
        <f t="shared" si="87"/>
        <v>0</v>
      </c>
      <c r="X657" s="197"/>
      <c r="Y657" s="197"/>
      <c r="Z657" s="197"/>
      <c r="AA657" s="197"/>
      <c r="AB657" s="197"/>
      <c r="AC657" s="209">
        <f t="shared" si="89"/>
        <v>0</v>
      </c>
      <c r="AD657" s="217">
        <f>IF($AC$2430&lt;85,AC657,AC657-(AC657*'EN-TÊTE DÉLÉGUES'!$C$37))</f>
        <v>0</v>
      </c>
      <c r="AE657" s="210">
        <f t="shared" si="88"/>
        <v>5.5E-2</v>
      </c>
      <c r="AF657" s="211">
        <f t="shared" si="83"/>
        <v>0</v>
      </c>
      <c r="AG657" s="212">
        <f t="shared" si="84"/>
        <v>0</v>
      </c>
    </row>
    <row r="658" spans="1:33" s="408" customFormat="1" ht="12" customHeight="1" x14ac:dyDescent="0.15">
      <c r="A658" s="391">
        <v>9791036312212</v>
      </c>
      <c r="B658" s="414">
        <v>31</v>
      </c>
      <c r="C658" s="426" t="s">
        <v>697</v>
      </c>
      <c r="D658" s="393" t="s">
        <v>1626</v>
      </c>
      <c r="E658" s="393" t="s">
        <v>478</v>
      </c>
      <c r="F658" s="450" t="s">
        <v>3557</v>
      </c>
      <c r="G658" s="393" t="s">
        <v>1625</v>
      </c>
      <c r="H658" s="394">
        <f>VLOOKUP(A658,'02.04.2024'!$A$2:$D$70989,3,FALSE)</f>
        <v>210</v>
      </c>
      <c r="I658" s="395"/>
      <c r="J658" s="414">
        <v>300</v>
      </c>
      <c r="K658" s="396"/>
      <c r="L658" s="396"/>
      <c r="M658" s="396">
        <v>43747</v>
      </c>
      <c r="N658" s="396"/>
      <c r="O658" s="397">
        <v>9791036312212</v>
      </c>
      <c r="P658" s="409" t="s">
        <v>1398</v>
      </c>
      <c r="Q658" s="397">
        <v>5788760</v>
      </c>
      <c r="R658" s="398">
        <v>6.2</v>
      </c>
      <c r="S658" s="398">
        <f t="shared" si="85"/>
        <v>5.8767772511848344</v>
      </c>
      <c r="T658" s="399">
        <v>5.5E-2</v>
      </c>
      <c r="U658" s="1077"/>
      <c r="V658" s="400">
        <f t="shared" si="86"/>
        <v>0</v>
      </c>
      <c r="W658" s="401">
        <f t="shared" si="87"/>
        <v>0</v>
      </c>
      <c r="X658" s="402"/>
      <c r="Y658" s="402"/>
      <c r="Z658" s="402"/>
      <c r="AA658" s="402"/>
      <c r="AB658" s="402"/>
      <c r="AC658" s="403">
        <f t="shared" si="89"/>
        <v>0</v>
      </c>
      <c r="AD658" s="404">
        <f>IF($AC$2430&lt;85,AC658,AC658-(AC658*'EN-TÊTE DÉLÉGUES'!$C$37))</f>
        <v>0</v>
      </c>
      <c r="AE658" s="405">
        <f t="shared" si="88"/>
        <v>5.5E-2</v>
      </c>
      <c r="AF658" s="406">
        <f t="shared" si="83"/>
        <v>0</v>
      </c>
      <c r="AG658" s="407">
        <f t="shared" si="84"/>
        <v>0</v>
      </c>
    </row>
    <row r="659" spans="1:33" s="408" customFormat="1" ht="12" customHeight="1" x14ac:dyDescent="0.15">
      <c r="A659" s="391">
        <v>9791036312250</v>
      </c>
      <c r="B659" s="414">
        <v>31</v>
      </c>
      <c r="C659" s="426" t="s">
        <v>697</v>
      </c>
      <c r="D659" s="393" t="s">
        <v>1626</v>
      </c>
      <c r="E659" s="393" t="s">
        <v>478</v>
      </c>
      <c r="F659" s="450" t="s">
        <v>3557</v>
      </c>
      <c r="G659" s="393" t="s">
        <v>1997</v>
      </c>
      <c r="H659" s="394">
        <f>VLOOKUP(A659,'02.04.2024'!$A$2:$D$70989,3,FALSE)</f>
        <v>155</v>
      </c>
      <c r="I659" s="395"/>
      <c r="J659" s="414">
        <v>300</v>
      </c>
      <c r="K659" s="396"/>
      <c r="L659" s="396"/>
      <c r="M659" s="396">
        <v>43873</v>
      </c>
      <c r="N659" s="396"/>
      <c r="O659" s="397">
        <v>9791036312250</v>
      </c>
      <c r="P659" s="409" t="s">
        <v>1488</v>
      </c>
      <c r="Q659" s="397">
        <v>5789255</v>
      </c>
      <c r="R659" s="398">
        <v>6.2</v>
      </c>
      <c r="S659" s="398">
        <f t="shared" si="85"/>
        <v>5.8767772511848344</v>
      </c>
      <c r="T659" s="399">
        <v>5.5E-2</v>
      </c>
      <c r="U659" s="1077"/>
      <c r="V659" s="400">
        <f t="shared" si="86"/>
        <v>0</v>
      </c>
      <c r="W659" s="401">
        <f t="shared" si="87"/>
        <v>0</v>
      </c>
      <c r="X659" s="402"/>
      <c r="Y659" s="402"/>
      <c r="Z659" s="402"/>
      <c r="AA659" s="402"/>
      <c r="AB659" s="402"/>
      <c r="AC659" s="403">
        <f t="shared" si="89"/>
        <v>0</v>
      </c>
      <c r="AD659" s="404">
        <f>IF($AC$2430&lt;85,AC659,AC659-(AC659*'EN-TÊTE DÉLÉGUES'!$C$37))</f>
        <v>0</v>
      </c>
      <c r="AE659" s="405">
        <f t="shared" si="88"/>
        <v>5.5E-2</v>
      </c>
      <c r="AF659" s="406">
        <f t="shared" si="83"/>
        <v>0</v>
      </c>
      <c r="AG659" s="407">
        <f t="shared" si="84"/>
        <v>0</v>
      </c>
    </row>
    <row r="660" spans="1:33" s="408" customFormat="1" ht="12" customHeight="1" x14ac:dyDescent="0.15">
      <c r="A660" s="391">
        <v>9791036312199</v>
      </c>
      <c r="B660" s="414">
        <v>31</v>
      </c>
      <c r="C660" s="426" t="s">
        <v>697</v>
      </c>
      <c r="D660" s="393" t="s">
        <v>1626</v>
      </c>
      <c r="E660" s="393" t="s">
        <v>478</v>
      </c>
      <c r="F660" s="450" t="s">
        <v>3557</v>
      </c>
      <c r="G660" s="393" t="s">
        <v>1998</v>
      </c>
      <c r="H660" s="394">
        <f>VLOOKUP(A660,'02.04.2024'!$A$2:$D$70989,3,FALSE)</f>
        <v>198</v>
      </c>
      <c r="I660" s="395"/>
      <c r="J660" s="414">
        <v>300</v>
      </c>
      <c r="K660" s="396"/>
      <c r="L660" s="396"/>
      <c r="M660" s="396">
        <v>43873</v>
      </c>
      <c r="N660" s="396"/>
      <c r="O660" s="397">
        <v>9791036312199</v>
      </c>
      <c r="P660" s="409" t="s">
        <v>1487</v>
      </c>
      <c r="Q660" s="397">
        <v>5788514</v>
      </c>
      <c r="R660" s="398">
        <v>6.2</v>
      </c>
      <c r="S660" s="398">
        <f t="shared" si="85"/>
        <v>5.8767772511848344</v>
      </c>
      <c r="T660" s="399">
        <v>5.5E-2</v>
      </c>
      <c r="U660" s="1077"/>
      <c r="V660" s="400">
        <f t="shared" si="86"/>
        <v>0</v>
      </c>
      <c r="W660" s="401">
        <f t="shared" si="87"/>
        <v>0</v>
      </c>
      <c r="X660" s="402"/>
      <c r="Y660" s="402"/>
      <c r="Z660" s="402"/>
      <c r="AA660" s="402"/>
      <c r="AB660" s="402"/>
      <c r="AC660" s="403">
        <f t="shared" si="89"/>
        <v>0</v>
      </c>
      <c r="AD660" s="404">
        <f>IF($AC$2430&lt;85,AC660,AC660-(AC660*'EN-TÊTE DÉLÉGUES'!$C$37))</f>
        <v>0</v>
      </c>
      <c r="AE660" s="405">
        <f t="shared" si="88"/>
        <v>5.5E-2</v>
      </c>
      <c r="AF660" s="406">
        <f t="shared" si="83"/>
        <v>0</v>
      </c>
      <c r="AG660" s="407">
        <f t="shared" si="84"/>
        <v>0</v>
      </c>
    </row>
    <row r="661" spans="1:33" s="408" customFormat="1" ht="12" customHeight="1" x14ac:dyDescent="0.15">
      <c r="A661" s="391">
        <v>9791036318399</v>
      </c>
      <c r="B661" s="414">
        <v>31</v>
      </c>
      <c r="C661" s="426" t="s">
        <v>697</v>
      </c>
      <c r="D661" s="393" t="s">
        <v>1626</v>
      </c>
      <c r="E661" s="393" t="s">
        <v>478</v>
      </c>
      <c r="F661" s="450" t="s">
        <v>3557</v>
      </c>
      <c r="G661" s="393" t="s">
        <v>3032</v>
      </c>
      <c r="H661" s="394">
        <f>VLOOKUP(A661,'02.04.2024'!$A$2:$D$70989,3,FALSE)</f>
        <v>1237</v>
      </c>
      <c r="I661" s="395"/>
      <c r="J661" s="414">
        <v>200</v>
      </c>
      <c r="K661" s="396"/>
      <c r="L661" s="396"/>
      <c r="M661" s="396">
        <v>44076</v>
      </c>
      <c r="N661" s="396"/>
      <c r="O661" s="397">
        <v>9791036318399</v>
      </c>
      <c r="P661" s="409" t="s">
        <v>2141</v>
      </c>
      <c r="Q661" s="397">
        <v>4183144</v>
      </c>
      <c r="R661" s="398">
        <v>6.2</v>
      </c>
      <c r="S661" s="398">
        <f t="shared" si="85"/>
        <v>5.8767772511848344</v>
      </c>
      <c r="T661" s="399">
        <v>5.5E-2</v>
      </c>
      <c r="U661" s="1077"/>
      <c r="V661" s="400">
        <f t="shared" si="86"/>
        <v>0</v>
      </c>
      <c r="W661" s="401">
        <f t="shared" si="87"/>
        <v>0</v>
      </c>
      <c r="X661" s="402"/>
      <c r="Y661" s="402"/>
      <c r="Z661" s="402"/>
      <c r="AA661" s="402"/>
      <c r="AB661" s="402"/>
      <c r="AC661" s="403">
        <f t="shared" si="89"/>
        <v>0</v>
      </c>
      <c r="AD661" s="404">
        <f>IF($AC$2430&lt;85,AC661,AC661-(AC661*'EN-TÊTE DÉLÉGUES'!$C$37))</f>
        <v>0</v>
      </c>
      <c r="AE661" s="405">
        <f t="shared" si="88"/>
        <v>5.5E-2</v>
      </c>
      <c r="AF661" s="406">
        <f t="shared" si="83"/>
        <v>0</v>
      </c>
      <c r="AG661" s="407">
        <f t="shared" si="84"/>
        <v>0</v>
      </c>
    </row>
    <row r="662" spans="1:33" s="408" customFormat="1" ht="12" customHeight="1" x14ac:dyDescent="0.15">
      <c r="A662" s="391">
        <v>9791036326721</v>
      </c>
      <c r="B662" s="414">
        <v>31</v>
      </c>
      <c r="C662" s="426" t="s">
        <v>697</v>
      </c>
      <c r="D662" s="393" t="s">
        <v>1626</v>
      </c>
      <c r="E662" s="393" t="s">
        <v>478</v>
      </c>
      <c r="F662" s="450" t="s">
        <v>3557</v>
      </c>
      <c r="G662" s="393" t="s">
        <v>2895</v>
      </c>
      <c r="H662" s="394">
        <f>VLOOKUP(A662,'02.04.2024'!$A$2:$D$70989,3,FALSE)</f>
        <v>157</v>
      </c>
      <c r="I662" s="395"/>
      <c r="J662" s="414">
        <v>300</v>
      </c>
      <c r="K662" s="396"/>
      <c r="L662" s="396"/>
      <c r="M662" s="396">
        <v>44237</v>
      </c>
      <c r="N662" s="396"/>
      <c r="O662" s="397">
        <v>9791036326721</v>
      </c>
      <c r="P662" s="409" t="s">
        <v>2172</v>
      </c>
      <c r="Q662" s="397">
        <v>1144578</v>
      </c>
      <c r="R662" s="398">
        <v>6.2</v>
      </c>
      <c r="S662" s="398">
        <f t="shared" si="85"/>
        <v>5.8767772511848344</v>
      </c>
      <c r="T662" s="399">
        <v>5.5E-2</v>
      </c>
      <c r="U662" s="1077"/>
      <c r="V662" s="400">
        <f t="shared" si="86"/>
        <v>0</v>
      </c>
      <c r="W662" s="401">
        <f t="shared" si="87"/>
        <v>0</v>
      </c>
      <c r="X662" s="402"/>
      <c r="Y662" s="402"/>
      <c r="Z662" s="402"/>
      <c r="AA662" s="402"/>
      <c r="AB662" s="402"/>
      <c r="AC662" s="403">
        <f t="shared" si="89"/>
        <v>0</v>
      </c>
      <c r="AD662" s="404">
        <f>IF($AC$2430&lt;85,AC662,AC662-(AC662*'EN-TÊTE DÉLÉGUES'!$C$37))</f>
        <v>0</v>
      </c>
      <c r="AE662" s="405">
        <f t="shared" si="88"/>
        <v>5.5E-2</v>
      </c>
      <c r="AF662" s="406">
        <f t="shared" si="83"/>
        <v>0</v>
      </c>
      <c r="AG662" s="407">
        <f t="shared" si="84"/>
        <v>0</v>
      </c>
    </row>
    <row r="663" spans="1:33" s="408" customFormat="1" ht="12" customHeight="1" x14ac:dyDescent="0.15">
      <c r="A663" s="391">
        <v>9791036326899</v>
      </c>
      <c r="B663" s="414">
        <v>31</v>
      </c>
      <c r="C663" s="426" t="s">
        <v>697</v>
      </c>
      <c r="D663" s="393" t="s">
        <v>1626</v>
      </c>
      <c r="E663" s="393" t="s">
        <v>478</v>
      </c>
      <c r="F663" s="450" t="s">
        <v>3557</v>
      </c>
      <c r="G663" s="393" t="s">
        <v>2894</v>
      </c>
      <c r="H663" s="394">
        <f>VLOOKUP(A663,'02.04.2024'!$A$2:$D$70989,3,FALSE)</f>
        <v>569</v>
      </c>
      <c r="I663" s="395"/>
      <c r="J663" s="414">
        <v>850</v>
      </c>
      <c r="K663" s="396"/>
      <c r="L663" s="396"/>
      <c r="M663" s="396">
        <v>44237</v>
      </c>
      <c r="N663" s="396"/>
      <c r="O663" s="397">
        <v>9791036326899</v>
      </c>
      <c r="P663" s="409" t="s">
        <v>2171</v>
      </c>
      <c r="Q663" s="397">
        <v>1158042</v>
      </c>
      <c r="R663" s="398">
        <v>6.2</v>
      </c>
      <c r="S663" s="398">
        <f t="shared" si="85"/>
        <v>5.8767772511848344</v>
      </c>
      <c r="T663" s="399">
        <v>5.5E-2</v>
      </c>
      <c r="U663" s="1077"/>
      <c r="V663" s="400">
        <f t="shared" si="86"/>
        <v>0</v>
      </c>
      <c r="W663" s="401">
        <f t="shared" si="87"/>
        <v>0</v>
      </c>
      <c r="X663" s="402"/>
      <c r="Y663" s="402"/>
      <c r="Z663" s="402"/>
      <c r="AA663" s="402"/>
      <c r="AB663" s="402"/>
      <c r="AC663" s="403">
        <f t="shared" si="89"/>
        <v>0</v>
      </c>
      <c r="AD663" s="404">
        <f>IF($AC$2430&lt;85,AC663,AC663-(AC663*'EN-TÊTE DÉLÉGUES'!$C$37))</f>
        <v>0</v>
      </c>
      <c r="AE663" s="405">
        <f t="shared" si="88"/>
        <v>5.5E-2</v>
      </c>
      <c r="AF663" s="406">
        <f t="shared" si="83"/>
        <v>0</v>
      </c>
      <c r="AG663" s="407">
        <f t="shared" si="84"/>
        <v>0</v>
      </c>
    </row>
    <row r="664" spans="1:33" s="408" customFormat="1" ht="12" customHeight="1" x14ac:dyDescent="0.15">
      <c r="A664" s="391">
        <v>9791036335891</v>
      </c>
      <c r="B664" s="414">
        <v>31</v>
      </c>
      <c r="C664" s="393" t="s">
        <v>697</v>
      </c>
      <c r="D664" s="393" t="s">
        <v>1626</v>
      </c>
      <c r="E664" s="393" t="s">
        <v>478</v>
      </c>
      <c r="F664" s="393" t="s">
        <v>3557</v>
      </c>
      <c r="G664" s="450" t="s">
        <v>3033</v>
      </c>
      <c r="H664" s="394">
        <f>VLOOKUP(A664,'02.04.2024'!$A$2:$D$70989,3,FALSE)</f>
        <v>965</v>
      </c>
      <c r="I664" s="395"/>
      <c r="J664" s="395">
        <v>200</v>
      </c>
      <c r="K664" s="396"/>
      <c r="L664" s="396"/>
      <c r="M664" s="396">
        <v>44461</v>
      </c>
      <c r="N664" s="396"/>
      <c r="O664" s="397">
        <v>9791036335891</v>
      </c>
      <c r="P664" s="409" t="s">
        <v>2624</v>
      </c>
      <c r="Q664" s="397">
        <v>5647828</v>
      </c>
      <c r="R664" s="398">
        <v>6.2</v>
      </c>
      <c r="S664" s="398">
        <f t="shared" si="85"/>
        <v>5.8767772511848344</v>
      </c>
      <c r="T664" s="399">
        <v>5.5E-2</v>
      </c>
      <c r="U664" s="1077"/>
      <c r="V664" s="400">
        <f t="shared" si="86"/>
        <v>0</v>
      </c>
      <c r="W664" s="401">
        <f t="shared" si="87"/>
        <v>0</v>
      </c>
      <c r="X664" s="402"/>
      <c r="Y664" s="402"/>
      <c r="Z664" s="402"/>
      <c r="AA664" s="402"/>
      <c r="AB664" s="402"/>
      <c r="AC664" s="403">
        <f t="shared" si="89"/>
        <v>0</v>
      </c>
      <c r="AD664" s="404">
        <f>IF($AC$2430&lt;85,AC664,AC664-(AC664*'EN-TÊTE DÉLÉGUES'!$C$37))</f>
        <v>0</v>
      </c>
      <c r="AE664" s="405">
        <f t="shared" si="88"/>
        <v>5.5E-2</v>
      </c>
      <c r="AF664" s="406">
        <f t="shared" si="83"/>
        <v>0</v>
      </c>
      <c r="AG664" s="407">
        <f t="shared" si="84"/>
        <v>0</v>
      </c>
    </row>
    <row r="665" spans="1:33" s="408" customFormat="1" ht="12" customHeight="1" x14ac:dyDescent="0.15">
      <c r="A665" s="391">
        <v>9791036333422</v>
      </c>
      <c r="B665" s="414">
        <v>31</v>
      </c>
      <c r="C665" s="393" t="s">
        <v>697</v>
      </c>
      <c r="D665" s="393" t="s">
        <v>1626</v>
      </c>
      <c r="E665" s="393" t="s">
        <v>478</v>
      </c>
      <c r="F665" s="393" t="s">
        <v>3557</v>
      </c>
      <c r="G665" s="450" t="s">
        <v>2930</v>
      </c>
      <c r="H665" s="394">
        <f>VLOOKUP(A665,'02.04.2024'!$A$2:$D$70989,3,FALSE)</f>
        <v>355</v>
      </c>
      <c r="I665" s="395"/>
      <c r="J665" s="395">
        <v>300</v>
      </c>
      <c r="K665" s="396"/>
      <c r="L665" s="396"/>
      <c r="M665" s="396">
        <v>44482</v>
      </c>
      <c r="N665" s="395"/>
      <c r="O665" s="397">
        <v>9791036333422</v>
      </c>
      <c r="P665" s="395" t="s">
        <v>2785</v>
      </c>
      <c r="Q665" s="395">
        <v>5552793</v>
      </c>
      <c r="R665" s="398">
        <v>6.2</v>
      </c>
      <c r="S665" s="398">
        <f t="shared" si="85"/>
        <v>5.8767772511848344</v>
      </c>
      <c r="T665" s="399">
        <v>5.5E-2</v>
      </c>
      <c r="U665" s="1077"/>
      <c r="V665" s="400">
        <f t="shared" si="86"/>
        <v>0</v>
      </c>
      <c r="W665" s="401">
        <f t="shared" si="87"/>
        <v>0</v>
      </c>
      <c r="X665" s="402"/>
      <c r="Y665" s="402"/>
      <c r="Z665" s="402"/>
      <c r="AA665" s="402"/>
      <c r="AB665" s="402"/>
      <c r="AC665" s="403">
        <f t="shared" si="89"/>
        <v>0</v>
      </c>
      <c r="AD665" s="404">
        <f>IF($AC$2430&lt;85,AC665,AC665-(AC665*'EN-TÊTE DÉLÉGUES'!$C$37))</f>
        <v>0</v>
      </c>
      <c r="AE665" s="405">
        <f t="shared" si="88"/>
        <v>5.5E-2</v>
      </c>
      <c r="AF665" s="406">
        <f t="shared" si="83"/>
        <v>0</v>
      </c>
      <c r="AG665" s="407">
        <f t="shared" si="84"/>
        <v>0</v>
      </c>
    </row>
    <row r="666" spans="1:33" s="408" customFormat="1" ht="12" customHeight="1" x14ac:dyDescent="0.15">
      <c r="A666" s="391">
        <v>9791036333378</v>
      </c>
      <c r="B666" s="414">
        <v>31</v>
      </c>
      <c r="C666" s="450" t="s">
        <v>697</v>
      </c>
      <c r="D666" s="393" t="s">
        <v>1626</v>
      </c>
      <c r="E666" s="393" t="s">
        <v>1327</v>
      </c>
      <c r="F666" s="393" t="s">
        <v>2135</v>
      </c>
      <c r="G666" s="393" t="s">
        <v>2614</v>
      </c>
      <c r="H666" s="394">
        <f>VLOOKUP(A666,'02.04.2024'!$A$2:$D$70989,3,FALSE)</f>
        <v>1538</v>
      </c>
      <c r="I666" s="395"/>
      <c r="J666" s="414">
        <v>850</v>
      </c>
      <c r="K666" s="396"/>
      <c r="L666" s="396"/>
      <c r="M666" s="396">
        <v>44433</v>
      </c>
      <c r="N666" s="396"/>
      <c r="O666" s="397">
        <v>9791036333378</v>
      </c>
      <c r="P666" s="409" t="s">
        <v>2613</v>
      </c>
      <c r="Q666" s="397">
        <v>5026469</v>
      </c>
      <c r="R666" s="398">
        <v>7.5</v>
      </c>
      <c r="S666" s="398">
        <f t="shared" si="85"/>
        <v>7.109004739336493</v>
      </c>
      <c r="T666" s="399">
        <v>5.5E-2</v>
      </c>
      <c r="U666" s="1077"/>
      <c r="V666" s="400">
        <f t="shared" si="86"/>
        <v>0</v>
      </c>
      <c r="W666" s="401">
        <f t="shared" si="87"/>
        <v>0</v>
      </c>
      <c r="X666" s="402"/>
      <c r="Y666" s="402"/>
      <c r="Z666" s="402"/>
      <c r="AA666" s="402"/>
      <c r="AB666" s="402"/>
      <c r="AC666" s="403">
        <f t="shared" si="89"/>
        <v>0</v>
      </c>
      <c r="AD666" s="404">
        <f>IF($AC$2430&lt;85,AC666,AC666-(AC666*'EN-TÊTE DÉLÉGUES'!$C$37))</f>
        <v>0</v>
      </c>
      <c r="AE666" s="405">
        <f t="shared" si="88"/>
        <v>5.5E-2</v>
      </c>
      <c r="AF666" s="406">
        <f t="shared" si="83"/>
        <v>0</v>
      </c>
      <c r="AG666" s="407">
        <f t="shared" si="84"/>
        <v>0</v>
      </c>
    </row>
    <row r="667" spans="1:33" s="408" customFormat="1" ht="12" customHeight="1" x14ac:dyDescent="0.15">
      <c r="A667" s="391">
        <v>9791036333361</v>
      </c>
      <c r="B667" s="395">
        <v>31</v>
      </c>
      <c r="C667" s="450" t="s">
        <v>697</v>
      </c>
      <c r="D667" s="393" t="s">
        <v>1626</v>
      </c>
      <c r="E667" s="393" t="s">
        <v>1327</v>
      </c>
      <c r="F667" s="393" t="s">
        <v>1864</v>
      </c>
      <c r="G667" s="393" t="s">
        <v>3034</v>
      </c>
      <c r="H667" s="394">
        <f>VLOOKUP(A667,'02.04.2024'!$A$2:$D$70989,3,FALSE)</f>
        <v>1333</v>
      </c>
      <c r="I667" s="395"/>
      <c r="J667" s="414">
        <v>850</v>
      </c>
      <c r="K667" s="396"/>
      <c r="L667" s="396"/>
      <c r="M667" s="396">
        <v>44433</v>
      </c>
      <c r="N667" s="396"/>
      <c r="O667" s="397">
        <v>9791036333361</v>
      </c>
      <c r="P667" s="409" t="s">
        <v>2612</v>
      </c>
      <c r="Q667" s="397">
        <v>5026346</v>
      </c>
      <c r="R667" s="398">
        <v>7.5</v>
      </c>
      <c r="S667" s="398">
        <f t="shared" si="85"/>
        <v>7.109004739336493</v>
      </c>
      <c r="T667" s="399">
        <v>5.5E-2</v>
      </c>
      <c r="U667" s="1077"/>
      <c r="V667" s="400">
        <f t="shared" si="86"/>
        <v>0</v>
      </c>
      <c r="W667" s="401">
        <f t="shared" si="87"/>
        <v>0</v>
      </c>
      <c r="X667" s="402"/>
      <c r="Y667" s="402"/>
      <c r="Z667" s="402"/>
      <c r="AA667" s="402"/>
      <c r="AB667" s="402"/>
      <c r="AC667" s="403">
        <f t="shared" si="89"/>
        <v>0</v>
      </c>
      <c r="AD667" s="404">
        <f>IF($AC$2430&lt;85,AC667,AC667-(AC667*'EN-TÊTE DÉLÉGUES'!$C$37))</f>
        <v>0</v>
      </c>
      <c r="AE667" s="405">
        <f t="shared" si="88"/>
        <v>5.5E-2</v>
      </c>
      <c r="AF667" s="406">
        <f t="shared" si="83"/>
        <v>0</v>
      </c>
      <c r="AG667" s="407">
        <f t="shared" si="84"/>
        <v>0</v>
      </c>
    </row>
    <row r="668" spans="1:33" s="408" customFormat="1" ht="12" customHeight="1" x14ac:dyDescent="0.15">
      <c r="A668" s="391">
        <v>9782747098960</v>
      </c>
      <c r="B668" s="395">
        <v>31</v>
      </c>
      <c r="C668" s="426" t="s">
        <v>697</v>
      </c>
      <c r="D668" s="393" t="s">
        <v>1626</v>
      </c>
      <c r="E668" s="393" t="s">
        <v>1327</v>
      </c>
      <c r="F668" s="393" t="s">
        <v>1627</v>
      </c>
      <c r="G668" s="393" t="s">
        <v>1865</v>
      </c>
      <c r="H668" s="394">
        <f>VLOOKUP(A668,'02.04.2024'!$A$2:$D$70989,3,FALSE)</f>
        <v>101</v>
      </c>
      <c r="I668" s="395"/>
      <c r="J668" s="395">
        <v>300</v>
      </c>
      <c r="K668" s="396"/>
      <c r="L668" s="396"/>
      <c r="M668" s="396">
        <v>43740</v>
      </c>
      <c r="N668" s="396"/>
      <c r="O668" s="397">
        <v>9782747098960</v>
      </c>
      <c r="P668" s="409" t="s">
        <v>1391</v>
      </c>
      <c r="Q668" s="397">
        <v>5764754</v>
      </c>
      <c r="R668" s="398">
        <v>7.5</v>
      </c>
      <c r="S668" s="398">
        <f t="shared" si="85"/>
        <v>7.109004739336493</v>
      </c>
      <c r="T668" s="399">
        <v>5.5E-2</v>
      </c>
      <c r="U668" s="1077"/>
      <c r="V668" s="400">
        <f t="shared" si="86"/>
        <v>0</v>
      </c>
      <c r="W668" s="401">
        <f t="shared" si="87"/>
        <v>0</v>
      </c>
      <c r="X668" s="402"/>
      <c r="Y668" s="402"/>
      <c r="Z668" s="402"/>
      <c r="AA668" s="402"/>
      <c r="AB668" s="402"/>
      <c r="AC668" s="403">
        <f t="shared" si="89"/>
        <v>0</v>
      </c>
      <c r="AD668" s="404">
        <f>IF($AC$2430&lt;85,AC668,AC668-(AC668*'EN-TÊTE DÉLÉGUES'!$C$37))</f>
        <v>0</v>
      </c>
      <c r="AE668" s="405">
        <f t="shared" si="88"/>
        <v>5.5E-2</v>
      </c>
      <c r="AF668" s="406">
        <f t="shared" si="83"/>
        <v>0</v>
      </c>
      <c r="AG668" s="407">
        <f t="shared" si="84"/>
        <v>0</v>
      </c>
    </row>
    <row r="669" spans="1:33" s="408" customFormat="1" ht="12" customHeight="1" x14ac:dyDescent="0.15">
      <c r="A669" s="391">
        <v>9791036318405</v>
      </c>
      <c r="B669" s="395">
        <v>31</v>
      </c>
      <c r="C669" s="426" t="s">
        <v>651</v>
      </c>
      <c r="D669" s="393" t="s">
        <v>1626</v>
      </c>
      <c r="E669" s="393" t="s">
        <v>3561</v>
      </c>
      <c r="F669" s="393" t="s">
        <v>3035</v>
      </c>
      <c r="G669" s="393" t="s">
        <v>4997</v>
      </c>
      <c r="H669" s="394">
        <f>VLOOKUP(A669,'02.04.2024'!$A$2:$D$70989,3,FALSE)</f>
        <v>415</v>
      </c>
      <c r="I669" s="395"/>
      <c r="J669" s="414">
        <v>300</v>
      </c>
      <c r="K669" s="396"/>
      <c r="L669" s="396"/>
      <c r="M669" s="396">
        <v>44090</v>
      </c>
      <c r="N669" s="396"/>
      <c r="O669" s="397">
        <v>9791036318405</v>
      </c>
      <c r="P669" s="409" t="s">
        <v>2047</v>
      </c>
      <c r="Q669" s="397">
        <v>4183267</v>
      </c>
      <c r="R669" s="398">
        <v>6.9</v>
      </c>
      <c r="S669" s="398">
        <f t="shared" si="85"/>
        <v>6.5402843601895739</v>
      </c>
      <c r="T669" s="399">
        <v>5.5E-2</v>
      </c>
      <c r="U669" s="1077"/>
      <c r="V669" s="400">
        <f t="shared" si="86"/>
        <v>0</v>
      </c>
      <c r="W669" s="401">
        <f t="shared" si="87"/>
        <v>0</v>
      </c>
      <c r="X669" s="402"/>
      <c r="Y669" s="402"/>
      <c r="Z669" s="402"/>
      <c r="AA669" s="402"/>
      <c r="AB669" s="402"/>
      <c r="AC669" s="403">
        <f t="shared" si="89"/>
        <v>0</v>
      </c>
      <c r="AD669" s="404">
        <f>IF($AC$2430&lt;85,AC669,AC669-(AC669*'EN-TÊTE DÉLÉGUES'!$C$37))</f>
        <v>0</v>
      </c>
      <c r="AE669" s="405">
        <f t="shared" si="88"/>
        <v>5.5E-2</v>
      </c>
      <c r="AF669" s="406">
        <f t="shared" si="83"/>
        <v>0</v>
      </c>
      <c r="AG669" s="407">
        <f t="shared" si="84"/>
        <v>0</v>
      </c>
    </row>
    <row r="670" spans="1:33" s="446" customFormat="1" ht="12" customHeight="1" x14ac:dyDescent="0.15">
      <c r="A670" s="937">
        <v>9791036305801</v>
      </c>
      <c r="B670" s="951">
        <v>31</v>
      </c>
      <c r="C670" s="952" t="s">
        <v>651</v>
      </c>
      <c r="D670" s="953" t="s">
        <v>1626</v>
      </c>
      <c r="E670" s="939" t="s">
        <v>3561</v>
      </c>
      <c r="F670" s="939" t="s">
        <v>3035</v>
      </c>
      <c r="G670" s="939" t="s">
        <v>5570</v>
      </c>
      <c r="H670" s="941">
        <f>VLOOKUP(A670,'02.04.2024'!$A$2:$D$70989,3,FALSE)</f>
        <v>827</v>
      </c>
      <c r="I670" s="941"/>
      <c r="J670" s="938">
        <v>200</v>
      </c>
      <c r="K670" s="942"/>
      <c r="L670" s="942"/>
      <c r="M670" s="942">
        <v>45364</v>
      </c>
      <c r="N670" s="942" t="s">
        <v>1811</v>
      </c>
      <c r="O670" s="943">
        <v>9791036305801</v>
      </c>
      <c r="P670" s="943" t="s">
        <v>4996</v>
      </c>
      <c r="Q670" s="943">
        <v>7397376</v>
      </c>
      <c r="R670" s="954">
        <v>6.9</v>
      </c>
      <c r="S670" s="945">
        <f t="shared" si="85"/>
        <v>6.5402843601895739</v>
      </c>
      <c r="T670" s="955">
        <v>5.5E-2</v>
      </c>
      <c r="U670" s="1101"/>
      <c r="V670" s="947">
        <f t="shared" si="86"/>
        <v>0</v>
      </c>
      <c r="W670" s="948">
        <f t="shared" si="87"/>
        <v>0</v>
      </c>
      <c r="X670" s="440"/>
      <c r="Y670" s="440"/>
      <c r="Z670" s="440"/>
      <c r="AA670" s="440"/>
      <c r="AB670" s="440"/>
      <c r="AC670" s="441">
        <f t="shared" si="89"/>
        <v>0</v>
      </c>
      <c r="AD670" s="442">
        <f>IF($AC$2430&lt;85,AC670,AC670-(AC670*'EN-TÊTE DÉLÉGUES'!$C$37))</f>
        <v>0</v>
      </c>
      <c r="AE670" s="443">
        <f t="shared" si="88"/>
        <v>5.5E-2</v>
      </c>
      <c r="AF670" s="444">
        <f t="shared" si="83"/>
        <v>0</v>
      </c>
      <c r="AG670" s="445">
        <f t="shared" si="84"/>
        <v>0</v>
      </c>
    </row>
    <row r="671" spans="1:33" s="408" customFormat="1" ht="12" customHeight="1" x14ac:dyDescent="0.15">
      <c r="A671" s="391">
        <v>9782747072809</v>
      </c>
      <c r="B671" s="395">
        <v>31</v>
      </c>
      <c r="C671" s="393" t="s">
        <v>651</v>
      </c>
      <c r="D671" s="393" t="s">
        <v>1626</v>
      </c>
      <c r="E671" s="393" t="s">
        <v>3561</v>
      </c>
      <c r="F671" s="393" t="s">
        <v>479</v>
      </c>
      <c r="G671" s="450" t="s">
        <v>1628</v>
      </c>
      <c r="H671" s="394">
        <f>VLOOKUP(A671,'02.04.2024'!$A$2:$D$70989,3,FALSE)</f>
        <v>1114</v>
      </c>
      <c r="I671" s="395"/>
      <c r="J671" s="395">
        <v>200</v>
      </c>
      <c r="K671" s="396"/>
      <c r="L671" s="396"/>
      <c r="M671" s="396">
        <v>42865</v>
      </c>
      <c r="N671" s="396"/>
      <c r="O671" s="397">
        <v>9782747072809</v>
      </c>
      <c r="P671" s="409" t="s">
        <v>324</v>
      </c>
      <c r="Q671" s="397">
        <v>5847992</v>
      </c>
      <c r="R671" s="398">
        <v>6.9</v>
      </c>
      <c r="S671" s="398">
        <f t="shared" si="85"/>
        <v>6.5402843601895739</v>
      </c>
      <c r="T671" s="399">
        <v>5.5E-2</v>
      </c>
      <c r="U671" s="1077"/>
      <c r="V671" s="400">
        <f t="shared" si="86"/>
        <v>0</v>
      </c>
      <c r="W671" s="401">
        <f t="shared" si="87"/>
        <v>0</v>
      </c>
      <c r="X671" s="402"/>
      <c r="Y671" s="402"/>
      <c r="Z671" s="402"/>
      <c r="AA671" s="402"/>
      <c r="AB671" s="402"/>
      <c r="AC671" s="403">
        <f t="shared" si="89"/>
        <v>0</v>
      </c>
      <c r="AD671" s="404">
        <f>IF($AC$2430&lt;85,AC671,AC671-(AC671*'EN-TÊTE DÉLÉGUES'!$C$37))</f>
        <v>0</v>
      </c>
      <c r="AE671" s="405">
        <f t="shared" si="88"/>
        <v>5.5E-2</v>
      </c>
      <c r="AF671" s="406">
        <f t="shared" si="83"/>
        <v>0</v>
      </c>
      <c r="AG671" s="407">
        <f t="shared" si="84"/>
        <v>0</v>
      </c>
    </row>
    <row r="672" spans="1:33" s="408" customFormat="1" ht="12" customHeight="1" x14ac:dyDescent="0.15">
      <c r="A672" s="391">
        <v>9782747072816</v>
      </c>
      <c r="B672" s="395">
        <v>32</v>
      </c>
      <c r="C672" s="393" t="s">
        <v>651</v>
      </c>
      <c r="D672" s="393" t="s">
        <v>1626</v>
      </c>
      <c r="E672" s="393" t="s">
        <v>3561</v>
      </c>
      <c r="F672" s="393" t="s">
        <v>479</v>
      </c>
      <c r="G672" s="450" t="s">
        <v>1629</v>
      </c>
      <c r="H672" s="394">
        <f>VLOOKUP(A672,'02.04.2024'!$A$2:$D$70989,3,FALSE)</f>
        <v>416</v>
      </c>
      <c r="I672" s="395"/>
      <c r="J672" s="395">
        <v>300</v>
      </c>
      <c r="K672" s="396"/>
      <c r="L672" s="396"/>
      <c r="M672" s="396">
        <v>43005</v>
      </c>
      <c r="N672" s="396"/>
      <c r="O672" s="397">
        <v>9782747072816</v>
      </c>
      <c r="P672" s="409" t="s">
        <v>325</v>
      </c>
      <c r="Q672" s="397">
        <v>5848361</v>
      </c>
      <c r="R672" s="398">
        <v>6.9</v>
      </c>
      <c r="S672" s="398">
        <f t="shared" si="85"/>
        <v>6.5402843601895739</v>
      </c>
      <c r="T672" s="399">
        <v>5.5E-2</v>
      </c>
      <c r="U672" s="1077"/>
      <c r="V672" s="400">
        <f t="shared" si="86"/>
        <v>0</v>
      </c>
      <c r="W672" s="401">
        <f t="shared" si="87"/>
        <v>0</v>
      </c>
      <c r="X672" s="402"/>
      <c r="Y672" s="402"/>
      <c r="Z672" s="402"/>
      <c r="AA672" s="402"/>
      <c r="AB672" s="402"/>
      <c r="AC672" s="403">
        <f t="shared" si="89"/>
        <v>0</v>
      </c>
      <c r="AD672" s="404">
        <f>IF($AC$2430&lt;85,AC672,AC672-(AC672*'EN-TÊTE DÉLÉGUES'!$C$37))</f>
        <v>0</v>
      </c>
      <c r="AE672" s="405">
        <f t="shared" si="88"/>
        <v>5.5E-2</v>
      </c>
      <c r="AF672" s="406">
        <f t="shared" si="83"/>
        <v>0</v>
      </c>
      <c r="AG672" s="407">
        <f t="shared" si="84"/>
        <v>0</v>
      </c>
    </row>
    <row r="673" spans="1:33" s="408" customFormat="1" ht="12" customHeight="1" x14ac:dyDescent="0.15">
      <c r="A673" s="391">
        <v>9791036318696</v>
      </c>
      <c r="B673" s="395">
        <v>32</v>
      </c>
      <c r="C673" s="426" t="s">
        <v>651</v>
      </c>
      <c r="D673" s="393" t="s">
        <v>1626</v>
      </c>
      <c r="E673" s="393" t="s">
        <v>3561</v>
      </c>
      <c r="F673" s="393" t="s">
        <v>479</v>
      </c>
      <c r="G673" s="393" t="s">
        <v>2688</v>
      </c>
      <c r="H673" s="394">
        <f>VLOOKUP(A673,'02.04.2024'!$A$2:$D$70989,3,FALSE)</f>
        <v>531</v>
      </c>
      <c r="I673" s="395"/>
      <c r="J673" s="414">
        <v>300</v>
      </c>
      <c r="K673" s="396"/>
      <c r="L673" s="396"/>
      <c r="M673" s="396">
        <v>44090</v>
      </c>
      <c r="N673" s="396"/>
      <c r="O673" s="397">
        <v>9791036318696</v>
      </c>
      <c r="P673" s="409" t="s">
        <v>2048</v>
      </c>
      <c r="Q673" s="397">
        <v>4472600</v>
      </c>
      <c r="R673" s="398">
        <v>6.9</v>
      </c>
      <c r="S673" s="398">
        <f t="shared" si="85"/>
        <v>6.5402843601895739</v>
      </c>
      <c r="T673" s="399">
        <v>5.5E-2</v>
      </c>
      <c r="U673" s="1077"/>
      <c r="V673" s="400">
        <f t="shared" si="86"/>
        <v>0</v>
      </c>
      <c r="W673" s="401">
        <f t="shared" si="87"/>
        <v>0</v>
      </c>
      <c r="X673" s="402"/>
      <c r="Y673" s="402"/>
      <c r="Z673" s="402"/>
      <c r="AA673" s="402"/>
      <c r="AB673" s="402"/>
      <c r="AC673" s="403">
        <f t="shared" si="89"/>
        <v>0</v>
      </c>
      <c r="AD673" s="404">
        <f>IF($AC$2430&lt;85,AC673,AC673-(AC673*'EN-TÊTE DÉLÉGUES'!$C$37))</f>
        <v>0</v>
      </c>
      <c r="AE673" s="405">
        <f t="shared" si="88"/>
        <v>5.5E-2</v>
      </c>
      <c r="AF673" s="406">
        <f t="shared" ref="AF673:AF824" si="90">+AD673*AE673</f>
        <v>0</v>
      </c>
      <c r="AG673" s="407">
        <f t="shared" ref="AG673:AG824" si="91">+AD673+AF673</f>
        <v>0</v>
      </c>
    </row>
    <row r="674" spans="1:33" s="408" customFormat="1" ht="12" customHeight="1" x14ac:dyDescent="0.15">
      <c r="A674" s="391">
        <v>9791036342042</v>
      </c>
      <c r="B674" s="395">
        <v>32</v>
      </c>
      <c r="C674" s="426" t="s">
        <v>651</v>
      </c>
      <c r="D674" s="393" t="s">
        <v>1626</v>
      </c>
      <c r="E674" s="393" t="s">
        <v>3561</v>
      </c>
      <c r="F674" s="393" t="s">
        <v>479</v>
      </c>
      <c r="G674" s="393" t="s">
        <v>3713</v>
      </c>
      <c r="H674" s="394">
        <f>VLOOKUP(A674,'02.04.2024'!$A$2:$D$70989,3,FALSE)</f>
        <v>1267</v>
      </c>
      <c r="I674" s="395"/>
      <c r="J674" s="414">
        <v>200</v>
      </c>
      <c r="K674" s="396"/>
      <c r="L674" s="396"/>
      <c r="M674" s="396">
        <v>44664</v>
      </c>
      <c r="N674" s="396"/>
      <c r="O674" s="397">
        <v>9791036342042</v>
      </c>
      <c r="P674" s="409" t="s">
        <v>3229</v>
      </c>
      <c r="Q674" s="397">
        <v>8491239</v>
      </c>
      <c r="R674" s="398">
        <v>6.9</v>
      </c>
      <c r="S674" s="398">
        <f t="shared" si="85"/>
        <v>6.5402843601895739</v>
      </c>
      <c r="T674" s="399">
        <v>5.5E-2</v>
      </c>
      <c r="U674" s="1077"/>
      <c r="V674" s="400">
        <f t="shared" si="86"/>
        <v>0</v>
      </c>
      <c r="W674" s="401">
        <f t="shared" si="87"/>
        <v>0</v>
      </c>
      <c r="X674" s="402"/>
      <c r="Y674" s="402"/>
      <c r="Z674" s="402"/>
      <c r="AA674" s="402"/>
      <c r="AB674" s="402"/>
      <c r="AC674" s="403">
        <f t="shared" si="89"/>
        <v>0</v>
      </c>
      <c r="AD674" s="404">
        <f>IF($AC$2430&lt;85,AC674,AC674-(AC674*'EN-TÊTE DÉLÉGUES'!$C$37))</f>
        <v>0</v>
      </c>
      <c r="AE674" s="405">
        <f t="shared" si="88"/>
        <v>5.5E-2</v>
      </c>
      <c r="AF674" s="406">
        <f t="shared" si="90"/>
        <v>0</v>
      </c>
      <c r="AG674" s="407">
        <f t="shared" si="91"/>
        <v>0</v>
      </c>
    </row>
    <row r="675" spans="1:33" s="420" customFormat="1" ht="12" customHeight="1" x14ac:dyDescent="0.15">
      <c r="A675" s="411">
        <v>9791036348600</v>
      </c>
      <c r="B675" s="395">
        <v>32</v>
      </c>
      <c r="C675" s="426" t="s">
        <v>651</v>
      </c>
      <c r="D675" s="393" t="s">
        <v>1626</v>
      </c>
      <c r="E675" s="393" t="s">
        <v>3561</v>
      </c>
      <c r="F675" s="393" t="s">
        <v>479</v>
      </c>
      <c r="G675" s="450" t="s">
        <v>4163</v>
      </c>
      <c r="H675" s="394">
        <f>VLOOKUP(A675,'02.04.2024'!$A$2:$D$70989,3,FALSE)</f>
        <v>1108</v>
      </c>
      <c r="I675" s="413"/>
      <c r="J675" s="413">
        <v>300</v>
      </c>
      <c r="K675" s="415"/>
      <c r="L675" s="415"/>
      <c r="M675" s="416">
        <v>44839</v>
      </c>
      <c r="N675" s="416"/>
      <c r="O675" s="394">
        <v>9791036348600</v>
      </c>
      <c r="P675" s="417" t="s">
        <v>3906</v>
      </c>
      <c r="Q675" s="414">
        <v>4066246</v>
      </c>
      <c r="R675" s="418">
        <v>6.9</v>
      </c>
      <c r="S675" s="398">
        <f t="shared" si="85"/>
        <v>6.5402843601895739</v>
      </c>
      <c r="T675" s="419">
        <v>5.5E-2</v>
      </c>
      <c r="U675" s="1077"/>
      <c r="V675" s="400">
        <f t="shared" si="86"/>
        <v>0</v>
      </c>
      <c r="W675" s="401">
        <f t="shared" si="87"/>
        <v>0</v>
      </c>
      <c r="AC675" s="453">
        <f t="shared" si="89"/>
        <v>0</v>
      </c>
      <c r="AD675" s="454">
        <f>IF($AC$2430&lt;85,AC675,AC675-(AC675*'EN-TÊTE DÉLÉGUES'!$C$37))</f>
        <v>0</v>
      </c>
      <c r="AE675" s="455">
        <f t="shared" si="88"/>
        <v>5.5E-2</v>
      </c>
      <c r="AF675" s="456">
        <f t="shared" si="90"/>
        <v>0</v>
      </c>
      <c r="AG675" s="457">
        <f t="shared" si="91"/>
        <v>0</v>
      </c>
    </row>
    <row r="676" spans="1:33" s="408" customFormat="1" ht="12" customHeight="1" x14ac:dyDescent="0.15">
      <c r="A676" s="391">
        <v>9782747080859</v>
      </c>
      <c r="B676" s="395">
        <v>32</v>
      </c>
      <c r="C676" s="393" t="s">
        <v>651</v>
      </c>
      <c r="D676" s="393" t="s">
        <v>1626</v>
      </c>
      <c r="E676" s="393" t="s">
        <v>3561</v>
      </c>
      <c r="F676" s="393" t="s">
        <v>3557</v>
      </c>
      <c r="G676" s="450" t="s">
        <v>1630</v>
      </c>
      <c r="H676" s="394">
        <f>VLOOKUP(A676,'02.04.2024'!$A$2:$D$70989,3,FALSE)</f>
        <v>2830</v>
      </c>
      <c r="I676" s="395"/>
      <c r="J676" s="395">
        <v>200</v>
      </c>
      <c r="K676" s="396"/>
      <c r="L676" s="396"/>
      <c r="M676" s="396">
        <v>42865</v>
      </c>
      <c r="N676" s="396"/>
      <c r="O676" s="397">
        <v>9782747080859</v>
      </c>
      <c r="P676" s="409" t="s">
        <v>371</v>
      </c>
      <c r="Q676" s="397">
        <v>3121259</v>
      </c>
      <c r="R676" s="398">
        <v>6.9</v>
      </c>
      <c r="S676" s="398">
        <f t="shared" si="85"/>
        <v>6.5402843601895739</v>
      </c>
      <c r="T676" s="399">
        <v>5.5E-2</v>
      </c>
      <c r="U676" s="1077"/>
      <c r="V676" s="400">
        <f t="shared" si="86"/>
        <v>0</v>
      </c>
      <c r="W676" s="401">
        <f t="shared" si="87"/>
        <v>0</v>
      </c>
      <c r="X676" s="402"/>
      <c r="Y676" s="402"/>
      <c r="Z676" s="402"/>
      <c r="AA676" s="402"/>
      <c r="AB676" s="402"/>
      <c r="AC676" s="403">
        <f t="shared" si="89"/>
        <v>0</v>
      </c>
      <c r="AD676" s="404">
        <f>IF($AC$2430&lt;85,AC676,AC676-(AC676*'EN-TÊTE DÉLÉGUES'!$C$37))</f>
        <v>0</v>
      </c>
      <c r="AE676" s="405">
        <f t="shared" si="88"/>
        <v>5.5E-2</v>
      </c>
      <c r="AF676" s="406">
        <f t="shared" si="90"/>
        <v>0</v>
      </c>
      <c r="AG676" s="407">
        <f t="shared" si="91"/>
        <v>0</v>
      </c>
    </row>
    <row r="677" spans="1:33" s="408" customFormat="1" ht="12" customHeight="1" x14ac:dyDescent="0.15">
      <c r="A677" s="391">
        <v>9782747080866</v>
      </c>
      <c r="B677" s="395">
        <v>32</v>
      </c>
      <c r="C677" s="393" t="s">
        <v>651</v>
      </c>
      <c r="D677" s="393" t="s">
        <v>1626</v>
      </c>
      <c r="E677" s="393" t="s">
        <v>3561</v>
      </c>
      <c r="F677" s="393" t="s">
        <v>3557</v>
      </c>
      <c r="G677" s="450" t="s">
        <v>3562</v>
      </c>
      <c r="H677" s="394">
        <f>VLOOKUP(A677,'02.04.2024'!$A$2:$D$70989,3,FALSE)</f>
        <v>6813</v>
      </c>
      <c r="I677" s="395"/>
      <c r="J677" s="395">
        <v>200</v>
      </c>
      <c r="K677" s="396"/>
      <c r="L677" s="396"/>
      <c r="M677" s="396">
        <v>42865</v>
      </c>
      <c r="N677" s="396"/>
      <c r="O677" s="397">
        <v>9782747080866</v>
      </c>
      <c r="P677" s="409" t="s">
        <v>372</v>
      </c>
      <c r="Q677" s="397">
        <v>3122613</v>
      </c>
      <c r="R677" s="398">
        <v>6.9</v>
      </c>
      <c r="S677" s="398">
        <f t="shared" si="85"/>
        <v>6.5402843601895739</v>
      </c>
      <c r="T677" s="399">
        <v>5.5E-2</v>
      </c>
      <c r="U677" s="1077"/>
      <c r="V677" s="400">
        <f t="shared" si="86"/>
        <v>0</v>
      </c>
      <c r="W677" s="401">
        <f t="shared" si="87"/>
        <v>0</v>
      </c>
      <c r="X677" s="402"/>
      <c r="Y677" s="402"/>
      <c r="Z677" s="402"/>
      <c r="AA677" s="402"/>
      <c r="AB677" s="402"/>
      <c r="AC677" s="403">
        <f t="shared" si="89"/>
        <v>0</v>
      </c>
      <c r="AD677" s="404">
        <f>IF($AC$2430&lt;85,AC677,AC677-(AC677*'EN-TÊTE DÉLÉGUES'!$C$37))</f>
        <v>0</v>
      </c>
      <c r="AE677" s="405">
        <f t="shared" si="88"/>
        <v>5.5E-2</v>
      </c>
      <c r="AF677" s="406">
        <f t="shared" si="90"/>
        <v>0</v>
      </c>
      <c r="AG677" s="407">
        <f t="shared" si="91"/>
        <v>0</v>
      </c>
    </row>
    <row r="678" spans="1:33" s="408" customFormat="1" ht="12" customHeight="1" x14ac:dyDescent="0.15">
      <c r="A678" s="391">
        <v>9782747081030</v>
      </c>
      <c r="B678" s="395">
        <v>32</v>
      </c>
      <c r="C678" s="393" t="s">
        <v>651</v>
      </c>
      <c r="D678" s="393" t="s">
        <v>1626</v>
      </c>
      <c r="E678" s="393" t="s">
        <v>3561</v>
      </c>
      <c r="F678" s="393" t="s">
        <v>3557</v>
      </c>
      <c r="G678" s="450" t="s">
        <v>1631</v>
      </c>
      <c r="H678" s="394">
        <f>VLOOKUP(A678,'02.04.2024'!$A$2:$D$70989,3,FALSE)</f>
        <v>695</v>
      </c>
      <c r="I678" s="395"/>
      <c r="J678" s="395">
        <v>200</v>
      </c>
      <c r="K678" s="396"/>
      <c r="L678" s="396"/>
      <c r="M678" s="396">
        <v>42865</v>
      </c>
      <c r="N678" s="396"/>
      <c r="O678" s="397">
        <v>9782747081030</v>
      </c>
      <c r="P678" s="409" t="s">
        <v>400</v>
      </c>
      <c r="Q678" s="397">
        <v>3505355</v>
      </c>
      <c r="R678" s="398">
        <v>6.9</v>
      </c>
      <c r="S678" s="398">
        <f t="shared" si="85"/>
        <v>6.5402843601895739</v>
      </c>
      <c r="T678" s="399">
        <v>5.5E-2</v>
      </c>
      <c r="U678" s="1077"/>
      <c r="V678" s="400">
        <f t="shared" si="86"/>
        <v>0</v>
      </c>
      <c r="W678" s="401">
        <f t="shared" si="87"/>
        <v>0</v>
      </c>
      <c r="X678" s="402"/>
      <c r="Y678" s="402"/>
      <c r="Z678" s="402"/>
      <c r="AA678" s="402"/>
      <c r="AB678" s="402"/>
      <c r="AC678" s="403">
        <f t="shared" si="89"/>
        <v>0</v>
      </c>
      <c r="AD678" s="404">
        <f>IF($AC$2430&lt;85,AC678,AC678-(AC678*'EN-TÊTE DÉLÉGUES'!$C$37))</f>
        <v>0</v>
      </c>
      <c r="AE678" s="405">
        <f t="shared" si="88"/>
        <v>5.5E-2</v>
      </c>
      <c r="AF678" s="406">
        <f t="shared" si="90"/>
        <v>0</v>
      </c>
      <c r="AG678" s="407">
        <f t="shared" si="91"/>
        <v>0</v>
      </c>
    </row>
    <row r="679" spans="1:33" s="408" customFormat="1" ht="12" customHeight="1" x14ac:dyDescent="0.15">
      <c r="A679" s="391">
        <v>9782747080835</v>
      </c>
      <c r="B679" s="395">
        <v>32</v>
      </c>
      <c r="C679" s="393" t="s">
        <v>651</v>
      </c>
      <c r="D679" s="393" t="s">
        <v>1626</v>
      </c>
      <c r="E679" s="393" t="s">
        <v>3561</v>
      </c>
      <c r="F679" s="393" t="s">
        <v>3557</v>
      </c>
      <c r="G679" s="450" t="s">
        <v>1632</v>
      </c>
      <c r="H679" s="394">
        <f>VLOOKUP(A679,'02.04.2024'!$A$2:$D$70989,3,FALSE)</f>
        <v>467</v>
      </c>
      <c r="I679" s="395"/>
      <c r="J679" s="395">
        <v>200</v>
      </c>
      <c r="K679" s="396"/>
      <c r="L679" s="396"/>
      <c r="M679" s="396">
        <v>42865</v>
      </c>
      <c r="N679" s="396"/>
      <c r="O679" s="397">
        <v>9782747080835</v>
      </c>
      <c r="P679" s="409" t="s">
        <v>373</v>
      </c>
      <c r="Q679" s="397">
        <v>3121505</v>
      </c>
      <c r="R679" s="398">
        <v>6.9</v>
      </c>
      <c r="S679" s="398">
        <f t="shared" si="85"/>
        <v>6.5402843601895739</v>
      </c>
      <c r="T679" s="399">
        <v>5.5E-2</v>
      </c>
      <c r="U679" s="1077"/>
      <c r="V679" s="400">
        <f t="shared" si="86"/>
        <v>0</v>
      </c>
      <c r="W679" s="401">
        <f t="shared" si="87"/>
        <v>0</v>
      </c>
      <c r="X679" s="402"/>
      <c r="Y679" s="402"/>
      <c r="Z679" s="402"/>
      <c r="AA679" s="402"/>
      <c r="AB679" s="402"/>
      <c r="AC679" s="403">
        <f t="shared" si="89"/>
        <v>0</v>
      </c>
      <c r="AD679" s="404">
        <f>IF($AC$2430&lt;85,AC679,AC679-(AC679*'EN-TÊTE DÉLÉGUES'!$C$37))</f>
        <v>0</v>
      </c>
      <c r="AE679" s="405">
        <f t="shared" si="88"/>
        <v>5.5E-2</v>
      </c>
      <c r="AF679" s="406">
        <f t="shared" si="90"/>
        <v>0</v>
      </c>
      <c r="AG679" s="407">
        <f t="shared" si="91"/>
        <v>0</v>
      </c>
    </row>
    <row r="680" spans="1:33" s="408" customFormat="1" ht="12" customHeight="1" x14ac:dyDescent="0.15">
      <c r="A680" s="391">
        <v>9782747080873</v>
      </c>
      <c r="B680" s="395">
        <v>32</v>
      </c>
      <c r="C680" s="393" t="s">
        <v>651</v>
      </c>
      <c r="D680" s="393" t="s">
        <v>1626</v>
      </c>
      <c r="E680" s="393" t="s">
        <v>3561</v>
      </c>
      <c r="F680" s="393" t="s">
        <v>3557</v>
      </c>
      <c r="G680" s="450" t="s">
        <v>1633</v>
      </c>
      <c r="H680" s="394">
        <f>VLOOKUP(A680,'02.04.2024'!$A$2:$D$70989,3,FALSE)</f>
        <v>1000</v>
      </c>
      <c r="I680" s="395"/>
      <c r="J680" s="395">
        <v>200</v>
      </c>
      <c r="K680" s="396"/>
      <c r="L680" s="396"/>
      <c r="M680" s="396">
        <v>42865</v>
      </c>
      <c r="N680" s="396"/>
      <c r="O680" s="397">
        <v>9782747080873</v>
      </c>
      <c r="P680" s="409" t="s">
        <v>374</v>
      </c>
      <c r="Q680" s="397">
        <v>3122490</v>
      </c>
      <c r="R680" s="398">
        <v>6.9</v>
      </c>
      <c r="S680" s="398">
        <f t="shared" si="85"/>
        <v>6.5402843601895739</v>
      </c>
      <c r="T680" s="399">
        <v>5.5E-2</v>
      </c>
      <c r="U680" s="1077"/>
      <c r="V680" s="400">
        <f t="shared" si="86"/>
        <v>0</v>
      </c>
      <c r="W680" s="401">
        <f t="shared" si="87"/>
        <v>0</v>
      </c>
      <c r="X680" s="402"/>
      <c r="Y680" s="402"/>
      <c r="Z680" s="402"/>
      <c r="AA680" s="402"/>
      <c r="AB680" s="402"/>
      <c r="AC680" s="403">
        <f t="shared" si="89"/>
        <v>0</v>
      </c>
      <c r="AD680" s="404">
        <f>IF($AC$2430&lt;85,AC680,AC680-(AC680*'EN-TÊTE DÉLÉGUES'!$C$37))</f>
        <v>0</v>
      </c>
      <c r="AE680" s="405">
        <f t="shared" si="88"/>
        <v>5.5E-2</v>
      </c>
      <c r="AF680" s="406">
        <f t="shared" si="90"/>
        <v>0</v>
      </c>
      <c r="AG680" s="407">
        <f t="shared" si="91"/>
        <v>0</v>
      </c>
    </row>
    <row r="681" spans="1:33" s="408" customFormat="1" ht="12" customHeight="1" x14ac:dyDescent="0.15">
      <c r="A681" s="391">
        <v>9782747080828</v>
      </c>
      <c r="B681" s="395">
        <v>32</v>
      </c>
      <c r="C681" s="393" t="s">
        <v>651</v>
      </c>
      <c r="D681" s="393" t="s">
        <v>1626</v>
      </c>
      <c r="E681" s="393" t="s">
        <v>3561</v>
      </c>
      <c r="F681" s="393" t="s">
        <v>3557</v>
      </c>
      <c r="G681" s="450" t="s">
        <v>1634</v>
      </c>
      <c r="H681" s="394">
        <f>VLOOKUP(A681,'02.04.2024'!$A$2:$D$70989,3,FALSE)</f>
        <v>727</v>
      </c>
      <c r="I681" s="395"/>
      <c r="J681" s="395">
        <v>200</v>
      </c>
      <c r="K681" s="396"/>
      <c r="L681" s="396"/>
      <c r="M681" s="396">
        <v>42865</v>
      </c>
      <c r="N681" s="396"/>
      <c r="O681" s="397">
        <v>9782747080828</v>
      </c>
      <c r="P681" s="409" t="s">
        <v>375</v>
      </c>
      <c r="Q681" s="397">
        <v>3121628</v>
      </c>
      <c r="R681" s="398">
        <v>6.9</v>
      </c>
      <c r="S681" s="398">
        <f t="shared" si="85"/>
        <v>6.5402843601895739</v>
      </c>
      <c r="T681" s="399">
        <v>5.5E-2</v>
      </c>
      <c r="U681" s="1077"/>
      <c r="V681" s="400">
        <f t="shared" si="86"/>
        <v>0</v>
      </c>
      <c r="W681" s="401">
        <f t="shared" si="87"/>
        <v>0</v>
      </c>
      <c r="X681" s="402"/>
      <c r="Y681" s="402"/>
      <c r="Z681" s="402"/>
      <c r="AA681" s="402"/>
      <c r="AB681" s="402"/>
      <c r="AC681" s="403">
        <f t="shared" si="89"/>
        <v>0</v>
      </c>
      <c r="AD681" s="404">
        <f>IF($AC$2430&lt;85,AC681,AC681-(AC681*'EN-TÊTE DÉLÉGUES'!$C$37))</f>
        <v>0</v>
      </c>
      <c r="AE681" s="405">
        <f t="shared" si="88"/>
        <v>5.5E-2</v>
      </c>
      <c r="AF681" s="406">
        <f t="shared" si="90"/>
        <v>0</v>
      </c>
      <c r="AG681" s="407">
        <f t="shared" si="91"/>
        <v>0</v>
      </c>
    </row>
    <row r="682" spans="1:33" s="408" customFormat="1" ht="12" customHeight="1" x14ac:dyDescent="0.15">
      <c r="A682" s="391">
        <v>9782747081382</v>
      </c>
      <c r="B682" s="395">
        <v>32</v>
      </c>
      <c r="C682" s="393" t="s">
        <v>651</v>
      </c>
      <c r="D682" s="393" t="s">
        <v>1626</v>
      </c>
      <c r="E682" s="393" t="s">
        <v>3561</v>
      </c>
      <c r="F682" s="393" t="s">
        <v>3557</v>
      </c>
      <c r="G682" s="450" t="s">
        <v>1635</v>
      </c>
      <c r="H682" s="394">
        <f>VLOOKUP(A682,'02.04.2024'!$A$2:$D$70989,3,FALSE)</f>
        <v>93</v>
      </c>
      <c r="I682" s="395"/>
      <c r="J682" s="395">
        <v>300</v>
      </c>
      <c r="K682" s="396"/>
      <c r="L682" s="396"/>
      <c r="M682" s="396">
        <v>42865</v>
      </c>
      <c r="N682" s="396"/>
      <c r="O682" s="397">
        <v>9782747081382</v>
      </c>
      <c r="P682" s="409" t="s">
        <v>399</v>
      </c>
      <c r="Q682" s="397">
        <v>4053376</v>
      </c>
      <c r="R682" s="398">
        <v>6.9</v>
      </c>
      <c r="S682" s="398">
        <f t="shared" si="85"/>
        <v>6.5402843601895739</v>
      </c>
      <c r="T682" s="399">
        <v>5.5E-2</v>
      </c>
      <c r="U682" s="1077"/>
      <c r="V682" s="400">
        <f t="shared" si="86"/>
        <v>0</v>
      </c>
      <c r="W682" s="401">
        <f t="shared" si="87"/>
        <v>0</v>
      </c>
      <c r="X682" s="402"/>
      <c r="Y682" s="402"/>
      <c r="Z682" s="402"/>
      <c r="AA682" s="402"/>
      <c r="AB682" s="402"/>
      <c r="AC682" s="403">
        <f t="shared" si="89"/>
        <v>0</v>
      </c>
      <c r="AD682" s="404">
        <f>IF($AC$2430&lt;85,AC682,AC682-(AC682*'EN-TÊTE DÉLÉGUES'!$C$37))</f>
        <v>0</v>
      </c>
      <c r="AE682" s="405">
        <f t="shared" si="88"/>
        <v>5.5E-2</v>
      </c>
      <c r="AF682" s="406">
        <f t="shared" si="90"/>
        <v>0</v>
      </c>
      <c r="AG682" s="407">
        <f t="shared" si="91"/>
        <v>0</v>
      </c>
    </row>
    <row r="683" spans="1:33" s="408" customFormat="1" ht="12" customHeight="1" x14ac:dyDescent="0.15">
      <c r="A683" s="391">
        <v>9782747080798</v>
      </c>
      <c r="B683" s="395">
        <v>32</v>
      </c>
      <c r="C683" s="393" t="s">
        <v>651</v>
      </c>
      <c r="D683" s="393" t="s">
        <v>1626</v>
      </c>
      <c r="E683" s="393" t="s">
        <v>3561</v>
      </c>
      <c r="F683" s="393" t="s">
        <v>3557</v>
      </c>
      <c r="G683" s="450" t="s">
        <v>1636</v>
      </c>
      <c r="H683" s="394">
        <f>VLOOKUP(A683,'02.04.2024'!$A$2:$D$70989,3,FALSE)</f>
        <v>718</v>
      </c>
      <c r="I683" s="395"/>
      <c r="J683" s="395">
        <v>200</v>
      </c>
      <c r="K683" s="396"/>
      <c r="L683" s="396"/>
      <c r="M683" s="396">
        <v>42865</v>
      </c>
      <c r="N683" s="396"/>
      <c r="O683" s="397">
        <v>9782747080798</v>
      </c>
      <c r="P683" s="409" t="s">
        <v>362</v>
      </c>
      <c r="Q683" s="397">
        <v>1320336</v>
      </c>
      <c r="R683" s="398">
        <v>6.9</v>
      </c>
      <c r="S683" s="398">
        <f t="shared" si="85"/>
        <v>6.5402843601895739</v>
      </c>
      <c r="T683" s="399">
        <v>5.5E-2</v>
      </c>
      <c r="U683" s="1077"/>
      <c r="V683" s="400">
        <f t="shared" si="86"/>
        <v>0</v>
      </c>
      <c r="W683" s="401">
        <f t="shared" si="87"/>
        <v>0</v>
      </c>
      <c r="X683" s="402"/>
      <c r="Y683" s="402"/>
      <c r="Z683" s="402"/>
      <c r="AA683" s="402"/>
      <c r="AB683" s="402"/>
      <c r="AC683" s="403">
        <f t="shared" si="89"/>
        <v>0</v>
      </c>
      <c r="AD683" s="404">
        <f>IF($AC$2430&lt;85,AC683,AC683-(AC683*'EN-TÊTE DÉLÉGUES'!$C$37))</f>
        <v>0</v>
      </c>
      <c r="AE683" s="405">
        <f t="shared" si="88"/>
        <v>5.5E-2</v>
      </c>
      <c r="AF683" s="406">
        <f t="shared" si="90"/>
        <v>0</v>
      </c>
      <c r="AG683" s="407">
        <f t="shared" si="91"/>
        <v>0</v>
      </c>
    </row>
    <row r="684" spans="1:33" s="1" customFormat="1" ht="12" customHeight="1" x14ac:dyDescent="0.15">
      <c r="A684" s="187">
        <v>9782747083935</v>
      </c>
      <c r="B684" s="190">
        <v>32</v>
      </c>
      <c r="C684" s="188" t="s">
        <v>651</v>
      </c>
      <c r="D684" s="188" t="s">
        <v>1626</v>
      </c>
      <c r="E684" s="188" t="s">
        <v>3561</v>
      </c>
      <c r="F684" s="188" t="s">
        <v>3557</v>
      </c>
      <c r="G684" s="222" t="s">
        <v>1637</v>
      </c>
      <c r="H684" s="189">
        <f>VLOOKUP(A684,'02.04.2024'!$A$2:$D$70989,3,FALSE)</f>
        <v>0</v>
      </c>
      <c r="I684" s="190" t="s">
        <v>377</v>
      </c>
      <c r="J684" s="190">
        <v>700</v>
      </c>
      <c r="K684" s="191"/>
      <c r="L684" s="191"/>
      <c r="M684" s="191">
        <v>42907</v>
      </c>
      <c r="N684" s="191"/>
      <c r="O684" s="192">
        <v>9782747083935</v>
      </c>
      <c r="P684" s="193" t="s">
        <v>426</v>
      </c>
      <c r="Q684" s="192">
        <v>6695321</v>
      </c>
      <c r="R684" s="194">
        <v>6.9</v>
      </c>
      <c r="S684" s="194">
        <f t="shared" si="85"/>
        <v>6.5402843601895739</v>
      </c>
      <c r="T684" s="223">
        <v>5.5E-2</v>
      </c>
      <c r="U684" s="1079"/>
      <c r="V684" s="239">
        <f t="shared" si="86"/>
        <v>0</v>
      </c>
      <c r="W684" s="195">
        <f t="shared" si="87"/>
        <v>0</v>
      </c>
      <c r="X684" s="197"/>
      <c r="Y684" s="197"/>
      <c r="Z684" s="197"/>
      <c r="AA684" s="197"/>
      <c r="AB684" s="197"/>
      <c r="AC684" s="209">
        <f t="shared" si="89"/>
        <v>0</v>
      </c>
      <c r="AD684" s="217">
        <f>IF($AC$2430&lt;85,AC684,AC684-(AC684*'EN-TÊTE DÉLÉGUES'!$C$37))</f>
        <v>0</v>
      </c>
      <c r="AE684" s="210">
        <f t="shared" si="88"/>
        <v>5.5E-2</v>
      </c>
      <c r="AF684" s="211">
        <f t="shared" si="90"/>
        <v>0</v>
      </c>
      <c r="AG684" s="212">
        <f t="shared" si="91"/>
        <v>0</v>
      </c>
    </row>
    <row r="685" spans="1:33" s="408" customFormat="1" ht="12" customHeight="1" x14ac:dyDescent="0.15">
      <c r="A685" s="391">
        <v>9782747082907</v>
      </c>
      <c r="B685" s="395">
        <v>32</v>
      </c>
      <c r="C685" s="393" t="s">
        <v>651</v>
      </c>
      <c r="D685" s="393" t="s">
        <v>1626</v>
      </c>
      <c r="E685" s="393" t="s">
        <v>3561</v>
      </c>
      <c r="F685" s="393" t="s">
        <v>3557</v>
      </c>
      <c r="G685" s="450" t="s">
        <v>3563</v>
      </c>
      <c r="H685" s="394">
        <f>VLOOKUP(A685,'02.04.2024'!$A$2:$D$70989,3,FALSE)</f>
        <v>1615</v>
      </c>
      <c r="I685" s="395"/>
      <c r="J685" s="395">
        <v>200</v>
      </c>
      <c r="K685" s="396"/>
      <c r="L685" s="396"/>
      <c r="M685" s="396">
        <v>42907</v>
      </c>
      <c r="N685" s="396"/>
      <c r="O685" s="397">
        <v>9782747082907</v>
      </c>
      <c r="P685" s="409" t="s">
        <v>427</v>
      </c>
      <c r="Q685" s="397">
        <v>5823060</v>
      </c>
      <c r="R685" s="398">
        <v>6.9</v>
      </c>
      <c r="S685" s="398">
        <f t="shared" si="85"/>
        <v>6.5402843601895739</v>
      </c>
      <c r="T685" s="399">
        <v>5.5E-2</v>
      </c>
      <c r="U685" s="1077"/>
      <c r="V685" s="400">
        <f t="shared" si="86"/>
        <v>0</v>
      </c>
      <c r="W685" s="401">
        <f t="shared" si="87"/>
        <v>0</v>
      </c>
      <c r="X685" s="402"/>
      <c r="Y685" s="402"/>
      <c r="Z685" s="402"/>
      <c r="AA685" s="402"/>
      <c r="AB685" s="402"/>
      <c r="AC685" s="403">
        <f t="shared" si="89"/>
        <v>0</v>
      </c>
      <c r="AD685" s="404">
        <f>IF($AC$2430&lt;85,AC685,AC685-(AC685*'EN-TÊTE DÉLÉGUES'!$C$37))</f>
        <v>0</v>
      </c>
      <c r="AE685" s="405">
        <f t="shared" si="88"/>
        <v>5.5E-2</v>
      </c>
      <c r="AF685" s="406">
        <f t="shared" si="90"/>
        <v>0</v>
      </c>
      <c r="AG685" s="407">
        <f t="shared" si="91"/>
        <v>0</v>
      </c>
    </row>
    <row r="686" spans="1:33" s="408" customFormat="1" ht="12" customHeight="1" x14ac:dyDescent="0.15">
      <c r="A686" s="391">
        <v>9782747082419</v>
      </c>
      <c r="B686" s="395">
        <v>32</v>
      </c>
      <c r="C686" s="393" t="s">
        <v>651</v>
      </c>
      <c r="D686" s="393" t="s">
        <v>1626</v>
      </c>
      <c r="E686" s="393" t="s">
        <v>3561</v>
      </c>
      <c r="F686" s="393" t="s">
        <v>3557</v>
      </c>
      <c r="G686" s="450" t="s">
        <v>1638</v>
      </c>
      <c r="H686" s="394">
        <f>VLOOKUP(A686,'02.04.2024'!$A$2:$D$70989,3,FALSE)</f>
        <v>1170</v>
      </c>
      <c r="I686" s="395"/>
      <c r="J686" s="395">
        <v>200</v>
      </c>
      <c r="K686" s="396"/>
      <c r="L686" s="396"/>
      <c r="M686" s="396">
        <v>42963</v>
      </c>
      <c r="N686" s="396"/>
      <c r="O686" s="397">
        <v>9782747082419</v>
      </c>
      <c r="P686" s="409" t="s">
        <v>415</v>
      </c>
      <c r="Q686" s="397">
        <v>5293929</v>
      </c>
      <c r="R686" s="398">
        <v>6.9</v>
      </c>
      <c r="S686" s="398">
        <f t="shared" si="85"/>
        <v>6.5402843601895739</v>
      </c>
      <c r="T686" s="399">
        <v>5.5E-2</v>
      </c>
      <c r="U686" s="1077"/>
      <c r="V686" s="400">
        <f t="shared" si="86"/>
        <v>0</v>
      </c>
      <c r="W686" s="401">
        <f t="shared" si="87"/>
        <v>0</v>
      </c>
      <c r="X686" s="402"/>
      <c r="Y686" s="402"/>
      <c r="Z686" s="402"/>
      <c r="AA686" s="402"/>
      <c r="AB686" s="402"/>
      <c r="AC686" s="403">
        <f t="shared" si="89"/>
        <v>0</v>
      </c>
      <c r="AD686" s="404">
        <f>IF($AC$2430&lt;85,AC686,AC686-(AC686*'EN-TÊTE DÉLÉGUES'!$C$37))</f>
        <v>0</v>
      </c>
      <c r="AE686" s="405">
        <f t="shared" si="88"/>
        <v>5.5E-2</v>
      </c>
      <c r="AF686" s="406">
        <f t="shared" si="90"/>
        <v>0</v>
      </c>
      <c r="AG686" s="407">
        <f t="shared" si="91"/>
        <v>0</v>
      </c>
    </row>
    <row r="687" spans="1:33" s="408" customFormat="1" ht="12" customHeight="1" x14ac:dyDescent="0.15">
      <c r="A687" s="391">
        <v>9782747086769</v>
      </c>
      <c r="B687" s="395">
        <v>32</v>
      </c>
      <c r="C687" s="393" t="s">
        <v>651</v>
      </c>
      <c r="D687" s="393" t="s">
        <v>1626</v>
      </c>
      <c r="E687" s="393" t="s">
        <v>3561</v>
      </c>
      <c r="F687" s="393" t="s">
        <v>3557</v>
      </c>
      <c r="G687" s="450" t="s">
        <v>1639</v>
      </c>
      <c r="H687" s="394">
        <f>VLOOKUP(A687,'02.04.2024'!$A$2:$D$70989,3,FALSE)</f>
        <v>101</v>
      </c>
      <c r="I687" s="395"/>
      <c r="J687" s="395">
        <v>300</v>
      </c>
      <c r="K687" s="396"/>
      <c r="L687" s="396"/>
      <c r="M687" s="396">
        <v>43005</v>
      </c>
      <c r="N687" s="396"/>
      <c r="O687" s="397">
        <v>9782747086769</v>
      </c>
      <c r="P687" s="409" t="s">
        <v>468</v>
      </c>
      <c r="Q687" s="397">
        <v>8530031</v>
      </c>
      <c r="R687" s="398">
        <v>6.9</v>
      </c>
      <c r="S687" s="398">
        <f t="shared" si="85"/>
        <v>6.5402843601895739</v>
      </c>
      <c r="T687" s="399">
        <v>5.5E-2</v>
      </c>
      <c r="U687" s="1077"/>
      <c r="V687" s="400">
        <f t="shared" si="86"/>
        <v>0</v>
      </c>
      <c r="W687" s="401">
        <f t="shared" si="87"/>
        <v>0</v>
      </c>
      <c r="X687" s="402"/>
      <c r="Y687" s="402"/>
      <c r="Z687" s="402"/>
      <c r="AA687" s="402"/>
      <c r="AB687" s="402"/>
      <c r="AC687" s="403">
        <f t="shared" si="89"/>
        <v>0</v>
      </c>
      <c r="AD687" s="404">
        <f>IF($AC$2430&lt;85,AC687,AC687-(AC687*'EN-TÊTE DÉLÉGUES'!$C$37))</f>
        <v>0</v>
      </c>
      <c r="AE687" s="405">
        <f t="shared" si="88"/>
        <v>5.5E-2</v>
      </c>
      <c r="AF687" s="406">
        <f t="shared" si="90"/>
        <v>0</v>
      </c>
      <c r="AG687" s="407">
        <f t="shared" si="91"/>
        <v>0</v>
      </c>
    </row>
    <row r="688" spans="1:33" s="408" customFormat="1" ht="12" customHeight="1" x14ac:dyDescent="0.15">
      <c r="A688" s="391">
        <v>9782747082402</v>
      </c>
      <c r="B688" s="395">
        <v>32</v>
      </c>
      <c r="C688" s="393" t="s">
        <v>651</v>
      </c>
      <c r="D688" s="393" t="s">
        <v>1626</v>
      </c>
      <c r="E688" s="393" t="s">
        <v>3561</v>
      </c>
      <c r="F688" s="393" t="s">
        <v>3557</v>
      </c>
      <c r="G688" s="450" t="s">
        <v>1640</v>
      </c>
      <c r="H688" s="394">
        <f>VLOOKUP(A688,'02.04.2024'!$A$2:$D$70989,3,FALSE)</f>
        <v>312</v>
      </c>
      <c r="I688" s="395"/>
      <c r="J688" s="395">
        <v>200</v>
      </c>
      <c r="K688" s="396"/>
      <c r="L688" s="396"/>
      <c r="M688" s="396">
        <v>43005</v>
      </c>
      <c r="N688" s="396"/>
      <c r="O688" s="397">
        <v>9782747082402</v>
      </c>
      <c r="P688" s="409" t="s">
        <v>416</v>
      </c>
      <c r="Q688" s="397">
        <v>5294052</v>
      </c>
      <c r="R688" s="398">
        <v>6.9</v>
      </c>
      <c r="S688" s="398">
        <f t="shared" si="85"/>
        <v>6.5402843601895739</v>
      </c>
      <c r="T688" s="399">
        <v>5.5E-2</v>
      </c>
      <c r="U688" s="1077"/>
      <c r="V688" s="400">
        <f t="shared" si="86"/>
        <v>0</v>
      </c>
      <c r="W688" s="401">
        <f t="shared" si="87"/>
        <v>0</v>
      </c>
      <c r="X688" s="402"/>
      <c r="Y688" s="402"/>
      <c r="Z688" s="402"/>
      <c r="AA688" s="402"/>
      <c r="AB688" s="402"/>
      <c r="AC688" s="403">
        <f t="shared" si="89"/>
        <v>0</v>
      </c>
      <c r="AD688" s="404">
        <f>IF($AC$2430&lt;85,AC688,AC688-(AC688*'EN-TÊTE DÉLÉGUES'!$C$37))</f>
        <v>0</v>
      </c>
      <c r="AE688" s="405">
        <f t="shared" si="88"/>
        <v>5.5E-2</v>
      </c>
      <c r="AF688" s="406">
        <f t="shared" si="90"/>
        <v>0</v>
      </c>
      <c r="AG688" s="407">
        <f t="shared" si="91"/>
        <v>0</v>
      </c>
    </row>
    <row r="689" spans="1:33" s="408" customFormat="1" ht="12" customHeight="1" x14ac:dyDescent="0.15">
      <c r="A689" s="391">
        <v>9782747086271</v>
      </c>
      <c r="B689" s="395">
        <v>32</v>
      </c>
      <c r="C689" s="393" t="s">
        <v>651</v>
      </c>
      <c r="D689" s="393" t="s">
        <v>1626</v>
      </c>
      <c r="E689" s="393" t="s">
        <v>3561</v>
      </c>
      <c r="F689" s="393" t="s">
        <v>3557</v>
      </c>
      <c r="G689" s="450" t="s">
        <v>3564</v>
      </c>
      <c r="H689" s="394">
        <f>VLOOKUP(A689,'02.04.2024'!$A$2:$D$70989,3,FALSE)</f>
        <v>225</v>
      </c>
      <c r="I689" s="395"/>
      <c r="J689" s="395">
        <v>200</v>
      </c>
      <c r="K689" s="396"/>
      <c r="L689" s="396"/>
      <c r="M689" s="396">
        <v>43005</v>
      </c>
      <c r="N689" s="396"/>
      <c r="O689" s="397">
        <v>9782747086271</v>
      </c>
      <c r="P689" s="409" t="s">
        <v>465</v>
      </c>
      <c r="Q689" s="397">
        <v>8524496</v>
      </c>
      <c r="R689" s="398">
        <v>6.9</v>
      </c>
      <c r="S689" s="398">
        <f t="shared" si="85"/>
        <v>6.5402843601895739</v>
      </c>
      <c r="T689" s="399">
        <v>5.5E-2</v>
      </c>
      <c r="U689" s="1077"/>
      <c r="V689" s="400">
        <f t="shared" si="86"/>
        <v>0</v>
      </c>
      <c r="W689" s="401">
        <f t="shared" si="87"/>
        <v>0</v>
      </c>
      <c r="X689" s="402"/>
      <c r="Y689" s="402"/>
      <c r="Z689" s="402"/>
      <c r="AA689" s="402"/>
      <c r="AB689" s="402"/>
      <c r="AC689" s="403">
        <f t="shared" si="89"/>
        <v>0</v>
      </c>
      <c r="AD689" s="404">
        <f>IF($AC$2430&lt;85,AC689,AC689-(AC689*'EN-TÊTE DÉLÉGUES'!$C$37))</f>
        <v>0</v>
      </c>
      <c r="AE689" s="405">
        <f t="shared" si="88"/>
        <v>5.5E-2</v>
      </c>
      <c r="AF689" s="406">
        <f t="shared" si="90"/>
        <v>0</v>
      </c>
      <c r="AG689" s="407">
        <f t="shared" si="91"/>
        <v>0</v>
      </c>
    </row>
    <row r="690" spans="1:33" s="408" customFormat="1" ht="12" customHeight="1" x14ac:dyDescent="0.15">
      <c r="A690" s="391">
        <v>9782747086288</v>
      </c>
      <c r="B690" s="395">
        <v>32</v>
      </c>
      <c r="C690" s="393" t="s">
        <v>651</v>
      </c>
      <c r="D690" s="393" t="s">
        <v>1626</v>
      </c>
      <c r="E690" s="393" t="s">
        <v>3561</v>
      </c>
      <c r="F690" s="393" t="s">
        <v>3557</v>
      </c>
      <c r="G690" s="450" t="s">
        <v>1641</v>
      </c>
      <c r="H690" s="394">
        <f>VLOOKUP(A690,'02.04.2024'!$A$2:$D$70989,3,FALSE)</f>
        <v>981</v>
      </c>
      <c r="I690" s="395"/>
      <c r="J690" s="395">
        <v>200</v>
      </c>
      <c r="K690" s="396"/>
      <c r="L690" s="396"/>
      <c r="M690" s="396">
        <v>43047</v>
      </c>
      <c r="N690" s="396"/>
      <c r="O690" s="397">
        <v>9782747086288</v>
      </c>
      <c r="P690" s="409" t="s">
        <v>469</v>
      </c>
      <c r="Q690" s="397">
        <v>8524373</v>
      </c>
      <c r="R690" s="398">
        <v>6.9</v>
      </c>
      <c r="S690" s="398">
        <f t="shared" ref="S690:S753" si="92">R690/(1+T690)</f>
        <v>6.5402843601895739</v>
      </c>
      <c r="T690" s="399">
        <v>5.5E-2</v>
      </c>
      <c r="U690" s="1077"/>
      <c r="V690" s="400">
        <f t="shared" si="86"/>
        <v>0</v>
      </c>
      <c r="W690" s="401">
        <f t="shared" si="87"/>
        <v>0</v>
      </c>
      <c r="X690" s="402"/>
      <c r="Y690" s="402"/>
      <c r="Z690" s="402"/>
      <c r="AA690" s="402"/>
      <c r="AB690" s="402"/>
      <c r="AC690" s="403">
        <f t="shared" si="89"/>
        <v>0</v>
      </c>
      <c r="AD690" s="404">
        <f>IF($AC$2430&lt;85,AC690,AC690-(AC690*'EN-TÊTE DÉLÉGUES'!$C$37))</f>
        <v>0</v>
      </c>
      <c r="AE690" s="405">
        <f t="shared" si="88"/>
        <v>5.5E-2</v>
      </c>
      <c r="AF690" s="406">
        <f t="shared" si="90"/>
        <v>0</v>
      </c>
      <c r="AG690" s="407">
        <f t="shared" si="91"/>
        <v>0</v>
      </c>
    </row>
    <row r="691" spans="1:33" s="408" customFormat="1" ht="12" customHeight="1" x14ac:dyDescent="0.15">
      <c r="A691" s="449">
        <v>9782747080880</v>
      </c>
      <c r="B691" s="395">
        <v>32</v>
      </c>
      <c r="C691" s="450" t="s">
        <v>651</v>
      </c>
      <c r="D691" s="450" t="s">
        <v>1626</v>
      </c>
      <c r="E691" s="393" t="s">
        <v>3561</v>
      </c>
      <c r="F691" s="393" t="s">
        <v>3557</v>
      </c>
      <c r="G691" s="450" t="s">
        <v>1642</v>
      </c>
      <c r="H691" s="394">
        <f>VLOOKUP(A691,'02.04.2024'!$A$2:$D$70989,3,FALSE)</f>
        <v>133</v>
      </c>
      <c r="I691" s="395"/>
      <c r="J691" s="414">
        <v>300</v>
      </c>
      <c r="K691" s="396"/>
      <c r="L691" s="396"/>
      <c r="M691" s="396">
        <v>43124</v>
      </c>
      <c r="N691" s="396"/>
      <c r="O691" s="394">
        <v>9782747080880</v>
      </c>
      <c r="P691" s="451" t="s">
        <v>370</v>
      </c>
      <c r="Q691" s="394">
        <v>3122367</v>
      </c>
      <c r="R691" s="398">
        <v>6.9</v>
      </c>
      <c r="S691" s="398">
        <f t="shared" si="92"/>
        <v>6.5402843601895739</v>
      </c>
      <c r="T691" s="452">
        <v>5.5E-2</v>
      </c>
      <c r="U691" s="1077"/>
      <c r="V691" s="400">
        <f t="shared" si="86"/>
        <v>0</v>
      </c>
      <c r="W691" s="401">
        <f t="shared" si="87"/>
        <v>0</v>
      </c>
      <c r="X691" s="402"/>
      <c r="Y691" s="402"/>
      <c r="Z691" s="402"/>
      <c r="AA691" s="402"/>
      <c r="AB691" s="402"/>
      <c r="AC691" s="403">
        <f t="shared" si="89"/>
        <v>0</v>
      </c>
      <c r="AD691" s="404">
        <f>IF($AC$2430&lt;85,AC691,AC691-(AC691*'EN-TÊTE DÉLÉGUES'!$C$37))</f>
        <v>0</v>
      </c>
      <c r="AE691" s="405">
        <f t="shared" si="88"/>
        <v>5.5E-2</v>
      </c>
      <c r="AF691" s="406">
        <f t="shared" si="90"/>
        <v>0</v>
      </c>
      <c r="AG691" s="407">
        <f t="shared" si="91"/>
        <v>0</v>
      </c>
    </row>
    <row r="692" spans="1:33" s="408" customFormat="1" ht="12" customHeight="1" x14ac:dyDescent="0.15">
      <c r="A692" s="449">
        <v>9782747092111</v>
      </c>
      <c r="B692" s="395">
        <v>32</v>
      </c>
      <c r="C692" s="450" t="s">
        <v>651</v>
      </c>
      <c r="D692" s="450" t="s">
        <v>1626</v>
      </c>
      <c r="E692" s="393" t="s">
        <v>3561</v>
      </c>
      <c r="F692" s="393" t="s">
        <v>3557</v>
      </c>
      <c r="G692" s="450" t="s">
        <v>1643</v>
      </c>
      <c r="H692" s="394">
        <f>VLOOKUP(A692,'02.04.2024'!$A$2:$D$70989,3,FALSE)</f>
        <v>1</v>
      </c>
      <c r="I692" s="395"/>
      <c r="J692" s="414">
        <v>300</v>
      </c>
      <c r="K692" s="396"/>
      <c r="L692" s="396"/>
      <c r="M692" s="396">
        <v>43201</v>
      </c>
      <c r="N692" s="396"/>
      <c r="O692" s="394">
        <v>9782747092111</v>
      </c>
      <c r="P692" s="451" t="s">
        <v>497</v>
      </c>
      <c r="Q692" s="394">
        <v>5828992</v>
      </c>
      <c r="R692" s="398">
        <v>6.9</v>
      </c>
      <c r="S692" s="398">
        <f t="shared" si="92"/>
        <v>6.5402843601895739</v>
      </c>
      <c r="T692" s="452">
        <v>5.5E-2</v>
      </c>
      <c r="U692" s="1077"/>
      <c r="V692" s="400">
        <f t="shared" si="86"/>
        <v>0</v>
      </c>
      <c r="W692" s="401">
        <f t="shared" si="87"/>
        <v>0</v>
      </c>
      <c r="X692" s="402"/>
      <c r="Y692" s="402"/>
      <c r="Z692" s="402"/>
      <c r="AA692" s="402"/>
      <c r="AB692" s="402"/>
      <c r="AC692" s="403">
        <f t="shared" si="89"/>
        <v>0</v>
      </c>
      <c r="AD692" s="404">
        <f>IF($AC$2430&lt;85,AC692,AC692-(AC692*'EN-TÊTE DÉLÉGUES'!$C$37))</f>
        <v>0</v>
      </c>
      <c r="AE692" s="405">
        <f t="shared" si="88"/>
        <v>5.5E-2</v>
      </c>
      <c r="AF692" s="406">
        <f t="shared" si="90"/>
        <v>0</v>
      </c>
      <c r="AG692" s="407">
        <f t="shared" si="91"/>
        <v>0</v>
      </c>
    </row>
    <row r="693" spans="1:33" s="408" customFormat="1" ht="12" customHeight="1" x14ac:dyDescent="0.15">
      <c r="A693" s="449">
        <v>9782747091343</v>
      </c>
      <c r="B693" s="395">
        <v>32</v>
      </c>
      <c r="C693" s="450" t="s">
        <v>651</v>
      </c>
      <c r="D693" s="450" t="s">
        <v>1626</v>
      </c>
      <c r="E693" s="393" t="s">
        <v>3561</v>
      </c>
      <c r="F693" s="393" t="s">
        <v>3557</v>
      </c>
      <c r="G693" s="450" t="s">
        <v>1644</v>
      </c>
      <c r="H693" s="394">
        <f>VLOOKUP(A693,'02.04.2024'!$A$2:$D$70989,3,FALSE)</f>
        <v>266</v>
      </c>
      <c r="I693" s="395"/>
      <c r="J693" s="414">
        <v>300</v>
      </c>
      <c r="K693" s="396"/>
      <c r="L693" s="396"/>
      <c r="M693" s="396">
        <v>43229</v>
      </c>
      <c r="N693" s="396"/>
      <c r="O693" s="394">
        <v>9782747091343</v>
      </c>
      <c r="P693" s="451" t="s">
        <v>536</v>
      </c>
      <c r="Q693" s="394">
        <v>4018553</v>
      </c>
      <c r="R693" s="398">
        <v>6.9</v>
      </c>
      <c r="S693" s="398">
        <f t="shared" si="92"/>
        <v>6.5402843601895739</v>
      </c>
      <c r="T693" s="452">
        <v>5.5E-2</v>
      </c>
      <c r="U693" s="1077"/>
      <c r="V693" s="400">
        <f t="shared" ref="V693:V843" si="93">AC693</f>
        <v>0</v>
      </c>
      <c r="W693" s="401">
        <f t="shared" si="87"/>
        <v>0</v>
      </c>
      <c r="X693" s="402"/>
      <c r="Y693" s="402"/>
      <c r="Z693" s="402"/>
      <c r="AA693" s="402"/>
      <c r="AB693" s="402"/>
      <c r="AC693" s="403">
        <f t="shared" si="89"/>
        <v>0</v>
      </c>
      <c r="AD693" s="404">
        <f>IF($AC$2430&lt;85,AC693,AC693-(AC693*'EN-TÊTE DÉLÉGUES'!$C$37))</f>
        <v>0</v>
      </c>
      <c r="AE693" s="405">
        <f t="shared" si="88"/>
        <v>5.5E-2</v>
      </c>
      <c r="AF693" s="406">
        <f t="shared" si="90"/>
        <v>0</v>
      </c>
      <c r="AG693" s="407">
        <f t="shared" si="91"/>
        <v>0</v>
      </c>
    </row>
    <row r="694" spans="1:33" s="408" customFormat="1" ht="12" customHeight="1" x14ac:dyDescent="0.15">
      <c r="A694" s="449">
        <v>9782747098816</v>
      </c>
      <c r="B694" s="414">
        <v>32</v>
      </c>
      <c r="C694" s="450" t="s">
        <v>651</v>
      </c>
      <c r="D694" s="450" t="s">
        <v>1626</v>
      </c>
      <c r="E694" s="450" t="s">
        <v>3561</v>
      </c>
      <c r="F694" s="450" t="s">
        <v>3557</v>
      </c>
      <c r="G694" s="450" t="s">
        <v>1645</v>
      </c>
      <c r="H694" s="394">
        <f>VLOOKUP(A694,'02.04.2024'!$A$2:$D$70989,3,FALSE)</f>
        <v>665</v>
      </c>
      <c r="I694" s="395"/>
      <c r="J694" s="395">
        <v>300</v>
      </c>
      <c r="K694" s="396"/>
      <c r="L694" s="396"/>
      <c r="M694" s="396">
        <v>43348</v>
      </c>
      <c r="N694" s="396"/>
      <c r="O694" s="394">
        <v>9782747098816</v>
      </c>
      <c r="P694" s="451" t="s">
        <v>577</v>
      </c>
      <c r="Q694" s="394">
        <v>1303737</v>
      </c>
      <c r="R694" s="398">
        <v>6.9</v>
      </c>
      <c r="S694" s="398">
        <f t="shared" si="92"/>
        <v>6.5402843601895739</v>
      </c>
      <c r="T694" s="452">
        <v>5.5E-2</v>
      </c>
      <c r="U694" s="1077"/>
      <c r="V694" s="400">
        <f t="shared" si="93"/>
        <v>0</v>
      </c>
      <c r="W694" s="401">
        <f t="shared" si="87"/>
        <v>0</v>
      </c>
      <c r="X694" s="402"/>
      <c r="Y694" s="402"/>
      <c r="Z694" s="402"/>
      <c r="AA694" s="402"/>
      <c r="AB694" s="402"/>
      <c r="AC694" s="403">
        <f t="shared" si="89"/>
        <v>0</v>
      </c>
      <c r="AD694" s="404">
        <f>IF($AC$2430&lt;85,AC694,AC694-(AC694*'EN-TÊTE DÉLÉGUES'!$C$37))</f>
        <v>0</v>
      </c>
      <c r="AE694" s="405">
        <f t="shared" si="88"/>
        <v>5.5E-2</v>
      </c>
      <c r="AF694" s="406">
        <f t="shared" si="90"/>
        <v>0</v>
      </c>
      <c r="AG694" s="407">
        <f t="shared" si="91"/>
        <v>0</v>
      </c>
    </row>
    <row r="695" spans="1:33" s="408" customFormat="1" ht="12" customHeight="1" x14ac:dyDescent="0.15">
      <c r="A695" s="449">
        <v>9782747098809</v>
      </c>
      <c r="B695" s="414">
        <v>32</v>
      </c>
      <c r="C695" s="393" t="s">
        <v>651</v>
      </c>
      <c r="D695" s="514" t="s">
        <v>1626</v>
      </c>
      <c r="E695" s="450" t="s">
        <v>3561</v>
      </c>
      <c r="F695" s="450" t="s">
        <v>3557</v>
      </c>
      <c r="G695" s="514" t="s">
        <v>1646</v>
      </c>
      <c r="H695" s="394">
        <f>VLOOKUP(A695,'02.04.2024'!$A$2:$D$70989,3,FALSE)</f>
        <v>107</v>
      </c>
      <c r="I695" s="414"/>
      <c r="J695" s="414">
        <v>300</v>
      </c>
      <c r="K695" s="396"/>
      <c r="L695" s="396"/>
      <c r="M695" s="396">
        <v>43362</v>
      </c>
      <c r="N695" s="396"/>
      <c r="O695" s="394">
        <v>9782747098809</v>
      </c>
      <c r="P695" s="451" t="s">
        <v>674</v>
      </c>
      <c r="Q695" s="414">
        <v>1303614</v>
      </c>
      <c r="R695" s="398">
        <v>6.9</v>
      </c>
      <c r="S695" s="398">
        <f t="shared" si="92"/>
        <v>6.5402843601895739</v>
      </c>
      <c r="T695" s="452">
        <v>5.5E-2</v>
      </c>
      <c r="U695" s="1077"/>
      <c r="V695" s="400">
        <f t="shared" si="93"/>
        <v>0</v>
      </c>
      <c r="W695" s="401">
        <f t="shared" si="87"/>
        <v>0</v>
      </c>
      <c r="X695" s="402"/>
      <c r="Y695" s="402"/>
      <c r="Z695" s="402"/>
      <c r="AA695" s="402"/>
      <c r="AB695" s="402"/>
      <c r="AC695" s="403">
        <f t="shared" si="89"/>
        <v>0</v>
      </c>
      <c r="AD695" s="404">
        <f>IF($AC$2430&lt;85,AC695,AC695-(AC695*'EN-TÊTE DÉLÉGUES'!$C$37))</f>
        <v>0</v>
      </c>
      <c r="AE695" s="405">
        <f t="shared" si="88"/>
        <v>5.5E-2</v>
      </c>
      <c r="AF695" s="406">
        <f t="shared" si="90"/>
        <v>0</v>
      </c>
      <c r="AG695" s="407">
        <f t="shared" si="91"/>
        <v>0</v>
      </c>
    </row>
    <row r="696" spans="1:33" s="408" customFormat="1" ht="12" customHeight="1" x14ac:dyDescent="0.15">
      <c r="A696" s="449">
        <v>9782747099028</v>
      </c>
      <c r="B696" s="414">
        <v>32</v>
      </c>
      <c r="C696" s="393" t="s">
        <v>651</v>
      </c>
      <c r="D696" s="514" t="s">
        <v>1626</v>
      </c>
      <c r="E696" s="450" t="s">
        <v>3561</v>
      </c>
      <c r="F696" s="450" t="s">
        <v>3557</v>
      </c>
      <c r="G696" s="514" t="s">
        <v>1647</v>
      </c>
      <c r="H696" s="394">
        <f>VLOOKUP(A696,'02.04.2024'!$A$2:$D$70989,3,FALSE)</f>
        <v>220</v>
      </c>
      <c r="I696" s="414"/>
      <c r="J696" s="414">
        <v>300</v>
      </c>
      <c r="K696" s="396"/>
      <c r="L696" s="396"/>
      <c r="M696" s="396">
        <v>43474</v>
      </c>
      <c r="N696" s="396"/>
      <c r="O696" s="394">
        <v>9782747099028</v>
      </c>
      <c r="P696" s="451" t="s">
        <v>1089</v>
      </c>
      <c r="Q696" s="414">
        <v>1930876</v>
      </c>
      <c r="R696" s="398">
        <v>6.9</v>
      </c>
      <c r="S696" s="398">
        <f t="shared" si="92"/>
        <v>6.5402843601895739</v>
      </c>
      <c r="T696" s="452">
        <v>5.5E-2</v>
      </c>
      <c r="U696" s="1077"/>
      <c r="V696" s="400">
        <f t="shared" si="93"/>
        <v>0</v>
      </c>
      <c r="W696" s="401">
        <f t="shared" si="87"/>
        <v>0</v>
      </c>
      <c r="X696" s="402"/>
      <c r="Y696" s="402"/>
      <c r="Z696" s="402"/>
      <c r="AA696" s="402"/>
      <c r="AB696" s="402"/>
      <c r="AC696" s="403">
        <f t="shared" si="89"/>
        <v>0</v>
      </c>
      <c r="AD696" s="404">
        <f>IF($AC$2430&lt;85,AC696,AC696-(AC696*'EN-TÊTE DÉLÉGUES'!$C$37))</f>
        <v>0</v>
      </c>
      <c r="AE696" s="405">
        <f t="shared" si="88"/>
        <v>5.5E-2</v>
      </c>
      <c r="AF696" s="406">
        <f t="shared" si="90"/>
        <v>0</v>
      </c>
      <c r="AG696" s="407">
        <f t="shared" si="91"/>
        <v>0</v>
      </c>
    </row>
    <row r="697" spans="1:33" s="408" customFormat="1" ht="12" customHeight="1" x14ac:dyDescent="0.15">
      <c r="A697" s="449">
        <v>9782747098779</v>
      </c>
      <c r="B697" s="395">
        <v>32</v>
      </c>
      <c r="C697" s="393" t="s">
        <v>651</v>
      </c>
      <c r="D697" s="514" t="s">
        <v>1626</v>
      </c>
      <c r="E697" s="450" t="s">
        <v>3561</v>
      </c>
      <c r="F697" s="450" t="s">
        <v>3557</v>
      </c>
      <c r="G697" s="514" t="s">
        <v>1648</v>
      </c>
      <c r="H697" s="394">
        <f>VLOOKUP(A697,'02.04.2024'!$A$2:$D$70989,3,FALSE)</f>
        <v>159</v>
      </c>
      <c r="I697" s="414"/>
      <c r="J697" s="414">
        <v>300</v>
      </c>
      <c r="K697" s="396"/>
      <c r="L697" s="396"/>
      <c r="M697" s="396">
        <v>43474</v>
      </c>
      <c r="N697" s="396"/>
      <c r="O697" s="394">
        <v>9782747098779</v>
      </c>
      <c r="P697" s="451" t="s">
        <v>1090</v>
      </c>
      <c r="Q697" s="414">
        <v>1303860</v>
      </c>
      <c r="R697" s="398">
        <v>6.9</v>
      </c>
      <c r="S697" s="398">
        <f t="shared" si="92"/>
        <v>6.5402843601895739</v>
      </c>
      <c r="T697" s="452">
        <v>5.5E-2</v>
      </c>
      <c r="U697" s="1077"/>
      <c r="V697" s="400">
        <f t="shared" si="93"/>
        <v>0</v>
      </c>
      <c r="W697" s="401">
        <f t="shared" si="87"/>
        <v>0</v>
      </c>
      <c r="X697" s="402"/>
      <c r="Y697" s="402"/>
      <c r="Z697" s="402"/>
      <c r="AA697" s="402"/>
      <c r="AB697" s="402"/>
      <c r="AC697" s="403">
        <f t="shared" si="89"/>
        <v>0</v>
      </c>
      <c r="AD697" s="404">
        <f>IF($AC$2430&lt;85,AC697,AC697-(AC697*'EN-TÊTE DÉLÉGUES'!$C$37))</f>
        <v>0</v>
      </c>
      <c r="AE697" s="405">
        <f t="shared" si="88"/>
        <v>5.5E-2</v>
      </c>
      <c r="AF697" s="406">
        <f t="shared" si="90"/>
        <v>0</v>
      </c>
      <c r="AG697" s="407">
        <f t="shared" si="91"/>
        <v>0</v>
      </c>
    </row>
    <row r="698" spans="1:33" s="408" customFormat="1" ht="12" customHeight="1" x14ac:dyDescent="0.15">
      <c r="A698" s="449">
        <v>9782747098755</v>
      </c>
      <c r="B698" s="414">
        <v>32</v>
      </c>
      <c r="C698" s="393" t="s">
        <v>651</v>
      </c>
      <c r="D698" s="514" t="s">
        <v>1626</v>
      </c>
      <c r="E698" s="450" t="s">
        <v>3561</v>
      </c>
      <c r="F698" s="450" t="s">
        <v>3557</v>
      </c>
      <c r="G698" s="514" t="s">
        <v>3565</v>
      </c>
      <c r="H698" s="394">
        <f>VLOOKUP(A698,'02.04.2024'!$A$2:$D$70989,3,FALSE)</f>
        <v>140</v>
      </c>
      <c r="I698" s="414"/>
      <c r="J698" s="414">
        <v>300</v>
      </c>
      <c r="K698" s="396"/>
      <c r="L698" s="396"/>
      <c r="M698" s="396">
        <v>43544</v>
      </c>
      <c r="N698" s="396"/>
      <c r="O698" s="394">
        <v>9782747098755</v>
      </c>
      <c r="P698" s="451" t="s">
        <v>1091</v>
      </c>
      <c r="Q698" s="414">
        <v>1229848</v>
      </c>
      <c r="R698" s="398">
        <v>6.9</v>
      </c>
      <c r="S698" s="398">
        <f t="shared" si="92"/>
        <v>6.5402843601895739</v>
      </c>
      <c r="T698" s="452">
        <v>5.5E-2</v>
      </c>
      <c r="U698" s="1077"/>
      <c r="V698" s="400">
        <f t="shared" si="93"/>
        <v>0</v>
      </c>
      <c r="W698" s="401">
        <f t="shared" si="87"/>
        <v>0</v>
      </c>
      <c r="X698" s="402"/>
      <c r="Y698" s="402"/>
      <c r="Z698" s="402"/>
      <c r="AA698" s="402"/>
      <c r="AB698" s="402"/>
      <c r="AC698" s="403">
        <f t="shared" si="89"/>
        <v>0</v>
      </c>
      <c r="AD698" s="404">
        <f>IF($AC$2430&lt;85,AC698,AC698-(AC698*'EN-TÊTE DÉLÉGUES'!$C$37))</f>
        <v>0</v>
      </c>
      <c r="AE698" s="405">
        <f t="shared" si="88"/>
        <v>5.5E-2</v>
      </c>
      <c r="AF698" s="406">
        <f t="shared" si="90"/>
        <v>0</v>
      </c>
      <c r="AG698" s="407">
        <f t="shared" si="91"/>
        <v>0</v>
      </c>
    </row>
    <row r="699" spans="1:33" s="408" customFormat="1" ht="12" customHeight="1" x14ac:dyDescent="0.15">
      <c r="A699" s="449">
        <v>9791036308666</v>
      </c>
      <c r="B699" s="395">
        <v>32</v>
      </c>
      <c r="C699" s="393" t="s">
        <v>651</v>
      </c>
      <c r="D699" s="514" t="s">
        <v>1626</v>
      </c>
      <c r="E699" s="450" t="s">
        <v>3561</v>
      </c>
      <c r="F699" s="450" t="s">
        <v>3557</v>
      </c>
      <c r="G699" s="514" t="s">
        <v>1649</v>
      </c>
      <c r="H699" s="394">
        <f>VLOOKUP(A699,'02.04.2024'!$A$2:$D$70989,3,FALSE)</f>
        <v>148</v>
      </c>
      <c r="I699" s="414"/>
      <c r="J699" s="414">
        <v>300</v>
      </c>
      <c r="K699" s="396"/>
      <c r="L699" s="396"/>
      <c r="M699" s="396">
        <v>43600</v>
      </c>
      <c r="N699" s="396"/>
      <c r="O699" s="394">
        <v>9791036308666</v>
      </c>
      <c r="P699" s="451" t="s">
        <v>1092</v>
      </c>
      <c r="Q699" s="414">
        <v>7296904</v>
      </c>
      <c r="R699" s="398">
        <v>6.9</v>
      </c>
      <c r="S699" s="398">
        <f t="shared" si="92"/>
        <v>6.5402843601895739</v>
      </c>
      <c r="T699" s="452">
        <v>5.5E-2</v>
      </c>
      <c r="U699" s="1077"/>
      <c r="V699" s="400">
        <f t="shared" si="93"/>
        <v>0</v>
      </c>
      <c r="W699" s="401">
        <f t="shared" si="87"/>
        <v>0</v>
      </c>
      <c r="X699" s="402"/>
      <c r="Y699" s="402"/>
      <c r="Z699" s="402"/>
      <c r="AA699" s="402"/>
      <c r="AB699" s="402"/>
      <c r="AC699" s="403">
        <f t="shared" si="89"/>
        <v>0</v>
      </c>
      <c r="AD699" s="404">
        <f>IF($AC$2430&lt;85,AC699,AC699-(AC699*'EN-TÊTE DÉLÉGUES'!$C$37))</f>
        <v>0</v>
      </c>
      <c r="AE699" s="405">
        <f t="shared" si="88"/>
        <v>5.5E-2</v>
      </c>
      <c r="AF699" s="406">
        <f t="shared" si="90"/>
        <v>0</v>
      </c>
      <c r="AG699" s="407">
        <f t="shared" si="91"/>
        <v>0</v>
      </c>
    </row>
    <row r="700" spans="1:33" s="408" customFormat="1" ht="12" customHeight="1" x14ac:dyDescent="0.15">
      <c r="A700" s="449">
        <v>9782747094856</v>
      </c>
      <c r="B700" s="414">
        <v>32</v>
      </c>
      <c r="C700" s="393" t="s">
        <v>651</v>
      </c>
      <c r="D700" s="514" t="s">
        <v>1626</v>
      </c>
      <c r="E700" s="450" t="s">
        <v>3561</v>
      </c>
      <c r="F700" s="450" t="s">
        <v>3557</v>
      </c>
      <c r="G700" s="514" t="s">
        <v>1650</v>
      </c>
      <c r="H700" s="394">
        <f>VLOOKUP(A700,'02.04.2024'!$A$2:$D$70989,3,FALSE)</f>
        <v>341</v>
      </c>
      <c r="I700" s="414"/>
      <c r="J700" s="414">
        <v>300</v>
      </c>
      <c r="K700" s="396"/>
      <c r="L700" s="396"/>
      <c r="M700" s="396">
        <v>43600</v>
      </c>
      <c r="N700" s="396"/>
      <c r="O700" s="394">
        <v>9782747094856</v>
      </c>
      <c r="P700" s="451" t="s">
        <v>1093</v>
      </c>
      <c r="Q700" s="414">
        <v>5888202</v>
      </c>
      <c r="R700" s="398">
        <v>6.9</v>
      </c>
      <c r="S700" s="398">
        <f t="shared" si="92"/>
        <v>6.5402843601895739</v>
      </c>
      <c r="T700" s="452">
        <v>5.5E-2</v>
      </c>
      <c r="U700" s="1077"/>
      <c r="V700" s="400">
        <f t="shared" si="93"/>
        <v>0</v>
      </c>
      <c r="W700" s="401">
        <f t="shared" si="87"/>
        <v>0</v>
      </c>
      <c r="X700" s="402"/>
      <c r="Y700" s="402"/>
      <c r="Z700" s="402"/>
      <c r="AA700" s="402"/>
      <c r="AB700" s="402"/>
      <c r="AC700" s="403">
        <f t="shared" si="89"/>
        <v>0</v>
      </c>
      <c r="AD700" s="404">
        <f>IF($AC$2430&lt;85,AC700,AC700-(AC700*'EN-TÊTE DÉLÉGUES'!$C$37))</f>
        <v>0</v>
      </c>
      <c r="AE700" s="405">
        <f t="shared" si="88"/>
        <v>5.5E-2</v>
      </c>
      <c r="AF700" s="406">
        <f t="shared" si="90"/>
        <v>0</v>
      </c>
      <c r="AG700" s="407">
        <f t="shared" si="91"/>
        <v>0</v>
      </c>
    </row>
    <row r="701" spans="1:33" s="408" customFormat="1" ht="12" customHeight="1" x14ac:dyDescent="0.15">
      <c r="A701" s="449">
        <v>9791036308673</v>
      </c>
      <c r="B701" s="395">
        <v>32</v>
      </c>
      <c r="C701" s="393" t="s">
        <v>651</v>
      </c>
      <c r="D701" s="514" t="s">
        <v>1626</v>
      </c>
      <c r="E701" s="450" t="s">
        <v>3561</v>
      </c>
      <c r="F701" s="450" t="s">
        <v>3557</v>
      </c>
      <c r="G701" s="514" t="s">
        <v>1651</v>
      </c>
      <c r="H701" s="394">
        <f>VLOOKUP(A701,'02.04.2024'!$A$2:$D$70989,3,FALSE)</f>
        <v>536</v>
      </c>
      <c r="I701" s="414"/>
      <c r="J701" s="414">
        <v>300</v>
      </c>
      <c r="K701" s="396"/>
      <c r="L701" s="396"/>
      <c r="M701" s="396">
        <v>43628</v>
      </c>
      <c r="N701" s="396"/>
      <c r="O701" s="394">
        <v>9791036308673</v>
      </c>
      <c r="P701" s="451" t="s">
        <v>1094</v>
      </c>
      <c r="Q701" s="414">
        <v>7297027</v>
      </c>
      <c r="R701" s="398">
        <v>6.9</v>
      </c>
      <c r="S701" s="398">
        <f t="shared" si="92"/>
        <v>6.5402843601895739</v>
      </c>
      <c r="T701" s="452">
        <v>5.5E-2</v>
      </c>
      <c r="U701" s="1077"/>
      <c r="V701" s="400">
        <f t="shared" si="93"/>
        <v>0</v>
      </c>
      <c r="W701" s="401">
        <f t="shared" si="87"/>
        <v>0</v>
      </c>
      <c r="X701" s="402"/>
      <c r="Y701" s="402"/>
      <c r="Z701" s="402"/>
      <c r="AA701" s="402"/>
      <c r="AB701" s="402"/>
      <c r="AC701" s="403">
        <f t="shared" si="89"/>
        <v>0</v>
      </c>
      <c r="AD701" s="404">
        <f>IF($AC$2430&lt;85,AC701,AC701-(AC701*'EN-TÊTE DÉLÉGUES'!$C$37))</f>
        <v>0</v>
      </c>
      <c r="AE701" s="405">
        <f t="shared" si="88"/>
        <v>5.5E-2</v>
      </c>
      <c r="AF701" s="406">
        <f t="shared" si="90"/>
        <v>0</v>
      </c>
      <c r="AG701" s="407">
        <f t="shared" si="91"/>
        <v>0</v>
      </c>
    </row>
    <row r="702" spans="1:33" s="408" customFormat="1" ht="12" customHeight="1" x14ac:dyDescent="0.15">
      <c r="A702" s="391">
        <v>9791036312168</v>
      </c>
      <c r="B702" s="414">
        <v>32</v>
      </c>
      <c r="C702" s="426" t="s">
        <v>651</v>
      </c>
      <c r="D702" s="393" t="s">
        <v>1626</v>
      </c>
      <c r="E702" s="393" t="s">
        <v>3561</v>
      </c>
      <c r="F702" s="393" t="s">
        <v>3557</v>
      </c>
      <c r="G702" s="393" t="s">
        <v>2687</v>
      </c>
      <c r="H702" s="394">
        <f>VLOOKUP(A702,'02.04.2024'!$A$2:$D$70989,3,FALSE)</f>
        <v>266</v>
      </c>
      <c r="I702" s="395"/>
      <c r="J702" s="414">
        <v>300</v>
      </c>
      <c r="K702" s="396"/>
      <c r="L702" s="396"/>
      <c r="M702" s="396">
        <v>43894</v>
      </c>
      <c r="N702" s="396"/>
      <c r="O702" s="397">
        <v>9791036312168</v>
      </c>
      <c r="P702" s="409" t="s">
        <v>1866</v>
      </c>
      <c r="Q702" s="397">
        <v>5788145</v>
      </c>
      <c r="R702" s="398">
        <v>6.9</v>
      </c>
      <c r="S702" s="398">
        <f t="shared" si="92"/>
        <v>6.5402843601895739</v>
      </c>
      <c r="T702" s="399">
        <v>5.5E-2</v>
      </c>
      <c r="U702" s="1077"/>
      <c r="V702" s="400">
        <f t="shared" si="93"/>
        <v>0</v>
      </c>
      <c r="W702" s="401">
        <f t="shared" si="87"/>
        <v>0</v>
      </c>
      <c r="X702" s="402"/>
      <c r="Y702" s="402"/>
      <c r="Z702" s="402"/>
      <c r="AA702" s="402"/>
      <c r="AB702" s="402"/>
      <c r="AC702" s="403">
        <f t="shared" si="89"/>
        <v>0</v>
      </c>
      <c r="AD702" s="404">
        <f>IF($AC$2430&lt;85,AC702,AC702-(AC702*'EN-TÊTE DÉLÉGUES'!$C$37))</f>
        <v>0</v>
      </c>
      <c r="AE702" s="405">
        <f t="shared" si="88"/>
        <v>5.5E-2</v>
      </c>
      <c r="AF702" s="406">
        <f t="shared" si="90"/>
        <v>0</v>
      </c>
      <c r="AG702" s="407">
        <f t="shared" si="91"/>
        <v>0</v>
      </c>
    </row>
    <row r="703" spans="1:33" s="408" customFormat="1" ht="12" customHeight="1" x14ac:dyDescent="0.15">
      <c r="A703" s="391">
        <v>9791036312458</v>
      </c>
      <c r="B703" s="395">
        <v>32</v>
      </c>
      <c r="C703" s="426" t="s">
        <v>651</v>
      </c>
      <c r="D703" s="393" t="s">
        <v>1626</v>
      </c>
      <c r="E703" s="393" t="s">
        <v>3561</v>
      </c>
      <c r="F703" s="393" t="s">
        <v>3557</v>
      </c>
      <c r="G703" s="393" t="s">
        <v>2689</v>
      </c>
      <c r="H703" s="394">
        <f>VLOOKUP(A703,'02.04.2024'!$A$2:$D$70989,3,FALSE)</f>
        <v>208</v>
      </c>
      <c r="I703" s="395"/>
      <c r="J703" s="414">
        <v>300</v>
      </c>
      <c r="K703" s="396"/>
      <c r="L703" s="396"/>
      <c r="M703" s="396">
        <v>44090</v>
      </c>
      <c r="N703" s="396"/>
      <c r="O703" s="397">
        <v>9791036312458</v>
      </c>
      <c r="P703" s="409" t="s">
        <v>1867</v>
      </c>
      <c r="Q703" s="397">
        <v>5996088</v>
      </c>
      <c r="R703" s="398">
        <v>6.9</v>
      </c>
      <c r="S703" s="398">
        <f t="shared" si="92"/>
        <v>6.5402843601895739</v>
      </c>
      <c r="T703" s="399">
        <v>5.5E-2</v>
      </c>
      <c r="U703" s="1077"/>
      <c r="V703" s="400">
        <f t="shared" si="93"/>
        <v>0</v>
      </c>
      <c r="W703" s="401">
        <f t="shared" si="87"/>
        <v>0</v>
      </c>
      <c r="X703" s="402"/>
      <c r="Y703" s="402"/>
      <c r="Z703" s="402"/>
      <c r="AA703" s="402"/>
      <c r="AB703" s="402"/>
      <c r="AC703" s="403">
        <f t="shared" si="89"/>
        <v>0</v>
      </c>
      <c r="AD703" s="404">
        <f>IF($AC$2430&lt;85,AC703,AC703-(AC703*'EN-TÊTE DÉLÉGUES'!$C$37))</f>
        <v>0</v>
      </c>
      <c r="AE703" s="405">
        <f t="shared" si="88"/>
        <v>5.5E-2</v>
      </c>
      <c r="AF703" s="406">
        <f t="shared" si="90"/>
        <v>0</v>
      </c>
      <c r="AG703" s="407">
        <f t="shared" si="91"/>
        <v>0</v>
      </c>
    </row>
    <row r="704" spans="1:33" s="408" customFormat="1" ht="12" customHeight="1" x14ac:dyDescent="0.15">
      <c r="A704" s="391">
        <v>9791036325809</v>
      </c>
      <c r="B704" s="395">
        <v>32</v>
      </c>
      <c r="C704" s="426" t="s">
        <v>651</v>
      </c>
      <c r="D704" s="393" t="s">
        <v>1626</v>
      </c>
      <c r="E704" s="393" t="s">
        <v>3561</v>
      </c>
      <c r="F704" s="393" t="s">
        <v>3557</v>
      </c>
      <c r="G704" s="393" t="s">
        <v>2896</v>
      </c>
      <c r="H704" s="394">
        <f>VLOOKUP(A704,'02.04.2024'!$A$2:$D$70989,3,FALSE)</f>
        <v>1314</v>
      </c>
      <c r="I704" s="414"/>
      <c r="J704" s="395">
        <v>300</v>
      </c>
      <c r="K704" s="396"/>
      <c r="L704" s="396"/>
      <c r="M704" s="396">
        <v>44293</v>
      </c>
      <c r="N704" s="396"/>
      <c r="O704" s="397">
        <v>9791036325809</v>
      </c>
      <c r="P704" s="409" t="s">
        <v>2240</v>
      </c>
      <c r="Q704" s="397">
        <v>8496646</v>
      </c>
      <c r="R704" s="398">
        <v>6.9</v>
      </c>
      <c r="S704" s="398">
        <f t="shared" si="92"/>
        <v>6.5402843601895739</v>
      </c>
      <c r="T704" s="399">
        <v>5.5E-2</v>
      </c>
      <c r="U704" s="1077"/>
      <c r="V704" s="400">
        <f t="shared" si="93"/>
        <v>0</v>
      </c>
      <c r="W704" s="401">
        <f t="shared" si="87"/>
        <v>0</v>
      </c>
      <c r="X704" s="402"/>
      <c r="Y704" s="402"/>
      <c r="Z704" s="402"/>
      <c r="AA704" s="402"/>
      <c r="AB704" s="402"/>
      <c r="AC704" s="403">
        <f t="shared" ref="AC704:AC847" si="94">W704/(1+AE704)</f>
        <v>0</v>
      </c>
      <c r="AD704" s="404">
        <f>IF($AC$2430&lt;85,AC704,AC704-(AC704*'EN-TÊTE DÉLÉGUES'!$C$37))</f>
        <v>0</v>
      </c>
      <c r="AE704" s="405">
        <f t="shared" si="88"/>
        <v>5.5E-2</v>
      </c>
      <c r="AF704" s="406">
        <f t="shared" si="90"/>
        <v>0</v>
      </c>
      <c r="AG704" s="407">
        <f t="shared" si="91"/>
        <v>0</v>
      </c>
    </row>
    <row r="705" spans="1:33" s="408" customFormat="1" ht="12" customHeight="1" x14ac:dyDescent="0.15">
      <c r="A705" s="391">
        <v>9791036332487</v>
      </c>
      <c r="B705" s="395">
        <v>32</v>
      </c>
      <c r="C705" s="426" t="s">
        <v>651</v>
      </c>
      <c r="D705" s="393" t="s">
        <v>1626</v>
      </c>
      <c r="E705" s="393" t="s">
        <v>3561</v>
      </c>
      <c r="F705" s="393" t="s">
        <v>3557</v>
      </c>
      <c r="G705" s="393" t="s">
        <v>3566</v>
      </c>
      <c r="H705" s="394">
        <f>VLOOKUP(A705,'02.04.2024'!$A$2:$D$70989,3,FALSE)</f>
        <v>1173</v>
      </c>
      <c r="I705" s="395"/>
      <c r="J705" s="414">
        <v>200</v>
      </c>
      <c r="K705" s="396"/>
      <c r="L705" s="396"/>
      <c r="M705" s="396">
        <v>44433</v>
      </c>
      <c r="N705" s="396"/>
      <c r="O705" s="397">
        <v>9791036332487</v>
      </c>
      <c r="P705" s="409" t="s">
        <v>2615</v>
      </c>
      <c r="Q705" s="397">
        <v>4489224</v>
      </c>
      <c r="R705" s="398">
        <v>6.9</v>
      </c>
      <c r="S705" s="398">
        <f t="shared" si="92"/>
        <v>6.5402843601895739</v>
      </c>
      <c r="T705" s="399">
        <v>5.5E-2</v>
      </c>
      <c r="U705" s="1077"/>
      <c r="V705" s="400">
        <f t="shared" si="93"/>
        <v>0</v>
      </c>
      <c r="W705" s="401">
        <f t="shared" si="87"/>
        <v>0</v>
      </c>
      <c r="X705" s="402"/>
      <c r="Y705" s="402"/>
      <c r="Z705" s="402"/>
      <c r="AA705" s="402"/>
      <c r="AB705" s="402"/>
      <c r="AC705" s="403">
        <f t="shared" si="94"/>
        <v>0</v>
      </c>
      <c r="AD705" s="404">
        <f>IF($AC$2430&lt;85,AC705,AC705-(AC705*'EN-TÊTE DÉLÉGUES'!$C$37))</f>
        <v>0</v>
      </c>
      <c r="AE705" s="405">
        <f t="shared" si="88"/>
        <v>5.5E-2</v>
      </c>
      <c r="AF705" s="406">
        <f t="shared" si="90"/>
        <v>0</v>
      </c>
      <c r="AG705" s="407">
        <f t="shared" si="91"/>
        <v>0</v>
      </c>
    </row>
    <row r="706" spans="1:33" s="408" customFormat="1" ht="12" customHeight="1" x14ac:dyDescent="0.15">
      <c r="A706" s="391">
        <v>9791036342035</v>
      </c>
      <c r="B706" s="414">
        <v>33</v>
      </c>
      <c r="C706" s="426" t="s">
        <v>651</v>
      </c>
      <c r="D706" s="393" t="s">
        <v>1626</v>
      </c>
      <c r="E706" s="393" t="s">
        <v>3561</v>
      </c>
      <c r="F706" s="393" t="s">
        <v>3557</v>
      </c>
      <c r="G706" s="393" t="s">
        <v>5457</v>
      </c>
      <c r="H706" s="394">
        <f>VLOOKUP(A706,'02.04.2024'!$A$2:$D$70989,3,FALSE)</f>
        <v>1774</v>
      </c>
      <c r="I706" s="395"/>
      <c r="J706" s="414">
        <v>300</v>
      </c>
      <c r="K706" s="396"/>
      <c r="L706" s="396"/>
      <c r="M706" s="396">
        <v>44664</v>
      </c>
      <c r="N706" s="396"/>
      <c r="O706" s="397">
        <v>9791036342035</v>
      </c>
      <c r="P706" s="409" t="s">
        <v>3230</v>
      </c>
      <c r="Q706" s="397">
        <v>8491116</v>
      </c>
      <c r="R706" s="398">
        <v>6.9</v>
      </c>
      <c r="S706" s="398">
        <f t="shared" si="92"/>
        <v>6.5402843601895739</v>
      </c>
      <c r="T706" s="399">
        <v>5.5E-2</v>
      </c>
      <c r="U706" s="1077"/>
      <c r="V706" s="400">
        <f t="shared" si="93"/>
        <v>0</v>
      </c>
      <c r="W706" s="401">
        <f t="shared" ref="W706:W769" si="95">$R706*$U706</f>
        <v>0</v>
      </c>
      <c r="X706" s="402"/>
      <c r="Y706" s="402"/>
      <c r="Z706" s="402"/>
      <c r="AA706" s="402"/>
      <c r="AB706" s="402"/>
      <c r="AC706" s="403">
        <f t="shared" si="94"/>
        <v>0</v>
      </c>
      <c r="AD706" s="404">
        <f>IF($AC$2430&lt;85,AC706,AC706-(AC706*'EN-TÊTE DÉLÉGUES'!$C$37))</f>
        <v>0</v>
      </c>
      <c r="AE706" s="405">
        <f t="shared" ref="AE706:AE769" si="96">IF(T706=5.5%,0.055,IF(T706=20%,0.2))</f>
        <v>5.5E-2</v>
      </c>
      <c r="AF706" s="406">
        <f t="shared" si="90"/>
        <v>0</v>
      </c>
      <c r="AG706" s="407">
        <f t="shared" si="91"/>
        <v>0</v>
      </c>
    </row>
    <row r="707" spans="1:33" s="420" customFormat="1" ht="12" customHeight="1" x14ac:dyDescent="0.15">
      <c r="A707" s="411">
        <v>9791036348648</v>
      </c>
      <c r="B707" s="414">
        <v>33</v>
      </c>
      <c r="C707" s="426" t="s">
        <v>651</v>
      </c>
      <c r="D707" s="393" t="s">
        <v>1626</v>
      </c>
      <c r="E707" s="393" t="s">
        <v>3561</v>
      </c>
      <c r="F707" s="393" t="s">
        <v>3557</v>
      </c>
      <c r="G707" s="450" t="s">
        <v>4514</v>
      </c>
      <c r="H707" s="394">
        <f>VLOOKUP(A707,'02.04.2024'!$A$2:$D$70989,3,FALSE)</f>
        <v>80</v>
      </c>
      <c r="I707" s="413"/>
      <c r="J707" s="413">
        <v>300</v>
      </c>
      <c r="K707" s="415"/>
      <c r="L707" s="415"/>
      <c r="M707" s="416">
        <v>44846</v>
      </c>
      <c r="N707" s="416"/>
      <c r="O707" s="394">
        <v>9791036348648</v>
      </c>
      <c r="P707" s="417" t="s">
        <v>3907</v>
      </c>
      <c r="Q707" s="414">
        <v>4066740</v>
      </c>
      <c r="R707" s="418">
        <v>6.9</v>
      </c>
      <c r="S707" s="398">
        <f t="shared" si="92"/>
        <v>6.5402843601895739</v>
      </c>
      <c r="T707" s="399">
        <v>5.5E-2</v>
      </c>
      <c r="U707" s="1077"/>
      <c r="V707" s="400">
        <f t="shared" si="93"/>
        <v>0</v>
      </c>
      <c r="W707" s="401">
        <f t="shared" si="95"/>
        <v>0</v>
      </c>
      <c r="AC707" s="421">
        <f t="shared" si="94"/>
        <v>0</v>
      </c>
      <c r="AD707" s="422">
        <f>IF($AC$2430&lt;85,AC707,AC707-(AC707*'EN-TÊTE DÉLÉGUES'!$C$37))</f>
        <v>0</v>
      </c>
      <c r="AE707" s="423">
        <f t="shared" si="96"/>
        <v>5.5E-2</v>
      </c>
      <c r="AF707" s="424">
        <f t="shared" si="90"/>
        <v>0</v>
      </c>
      <c r="AG707" s="425">
        <f t="shared" si="91"/>
        <v>0</v>
      </c>
    </row>
    <row r="708" spans="1:33" s="446" customFormat="1" ht="12" customHeight="1" x14ac:dyDescent="0.15">
      <c r="A708" s="427">
        <v>9791036348631</v>
      </c>
      <c r="B708" s="481">
        <v>33</v>
      </c>
      <c r="C708" s="596" t="s">
        <v>651</v>
      </c>
      <c r="D708" s="429" t="s">
        <v>1626</v>
      </c>
      <c r="E708" s="429" t="s">
        <v>3561</v>
      </c>
      <c r="F708" s="429" t="s">
        <v>3557</v>
      </c>
      <c r="G708" s="429" t="s">
        <v>5460</v>
      </c>
      <c r="H708" s="431">
        <f>VLOOKUP(A708,'02.04.2024'!$A$2:$D$70989,3,FALSE)</f>
        <v>726</v>
      </c>
      <c r="I708" s="431"/>
      <c r="J708" s="432">
        <v>200</v>
      </c>
      <c r="K708" s="433"/>
      <c r="L708" s="433"/>
      <c r="M708" s="433">
        <v>45042</v>
      </c>
      <c r="N708" s="433" t="s">
        <v>1811</v>
      </c>
      <c r="O708" s="434">
        <v>9791036348631</v>
      </c>
      <c r="P708" s="434" t="s">
        <v>4283</v>
      </c>
      <c r="Q708" s="434">
        <v>4066615</v>
      </c>
      <c r="R708" s="466">
        <v>6.9</v>
      </c>
      <c r="S708" s="436">
        <f t="shared" si="92"/>
        <v>6.5402843601895739</v>
      </c>
      <c r="T708" s="437">
        <v>5.5E-2</v>
      </c>
      <c r="U708" s="1082"/>
      <c r="V708" s="438">
        <f t="shared" si="93"/>
        <v>0</v>
      </c>
      <c r="W708" s="439">
        <f t="shared" si="95"/>
        <v>0</v>
      </c>
      <c r="X708" s="588"/>
      <c r="Y708" s="588"/>
      <c r="Z708" s="588"/>
      <c r="AA708" s="588"/>
      <c r="AB708" s="588"/>
      <c r="AC708" s="453">
        <f t="shared" si="94"/>
        <v>0</v>
      </c>
      <c r="AD708" s="454">
        <f>IF($AC$2430&lt;85,AC708,AC708-(AC708*'EN-TÊTE DÉLÉGUES'!$C$37))</f>
        <v>0</v>
      </c>
      <c r="AE708" s="455">
        <f t="shared" si="96"/>
        <v>5.5E-2</v>
      </c>
      <c r="AF708" s="456">
        <f t="shared" si="90"/>
        <v>0</v>
      </c>
      <c r="AG708" s="457">
        <f t="shared" si="91"/>
        <v>0</v>
      </c>
    </row>
    <row r="709" spans="1:33" s="446" customFormat="1" ht="12" customHeight="1" x14ac:dyDescent="0.15">
      <c r="A709" s="427">
        <v>9791036348624</v>
      </c>
      <c r="B709" s="481">
        <v>33</v>
      </c>
      <c r="C709" s="596" t="s">
        <v>651</v>
      </c>
      <c r="D709" s="429" t="s">
        <v>1626</v>
      </c>
      <c r="E709" s="429" t="s">
        <v>3561</v>
      </c>
      <c r="F709" s="429" t="s">
        <v>3557</v>
      </c>
      <c r="G709" s="429" t="s">
        <v>5461</v>
      </c>
      <c r="H709" s="431">
        <f>VLOOKUP(A709,'02.04.2024'!$A$2:$D$70989,3,FALSE)</f>
        <v>1331</v>
      </c>
      <c r="I709" s="431"/>
      <c r="J709" s="432">
        <v>200</v>
      </c>
      <c r="K709" s="433"/>
      <c r="L709" s="433"/>
      <c r="M709" s="433">
        <v>45042</v>
      </c>
      <c r="N709" s="433" t="s">
        <v>1811</v>
      </c>
      <c r="O709" s="434">
        <v>9791036348624</v>
      </c>
      <c r="P709" s="434" t="s">
        <v>4282</v>
      </c>
      <c r="Q709" s="434">
        <v>4066492</v>
      </c>
      <c r="R709" s="466">
        <v>6.9</v>
      </c>
      <c r="S709" s="436">
        <f t="shared" si="92"/>
        <v>6.5402843601895739</v>
      </c>
      <c r="T709" s="437">
        <v>5.5E-2</v>
      </c>
      <c r="U709" s="1082"/>
      <c r="V709" s="438">
        <f t="shared" si="93"/>
        <v>0</v>
      </c>
      <c r="W709" s="439">
        <f t="shared" si="95"/>
        <v>0</v>
      </c>
      <c r="X709" s="588"/>
      <c r="Y709" s="588"/>
      <c r="Z709" s="588"/>
      <c r="AA709" s="588"/>
      <c r="AB709" s="588"/>
      <c r="AC709" s="421">
        <f t="shared" si="94"/>
        <v>0</v>
      </c>
      <c r="AD709" s="422">
        <f>IF($AC$2430&lt;85,AC709,AC709-(AC709*'EN-TÊTE DÉLÉGUES'!$C$37))</f>
        <v>0</v>
      </c>
      <c r="AE709" s="423">
        <f t="shared" si="96"/>
        <v>5.5E-2</v>
      </c>
      <c r="AF709" s="424">
        <f t="shared" si="90"/>
        <v>0</v>
      </c>
      <c r="AG709" s="425">
        <f t="shared" si="91"/>
        <v>0</v>
      </c>
    </row>
    <row r="710" spans="1:33" s="446" customFormat="1" ht="12" customHeight="1" x14ac:dyDescent="0.15">
      <c r="A710" s="427">
        <v>9791036363283</v>
      </c>
      <c r="B710" s="481">
        <v>33</v>
      </c>
      <c r="C710" s="596" t="s">
        <v>651</v>
      </c>
      <c r="D710" s="429" t="s">
        <v>1626</v>
      </c>
      <c r="E710" s="429" t="s">
        <v>3561</v>
      </c>
      <c r="F710" s="429" t="s">
        <v>3557</v>
      </c>
      <c r="G710" s="430" t="s">
        <v>5459</v>
      </c>
      <c r="H710" s="431">
        <f>VLOOKUP(A710,'02.04.2024'!$A$2:$D$70989,3,FALSE)</f>
        <v>1471</v>
      </c>
      <c r="I710" s="432"/>
      <c r="J710" s="432">
        <v>200</v>
      </c>
      <c r="K710" s="433"/>
      <c r="L710" s="433"/>
      <c r="M710" s="433">
        <v>45224</v>
      </c>
      <c r="N710" s="433" t="s">
        <v>1811</v>
      </c>
      <c r="O710" s="434">
        <v>9791036363283</v>
      </c>
      <c r="P710" s="435" t="s">
        <v>4691</v>
      </c>
      <c r="Q710" s="434">
        <v>8301838</v>
      </c>
      <c r="R710" s="436">
        <v>6.9</v>
      </c>
      <c r="S710" s="436">
        <f t="shared" si="92"/>
        <v>6.5402843601895739</v>
      </c>
      <c r="T710" s="437">
        <v>5.5E-2</v>
      </c>
      <c r="U710" s="1082"/>
      <c r="V710" s="438">
        <f>AC710</f>
        <v>0</v>
      </c>
      <c r="W710" s="439">
        <f t="shared" si="95"/>
        <v>0</v>
      </c>
      <c r="X710" s="440"/>
      <c r="Y710" s="440"/>
      <c r="Z710" s="440"/>
      <c r="AA710" s="440"/>
      <c r="AB710" s="440"/>
      <c r="AC710" s="441">
        <f>W710/(1+AE710)</f>
        <v>0</v>
      </c>
      <c r="AD710" s="442">
        <f>IF($AC$2430&lt;85,AC710,AC710-(AC710*'EN-TÊTE DÉLÉGUES'!$C$37))</f>
        <v>0</v>
      </c>
      <c r="AE710" s="443">
        <f t="shared" si="96"/>
        <v>5.5E-2</v>
      </c>
      <c r="AF710" s="444">
        <f>+AD710*AE710</f>
        <v>0</v>
      </c>
      <c r="AG710" s="445">
        <f>+AD710+AF710</f>
        <v>0</v>
      </c>
    </row>
    <row r="711" spans="1:33" s="446" customFormat="1" ht="12" customHeight="1" x14ac:dyDescent="0.15">
      <c r="A711" s="427">
        <v>9791036363276</v>
      </c>
      <c r="B711" s="481">
        <v>33</v>
      </c>
      <c r="C711" s="596" t="s">
        <v>651</v>
      </c>
      <c r="D711" s="429" t="s">
        <v>1626</v>
      </c>
      <c r="E711" s="429" t="s">
        <v>3561</v>
      </c>
      <c r="F711" s="429" t="s">
        <v>3557</v>
      </c>
      <c r="G711" s="430" t="s">
        <v>5458</v>
      </c>
      <c r="H711" s="431">
        <f>VLOOKUP(A711,'02.04.2024'!$A$2:$D$70989,3,FALSE)</f>
        <v>290</v>
      </c>
      <c r="I711" s="432"/>
      <c r="J711" s="432">
        <v>200</v>
      </c>
      <c r="K711" s="433"/>
      <c r="L711" s="433"/>
      <c r="M711" s="433">
        <v>45232</v>
      </c>
      <c r="N711" s="433" t="s">
        <v>1811</v>
      </c>
      <c r="O711" s="434">
        <v>9791036363276</v>
      </c>
      <c r="P711" s="435" t="s">
        <v>4690</v>
      </c>
      <c r="Q711" s="434">
        <v>8301715</v>
      </c>
      <c r="R711" s="436">
        <v>6.5</v>
      </c>
      <c r="S711" s="436">
        <f t="shared" si="92"/>
        <v>6.1611374407582939</v>
      </c>
      <c r="T711" s="437">
        <v>5.5E-2</v>
      </c>
      <c r="U711" s="1082"/>
      <c r="V711" s="438">
        <f t="shared" si="93"/>
        <v>0</v>
      </c>
      <c r="W711" s="439">
        <f t="shared" si="95"/>
        <v>0</v>
      </c>
      <c r="X711" s="440"/>
      <c r="Y711" s="440"/>
      <c r="Z711" s="440"/>
      <c r="AA711" s="440"/>
      <c r="AB711" s="440"/>
      <c r="AC711" s="441">
        <f t="shared" si="94"/>
        <v>0</v>
      </c>
      <c r="AD711" s="442">
        <f>IF($AC$2430&lt;85,AC711,AC711-(AC711*'EN-TÊTE DÉLÉGUES'!$C$37))</f>
        <v>0</v>
      </c>
      <c r="AE711" s="443">
        <f t="shared" si="96"/>
        <v>5.5E-2</v>
      </c>
      <c r="AF711" s="444">
        <f t="shared" si="90"/>
        <v>0</v>
      </c>
      <c r="AG711" s="445">
        <f t="shared" si="91"/>
        <v>0</v>
      </c>
    </row>
    <row r="712" spans="1:33" s="408" customFormat="1" ht="12" customHeight="1" x14ac:dyDescent="0.15">
      <c r="A712" s="391">
        <v>9791036348594</v>
      </c>
      <c r="B712" s="395">
        <v>33</v>
      </c>
      <c r="C712" s="426" t="s">
        <v>651</v>
      </c>
      <c r="D712" s="393" t="s">
        <v>1626</v>
      </c>
      <c r="E712" s="393" t="s">
        <v>3560</v>
      </c>
      <c r="F712" s="393"/>
      <c r="G712" s="393" t="s">
        <v>5462</v>
      </c>
      <c r="H712" s="394">
        <f>VLOOKUP(A712,'02.04.2024'!$A$2:$D$70989,3,FALSE)</f>
        <v>842</v>
      </c>
      <c r="I712" s="394"/>
      <c r="J712" s="395">
        <v>200</v>
      </c>
      <c r="K712" s="396"/>
      <c r="L712" s="396"/>
      <c r="M712" s="396">
        <v>44811</v>
      </c>
      <c r="N712" s="396"/>
      <c r="O712" s="397">
        <v>9791036348594</v>
      </c>
      <c r="P712" s="397" t="s">
        <v>3768</v>
      </c>
      <c r="Q712" s="397">
        <v>4063786</v>
      </c>
      <c r="R712" s="490">
        <v>6.9</v>
      </c>
      <c r="S712" s="398">
        <f t="shared" si="92"/>
        <v>6.5402843601895739</v>
      </c>
      <c r="T712" s="399">
        <v>5.5E-2</v>
      </c>
      <c r="U712" s="1077"/>
      <c r="V712" s="400">
        <f t="shared" si="93"/>
        <v>0</v>
      </c>
      <c r="W712" s="401">
        <f t="shared" si="95"/>
        <v>0</v>
      </c>
      <c r="X712" s="491"/>
      <c r="Y712" s="402"/>
      <c r="Z712" s="402"/>
      <c r="AA712" s="402"/>
      <c r="AB712" s="402"/>
      <c r="AC712" s="403">
        <f t="shared" si="94"/>
        <v>0</v>
      </c>
      <c r="AD712" s="404">
        <f>IF($AC$2430&lt;85,AC712,AC712-(AC712*'EN-TÊTE DÉLÉGUES'!$C$37))</f>
        <v>0</v>
      </c>
      <c r="AE712" s="405">
        <f t="shared" si="96"/>
        <v>5.5E-2</v>
      </c>
      <c r="AF712" s="406">
        <f t="shared" si="90"/>
        <v>0</v>
      </c>
      <c r="AG712" s="407">
        <f t="shared" si="91"/>
        <v>0</v>
      </c>
    </row>
    <row r="713" spans="1:33" s="446" customFormat="1" ht="12" customHeight="1" x14ac:dyDescent="0.15">
      <c r="A713" s="427">
        <v>9791036354458</v>
      </c>
      <c r="B713" s="432">
        <v>33</v>
      </c>
      <c r="C713" s="596" t="s">
        <v>651</v>
      </c>
      <c r="D713" s="429" t="s">
        <v>1626</v>
      </c>
      <c r="E713" s="429" t="s">
        <v>3560</v>
      </c>
      <c r="F713" s="429"/>
      <c r="G713" s="429" t="s">
        <v>5463</v>
      </c>
      <c r="H713" s="431">
        <f>VLOOKUP(A713,'02.04.2024'!$A$2:$D$70989,3,FALSE)</f>
        <v>771</v>
      </c>
      <c r="I713" s="431"/>
      <c r="J713" s="432">
        <v>200</v>
      </c>
      <c r="K713" s="433"/>
      <c r="L713" s="433"/>
      <c r="M713" s="433">
        <v>45042</v>
      </c>
      <c r="N713" s="433" t="s">
        <v>1811</v>
      </c>
      <c r="O713" s="434">
        <v>9791036354458</v>
      </c>
      <c r="P713" s="434" t="s">
        <v>4281</v>
      </c>
      <c r="Q713" s="434">
        <v>8309905</v>
      </c>
      <c r="R713" s="466">
        <v>6.9</v>
      </c>
      <c r="S713" s="436">
        <f t="shared" si="92"/>
        <v>6.5402843601895739</v>
      </c>
      <c r="T713" s="437">
        <v>5.5E-2</v>
      </c>
      <c r="U713" s="1082"/>
      <c r="V713" s="438">
        <f t="shared" si="93"/>
        <v>0</v>
      </c>
      <c r="W713" s="439">
        <f t="shared" si="95"/>
        <v>0</v>
      </c>
      <c r="X713" s="493"/>
      <c r="Y713" s="440"/>
      <c r="Z713" s="440"/>
      <c r="AA713" s="440"/>
      <c r="AB713" s="440"/>
      <c r="AC713" s="453">
        <f t="shared" si="94"/>
        <v>0</v>
      </c>
      <c r="AD713" s="454">
        <f>IF($AC$2430&lt;85,AC713,AC713-(AC713*'EN-TÊTE DÉLÉGUES'!$C$37))</f>
        <v>0</v>
      </c>
      <c r="AE713" s="455">
        <f t="shared" si="96"/>
        <v>5.5E-2</v>
      </c>
      <c r="AF713" s="456">
        <f t="shared" si="90"/>
        <v>0</v>
      </c>
      <c r="AG713" s="457">
        <f t="shared" si="91"/>
        <v>0</v>
      </c>
    </row>
    <row r="714" spans="1:33" s="408" customFormat="1" ht="12" customHeight="1" x14ac:dyDescent="0.15">
      <c r="A714" s="391">
        <v>9791036332470</v>
      </c>
      <c r="B714" s="395">
        <v>33</v>
      </c>
      <c r="C714" s="426" t="s">
        <v>651</v>
      </c>
      <c r="D714" s="393" t="s">
        <v>1626</v>
      </c>
      <c r="E714" s="393" t="s">
        <v>3560</v>
      </c>
      <c r="F714" s="393"/>
      <c r="G714" s="393" t="s">
        <v>2618</v>
      </c>
      <c r="H714" s="394">
        <f>VLOOKUP(A714,'02.04.2024'!$A$2:$D$70989,3,FALSE)</f>
        <v>736</v>
      </c>
      <c r="I714" s="395"/>
      <c r="J714" s="395">
        <v>200</v>
      </c>
      <c r="K714" s="396"/>
      <c r="L714" s="396"/>
      <c r="M714" s="396">
        <v>44433</v>
      </c>
      <c r="N714" s="396"/>
      <c r="O714" s="397">
        <v>9791036332470</v>
      </c>
      <c r="P714" s="409" t="s">
        <v>2616</v>
      </c>
      <c r="Q714" s="397">
        <v>4466569</v>
      </c>
      <c r="R714" s="398">
        <v>6.9</v>
      </c>
      <c r="S714" s="398">
        <f t="shared" si="92"/>
        <v>6.5402843601895739</v>
      </c>
      <c r="T714" s="399">
        <v>5.5E-2</v>
      </c>
      <c r="U714" s="1077"/>
      <c r="V714" s="400">
        <f t="shared" si="93"/>
        <v>0</v>
      </c>
      <c r="W714" s="401">
        <f t="shared" si="95"/>
        <v>0</v>
      </c>
      <c r="X714" s="402"/>
      <c r="Y714" s="402"/>
      <c r="Z714" s="402"/>
      <c r="AA714" s="402"/>
      <c r="AB714" s="402"/>
      <c r="AC714" s="403">
        <f t="shared" si="94"/>
        <v>0</v>
      </c>
      <c r="AD714" s="404">
        <f>IF($AC$2430&lt;85,AC714,AC714-(AC714*'EN-TÊTE DÉLÉGUES'!$C$37))</f>
        <v>0</v>
      </c>
      <c r="AE714" s="405">
        <f t="shared" si="96"/>
        <v>5.5E-2</v>
      </c>
      <c r="AF714" s="406">
        <f t="shared" si="90"/>
        <v>0</v>
      </c>
      <c r="AG714" s="407">
        <f t="shared" si="91"/>
        <v>0</v>
      </c>
    </row>
    <row r="715" spans="1:33" s="446" customFormat="1" ht="12" customHeight="1" x14ac:dyDescent="0.15">
      <c r="A715" s="427">
        <v>9791036354465</v>
      </c>
      <c r="B715" s="432">
        <v>33</v>
      </c>
      <c r="C715" s="596" t="s">
        <v>651</v>
      </c>
      <c r="D715" s="429" t="s">
        <v>1626</v>
      </c>
      <c r="E715" s="429" t="s">
        <v>3560</v>
      </c>
      <c r="F715" s="429"/>
      <c r="G715" s="429" t="s">
        <v>4590</v>
      </c>
      <c r="H715" s="431">
        <f>VLOOKUP(A715,'02.04.2024'!$A$2:$D$70989,3,FALSE)</f>
        <v>982</v>
      </c>
      <c r="I715" s="431"/>
      <c r="J715" s="432">
        <v>200</v>
      </c>
      <c r="K715" s="433"/>
      <c r="L715" s="433"/>
      <c r="M715" s="433">
        <v>45042</v>
      </c>
      <c r="N715" s="433" t="s">
        <v>1811</v>
      </c>
      <c r="O715" s="434">
        <v>9791036354465</v>
      </c>
      <c r="P715" s="434" t="s">
        <v>4280</v>
      </c>
      <c r="Q715" s="434">
        <v>8310028</v>
      </c>
      <c r="R715" s="466">
        <v>6.9</v>
      </c>
      <c r="S715" s="436">
        <f t="shared" si="92"/>
        <v>6.5402843601895739</v>
      </c>
      <c r="T715" s="437">
        <v>5.5E-2</v>
      </c>
      <c r="U715" s="1082"/>
      <c r="V715" s="438">
        <f t="shared" si="93"/>
        <v>0</v>
      </c>
      <c r="W715" s="439">
        <f t="shared" si="95"/>
        <v>0</v>
      </c>
      <c r="X715" s="493"/>
      <c r="Y715" s="440"/>
      <c r="Z715" s="440"/>
      <c r="AA715" s="440"/>
      <c r="AB715" s="440"/>
      <c r="AC715" s="453">
        <f t="shared" si="94"/>
        <v>0</v>
      </c>
      <c r="AD715" s="454">
        <f>IF($AC$2430&lt;85,AC715,AC715-(AC715*'EN-TÊTE DÉLÉGUES'!$C$37))</f>
        <v>0</v>
      </c>
      <c r="AE715" s="455">
        <f t="shared" si="96"/>
        <v>5.5E-2</v>
      </c>
      <c r="AF715" s="456">
        <f t="shared" si="90"/>
        <v>0</v>
      </c>
      <c r="AG715" s="457">
        <f t="shared" si="91"/>
        <v>0</v>
      </c>
    </row>
    <row r="716" spans="1:33" s="408" customFormat="1" ht="12" customHeight="1" x14ac:dyDescent="0.15">
      <c r="A716" s="391">
        <v>9782747072748</v>
      </c>
      <c r="B716" s="395">
        <v>33</v>
      </c>
      <c r="C716" s="426" t="s">
        <v>651</v>
      </c>
      <c r="D716" s="393" t="s">
        <v>1626</v>
      </c>
      <c r="E716" s="393" t="s">
        <v>3560</v>
      </c>
      <c r="F716" s="393"/>
      <c r="G716" s="393" t="s">
        <v>2619</v>
      </c>
      <c r="H716" s="394">
        <f>VLOOKUP(A716,'02.04.2024'!$A$2:$D$70989,3,FALSE)</f>
        <v>530</v>
      </c>
      <c r="I716" s="395"/>
      <c r="J716" s="395">
        <v>300</v>
      </c>
      <c r="K716" s="396"/>
      <c r="L716" s="396"/>
      <c r="M716" s="396">
        <v>44433</v>
      </c>
      <c r="N716" s="396"/>
      <c r="O716" s="397">
        <v>9782747072748</v>
      </c>
      <c r="P716" s="409" t="s">
        <v>2617</v>
      </c>
      <c r="Q716" s="397">
        <v>5431407</v>
      </c>
      <c r="R716" s="398">
        <v>6.9</v>
      </c>
      <c r="S716" s="398">
        <f t="shared" si="92"/>
        <v>6.5402843601895739</v>
      </c>
      <c r="T716" s="399">
        <v>5.5E-2</v>
      </c>
      <c r="U716" s="1077"/>
      <c r="V716" s="400">
        <f t="shared" si="93"/>
        <v>0</v>
      </c>
      <c r="W716" s="401">
        <f t="shared" si="95"/>
        <v>0</v>
      </c>
      <c r="X716" s="402"/>
      <c r="Y716" s="402"/>
      <c r="Z716" s="402"/>
      <c r="AA716" s="402"/>
      <c r="AB716" s="402"/>
      <c r="AC716" s="403">
        <f t="shared" si="94"/>
        <v>0</v>
      </c>
      <c r="AD716" s="404">
        <f>IF($AC$2430&lt;85,AC716,AC716-(AC716*'EN-TÊTE DÉLÉGUES'!$C$37))</f>
        <v>0</v>
      </c>
      <c r="AE716" s="405">
        <f t="shared" si="96"/>
        <v>5.5E-2</v>
      </c>
      <c r="AF716" s="406">
        <f t="shared" si="90"/>
        <v>0</v>
      </c>
      <c r="AG716" s="407">
        <f t="shared" si="91"/>
        <v>0</v>
      </c>
    </row>
    <row r="717" spans="1:33" s="408" customFormat="1" ht="12" customHeight="1" x14ac:dyDescent="0.15">
      <c r="A717" s="391">
        <v>9791036341991</v>
      </c>
      <c r="B717" s="395">
        <v>33</v>
      </c>
      <c r="C717" s="426" t="s">
        <v>651</v>
      </c>
      <c r="D717" s="393" t="s">
        <v>1626</v>
      </c>
      <c r="E717" s="393" t="s">
        <v>3560</v>
      </c>
      <c r="F717" s="393"/>
      <c r="G717" s="393" t="s">
        <v>3232</v>
      </c>
      <c r="H717" s="394">
        <f>VLOOKUP(A717,'02.04.2024'!$A$2:$D$70989,3,FALSE)</f>
        <v>723</v>
      </c>
      <c r="I717" s="395"/>
      <c r="J717" s="395">
        <v>300</v>
      </c>
      <c r="K717" s="396"/>
      <c r="L717" s="396"/>
      <c r="M717" s="396">
        <v>44664</v>
      </c>
      <c r="N717" s="396"/>
      <c r="O717" s="397">
        <v>9791036341991</v>
      </c>
      <c r="P717" s="409" t="s">
        <v>3231</v>
      </c>
      <c r="Q717" s="397">
        <v>8490624</v>
      </c>
      <c r="R717" s="398">
        <v>6.9</v>
      </c>
      <c r="S717" s="398">
        <f t="shared" si="92"/>
        <v>6.5402843601895739</v>
      </c>
      <c r="T717" s="399">
        <v>5.5E-2</v>
      </c>
      <c r="U717" s="1077"/>
      <c r="V717" s="400">
        <f t="shared" si="93"/>
        <v>0</v>
      </c>
      <c r="W717" s="401">
        <f t="shared" si="95"/>
        <v>0</v>
      </c>
      <c r="X717" s="402"/>
      <c r="Y717" s="402"/>
      <c r="Z717" s="402"/>
      <c r="AA717" s="402"/>
      <c r="AB717" s="402"/>
      <c r="AC717" s="403">
        <f t="shared" si="94"/>
        <v>0</v>
      </c>
      <c r="AD717" s="404">
        <f>IF($AC$2430&lt;85,AC717,AC717-(AC717*'EN-TÊTE DÉLÉGUES'!$C$37))</f>
        <v>0</v>
      </c>
      <c r="AE717" s="405">
        <f t="shared" si="96"/>
        <v>5.5E-2</v>
      </c>
      <c r="AF717" s="406">
        <f t="shared" si="90"/>
        <v>0</v>
      </c>
      <c r="AG717" s="407">
        <f t="shared" si="91"/>
        <v>0</v>
      </c>
    </row>
    <row r="718" spans="1:33" s="408" customFormat="1" ht="12" customHeight="1" x14ac:dyDescent="0.15">
      <c r="A718" s="391">
        <v>9791036348617</v>
      </c>
      <c r="B718" s="395">
        <v>33</v>
      </c>
      <c r="C718" s="426" t="s">
        <v>651</v>
      </c>
      <c r="D718" s="393" t="s">
        <v>1626</v>
      </c>
      <c r="E718" s="393" t="s">
        <v>3560</v>
      </c>
      <c r="F718" s="393"/>
      <c r="G718" s="393" t="s">
        <v>3769</v>
      </c>
      <c r="H718" s="394">
        <f>VLOOKUP(A718,'02.04.2024'!$A$2:$D$70989,3,FALSE)</f>
        <v>1350</v>
      </c>
      <c r="I718" s="394"/>
      <c r="J718" s="395">
        <v>300</v>
      </c>
      <c r="K718" s="396"/>
      <c r="L718" s="396"/>
      <c r="M718" s="396">
        <v>44811</v>
      </c>
      <c r="N718" s="396"/>
      <c r="O718" s="397">
        <v>9791036348617</v>
      </c>
      <c r="P718" s="397" t="s">
        <v>3770</v>
      </c>
      <c r="Q718" s="397">
        <v>4066369</v>
      </c>
      <c r="R718" s="490">
        <v>6.9</v>
      </c>
      <c r="S718" s="398">
        <f t="shared" si="92"/>
        <v>6.5402843601895739</v>
      </c>
      <c r="T718" s="399">
        <v>5.5E-2</v>
      </c>
      <c r="U718" s="1077"/>
      <c r="V718" s="400">
        <f t="shared" si="93"/>
        <v>0</v>
      </c>
      <c r="W718" s="401">
        <f t="shared" si="95"/>
        <v>0</v>
      </c>
      <c r="X718" s="491"/>
      <c r="Y718" s="402"/>
      <c r="Z718" s="402"/>
      <c r="AA718" s="402"/>
      <c r="AB718" s="402"/>
      <c r="AC718" s="403">
        <f t="shared" si="94"/>
        <v>0</v>
      </c>
      <c r="AD718" s="404">
        <f>IF($AC$2430&lt;85,AC718,AC718-(AC718*'EN-TÊTE DÉLÉGUES'!$C$37))</f>
        <v>0</v>
      </c>
      <c r="AE718" s="405">
        <f t="shared" si="96"/>
        <v>5.5E-2</v>
      </c>
      <c r="AF718" s="406">
        <f t="shared" si="90"/>
        <v>0</v>
      </c>
      <c r="AG718" s="407">
        <f t="shared" si="91"/>
        <v>0</v>
      </c>
    </row>
    <row r="719" spans="1:33" s="446" customFormat="1" ht="12" customHeight="1" x14ac:dyDescent="0.15">
      <c r="A719" s="427">
        <v>9791036363269</v>
      </c>
      <c r="B719" s="432">
        <v>33</v>
      </c>
      <c r="C719" s="596" t="s">
        <v>651</v>
      </c>
      <c r="D719" s="429" t="s">
        <v>1626</v>
      </c>
      <c r="E719" s="429" t="s">
        <v>3560</v>
      </c>
      <c r="F719" s="429"/>
      <c r="G719" s="430" t="s">
        <v>4693</v>
      </c>
      <c r="H719" s="431">
        <f>VLOOKUP(A719,'02.04.2024'!$A$2:$D$70989,3,FALSE)</f>
        <v>1454</v>
      </c>
      <c r="I719" s="432"/>
      <c r="J719" s="432">
        <v>200</v>
      </c>
      <c r="K719" s="433"/>
      <c r="L719" s="433"/>
      <c r="M719" s="433">
        <v>45224</v>
      </c>
      <c r="N719" s="433" t="s">
        <v>1811</v>
      </c>
      <c r="O719" s="434">
        <v>9791036363269</v>
      </c>
      <c r="P719" s="435" t="s">
        <v>4692</v>
      </c>
      <c r="Q719" s="434">
        <v>8301592</v>
      </c>
      <c r="R719" s="436">
        <v>6.9</v>
      </c>
      <c r="S719" s="436">
        <f t="shared" si="92"/>
        <v>6.5402843601895739</v>
      </c>
      <c r="T719" s="437">
        <v>5.5E-2</v>
      </c>
      <c r="U719" s="1082"/>
      <c r="V719" s="438">
        <f t="shared" si="93"/>
        <v>0</v>
      </c>
      <c r="W719" s="439">
        <f t="shared" si="95"/>
        <v>0</v>
      </c>
      <c r="X719" s="440"/>
      <c r="Y719" s="440"/>
      <c r="Z719" s="440"/>
      <c r="AA719" s="440"/>
      <c r="AB719" s="440"/>
      <c r="AC719" s="441">
        <f t="shared" si="94"/>
        <v>0</v>
      </c>
      <c r="AD719" s="442">
        <f>IF($AC$2430&lt;85,AC719,AC719-(AC719*'EN-TÊTE DÉLÉGUES'!$C$37))</f>
        <v>0</v>
      </c>
      <c r="AE719" s="443">
        <f t="shared" si="96"/>
        <v>5.5E-2</v>
      </c>
      <c r="AF719" s="444">
        <f t="shared" si="90"/>
        <v>0</v>
      </c>
      <c r="AG719" s="445">
        <f t="shared" si="91"/>
        <v>0</v>
      </c>
    </row>
    <row r="720" spans="1:33" s="446" customFormat="1" ht="12" customHeight="1" x14ac:dyDescent="0.15">
      <c r="A720" s="937">
        <v>9791036363658</v>
      </c>
      <c r="B720" s="951">
        <v>33</v>
      </c>
      <c r="C720" s="952" t="s">
        <v>651</v>
      </c>
      <c r="D720" s="953" t="s">
        <v>1626</v>
      </c>
      <c r="E720" s="939" t="s">
        <v>3560</v>
      </c>
      <c r="F720" s="939"/>
      <c r="G720" s="939" t="s">
        <v>5000</v>
      </c>
      <c r="H720" s="941">
        <f>VLOOKUP(A720,'02.04.2024'!$A$2:$D$70989,3,FALSE)</f>
        <v>1528</v>
      </c>
      <c r="I720" s="941"/>
      <c r="J720" s="938">
        <v>200</v>
      </c>
      <c r="K720" s="942"/>
      <c r="L720" s="942"/>
      <c r="M720" s="942">
        <v>45364</v>
      </c>
      <c r="N720" s="942" t="s">
        <v>1811</v>
      </c>
      <c r="O720" s="943">
        <v>9791036363658</v>
      </c>
      <c r="P720" s="943" t="s">
        <v>5001</v>
      </c>
      <c r="Q720" s="943">
        <v>8597461</v>
      </c>
      <c r="R720" s="954">
        <v>6.9</v>
      </c>
      <c r="S720" s="945">
        <f t="shared" si="92"/>
        <v>6.5402843601895739</v>
      </c>
      <c r="T720" s="955">
        <v>5.5E-2</v>
      </c>
      <c r="U720" s="1101"/>
      <c r="V720" s="947">
        <f t="shared" si="93"/>
        <v>0</v>
      </c>
      <c r="W720" s="948">
        <f t="shared" si="95"/>
        <v>0</v>
      </c>
      <c r="X720" s="440"/>
      <c r="Y720" s="440"/>
      <c r="Z720" s="440"/>
      <c r="AA720" s="440"/>
      <c r="AB720" s="440"/>
      <c r="AC720" s="441">
        <f t="shared" si="94"/>
        <v>0</v>
      </c>
      <c r="AD720" s="442">
        <f>IF($AC$2430&lt;85,AC720,AC720-(AC720*'EN-TÊTE DÉLÉGUES'!$C$37))</f>
        <v>0</v>
      </c>
      <c r="AE720" s="443">
        <f t="shared" si="96"/>
        <v>5.5E-2</v>
      </c>
      <c r="AF720" s="444">
        <f t="shared" si="90"/>
        <v>0</v>
      </c>
      <c r="AG720" s="445">
        <f t="shared" si="91"/>
        <v>0</v>
      </c>
    </row>
    <row r="721" spans="1:36" ht="12" customHeight="1" x14ac:dyDescent="0.15">
      <c r="A721" s="98">
        <v>9791036366000</v>
      </c>
      <c r="B721" s="356">
        <v>34</v>
      </c>
      <c r="C721" s="99" t="s">
        <v>697</v>
      </c>
      <c r="D721" s="99" t="s">
        <v>381</v>
      </c>
      <c r="E721" s="99" t="s">
        <v>5467</v>
      </c>
      <c r="F721" s="99" t="s">
        <v>74</v>
      </c>
      <c r="G721" s="99" t="s">
        <v>5273</v>
      </c>
      <c r="H721" s="100">
        <f>VLOOKUP(A721,'02.04.2024'!$A$2:$D$70989,3,FALSE)</f>
        <v>0</v>
      </c>
      <c r="I721" s="101"/>
      <c r="J721" s="101">
        <v>100</v>
      </c>
      <c r="K721" s="121"/>
      <c r="L721" s="121">
        <v>45448</v>
      </c>
      <c r="M721" s="121"/>
      <c r="N721" s="121" t="s">
        <v>1811</v>
      </c>
      <c r="O721" s="102">
        <v>9791036366000</v>
      </c>
      <c r="P721" s="103" t="s">
        <v>5274</v>
      </c>
      <c r="Q721" s="101">
        <v>3216703</v>
      </c>
      <c r="R721" s="124">
        <v>5.9</v>
      </c>
      <c r="S721" s="124">
        <f t="shared" si="92"/>
        <v>5.5924170616113749</v>
      </c>
      <c r="T721" s="355">
        <v>5.5E-2</v>
      </c>
      <c r="U721" s="1077"/>
      <c r="V721" s="240">
        <f t="shared" si="93"/>
        <v>0</v>
      </c>
      <c r="W721" s="196">
        <f t="shared" si="95"/>
        <v>0</v>
      </c>
      <c r="AC721" s="441">
        <f t="shared" si="94"/>
        <v>0</v>
      </c>
      <c r="AD721" s="442">
        <f>IF($AC$2430&lt;85,AC721,AC721-(AC721*'EN-TÊTE DÉLÉGUES'!$C$37))</f>
        <v>0</v>
      </c>
      <c r="AE721" s="443">
        <f t="shared" si="96"/>
        <v>5.5E-2</v>
      </c>
      <c r="AF721" s="444">
        <f t="shared" si="90"/>
        <v>0</v>
      </c>
      <c r="AG721" s="445">
        <f t="shared" si="91"/>
        <v>0</v>
      </c>
      <c r="AH721" s="447"/>
      <c r="AI721" s="448"/>
      <c r="AJ721" s="447"/>
    </row>
    <row r="722" spans="1:36" ht="12" customHeight="1" x14ac:dyDescent="0.15">
      <c r="A722" s="98">
        <v>9791036366024</v>
      </c>
      <c r="B722" s="356">
        <v>34</v>
      </c>
      <c r="C722" s="99" t="s">
        <v>697</v>
      </c>
      <c r="D722" s="99" t="s">
        <v>381</v>
      </c>
      <c r="E722" s="99" t="s">
        <v>5468</v>
      </c>
      <c r="F722" s="99" t="s">
        <v>775</v>
      </c>
      <c r="G722" s="99" t="s">
        <v>5235</v>
      </c>
      <c r="H722" s="100">
        <f>VLOOKUP(A722,'02.04.2024'!$A$2:$D$70989,3,FALSE)</f>
        <v>0</v>
      </c>
      <c r="I722" s="101"/>
      <c r="J722" s="101">
        <v>100</v>
      </c>
      <c r="K722" s="121"/>
      <c r="L722" s="121">
        <v>45434</v>
      </c>
      <c r="M722" s="121"/>
      <c r="N722" s="121" t="s">
        <v>1811</v>
      </c>
      <c r="O722" s="102">
        <v>9791036366024</v>
      </c>
      <c r="P722" s="103" t="s">
        <v>5236</v>
      </c>
      <c r="Q722" s="101">
        <v>3216826</v>
      </c>
      <c r="R722" s="124">
        <v>5.9</v>
      </c>
      <c r="S722" s="124">
        <f t="shared" si="92"/>
        <v>5.5924170616113749</v>
      </c>
      <c r="T722" s="355">
        <v>5.5E-2</v>
      </c>
      <c r="U722" s="1077"/>
      <c r="V722" s="240">
        <f>AC722</f>
        <v>0</v>
      </c>
      <c r="W722" s="196">
        <f t="shared" si="95"/>
        <v>0</v>
      </c>
      <c r="X722" s="620"/>
      <c r="Y722" s="620"/>
      <c r="Z722" s="620"/>
      <c r="AA722" s="620"/>
      <c r="AB722" s="620"/>
      <c r="AC722" s="441">
        <f>W722/(1+AE722)</f>
        <v>0</v>
      </c>
      <c r="AD722" s="442">
        <f>IF($AC$2430&lt;85,AC722,AC722-(AC722*'EN-TÊTE DÉLÉGUES'!$C$37))</f>
        <v>0</v>
      </c>
      <c r="AE722" s="443">
        <f t="shared" si="96"/>
        <v>5.5E-2</v>
      </c>
      <c r="AF722" s="444">
        <f>+AD722*AE722</f>
        <v>0</v>
      </c>
      <c r="AG722" s="445">
        <f>+AD722+AF722</f>
        <v>0</v>
      </c>
      <c r="AH722" s="447"/>
      <c r="AI722" s="448"/>
      <c r="AJ722" s="447"/>
    </row>
    <row r="723" spans="1:36" ht="12" customHeight="1" x14ac:dyDescent="0.15">
      <c r="A723" s="98">
        <v>9791036366017</v>
      </c>
      <c r="B723" s="356">
        <v>34</v>
      </c>
      <c r="C723" s="99" t="s">
        <v>697</v>
      </c>
      <c r="D723" s="99" t="s">
        <v>381</v>
      </c>
      <c r="E723" s="99" t="s">
        <v>5468</v>
      </c>
      <c r="F723" s="99" t="s">
        <v>775</v>
      </c>
      <c r="G723" s="99" t="s">
        <v>5237</v>
      </c>
      <c r="H723" s="100">
        <f>VLOOKUP(A723,'02.04.2024'!$A$2:$D$70989,3,FALSE)</f>
        <v>0</v>
      </c>
      <c r="I723" s="101"/>
      <c r="J723" s="101">
        <v>100</v>
      </c>
      <c r="K723" s="121"/>
      <c r="L723" s="121">
        <v>45434</v>
      </c>
      <c r="M723" s="121"/>
      <c r="N723" s="121" t="s">
        <v>1811</v>
      </c>
      <c r="O723" s="102">
        <v>9791036366017</v>
      </c>
      <c r="P723" s="103" t="s">
        <v>5238</v>
      </c>
      <c r="Q723" s="101">
        <v>3257576</v>
      </c>
      <c r="R723" s="124">
        <v>5.9</v>
      </c>
      <c r="S723" s="124">
        <f t="shared" si="92"/>
        <v>5.5924170616113749</v>
      </c>
      <c r="T723" s="355">
        <v>5.5E-2</v>
      </c>
      <c r="U723" s="1077"/>
      <c r="V723" s="240">
        <f>AC723</f>
        <v>0</v>
      </c>
      <c r="W723" s="196">
        <f t="shared" si="95"/>
        <v>0</v>
      </c>
      <c r="X723" s="620"/>
      <c r="Y723" s="620"/>
      <c r="Z723" s="620"/>
      <c r="AA723" s="620"/>
      <c r="AB723" s="620"/>
      <c r="AC723" s="441">
        <f>W723/(1+AE723)</f>
        <v>0</v>
      </c>
      <c r="AD723" s="442">
        <f>IF($AC$2430&lt;85,AC723,AC723-(AC723*'EN-TÊTE DÉLÉGUES'!$C$37))</f>
        <v>0</v>
      </c>
      <c r="AE723" s="443">
        <f t="shared" si="96"/>
        <v>5.5E-2</v>
      </c>
      <c r="AF723" s="444">
        <f>+AD723*AE723</f>
        <v>0</v>
      </c>
      <c r="AG723" s="445">
        <f>+AD723+AF723</f>
        <v>0</v>
      </c>
      <c r="AH723" s="447"/>
      <c r="AI723" s="448"/>
      <c r="AJ723" s="447"/>
    </row>
    <row r="724" spans="1:36" s="408" customFormat="1" ht="12" customHeight="1" x14ac:dyDescent="0.15">
      <c r="A724" s="621">
        <v>9791036319204</v>
      </c>
      <c r="B724" s="413">
        <v>34</v>
      </c>
      <c r="C724" s="622" t="s">
        <v>651</v>
      </c>
      <c r="D724" s="622" t="s">
        <v>3567</v>
      </c>
      <c r="E724" s="622" t="s">
        <v>5470</v>
      </c>
      <c r="F724" s="622" t="s">
        <v>3332</v>
      </c>
      <c r="G724" s="622" t="s">
        <v>3333</v>
      </c>
      <c r="H724" s="394">
        <f>VLOOKUP(A724,'02.04.2024'!$A$2:$D$70989,3,FALSE)</f>
        <v>2786</v>
      </c>
      <c r="I724" s="623"/>
      <c r="J724" s="623">
        <v>200</v>
      </c>
      <c r="K724" s="396"/>
      <c r="L724" s="624"/>
      <c r="M724" s="624">
        <v>44706</v>
      </c>
      <c r="N724" s="624"/>
      <c r="O724" s="625">
        <v>9791036319204</v>
      </c>
      <c r="P724" s="626" t="s">
        <v>3330</v>
      </c>
      <c r="Q724" s="413">
        <v>4624368</v>
      </c>
      <c r="R724" s="627">
        <v>5.9</v>
      </c>
      <c r="S724" s="398">
        <f t="shared" si="92"/>
        <v>5.5924170616113749</v>
      </c>
      <c r="T724" s="628">
        <v>5.5E-2</v>
      </c>
      <c r="U724" s="1077"/>
      <c r="V724" s="400">
        <f t="shared" ref="V724:V728" si="97">AC724</f>
        <v>0</v>
      </c>
      <c r="W724" s="401">
        <f t="shared" si="95"/>
        <v>0</v>
      </c>
      <c r="X724" s="402"/>
      <c r="Y724" s="402"/>
      <c r="Z724" s="402"/>
      <c r="AA724" s="402"/>
      <c r="AB724" s="402"/>
      <c r="AC724" s="453">
        <f t="shared" ref="AC724:AC728" si="98">W724/(1+AE724)</f>
        <v>0</v>
      </c>
      <c r="AD724" s="454">
        <f>IF($AC$2430&lt;85,AC724,AC724-(AC724*'EN-TÊTE DÉLÉGUES'!$C$37))</f>
        <v>0</v>
      </c>
      <c r="AE724" s="455">
        <f t="shared" si="96"/>
        <v>5.5E-2</v>
      </c>
      <c r="AF724" s="456">
        <f t="shared" ref="AF724:AF728" si="99">+AD724*AE724</f>
        <v>0</v>
      </c>
      <c r="AG724" s="457">
        <f t="shared" ref="AG724:AG728" si="100">+AD724+AF724</f>
        <v>0</v>
      </c>
    </row>
    <row r="725" spans="1:36" s="408" customFormat="1" ht="12" customHeight="1" x14ac:dyDescent="0.15">
      <c r="A725" s="391">
        <v>9791036319211</v>
      </c>
      <c r="B725" s="414">
        <v>34</v>
      </c>
      <c r="C725" s="393" t="s">
        <v>651</v>
      </c>
      <c r="D725" s="393" t="s">
        <v>3567</v>
      </c>
      <c r="E725" s="393" t="s">
        <v>5470</v>
      </c>
      <c r="F725" s="393" t="s">
        <v>3332</v>
      </c>
      <c r="G725" s="393" t="s">
        <v>3839</v>
      </c>
      <c r="H725" s="394">
        <f>VLOOKUP(A725,'02.04.2024'!$A$2:$D$70989,3,FALSE)</f>
        <v>1082</v>
      </c>
      <c r="I725" s="395"/>
      <c r="J725" s="395">
        <v>200</v>
      </c>
      <c r="K725" s="396"/>
      <c r="L725" s="396"/>
      <c r="M725" s="396">
        <v>44706</v>
      </c>
      <c r="N725" s="396"/>
      <c r="O725" s="397">
        <v>9791036319211</v>
      </c>
      <c r="P725" s="451" t="s">
        <v>3329</v>
      </c>
      <c r="Q725" s="414">
        <v>4625845</v>
      </c>
      <c r="R725" s="398">
        <v>5.9</v>
      </c>
      <c r="S725" s="398">
        <f t="shared" si="92"/>
        <v>5.5924170616113749</v>
      </c>
      <c r="T725" s="399">
        <v>5.5E-2</v>
      </c>
      <c r="U725" s="1077"/>
      <c r="V725" s="400">
        <f t="shared" si="97"/>
        <v>0</v>
      </c>
      <c r="W725" s="401">
        <f t="shared" si="95"/>
        <v>0</v>
      </c>
      <c r="X725" s="402"/>
      <c r="Y725" s="402"/>
      <c r="Z725" s="402"/>
      <c r="AA725" s="402"/>
      <c r="AB725" s="402"/>
      <c r="AC725" s="453">
        <f t="shared" si="98"/>
        <v>0</v>
      </c>
      <c r="AD725" s="454">
        <f>IF($AC$2430&lt;85,AC725,AC725-(AC725*'EN-TÊTE DÉLÉGUES'!$C$37))</f>
        <v>0</v>
      </c>
      <c r="AE725" s="455">
        <f t="shared" si="96"/>
        <v>5.5E-2</v>
      </c>
      <c r="AF725" s="456">
        <f t="shared" si="99"/>
        <v>0</v>
      </c>
      <c r="AG725" s="457">
        <f t="shared" si="100"/>
        <v>0</v>
      </c>
    </row>
    <row r="726" spans="1:36" s="408" customFormat="1" ht="12" customHeight="1" x14ac:dyDescent="0.15">
      <c r="A726" s="391">
        <v>9791036348228</v>
      </c>
      <c r="B726" s="414">
        <v>34</v>
      </c>
      <c r="C726" s="393" t="s">
        <v>651</v>
      </c>
      <c r="D726" s="393" t="s">
        <v>3567</v>
      </c>
      <c r="E726" s="393" t="s">
        <v>5470</v>
      </c>
      <c r="F726" s="393" t="s">
        <v>3332</v>
      </c>
      <c r="G726" s="459" t="s">
        <v>4071</v>
      </c>
      <c r="H726" s="394">
        <f>VLOOKUP(A726,'02.04.2024'!$A$2:$D$70989,3,FALSE)</f>
        <v>2806</v>
      </c>
      <c r="I726" s="395"/>
      <c r="J726" s="395">
        <v>200</v>
      </c>
      <c r="K726" s="396"/>
      <c r="L726" s="396"/>
      <c r="M726" s="396">
        <v>44951</v>
      </c>
      <c r="N726" s="397"/>
      <c r="O726" s="397">
        <v>9791036348228</v>
      </c>
      <c r="P726" s="397" t="s">
        <v>4070</v>
      </c>
      <c r="Q726" s="460">
        <v>4065754</v>
      </c>
      <c r="R726" s="398">
        <v>5.9</v>
      </c>
      <c r="S726" s="398">
        <f t="shared" si="92"/>
        <v>5.5924170616113749</v>
      </c>
      <c r="T726" s="461">
        <v>5.5E-2</v>
      </c>
      <c r="U726" s="1077"/>
      <c r="V726" s="400">
        <f t="shared" si="97"/>
        <v>0</v>
      </c>
      <c r="W726" s="401">
        <f t="shared" si="95"/>
        <v>0</v>
      </c>
      <c r="X726" s="402"/>
      <c r="Y726" s="402"/>
      <c r="Z726" s="402"/>
      <c r="AA726" s="402"/>
      <c r="AB726" s="402"/>
      <c r="AC726" s="453">
        <f t="shared" si="98"/>
        <v>0</v>
      </c>
      <c r="AD726" s="454">
        <f>IF($AC$2430&lt;85,AC726,AC726-(AC726*'EN-TÊTE DÉLÉGUES'!$C$37))</f>
        <v>0</v>
      </c>
      <c r="AE726" s="455">
        <f t="shared" si="96"/>
        <v>5.5E-2</v>
      </c>
      <c r="AF726" s="456">
        <f t="shared" si="99"/>
        <v>0</v>
      </c>
      <c r="AG726" s="457">
        <f t="shared" si="100"/>
        <v>0</v>
      </c>
    </row>
    <row r="727" spans="1:36" s="446" customFormat="1" ht="12" customHeight="1" x14ac:dyDescent="0.15">
      <c r="A727" s="427">
        <v>9791036348235</v>
      </c>
      <c r="B727" s="481">
        <v>34</v>
      </c>
      <c r="C727" s="429" t="s">
        <v>651</v>
      </c>
      <c r="D727" s="429" t="s">
        <v>3567</v>
      </c>
      <c r="E727" s="429" t="s">
        <v>5470</v>
      </c>
      <c r="F727" s="429" t="s">
        <v>3332</v>
      </c>
      <c r="G727" s="469" t="s">
        <v>4351</v>
      </c>
      <c r="H727" s="431">
        <f>VLOOKUP(A727,'02.04.2024'!$A$2:$D$70989,3,FALSE)</f>
        <v>2209</v>
      </c>
      <c r="I727" s="432"/>
      <c r="J727" s="432">
        <v>200</v>
      </c>
      <c r="K727" s="433"/>
      <c r="L727" s="433"/>
      <c r="M727" s="433">
        <v>45315</v>
      </c>
      <c r="N727" s="434" t="s">
        <v>1811</v>
      </c>
      <c r="O727" s="434">
        <v>9791036348235</v>
      </c>
      <c r="P727" s="434" t="s">
        <v>4350</v>
      </c>
      <c r="Q727" s="470">
        <v>4063663</v>
      </c>
      <c r="R727" s="436">
        <v>5.9</v>
      </c>
      <c r="S727" s="436">
        <f t="shared" si="92"/>
        <v>5.5924170616113749</v>
      </c>
      <c r="T727" s="471">
        <v>5.5E-2</v>
      </c>
      <c r="U727" s="1082"/>
      <c r="V727" s="438">
        <f t="shared" si="97"/>
        <v>0</v>
      </c>
      <c r="W727" s="439">
        <f t="shared" si="95"/>
        <v>0</v>
      </c>
      <c r="X727" s="440"/>
      <c r="Y727" s="440"/>
      <c r="Z727" s="440"/>
      <c r="AA727" s="440"/>
      <c r="AB727" s="440"/>
      <c r="AC727" s="441">
        <f t="shared" si="98"/>
        <v>0</v>
      </c>
      <c r="AD727" s="442">
        <f>IF($AC$2430&lt;85,AC727,AC727-(AC727*'EN-TÊTE DÉLÉGUES'!$C$37))</f>
        <v>0</v>
      </c>
      <c r="AE727" s="443">
        <f t="shared" si="96"/>
        <v>5.5E-2</v>
      </c>
      <c r="AF727" s="444">
        <f t="shared" si="99"/>
        <v>0</v>
      </c>
      <c r="AG727" s="445">
        <f t="shared" si="100"/>
        <v>0</v>
      </c>
    </row>
    <row r="728" spans="1:36" ht="12" customHeight="1" x14ac:dyDescent="0.15">
      <c r="A728" s="98">
        <v>9791036357428</v>
      </c>
      <c r="B728" s="356">
        <v>34</v>
      </c>
      <c r="C728" s="99" t="s">
        <v>651</v>
      </c>
      <c r="D728" s="99" t="s">
        <v>3567</v>
      </c>
      <c r="E728" s="99" t="s">
        <v>5470</v>
      </c>
      <c r="F728" s="99" t="s">
        <v>3332</v>
      </c>
      <c r="G728" s="99" t="s">
        <v>5469</v>
      </c>
      <c r="H728" s="100">
        <f>VLOOKUP(A728,'02.04.2024'!$A$2:$D$70989,3,FALSE)</f>
        <v>0</v>
      </c>
      <c r="I728" s="101"/>
      <c r="J728" s="101">
        <v>100</v>
      </c>
      <c r="K728" s="121"/>
      <c r="L728" s="121">
        <v>45448</v>
      </c>
      <c r="M728" s="121"/>
      <c r="N728" s="121" t="s">
        <v>1811</v>
      </c>
      <c r="O728" s="102">
        <v>9791036357428</v>
      </c>
      <c r="P728" s="103" t="s">
        <v>5232</v>
      </c>
      <c r="Q728" s="101">
        <v>2773498</v>
      </c>
      <c r="R728" s="124">
        <v>5.9</v>
      </c>
      <c r="S728" s="124">
        <f t="shared" si="92"/>
        <v>5.5924170616113749</v>
      </c>
      <c r="T728" s="355">
        <v>5.5E-2</v>
      </c>
      <c r="U728" s="1077"/>
      <c r="V728" s="240">
        <f t="shared" si="97"/>
        <v>0</v>
      </c>
      <c r="W728" s="196">
        <f t="shared" si="95"/>
        <v>0</v>
      </c>
      <c r="AC728" s="441">
        <f t="shared" si="98"/>
        <v>0</v>
      </c>
      <c r="AD728" s="442">
        <f>IF($AC$2430&lt;85,AC728,AC728-(AC728*'EN-TÊTE DÉLÉGUES'!$C$37))</f>
        <v>0</v>
      </c>
      <c r="AE728" s="443">
        <f t="shared" si="96"/>
        <v>5.5E-2</v>
      </c>
      <c r="AF728" s="444">
        <f t="shared" si="99"/>
        <v>0</v>
      </c>
      <c r="AG728" s="445">
        <f t="shared" si="100"/>
        <v>0</v>
      </c>
      <c r="AH728" s="447"/>
      <c r="AI728" s="448"/>
      <c r="AJ728" s="447"/>
    </row>
    <row r="729" spans="1:36" s="408" customFormat="1" ht="12" customHeight="1" x14ac:dyDescent="0.15">
      <c r="A729" s="391">
        <v>9791036317699</v>
      </c>
      <c r="B729" s="395">
        <v>34</v>
      </c>
      <c r="C729" s="393" t="s">
        <v>651</v>
      </c>
      <c r="D729" s="393" t="s">
        <v>381</v>
      </c>
      <c r="E729" s="393" t="s">
        <v>5471</v>
      </c>
      <c r="F729" s="393" t="s">
        <v>3572</v>
      </c>
      <c r="G729" s="450" t="s">
        <v>1297</v>
      </c>
      <c r="H729" s="394">
        <f>VLOOKUP(A729,'02.04.2024'!$A$2:$D$70989,3,FALSE)</f>
        <v>37812</v>
      </c>
      <c r="I729" s="395"/>
      <c r="J729" s="395">
        <v>200</v>
      </c>
      <c r="K729" s="396"/>
      <c r="L729" s="396"/>
      <c r="M729" s="396">
        <v>43985</v>
      </c>
      <c r="N729" s="396"/>
      <c r="O729" s="397">
        <v>9791036317699</v>
      </c>
      <c r="P729" s="409" t="s">
        <v>1999</v>
      </c>
      <c r="Q729" s="397">
        <v>3808322</v>
      </c>
      <c r="R729" s="398">
        <v>5.7</v>
      </c>
      <c r="S729" s="398">
        <f t="shared" si="92"/>
        <v>5.4028436018957349</v>
      </c>
      <c r="T729" s="399">
        <v>5.5E-2</v>
      </c>
      <c r="U729" s="1077"/>
      <c r="V729" s="400">
        <f t="shared" ref="V729:V760" si="101">AC729</f>
        <v>0</v>
      </c>
      <c r="W729" s="401">
        <f t="shared" si="95"/>
        <v>0</v>
      </c>
      <c r="X729" s="402"/>
      <c r="Y729" s="402"/>
      <c r="Z729" s="402"/>
      <c r="AA729" s="402"/>
      <c r="AB729" s="402"/>
      <c r="AC729" s="403">
        <f t="shared" ref="AC729:AC760" si="102">W729/(1+AE729)</f>
        <v>0</v>
      </c>
      <c r="AD729" s="404">
        <f>IF($AC$2430&lt;85,AC729,AC729-(AC729*'EN-TÊTE DÉLÉGUES'!$C$37))</f>
        <v>0</v>
      </c>
      <c r="AE729" s="405">
        <f t="shared" si="96"/>
        <v>5.5E-2</v>
      </c>
      <c r="AF729" s="406">
        <f t="shared" ref="AF729:AF760" si="103">+AD729*AE729</f>
        <v>0</v>
      </c>
      <c r="AG729" s="407">
        <f t="shared" ref="AG729:AG760" si="104">+AD729+AF729</f>
        <v>0</v>
      </c>
    </row>
    <row r="730" spans="1:36" s="408" customFormat="1" ht="12" customHeight="1" x14ac:dyDescent="0.15">
      <c r="A730" s="391">
        <v>9791036317705</v>
      </c>
      <c r="B730" s="395">
        <v>34</v>
      </c>
      <c r="C730" s="393" t="s">
        <v>651</v>
      </c>
      <c r="D730" s="393" t="s">
        <v>381</v>
      </c>
      <c r="E730" s="393" t="s">
        <v>5471</v>
      </c>
      <c r="F730" s="393" t="s">
        <v>3572</v>
      </c>
      <c r="G730" s="450" t="s">
        <v>1197</v>
      </c>
      <c r="H730" s="394">
        <f>VLOOKUP(A730,'02.04.2024'!$A$2:$D$70989,3,FALSE)</f>
        <v>17039</v>
      </c>
      <c r="I730" s="395"/>
      <c r="J730" s="395">
        <v>200</v>
      </c>
      <c r="K730" s="396"/>
      <c r="L730" s="396"/>
      <c r="M730" s="396">
        <v>43985</v>
      </c>
      <c r="N730" s="579"/>
      <c r="O730" s="397">
        <v>9791036317705</v>
      </c>
      <c r="P730" s="409" t="s">
        <v>2000</v>
      </c>
      <c r="Q730" s="397">
        <v>3807830</v>
      </c>
      <c r="R730" s="398">
        <v>5.7</v>
      </c>
      <c r="S730" s="398">
        <f t="shared" si="92"/>
        <v>5.4028436018957349</v>
      </c>
      <c r="T730" s="399">
        <v>5.5E-2</v>
      </c>
      <c r="U730" s="1077"/>
      <c r="V730" s="400">
        <f t="shared" si="101"/>
        <v>0</v>
      </c>
      <c r="W730" s="401">
        <f t="shared" si="95"/>
        <v>0</v>
      </c>
      <c r="X730" s="402"/>
      <c r="Y730" s="402"/>
      <c r="Z730" s="402"/>
      <c r="AA730" s="402"/>
      <c r="AB730" s="402"/>
      <c r="AC730" s="403">
        <f t="shared" si="102"/>
        <v>0</v>
      </c>
      <c r="AD730" s="404">
        <f>IF($AC$2430&lt;85,AC730,AC730-(AC730*'EN-TÊTE DÉLÉGUES'!$C$37))</f>
        <v>0</v>
      </c>
      <c r="AE730" s="405">
        <f t="shared" si="96"/>
        <v>5.5E-2</v>
      </c>
      <c r="AF730" s="406">
        <f t="shared" si="103"/>
        <v>0</v>
      </c>
      <c r="AG730" s="407">
        <f t="shared" si="104"/>
        <v>0</v>
      </c>
    </row>
    <row r="731" spans="1:36" s="408" customFormat="1" ht="12" customHeight="1" x14ac:dyDescent="0.15">
      <c r="A731" s="391">
        <v>9791036317712</v>
      </c>
      <c r="B731" s="395">
        <v>34</v>
      </c>
      <c r="C731" s="393" t="s">
        <v>651</v>
      </c>
      <c r="D731" s="393" t="s">
        <v>381</v>
      </c>
      <c r="E731" s="393" t="s">
        <v>5471</v>
      </c>
      <c r="F731" s="393" t="s">
        <v>3572</v>
      </c>
      <c r="G731" s="450" t="s">
        <v>1198</v>
      </c>
      <c r="H731" s="394">
        <f>VLOOKUP(A731,'02.04.2024'!$A$2:$D$70989,3,FALSE)</f>
        <v>21703</v>
      </c>
      <c r="I731" s="395"/>
      <c r="J731" s="395">
        <v>200</v>
      </c>
      <c r="K731" s="396"/>
      <c r="L731" s="396"/>
      <c r="M731" s="396">
        <v>43985</v>
      </c>
      <c r="N731" s="579"/>
      <c r="O731" s="397">
        <v>9791036317712</v>
      </c>
      <c r="P731" s="409" t="s">
        <v>2001</v>
      </c>
      <c r="Q731" s="397">
        <v>3808445</v>
      </c>
      <c r="R731" s="398">
        <v>5.7</v>
      </c>
      <c r="S731" s="398">
        <f t="shared" si="92"/>
        <v>5.4028436018957349</v>
      </c>
      <c r="T731" s="399">
        <v>5.5E-2</v>
      </c>
      <c r="U731" s="1077"/>
      <c r="V731" s="400">
        <f t="shared" si="101"/>
        <v>0</v>
      </c>
      <c r="W731" s="401">
        <f t="shared" si="95"/>
        <v>0</v>
      </c>
      <c r="X731" s="402"/>
      <c r="Y731" s="402"/>
      <c r="Z731" s="402"/>
      <c r="AA731" s="402"/>
      <c r="AB731" s="402"/>
      <c r="AC731" s="403">
        <f t="shared" si="102"/>
        <v>0</v>
      </c>
      <c r="AD731" s="404">
        <f>IF($AC$2430&lt;85,AC731,AC731-(AC731*'EN-TÊTE DÉLÉGUES'!$C$37))</f>
        <v>0</v>
      </c>
      <c r="AE731" s="405">
        <f t="shared" si="96"/>
        <v>5.5E-2</v>
      </c>
      <c r="AF731" s="406">
        <f t="shared" si="103"/>
        <v>0</v>
      </c>
      <c r="AG731" s="407">
        <f t="shared" si="104"/>
        <v>0</v>
      </c>
    </row>
    <row r="732" spans="1:36" s="408" customFormat="1" ht="12" customHeight="1" x14ac:dyDescent="0.15">
      <c r="A732" s="391">
        <v>9791036317729</v>
      </c>
      <c r="B732" s="395">
        <v>34</v>
      </c>
      <c r="C732" s="393" t="s">
        <v>651</v>
      </c>
      <c r="D732" s="393" t="s">
        <v>381</v>
      </c>
      <c r="E732" s="393" t="s">
        <v>5471</v>
      </c>
      <c r="F732" s="393" t="s">
        <v>3572</v>
      </c>
      <c r="G732" s="450" t="s">
        <v>1199</v>
      </c>
      <c r="H732" s="394">
        <f>VLOOKUP(A732,'02.04.2024'!$A$2:$D$70989,3,FALSE)</f>
        <v>9647</v>
      </c>
      <c r="I732" s="395"/>
      <c r="J732" s="395">
        <v>200</v>
      </c>
      <c r="K732" s="396"/>
      <c r="L732" s="396"/>
      <c r="M732" s="396">
        <v>43985</v>
      </c>
      <c r="N732" s="579"/>
      <c r="O732" s="397">
        <v>9791036317729</v>
      </c>
      <c r="P732" s="409" t="s">
        <v>2002</v>
      </c>
      <c r="Q732" s="397">
        <v>3809676</v>
      </c>
      <c r="R732" s="398">
        <v>5.7</v>
      </c>
      <c r="S732" s="398">
        <f t="shared" si="92"/>
        <v>5.4028436018957349</v>
      </c>
      <c r="T732" s="399">
        <v>5.5E-2</v>
      </c>
      <c r="U732" s="1077"/>
      <c r="V732" s="400">
        <f t="shared" si="101"/>
        <v>0</v>
      </c>
      <c r="W732" s="401">
        <f t="shared" si="95"/>
        <v>0</v>
      </c>
      <c r="X732" s="402"/>
      <c r="Y732" s="402"/>
      <c r="Z732" s="402"/>
      <c r="AA732" s="402"/>
      <c r="AB732" s="402"/>
      <c r="AC732" s="403">
        <f t="shared" si="102"/>
        <v>0</v>
      </c>
      <c r="AD732" s="404">
        <f>IF($AC$2430&lt;85,AC732,AC732-(AC732*'EN-TÊTE DÉLÉGUES'!$C$37))</f>
        <v>0</v>
      </c>
      <c r="AE732" s="405">
        <f t="shared" si="96"/>
        <v>5.5E-2</v>
      </c>
      <c r="AF732" s="406">
        <f t="shared" si="103"/>
        <v>0</v>
      </c>
      <c r="AG732" s="407">
        <f t="shared" si="104"/>
        <v>0</v>
      </c>
    </row>
    <row r="733" spans="1:36" s="408" customFormat="1" ht="12" customHeight="1" x14ac:dyDescent="0.15">
      <c r="A733" s="391">
        <v>9791036317736</v>
      </c>
      <c r="B733" s="395">
        <v>34</v>
      </c>
      <c r="C733" s="393" t="s">
        <v>651</v>
      </c>
      <c r="D733" s="393" t="s">
        <v>381</v>
      </c>
      <c r="E733" s="393" t="s">
        <v>5471</v>
      </c>
      <c r="F733" s="393" t="s">
        <v>3572</v>
      </c>
      <c r="G733" s="450" t="s">
        <v>2042</v>
      </c>
      <c r="H733" s="394">
        <f>VLOOKUP(A733,'02.04.2024'!$A$2:$D$70989,3,FALSE)</f>
        <v>8201</v>
      </c>
      <c r="I733" s="395"/>
      <c r="J733" s="395">
        <v>200</v>
      </c>
      <c r="K733" s="396"/>
      <c r="L733" s="396"/>
      <c r="M733" s="396">
        <v>43999</v>
      </c>
      <c r="N733" s="579"/>
      <c r="O733" s="397">
        <v>9791036317736</v>
      </c>
      <c r="P733" s="409" t="s">
        <v>2003</v>
      </c>
      <c r="Q733" s="397">
        <v>3809799</v>
      </c>
      <c r="R733" s="398">
        <v>5.7</v>
      </c>
      <c r="S733" s="398">
        <f t="shared" si="92"/>
        <v>5.4028436018957349</v>
      </c>
      <c r="T733" s="399">
        <v>5.5E-2</v>
      </c>
      <c r="U733" s="1077"/>
      <c r="V733" s="400">
        <f t="shared" si="101"/>
        <v>0</v>
      </c>
      <c r="W733" s="401">
        <f t="shared" si="95"/>
        <v>0</v>
      </c>
      <c r="X733" s="402"/>
      <c r="Y733" s="402"/>
      <c r="Z733" s="402"/>
      <c r="AA733" s="402"/>
      <c r="AB733" s="402"/>
      <c r="AC733" s="403">
        <f t="shared" si="102"/>
        <v>0</v>
      </c>
      <c r="AD733" s="404">
        <f>IF($AC$2430&lt;85,AC733,AC733-(AC733*'EN-TÊTE DÉLÉGUES'!$C$37))</f>
        <v>0</v>
      </c>
      <c r="AE733" s="405">
        <f t="shared" si="96"/>
        <v>5.5E-2</v>
      </c>
      <c r="AF733" s="406">
        <f t="shared" si="103"/>
        <v>0</v>
      </c>
      <c r="AG733" s="407">
        <f t="shared" si="104"/>
        <v>0</v>
      </c>
    </row>
    <row r="734" spans="1:36" s="408" customFormat="1" ht="12" customHeight="1" x14ac:dyDescent="0.15">
      <c r="A734" s="391">
        <v>9791036317743</v>
      </c>
      <c r="B734" s="395">
        <v>34</v>
      </c>
      <c r="C734" s="393" t="s">
        <v>651</v>
      </c>
      <c r="D734" s="393" t="s">
        <v>381</v>
      </c>
      <c r="E734" s="393" t="s">
        <v>5471</v>
      </c>
      <c r="F734" s="393" t="s">
        <v>3572</v>
      </c>
      <c r="G734" s="450" t="s">
        <v>1200</v>
      </c>
      <c r="H734" s="394">
        <f>VLOOKUP(A734,'02.04.2024'!$A$2:$D$70989,3,FALSE)</f>
        <v>8259</v>
      </c>
      <c r="I734" s="395"/>
      <c r="J734" s="395">
        <v>200</v>
      </c>
      <c r="K734" s="396"/>
      <c r="L734" s="396"/>
      <c r="M734" s="396">
        <v>43985</v>
      </c>
      <c r="N734" s="579"/>
      <c r="O734" s="397">
        <v>9791036317743</v>
      </c>
      <c r="P734" s="409" t="s">
        <v>2004</v>
      </c>
      <c r="Q734" s="397">
        <v>3808568</v>
      </c>
      <c r="R734" s="398">
        <v>5.7</v>
      </c>
      <c r="S734" s="398">
        <f t="shared" si="92"/>
        <v>5.4028436018957349</v>
      </c>
      <c r="T734" s="399">
        <v>5.5E-2</v>
      </c>
      <c r="U734" s="1077"/>
      <c r="V734" s="400">
        <f t="shared" si="101"/>
        <v>0</v>
      </c>
      <c r="W734" s="401">
        <f t="shared" si="95"/>
        <v>0</v>
      </c>
      <c r="X734" s="402"/>
      <c r="Y734" s="402"/>
      <c r="Z734" s="402"/>
      <c r="AA734" s="402"/>
      <c r="AB734" s="402"/>
      <c r="AC734" s="403">
        <f t="shared" si="102"/>
        <v>0</v>
      </c>
      <c r="AD734" s="404">
        <f>IF($AC$2430&lt;85,AC734,AC734-(AC734*'EN-TÊTE DÉLÉGUES'!$C$37))</f>
        <v>0</v>
      </c>
      <c r="AE734" s="405">
        <f t="shared" si="96"/>
        <v>5.5E-2</v>
      </c>
      <c r="AF734" s="406">
        <f t="shared" si="103"/>
        <v>0</v>
      </c>
      <c r="AG734" s="407">
        <f t="shared" si="104"/>
        <v>0</v>
      </c>
    </row>
    <row r="735" spans="1:36" s="408" customFormat="1" ht="12" customHeight="1" x14ac:dyDescent="0.15">
      <c r="A735" s="391">
        <v>9791036317750</v>
      </c>
      <c r="B735" s="395">
        <v>35</v>
      </c>
      <c r="C735" s="393" t="s">
        <v>651</v>
      </c>
      <c r="D735" s="393" t="s">
        <v>381</v>
      </c>
      <c r="E735" s="393" t="s">
        <v>5471</v>
      </c>
      <c r="F735" s="393" t="s">
        <v>3572</v>
      </c>
      <c r="G735" s="450" t="s">
        <v>1201</v>
      </c>
      <c r="H735" s="394">
        <f>VLOOKUP(A735,'02.04.2024'!$A$2:$D$70989,3,FALSE)</f>
        <v>11986</v>
      </c>
      <c r="I735" s="395"/>
      <c r="J735" s="395">
        <v>200</v>
      </c>
      <c r="K735" s="396"/>
      <c r="L735" s="396"/>
      <c r="M735" s="396">
        <v>43999</v>
      </c>
      <c r="N735" s="579"/>
      <c r="O735" s="397">
        <v>9791036317750</v>
      </c>
      <c r="P735" s="409" t="s">
        <v>2005</v>
      </c>
      <c r="Q735" s="397">
        <v>3809922</v>
      </c>
      <c r="R735" s="398">
        <v>5.7</v>
      </c>
      <c r="S735" s="398">
        <f t="shared" si="92"/>
        <v>5.4028436018957349</v>
      </c>
      <c r="T735" s="399">
        <v>5.5E-2</v>
      </c>
      <c r="U735" s="1077"/>
      <c r="V735" s="400">
        <f t="shared" si="101"/>
        <v>0</v>
      </c>
      <c r="W735" s="401">
        <f t="shared" si="95"/>
        <v>0</v>
      </c>
      <c r="X735" s="402"/>
      <c r="Y735" s="402"/>
      <c r="Z735" s="402"/>
      <c r="AA735" s="402"/>
      <c r="AB735" s="402"/>
      <c r="AC735" s="403">
        <f t="shared" si="102"/>
        <v>0</v>
      </c>
      <c r="AD735" s="404">
        <f>IF($AC$2430&lt;85,AC735,AC735-(AC735*'EN-TÊTE DÉLÉGUES'!$C$37))</f>
        <v>0</v>
      </c>
      <c r="AE735" s="405">
        <f t="shared" si="96"/>
        <v>5.5E-2</v>
      </c>
      <c r="AF735" s="406">
        <f t="shared" si="103"/>
        <v>0</v>
      </c>
      <c r="AG735" s="407">
        <f t="shared" si="104"/>
        <v>0</v>
      </c>
    </row>
    <row r="736" spans="1:36" s="408" customFormat="1" ht="12" customHeight="1" x14ac:dyDescent="0.15">
      <c r="A736" s="391">
        <v>9791036317767</v>
      </c>
      <c r="B736" s="395">
        <v>35</v>
      </c>
      <c r="C736" s="393" t="s">
        <v>651</v>
      </c>
      <c r="D736" s="393" t="s">
        <v>381</v>
      </c>
      <c r="E736" s="393" t="s">
        <v>5471</v>
      </c>
      <c r="F736" s="393" t="s">
        <v>3572</v>
      </c>
      <c r="G736" s="450" t="s">
        <v>776</v>
      </c>
      <c r="H736" s="394">
        <f>VLOOKUP(A736,'02.04.2024'!$A$2:$D$70989,3,FALSE)</f>
        <v>5734</v>
      </c>
      <c r="I736" s="414"/>
      <c r="J736" s="395">
        <v>200</v>
      </c>
      <c r="K736" s="396"/>
      <c r="L736" s="396"/>
      <c r="M736" s="396">
        <v>43985</v>
      </c>
      <c r="N736" s="579"/>
      <c r="O736" s="397">
        <v>9791036317767</v>
      </c>
      <c r="P736" s="409" t="s">
        <v>2006</v>
      </c>
      <c r="Q736" s="397">
        <v>3810045</v>
      </c>
      <c r="R736" s="398">
        <v>5.7</v>
      </c>
      <c r="S736" s="398">
        <f t="shared" si="92"/>
        <v>5.4028436018957349</v>
      </c>
      <c r="T736" s="399">
        <v>5.5E-2</v>
      </c>
      <c r="U736" s="1077"/>
      <c r="V736" s="400">
        <f t="shared" si="101"/>
        <v>0</v>
      </c>
      <c r="W736" s="401">
        <f t="shared" si="95"/>
        <v>0</v>
      </c>
      <c r="X736" s="402"/>
      <c r="Y736" s="402"/>
      <c r="Z736" s="402"/>
      <c r="AA736" s="402"/>
      <c r="AB736" s="402"/>
      <c r="AC736" s="403">
        <f t="shared" si="102"/>
        <v>0</v>
      </c>
      <c r="AD736" s="404">
        <f>IF($AC$2430&lt;85,AC736,AC736-(AC736*'EN-TÊTE DÉLÉGUES'!$C$37))</f>
        <v>0</v>
      </c>
      <c r="AE736" s="405">
        <f t="shared" si="96"/>
        <v>5.5E-2</v>
      </c>
      <c r="AF736" s="406">
        <f t="shared" si="103"/>
        <v>0</v>
      </c>
      <c r="AG736" s="407">
        <f t="shared" si="104"/>
        <v>0</v>
      </c>
    </row>
    <row r="737" spans="1:33" s="408" customFormat="1" ht="12" customHeight="1" x14ac:dyDescent="0.15">
      <c r="A737" s="391">
        <v>9791036317774</v>
      </c>
      <c r="B737" s="395">
        <v>35</v>
      </c>
      <c r="C737" s="393" t="s">
        <v>651</v>
      </c>
      <c r="D737" s="393" t="s">
        <v>381</v>
      </c>
      <c r="E737" s="393" t="s">
        <v>5471</v>
      </c>
      <c r="F737" s="393" t="s">
        <v>3572</v>
      </c>
      <c r="G737" s="450" t="s">
        <v>1655</v>
      </c>
      <c r="H737" s="394">
        <f>VLOOKUP(A737,'02.04.2024'!$A$2:$D$70989,3,FALSE)</f>
        <v>5031</v>
      </c>
      <c r="I737" s="395"/>
      <c r="J737" s="395">
        <v>200</v>
      </c>
      <c r="K737" s="396"/>
      <c r="L737" s="396"/>
      <c r="M737" s="396">
        <v>43985</v>
      </c>
      <c r="N737" s="579"/>
      <c r="O737" s="397">
        <v>9791036317774</v>
      </c>
      <c r="P737" s="409" t="s">
        <v>2007</v>
      </c>
      <c r="Q737" s="397">
        <v>3807953</v>
      </c>
      <c r="R737" s="398">
        <v>5.7</v>
      </c>
      <c r="S737" s="398">
        <f t="shared" si="92"/>
        <v>5.4028436018957349</v>
      </c>
      <c r="T737" s="399">
        <v>5.5E-2</v>
      </c>
      <c r="U737" s="1077"/>
      <c r="V737" s="400">
        <f t="shared" si="101"/>
        <v>0</v>
      </c>
      <c r="W737" s="401">
        <f t="shared" si="95"/>
        <v>0</v>
      </c>
      <c r="X737" s="402"/>
      <c r="Y737" s="402"/>
      <c r="Z737" s="402"/>
      <c r="AA737" s="402"/>
      <c r="AB737" s="402"/>
      <c r="AC737" s="403">
        <f t="shared" si="102"/>
        <v>0</v>
      </c>
      <c r="AD737" s="404">
        <f>IF($AC$2430&lt;85,AC737,AC737-(AC737*'EN-TÊTE DÉLÉGUES'!$C$37))</f>
        <v>0</v>
      </c>
      <c r="AE737" s="405">
        <f t="shared" si="96"/>
        <v>5.5E-2</v>
      </c>
      <c r="AF737" s="406">
        <f t="shared" si="103"/>
        <v>0</v>
      </c>
      <c r="AG737" s="407">
        <f t="shared" si="104"/>
        <v>0</v>
      </c>
    </row>
    <row r="738" spans="1:33" s="408" customFormat="1" ht="12" customHeight="1" x14ac:dyDescent="0.15">
      <c r="A738" s="391">
        <v>9791036317781</v>
      </c>
      <c r="B738" s="395">
        <v>35</v>
      </c>
      <c r="C738" s="393" t="s">
        <v>651</v>
      </c>
      <c r="D738" s="393" t="s">
        <v>381</v>
      </c>
      <c r="E738" s="393" t="s">
        <v>5471</v>
      </c>
      <c r="F738" s="393" t="s">
        <v>3572</v>
      </c>
      <c r="G738" s="450" t="s">
        <v>1272</v>
      </c>
      <c r="H738" s="394">
        <f>VLOOKUP(A738,'02.04.2024'!$A$2:$D$70989,3,FALSE)</f>
        <v>5662</v>
      </c>
      <c r="I738" s="395"/>
      <c r="J738" s="395">
        <v>200</v>
      </c>
      <c r="K738" s="396"/>
      <c r="L738" s="396"/>
      <c r="M738" s="396">
        <v>43985</v>
      </c>
      <c r="N738" s="579"/>
      <c r="O738" s="397">
        <v>9791036317781</v>
      </c>
      <c r="P738" s="409" t="s">
        <v>2008</v>
      </c>
      <c r="Q738" s="397">
        <v>3810168</v>
      </c>
      <c r="R738" s="398">
        <v>5.7</v>
      </c>
      <c r="S738" s="398">
        <f t="shared" si="92"/>
        <v>5.4028436018957349</v>
      </c>
      <c r="T738" s="399">
        <v>5.5E-2</v>
      </c>
      <c r="U738" s="1077"/>
      <c r="V738" s="400">
        <f t="shared" si="101"/>
        <v>0</v>
      </c>
      <c r="W738" s="401">
        <f t="shared" si="95"/>
        <v>0</v>
      </c>
      <c r="X738" s="402"/>
      <c r="Y738" s="402"/>
      <c r="Z738" s="402"/>
      <c r="AA738" s="402"/>
      <c r="AB738" s="402"/>
      <c r="AC738" s="403">
        <f t="shared" si="102"/>
        <v>0</v>
      </c>
      <c r="AD738" s="404">
        <f>IF($AC$2430&lt;85,AC738,AC738-(AC738*'EN-TÊTE DÉLÉGUES'!$C$37))</f>
        <v>0</v>
      </c>
      <c r="AE738" s="405">
        <f t="shared" si="96"/>
        <v>5.5E-2</v>
      </c>
      <c r="AF738" s="406">
        <f t="shared" si="103"/>
        <v>0</v>
      </c>
      <c r="AG738" s="407">
        <f t="shared" si="104"/>
        <v>0</v>
      </c>
    </row>
    <row r="739" spans="1:33" s="408" customFormat="1" ht="12" customHeight="1" x14ac:dyDescent="0.15">
      <c r="A739" s="391">
        <v>9791036317798</v>
      </c>
      <c r="B739" s="395">
        <v>35</v>
      </c>
      <c r="C739" s="393" t="s">
        <v>651</v>
      </c>
      <c r="D739" s="393" t="s">
        <v>381</v>
      </c>
      <c r="E739" s="393" t="s">
        <v>5471</v>
      </c>
      <c r="F739" s="393" t="s">
        <v>3572</v>
      </c>
      <c r="G739" s="450" t="s">
        <v>777</v>
      </c>
      <c r="H739" s="394">
        <f>VLOOKUP(A739,'02.04.2024'!$A$2:$D$70989,3,FALSE)</f>
        <v>2456</v>
      </c>
      <c r="I739" s="395"/>
      <c r="J739" s="395">
        <v>200</v>
      </c>
      <c r="K739" s="396">
        <v>45411</v>
      </c>
      <c r="L739" s="396"/>
      <c r="M739" s="396">
        <v>43985</v>
      </c>
      <c r="N739" s="579"/>
      <c r="O739" s="397">
        <v>9791036317798</v>
      </c>
      <c r="P739" s="409" t="s">
        <v>2009</v>
      </c>
      <c r="Q739" s="397">
        <v>3843407</v>
      </c>
      <c r="R739" s="398">
        <v>5.7</v>
      </c>
      <c r="S739" s="398">
        <f t="shared" si="92"/>
        <v>5.4028436018957349</v>
      </c>
      <c r="T739" s="399">
        <v>5.5E-2</v>
      </c>
      <c r="U739" s="1077"/>
      <c r="V739" s="400">
        <f t="shared" si="101"/>
        <v>0</v>
      </c>
      <c r="W739" s="401">
        <f t="shared" si="95"/>
        <v>0</v>
      </c>
      <c r="X739" s="402"/>
      <c r="Y739" s="402"/>
      <c r="Z739" s="402"/>
      <c r="AA739" s="402"/>
      <c r="AB739" s="402"/>
      <c r="AC739" s="403">
        <f t="shared" si="102"/>
        <v>0</v>
      </c>
      <c r="AD739" s="404">
        <f>IF($AC$2430&lt;85,AC739,AC739-(AC739*'EN-TÊTE DÉLÉGUES'!$C$37))</f>
        <v>0</v>
      </c>
      <c r="AE739" s="405">
        <f t="shared" si="96"/>
        <v>5.5E-2</v>
      </c>
      <c r="AF739" s="406">
        <f t="shared" si="103"/>
        <v>0</v>
      </c>
      <c r="AG739" s="407">
        <f t="shared" si="104"/>
        <v>0</v>
      </c>
    </row>
    <row r="740" spans="1:33" s="408" customFormat="1" ht="12" customHeight="1" x14ac:dyDescent="0.15">
      <c r="A740" s="391">
        <v>9791036317804</v>
      </c>
      <c r="B740" s="395">
        <v>35</v>
      </c>
      <c r="C740" s="393" t="s">
        <v>651</v>
      </c>
      <c r="D740" s="393" t="s">
        <v>381</v>
      </c>
      <c r="E740" s="393" t="s">
        <v>5471</v>
      </c>
      <c r="F740" s="393" t="s">
        <v>3572</v>
      </c>
      <c r="G740" s="450" t="s">
        <v>778</v>
      </c>
      <c r="H740" s="394">
        <f>VLOOKUP(A740,'02.04.2024'!$A$2:$D$70989,3,FALSE)</f>
        <v>5107</v>
      </c>
      <c r="I740" s="395"/>
      <c r="J740" s="395">
        <v>200</v>
      </c>
      <c r="K740" s="396"/>
      <c r="L740" s="396"/>
      <c r="M740" s="396">
        <v>43985</v>
      </c>
      <c r="N740" s="579"/>
      <c r="O740" s="397">
        <v>9791036317804</v>
      </c>
      <c r="P740" s="409" t="s">
        <v>2010</v>
      </c>
      <c r="Q740" s="397">
        <v>3808076</v>
      </c>
      <c r="R740" s="398">
        <v>5.7</v>
      </c>
      <c r="S740" s="398">
        <f t="shared" si="92"/>
        <v>5.4028436018957349</v>
      </c>
      <c r="T740" s="399">
        <v>5.5E-2</v>
      </c>
      <c r="U740" s="1077"/>
      <c r="V740" s="400">
        <f t="shared" si="101"/>
        <v>0</v>
      </c>
      <c r="W740" s="401">
        <f t="shared" si="95"/>
        <v>0</v>
      </c>
      <c r="X740" s="402"/>
      <c r="Y740" s="402"/>
      <c r="Z740" s="402"/>
      <c r="AA740" s="402"/>
      <c r="AB740" s="402"/>
      <c r="AC740" s="403">
        <f t="shared" si="102"/>
        <v>0</v>
      </c>
      <c r="AD740" s="404">
        <f>IF($AC$2430&lt;85,AC740,AC740-(AC740*'EN-TÊTE DÉLÉGUES'!$C$37))</f>
        <v>0</v>
      </c>
      <c r="AE740" s="405">
        <f t="shared" si="96"/>
        <v>5.5E-2</v>
      </c>
      <c r="AF740" s="406">
        <f t="shared" si="103"/>
        <v>0</v>
      </c>
      <c r="AG740" s="407">
        <f t="shared" si="104"/>
        <v>0</v>
      </c>
    </row>
    <row r="741" spans="1:33" s="408" customFormat="1" ht="12" customHeight="1" x14ac:dyDescent="0.15">
      <c r="A741" s="391">
        <v>9791036317811</v>
      </c>
      <c r="B741" s="395">
        <v>35</v>
      </c>
      <c r="C741" s="393" t="s">
        <v>651</v>
      </c>
      <c r="D741" s="393" t="s">
        <v>381</v>
      </c>
      <c r="E741" s="393" t="s">
        <v>5471</v>
      </c>
      <c r="F741" s="393" t="s">
        <v>3572</v>
      </c>
      <c r="G741" s="450" t="s">
        <v>2036</v>
      </c>
      <c r="H741" s="394">
        <f>VLOOKUP(A741,'02.04.2024'!$A$2:$D$70989,3,FALSE)</f>
        <v>2806</v>
      </c>
      <c r="I741" s="629"/>
      <c r="J741" s="395">
        <v>200</v>
      </c>
      <c r="K741" s="396"/>
      <c r="L741" s="396"/>
      <c r="M741" s="396">
        <v>43985</v>
      </c>
      <c r="N741" s="579"/>
      <c r="O741" s="397">
        <v>9791036317811</v>
      </c>
      <c r="P741" s="409" t="s">
        <v>2011</v>
      </c>
      <c r="Q741" s="397">
        <v>3809184</v>
      </c>
      <c r="R741" s="398">
        <v>5.7</v>
      </c>
      <c r="S741" s="398">
        <f t="shared" si="92"/>
        <v>5.4028436018957349</v>
      </c>
      <c r="T741" s="399">
        <v>5.5E-2</v>
      </c>
      <c r="U741" s="1077"/>
      <c r="V741" s="400">
        <f t="shared" si="101"/>
        <v>0</v>
      </c>
      <c r="W741" s="401">
        <f t="shared" si="95"/>
        <v>0</v>
      </c>
      <c r="X741" s="402"/>
      <c r="Y741" s="402"/>
      <c r="Z741" s="402"/>
      <c r="AA741" s="402"/>
      <c r="AB741" s="402"/>
      <c r="AC741" s="403">
        <f t="shared" si="102"/>
        <v>0</v>
      </c>
      <c r="AD741" s="404">
        <f>IF($AC$2430&lt;85,AC741,AC741-(AC741*'EN-TÊTE DÉLÉGUES'!$C$37))</f>
        <v>0</v>
      </c>
      <c r="AE741" s="405">
        <f t="shared" si="96"/>
        <v>5.5E-2</v>
      </c>
      <c r="AF741" s="406">
        <f t="shared" si="103"/>
        <v>0</v>
      </c>
      <c r="AG741" s="407">
        <f t="shared" si="104"/>
        <v>0</v>
      </c>
    </row>
    <row r="742" spans="1:33" s="408" customFormat="1" ht="12" customHeight="1" x14ac:dyDescent="0.15">
      <c r="A742" s="391">
        <v>9791036317828</v>
      </c>
      <c r="B742" s="395">
        <v>35</v>
      </c>
      <c r="C742" s="393" t="s">
        <v>651</v>
      </c>
      <c r="D742" s="393" t="s">
        <v>381</v>
      </c>
      <c r="E742" s="393" t="s">
        <v>5471</v>
      </c>
      <c r="F742" s="393" t="s">
        <v>3572</v>
      </c>
      <c r="G742" s="450" t="s">
        <v>779</v>
      </c>
      <c r="H742" s="394">
        <f>VLOOKUP(A742,'02.04.2024'!$A$2:$D$70989,3,FALSE)</f>
        <v>2737</v>
      </c>
      <c r="I742" s="395"/>
      <c r="J742" s="395">
        <v>200</v>
      </c>
      <c r="K742" s="396"/>
      <c r="L742" s="396"/>
      <c r="M742" s="396">
        <v>43985</v>
      </c>
      <c r="N742" s="579"/>
      <c r="O742" s="397">
        <v>9791036317828</v>
      </c>
      <c r="P742" s="409" t="s">
        <v>2012</v>
      </c>
      <c r="Q742" s="397">
        <v>3810291</v>
      </c>
      <c r="R742" s="398">
        <v>5.7</v>
      </c>
      <c r="S742" s="398">
        <f t="shared" si="92"/>
        <v>5.4028436018957349</v>
      </c>
      <c r="T742" s="399">
        <v>5.5E-2</v>
      </c>
      <c r="U742" s="1077"/>
      <c r="V742" s="400">
        <f t="shared" si="101"/>
        <v>0</v>
      </c>
      <c r="W742" s="401">
        <f t="shared" si="95"/>
        <v>0</v>
      </c>
      <c r="X742" s="402"/>
      <c r="Y742" s="402"/>
      <c r="Z742" s="402"/>
      <c r="AA742" s="402"/>
      <c r="AB742" s="402"/>
      <c r="AC742" s="403">
        <f t="shared" si="102"/>
        <v>0</v>
      </c>
      <c r="AD742" s="404">
        <f>IF($AC$2430&lt;85,AC742,AC742-(AC742*'EN-TÊTE DÉLÉGUES'!$C$37))</f>
        <v>0</v>
      </c>
      <c r="AE742" s="405">
        <f t="shared" si="96"/>
        <v>5.5E-2</v>
      </c>
      <c r="AF742" s="406">
        <f t="shared" si="103"/>
        <v>0</v>
      </c>
      <c r="AG742" s="407">
        <f t="shared" si="104"/>
        <v>0</v>
      </c>
    </row>
    <row r="743" spans="1:33" s="408" customFormat="1" ht="12" customHeight="1" x14ac:dyDescent="0.15">
      <c r="A743" s="391">
        <v>9791036317835</v>
      </c>
      <c r="B743" s="395">
        <v>35</v>
      </c>
      <c r="C743" s="393" t="s">
        <v>651</v>
      </c>
      <c r="D743" s="393" t="s">
        <v>381</v>
      </c>
      <c r="E743" s="393" t="s">
        <v>5471</v>
      </c>
      <c r="F743" s="393" t="s">
        <v>3572</v>
      </c>
      <c r="G743" s="450" t="s">
        <v>780</v>
      </c>
      <c r="H743" s="394">
        <f>VLOOKUP(A743,'02.04.2024'!$A$2:$D$70989,3,FALSE)</f>
        <v>1600</v>
      </c>
      <c r="I743" s="395"/>
      <c r="J743" s="395">
        <v>200</v>
      </c>
      <c r="K743" s="396">
        <v>45411</v>
      </c>
      <c r="L743" s="396"/>
      <c r="M743" s="396">
        <v>43985</v>
      </c>
      <c r="N743" s="579"/>
      <c r="O743" s="397">
        <v>9791036317835</v>
      </c>
      <c r="P743" s="409" t="s">
        <v>2013</v>
      </c>
      <c r="Q743" s="397">
        <v>3810414</v>
      </c>
      <c r="R743" s="398">
        <v>5.7</v>
      </c>
      <c r="S743" s="398">
        <f t="shared" si="92"/>
        <v>5.4028436018957349</v>
      </c>
      <c r="T743" s="399">
        <v>5.5E-2</v>
      </c>
      <c r="U743" s="1077"/>
      <c r="V743" s="400">
        <f t="shared" si="101"/>
        <v>0</v>
      </c>
      <c r="W743" s="401">
        <f t="shared" si="95"/>
        <v>0</v>
      </c>
      <c r="X743" s="402"/>
      <c r="Y743" s="402"/>
      <c r="Z743" s="402"/>
      <c r="AA743" s="402"/>
      <c r="AB743" s="402"/>
      <c r="AC743" s="403">
        <f t="shared" si="102"/>
        <v>0</v>
      </c>
      <c r="AD743" s="404">
        <f>IF($AC$2430&lt;85,AC743,AC743-(AC743*'EN-TÊTE DÉLÉGUES'!$C$37))</f>
        <v>0</v>
      </c>
      <c r="AE743" s="405">
        <f t="shared" si="96"/>
        <v>5.5E-2</v>
      </c>
      <c r="AF743" s="406">
        <f t="shared" si="103"/>
        <v>0</v>
      </c>
      <c r="AG743" s="407">
        <f t="shared" si="104"/>
        <v>0</v>
      </c>
    </row>
    <row r="744" spans="1:33" s="408" customFormat="1" ht="12" customHeight="1" x14ac:dyDescent="0.15">
      <c r="A744" s="391">
        <v>9791036317842</v>
      </c>
      <c r="B744" s="395">
        <v>35</v>
      </c>
      <c r="C744" s="393" t="s">
        <v>651</v>
      </c>
      <c r="D744" s="393" t="s">
        <v>381</v>
      </c>
      <c r="E744" s="393" t="s">
        <v>5471</v>
      </c>
      <c r="F744" s="393" t="s">
        <v>3572</v>
      </c>
      <c r="G744" s="450" t="s">
        <v>1250</v>
      </c>
      <c r="H744" s="394">
        <f>VLOOKUP(A744,'02.04.2024'!$A$2:$D$70989,3,FALSE)</f>
        <v>2250</v>
      </c>
      <c r="I744" s="395"/>
      <c r="J744" s="395">
        <v>200</v>
      </c>
      <c r="K744" s="396">
        <v>45411</v>
      </c>
      <c r="L744" s="396"/>
      <c r="M744" s="396">
        <v>43985</v>
      </c>
      <c r="N744" s="579"/>
      <c r="O744" s="397">
        <v>9791036317842</v>
      </c>
      <c r="P744" s="409" t="s">
        <v>2014</v>
      </c>
      <c r="Q744" s="397">
        <v>3808691</v>
      </c>
      <c r="R744" s="398">
        <v>5.7</v>
      </c>
      <c r="S744" s="398">
        <f t="shared" si="92"/>
        <v>5.4028436018957349</v>
      </c>
      <c r="T744" s="399">
        <v>5.5E-2</v>
      </c>
      <c r="U744" s="1077"/>
      <c r="V744" s="400">
        <f t="shared" si="101"/>
        <v>0</v>
      </c>
      <c r="W744" s="401">
        <f t="shared" si="95"/>
        <v>0</v>
      </c>
      <c r="X744" s="402"/>
      <c r="Y744" s="402"/>
      <c r="Z744" s="402"/>
      <c r="AA744" s="402"/>
      <c r="AB744" s="402"/>
      <c r="AC744" s="403">
        <f t="shared" si="102"/>
        <v>0</v>
      </c>
      <c r="AD744" s="404">
        <f>IF($AC$2430&lt;85,AC744,AC744-(AC744*'EN-TÊTE DÉLÉGUES'!$C$37))</f>
        <v>0</v>
      </c>
      <c r="AE744" s="405">
        <f t="shared" si="96"/>
        <v>5.5E-2</v>
      </c>
      <c r="AF744" s="406">
        <f t="shared" si="103"/>
        <v>0</v>
      </c>
      <c r="AG744" s="407">
        <f t="shared" si="104"/>
        <v>0</v>
      </c>
    </row>
    <row r="745" spans="1:33" s="408" customFormat="1" ht="12" customHeight="1" x14ac:dyDescent="0.15">
      <c r="A745" s="391">
        <v>9791036317859</v>
      </c>
      <c r="B745" s="395">
        <v>35</v>
      </c>
      <c r="C745" s="393" t="s">
        <v>651</v>
      </c>
      <c r="D745" s="393" t="s">
        <v>381</v>
      </c>
      <c r="E745" s="393" t="s">
        <v>5471</v>
      </c>
      <c r="F745" s="393" t="s">
        <v>3572</v>
      </c>
      <c r="G745" s="450" t="s">
        <v>781</v>
      </c>
      <c r="H745" s="394">
        <f>VLOOKUP(A745,'02.04.2024'!$A$2:$D$70989,3,FALSE)</f>
        <v>2512</v>
      </c>
      <c r="I745" s="395"/>
      <c r="J745" s="395">
        <v>200</v>
      </c>
      <c r="K745" s="396"/>
      <c r="L745" s="396"/>
      <c r="M745" s="396">
        <v>43985</v>
      </c>
      <c r="N745" s="579"/>
      <c r="O745" s="397">
        <v>9791036317859</v>
      </c>
      <c r="P745" s="409" t="s">
        <v>2015</v>
      </c>
      <c r="Q745" s="397">
        <v>3810537</v>
      </c>
      <c r="R745" s="398">
        <v>5.7</v>
      </c>
      <c r="S745" s="398">
        <f t="shared" si="92"/>
        <v>5.4028436018957349</v>
      </c>
      <c r="T745" s="399">
        <v>5.5E-2</v>
      </c>
      <c r="U745" s="1077"/>
      <c r="V745" s="400">
        <f t="shared" si="101"/>
        <v>0</v>
      </c>
      <c r="W745" s="401">
        <f t="shared" si="95"/>
        <v>0</v>
      </c>
      <c r="X745" s="402"/>
      <c r="Y745" s="402"/>
      <c r="Z745" s="402"/>
      <c r="AA745" s="402"/>
      <c r="AB745" s="402"/>
      <c r="AC745" s="403">
        <f t="shared" si="102"/>
        <v>0</v>
      </c>
      <c r="AD745" s="404">
        <f>IF($AC$2430&lt;85,AC745,AC745-(AC745*'EN-TÊTE DÉLÉGUES'!$C$37))</f>
        <v>0</v>
      </c>
      <c r="AE745" s="405">
        <f t="shared" si="96"/>
        <v>5.5E-2</v>
      </c>
      <c r="AF745" s="406">
        <f t="shared" si="103"/>
        <v>0</v>
      </c>
      <c r="AG745" s="407">
        <f t="shared" si="104"/>
        <v>0</v>
      </c>
    </row>
    <row r="746" spans="1:33" s="408" customFormat="1" ht="12" customHeight="1" x14ac:dyDescent="0.15">
      <c r="A746" s="391">
        <v>9791036317866</v>
      </c>
      <c r="B746" s="395">
        <v>35</v>
      </c>
      <c r="C746" s="393" t="s">
        <v>651</v>
      </c>
      <c r="D746" s="393" t="s">
        <v>381</v>
      </c>
      <c r="E746" s="393" t="s">
        <v>5471</v>
      </c>
      <c r="F746" s="393" t="s">
        <v>3572</v>
      </c>
      <c r="G746" s="450" t="s">
        <v>782</v>
      </c>
      <c r="H746" s="394">
        <f>VLOOKUP(A746,'02.04.2024'!$A$2:$D$70989,3,FALSE)</f>
        <v>3617</v>
      </c>
      <c r="I746" s="395"/>
      <c r="J746" s="395">
        <v>200</v>
      </c>
      <c r="K746" s="396"/>
      <c r="L746" s="396"/>
      <c r="M746" s="396">
        <v>43985</v>
      </c>
      <c r="N746" s="579"/>
      <c r="O746" s="397">
        <v>9791036317866</v>
      </c>
      <c r="P746" s="409" t="s">
        <v>2016</v>
      </c>
      <c r="Q746" s="397">
        <v>3807461</v>
      </c>
      <c r="R746" s="398">
        <v>5.7</v>
      </c>
      <c r="S746" s="398">
        <f t="shared" si="92"/>
        <v>5.4028436018957349</v>
      </c>
      <c r="T746" s="399">
        <v>5.5E-2</v>
      </c>
      <c r="U746" s="1077"/>
      <c r="V746" s="400">
        <f t="shared" si="101"/>
        <v>0</v>
      </c>
      <c r="W746" s="401">
        <f t="shared" si="95"/>
        <v>0</v>
      </c>
      <c r="X746" s="402"/>
      <c r="Y746" s="402"/>
      <c r="Z746" s="402"/>
      <c r="AA746" s="402"/>
      <c r="AB746" s="402"/>
      <c r="AC746" s="403">
        <f t="shared" si="102"/>
        <v>0</v>
      </c>
      <c r="AD746" s="404">
        <f>IF($AC$2430&lt;85,AC746,AC746-(AC746*'EN-TÊTE DÉLÉGUES'!$C$37))</f>
        <v>0</v>
      </c>
      <c r="AE746" s="405">
        <f t="shared" si="96"/>
        <v>5.5E-2</v>
      </c>
      <c r="AF746" s="406">
        <f t="shared" si="103"/>
        <v>0</v>
      </c>
      <c r="AG746" s="407">
        <f t="shared" si="104"/>
        <v>0</v>
      </c>
    </row>
    <row r="747" spans="1:33" s="408" customFormat="1" ht="12" customHeight="1" x14ac:dyDescent="0.15">
      <c r="A747" s="391">
        <v>9791036317873</v>
      </c>
      <c r="B747" s="395">
        <v>35</v>
      </c>
      <c r="C747" s="393" t="s">
        <v>651</v>
      </c>
      <c r="D747" s="393" t="s">
        <v>381</v>
      </c>
      <c r="E747" s="393" t="s">
        <v>5471</v>
      </c>
      <c r="F747" s="393" t="s">
        <v>3572</v>
      </c>
      <c r="G747" s="450" t="s">
        <v>783</v>
      </c>
      <c r="H747" s="394">
        <f>VLOOKUP(A747,'02.04.2024'!$A$2:$D$70989,3,FALSE)</f>
        <v>3663</v>
      </c>
      <c r="I747" s="395"/>
      <c r="J747" s="395">
        <v>200</v>
      </c>
      <c r="K747" s="396"/>
      <c r="L747" s="396"/>
      <c r="M747" s="396">
        <v>43985</v>
      </c>
      <c r="N747" s="579"/>
      <c r="O747" s="397">
        <v>9791036317873</v>
      </c>
      <c r="P747" s="409" t="s">
        <v>2017</v>
      </c>
      <c r="Q747" s="397">
        <v>3808814</v>
      </c>
      <c r="R747" s="398">
        <v>5.7</v>
      </c>
      <c r="S747" s="398">
        <f t="shared" si="92"/>
        <v>5.4028436018957349</v>
      </c>
      <c r="T747" s="399">
        <v>5.5E-2</v>
      </c>
      <c r="U747" s="1077"/>
      <c r="V747" s="400">
        <f t="shared" si="101"/>
        <v>0</v>
      </c>
      <c r="W747" s="401">
        <f t="shared" si="95"/>
        <v>0</v>
      </c>
      <c r="X747" s="402"/>
      <c r="Y747" s="402"/>
      <c r="Z747" s="402"/>
      <c r="AA747" s="402"/>
      <c r="AB747" s="402"/>
      <c r="AC747" s="403">
        <f t="shared" si="102"/>
        <v>0</v>
      </c>
      <c r="AD747" s="404">
        <f>IF($AC$2430&lt;85,AC747,AC747-(AC747*'EN-TÊTE DÉLÉGUES'!$C$37))</f>
        <v>0</v>
      </c>
      <c r="AE747" s="405">
        <f t="shared" si="96"/>
        <v>5.5E-2</v>
      </c>
      <c r="AF747" s="406">
        <f t="shared" si="103"/>
        <v>0</v>
      </c>
      <c r="AG747" s="407">
        <f t="shared" si="104"/>
        <v>0</v>
      </c>
    </row>
    <row r="748" spans="1:33" s="408" customFormat="1" ht="12" customHeight="1" x14ac:dyDescent="0.15">
      <c r="A748" s="391">
        <v>9791036317880</v>
      </c>
      <c r="B748" s="395">
        <v>35</v>
      </c>
      <c r="C748" s="393" t="s">
        <v>651</v>
      </c>
      <c r="D748" s="393" t="s">
        <v>381</v>
      </c>
      <c r="E748" s="393" t="s">
        <v>5471</v>
      </c>
      <c r="F748" s="393" t="s">
        <v>3572</v>
      </c>
      <c r="G748" s="450" t="s">
        <v>2970</v>
      </c>
      <c r="H748" s="394">
        <f>VLOOKUP(A748,'02.04.2024'!$A$2:$D$70989,3,FALSE)</f>
        <v>2904</v>
      </c>
      <c r="I748" s="395"/>
      <c r="J748" s="395">
        <v>200</v>
      </c>
      <c r="K748" s="396"/>
      <c r="L748" s="396"/>
      <c r="M748" s="396">
        <v>43985</v>
      </c>
      <c r="N748" s="579"/>
      <c r="O748" s="397">
        <v>9791036317880</v>
      </c>
      <c r="P748" s="409" t="s">
        <v>2018</v>
      </c>
      <c r="Q748" s="397">
        <v>3809307</v>
      </c>
      <c r="R748" s="398">
        <v>5.7</v>
      </c>
      <c r="S748" s="398">
        <f t="shared" si="92"/>
        <v>5.4028436018957349</v>
      </c>
      <c r="T748" s="399">
        <v>5.5E-2</v>
      </c>
      <c r="U748" s="1077"/>
      <c r="V748" s="400">
        <f t="shared" si="101"/>
        <v>0</v>
      </c>
      <c r="W748" s="401">
        <f t="shared" si="95"/>
        <v>0</v>
      </c>
      <c r="X748" s="402"/>
      <c r="Y748" s="402"/>
      <c r="Z748" s="402"/>
      <c r="AA748" s="402"/>
      <c r="AB748" s="402"/>
      <c r="AC748" s="403">
        <f t="shared" si="102"/>
        <v>0</v>
      </c>
      <c r="AD748" s="404">
        <f>IF($AC$2430&lt;85,AC748,AC748-(AC748*'EN-TÊTE DÉLÉGUES'!$C$37))</f>
        <v>0</v>
      </c>
      <c r="AE748" s="405">
        <f t="shared" si="96"/>
        <v>5.5E-2</v>
      </c>
      <c r="AF748" s="406">
        <f t="shared" si="103"/>
        <v>0</v>
      </c>
      <c r="AG748" s="407">
        <f t="shared" si="104"/>
        <v>0</v>
      </c>
    </row>
    <row r="749" spans="1:33" s="408" customFormat="1" ht="12" customHeight="1" x14ac:dyDescent="0.15">
      <c r="A749" s="391">
        <v>9791036317897</v>
      </c>
      <c r="B749" s="395">
        <v>35</v>
      </c>
      <c r="C749" s="393" t="s">
        <v>651</v>
      </c>
      <c r="D749" s="393" t="s">
        <v>381</v>
      </c>
      <c r="E749" s="393" t="s">
        <v>5471</v>
      </c>
      <c r="F749" s="393" t="s">
        <v>3572</v>
      </c>
      <c r="G749" s="450" t="s">
        <v>784</v>
      </c>
      <c r="H749" s="394">
        <f>VLOOKUP(A749,'02.04.2024'!$A$2:$D$70989,3,FALSE)</f>
        <v>2838</v>
      </c>
      <c r="I749" s="395"/>
      <c r="J749" s="395">
        <v>200</v>
      </c>
      <c r="K749" s="396"/>
      <c r="L749" s="396"/>
      <c r="M749" s="396">
        <v>43985</v>
      </c>
      <c r="N749" s="579"/>
      <c r="O749" s="397">
        <v>9791036317897</v>
      </c>
      <c r="P749" s="409" t="s">
        <v>2019</v>
      </c>
      <c r="Q749" s="397">
        <v>3807584</v>
      </c>
      <c r="R749" s="398">
        <v>5.7</v>
      </c>
      <c r="S749" s="398">
        <f t="shared" si="92"/>
        <v>5.4028436018957349</v>
      </c>
      <c r="T749" s="399">
        <v>5.5E-2</v>
      </c>
      <c r="U749" s="1077"/>
      <c r="V749" s="400">
        <f t="shared" si="101"/>
        <v>0</v>
      </c>
      <c r="W749" s="401">
        <f t="shared" si="95"/>
        <v>0</v>
      </c>
      <c r="X749" s="402"/>
      <c r="Y749" s="402"/>
      <c r="Z749" s="402"/>
      <c r="AA749" s="402"/>
      <c r="AB749" s="402"/>
      <c r="AC749" s="403">
        <f t="shared" si="102"/>
        <v>0</v>
      </c>
      <c r="AD749" s="404">
        <f>IF($AC$2430&lt;85,AC749,AC749-(AC749*'EN-TÊTE DÉLÉGUES'!$C$37))</f>
        <v>0</v>
      </c>
      <c r="AE749" s="405">
        <f t="shared" si="96"/>
        <v>5.5E-2</v>
      </c>
      <c r="AF749" s="406">
        <f t="shared" si="103"/>
        <v>0</v>
      </c>
      <c r="AG749" s="407">
        <f t="shared" si="104"/>
        <v>0</v>
      </c>
    </row>
    <row r="750" spans="1:33" s="408" customFormat="1" ht="12" customHeight="1" x14ac:dyDescent="0.15">
      <c r="A750" s="391">
        <v>9791036317903</v>
      </c>
      <c r="B750" s="395">
        <v>35</v>
      </c>
      <c r="C750" s="393" t="s">
        <v>651</v>
      </c>
      <c r="D750" s="393" t="s">
        <v>381</v>
      </c>
      <c r="E750" s="393" t="s">
        <v>5471</v>
      </c>
      <c r="F750" s="393" t="s">
        <v>3572</v>
      </c>
      <c r="G750" s="450" t="s">
        <v>785</v>
      </c>
      <c r="H750" s="394">
        <f>VLOOKUP(A750,'02.04.2024'!$A$2:$D$70989,3,FALSE)</f>
        <v>1382</v>
      </c>
      <c r="I750" s="395"/>
      <c r="J750" s="395">
        <v>200</v>
      </c>
      <c r="K750" s="396"/>
      <c r="L750" s="396"/>
      <c r="M750" s="396">
        <v>43985</v>
      </c>
      <c r="N750" s="579"/>
      <c r="O750" s="397">
        <v>9791036317903</v>
      </c>
      <c r="P750" s="409" t="s">
        <v>2020</v>
      </c>
      <c r="Q750" s="397">
        <v>3808937</v>
      </c>
      <c r="R750" s="398">
        <v>5.7</v>
      </c>
      <c r="S750" s="398">
        <f t="shared" si="92"/>
        <v>5.4028436018957349</v>
      </c>
      <c r="T750" s="399">
        <v>5.5E-2</v>
      </c>
      <c r="U750" s="1077"/>
      <c r="V750" s="400">
        <f t="shared" si="101"/>
        <v>0</v>
      </c>
      <c r="W750" s="401">
        <f t="shared" si="95"/>
        <v>0</v>
      </c>
      <c r="X750" s="402"/>
      <c r="Y750" s="402"/>
      <c r="Z750" s="402"/>
      <c r="AA750" s="402"/>
      <c r="AB750" s="402"/>
      <c r="AC750" s="403">
        <f t="shared" si="102"/>
        <v>0</v>
      </c>
      <c r="AD750" s="404">
        <f>IF($AC$2430&lt;85,AC750,AC750-(AC750*'EN-TÊTE DÉLÉGUES'!$C$37))</f>
        <v>0</v>
      </c>
      <c r="AE750" s="405">
        <f t="shared" si="96"/>
        <v>5.5E-2</v>
      </c>
      <c r="AF750" s="406">
        <f t="shared" si="103"/>
        <v>0</v>
      </c>
      <c r="AG750" s="407">
        <f t="shared" si="104"/>
        <v>0</v>
      </c>
    </row>
    <row r="751" spans="1:33" s="408" customFormat="1" ht="12" customHeight="1" x14ac:dyDescent="0.15">
      <c r="A751" s="391">
        <v>9791036317910</v>
      </c>
      <c r="B751" s="395">
        <v>35</v>
      </c>
      <c r="C751" s="393" t="s">
        <v>651</v>
      </c>
      <c r="D751" s="393" t="s">
        <v>381</v>
      </c>
      <c r="E751" s="393" t="s">
        <v>5471</v>
      </c>
      <c r="F751" s="393" t="s">
        <v>3572</v>
      </c>
      <c r="G751" s="450" t="s">
        <v>786</v>
      </c>
      <c r="H751" s="394">
        <f>VLOOKUP(A751,'02.04.2024'!$A$2:$D$70989,3,FALSE)</f>
        <v>3008</v>
      </c>
      <c r="I751" s="395"/>
      <c r="J751" s="395">
        <v>200</v>
      </c>
      <c r="K751" s="396"/>
      <c r="L751" s="396"/>
      <c r="M751" s="396">
        <v>43985</v>
      </c>
      <c r="N751" s="579"/>
      <c r="O751" s="397">
        <v>9791036317910</v>
      </c>
      <c r="P751" s="409" t="s">
        <v>2021</v>
      </c>
      <c r="Q751" s="397">
        <v>3808199</v>
      </c>
      <c r="R751" s="398">
        <v>5.7</v>
      </c>
      <c r="S751" s="398">
        <f t="shared" si="92"/>
        <v>5.4028436018957349</v>
      </c>
      <c r="T751" s="399">
        <v>5.5E-2</v>
      </c>
      <c r="U751" s="1077"/>
      <c r="V751" s="400">
        <f t="shared" si="101"/>
        <v>0</v>
      </c>
      <c r="W751" s="401">
        <f t="shared" si="95"/>
        <v>0</v>
      </c>
      <c r="X751" s="402"/>
      <c r="Y751" s="402"/>
      <c r="Z751" s="402"/>
      <c r="AA751" s="402"/>
      <c r="AB751" s="402"/>
      <c r="AC751" s="403">
        <f t="shared" si="102"/>
        <v>0</v>
      </c>
      <c r="AD751" s="404">
        <f>IF($AC$2430&lt;85,AC751,AC751-(AC751*'EN-TÊTE DÉLÉGUES'!$C$37))</f>
        <v>0</v>
      </c>
      <c r="AE751" s="405">
        <f t="shared" si="96"/>
        <v>5.5E-2</v>
      </c>
      <c r="AF751" s="406">
        <f t="shared" si="103"/>
        <v>0</v>
      </c>
      <c r="AG751" s="407">
        <f t="shared" si="104"/>
        <v>0</v>
      </c>
    </row>
    <row r="752" spans="1:33" s="408" customFormat="1" ht="12" customHeight="1" x14ac:dyDescent="0.15">
      <c r="A752" s="391">
        <v>9791036324444</v>
      </c>
      <c r="B752" s="395">
        <v>35</v>
      </c>
      <c r="C752" s="393" t="s">
        <v>651</v>
      </c>
      <c r="D752" s="393" t="s">
        <v>381</v>
      </c>
      <c r="E752" s="393" t="s">
        <v>5471</v>
      </c>
      <c r="F752" s="393" t="s">
        <v>3572</v>
      </c>
      <c r="G752" s="450" t="s">
        <v>2503</v>
      </c>
      <c r="H752" s="394">
        <f>VLOOKUP(A752,'02.04.2024'!$A$2:$D$70989,3,FALSE)</f>
        <v>2815</v>
      </c>
      <c r="I752" s="395"/>
      <c r="J752" s="395">
        <v>200</v>
      </c>
      <c r="K752" s="396"/>
      <c r="L752" s="396"/>
      <c r="M752" s="396">
        <v>44223</v>
      </c>
      <c r="N752" s="579"/>
      <c r="O752" s="397">
        <v>9791036324444</v>
      </c>
      <c r="P752" s="409" t="s">
        <v>2264</v>
      </c>
      <c r="Q752" s="397">
        <v>7379529</v>
      </c>
      <c r="R752" s="398">
        <v>6.9</v>
      </c>
      <c r="S752" s="398">
        <f t="shared" si="92"/>
        <v>6.5402843601895739</v>
      </c>
      <c r="T752" s="399">
        <v>5.5E-2</v>
      </c>
      <c r="U752" s="1077"/>
      <c r="V752" s="400">
        <f t="shared" si="101"/>
        <v>0</v>
      </c>
      <c r="W752" s="401">
        <f t="shared" si="95"/>
        <v>0</v>
      </c>
      <c r="X752" s="402"/>
      <c r="Y752" s="402"/>
      <c r="Z752" s="402"/>
      <c r="AA752" s="402"/>
      <c r="AB752" s="402"/>
      <c r="AC752" s="421">
        <f t="shared" si="102"/>
        <v>0</v>
      </c>
      <c r="AD752" s="422">
        <f>IF($AC$2430&lt;85,AC752,AC752-(AC752*'EN-TÊTE DÉLÉGUES'!$C$37))</f>
        <v>0</v>
      </c>
      <c r="AE752" s="423">
        <f t="shared" si="96"/>
        <v>5.5E-2</v>
      </c>
      <c r="AF752" s="424">
        <f t="shared" si="103"/>
        <v>0</v>
      </c>
      <c r="AG752" s="425">
        <f t="shared" si="104"/>
        <v>0</v>
      </c>
    </row>
    <row r="753" spans="1:33" s="408" customFormat="1" ht="12" customHeight="1" x14ac:dyDescent="0.15">
      <c r="A753" s="391">
        <v>9791036324451</v>
      </c>
      <c r="B753" s="395">
        <v>35</v>
      </c>
      <c r="C753" s="393" t="s">
        <v>651</v>
      </c>
      <c r="D753" s="393" t="s">
        <v>381</v>
      </c>
      <c r="E753" s="393" t="s">
        <v>5471</v>
      </c>
      <c r="F753" s="393" t="s">
        <v>3572</v>
      </c>
      <c r="G753" s="450" t="s">
        <v>3573</v>
      </c>
      <c r="H753" s="394">
        <f>VLOOKUP(A753,'02.04.2024'!$A$2:$D$70989,3,FALSE)</f>
        <v>5587</v>
      </c>
      <c r="I753" s="395"/>
      <c r="J753" s="395">
        <v>200</v>
      </c>
      <c r="K753" s="396"/>
      <c r="L753" s="396"/>
      <c r="M753" s="396">
        <v>44223</v>
      </c>
      <c r="N753" s="579"/>
      <c r="O753" s="397">
        <v>9791036324451</v>
      </c>
      <c r="P753" s="409" t="s">
        <v>2496</v>
      </c>
      <c r="Q753" s="397">
        <v>7379652</v>
      </c>
      <c r="R753" s="398">
        <v>6.9</v>
      </c>
      <c r="S753" s="398">
        <f t="shared" si="92"/>
        <v>6.5402843601895739</v>
      </c>
      <c r="T753" s="399">
        <v>5.5E-2</v>
      </c>
      <c r="U753" s="1077"/>
      <c r="V753" s="400">
        <f t="shared" si="101"/>
        <v>0</v>
      </c>
      <c r="W753" s="401">
        <f t="shared" si="95"/>
        <v>0</v>
      </c>
      <c r="X753" s="402"/>
      <c r="Y753" s="402"/>
      <c r="Z753" s="402"/>
      <c r="AA753" s="402"/>
      <c r="AB753" s="402"/>
      <c r="AC753" s="403">
        <f t="shared" si="102"/>
        <v>0</v>
      </c>
      <c r="AD753" s="404">
        <f>IF($AC$2430&lt;85,AC753,AC753-(AC753*'EN-TÊTE DÉLÉGUES'!$C$37))</f>
        <v>0</v>
      </c>
      <c r="AE753" s="405">
        <f t="shared" si="96"/>
        <v>5.5E-2</v>
      </c>
      <c r="AF753" s="406">
        <f t="shared" si="103"/>
        <v>0</v>
      </c>
      <c r="AG753" s="407">
        <f t="shared" si="104"/>
        <v>0</v>
      </c>
    </row>
    <row r="754" spans="1:33" s="408" customFormat="1" ht="12" customHeight="1" x14ac:dyDescent="0.15">
      <c r="A754" s="391">
        <v>9791036324468</v>
      </c>
      <c r="B754" s="395">
        <v>35</v>
      </c>
      <c r="C754" s="393" t="s">
        <v>651</v>
      </c>
      <c r="D754" s="393" t="s">
        <v>381</v>
      </c>
      <c r="E754" s="393" t="s">
        <v>5471</v>
      </c>
      <c r="F754" s="393" t="s">
        <v>3572</v>
      </c>
      <c r="G754" s="450" t="s">
        <v>2502</v>
      </c>
      <c r="H754" s="394">
        <f>VLOOKUP(A754,'02.04.2024'!$A$2:$D$70989,3,FALSE)</f>
        <v>1993</v>
      </c>
      <c r="I754" s="395"/>
      <c r="J754" s="395">
        <v>200</v>
      </c>
      <c r="K754" s="396"/>
      <c r="L754" s="396"/>
      <c r="M754" s="396">
        <v>44223</v>
      </c>
      <c r="N754" s="579"/>
      <c r="O754" s="397">
        <v>9791036324468</v>
      </c>
      <c r="P754" s="409" t="s">
        <v>2285</v>
      </c>
      <c r="Q754" s="397">
        <v>7379775</v>
      </c>
      <c r="R754" s="398">
        <v>6.9</v>
      </c>
      <c r="S754" s="398">
        <f t="shared" ref="S754:S817" si="105">R754/(1+T754)</f>
        <v>6.5402843601895739</v>
      </c>
      <c r="T754" s="399">
        <v>5.5E-2</v>
      </c>
      <c r="U754" s="1077"/>
      <c r="V754" s="400">
        <f t="shared" si="101"/>
        <v>0</v>
      </c>
      <c r="W754" s="401">
        <f t="shared" si="95"/>
        <v>0</v>
      </c>
      <c r="X754" s="402"/>
      <c r="Y754" s="402"/>
      <c r="Z754" s="402"/>
      <c r="AA754" s="402"/>
      <c r="AB754" s="402"/>
      <c r="AC754" s="403">
        <f t="shared" si="102"/>
        <v>0</v>
      </c>
      <c r="AD754" s="404">
        <f>IF($AC$2430&lt;85,AC754,AC754-(AC754*'EN-TÊTE DÉLÉGUES'!$C$37))</f>
        <v>0</v>
      </c>
      <c r="AE754" s="405">
        <f t="shared" si="96"/>
        <v>5.5E-2</v>
      </c>
      <c r="AF754" s="406">
        <f t="shared" si="103"/>
        <v>0</v>
      </c>
      <c r="AG754" s="407">
        <f t="shared" si="104"/>
        <v>0</v>
      </c>
    </row>
    <row r="755" spans="1:33" s="408" customFormat="1" ht="12" customHeight="1" x14ac:dyDescent="0.15">
      <c r="A755" s="391">
        <v>9791036324475</v>
      </c>
      <c r="B755" s="395">
        <v>35</v>
      </c>
      <c r="C755" s="393" t="s">
        <v>651</v>
      </c>
      <c r="D755" s="393" t="s">
        <v>381</v>
      </c>
      <c r="E755" s="393" t="s">
        <v>5471</v>
      </c>
      <c r="F755" s="393" t="s">
        <v>3572</v>
      </c>
      <c r="G755" s="450" t="s">
        <v>787</v>
      </c>
      <c r="H755" s="394">
        <f>VLOOKUP(A755,'02.04.2024'!$A$2:$D$70989,3,FALSE)</f>
        <v>1615</v>
      </c>
      <c r="I755" s="395"/>
      <c r="J755" s="395">
        <v>200</v>
      </c>
      <c r="K755" s="396"/>
      <c r="L755" s="396"/>
      <c r="M755" s="396">
        <v>44223</v>
      </c>
      <c r="N755" s="579"/>
      <c r="O755" s="397">
        <v>9791036324475</v>
      </c>
      <c r="P755" s="409" t="s">
        <v>2286</v>
      </c>
      <c r="Q755" s="397">
        <v>7379898</v>
      </c>
      <c r="R755" s="398">
        <v>6.9</v>
      </c>
      <c r="S755" s="398">
        <f t="shared" si="105"/>
        <v>6.5402843601895739</v>
      </c>
      <c r="T755" s="399">
        <v>5.5E-2</v>
      </c>
      <c r="U755" s="1077"/>
      <c r="V755" s="400">
        <f t="shared" si="101"/>
        <v>0</v>
      </c>
      <c r="W755" s="401">
        <f t="shared" si="95"/>
        <v>0</v>
      </c>
      <c r="X755" s="402"/>
      <c r="Y755" s="402"/>
      <c r="Z755" s="402"/>
      <c r="AA755" s="402"/>
      <c r="AB755" s="402"/>
      <c r="AC755" s="403">
        <f t="shared" si="102"/>
        <v>0</v>
      </c>
      <c r="AD755" s="404">
        <f>IF($AC$2430&lt;85,AC755,AC755-(AC755*'EN-TÊTE DÉLÉGUES'!$C$37))</f>
        <v>0</v>
      </c>
      <c r="AE755" s="405">
        <f t="shared" si="96"/>
        <v>5.5E-2</v>
      </c>
      <c r="AF755" s="406">
        <f t="shared" si="103"/>
        <v>0</v>
      </c>
      <c r="AG755" s="407">
        <f t="shared" si="104"/>
        <v>0</v>
      </c>
    </row>
    <row r="756" spans="1:33" s="408" customFormat="1" ht="12" customHeight="1" x14ac:dyDescent="0.15">
      <c r="A756" s="391">
        <v>9791036324482</v>
      </c>
      <c r="B756" s="395">
        <v>35</v>
      </c>
      <c r="C756" s="393" t="s">
        <v>651</v>
      </c>
      <c r="D756" s="393" t="s">
        <v>381</v>
      </c>
      <c r="E756" s="393" t="s">
        <v>5471</v>
      </c>
      <c r="F756" s="393" t="s">
        <v>3572</v>
      </c>
      <c r="G756" s="450" t="s">
        <v>3041</v>
      </c>
      <c r="H756" s="394">
        <f>VLOOKUP(A756,'02.04.2024'!$A$2:$D$70989,3,FALSE)</f>
        <v>1855</v>
      </c>
      <c r="I756" s="395"/>
      <c r="J756" s="395">
        <v>200</v>
      </c>
      <c r="K756" s="396"/>
      <c r="L756" s="396"/>
      <c r="M756" s="396">
        <v>44223</v>
      </c>
      <c r="N756" s="579"/>
      <c r="O756" s="397">
        <v>9791036324482</v>
      </c>
      <c r="P756" s="409" t="s">
        <v>2281</v>
      </c>
      <c r="Q756" s="397">
        <v>7380021</v>
      </c>
      <c r="R756" s="398">
        <v>6.9</v>
      </c>
      <c r="S756" s="398">
        <f t="shared" si="105"/>
        <v>6.5402843601895739</v>
      </c>
      <c r="T756" s="399">
        <v>5.5E-2</v>
      </c>
      <c r="U756" s="1077"/>
      <c r="V756" s="400">
        <f t="shared" si="101"/>
        <v>0</v>
      </c>
      <c r="W756" s="401">
        <f t="shared" si="95"/>
        <v>0</v>
      </c>
      <c r="X756" s="402"/>
      <c r="Y756" s="402"/>
      <c r="Z756" s="402"/>
      <c r="AA756" s="402"/>
      <c r="AB756" s="402"/>
      <c r="AC756" s="403">
        <f t="shared" si="102"/>
        <v>0</v>
      </c>
      <c r="AD756" s="404">
        <f>IF($AC$2430&lt;85,AC756,AC756-(AC756*'EN-TÊTE DÉLÉGUES'!$C$37))</f>
        <v>0</v>
      </c>
      <c r="AE756" s="405">
        <f t="shared" si="96"/>
        <v>5.5E-2</v>
      </c>
      <c r="AF756" s="406">
        <f t="shared" si="103"/>
        <v>0</v>
      </c>
      <c r="AG756" s="407">
        <f t="shared" si="104"/>
        <v>0</v>
      </c>
    </row>
    <row r="757" spans="1:33" s="408" customFormat="1" ht="12" customHeight="1" x14ac:dyDescent="0.15">
      <c r="A757" s="391">
        <v>9791036324499</v>
      </c>
      <c r="B757" s="395">
        <v>35</v>
      </c>
      <c r="C757" s="393" t="s">
        <v>651</v>
      </c>
      <c r="D757" s="393" t="s">
        <v>381</v>
      </c>
      <c r="E757" s="393" t="s">
        <v>5471</v>
      </c>
      <c r="F757" s="393" t="s">
        <v>3572</v>
      </c>
      <c r="G757" s="450" t="s">
        <v>2505</v>
      </c>
      <c r="H757" s="394">
        <f>VLOOKUP(A757,'02.04.2024'!$A$2:$D$70989,3,FALSE)</f>
        <v>1941</v>
      </c>
      <c r="I757" s="395"/>
      <c r="J757" s="395">
        <v>200</v>
      </c>
      <c r="K757" s="601"/>
      <c r="L757" s="396"/>
      <c r="M757" s="396">
        <v>44223</v>
      </c>
      <c r="N757" s="579"/>
      <c r="O757" s="397">
        <v>9791036324499</v>
      </c>
      <c r="P757" s="409" t="s">
        <v>2259</v>
      </c>
      <c r="Q757" s="397">
        <v>7380144</v>
      </c>
      <c r="R757" s="398">
        <v>6.9</v>
      </c>
      <c r="S757" s="398">
        <f t="shared" si="105"/>
        <v>6.5402843601895739</v>
      </c>
      <c r="T757" s="399">
        <v>5.5E-2</v>
      </c>
      <c r="U757" s="1077"/>
      <c r="V757" s="400">
        <f t="shared" si="101"/>
        <v>0</v>
      </c>
      <c r="W757" s="401">
        <f t="shared" si="95"/>
        <v>0</v>
      </c>
      <c r="X757" s="402"/>
      <c r="Y757" s="402"/>
      <c r="Z757" s="402"/>
      <c r="AA757" s="402"/>
      <c r="AB757" s="402"/>
      <c r="AC757" s="403">
        <f t="shared" si="102"/>
        <v>0</v>
      </c>
      <c r="AD757" s="404">
        <f>IF($AC$2430&lt;85,AC757,AC757-(AC757*'EN-TÊTE DÉLÉGUES'!$C$37))</f>
        <v>0</v>
      </c>
      <c r="AE757" s="405">
        <f t="shared" si="96"/>
        <v>5.5E-2</v>
      </c>
      <c r="AF757" s="406">
        <f t="shared" si="103"/>
        <v>0</v>
      </c>
      <c r="AG757" s="407">
        <f t="shared" si="104"/>
        <v>0</v>
      </c>
    </row>
    <row r="758" spans="1:33" s="408" customFormat="1" ht="12" customHeight="1" x14ac:dyDescent="0.15">
      <c r="A758" s="391">
        <v>9791036324505</v>
      </c>
      <c r="B758" s="395">
        <v>35</v>
      </c>
      <c r="C758" s="393" t="s">
        <v>651</v>
      </c>
      <c r="D758" s="393" t="s">
        <v>381</v>
      </c>
      <c r="E758" s="393" t="s">
        <v>5471</v>
      </c>
      <c r="F758" s="393" t="s">
        <v>3572</v>
      </c>
      <c r="G758" s="450" t="s">
        <v>788</v>
      </c>
      <c r="H758" s="394">
        <f>VLOOKUP(A758,'02.04.2024'!$A$2:$D$70989,3,FALSE)</f>
        <v>2829</v>
      </c>
      <c r="I758" s="395"/>
      <c r="J758" s="395">
        <v>200</v>
      </c>
      <c r="K758" s="396"/>
      <c r="L758" s="396"/>
      <c r="M758" s="396">
        <v>44223</v>
      </c>
      <c r="N758" s="579"/>
      <c r="O758" s="397">
        <v>9791036324505</v>
      </c>
      <c r="P758" s="409" t="s">
        <v>2269</v>
      </c>
      <c r="Q758" s="397">
        <v>7380267</v>
      </c>
      <c r="R758" s="398">
        <v>6.9</v>
      </c>
      <c r="S758" s="398">
        <f t="shared" si="105"/>
        <v>6.5402843601895739</v>
      </c>
      <c r="T758" s="399">
        <v>5.5E-2</v>
      </c>
      <c r="U758" s="1077"/>
      <c r="V758" s="400">
        <f t="shared" si="101"/>
        <v>0</v>
      </c>
      <c r="W758" s="401">
        <f t="shared" si="95"/>
        <v>0</v>
      </c>
      <c r="X758" s="402"/>
      <c r="Y758" s="402"/>
      <c r="Z758" s="402"/>
      <c r="AA758" s="402"/>
      <c r="AB758" s="402"/>
      <c r="AC758" s="403">
        <f t="shared" si="102"/>
        <v>0</v>
      </c>
      <c r="AD758" s="404">
        <f>IF($AC$2430&lt;85,AC758,AC758-(AC758*'EN-TÊTE DÉLÉGUES'!$C$37))</f>
        <v>0</v>
      </c>
      <c r="AE758" s="405">
        <f t="shared" si="96"/>
        <v>5.5E-2</v>
      </c>
      <c r="AF758" s="406">
        <f t="shared" si="103"/>
        <v>0</v>
      </c>
      <c r="AG758" s="407">
        <f t="shared" si="104"/>
        <v>0</v>
      </c>
    </row>
    <row r="759" spans="1:33" s="408" customFormat="1" ht="12" customHeight="1" x14ac:dyDescent="0.15">
      <c r="A759" s="391">
        <v>9791036324512</v>
      </c>
      <c r="B759" s="395">
        <v>35</v>
      </c>
      <c r="C759" s="393" t="s">
        <v>651</v>
      </c>
      <c r="D759" s="393" t="s">
        <v>381</v>
      </c>
      <c r="E759" s="393" t="s">
        <v>5471</v>
      </c>
      <c r="F759" s="393" t="s">
        <v>3572</v>
      </c>
      <c r="G759" s="450" t="s">
        <v>789</v>
      </c>
      <c r="H759" s="394">
        <f>VLOOKUP(A759,'02.04.2024'!$A$2:$D$70989,3,FALSE)</f>
        <v>2824</v>
      </c>
      <c r="I759" s="395"/>
      <c r="J759" s="395">
        <v>200</v>
      </c>
      <c r="K759" s="396"/>
      <c r="L759" s="396"/>
      <c r="M759" s="396">
        <v>44223</v>
      </c>
      <c r="N759" s="579"/>
      <c r="O759" s="397">
        <v>9791036324512</v>
      </c>
      <c r="P759" s="409" t="s">
        <v>2274</v>
      </c>
      <c r="Q759" s="397">
        <v>7380390</v>
      </c>
      <c r="R759" s="398">
        <v>6.9</v>
      </c>
      <c r="S759" s="398">
        <f t="shared" si="105"/>
        <v>6.5402843601895739</v>
      </c>
      <c r="T759" s="399">
        <v>5.5E-2</v>
      </c>
      <c r="U759" s="1077"/>
      <c r="V759" s="400">
        <f t="shared" si="101"/>
        <v>0</v>
      </c>
      <c r="W759" s="401">
        <f t="shared" si="95"/>
        <v>0</v>
      </c>
      <c r="X759" s="402"/>
      <c r="Y759" s="402"/>
      <c r="Z759" s="402"/>
      <c r="AA759" s="402"/>
      <c r="AB759" s="402"/>
      <c r="AC759" s="403">
        <f t="shared" si="102"/>
        <v>0</v>
      </c>
      <c r="AD759" s="404">
        <f>IF($AC$2430&lt;85,AC759,AC759-(AC759*'EN-TÊTE DÉLÉGUES'!$C$37))</f>
        <v>0</v>
      </c>
      <c r="AE759" s="405">
        <f t="shared" si="96"/>
        <v>5.5E-2</v>
      </c>
      <c r="AF759" s="406">
        <f t="shared" si="103"/>
        <v>0</v>
      </c>
      <c r="AG759" s="407">
        <f t="shared" si="104"/>
        <v>0</v>
      </c>
    </row>
    <row r="760" spans="1:33" s="408" customFormat="1" ht="12" customHeight="1" x14ac:dyDescent="0.15">
      <c r="A760" s="391">
        <v>9791036324529</v>
      </c>
      <c r="B760" s="395">
        <v>35</v>
      </c>
      <c r="C760" s="393" t="s">
        <v>651</v>
      </c>
      <c r="D760" s="393" t="s">
        <v>381</v>
      </c>
      <c r="E760" s="393" t="s">
        <v>5471</v>
      </c>
      <c r="F760" s="393" t="s">
        <v>3572</v>
      </c>
      <c r="G760" s="450" t="s">
        <v>1202</v>
      </c>
      <c r="H760" s="394">
        <f>VLOOKUP(A760,'02.04.2024'!$A$2:$D$70989,3,FALSE)</f>
        <v>1658</v>
      </c>
      <c r="I760" s="395"/>
      <c r="J760" s="395">
        <v>200</v>
      </c>
      <c r="K760" s="396">
        <v>45411</v>
      </c>
      <c r="L760" s="396"/>
      <c r="M760" s="396">
        <v>44223</v>
      </c>
      <c r="N760" s="579"/>
      <c r="O760" s="397">
        <v>9791036324529</v>
      </c>
      <c r="P760" s="409" t="s">
        <v>2282</v>
      </c>
      <c r="Q760" s="397">
        <v>7380513</v>
      </c>
      <c r="R760" s="398">
        <v>6.9</v>
      </c>
      <c r="S760" s="398">
        <f t="shared" si="105"/>
        <v>6.5402843601895739</v>
      </c>
      <c r="T760" s="399">
        <v>5.5E-2</v>
      </c>
      <c r="U760" s="1077"/>
      <c r="V760" s="400">
        <f t="shared" si="101"/>
        <v>0</v>
      </c>
      <c r="W760" s="401">
        <f t="shared" si="95"/>
        <v>0</v>
      </c>
      <c r="X760" s="402"/>
      <c r="Y760" s="402"/>
      <c r="Z760" s="402"/>
      <c r="AA760" s="402"/>
      <c r="AB760" s="402"/>
      <c r="AC760" s="403">
        <f t="shared" si="102"/>
        <v>0</v>
      </c>
      <c r="AD760" s="404">
        <f>IF($AC$2430&lt;85,AC760,AC760-(AC760*'EN-TÊTE DÉLÉGUES'!$C$37))</f>
        <v>0</v>
      </c>
      <c r="AE760" s="405">
        <f t="shared" si="96"/>
        <v>5.5E-2</v>
      </c>
      <c r="AF760" s="406">
        <f t="shared" si="103"/>
        <v>0</v>
      </c>
      <c r="AG760" s="407">
        <f t="shared" si="104"/>
        <v>0</v>
      </c>
    </row>
    <row r="761" spans="1:33" s="408" customFormat="1" ht="12" customHeight="1" x14ac:dyDescent="0.15">
      <c r="A761" s="391">
        <v>9791036324536</v>
      </c>
      <c r="B761" s="395">
        <v>35</v>
      </c>
      <c r="C761" s="393" t="s">
        <v>651</v>
      </c>
      <c r="D761" s="393" t="s">
        <v>381</v>
      </c>
      <c r="E761" s="393" t="s">
        <v>5471</v>
      </c>
      <c r="F761" s="393" t="s">
        <v>3572</v>
      </c>
      <c r="G761" s="450" t="s">
        <v>2504</v>
      </c>
      <c r="H761" s="394">
        <f>VLOOKUP(A761,'02.04.2024'!$A$2:$D$70989,3,FALSE)</f>
        <v>3477</v>
      </c>
      <c r="I761" s="395"/>
      <c r="J761" s="395">
        <v>200</v>
      </c>
      <c r="K761" s="601"/>
      <c r="L761" s="396"/>
      <c r="M761" s="396">
        <v>44223</v>
      </c>
      <c r="N761" s="396"/>
      <c r="O761" s="397">
        <v>9791036324536</v>
      </c>
      <c r="P761" s="409" t="s">
        <v>2270</v>
      </c>
      <c r="Q761" s="397">
        <v>7380636</v>
      </c>
      <c r="R761" s="398">
        <v>6.9</v>
      </c>
      <c r="S761" s="398">
        <f t="shared" si="105"/>
        <v>6.5402843601895739</v>
      </c>
      <c r="T761" s="399">
        <v>5.5E-2</v>
      </c>
      <c r="U761" s="1077"/>
      <c r="V761" s="400">
        <f t="shared" ref="V761:V792" si="106">AC761</f>
        <v>0</v>
      </c>
      <c r="W761" s="401">
        <f t="shared" si="95"/>
        <v>0</v>
      </c>
      <c r="X761" s="402"/>
      <c r="Y761" s="402"/>
      <c r="Z761" s="402"/>
      <c r="AA761" s="402"/>
      <c r="AB761" s="402"/>
      <c r="AC761" s="403">
        <f t="shared" ref="AC761:AC792" si="107">W761/(1+AE761)</f>
        <v>0</v>
      </c>
      <c r="AD761" s="404">
        <f>IF($AC$2430&lt;85,AC761,AC761-(AC761*'EN-TÊTE DÉLÉGUES'!$C$37))</f>
        <v>0</v>
      </c>
      <c r="AE761" s="405">
        <f t="shared" si="96"/>
        <v>5.5E-2</v>
      </c>
      <c r="AF761" s="406">
        <f t="shared" ref="AF761:AF792" si="108">+AD761*AE761</f>
        <v>0</v>
      </c>
      <c r="AG761" s="407">
        <f t="shared" ref="AG761:AG792" si="109">+AD761+AF761</f>
        <v>0</v>
      </c>
    </row>
    <row r="762" spans="1:33" s="408" customFormat="1" ht="12" customHeight="1" x14ac:dyDescent="0.15">
      <c r="A762" s="391">
        <v>9791036324543</v>
      </c>
      <c r="B762" s="395">
        <v>35</v>
      </c>
      <c r="C762" s="393" t="s">
        <v>651</v>
      </c>
      <c r="D762" s="393" t="s">
        <v>381</v>
      </c>
      <c r="E762" s="393" t="s">
        <v>5471</v>
      </c>
      <c r="F762" s="393" t="s">
        <v>3572</v>
      </c>
      <c r="G762" s="450" t="s">
        <v>2506</v>
      </c>
      <c r="H762" s="394">
        <f>VLOOKUP(A762,'02.04.2024'!$A$2:$D$70989,3,FALSE)</f>
        <v>452</v>
      </c>
      <c r="I762" s="395"/>
      <c r="J762" s="395">
        <v>200</v>
      </c>
      <c r="K762" s="396">
        <v>45411</v>
      </c>
      <c r="L762" s="396"/>
      <c r="M762" s="396">
        <v>44223</v>
      </c>
      <c r="N762" s="579"/>
      <c r="O762" s="397">
        <v>9791036324543</v>
      </c>
      <c r="P762" s="409" t="s">
        <v>2260</v>
      </c>
      <c r="Q762" s="397">
        <v>7380759</v>
      </c>
      <c r="R762" s="398">
        <v>6.9</v>
      </c>
      <c r="S762" s="398">
        <f t="shared" si="105"/>
        <v>6.5402843601895739</v>
      </c>
      <c r="T762" s="399">
        <v>5.5E-2</v>
      </c>
      <c r="U762" s="1077"/>
      <c r="V762" s="400">
        <f t="shared" si="106"/>
        <v>0</v>
      </c>
      <c r="W762" s="401">
        <f t="shared" si="95"/>
        <v>0</v>
      </c>
      <c r="X762" s="402"/>
      <c r="Y762" s="402"/>
      <c r="Z762" s="402"/>
      <c r="AA762" s="402"/>
      <c r="AB762" s="402"/>
      <c r="AC762" s="403">
        <f t="shared" si="107"/>
        <v>0</v>
      </c>
      <c r="AD762" s="404">
        <f>IF($AC$2430&lt;85,AC762,AC762-(AC762*'EN-TÊTE DÉLÉGUES'!$C$37))</f>
        <v>0</v>
      </c>
      <c r="AE762" s="405">
        <f t="shared" si="96"/>
        <v>5.5E-2</v>
      </c>
      <c r="AF762" s="406">
        <f t="shared" si="108"/>
        <v>0</v>
      </c>
      <c r="AG762" s="407">
        <f t="shared" si="109"/>
        <v>0</v>
      </c>
    </row>
    <row r="763" spans="1:33" s="408" customFormat="1" ht="12" customHeight="1" x14ac:dyDescent="0.15">
      <c r="A763" s="391">
        <v>9791036324550</v>
      </c>
      <c r="B763" s="395">
        <v>35</v>
      </c>
      <c r="C763" s="393" t="s">
        <v>651</v>
      </c>
      <c r="D763" s="393" t="s">
        <v>381</v>
      </c>
      <c r="E763" s="393" t="s">
        <v>5471</v>
      </c>
      <c r="F763" s="393" t="s">
        <v>3572</v>
      </c>
      <c r="G763" s="450" t="s">
        <v>3040</v>
      </c>
      <c r="H763" s="394">
        <f>VLOOKUP(A763,'02.04.2024'!$A$2:$D$70989,3,FALSE)</f>
        <v>745</v>
      </c>
      <c r="I763" s="395"/>
      <c r="J763" s="395">
        <v>200</v>
      </c>
      <c r="K763" s="396"/>
      <c r="L763" s="396"/>
      <c r="M763" s="396">
        <v>44223</v>
      </c>
      <c r="N763" s="396"/>
      <c r="O763" s="397">
        <v>9791036324550</v>
      </c>
      <c r="P763" s="409" t="s">
        <v>2275</v>
      </c>
      <c r="Q763" s="397">
        <v>7380882</v>
      </c>
      <c r="R763" s="398">
        <v>6.9</v>
      </c>
      <c r="S763" s="398">
        <f t="shared" si="105"/>
        <v>6.5402843601895739</v>
      </c>
      <c r="T763" s="399">
        <v>5.5E-2</v>
      </c>
      <c r="U763" s="1077"/>
      <c r="V763" s="400">
        <f t="shared" si="106"/>
        <v>0</v>
      </c>
      <c r="W763" s="401">
        <f t="shared" si="95"/>
        <v>0</v>
      </c>
      <c r="X763" s="402"/>
      <c r="Y763" s="402"/>
      <c r="Z763" s="402"/>
      <c r="AA763" s="402"/>
      <c r="AB763" s="402"/>
      <c r="AC763" s="403">
        <f t="shared" si="107"/>
        <v>0</v>
      </c>
      <c r="AD763" s="404">
        <f>IF($AC$2430&lt;85,AC763,AC763-(AC763*'EN-TÊTE DÉLÉGUES'!$C$37))</f>
        <v>0</v>
      </c>
      <c r="AE763" s="405">
        <f t="shared" si="96"/>
        <v>5.5E-2</v>
      </c>
      <c r="AF763" s="406">
        <f t="shared" si="108"/>
        <v>0</v>
      </c>
      <c r="AG763" s="407">
        <f t="shared" si="109"/>
        <v>0</v>
      </c>
    </row>
    <row r="764" spans="1:33" s="408" customFormat="1" ht="12" customHeight="1" x14ac:dyDescent="0.15">
      <c r="A764" s="391">
        <v>9791036324567</v>
      </c>
      <c r="B764" s="395">
        <v>35</v>
      </c>
      <c r="C764" s="393" t="s">
        <v>651</v>
      </c>
      <c r="D764" s="393" t="s">
        <v>381</v>
      </c>
      <c r="E764" s="393" t="s">
        <v>5471</v>
      </c>
      <c r="F764" s="393" t="s">
        <v>3572</v>
      </c>
      <c r="G764" s="450" t="s">
        <v>3042</v>
      </c>
      <c r="H764" s="394">
        <f>VLOOKUP(A764,'02.04.2024'!$A$2:$D$70989,3,FALSE)</f>
        <v>350</v>
      </c>
      <c r="I764" s="395"/>
      <c r="J764" s="395">
        <v>200</v>
      </c>
      <c r="K764" s="396">
        <v>45411</v>
      </c>
      <c r="L764" s="396"/>
      <c r="M764" s="396">
        <v>44223</v>
      </c>
      <c r="N764" s="579"/>
      <c r="O764" s="397">
        <v>9791036324567</v>
      </c>
      <c r="P764" s="409" t="s">
        <v>2276</v>
      </c>
      <c r="Q764" s="397">
        <v>7381005</v>
      </c>
      <c r="R764" s="398">
        <v>6.9</v>
      </c>
      <c r="S764" s="398">
        <f t="shared" si="105"/>
        <v>6.5402843601895739</v>
      </c>
      <c r="T764" s="399">
        <v>5.5E-2</v>
      </c>
      <c r="U764" s="1077"/>
      <c r="V764" s="400">
        <f t="shared" si="106"/>
        <v>0</v>
      </c>
      <c r="W764" s="401">
        <f t="shared" si="95"/>
        <v>0</v>
      </c>
      <c r="X764" s="402"/>
      <c r="Y764" s="402"/>
      <c r="Z764" s="402"/>
      <c r="AA764" s="402"/>
      <c r="AB764" s="402"/>
      <c r="AC764" s="403">
        <f t="shared" si="107"/>
        <v>0</v>
      </c>
      <c r="AD764" s="404">
        <f>IF($AC$2430&lt;85,AC764,AC764-(AC764*'EN-TÊTE DÉLÉGUES'!$C$37))</f>
        <v>0</v>
      </c>
      <c r="AE764" s="405">
        <f t="shared" si="96"/>
        <v>5.5E-2</v>
      </c>
      <c r="AF764" s="406">
        <f t="shared" si="108"/>
        <v>0</v>
      </c>
      <c r="AG764" s="407">
        <f t="shared" si="109"/>
        <v>0</v>
      </c>
    </row>
    <row r="765" spans="1:33" s="408" customFormat="1" ht="12" customHeight="1" x14ac:dyDescent="0.15">
      <c r="A765" s="391">
        <v>9791036324574</v>
      </c>
      <c r="B765" s="395">
        <v>35</v>
      </c>
      <c r="C765" s="393" t="s">
        <v>651</v>
      </c>
      <c r="D765" s="393" t="s">
        <v>381</v>
      </c>
      <c r="E765" s="393" t="s">
        <v>5471</v>
      </c>
      <c r="F765" s="393" t="s">
        <v>3572</v>
      </c>
      <c r="G765" s="450" t="s">
        <v>2971</v>
      </c>
      <c r="H765" s="394">
        <f>VLOOKUP(A765,'02.04.2024'!$A$2:$D$70989,3,FALSE)</f>
        <v>467</v>
      </c>
      <c r="I765" s="395"/>
      <c r="J765" s="395">
        <v>200</v>
      </c>
      <c r="K765" s="396">
        <v>45411</v>
      </c>
      <c r="L765" s="396"/>
      <c r="M765" s="396">
        <v>44223</v>
      </c>
      <c r="N765" s="579"/>
      <c r="O765" s="397">
        <v>9791036324574</v>
      </c>
      <c r="P765" s="409" t="s">
        <v>2283</v>
      </c>
      <c r="Q765" s="397">
        <v>7381128</v>
      </c>
      <c r="R765" s="398">
        <v>6.9</v>
      </c>
      <c r="S765" s="398">
        <f t="shared" si="105"/>
        <v>6.5402843601895739</v>
      </c>
      <c r="T765" s="399">
        <v>5.5E-2</v>
      </c>
      <c r="U765" s="1077"/>
      <c r="V765" s="400">
        <f t="shared" si="106"/>
        <v>0</v>
      </c>
      <c r="W765" s="401">
        <f t="shared" si="95"/>
        <v>0</v>
      </c>
      <c r="X765" s="402"/>
      <c r="Y765" s="402"/>
      <c r="Z765" s="402"/>
      <c r="AA765" s="402"/>
      <c r="AB765" s="402"/>
      <c r="AC765" s="403">
        <f t="shared" si="107"/>
        <v>0</v>
      </c>
      <c r="AD765" s="404">
        <f>IF($AC$2430&lt;85,AC765,AC765-(AC765*'EN-TÊTE DÉLÉGUES'!$C$37))</f>
        <v>0</v>
      </c>
      <c r="AE765" s="405">
        <f t="shared" si="96"/>
        <v>5.5E-2</v>
      </c>
      <c r="AF765" s="406">
        <f t="shared" si="108"/>
        <v>0</v>
      </c>
      <c r="AG765" s="407">
        <f t="shared" si="109"/>
        <v>0</v>
      </c>
    </row>
    <row r="766" spans="1:33" s="408" customFormat="1" ht="12" customHeight="1" x14ac:dyDescent="0.15">
      <c r="A766" s="391">
        <v>9791036324581</v>
      </c>
      <c r="B766" s="395">
        <v>35</v>
      </c>
      <c r="C766" s="393" t="s">
        <v>651</v>
      </c>
      <c r="D766" s="393" t="s">
        <v>381</v>
      </c>
      <c r="E766" s="393" t="s">
        <v>5471</v>
      </c>
      <c r="F766" s="393" t="s">
        <v>3572</v>
      </c>
      <c r="G766" s="450" t="s">
        <v>3043</v>
      </c>
      <c r="H766" s="394">
        <f>VLOOKUP(A766,'02.04.2024'!$A$2:$D$70989,3,FALSE)</f>
        <v>1113</v>
      </c>
      <c r="I766" s="395"/>
      <c r="J766" s="395">
        <v>200</v>
      </c>
      <c r="K766" s="396"/>
      <c r="L766" s="396"/>
      <c r="M766" s="396">
        <v>44223</v>
      </c>
      <c r="N766" s="396"/>
      <c r="O766" s="397">
        <v>9791036324581</v>
      </c>
      <c r="P766" s="409" t="s">
        <v>2273</v>
      </c>
      <c r="Q766" s="397">
        <v>7381251</v>
      </c>
      <c r="R766" s="398">
        <v>6.9</v>
      </c>
      <c r="S766" s="398">
        <f t="shared" si="105"/>
        <v>6.5402843601895739</v>
      </c>
      <c r="T766" s="399">
        <v>5.5E-2</v>
      </c>
      <c r="U766" s="1077"/>
      <c r="V766" s="400">
        <f t="shared" si="106"/>
        <v>0</v>
      </c>
      <c r="W766" s="401">
        <f t="shared" si="95"/>
        <v>0</v>
      </c>
      <c r="X766" s="402"/>
      <c r="Y766" s="402"/>
      <c r="Z766" s="402"/>
      <c r="AA766" s="402"/>
      <c r="AB766" s="402"/>
      <c r="AC766" s="403">
        <f t="shared" si="107"/>
        <v>0</v>
      </c>
      <c r="AD766" s="404">
        <f>IF($AC$2430&lt;85,AC766,AC766-(AC766*'EN-TÊTE DÉLÉGUES'!$C$37))</f>
        <v>0</v>
      </c>
      <c r="AE766" s="405">
        <f t="shared" si="96"/>
        <v>5.5E-2</v>
      </c>
      <c r="AF766" s="406">
        <f t="shared" si="108"/>
        <v>0</v>
      </c>
      <c r="AG766" s="407">
        <f t="shared" si="109"/>
        <v>0</v>
      </c>
    </row>
    <row r="767" spans="1:33" s="408" customFormat="1" ht="12" customHeight="1" x14ac:dyDescent="0.15">
      <c r="A767" s="391">
        <v>9791036324598</v>
      </c>
      <c r="B767" s="395">
        <v>35</v>
      </c>
      <c r="C767" s="393" t="s">
        <v>651</v>
      </c>
      <c r="D767" s="393" t="s">
        <v>381</v>
      </c>
      <c r="E767" s="393" t="s">
        <v>5471</v>
      </c>
      <c r="F767" s="393" t="s">
        <v>3572</v>
      </c>
      <c r="G767" s="450" t="s">
        <v>3044</v>
      </c>
      <c r="H767" s="394">
        <f>VLOOKUP(A767,'02.04.2024'!$A$2:$D$70989,3,FALSE)</f>
        <v>1215</v>
      </c>
      <c r="I767" s="395"/>
      <c r="J767" s="395">
        <v>200</v>
      </c>
      <c r="K767" s="396"/>
      <c r="L767" s="396"/>
      <c r="M767" s="396">
        <v>44223</v>
      </c>
      <c r="N767" s="579"/>
      <c r="O767" s="397">
        <v>9791036324598</v>
      </c>
      <c r="P767" s="409" t="s">
        <v>2265</v>
      </c>
      <c r="Q767" s="397">
        <v>7381374</v>
      </c>
      <c r="R767" s="398">
        <v>6.9</v>
      </c>
      <c r="S767" s="398">
        <f t="shared" si="105"/>
        <v>6.5402843601895739</v>
      </c>
      <c r="T767" s="399">
        <v>5.5E-2</v>
      </c>
      <c r="U767" s="1077"/>
      <c r="V767" s="400">
        <f t="shared" si="106"/>
        <v>0</v>
      </c>
      <c r="W767" s="401">
        <f t="shared" si="95"/>
        <v>0</v>
      </c>
      <c r="X767" s="402"/>
      <c r="Y767" s="402"/>
      <c r="Z767" s="402"/>
      <c r="AA767" s="402"/>
      <c r="AB767" s="402"/>
      <c r="AC767" s="403">
        <f t="shared" si="107"/>
        <v>0</v>
      </c>
      <c r="AD767" s="404">
        <f>IF($AC$2430&lt;85,AC767,AC767-(AC767*'EN-TÊTE DÉLÉGUES'!$C$37))</f>
        <v>0</v>
      </c>
      <c r="AE767" s="405">
        <f t="shared" si="96"/>
        <v>5.5E-2</v>
      </c>
      <c r="AF767" s="406">
        <f t="shared" si="108"/>
        <v>0</v>
      </c>
      <c r="AG767" s="407">
        <f t="shared" si="109"/>
        <v>0</v>
      </c>
    </row>
    <row r="768" spans="1:33" s="408" customFormat="1" ht="12" customHeight="1" x14ac:dyDescent="0.15">
      <c r="A768" s="391">
        <v>9791036324604</v>
      </c>
      <c r="B768" s="395">
        <v>35</v>
      </c>
      <c r="C768" s="393" t="s">
        <v>651</v>
      </c>
      <c r="D768" s="393" t="s">
        <v>381</v>
      </c>
      <c r="E768" s="393" t="s">
        <v>5471</v>
      </c>
      <c r="F768" s="393" t="s">
        <v>3572</v>
      </c>
      <c r="G768" s="450" t="s">
        <v>3045</v>
      </c>
      <c r="H768" s="394">
        <f>VLOOKUP(A768,'02.04.2024'!$A$2:$D$70989,3,FALSE)</f>
        <v>1229</v>
      </c>
      <c r="I768" s="395"/>
      <c r="J768" s="395">
        <v>200</v>
      </c>
      <c r="K768" s="396"/>
      <c r="L768" s="396"/>
      <c r="M768" s="396">
        <v>44223</v>
      </c>
      <c r="N768" s="579"/>
      <c r="O768" s="397">
        <v>9791036324604</v>
      </c>
      <c r="P768" s="409" t="s">
        <v>2284</v>
      </c>
      <c r="Q768" s="397">
        <v>7381497</v>
      </c>
      <c r="R768" s="398">
        <v>6.9</v>
      </c>
      <c r="S768" s="398">
        <f t="shared" si="105"/>
        <v>6.5402843601895739</v>
      </c>
      <c r="T768" s="399">
        <v>5.5E-2</v>
      </c>
      <c r="U768" s="1077"/>
      <c r="V768" s="400">
        <f t="shared" si="106"/>
        <v>0</v>
      </c>
      <c r="W768" s="401">
        <f t="shared" si="95"/>
        <v>0</v>
      </c>
      <c r="X768" s="402"/>
      <c r="Y768" s="402"/>
      <c r="Z768" s="402"/>
      <c r="AA768" s="402"/>
      <c r="AB768" s="402"/>
      <c r="AC768" s="403">
        <f t="shared" si="107"/>
        <v>0</v>
      </c>
      <c r="AD768" s="404">
        <f>IF($AC$2430&lt;85,AC768,AC768-(AC768*'EN-TÊTE DÉLÉGUES'!$C$37))</f>
        <v>0</v>
      </c>
      <c r="AE768" s="405">
        <f t="shared" si="96"/>
        <v>5.5E-2</v>
      </c>
      <c r="AF768" s="406">
        <f t="shared" si="108"/>
        <v>0</v>
      </c>
      <c r="AG768" s="407">
        <f t="shared" si="109"/>
        <v>0</v>
      </c>
    </row>
    <row r="769" spans="1:33" s="408" customFormat="1" ht="12" customHeight="1" x14ac:dyDescent="0.15">
      <c r="A769" s="391">
        <v>9791036324611</v>
      </c>
      <c r="B769" s="395">
        <v>35</v>
      </c>
      <c r="C769" s="393" t="s">
        <v>651</v>
      </c>
      <c r="D769" s="393" t="s">
        <v>381</v>
      </c>
      <c r="E769" s="393" t="s">
        <v>5471</v>
      </c>
      <c r="F769" s="393" t="s">
        <v>3572</v>
      </c>
      <c r="G769" s="450" t="s">
        <v>1203</v>
      </c>
      <c r="H769" s="394">
        <f>VLOOKUP(A769,'02.04.2024'!$A$2:$D$70989,3,FALSE)</f>
        <v>1514</v>
      </c>
      <c r="I769" s="395"/>
      <c r="J769" s="395">
        <v>200</v>
      </c>
      <c r="K769" s="396"/>
      <c r="L769" s="396"/>
      <c r="M769" s="396">
        <v>44223</v>
      </c>
      <c r="N769" s="579"/>
      <c r="O769" s="397">
        <v>9791036324611</v>
      </c>
      <c r="P769" s="409" t="s">
        <v>2258</v>
      </c>
      <c r="Q769" s="397">
        <v>7381620</v>
      </c>
      <c r="R769" s="398">
        <v>6.9</v>
      </c>
      <c r="S769" s="398">
        <f t="shared" si="105"/>
        <v>6.5402843601895739</v>
      </c>
      <c r="T769" s="399">
        <v>5.5E-2</v>
      </c>
      <c r="U769" s="1077"/>
      <c r="V769" s="400">
        <f t="shared" si="106"/>
        <v>0</v>
      </c>
      <c r="W769" s="401">
        <f t="shared" si="95"/>
        <v>0</v>
      </c>
      <c r="X769" s="402"/>
      <c r="Y769" s="402"/>
      <c r="Z769" s="402"/>
      <c r="AA769" s="402"/>
      <c r="AB769" s="402"/>
      <c r="AC769" s="403">
        <f t="shared" si="107"/>
        <v>0</v>
      </c>
      <c r="AD769" s="404">
        <f>IF($AC$2430&lt;85,AC769,AC769-(AC769*'EN-TÊTE DÉLÉGUES'!$C$37))</f>
        <v>0</v>
      </c>
      <c r="AE769" s="405">
        <f t="shared" si="96"/>
        <v>5.5E-2</v>
      </c>
      <c r="AF769" s="406">
        <f t="shared" si="108"/>
        <v>0</v>
      </c>
      <c r="AG769" s="407">
        <f t="shared" si="109"/>
        <v>0</v>
      </c>
    </row>
    <row r="770" spans="1:33" s="408" customFormat="1" ht="12" customHeight="1" x14ac:dyDescent="0.15">
      <c r="A770" s="391">
        <v>9791036324628</v>
      </c>
      <c r="B770" s="395">
        <v>35</v>
      </c>
      <c r="C770" s="393" t="s">
        <v>651</v>
      </c>
      <c r="D770" s="393" t="s">
        <v>381</v>
      </c>
      <c r="E770" s="393" t="s">
        <v>5471</v>
      </c>
      <c r="F770" s="393" t="s">
        <v>3572</v>
      </c>
      <c r="G770" s="450" t="s">
        <v>790</v>
      </c>
      <c r="H770" s="394">
        <f>VLOOKUP(A770,'02.04.2024'!$A$2:$D$70989,3,FALSE)</f>
        <v>784</v>
      </c>
      <c r="I770" s="395"/>
      <c r="J770" s="395">
        <v>200</v>
      </c>
      <c r="K770" s="396"/>
      <c r="L770" s="396"/>
      <c r="M770" s="396">
        <v>44223</v>
      </c>
      <c r="N770" s="579"/>
      <c r="O770" s="397">
        <v>9791036324628</v>
      </c>
      <c r="P770" s="409" t="s">
        <v>2280</v>
      </c>
      <c r="Q770" s="397">
        <v>7381743</v>
      </c>
      <c r="R770" s="398">
        <v>6.9</v>
      </c>
      <c r="S770" s="398">
        <f t="shared" si="105"/>
        <v>6.5402843601895739</v>
      </c>
      <c r="T770" s="399">
        <v>5.5E-2</v>
      </c>
      <c r="U770" s="1077"/>
      <c r="V770" s="400">
        <f t="shared" si="106"/>
        <v>0</v>
      </c>
      <c r="W770" s="401">
        <f t="shared" ref="W770:W833" si="110">$R770*$U770</f>
        <v>0</v>
      </c>
      <c r="X770" s="402"/>
      <c r="Y770" s="402"/>
      <c r="Z770" s="402"/>
      <c r="AA770" s="402"/>
      <c r="AB770" s="402"/>
      <c r="AC770" s="403">
        <f t="shared" si="107"/>
        <v>0</v>
      </c>
      <c r="AD770" s="404">
        <f>IF($AC$2430&lt;85,AC770,AC770-(AC770*'EN-TÊTE DÉLÉGUES'!$C$37))</f>
        <v>0</v>
      </c>
      <c r="AE770" s="405">
        <f t="shared" ref="AE770:AE833" si="111">IF(T770=5.5%,0.055,IF(T770=20%,0.2))</f>
        <v>5.5E-2</v>
      </c>
      <c r="AF770" s="406">
        <f t="shared" si="108"/>
        <v>0</v>
      </c>
      <c r="AG770" s="407">
        <f t="shared" si="109"/>
        <v>0</v>
      </c>
    </row>
    <row r="771" spans="1:33" s="408" customFormat="1" ht="12" customHeight="1" x14ac:dyDescent="0.15">
      <c r="A771" s="391">
        <v>9791036324635</v>
      </c>
      <c r="B771" s="395">
        <v>36</v>
      </c>
      <c r="C771" s="393" t="s">
        <v>651</v>
      </c>
      <c r="D771" s="393" t="s">
        <v>381</v>
      </c>
      <c r="E771" s="393" t="s">
        <v>5471</v>
      </c>
      <c r="F771" s="393" t="s">
        <v>3572</v>
      </c>
      <c r="G771" s="450" t="s">
        <v>791</v>
      </c>
      <c r="H771" s="394">
        <f>VLOOKUP(A771,'02.04.2024'!$A$2:$D$70989,3,FALSE)</f>
        <v>1473</v>
      </c>
      <c r="I771" s="395"/>
      <c r="J771" s="395">
        <v>200</v>
      </c>
      <c r="K771" s="396"/>
      <c r="L771" s="396"/>
      <c r="M771" s="396">
        <v>44223</v>
      </c>
      <c r="N771" s="579"/>
      <c r="O771" s="397">
        <v>9791036324635</v>
      </c>
      <c r="P771" s="409" t="s">
        <v>2277</v>
      </c>
      <c r="Q771" s="397">
        <v>7381867</v>
      </c>
      <c r="R771" s="398">
        <v>6.9</v>
      </c>
      <c r="S771" s="398">
        <f t="shared" si="105"/>
        <v>6.5402843601895739</v>
      </c>
      <c r="T771" s="399">
        <v>5.5E-2</v>
      </c>
      <c r="U771" s="1077"/>
      <c r="V771" s="400">
        <f t="shared" si="106"/>
        <v>0</v>
      </c>
      <c r="W771" s="401">
        <f t="shared" si="110"/>
        <v>0</v>
      </c>
      <c r="X771" s="402"/>
      <c r="Y771" s="402"/>
      <c r="Z771" s="402"/>
      <c r="AA771" s="402"/>
      <c r="AB771" s="402"/>
      <c r="AC771" s="403">
        <f t="shared" si="107"/>
        <v>0</v>
      </c>
      <c r="AD771" s="404">
        <f>IF($AC$2430&lt;85,AC771,AC771-(AC771*'EN-TÊTE DÉLÉGUES'!$C$37))</f>
        <v>0</v>
      </c>
      <c r="AE771" s="405">
        <f t="shared" si="111"/>
        <v>5.5E-2</v>
      </c>
      <c r="AF771" s="406">
        <f t="shared" si="108"/>
        <v>0</v>
      </c>
      <c r="AG771" s="407">
        <f t="shared" si="109"/>
        <v>0</v>
      </c>
    </row>
    <row r="772" spans="1:33" s="408" customFormat="1" ht="12" customHeight="1" x14ac:dyDescent="0.15">
      <c r="A772" s="391">
        <v>9791036324642</v>
      </c>
      <c r="B772" s="395">
        <v>36</v>
      </c>
      <c r="C772" s="393" t="s">
        <v>651</v>
      </c>
      <c r="D772" s="393" t="s">
        <v>381</v>
      </c>
      <c r="E772" s="393" t="s">
        <v>5471</v>
      </c>
      <c r="F772" s="393" t="s">
        <v>3572</v>
      </c>
      <c r="G772" s="450" t="s">
        <v>792</v>
      </c>
      <c r="H772" s="394">
        <f>VLOOKUP(A772,'02.04.2024'!$A$2:$D$70989,3,FALSE)</f>
        <v>1405</v>
      </c>
      <c r="I772" s="395"/>
      <c r="J772" s="395">
        <v>200</v>
      </c>
      <c r="K772" s="396"/>
      <c r="L772" s="396"/>
      <c r="M772" s="396">
        <v>44223</v>
      </c>
      <c r="N772" s="396"/>
      <c r="O772" s="397">
        <v>9791036324642</v>
      </c>
      <c r="P772" s="409" t="s">
        <v>2278</v>
      </c>
      <c r="Q772" s="397">
        <v>7381990</v>
      </c>
      <c r="R772" s="398">
        <v>6.9</v>
      </c>
      <c r="S772" s="398">
        <f t="shared" si="105"/>
        <v>6.5402843601895739</v>
      </c>
      <c r="T772" s="399">
        <v>5.5E-2</v>
      </c>
      <c r="U772" s="1077"/>
      <c r="V772" s="400">
        <f t="shared" si="106"/>
        <v>0</v>
      </c>
      <c r="W772" s="401">
        <f t="shared" si="110"/>
        <v>0</v>
      </c>
      <c r="X772" s="402"/>
      <c r="Y772" s="402"/>
      <c r="Z772" s="402"/>
      <c r="AA772" s="402"/>
      <c r="AB772" s="402"/>
      <c r="AC772" s="403">
        <f t="shared" si="107"/>
        <v>0</v>
      </c>
      <c r="AD772" s="404">
        <f>IF($AC$2430&lt;85,AC772,AC772-(AC772*'EN-TÊTE DÉLÉGUES'!$C$37))</f>
        <v>0</v>
      </c>
      <c r="AE772" s="405">
        <f t="shared" si="111"/>
        <v>5.5E-2</v>
      </c>
      <c r="AF772" s="406">
        <f t="shared" si="108"/>
        <v>0</v>
      </c>
      <c r="AG772" s="407">
        <f t="shared" si="109"/>
        <v>0</v>
      </c>
    </row>
    <row r="773" spans="1:33" s="408" customFormat="1" ht="12" customHeight="1" x14ac:dyDescent="0.15">
      <c r="A773" s="391">
        <v>9791036324659</v>
      </c>
      <c r="B773" s="395">
        <v>36</v>
      </c>
      <c r="C773" s="393" t="s">
        <v>651</v>
      </c>
      <c r="D773" s="393" t="s">
        <v>381</v>
      </c>
      <c r="E773" s="393" t="s">
        <v>5471</v>
      </c>
      <c r="F773" s="393" t="s">
        <v>3572</v>
      </c>
      <c r="G773" s="450" t="s">
        <v>3046</v>
      </c>
      <c r="H773" s="394">
        <f>VLOOKUP(A773,'02.04.2024'!$A$2:$D$70989,3,FALSE)</f>
        <v>2002</v>
      </c>
      <c r="I773" s="395"/>
      <c r="J773" s="395">
        <v>200</v>
      </c>
      <c r="K773" s="396"/>
      <c r="L773" s="396"/>
      <c r="M773" s="396">
        <v>44223</v>
      </c>
      <c r="N773" s="396"/>
      <c r="O773" s="397">
        <v>9791036324659</v>
      </c>
      <c r="P773" s="409" t="s">
        <v>2266</v>
      </c>
      <c r="Q773" s="397">
        <v>7382113</v>
      </c>
      <c r="R773" s="398">
        <v>6.9</v>
      </c>
      <c r="S773" s="398">
        <f t="shared" si="105"/>
        <v>6.5402843601895739</v>
      </c>
      <c r="T773" s="399">
        <v>5.5E-2</v>
      </c>
      <c r="U773" s="1077"/>
      <c r="V773" s="400">
        <f t="shared" si="106"/>
        <v>0</v>
      </c>
      <c r="W773" s="401">
        <f t="shared" si="110"/>
        <v>0</v>
      </c>
      <c r="X773" s="402"/>
      <c r="Y773" s="402"/>
      <c r="Z773" s="402"/>
      <c r="AA773" s="402"/>
      <c r="AB773" s="402"/>
      <c r="AC773" s="403">
        <f t="shared" si="107"/>
        <v>0</v>
      </c>
      <c r="AD773" s="404">
        <f>IF($AC$2430&lt;85,AC773,AC773-(AC773*'EN-TÊTE DÉLÉGUES'!$C$37))</f>
        <v>0</v>
      </c>
      <c r="AE773" s="405">
        <f t="shared" si="111"/>
        <v>5.5E-2</v>
      </c>
      <c r="AF773" s="406">
        <f t="shared" si="108"/>
        <v>0</v>
      </c>
      <c r="AG773" s="407">
        <f t="shared" si="109"/>
        <v>0</v>
      </c>
    </row>
    <row r="774" spans="1:33" s="408" customFormat="1" ht="12" customHeight="1" x14ac:dyDescent="0.15">
      <c r="A774" s="391">
        <v>9791036324666</v>
      </c>
      <c r="B774" s="395">
        <v>36</v>
      </c>
      <c r="C774" s="393" t="s">
        <v>651</v>
      </c>
      <c r="D774" s="393" t="s">
        <v>381</v>
      </c>
      <c r="E774" s="393" t="s">
        <v>5471</v>
      </c>
      <c r="F774" s="393" t="s">
        <v>3572</v>
      </c>
      <c r="G774" s="450" t="s">
        <v>2972</v>
      </c>
      <c r="H774" s="394">
        <f>VLOOKUP(A774,'02.04.2024'!$A$2:$D$70989,3,FALSE)</f>
        <v>1808</v>
      </c>
      <c r="I774" s="395"/>
      <c r="J774" s="395">
        <v>200</v>
      </c>
      <c r="K774" s="601"/>
      <c r="L774" s="396"/>
      <c r="M774" s="396">
        <v>44223</v>
      </c>
      <c r="N774" s="396"/>
      <c r="O774" s="397">
        <v>9791036324666</v>
      </c>
      <c r="P774" s="409" t="s">
        <v>2262</v>
      </c>
      <c r="Q774" s="397">
        <v>7629420</v>
      </c>
      <c r="R774" s="398">
        <v>6.9</v>
      </c>
      <c r="S774" s="398">
        <f t="shared" si="105"/>
        <v>6.5402843601895739</v>
      </c>
      <c r="T774" s="399">
        <v>5.5E-2</v>
      </c>
      <c r="U774" s="1077"/>
      <c r="V774" s="400">
        <f t="shared" si="106"/>
        <v>0</v>
      </c>
      <c r="W774" s="401">
        <f t="shared" si="110"/>
        <v>0</v>
      </c>
      <c r="X774" s="402"/>
      <c r="Y774" s="402"/>
      <c r="Z774" s="402"/>
      <c r="AA774" s="402"/>
      <c r="AB774" s="402"/>
      <c r="AC774" s="403">
        <f t="shared" si="107"/>
        <v>0</v>
      </c>
      <c r="AD774" s="404">
        <f>IF($AC$2430&lt;85,AC774,AC774-(AC774*'EN-TÊTE DÉLÉGUES'!$C$37))</f>
        <v>0</v>
      </c>
      <c r="AE774" s="405">
        <f t="shared" si="111"/>
        <v>5.5E-2</v>
      </c>
      <c r="AF774" s="406">
        <f t="shared" si="108"/>
        <v>0</v>
      </c>
      <c r="AG774" s="407">
        <f t="shared" si="109"/>
        <v>0</v>
      </c>
    </row>
    <row r="775" spans="1:33" s="408" customFormat="1" ht="12" customHeight="1" x14ac:dyDescent="0.15">
      <c r="A775" s="391">
        <v>9791036324673</v>
      </c>
      <c r="B775" s="395">
        <v>36</v>
      </c>
      <c r="C775" s="393" t="s">
        <v>651</v>
      </c>
      <c r="D775" s="393" t="s">
        <v>381</v>
      </c>
      <c r="E775" s="393" t="s">
        <v>5471</v>
      </c>
      <c r="F775" s="393" t="s">
        <v>3572</v>
      </c>
      <c r="G775" s="450" t="s">
        <v>793</v>
      </c>
      <c r="H775" s="394">
        <f>VLOOKUP(A775,'02.04.2024'!$A$2:$D$70989,3,FALSE)</f>
        <v>2318</v>
      </c>
      <c r="I775" s="395"/>
      <c r="J775" s="395">
        <v>200</v>
      </c>
      <c r="K775" s="396"/>
      <c r="L775" s="396"/>
      <c r="M775" s="396">
        <v>44223</v>
      </c>
      <c r="N775" s="396"/>
      <c r="O775" s="397">
        <v>9791036324673</v>
      </c>
      <c r="P775" s="409" t="s">
        <v>2267</v>
      </c>
      <c r="Q775" s="397">
        <v>7382236</v>
      </c>
      <c r="R775" s="398">
        <v>6.9</v>
      </c>
      <c r="S775" s="398">
        <f t="shared" si="105"/>
        <v>6.5402843601895739</v>
      </c>
      <c r="T775" s="399">
        <v>5.5E-2</v>
      </c>
      <c r="U775" s="1077"/>
      <c r="V775" s="400">
        <f t="shared" si="106"/>
        <v>0</v>
      </c>
      <c r="W775" s="401">
        <f t="shared" si="110"/>
        <v>0</v>
      </c>
      <c r="X775" s="402"/>
      <c r="Y775" s="402"/>
      <c r="Z775" s="402"/>
      <c r="AA775" s="402"/>
      <c r="AB775" s="402"/>
      <c r="AC775" s="403">
        <f t="shared" si="107"/>
        <v>0</v>
      </c>
      <c r="AD775" s="404">
        <f>IF($AC$2430&lt;85,AC775,AC775-(AC775*'EN-TÊTE DÉLÉGUES'!$C$37))</f>
        <v>0</v>
      </c>
      <c r="AE775" s="405">
        <f t="shared" si="111"/>
        <v>5.5E-2</v>
      </c>
      <c r="AF775" s="406">
        <f t="shared" si="108"/>
        <v>0</v>
      </c>
      <c r="AG775" s="407">
        <f t="shared" si="109"/>
        <v>0</v>
      </c>
    </row>
    <row r="776" spans="1:33" s="408" customFormat="1" ht="12" customHeight="1" x14ac:dyDescent="0.15">
      <c r="A776" s="391">
        <v>9791036324680</v>
      </c>
      <c r="B776" s="395">
        <v>36</v>
      </c>
      <c r="C776" s="393" t="s">
        <v>651</v>
      </c>
      <c r="D776" s="393" t="s">
        <v>381</v>
      </c>
      <c r="E776" s="393" t="s">
        <v>5471</v>
      </c>
      <c r="F776" s="393" t="s">
        <v>3572</v>
      </c>
      <c r="G776" s="450" t="s">
        <v>3047</v>
      </c>
      <c r="H776" s="394">
        <f>VLOOKUP(A776,'02.04.2024'!$A$2:$D$70989,3,FALSE)</f>
        <v>897</v>
      </c>
      <c r="I776" s="395"/>
      <c r="J776" s="395">
        <v>200</v>
      </c>
      <c r="K776" s="396">
        <v>45411</v>
      </c>
      <c r="L776" s="396"/>
      <c r="M776" s="396">
        <v>44223</v>
      </c>
      <c r="N776" s="396"/>
      <c r="O776" s="397">
        <v>9791036324680</v>
      </c>
      <c r="P776" s="409" t="s">
        <v>2268</v>
      </c>
      <c r="Q776" s="397">
        <v>7382359</v>
      </c>
      <c r="R776" s="398">
        <v>6.9</v>
      </c>
      <c r="S776" s="398">
        <f t="shared" si="105"/>
        <v>6.5402843601895739</v>
      </c>
      <c r="T776" s="399">
        <v>5.5E-2</v>
      </c>
      <c r="U776" s="1077"/>
      <c r="V776" s="400">
        <f t="shared" si="106"/>
        <v>0</v>
      </c>
      <c r="W776" s="401">
        <f t="shared" si="110"/>
        <v>0</v>
      </c>
      <c r="X776" s="402"/>
      <c r="Y776" s="402"/>
      <c r="Z776" s="402"/>
      <c r="AA776" s="402"/>
      <c r="AB776" s="402"/>
      <c r="AC776" s="403">
        <f t="shared" si="107"/>
        <v>0</v>
      </c>
      <c r="AD776" s="404">
        <f>IF($AC$2430&lt;85,AC776,AC776-(AC776*'EN-TÊTE DÉLÉGUES'!$C$37))</f>
        <v>0</v>
      </c>
      <c r="AE776" s="405">
        <f t="shared" si="111"/>
        <v>5.5E-2</v>
      </c>
      <c r="AF776" s="406">
        <f t="shared" si="108"/>
        <v>0</v>
      </c>
      <c r="AG776" s="407">
        <f t="shared" si="109"/>
        <v>0</v>
      </c>
    </row>
    <row r="777" spans="1:33" s="408" customFormat="1" ht="12" customHeight="1" x14ac:dyDescent="0.15">
      <c r="A777" s="391">
        <v>9791036324697</v>
      </c>
      <c r="B777" s="395">
        <v>36</v>
      </c>
      <c r="C777" s="393" t="s">
        <v>651</v>
      </c>
      <c r="D777" s="393" t="s">
        <v>381</v>
      </c>
      <c r="E777" s="393" t="s">
        <v>5471</v>
      </c>
      <c r="F777" s="393" t="s">
        <v>3572</v>
      </c>
      <c r="G777" s="450" t="s">
        <v>794</v>
      </c>
      <c r="H777" s="394">
        <f>VLOOKUP(A777,'02.04.2024'!$A$2:$D$70989,3,FALSE)</f>
        <v>2032</v>
      </c>
      <c r="I777" s="395"/>
      <c r="J777" s="395">
        <v>200</v>
      </c>
      <c r="K777" s="396"/>
      <c r="L777" s="396"/>
      <c r="M777" s="396">
        <v>44223</v>
      </c>
      <c r="N777" s="579"/>
      <c r="O777" s="397">
        <v>9791036324697</v>
      </c>
      <c r="P777" s="409" t="s">
        <v>2271</v>
      </c>
      <c r="Q777" s="397">
        <v>7382482</v>
      </c>
      <c r="R777" s="398">
        <v>6.9</v>
      </c>
      <c r="S777" s="398">
        <f t="shared" si="105"/>
        <v>6.5402843601895739</v>
      </c>
      <c r="T777" s="399">
        <v>5.5E-2</v>
      </c>
      <c r="U777" s="1077"/>
      <c r="V777" s="400">
        <f t="shared" si="106"/>
        <v>0</v>
      </c>
      <c r="W777" s="401">
        <f t="shared" si="110"/>
        <v>0</v>
      </c>
      <c r="X777" s="402"/>
      <c r="Y777" s="402"/>
      <c r="Z777" s="402"/>
      <c r="AA777" s="402"/>
      <c r="AB777" s="402"/>
      <c r="AC777" s="403">
        <f t="shared" si="107"/>
        <v>0</v>
      </c>
      <c r="AD777" s="404">
        <f>IF($AC$2430&lt;85,AC777,AC777-(AC777*'EN-TÊTE DÉLÉGUES'!$C$37))</f>
        <v>0</v>
      </c>
      <c r="AE777" s="405">
        <f t="shared" si="111"/>
        <v>5.5E-2</v>
      </c>
      <c r="AF777" s="406">
        <f t="shared" si="108"/>
        <v>0</v>
      </c>
      <c r="AG777" s="407">
        <f t="shared" si="109"/>
        <v>0</v>
      </c>
    </row>
    <row r="778" spans="1:33" s="408" customFormat="1" ht="12" customHeight="1" x14ac:dyDescent="0.15">
      <c r="A778" s="391">
        <v>9791036324703</v>
      </c>
      <c r="B778" s="395">
        <v>36</v>
      </c>
      <c r="C778" s="393" t="s">
        <v>651</v>
      </c>
      <c r="D778" s="393" t="s">
        <v>381</v>
      </c>
      <c r="E778" s="393" t="s">
        <v>5471</v>
      </c>
      <c r="F778" s="393" t="s">
        <v>3572</v>
      </c>
      <c r="G778" s="450" t="s">
        <v>1870</v>
      </c>
      <c r="H778" s="394">
        <f>VLOOKUP(A778,'02.04.2024'!$A$2:$D$70989,3,FALSE)</f>
        <v>1708</v>
      </c>
      <c r="I778" s="395"/>
      <c r="J778" s="395">
        <v>200</v>
      </c>
      <c r="K778" s="396">
        <v>45411</v>
      </c>
      <c r="L778" s="396"/>
      <c r="M778" s="396">
        <v>44223</v>
      </c>
      <c r="N778" s="579"/>
      <c r="O778" s="397">
        <v>9791036324703</v>
      </c>
      <c r="P778" s="409" t="s">
        <v>2263</v>
      </c>
      <c r="Q778" s="397">
        <v>7382605</v>
      </c>
      <c r="R778" s="398">
        <v>6.9</v>
      </c>
      <c r="S778" s="398">
        <f t="shared" si="105"/>
        <v>6.5402843601895739</v>
      </c>
      <c r="T778" s="399">
        <v>5.5E-2</v>
      </c>
      <c r="U778" s="1077"/>
      <c r="V778" s="400">
        <f t="shared" si="106"/>
        <v>0</v>
      </c>
      <c r="W778" s="401">
        <f t="shared" si="110"/>
        <v>0</v>
      </c>
      <c r="X778" s="402"/>
      <c r="Y778" s="402"/>
      <c r="Z778" s="402"/>
      <c r="AA778" s="402"/>
      <c r="AB778" s="402"/>
      <c r="AC778" s="403">
        <f t="shared" si="107"/>
        <v>0</v>
      </c>
      <c r="AD778" s="404">
        <f>IF($AC$2430&lt;85,AC778,AC778-(AC778*'EN-TÊTE DÉLÉGUES'!$C$37))</f>
        <v>0</v>
      </c>
      <c r="AE778" s="405">
        <f t="shared" si="111"/>
        <v>5.5E-2</v>
      </c>
      <c r="AF778" s="406">
        <f t="shared" si="108"/>
        <v>0</v>
      </c>
      <c r="AG778" s="407">
        <f t="shared" si="109"/>
        <v>0</v>
      </c>
    </row>
    <row r="779" spans="1:33" s="408" customFormat="1" ht="12" customHeight="1" x14ac:dyDescent="0.15">
      <c r="A779" s="391">
        <v>9791036324710</v>
      </c>
      <c r="B779" s="395">
        <v>36</v>
      </c>
      <c r="C779" s="393" t="s">
        <v>651</v>
      </c>
      <c r="D779" s="393" t="s">
        <v>381</v>
      </c>
      <c r="E779" s="393" t="s">
        <v>5471</v>
      </c>
      <c r="F779" s="393" t="s">
        <v>3572</v>
      </c>
      <c r="G779" s="450" t="s">
        <v>1204</v>
      </c>
      <c r="H779" s="394">
        <f>VLOOKUP(A779,'02.04.2024'!$A$2:$D$70989,3,FALSE)</f>
        <v>1247</v>
      </c>
      <c r="I779" s="395"/>
      <c r="J779" s="395">
        <v>200</v>
      </c>
      <c r="K779" s="396"/>
      <c r="L779" s="396"/>
      <c r="M779" s="396">
        <v>44223</v>
      </c>
      <c r="N779" s="579"/>
      <c r="O779" s="397">
        <v>9791036324710</v>
      </c>
      <c r="P779" s="409" t="s">
        <v>2272</v>
      </c>
      <c r="Q779" s="397">
        <v>7382728</v>
      </c>
      <c r="R779" s="398">
        <v>6.9</v>
      </c>
      <c r="S779" s="398">
        <f t="shared" si="105"/>
        <v>6.5402843601895739</v>
      </c>
      <c r="T779" s="399">
        <v>5.5E-2</v>
      </c>
      <c r="U779" s="1077"/>
      <c r="V779" s="400">
        <f t="shared" si="106"/>
        <v>0</v>
      </c>
      <c r="W779" s="401">
        <f t="shared" si="110"/>
        <v>0</v>
      </c>
      <c r="X779" s="402"/>
      <c r="Y779" s="402"/>
      <c r="Z779" s="402"/>
      <c r="AA779" s="402"/>
      <c r="AB779" s="402"/>
      <c r="AC779" s="403">
        <f t="shared" si="107"/>
        <v>0</v>
      </c>
      <c r="AD779" s="404">
        <f>IF($AC$2430&lt;85,AC779,AC779-(AC779*'EN-TÊTE DÉLÉGUES'!$C$37))</f>
        <v>0</v>
      </c>
      <c r="AE779" s="405">
        <f t="shared" si="111"/>
        <v>5.5E-2</v>
      </c>
      <c r="AF779" s="406">
        <f t="shared" si="108"/>
        <v>0</v>
      </c>
      <c r="AG779" s="407">
        <f t="shared" si="109"/>
        <v>0</v>
      </c>
    </row>
    <row r="780" spans="1:33" s="408" customFormat="1" ht="12" customHeight="1" x14ac:dyDescent="0.15">
      <c r="A780" s="391">
        <v>9791036324727</v>
      </c>
      <c r="B780" s="395">
        <v>36</v>
      </c>
      <c r="C780" s="393" t="s">
        <v>651</v>
      </c>
      <c r="D780" s="393" t="s">
        <v>381</v>
      </c>
      <c r="E780" s="393" t="s">
        <v>5471</v>
      </c>
      <c r="F780" s="393" t="s">
        <v>3572</v>
      </c>
      <c r="G780" s="450" t="s">
        <v>1043</v>
      </c>
      <c r="H780" s="394">
        <f>VLOOKUP(A780,'02.04.2024'!$A$2:$D$70989,3,FALSE)</f>
        <v>559</v>
      </c>
      <c r="I780" s="395"/>
      <c r="J780" s="395">
        <v>200</v>
      </c>
      <c r="K780" s="396"/>
      <c r="L780" s="396"/>
      <c r="M780" s="396">
        <v>44223</v>
      </c>
      <c r="N780" s="579"/>
      <c r="O780" s="397">
        <v>9791036324727</v>
      </c>
      <c r="P780" s="409" t="s">
        <v>2279</v>
      </c>
      <c r="Q780" s="397">
        <v>7629543</v>
      </c>
      <c r="R780" s="398">
        <v>6.9</v>
      </c>
      <c r="S780" s="398">
        <f t="shared" si="105"/>
        <v>6.5402843601895739</v>
      </c>
      <c r="T780" s="399">
        <v>5.5E-2</v>
      </c>
      <c r="U780" s="1077"/>
      <c r="V780" s="400">
        <f t="shared" si="106"/>
        <v>0</v>
      </c>
      <c r="W780" s="401">
        <f t="shared" si="110"/>
        <v>0</v>
      </c>
      <c r="X780" s="402"/>
      <c r="Y780" s="402"/>
      <c r="Z780" s="402"/>
      <c r="AA780" s="402"/>
      <c r="AB780" s="402"/>
      <c r="AC780" s="403">
        <f t="shared" si="107"/>
        <v>0</v>
      </c>
      <c r="AD780" s="404">
        <f>IF($AC$2430&lt;85,AC780,AC780-(AC780*'EN-TÊTE DÉLÉGUES'!$C$37))</f>
        <v>0</v>
      </c>
      <c r="AE780" s="405">
        <f t="shared" si="111"/>
        <v>5.5E-2</v>
      </c>
      <c r="AF780" s="406">
        <f t="shared" si="108"/>
        <v>0</v>
      </c>
      <c r="AG780" s="407">
        <f t="shared" si="109"/>
        <v>0</v>
      </c>
    </row>
    <row r="781" spans="1:33" s="408" customFormat="1" ht="12" customHeight="1" x14ac:dyDescent="0.15">
      <c r="A781" s="391">
        <v>9791036324734</v>
      </c>
      <c r="B781" s="395">
        <v>36</v>
      </c>
      <c r="C781" s="393" t="s">
        <v>651</v>
      </c>
      <c r="D781" s="393" t="s">
        <v>381</v>
      </c>
      <c r="E781" s="393" t="s">
        <v>5471</v>
      </c>
      <c r="F781" s="393" t="s">
        <v>3572</v>
      </c>
      <c r="G781" s="450" t="s">
        <v>3048</v>
      </c>
      <c r="H781" s="394">
        <f>VLOOKUP(A781,'02.04.2024'!$A$2:$D$70989,3,FALSE)</f>
        <v>3271</v>
      </c>
      <c r="I781" s="395"/>
      <c r="J781" s="395">
        <v>200</v>
      </c>
      <c r="K781" s="396"/>
      <c r="L781" s="396"/>
      <c r="M781" s="396">
        <v>44223</v>
      </c>
      <c r="N781" s="579"/>
      <c r="O781" s="397">
        <v>9791036324734</v>
      </c>
      <c r="P781" s="409" t="s">
        <v>2261</v>
      </c>
      <c r="Q781" s="397">
        <v>7382851</v>
      </c>
      <c r="R781" s="398">
        <v>6.9</v>
      </c>
      <c r="S781" s="398">
        <f t="shared" si="105"/>
        <v>6.5402843601895739</v>
      </c>
      <c r="T781" s="399">
        <v>5.5E-2</v>
      </c>
      <c r="U781" s="1077"/>
      <c r="V781" s="400">
        <f t="shared" si="106"/>
        <v>0</v>
      </c>
      <c r="W781" s="401">
        <f t="shared" si="110"/>
        <v>0</v>
      </c>
      <c r="X781" s="402"/>
      <c r="Y781" s="402"/>
      <c r="Z781" s="402"/>
      <c r="AA781" s="402"/>
      <c r="AB781" s="402"/>
      <c r="AC781" s="403">
        <f t="shared" si="107"/>
        <v>0</v>
      </c>
      <c r="AD781" s="404">
        <f>IF($AC$2430&lt;85,AC781,AC781-(AC781*'EN-TÊTE DÉLÉGUES'!$C$37))</f>
        <v>0</v>
      </c>
      <c r="AE781" s="405">
        <f t="shared" si="111"/>
        <v>5.5E-2</v>
      </c>
      <c r="AF781" s="406">
        <f t="shared" si="108"/>
        <v>0</v>
      </c>
      <c r="AG781" s="407">
        <f t="shared" si="109"/>
        <v>0</v>
      </c>
    </row>
    <row r="782" spans="1:33" s="408" customFormat="1" ht="12" customHeight="1" x14ac:dyDescent="0.15">
      <c r="A782" s="391">
        <v>9791036318832</v>
      </c>
      <c r="B782" s="395">
        <v>36</v>
      </c>
      <c r="C782" s="393" t="s">
        <v>651</v>
      </c>
      <c r="D782" s="393" t="s">
        <v>381</v>
      </c>
      <c r="E782" s="393" t="s">
        <v>5471</v>
      </c>
      <c r="F782" s="393" t="s">
        <v>3572</v>
      </c>
      <c r="G782" s="450" t="s">
        <v>2690</v>
      </c>
      <c r="H782" s="394">
        <f>VLOOKUP(A782,'02.04.2024'!$A$2:$D$70989,3,FALSE)</f>
        <v>3134</v>
      </c>
      <c r="I782" s="395"/>
      <c r="J782" s="395">
        <v>200</v>
      </c>
      <c r="K782" s="601"/>
      <c r="L782" s="396"/>
      <c r="M782" s="396">
        <v>44349</v>
      </c>
      <c r="N782" s="579"/>
      <c r="O782" s="397">
        <v>9791036318832</v>
      </c>
      <c r="P782" s="409" t="s">
        <v>2287</v>
      </c>
      <c r="Q782" s="397">
        <v>4569231</v>
      </c>
      <c r="R782" s="398">
        <v>6.9</v>
      </c>
      <c r="S782" s="398">
        <f t="shared" si="105"/>
        <v>6.5402843601895739</v>
      </c>
      <c r="T782" s="399">
        <v>5.5E-2</v>
      </c>
      <c r="U782" s="1077"/>
      <c r="V782" s="400">
        <f t="shared" si="106"/>
        <v>0</v>
      </c>
      <c r="W782" s="401">
        <f t="shared" si="110"/>
        <v>0</v>
      </c>
      <c r="X782" s="402"/>
      <c r="Y782" s="402"/>
      <c r="Z782" s="402"/>
      <c r="AA782" s="402"/>
      <c r="AB782" s="402"/>
      <c r="AC782" s="403">
        <f t="shared" si="107"/>
        <v>0</v>
      </c>
      <c r="AD782" s="404">
        <f>IF($AC$2430&lt;85,AC782,AC782-(AC782*'EN-TÊTE DÉLÉGUES'!$C$37))</f>
        <v>0</v>
      </c>
      <c r="AE782" s="405">
        <f t="shared" si="111"/>
        <v>5.5E-2</v>
      </c>
      <c r="AF782" s="406">
        <f t="shared" si="108"/>
        <v>0</v>
      </c>
      <c r="AG782" s="407">
        <f t="shared" si="109"/>
        <v>0</v>
      </c>
    </row>
    <row r="783" spans="1:33" s="408" customFormat="1" ht="12" customHeight="1" x14ac:dyDescent="0.15">
      <c r="A783" s="391">
        <v>9791036332890</v>
      </c>
      <c r="B783" s="395">
        <v>36</v>
      </c>
      <c r="C783" s="393" t="s">
        <v>651</v>
      </c>
      <c r="D783" s="393" t="s">
        <v>381</v>
      </c>
      <c r="E783" s="393" t="s">
        <v>5471</v>
      </c>
      <c r="F783" s="393" t="s">
        <v>3572</v>
      </c>
      <c r="G783" s="450" t="s">
        <v>3574</v>
      </c>
      <c r="H783" s="394">
        <f>VLOOKUP(A783,'02.04.2024'!$A$2:$D$70989,3,FALSE)</f>
        <v>2108</v>
      </c>
      <c r="I783" s="395"/>
      <c r="J783" s="395">
        <v>200</v>
      </c>
      <c r="K783" s="396"/>
      <c r="L783" s="396"/>
      <c r="M783" s="396">
        <v>44720</v>
      </c>
      <c r="N783" s="579"/>
      <c r="O783" s="397">
        <v>9791036332890</v>
      </c>
      <c r="P783" s="409" t="s">
        <v>3236</v>
      </c>
      <c r="Q783" s="397">
        <v>4543760</v>
      </c>
      <c r="R783" s="398">
        <v>6.9</v>
      </c>
      <c r="S783" s="398">
        <f t="shared" si="105"/>
        <v>6.5402843601895739</v>
      </c>
      <c r="T783" s="399">
        <v>5.5E-2</v>
      </c>
      <c r="U783" s="1077"/>
      <c r="V783" s="400">
        <f t="shared" si="106"/>
        <v>0</v>
      </c>
      <c r="W783" s="401">
        <f t="shared" si="110"/>
        <v>0</v>
      </c>
      <c r="X783" s="402"/>
      <c r="Y783" s="402"/>
      <c r="Z783" s="402"/>
      <c r="AA783" s="402"/>
      <c r="AB783" s="402"/>
      <c r="AC783" s="453">
        <f t="shared" si="107"/>
        <v>0</v>
      </c>
      <c r="AD783" s="454">
        <f>IF($AC$2430&lt;85,AC783,AC783-(AC783*'EN-TÊTE DÉLÉGUES'!$C$37))</f>
        <v>0</v>
      </c>
      <c r="AE783" s="455">
        <f t="shared" si="111"/>
        <v>5.5E-2</v>
      </c>
      <c r="AF783" s="456">
        <f t="shared" si="108"/>
        <v>0</v>
      </c>
      <c r="AG783" s="457">
        <f t="shared" si="109"/>
        <v>0</v>
      </c>
    </row>
    <row r="784" spans="1:33" s="446" customFormat="1" ht="12" customHeight="1" x14ac:dyDescent="0.15">
      <c r="A784" s="427">
        <v>9791036345869</v>
      </c>
      <c r="B784" s="481">
        <v>36</v>
      </c>
      <c r="C784" s="429" t="s">
        <v>651</v>
      </c>
      <c r="D784" s="429" t="s">
        <v>381</v>
      </c>
      <c r="E784" s="429" t="s">
        <v>5471</v>
      </c>
      <c r="F784" s="429" t="s">
        <v>3572</v>
      </c>
      <c r="G784" s="469" t="s">
        <v>4721</v>
      </c>
      <c r="H784" s="431">
        <f>VLOOKUP(A784,'02.04.2024'!$A$2:$D$70989,3,FALSE)</f>
        <v>1927</v>
      </c>
      <c r="I784" s="432"/>
      <c r="J784" s="432">
        <v>200</v>
      </c>
      <c r="K784" s="433"/>
      <c r="L784" s="433"/>
      <c r="M784" s="433">
        <v>45084</v>
      </c>
      <c r="N784" s="434" t="s">
        <v>1811</v>
      </c>
      <c r="O784" s="434">
        <v>9791036345869</v>
      </c>
      <c r="P784" s="434" t="s">
        <v>4356</v>
      </c>
      <c r="Q784" s="470">
        <v>3058683</v>
      </c>
      <c r="R784" s="436">
        <v>6.9</v>
      </c>
      <c r="S784" s="436">
        <f t="shared" si="105"/>
        <v>6.5402843601895739</v>
      </c>
      <c r="T784" s="471">
        <v>5.5E-2</v>
      </c>
      <c r="U784" s="1082"/>
      <c r="V784" s="438">
        <f t="shared" si="106"/>
        <v>0</v>
      </c>
      <c r="W784" s="439">
        <f t="shared" si="110"/>
        <v>0</v>
      </c>
      <c r="X784" s="440"/>
      <c r="Y784" s="440"/>
      <c r="Z784" s="440"/>
      <c r="AA784" s="440"/>
      <c r="AB784" s="440"/>
      <c r="AC784" s="441">
        <f t="shared" si="107"/>
        <v>0</v>
      </c>
      <c r="AD784" s="442">
        <f>IF($AC$2430&lt;85,AC784,AC784-(AC784*'EN-TÊTE DÉLÉGUES'!$C$37))</f>
        <v>0</v>
      </c>
      <c r="AE784" s="443">
        <f t="shared" si="111"/>
        <v>5.5E-2</v>
      </c>
      <c r="AF784" s="444">
        <f t="shared" si="108"/>
        <v>0</v>
      </c>
      <c r="AG784" s="445">
        <f t="shared" si="109"/>
        <v>0</v>
      </c>
    </row>
    <row r="785" spans="1:36" ht="12" customHeight="1" x14ac:dyDescent="0.15">
      <c r="A785" s="98">
        <v>9791036357671</v>
      </c>
      <c r="B785" s="356">
        <v>36</v>
      </c>
      <c r="C785" s="99" t="s">
        <v>651</v>
      </c>
      <c r="D785" s="99" t="s">
        <v>381</v>
      </c>
      <c r="E785" s="99" t="s">
        <v>5471</v>
      </c>
      <c r="F785" s="99" t="s">
        <v>3572</v>
      </c>
      <c r="G785" s="99" t="s">
        <v>5223</v>
      </c>
      <c r="H785" s="100">
        <f>VLOOKUP(A785,'02.04.2024'!$A$2:$D$70989,3,FALSE)</f>
        <v>0</v>
      </c>
      <c r="I785" s="101"/>
      <c r="J785" s="101">
        <v>100</v>
      </c>
      <c r="K785" s="121"/>
      <c r="L785" s="121">
        <v>45448</v>
      </c>
      <c r="M785" s="121"/>
      <c r="N785" s="121" t="s">
        <v>1811</v>
      </c>
      <c r="O785" s="102">
        <v>9791036357671</v>
      </c>
      <c r="P785" s="103" t="s">
        <v>5224</v>
      </c>
      <c r="Q785" s="101">
        <v>2823266</v>
      </c>
      <c r="R785" s="124">
        <v>6.9</v>
      </c>
      <c r="S785" s="124">
        <f t="shared" si="105"/>
        <v>6.5402843601895739</v>
      </c>
      <c r="T785" s="355">
        <v>5.5E-2</v>
      </c>
      <c r="U785" s="1077"/>
      <c r="V785" s="240">
        <f t="shared" si="106"/>
        <v>0</v>
      </c>
      <c r="W785" s="196">
        <f t="shared" si="110"/>
        <v>0</v>
      </c>
      <c r="X785" s="440"/>
      <c r="Y785" s="440"/>
      <c r="Z785" s="440"/>
      <c r="AA785" s="440"/>
      <c r="AB785" s="440"/>
      <c r="AC785" s="441">
        <f t="shared" si="107"/>
        <v>0</v>
      </c>
      <c r="AD785" s="442">
        <f>IF($AC$2430&lt;85,AC785,AC785-(AC785*'EN-TÊTE DÉLÉGUES'!$C$37))</f>
        <v>0</v>
      </c>
      <c r="AE785" s="443">
        <f t="shared" si="111"/>
        <v>5.5E-2</v>
      </c>
      <c r="AF785" s="444">
        <f t="shared" si="108"/>
        <v>0</v>
      </c>
      <c r="AG785" s="445">
        <f t="shared" si="109"/>
        <v>0</v>
      </c>
      <c r="AH785" s="447"/>
      <c r="AI785" s="448"/>
      <c r="AJ785" s="447"/>
    </row>
    <row r="786" spans="1:36" s="408" customFormat="1" ht="12" customHeight="1" x14ac:dyDescent="0.15">
      <c r="A786" s="391">
        <v>9791036336058</v>
      </c>
      <c r="B786" s="395">
        <v>36</v>
      </c>
      <c r="C786" s="393" t="s">
        <v>651</v>
      </c>
      <c r="D786" s="393" t="s">
        <v>381</v>
      </c>
      <c r="E786" s="393" t="s">
        <v>5471</v>
      </c>
      <c r="F786" s="393" t="s">
        <v>3575</v>
      </c>
      <c r="G786" s="450" t="s">
        <v>3238</v>
      </c>
      <c r="H786" s="394">
        <f>VLOOKUP(A786,'02.04.2024'!$A$2:$D$70989,3,FALSE)</f>
        <v>3558</v>
      </c>
      <c r="I786" s="395"/>
      <c r="J786" s="395">
        <v>200</v>
      </c>
      <c r="K786" s="396"/>
      <c r="L786" s="396"/>
      <c r="M786" s="396">
        <v>44587</v>
      </c>
      <c r="N786" s="396"/>
      <c r="O786" s="397">
        <v>9791036336058</v>
      </c>
      <c r="P786" s="409" t="s">
        <v>3237</v>
      </c>
      <c r="Q786" s="397">
        <v>5999049</v>
      </c>
      <c r="R786" s="398">
        <v>12.9</v>
      </c>
      <c r="S786" s="398">
        <f t="shared" si="105"/>
        <v>12.227488151658768</v>
      </c>
      <c r="T786" s="399">
        <v>5.5E-2</v>
      </c>
      <c r="U786" s="1077"/>
      <c r="V786" s="400">
        <f t="shared" si="106"/>
        <v>0</v>
      </c>
      <c r="W786" s="401">
        <f t="shared" si="110"/>
        <v>0</v>
      </c>
      <c r="X786" s="402"/>
      <c r="Y786" s="402"/>
      <c r="Z786" s="402"/>
      <c r="AA786" s="402"/>
      <c r="AB786" s="402"/>
      <c r="AC786" s="403">
        <f t="shared" si="107"/>
        <v>0</v>
      </c>
      <c r="AD786" s="404">
        <f>IF($AC$2430&lt;85,AC786,AC786-(AC786*'EN-TÊTE DÉLÉGUES'!$C$37))</f>
        <v>0</v>
      </c>
      <c r="AE786" s="405">
        <f t="shared" si="111"/>
        <v>5.5E-2</v>
      </c>
      <c r="AF786" s="406">
        <f t="shared" si="108"/>
        <v>0</v>
      </c>
      <c r="AG786" s="407">
        <f t="shared" si="109"/>
        <v>0</v>
      </c>
    </row>
    <row r="787" spans="1:36" s="408" customFormat="1" ht="12" customHeight="1" x14ac:dyDescent="0.15">
      <c r="A787" s="391">
        <v>9791036336065</v>
      </c>
      <c r="B787" s="395">
        <v>36</v>
      </c>
      <c r="C787" s="393" t="s">
        <v>651</v>
      </c>
      <c r="D787" s="393" t="s">
        <v>381</v>
      </c>
      <c r="E787" s="393" t="s">
        <v>5471</v>
      </c>
      <c r="F787" s="393" t="s">
        <v>3575</v>
      </c>
      <c r="G787" s="459" t="s">
        <v>4077</v>
      </c>
      <c r="H787" s="394">
        <f>VLOOKUP(A787,'02.04.2024'!$A$2:$D$70989,3,FALSE)</f>
        <v>9014</v>
      </c>
      <c r="I787" s="395"/>
      <c r="J787" s="395">
        <v>200</v>
      </c>
      <c r="K787" s="396"/>
      <c r="L787" s="396"/>
      <c r="M787" s="396">
        <v>44951</v>
      </c>
      <c r="N787" s="397"/>
      <c r="O787" s="397">
        <v>9791036336065</v>
      </c>
      <c r="P787" s="397" t="s">
        <v>4078</v>
      </c>
      <c r="Q787" s="460">
        <v>5999172</v>
      </c>
      <c r="R787" s="398">
        <v>12.9</v>
      </c>
      <c r="S787" s="398">
        <f t="shared" si="105"/>
        <v>12.227488151658768</v>
      </c>
      <c r="T787" s="461">
        <v>5.5E-2</v>
      </c>
      <c r="U787" s="1077"/>
      <c r="V787" s="400">
        <f t="shared" si="106"/>
        <v>0</v>
      </c>
      <c r="W787" s="401">
        <f t="shared" si="110"/>
        <v>0</v>
      </c>
      <c r="X787" s="402"/>
      <c r="Y787" s="402"/>
      <c r="Z787" s="402"/>
      <c r="AA787" s="402"/>
      <c r="AB787" s="402"/>
      <c r="AC787" s="453">
        <f t="shared" si="107"/>
        <v>0</v>
      </c>
      <c r="AD787" s="454">
        <f>IF($AC$2430&lt;85,AC787,AC787-(AC787*'EN-TÊTE DÉLÉGUES'!$C$37))</f>
        <v>0</v>
      </c>
      <c r="AE787" s="455">
        <f t="shared" si="111"/>
        <v>5.5E-2</v>
      </c>
      <c r="AF787" s="456">
        <f t="shared" si="108"/>
        <v>0</v>
      </c>
      <c r="AG787" s="457">
        <f t="shared" si="109"/>
        <v>0</v>
      </c>
    </row>
    <row r="788" spans="1:36" s="446" customFormat="1" ht="12" customHeight="1" x14ac:dyDescent="0.15">
      <c r="A788" s="427">
        <v>9791036336072</v>
      </c>
      <c r="B788" s="463">
        <v>36</v>
      </c>
      <c r="C788" s="464" t="s">
        <v>651</v>
      </c>
      <c r="D788" s="465" t="s">
        <v>381</v>
      </c>
      <c r="E788" s="429" t="s">
        <v>5471</v>
      </c>
      <c r="F788" s="429" t="s">
        <v>3575</v>
      </c>
      <c r="G788" s="429" t="s">
        <v>4999</v>
      </c>
      <c r="H788" s="431">
        <f>VLOOKUP(A788,'02.04.2024'!$A$2:$D$70989,3,FALSE)</f>
        <v>7145</v>
      </c>
      <c r="I788" s="431"/>
      <c r="J788" s="432">
        <v>200</v>
      </c>
      <c r="K788" s="433"/>
      <c r="L788" s="433"/>
      <c r="M788" s="433">
        <v>45315</v>
      </c>
      <c r="N788" s="433" t="s">
        <v>1811</v>
      </c>
      <c r="O788" s="434">
        <v>9791036336072</v>
      </c>
      <c r="P788" s="434" t="s">
        <v>4998</v>
      </c>
      <c r="Q788" s="434">
        <v>5999295</v>
      </c>
      <c r="R788" s="466">
        <v>12.9</v>
      </c>
      <c r="S788" s="436">
        <f t="shared" si="105"/>
        <v>12.227488151658768</v>
      </c>
      <c r="T788" s="467">
        <v>5.5E-2</v>
      </c>
      <c r="U788" s="1082"/>
      <c r="V788" s="438">
        <f t="shared" si="106"/>
        <v>0</v>
      </c>
      <c r="W788" s="439">
        <f t="shared" si="110"/>
        <v>0</v>
      </c>
      <c r="X788" s="440"/>
      <c r="Y788" s="440"/>
      <c r="Z788" s="440"/>
      <c r="AA788" s="440"/>
      <c r="AB788" s="440"/>
      <c r="AC788" s="441">
        <f t="shared" si="107"/>
        <v>0</v>
      </c>
      <c r="AD788" s="442">
        <f>IF($AC$2430&lt;85,AC788,AC788-(AC788*'EN-TÊTE DÉLÉGUES'!$C$37))</f>
        <v>0</v>
      </c>
      <c r="AE788" s="443">
        <f t="shared" si="111"/>
        <v>5.5E-2</v>
      </c>
      <c r="AF788" s="444">
        <f t="shared" si="108"/>
        <v>0</v>
      </c>
      <c r="AG788" s="445">
        <f t="shared" si="109"/>
        <v>0</v>
      </c>
    </row>
    <row r="789" spans="1:36" s="408" customFormat="1" ht="12" customHeight="1" x14ac:dyDescent="0.15">
      <c r="A789" s="449">
        <v>9791036311222</v>
      </c>
      <c r="B789" s="395">
        <v>36</v>
      </c>
      <c r="C789" s="393" t="s">
        <v>651</v>
      </c>
      <c r="D789" s="393" t="s">
        <v>381</v>
      </c>
      <c r="E789" s="450" t="s">
        <v>5471</v>
      </c>
      <c r="F789" s="450" t="s">
        <v>2080</v>
      </c>
      <c r="G789" s="450" t="s">
        <v>2081</v>
      </c>
      <c r="H789" s="394">
        <f>VLOOKUP(A789,'02.04.2024'!$A$2:$D$70989,3,FALSE)</f>
        <v>1193</v>
      </c>
      <c r="I789" s="395"/>
      <c r="J789" s="414">
        <v>200</v>
      </c>
      <c r="K789" s="396"/>
      <c r="L789" s="396"/>
      <c r="M789" s="396">
        <v>44090</v>
      </c>
      <c r="N789" s="396"/>
      <c r="O789" s="394">
        <v>9791036311222</v>
      </c>
      <c r="P789" s="451" t="s">
        <v>2105</v>
      </c>
      <c r="Q789" s="394">
        <v>5242343</v>
      </c>
      <c r="R789" s="398">
        <v>6.9</v>
      </c>
      <c r="S789" s="398">
        <f t="shared" si="105"/>
        <v>6.5402843601895739</v>
      </c>
      <c r="T789" s="452">
        <v>5.5E-2</v>
      </c>
      <c r="U789" s="1077"/>
      <c r="V789" s="400">
        <f t="shared" si="106"/>
        <v>0</v>
      </c>
      <c r="W789" s="401">
        <f t="shared" si="110"/>
        <v>0</v>
      </c>
      <c r="X789" s="402"/>
      <c r="Y789" s="402"/>
      <c r="Z789" s="402"/>
      <c r="AA789" s="402"/>
      <c r="AB789" s="402"/>
      <c r="AC789" s="403">
        <f t="shared" si="107"/>
        <v>0</v>
      </c>
      <c r="AD789" s="404">
        <f>IF($AC$2430&lt;85,AC789,AC789-(AC789*'EN-TÊTE DÉLÉGUES'!$C$37))</f>
        <v>0</v>
      </c>
      <c r="AE789" s="405">
        <f t="shared" si="111"/>
        <v>5.5E-2</v>
      </c>
      <c r="AF789" s="406">
        <f t="shared" si="108"/>
        <v>0</v>
      </c>
      <c r="AG789" s="407">
        <f t="shared" si="109"/>
        <v>0</v>
      </c>
    </row>
    <row r="790" spans="1:36" s="408" customFormat="1" ht="12" customHeight="1" x14ac:dyDescent="0.15">
      <c r="A790" s="449">
        <v>9791036311239</v>
      </c>
      <c r="B790" s="395">
        <v>36</v>
      </c>
      <c r="C790" s="450" t="s">
        <v>651</v>
      </c>
      <c r="D790" s="450" t="s">
        <v>381</v>
      </c>
      <c r="E790" s="450" t="s">
        <v>5471</v>
      </c>
      <c r="F790" s="450" t="s">
        <v>2080</v>
      </c>
      <c r="G790" s="450" t="s">
        <v>2082</v>
      </c>
      <c r="H790" s="394">
        <f>VLOOKUP(A790,'02.04.2024'!$A$2:$D$70989,3,FALSE)</f>
        <v>1631</v>
      </c>
      <c r="I790" s="395"/>
      <c r="J790" s="414">
        <v>200</v>
      </c>
      <c r="K790" s="396"/>
      <c r="L790" s="396"/>
      <c r="M790" s="396">
        <v>44090</v>
      </c>
      <c r="N790" s="396"/>
      <c r="O790" s="394">
        <v>9791036311239</v>
      </c>
      <c r="P790" s="451" t="s">
        <v>2106</v>
      </c>
      <c r="Q790" s="394">
        <v>5242467</v>
      </c>
      <c r="R790" s="398">
        <v>6.9</v>
      </c>
      <c r="S790" s="398">
        <f t="shared" si="105"/>
        <v>6.5402843601895739</v>
      </c>
      <c r="T790" s="452">
        <v>5.5E-2</v>
      </c>
      <c r="U790" s="1077"/>
      <c r="V790" s="400">
        <f t="shared" si="106"/>
        <v>0</v>
      </c>
      <c r="W790" s="401">
        <f t="shared" si="110"/>
        <v>0</v>
      </c>
      <c r="X790" s="402"/>
      <c r="Y790" s="402"/>
      <c r="Z790" s="402"/>
      <c r="AA790" s="402"/>
      <c r="AB790" s="402"/>
      <c r="AC790" s="403">
        <f t="shared" si="107"/>
        <v>0</v>
      </c>
      <c r="AD790" s="404">
        <f>IF($AC$2430&lt;85,AC790,AC790-(AC790*'EN-TÊTE DÉLÉGUES'!$C$37))</f>
        <v>0</v>
      </c>
      <c r="AE790" s="405">
        <f t="shared" si="111"/>
        <v>5.5E-2</v>
      </c>
      <c r="AF790" s="406">
        <f t="shared" si="108"/>
        <v>0</v>
      </c>
      <c r="AG790" s="407">
        <f t="shared" si="109"/>
        <v>0</v>
      </c>
    </row>
    <row r="791" spans="1:36" s="408" customFormat="1" ht="12" customHeight="1" x14ac:dyDescent="0.15">
      <c r="A791" s="449">
        <v>9791036312564</v>
      </c>
      <c r="B791" s="395">
        <v>36</v>
      </c>
      <c r="C791" s="393" t="s">
        <v>651</v>
      </c>
      <c r="D791" s="393" t="s">
        <v>381</v>
      </c>
      <c r="E791" s="450" t="s">
        <v>5471</v>
      </c>
      <c r="F791" s="450" t="s">
        <v>2080</v>
      </c>
      <c r="G791" s="450" t="s">
        <v>2313</v>
      </c>
      <c r="H791" s="394">
        <f>VLOOKUP(A791,'02.04.2024'!$A$2:$D$70989,3,FALSE)</f>
        <v>1185</v>
      </c>
      <c r="I791" s="395"/>
      <c r="J791" s="414">
        <v>300</v>
      </c>
      <c r="K791" s="396"/>
      <c r="L791" s="396"/>
      <c r="M791" s="396">
        <v>44223</v>
      </c>
      <c r="N791" s="396"/>
      <c r="O791" s="394">
        <v>9791036312564</v>
      </c>
      <c r="P791" s="451" t="s">
        <v>2311</v>
      </c>
      <c r="Q791" s="394">
        <v>6056036</v>
      </c>
      <c r="R791" s="398">
        <v>6.9</v>
      </c>
      <c r="S791" s="398">
        <f t="shared" si="105"/>
        <v>6.5402843601895739</v>
      </c>
      <c r="T791" s="452">
        <v>5.5E-2</v>
      </c>
      <c r="U791" s="1077"/>
      <c r="V791" s="400">
        <f t="shared" si="106"/>
        <v>0</v>
      </c>
      <c r="W791" s="401">
        <f t="shared" si="110"/>
        <v>0</v>
      </c>
      <c r="X791" s="402"/>
      <c r="Y791" s="402"/>
      <c r="Z791" s="402"/>
      <c r="AA791" s="402"/>
      <c r="AB791" s="402"/>
      <c r="AC791" s="403">
        <f t="shared" si="107"/>
        <v>0</v>
      </c>
      <c r="AD791" s="404">
        <f>IF($AC$2430&lt;85,AC791,AC791-(AC791*'EN-TÊTE DÉLÉGUES'!$C$37))</f>
        <v>0</v>
      </c>
      <c r="AE791" s="405">
        <f t="shared" si="111"/>
        <v>5.5E-2</v>
      </c>
      <c r="AF791" s="406">
        <f t="shared" si="108"/>
        <v>0</v>
      </c>
      <c r="AG791" s="407">
        <f t="shared" si="109"/>
        <v>0</v>
      </c>
    </row>
    <row r="792" spans="1:36" s="408" customFormat="1" ht="12" customHeight="1" x14ac:dyDescent="0.15">
      <c r="A792" s="449">
        <v>9791036312571</v>
      </c>
      <c r="B792" s="395">
        <v>36</v>
      </c>
      <c r="C792" s="450" t="s">
        <v>651</v>
      </c>
      <c r="D792" s="450" t="s">
        <v>381</v>
      </c>
      <c r="E792" s="450" t="s">
        <v>5471</v>
      </c>
      <c r="F792" s="450" t="s">
        <v>2080</v>
      </c>
      <c r="G792" s="450" t="s">
        <v>2314</v>
      </c>
      <c r="H792" s="394">
        <f>VLOOKUP(A792,'02.04.2024'!$A$2:$D$70989,3,FALSE)</f>
        <v>700</v>
      </c>
      <c r="I792" s="395"/>
      <c r="J792" s="414">
        <v>300</v>
      </c>
      <c r="K792" s="396"/>
      <c r="L792" s="396"/>
      <c r="M792" s="396">
        <v>44349</v>
      </c>
      <c r="N792" s="396"/>
      <c r="O792" s="394">
        <v>9791036312571</v>
      </c>
      <c r="P792" s="451" t="s">
        <v>2312</v>
      </c>
      <c r="Q792" s="394">
        <v>6056159</v>
      </c>
      <c r="R792" s="398">
        <v>6.9</v>
      </c>
      <c r="S792" s="398">
        <f t="shared" si="105"/>
        <v>6.5402843601895739</v>
      </c>
      <c r="T792" s="452">
        <v>5.5E-2</v>
      </c>
      <c r="U792" s="1077"/>
      <c r="V792" s="400">
        <f t="shared" si="106"/>
        <v>0</v>
      </c>
      <c r="W792" s="401">
        <f t="shared" si="110"/>
        <v>0</v>
      </c>
      <c r="X792" s="402"/>
      <c r="Y792" s="402"/>
      <c r="Z792" s="402"/>
      <c r="AA792" s="402"/>
      <c r="AB792" s="402"/>
      <c r="AC792" s="403">
        <f t="shared" si="107"/>
        <v>0</v>
      </c>
      <c r="AD792" s="404">
        <f>IF($AC$2430&lt;85,AC792,AC792-(AC792*'EN-TÊTE DÉLÉGUES'!$C$37))</f>
        <v>0</v>
      </c>
      <c r="AE792" s="405">
        <f t="shared" si="111"/>
        <v>5.5E-2</v>
      </c>
      <c r="AF792" s="406">
        <f t="shared" si="108"/>
        <v>0</v>
      </c>
      <c r="AG792" s="407">
        <f t="shared" si="109"/>
        <v>0</v>
      </c>
    </row>
    <row r="793" spans="1:36" s="408" customFormat="1" ht="12" customHeight="1" x14ac:dyDescent="0.15">
      <c r="A793" s="449">
        <v>9791036319259</v>
      </c>
      <c r="B793" s="395">
        <v>36</v>
      </c>
      <c r="C793" s="450" t="s">
        <v>651</v>
      </c>
      <c r="D793" s="450" t="s">
        <v>381</v>
      </c>
      <c r="E793" s="450" t="s">
        <v>5471</v>
      </c>
      <c r="F793" s="450" t="s">
        <v>2080</v>
      </c>
      <c r="G793" s="450" t="s">
        <v>2768</v>
      </c>
      <c r="H793" s="394">
        <f>VLOOKUP(A793,'02.04.2024'!$A$2:$D$70989,3,FALSE)</f>
        <v>621</v>
      </c>
      <c r="I793" s="395"/>
      <c r="J793" s="414">
        <v>300</v>
      </c>
      <c r="K793" s="396"/>
      <c r="L793" s="396"/>
      <c r="M793" s="396">
        <v>44510</v>
      </c>
      <c r="N793" s="395"/>
      <c r="O793" s="394">
        <v>9791036319259</v>
      </c>
      <c r="P793" s="414" t="s">
        <v>2767</v>
      </c>
      <c r="Q793" s="414">
        <v>4626215</v>
      </c>
      <c r="R793" s="398">
        <v>6.9</v>
      </c>
      <c r="S793" s="398">
        <f t="shared" si="105"/>
        <v>6.5402843601895739</v>
      </c>
      <c r="T793" s="452">
        <v>5.5E-2</v>
      </c>
      <c r="U793" s="1077"/>
      <c r="V793" s="400">
        <f t="shared" ref="V793:V812" si="112">AC793</f>
        <v>0</v>
      </c>
      <c r="W793" s="401">
        <f t="shared" si="110"/>
        <v>0</v>
      </c>
      <c r="X793" s="402"/>
      <c r="Y793" s="402"/>
      <c r="Z793" s="402"/>
      <c r="AA793" s="402"/>
      <c r="AB793" s="402"/>
      <c r="AC793" s="403">
        <f t="shared" ref="AC793:AC812" si="113">W793/(1+AE793)</f>
        <v>0</v>
      </c>
      <c r="AD793" s="404">
        <f>IF($AC$2430&lt;85,AC793,AC793-(AC793*'EN-TÊTE DÉLÉGUES'!$C$37))</f>
        <v>0</v>
      </c>
      <c r="AE793" s="405">
        <f t="shared" si="111"/>
        <v>5.5E-2</v>
      </c>
      <c r="AF793" s="406">
        <f t="shared" ref="AF793:AF812" si="114">+AD793*AE793</f>
        <v>0</v>
      </c>
      <c r="AG793" s="407">
        <f t="shared" ref="AG793:AG812" si="115">+AD793+AF793</f>
        <v>0</v>
      </c>
    </row>
    <row r="794" spans="1:36" s="408" customFormat="1" ht="12" customHeight="1" x14ac:dyDescent="0.15">
      <c r="A794" s="449">
        <v>9791036332807</v>
      </c>
      <c r="B794" s="395">
        <v>36</v>
      </c>
      <c r="C794" s="450" t="s">
        <v>651</v>
      </c>
      <c r="D794" s="450" t="s">
        <v>381</v>
      </c>
      <c r="E794" s="450" t="s">
        <v>5471</v>
      </c>
      <c r="F794" s="450" t="s">
        <v>2080</v>
      </c>
      <c r="G794" s="450" t="s">
        <v>4164</v>
      </c>
      <c r="H794" s="394">
        <f>VLOOKUP(A794,'02.04.2024'!$A$2:$D$70989,3,FALSE)</f>
        <v>1530</v>
      </c>
      <c r="I794" s="395"/>
      <c r="J794" s="414">
        <v>300</v>
      </c>
      <c r="K794" s="396"/>
      <c r="L794" s="396"/>
      <c r="M794" s="396">
        <v>44951</v>
      </c>
      <c r="N794" s="395"/>
      <c r="O794" s="394">
        <v>9791036332807</v>
      </c>
      <c r="P794" s="414" t="s">
        <v>3234</v>
      </c>
      <c r="Q794" s="414">
        <v>4502151</v>
      </c>
      <c r="R794" s="398">
        <v>6.9</v>
      </c>
      <c r="S794" s="398">
        <f t="shared" si="105"/>
        <v>6.5402843601895739</v>
      </c>
      <c r="T794" s="452">
        <v>5.5E-2</v>
      </c>
      <c r="U794" s="1077"/>
      <c r="V794" s="400">
        <f t="shared" si="112"/>
        <v>0</v>
      </c>
      <c r="W794" s="401">
        <f t="shared" si="110"/>
        <v>0</v>
      </c>
      <c r="X794" s="402"/>
      <c r="Y794" s="402"/>
      <c r="Z794" s="402"/>
      <c r="AA794" s="402"/>
      <c r="AB794" s="402"/>
      <c r="AC794" s="421">
        <f t="shared" si="113"/>
        <v>0</v>
      </c>
      <c r="AD794" s="422">
        <f>IF($AC$2430&lt;85,AC794,AC794-(AC794*'EN-TÊTE DÉLÉGUES'!$C$37))</f>
        <v>0</v>
      </c>
      <c r="AE794" s="423">
        <f t="shared" si="111"/>
        <v>5.5E-2</v>
      </c>
      <c r="AF794" s="424">
        <f t="shared" si="114"/>
        <v>0</v>
      </c>
      <c r="AG794" s="425">
        <f t="shared" si="115"/>
        <v>0</v>
      </c>
    </row>
    <row r="795" spans="1:36" s="408" customFormat="1" ht="12" customHeight="1" x14ac:dyDescent="0.15">
      <c r="A795" s="391">
        <v>9791036305351</v>
      </c>
      <c r="B795" s="395">
        <v>37</v>
      </c>
      <c r="C795" s="393" t="s">
        <v>651</v>
      </c>
      <c r="D795" s="393" t="s">
        <v>381</v>
      </c>
      <c r="E795" s="393" t="s">
        <v>5471</v>
      </c>
      <c r="F795" s="393" t="s">
        <v>1041</v>
      </c>
      <c r="G795" s="450" t="s">
        <v>1869</v>
      </c>
      <c r="H795" s="394">
        <f>VLOOKUP(A795,'02.04.2024'!$A$2:$D$70989,3,FALSE)</f>
        <v>2259</v>
      </c>
      <c r="I795" s="395"/>
      <c r="J795" s="395">
        <v>200</v>
      </c>
      <c r="K795" s="396"/>
      <c r="L795" s="396"/>
      <c r="M795" s="396">
        <v>43565</v>
      </c>
      <c r="N795" s="396"/>
      <c r="O795" s="397">
        <v>9791036305351</v>
      </c>
      <c r="P795" s="409" t="s">
        <v>1096</v>
      </c>
      <c r="Q795" s="397">
        <v>6394579</v>
      </c>
      <c r="R795" s="398">
        <v>6.9</v>
      </c>
      <c r="S795" s="398">
        <f t="shared" si="105"/>
        <v>6.5402843601895739</v>
      </c>
      <c r="T795" s="399">
        <v>5.5E-2</v>
      </c>
      <c r="U795" s="1077"/>
      <c r="V795" s="400">
        <f t="shared" si="112"/>
        <v>0</v>
      </c>
      <c r="W795" s="401">
        <f t="shared" si="110"/>
        <v>0</v>
      </c>
      <c r="X795" s="402"/>
      <c r="Y795" s="402"/>
      <c r="Z795" s="402"/>
      <c r="AA795" s="402"/>
      <c r="AB795" s="402"/>
      <c r="AC795" s="403">
        <f t="shared" si="113"/>
        <v>0</v>
      </c>
      <c r="AD795" s="404">
        <f>IF($AC$2430&lt;85,AC795,AC795-(AC795*'EN-TÊTE DÉLÉGUES'!$C$37))</f>
        <v>0</v>
      </c>
      <c r="AE795" s="405">
        <f t="shared" si="111"/>
        <v>5.5E-2</v>
      </c>
      <c r="AF795" s="406">
        <f t="shared" si="114"/>
        <v>0</v>
      </c>
      <c r="AG795" s="407">
        <f t="shared" si="115"/>
        <v>0</v>
      </c>
    </row>
    <row r="796" spans="1:36" s="408" customFormat="1" ht="12" customHeight="1" x14ac:dyDescent="0.15">
      <c r="A796" s="391">
        <v>9791036305368</v>
      </c>
      <c r="B796" s="395">
        <v>37</v>
      </c>
      <c r="C796" s="393" t="s">
        <v>651</v>
      </c>
      <c r="D796" s="393" t="s">
        <v>381</v>
      </c>
      <c r="E796" s="393" t="s">
        <v>5471</v>
      </c>
      <c r="F796" s="393" t="s">
        <v>1041</v>
      </c>
      <c r="G796" s="450" t="s">
        <v>3570</v>
      </c>
      <c r="H796" s="394">
        <f>VLOOKUP(A796,'02.04.2024'!$A$2:$D$70989,3,FALSE)</f>
        <v>2339</v>
      </c>
      <c r="I796" s="395"/>
      <c r="J796" s="395">
        <v>200</v>
      </c>
      <c r="K796" s="396"/>
      <c r="L796" s="396"/>
      <c r="M796" s="396">
        <v>43565</v>
      </c>
      <c r="N796" s="396"/>
      <c r="O796" s="397">
        <v>9791036305368</v>
      </c>
      <c r="P796" s="409" t="s">
        <v>1097</v>
      </c>
      <c r="Q796" s="397">
        <v>6394702</v>
      </c>
      <c r="R796" s="398">
        <v>6.9</v>
      </c>
      <c r="S796" s="398">
        <f t="shared" si="105"/>
        <v>6.5402843601895739</v>
      </c>
      <c r="T796" s="399">
        <v>5.5E-2</v>
      </c>
      <c r="U796" s="1077"/>
      <c r="V796" s="400">
        <f t="shared" si="112"/>
        <v>0</v>
      </c>
      <c r="W796" s="401">
        <f t="shared" si="110"/>
        <v>0</v>
      </c>
      <c r="X796" s="402"/>
      <c r="Y796" s="402"/>
      <c r="Z796" s="402"/>
      <c r="AA796" s="402"/>
      <c r="AB796" s="402"/>
      <c r="AC796" s="403">
        <f t="shared" si="113"/>
        <v>0</v>
      </c>
      <c r="AD796" s="404">
        <f>IF($AC$2430&lt;85,AC796,AC796-(AC796*'EN-TÊTE DÉLÉGUES'!$C$37))</f>
        <v>0</v>
      </c>
      <c r="AE796" s="405">
        <f t="shared" si="111"/>
        <v>5.5E-2</v>
      </c>
      <c r="AF796" s="406">
        <f t="shared" si="114"/>
        <v>0</v>
      </c>
      <c r="AG796" s="407">
        <f t="shared" si="115"/>
        <v>0</v>
      </c>
    </row>
    <row r="797" spans="1:36" s="408" customFormat="1" ht="12" customHeight="1" x14ac:dyDescent="0.15">
      <c r="A797" s="391">
        <v>9791036310744</v>
      </c>
      <c r="B797" s="395">
        <v>37</v>
      </c>
      <c r="C797" s="426" t="s">
        <v>651</v>
      </c>
      <c r="D797" s="393" t="s">
        <v>381</v>
      </c>
      <c r="E797" s="393" t="s">
        <v>5471</v>
      </c>
      <c r="F797" s="393" t="s">
        <v>1041</v>
      </c>
      <c r="G797" s="393" t="s">
        <v>3571</v>
      </c>
      <c r="H797" s="394">
        <f>VLOOKUP(A797,'02.04.2024'!$A$2:$D$70989,3,FALSE)</f>
        <v>848</v>
      </c>
      <c r="I797" s="395"/>
      <c r="J797" s="414">
        <v>300</v>
      </c>
      <c r="K797" s="396"/>
      <c r="L797" s="396"/>
      <c r="M797" s="396">
        <v>43754</v>
      </c>
      <c r="N797" s="396"/>
      <c r="O797" s="397">
        <v>9791036310744</v>
      </c>
      <c r="P797" s="409" t="s">
        <v>1420</v>
      </c>
      <c r="Q797" s="397">
        <v>5069857</v>
      </c>
      <c r="R797" s="398">
        <v>6.9</v>
      </c>
      <c r="S797" s="398">
        <f t="shared" si="105"/>
        <v>6.5402843601895739</v>
      </c>
      <c r="T797" s="399">
        <v>5.5E-2</v>
      </c>
      <c r="U797" s="1077"/>
      <c r="V797" s="400">
        <f t="shared" si="112"/>
        <v>0</v>
      </c>
      <c r="W797" s="401">
        <f t="shared" si="110"/>
        <v>0</v>
      </c>
      <c r="X797" s="402"/>
      <c r="Y797" s="402"/>
      <c r="Z797" s="402"/>
      <c r="AA797" s="402"/>
      <c r="AB797" s="402"/>
      <c r="AC797" s="403">
        <f t="shared" si="113"/>
        <v>0</v>
      </c>
      <c r="AD797" s="404">
        <f>IF($AC$2430&lt;85,AC797,AC797-(AC797*'EN-TÊTE DÉLÉGUES'!$C$37))</f>
        <v>0</v>
      </c>
      <c r="AE797" s="405">
        <f t="shared" si="111"/>
        <v>5.5E-2</v>
      </c>
      <c r="AF797" s="406">
        <f t="shared" si="114"/>
        <v>0</v>
      </c>
      <c r="AG797" s="407">
        <f t="shared" si="115"/>
        <v>0</v>
      </c>
    </row>
    <row r="798" spans="1:36" s="408" customFormat="1" ht="12" customHeight="1" x14ac:dyDescent="0.15">
      <c r="A798" s="391">
        <v>9791036310751</v>
      </c>
      <c r="B798" s="395">
        <v>37</v>
      </c>
      <c r="C798" s="426" t="s">
        <v>651</v>
      </c>
      <c r="D798" s="393" t="s">
        <v>381</v>
      </c>
      <c r="E798" s="393" t="s">
        <v>5471</v>
      </c>
      <c r="F798" s="393" t="s">
        <v>1041</v>
      </c>
      <c r="G798" s="393" t="s">
        <v>1654</v>
      </c>
      <c r="H798" s="394">
        <f>VLOOKUP(A798,'02.04.2024'!$A$2:$D$70989,3,FALSE)</f>
        <v>196</v>
      </c>
      <c r="I798" s="395"/>
      <c r="J798" s="414">
        <v>200</v>
      </c>
      <c r="K798" s="396"/>
      <c r="L798" s="396"/>
      <c r="M798" s="396">
        <v>43859</v>
      </c>
      <c r="N798" s="396"/>
      <c r="O798" s="397">
        <v>9791036310751</v>
      </c>
      <c r="P798" s="409" t="s">
        <v>1494</v>
      </c>
      <c r="Q798" s="397">
        <v>5069980</v>
      </c>
      <c r="R798" s="398">
        <v>6.9</v>
      </c>
      <c r="S798" s="398">
        <f t="shared" si="105"/>
        <v>6.5402843601895739</v>
      </c>
      <c r="T798" s="399">
        <v>5.5E-2</v>
      </c>
      <c r="U798" s="1077"/>
      <c r="V798" s="400">
        <f t="shared" si="112"/>
        <v>0</v>
      </c>
      <c r="W798" s="401">
        <f t="shared" si="110"/>
        <v>0</v>
      </c>
      <c r="X798" s="402"/>
      <c r="Y798" s="402"/>
      <c r="Z798" s="402"/>
      <c r="AA798" s="402"/>
      <c r="AB798" s="402"/>
      <c r="AC798" s="403">
        <f t="shared" si="113"/>
        <v>0</v>
      </c>
      <c r="AD798" s="404">
        <f>IF($AC$2430&lt;85,AC798,AC798-(AC798*'EN-TÊTE DÉLÉGUES'!$C$37))</f>
        <v>0</v>
      </c>
      <c r="AE798" s="405">
        <f t="shared" si="111"/>
        <v>5.5E-2</v>
      </c>
      <c r="AF798" s="406">
        <f t="shared" si="114"/>
        <v>0</v>
      </c>
      <c r="AG798" s="407">
        <f t="shared" si="115"/>
        <v>0</v>
      </c>
    </row>
    <row r="799" spans="1:36" s="408" customFormat="1" ht="12" customHeight="1" x14ac:dyDescent="0.15">
      <c r="A799" s="449">
        <v>9791036319235</v>
      </c>
      <c r="B799" s="395">
        <v>37</v>
      </c>
      <c r="C799" s="426" t="s">
        <v>651</v>
      </c>
      <c r="D799" s="393" t="s">
        <v>381</v>
      </c>
      <c r="E799" s="393" t="s">
        <v>5471</v>
      </c>
      <c r="F799" s="393" t="s">
        <v>1041</v>
      </c>
      <c r="G799" s="514" t="s">
        <v>3038</v>
      </c>
      <c r="H799" s="394">
        <f>VLOOKUP(A799,'02.04.2024'!$A$2:$D$70989,3,FALSE)</f>
        <v>9</v>
      </c>
      <c r="I799" s="414"/>
      <c r="J799" s="395">
        <v>200</v>
      </c>
      <c r="K799" s="396"/>
      <c r="L799" s="396"/>
      <c r="M799" s="396">
        <v>44223</v>
      </c>
      <c r="N799" s="396"/>
      <c r="O799" s="394">
        <v>9791036319235</v>
      </c>
      <c r="P799" s="451" t="s">
        <v>2236</v>
      </c>
      <c r="Q799" s="414">
        <v>4626092</v>
      </c>
      <c r="R799" s="398">
        <v>6.9</v>
      </c>
      <c r="S799" s="398">
        <f t="shared" si="105"/>
        <v>6.5402843601895739</v>
      </c>
      <c r="T799" s="452">
        <v>5.5E-2</v>
      </c>
      <c r="U799" s="1077"/>
      <c r="V799" s="400">
        <f t="shared" si="112"/>
        <v>0</v>
      </c>
      <c r="W799" s="401">
        <f t="shared" si="110"/>
        <v>0</v>
      </c>
      <c r="X799" s="402"/>
      <c r="Y799" s="402"/>
      <c r="Z799" s="402"/>
      <c r="AA799" s="402"/>
      <c r="AB799" s="402"/>
      <c r="AC799" s="403">
        <f t="shared" si="113"/>
        <v>0</v>
      </c>
      <c r="AD799" s="404">
        <f>IF($AC$2430&lt;85,AC799,AC799-(AC799*'EN-TÊTE DÉLÉGUES'!$C$37))</f>
        <v>0</v>
      </c>
      <c r="AE799" s="405">
        <f t="shared" si="111"/>
        <v>5.5E-2</v>
      </c>
      <c r="AF799" s="406">
        <f t="shared" si="114"/>
        <v>0</v>
      </c>
      <c r="AG799" s="407">
        <f t="shared" si="115"/>
        <v>0</v>
      </c>
    </row>
    <row r="800" spans="1:36" s="408" customFormat="1" ht="12" customHeight="1" x14ac:dyDescent="0.15">
      <c r="A800" s="449">
        <v>9791036310768</v>
      </c>
      <c r="B800" s="395">
        <v>37</v>
      </c>
      <c r="C800" s="426" t="s">
        <v>651</v>
      </c>
      <c r="D800" s="393" t="s">
        <v>381</v>
      </c>
      <c r="E800" s="393" t="s">
        <v>5471</v>
      </c>
      <c r="F800" s="393" t="s">
        <v>1041</v>
      </c>
      <c r="G800" s="514" t="s">
        <v>3039</v>
      </c>
      <c r="H800" s="394">
        <f>VLOOKUP(A800,'02.04.2024'!$A$2:$D$70989,3,FALSE)</f>
        <v>486</v>
      </c>
      <c r="I800" s="414"/>
      <c r="J800" s="414">
        <v>200</v>
      </c>
      <c r="K800" s="396"/>
      <c r="L800" s="396"/>
      <c r="M800" s="396">
        <v>44349</v>
      </c>
      <c r="N800" s="579"/>
      <c r="O800" s="394">
        <v>9791036310768</v>
      </c>
      <c r="P800" s="451" t="s">
        <v>1868</v>
      </c>
      <c r="Q800" s="414">
        <v>5070103</v>
      </c>
      <c r="R800" s="398">
        <v>6.9</v>
      </c>
      <c r="S800" s="398">
        <f t="shared" si="105"/>
        <v>6.5402843601895739</v>
      </c>
      <c r="T800" s="452">
        <v>5.5E-2</v>
      </c>
      <c r="U800" s="1077"/>
      <c r="V800" s="400">
        <f t="shared" si="112"/>
        <v>0</v>
      </c>
      <c r="W800" s="401">
        <f t="shared" si="110"/>
        <v>0</v>
      </c>
      <c r="X800" s="402"/>
      <c r="Y800" s="402"/>
      <c r="Z800" s="402"/>
      <c r="AA800" s="402"/>
      <c r="AB800" s="402"/>
      <c r="AC800" s="403">
        <f t="shared" si="113"/>
        <v>0</v>
      </c>
      <c r="AD800" s="404">
        <f>IF($AC$2430&lt;85,AC800,AC800-(AC800*'EN-TÊTE DÉLÉGUES'!$C$37))</f>
        <v>0</v>
      </c>
      <c r="AE800" s="405">
        <f t="shared" si="111"/>
        <v>5.5E-2</v>
      </c>
      <c r="AF800" s="406">
        <f t="shared" si="114"/>
        <v>0</v>
      </c>
      <c r="AG800" s="407">
        <f t="shared" si="115"/>
        <v>0</v>
      </c>
    </row>
    <row r="801" spans="1:36" s="408" customFormat="1" ht="12" customHeight="1" x14ac:dyDescent="0.15">
      <c r="A801" s="449">
        <v>9791036319242</v>
      </c>
      <c r="B801" s="395">
        <v>37</v>
      </c>
      <c r="C801" s="426" t="s">
        <v>651</v>
      </c>
      <c r="D801" s="393" t="s">
        <v>381</v>
      </c>
      <c r="E801" s="393" t="s">
        <v>5471</v>
      </c>
      <c r="F801" s="393" t="s">
        <v>1041</v>
      </c>
      <c r="G801" s="514" t="s">
        <v>3235</v>
      </c>
      <c r="H801" s="394">
        <f>VLOOKUP(A801,'02.04.2024'!$A$2:$D$70989,3,FALSE)</f>
        <v>934</v>
      </c>
      <c r="I801" s="414"/>
      <c r="J801" s="395">
        <v>200</v>
      </c>
      <c r="K801" s="396"/>
      <c r="L801" s="396"/>
      <c r="M801" s="396">
        <v>44587</v>
      </c>
      <c r="N801" s="516"/>
      <c r="O801" s="394">
        <v>9791036319242</v>
      </c>
      <c r="P801" s="414" t="s">
        <v>2784</v>
      </c>
      <c r="Q801" s="414">
        <v>4624491</v>
      </c>
      <c r="R801" s="398">
        <v>6.9</v>
      </c>
      <c r="S801" s="398">
        <f t="shared" si="105"/>
        <v>6.5402843601895739</v>
      </c>
      <c r="T801" s="452">
        <v>5.5E-2</v>
      </c>
      <c r="U801" s="1077"/>
      <c r="V801" s="400">
        <f t="shared" si="112"/>
        <v>0</v>
      </c>
      <c r="W801" s="401">
        <f t="shared" si="110"/>
        <v>0</v>
      </c>
      <c r="X801" s="402"/>
      <c r="Y801" s="402"/>
      <c r="Z801" s="402"/>
      <c r="AA801" s="402"/>
      <c r="AB801" s="402"/>
      <c r="AC801" s="403">
        <f t="shared" si="113"/>
        <v>0</v>
      </c>
      <c r="AD801" s="404">
        <f>IF($AC$2430&lt;85,AC801,AC801-(AC801*'EN-TÊTE DÉLÉGUES'!$C$37))</f>
        <v>0</v>
      </c>
      <c r="AE801" s="405">
        <f t="shared" si="111"/>
        <v>5.5E-2</v>
      </c>
      <c r="AF801" s="406">
        <f t="shared" si="114"/>
        <v>0</v>
      </c>
      <c r="AG801" s="407">
        <f t="shared" si="115"/>
        <v>0</v>
      </c>
    </row>
    <row r="802" spans="1:36" s="408" customFormat="1" ht="12" customHeight="1" x14ac:dyDescent="0.15">
      <c r="A802" s="391">
        <v>9791036332937</v>
      </c>
      <c r="B802" s="395">
        <v>37</v>
      </c>
      <c r="C802" s="426" t="s">
        <v>651</v>
      </c>
      <c r="D802" s="393" t="s">
        <v>381</v>
      </c>
      <c r="E802" s="393" t="s">
        <v>5471</v>
      </c>
      <c r="F802" s="393" t="s">
        <v>1041</v>
      </c>
      <c r="G802" s="393" t="s">
        <v>3790</v>
      </c>
      <c r="H802" s="394">
        <f>VLOOKUP(A802,'02.04.2024'!$A$2:$D$70989,3,FALSE)</f>
        <v>1325</v>
      </c>
      <c r="I802" s="394"/>
      <c r="J802" s="395">
        <v>300</v>
      </c>
      <c r="K802" s="396"/>
      <c r="L802" s="396"/>
      <c r="M802" s="396">
        <v>44832</v>
      </c>
      <c r="N802" s="396"/>
      <c r="O802" s="397">
        <v>9791036332937</v>
      </c>
      <c r="P802" s="397" t="s">
        <v>3791</v>
      </c>
      <c r="Q802" s="397">
        <v>4544252</v>
      </c>
      <c r="R802" s="490">
        <v>6.9</v>
      </c>
      <c r="S802" s="398">
        <f t="shared" si="105"/>
        <v>6.5402843601895739</v>
      </c>
      <c r="T802" s="452">
        <v>5.5E-2</v>
      </c>
      <c r="U802" s="1077"/>
      <c r="V802" s="400">
        <f t="shared" si="112"/>
        <v>0</v>
      </c>
      <c r="W802" s="401">
        <f t="shared" si="110"/>
        <v>0</v>
      </c>
      <c r="X802" s="491"/>
      <c r="Y802" s="402"/>
      <c r="Z802" s="402"/>
      <c r="AA802" s="402"/>
      <c r="AB802" s="402"/>
      <c r="AC802" s="403">
        <f t="shared" si="113"/>
        <v>0</v>
      </c>
      <c r="AD802" s="404">
        <f>IF($AC$2430&lt;85,AC802,AC802-(AC802*'EN-TÊTE DÉLÉGUES'!$C$37))</f>
        <v>0</v>
      </c>
      <c r="AE802" s="405">
        <f t="shared" si="111"/>
        <v>5.5E-2</v>
      </c>
      <c r="AF802" s="406">
        <f t="shared" si="114"/>
        <v>0</v>
      </c>
      <c r="AG802" s="407">
        <f t="shared" si="115"/>
        <v>0</v>
      </c>
      <c r="AH802" s="492"/>
    </row>
    <row r="803" spans="1:36" s="408" customFormat="1" ht="12" customHeight="1" x14ac:dyDescent="0.15">
      <c r="A803" s="391">
        <v>9791036345852</v>
      </c>
      <c r="B803" s="395">
        <v>37</v>
      </c>
      <c r="C803" s="450" t="s">
        <v>651</v>
      </c>
      <c r="D803" s="450" t="s">
        <v>381</v>
      </c>
      <c r="E803" s="450" t="s">
        <v>5471</v>
      </c>
      <c r="F803" s="393" t="s">
        <v>4522</v>
      </c>
      <c r="G803" s="459" t="s">
        <v>4520</v>
      </c>
      <c r="H803" s="394">
        <f>VLOOKUP(A803,'02.04.2024'!$A$2:$D$70989,3,FALSE)</f>
        <v>1692</v>
      </c>
      <c r="I803" s="395"/>
      <c r="J803" s="395">
        <v>200</v>
      </c>
      <c r="K803" s="396"/>
      <c r="L803" s="396"/>
      <c r="M803" s="396">
        <v>44951</v>
      </c>
      <c r="N803" s="397"/>
      <c r="O803" s="397">
        <v>9791036345852</v>
      </c>
      <c r="P803" s="397" t="s">
        <v>4080</v>
      </c>
      <c r="Q803" s="460">
        <v>3058560</v>
      </c>
      <c r="R803" s="398">
        <v>5.8</v>
      </c>
      <c r="S803" s="398">
        <f t="shared" si="105"/>
        <v>5.4976303317535544</v>
      </c>
      <c r="T803" s="461">
        <v>5.5E-2</v>
      </c>
      <c r="U803" s="1077"/>
      <c r="V803" s="400">
        <f t="shared" si="112"/>
        <v>0</v>
      </c>
      <c r="W803" s="401">
        <f t="shared" si="110"/>
        <v>0</v>
      </c>
      <c r="X803" s="402"/>
      <c r="Y803" s="402"/>
      <c r="Z803" s="402"/>
      <c r="AA803" s="402"/>
      <c r="AB803" s="402"/>
      <c r="AC803" s="453">
        <f t="shared" si="113"/>
        <v>0</v>
      </c>
      <c r="AD803" s="454">
        <f>IF($AC$2430&lt;85,AC803,AC803-(AC803*'EN-TÊTE DÉLÉGUES'!$C$37))</f>
        <v>0</v>
      </c>
      <c r="AE803" s="455">
        <f t="shared" si="111"/>
        <v>5.5E-2</v>
      </c>
      <c r="AF803" s="456">
        <f t="shared" si="114"/>
        <v>0</v>
      </c>
      <c r="AG803" s="457">
        <f t="shared" si="115"/>
        <v>0</v>
      </c>
    </row>
    <row r="804" spans="1:36" s="408" customFormat="1" ht="12" customHeight="1" x14ac:dyDescent="0.15">
      <c r="A804" s="391">
        <v>9791036352805</v>
      </c>
      <c r="B804" s="395">
        <v>37</v>
      </c>
      <c r="C804" s="450" t="s">
        <v>651</v>
      </c>
      <c r="D804" s="450" t="s">
        <v>381</v>
      </c>
      <c r="E804" s="450" t="s">
        <v>5471</v>
      </c>
      <c r="F804" s="393" t="s">
        <v>4522</v>
      </c>
      <c r="G804" s="459" t="s">
        <v>4521</v>
      </c>
      <c r="H804" s="394">
        <f>VLOOKUP(A804,'02.04.2024'!$A$2:$D$70989,3,FALSE)</f>
        <v>2826</v>
      </c>
      <c r="I804" s="395"/>
      <c r="J804" s="395">
        <v>200</v>
      </c>
      <c r="K804" s="396"/>
      <c r="L804" s="396"/>
      <c r="M804" s="396">
        <v>44951</v>
      </c>
      <c r="N804" s="397"/>
      <c r="O804" s="397">
        <v>9791036352805</v>
      </c>
      <c r="P804" s="397" t="s">
        <v>4079</v>
      </c>
      <c r="Q804" s="460">
        <v>6736119</v>
      </c>
      <c r="R804" s="398">
        <v>5.8</v>
      </c>
      <c r="S804" s="398">
        <f t="shared" si="105"/>
        <v>5.4976303317535544</v>
      </c>
      <c r="T804" s="461">
        <v>5.5E-2</v>
      </c>
      <c r="U804" s="1077"/>
      <c r="V804" s="400">
        <f t="shared" si="112"/>
        <v>0</v>
      </c>
      <c r="W804" s="401">
        <f t="shared" si="110"/>
        <v>0</v>
      </c>
      <c r="X804" s="402"/>
      <c r="Y804" s="402"/>
      <c r="Z804" s="402"/>
      <c r="AA804" s="402"/>
      <c r="AB804" s="402"/>
      <c r="AC804" s="453">
        <f t="shared" si="113"/>
        <v>0</v>
      </c>
      <c r="AD804" s="454">
        <f>IF($AC$2430&lt;85,AC804,AC804-(AC804*'EN-TÊTE DÉLÉGUES'!$C$37))</f>
        <v>0</v>
      </c>
      <c r="AE804" s="455">
        <f t="shared" si="111"/>
        <v>5.5E-2</v>
      </c>
      <c r="AF804" s="456">
        <f t="shared" si="114"/>
        <v>0</v>
      </c>
      <c r="AG804" s="457">
        <f t="shared" si="115"/>
        <v>0</v>
      </c>
    </row>
    <row r="805" spans="1:36" s="446" customFormat="1" ht="12" customHeight="1" x14ac:dyDescent="0.15">
      <c r="A805" s="427">
        <v>9791036345845</v>
      </c>
      <c r="B805" s="432">
        <v>37</v>
      </c>
      <c r="C805" s="430" t="s">
        <v>651</v>
      </c>
      <c r="D805" s="430" t="s">
        <v>381</v>
      </c>
      <c r="E805" s="430" t="s">
        <v>5471</v>
      </c>
      <c r="F805" s="429" t="s">
        <v>4522</v>
      </c>
      <c r="G805" s="469" t="s">
        <v>4341</v>
      </c>
      <c r="H805" s="431">
        <f>VLOOKUP(A805,'02.04.2024'!$A$2:$D$70989,3,FALSE)</f>
        <v>1012</v>
      </c>
      <c r="I805" s="432"/>
      <c r="J805" s="432">
        <v>200</v>
      </c>
      <c r="K805" s="433"/>
      <c r="L805" s="433"/>
      <c r="M805" s="433">
        <v>45084</v>
      </c>
      <c r="N805" s="434" t="s">
        <v>1811</v>
      </c>
      <c r="O805" s="434">
        <v>9791036345845</v>
      </c>
      <c r="P805" s="434" t="s">
        <v>4340</v>
      </c>
      <c r="Q805" s="470">
        <v>3059914</v>
      </c>
      <c r="R805" s="436">
        <v>5.8</v>
      </c>
      <c r="S805" s="436">
        <f t="shared" si="105"/>
        <v>5.4976303317535544</v>
      </c>
      <c r="T805" s="471">
        <v>5.5E-2</v>
      </c>
      <c r="U805" s="1082"/>
      <c r="V805" s="438">
        <f t="shared" si="112"/>
        <v>0</v>
      </c>
      <c r="W805" s="439">
        <f t="shared" si="110"/>
        <v>0</v>
      </c>
      <c r="X805" s="440"/>
      <c r="Y805" s="440"/>
      <c r="Z805" s="440"/>
      <c r="AA805" s="440"/>
      <c r="AB805" s="440"/>
      <c r="AC805" s="441">
        <f t="shared" si="113"/>
        <v>0</v>
      </c>
      <c r="AD805" s="442">
        <f>IF($AC$2430&lt;85,AC805,AC805-(AC805*'EN-TÊTE DÉLÉGUES'!$C$37))</f>
        <v>0</v>
      </c>
      <c r="AE805" s="443">
        <f t="shared" si="111"/>
        <v>5.5E-2</v>
      </c>
      <c r="AF805" s="444">
        <f t="shared" si="114"/>
        <v>0</v>
      </c>
      <c r="AG805" s="445">
        <f t="shared" si="115"/>
        <v>0</v>
      </c>
    </row>
    <row r="806" spans="1:36" s="446" customFormat="1" ht="12" customHeight="1" x14ac:dyDescent="0.15">
      <c r="A806" s="427">
        <v>9791036357664</v>
      </c>
      <c r="B806" s="463">
        <v>37</v>
      </c>
      <c r="C806" s="464" t="s">
        <v>651</v>
      </c>
      <c r="D806" s="465" t="s">
        <v>381</v>
      </c>
      <c r="E806" s="429" t="s">
        <v>5471</v>
      </c>
      <c r="F806" s="429" t="s">
        <v>4522</v>
      </c>
      <c r="G806" s="429" t="s">
        <v>5380</v>
      </c>
      <c r="H806" s="431">
        <f>VLOOKUP(A806,'02.04.2024'!$A$2:$D$70989,3,FALSE)</f>
        <v>1864</v>
      </c>
      <c r="I806" s="431"/>
      <c r="J806" s="432">
        <v>200</v>
      </c>
      <c r="K806" s="433"/>
      <c r="L806" s="433"/>
      <c r="M806" s="433">
        <v>45315</v>
      </c>
      <c r="N806" s="433" t="s">
        <v>1811</v>
      </c>
      <c r="O806" s="434">
        <v>9791036357664</v>
      </c>
      <c r="P806" s="434" t="s">
        <v>4991</v>
      </c>
      <c r="Q806" s="434">
        <v>2823143</v>
      </c>
      <c r="R806" s="466">
        <v>5.8</v>
      </c>
      <c r="S806" s="436">
        <f t="shared" si="105"/>
        <v>5.4976303317535544</v>
      </c>
      <c r="T806" s="467">
        <v>5.5E-2</v>
      </c>
      <c r="U806" s="1082"/>
      <c r="V806" s="438">
        <f t="shared" si="112"/>
        <v>0</v>
      </c>
      <c r="W806" s="439">
        <f t="shared" si="110"/>
        <v>0</v>
      </c>
      <c r="X806" s="440"/>
      <c r="Y806" s="440"/>
      <c r="Z806" s="440"/>
      <c r="AA806" s="440"/>
      <c r="AB806" s="440"/>
      <c r="AC806" s="441">
        <f t="shared" si="113"/>
        <v>0</v>
      </c>
      <c r="AD806" s="442">
        <f>IF($AC$2430&lt;85,AC806,AC806-(AC806*'EN-TÊTE DÉLÉGUES'!$C$37))</f>
        <v>0</v>
      </c>
      <c r="AE806" s="443">
        <f t="shared" si="111"/>
        <v>5.5E-2</v>
      </c>
      <c r="AF806" s="444">
        <f t="shared" si="114"/>
        <v>0</v>
      </c>
      <c r="AG806" s="445">
        <f t="shared" si="115"/>
        <v>0</v>
      </c>
    </row>
    <row r="807" spans="1:36" ht="12" customHeight="1" x14ac:dyDescent="0.15">
      <c r="A807" s="98">
        <v>9791036369605</v>
      </c>
      <c r="B807" s="356">
        <v>37</v>
      </c>
      <c r="C807" s="99" t="s">
        <v>651</v>
      </c>
      <c r="D807" s="99" t="s">
        <v>381</v>
      </c>
      <c r="E807" s="99" t="s">
        <v>5471</v>
      </c>
      <c r="F807" s="99" t="s">
        <v>4522</v>
      </c>
      <c r="G807" s="99" t="s">
        <v>5262</v>
      </c>
      <c r="H807" s="100">
        <f>VLOOKUP(A807,'02.04.2024'!$A$2:$D$70989,3,FALSE)</f>
        <v>0</v>
      </c>
      <c r="I807" s="101"/>
      <c r="J807" s="101">
        <v>100</v>
      </c>
      <c r="K807" s="121"/>
      <c r="L807" s="121">
        <v>45448</v>
      </c>
      <c r="M807" s="121"/>
      <c r="N807" s="121" t="s">
        <v>1811</v>
      </c>
      <c r="O807" s="102">
        <v>9791036369605</v>
      </c>
      <c r="P807" s="103" t="s">
        <v>5263</v>
      </c>
      <c r="Q807" s="101">
        <v>5774766</v>
      </c>
      <c r="R807" s="124">
        <v>5.8</v>
      </c>
      <c r="S807" s="124">
        <f t="shared" si="105"/>
        <v>5.4976303317535544</v>
      </c>
      <c r="T807" s="355">
        <v>5.5E-2</v>
      </c>
      <c r="U807" s="1077"/>
      <c r="V807" s="240">
        <f t="shared" si="112"/>
        <v>0</v>
      </c>
      <c r="W807" s="196">
        <f t="shared" si="110"/>
        <v>0</v>
      </c>
      <c r="AC807" s="441">
        <f t="shared" si="113"/>
        <v>0</v>
      </c>
      <c r="AD807" s="442">
        <f>IF($AC$2430&lt;85,AC807,AC807-(AC807*'EN-TÊTE DÉLÉGUES'!$C$37))</f>
        <v>0</v>
      </c>
      <c r="AE807" s="443">
        <f t="shared" si="111"/>
        <v>5.5E-2</v>
      </c>
      <c r="AF807" s="444">
        <f t="shared" si="114"/>
        <v>0</v>
      </c>
      <c r="AG807" s="445">
        <f t="shared" si="115"/>
        <v>0</v>
      </c>
      <c r="AH807" s="447"/>
      <c r="AI807" s="448"/>
      <c r="AJ807" s="447"/>
    </row>
    <row r="808" spans="1:36" s="408" customFormat="1" ht="12" customHeight="1" x14ac:dyDescent="0.15">
      <c r="A808" s="391">
        <v>9782747058568</v>
      </c>
      <c r="B808" s="395">
        <v>37</v>
      </c>
      <c r="C808" s="393" t="s">
        <v>651</v>
      </c>
      <c r="D808" s="393" t="s">
        <v>381</v>
      </c>
      <c r="E808" s="393" t="s">
        <v>5471</v>
      </c>
      <c r="F808" s="393" t="s">
        <v>203</v>
      </c>
      <c r="G808" s="450" t="s">
        <v>1196</v>
      </c>
      <c r="H808" s="394">
        <f>VLOOKUP(A808,'02.04.2024'!$A$2:$D$70989,3,FALSE)</f>
        <v>14</v>
      </c>
      <c r="I808" s="395"/>
      <c r="J808" s="395">
        <v>300</v>
      </c>
      <c r="K808" s="396"/>
      <c r="L808" s="396"/>
      <c r="M808" s="396">
        <v>42438</v>
      </c>
      <c r="N808" s="396"/>
      <c r="O808" s="397">
        <v>9782747058568</v>
      </c>
      <c r="P808" s="409" t="s">
        <v>244</v>
      </c>
      <c r="Q808" s="397">
        <v>3248251</v>
      </c>
      <c r="R808" s="398">
        <v>5.8</v>
      </c>
      <c r="S808" s="398">
        <f t="shared" si="105"/>
        <v>5.4976303317535544</v>
      </c>
      <c r="T808" s="399">
        <v>5.5E-2</v>
      </c>
      <c r="U808" s="1077"/>
      <c r="V808" s="400">
        <f t="shared" si="112"/>
        <v>0</v>
      </c>
      <c r="W808" s="401">
        <f t="shared" si="110"/>
        <v>0</v>
      </c>
      <c r="X808" s="402"/>
      <c r="Y808" s="402"/>
      <c r="Z808" s="402"/>
      <c r="AA808" s="402"/>
      <c r="AB808" s="402"/>
      <c r="AC808" s="403">
        <f t="shared" si="113"/>
        <v>0</v>
      </c>
      <c r="AD808" s="404">
        <f>IF($AC$2430&lt;85,AC808,AC808-(AC808*'EN-TÊTE DÉLÉGUES'!$C$37))</f>
        <v>0</v>
      </c>
      <c r="AE808" s="405">
        <f t="shared" si="111"/>
        <v>5.5E-2</v>
      </c>
      <c r="AF808" s="406">
        <f t="shared" si="114"/>
        <v>0</v>
      </c>
      <c r="AG808" s="407">
        <f t="shared" si="115"/>
        <v>0</v>
      </c>
    </row>
    <row r="809" spans="1:36" s="950" customFormat="1" ht="12" customHeight="1" x14ac:dyDescent="0.15">
      <c r="A809" s="937">
        <v>9791036340659</v>
      </c>
      <c r="B809" s="938">
        <v>37</v>
      </c>
      <c r="C809" s="940" t="s">
        <v>651</v>
      </c>
      <c r="D809" s="940" t="s">
        <v>381</v>
      </c>
      <c r="E809" s="940" t="s">
        <v>5471</v>
      </c>
      <c r="F809" s="939" t="s">
        <v>4484</v>
      </c>
      <c r="G809" s="940" t="s">
        <v>4823</v>
      </c>
      <c r="H809" s="941">
        <f>VLOOKUP(A809,'02.04.2024'!$A$2:$D$70989,3,FALSE)</f>
        <v>161</v>
      </c>
      <c r="I809" s="938"/>
      <c r="J809" s="938">
        <v>200</v>
      </c>
      <c r="K809" s="942"/>
      <c r="L809" s="942"/>
      <c r="M809" s="942">
        <v>45182</v>
      </c>
      <c r="N809" s="942" t="s">
        <v>1811</v>
      </c>
      <c r="O809" s="943">
        <v>9791036340659</v>
      </c>
      <c r="P809" s="944" t="s">
        <v>4483</v>
      </c>
      <c r="Q809" s="943">
        <v>8228466</v>
      </c>
      <c r="R809" s="945">
        <v>5.8</v>
      </c>
      <c r="S809" s="945">
        <f t="shared" si="105"/>
        <v>5.4976303317535544</v>
      </c>
      <c r="T809" s="946">
        <v>5.5E-2</v>
      </c>
      <c r="U809" s="1082"/>
      <c r="V809" s="947">
        <f t="shared" si="112"/>
        <v>0</v>
      </c>
      <c r="W809" s="948">
        <f t="shared" si="110"/>
        <v>0</v>
      </c>
      <c r="X809" s="949"/>
      <c r="Y809" s="949"/>
      <c r="Z809" s="949"/>
      <c r="AA809" s="949"/>
      <c r="AB809" s="949"/>
      <c r="AC809" s="209">
        <f t="shared" si="113"/>
        <v>0</v>
      </c>
      <c r="AD809" s="217">
        <f>IF($AC$2430&lt;85,AC809,AC809-(AC809*'EN-TÊTE DÉLÉGUES'!$C$37))</f>
        <v>0</v>
      </c>
      <c r="AE809" s="210">
        <f t="shared" si="111"/>
        <v>5.5E-2</v>
      </c>
      <c r="AF809" s="211">
        <f t="shared" si="114"/>
        <v>0</v>
      </c>
      <c r="AG809" s="212">
        <f t="shared" si="115"/>
        <v>0</v>
      </c>
    </row>
    <row r="810" spans="1:36" s="446" customFormat="1" ht="12" customHeight="1" x14ac:dyDescent="0.15">
      <c r="A810" s="427">
        <v>9791036340666</v>
      </c>
      <c r="B810" s="432">
        <v>37</v>
      </c>
      <c r="C810" s="430" t="s">
        <v>651</v>
      </c>
      <c r="D810" s="430" t="s">
        <v>381</v>
      </c>
      <c r="E810" s="430" t="s">
        <v>5471</v>
      </c>
      <c r="F810" s="429" t="s">
        <v>4484</v>
      </c>
      <c r="G810" s="430" t="s">
        <v>4821</v>
      </c>
      <c r="H810" s="431">
        <f>VLOOKUP(A810,'02.04.2024'!$A$2:$D$70989,3,FALSE)</f>
        <v>1916</v>
      </c>
      <c r="I810" s="432"/>
      <c r="J810" s="432">
        <v>200</v>
      </c>
      <c r="K810" s="433"/>
      <c r="L810" s="433"/>
      <c r="M810" s="433">
        <v>45182</v>
      </c>
      <c r="N810" s="433" t="s">
        <v>1811</v>
      </c>
      <c r="O810" s="434">
        <v>9791036340666</v>
      </c>
      <c r="P810" s="435" t="s">
        <v>4485</v>
      </c>
      <c r="Q810" s="434">
        <v>8228589</v>
      </c>
      <c r="R810" s="436">
        <v>5.8</v>
      </c>
      <c r="S810" s="436">
        <f t="shared" si="105"/>
        <v>5.4976303317535544</v>
      </c>
      <c r="T810" s="471">
        <v>5.5E-2</v>
      </c>
      <c r="U810" s="1082"/>
      <c r="V810" s="438">
        <f t="shared" si="112"/>
        <v>0</v>
      </c>
      <c r="W810" s="439">
        <f t="shared" si="110"/>
        <v>0</v>
      </c>
      <c r="X810" s="440"/>
      <c r="Y810" s="440"/>
      <c r="Z810" s="440"/>
      <c r="AA810" s="440"/>
      <c r="AB810" s="440"/>
      <c r="AC810" s="441">
        <f t="shared" si="113"/>
        <v>0</v>
      </c>
      <c r="AD810" s="442">
        <f>IF($AC$2430&lt;85,AC810,AC810-(AC810*'EN-TÊTE DÉLÉGUES'!$C$37))</f>
        <v>0</v>
      </c>
      <c r="AE810" s="443">
        <f t="shared" si="111"/>
        <v>5.5E-2</v>
      </c>
      <c r="AF810" s="444">
        <f t="shared" si="114"/>
        <v>0</v>
      </c>
      <c r="AG810" s="445">
        <f t="shared" si="115"/>
        <v>0</v>
      </c>
    </row>
    <row r="811" spans="1:36" s="446" customFormat="1" ht="12" customHeight="1" x14ac:dyDescent="0.15">
      <c r="A811" s="427">
        <v>9791036340673</v>
      </c>
      <c r="B811" s="463">
        <v>37</v>
      </c>
      <c r="C811" s="464" t="s">
        <v>651</v>
      </c>
      <c r="D811" s="465" t="s">
        <v>381</v>
      </c>
      <c r="E811" s="429" t="s">
        <v>5471</v>
      </c>
      <c r="F811" s="429" t="s">
        <v>4484</v>
      </c>
      <c r="G811" s="429" t="s">
        <v>4993</v>
      </c>
      <c r="H811" s="431">
        <f>VLOOKUP(A811,'02.04.2024'!$A$2:$D$70989,3,FALSE)</f>
        <v>1842</v>
      </c>
      <c r="I811" s="431"/>
      <c r="J811" s="432">
        <v>200</v>
      </c>
      <c r="K811" s="433"/>
      <c r="L811" s="433"/>
      <c r="M811" s="433">
        <v>45315</v>
      </c>
      <c r="N811" s="433" t="s">
        <v>1811</v>
      </c>
      <c r="O811" s="434">
        <v>9791036340673</v>
      </c>
      <c r="P811" s="434" t="s">
        <v>4992</v>
      </c>
      <c r="Q811" s="434">
        <v>8228712</v>
      </c>
      <c r="R811" s="466">
        <v>5.8</v>
      </c>
      <c r="S811" s="436">
        <f t="shared" si="105"/>
        <v>5.4976303317535544</v>
      </c>
      <c r="T811" s="467">
        <v>5.5E-2</v>
      </c>
      <c r="U811" s="1082"/>
      <c r="V811" s="438">
        <f t="shared" si="112"/>
        <v>0</v>
      </c>
      <c r="W811" s="439">
        <f t="shared" si="110"/>
        <v>0</v>
      </c>
      <c r="X811" s="440"/>
      <c r="Y811" s="440"/>
      <c r="Z811" s="440"/>
      <c r="AA811" s="440"/>
      <c r="AB811" s="440"/>
      <c r="AC811" s="441">
        <f t="shared" si="113"/>
        <v>0</v>
      </c>
      <c r="AD811" s="442">
        <f>IF($AC$2430&lt;85,AC811,AC811-(AC811*'EN-TÊTE DÉLÉGUES'!$C$37))</f>
        <v>0</v>
      </c>
      <c r="AE811" s="443">
        <f t="shared" si="111"/>
        <v>5.5E-2</v>
      </c>
      <c r="AF811" s="444">
        <f t="shared" si="114"/>
        <v>0</v>
      </c>
      <c r="AG811" s="445">
        <f t="shared" si="115"/>
        <v>0</v>
      </c>
    </row>
    <row r="812" spans="1:36" ht="12" customHeight="1" x14ac:dyDescent="0.15">
      <c r="A812" s="98">
        <v>9791036360879</v>
      </c>
      <c r="B812" s="356">
        <v>37</v>
      </c>
      <c r="C812" s="99" t="s">
        <v>651</v>
      </c>
      <c r="D812" s="99" t="s">
        <v>381</v>
      </c>
      <c r="E812" s="99" t="s">
        <v>5471</v>
      </c>
      <c r="F812" s="99" t="s">
        <v>4484</v>
      </c>
      <c r="G812" s="99" t="s">
        <v>5233</v>
      </c>
      <c r="H812" s="100">
        <f>VLOOKUP(A812,'02.04.2024'!$A$2:$D$70989,3,FALSE)</f>
        <v>0</v>
      </c>
      <c r="I812" s="101"/>
      <c r="J812" s="101">
        <v>100</v>
      </c>
      <c r="K812" s="121"/>
      <c r="L812" s="121">
        <v>45448</v>
      </c>
      <c r="M812" s="121"/>
      <c r="N812" s="121" t="s">
        <v>1811</v>
      </c>
      <c r="O812" s="102">
        <v>9791036360879</v>
      </c>
      <c r="P812" s="103" t="s">
        <v>5234</v>
      </c>
      <c r="Q812" s="101">
        <v>6144742</v>
      </c>
      <c r="R812" s="124">
        <v>5.8</v>
      </c>
      <c r="S812" s="124">
        <f t="shared" si="105"/>
        <v>5.4976303317535544</v>
      </c>
      <c r="T812" s="355">
        <v>5.5E-2</v>
      </c>
      <c r="U812" s="1077"/>
      <c r="V812" s="240">
        <f t="shared" si="112"/>
        <v>0</v>
      </c>
      <c r="W812" s="196">
        <f t="shared" si="110"/>
        <v>0</v>
      </c>
      <c r="AC812" s="441">
        <f t="shared" si="113"/>
        <v>0</v>
      </c>
      <c r="AD812" s="442">
        <f>IF($AC$2430&lt;85,AC812,AC812-(AC812*'EN-TÊTE DÉLÉGUES'!$C$37))</f>
        <v>0</v>
      </c>
      <c r="AE812" s="443">
        <f t="shared" si="111"/>
        <v>5.5E-2</v>
      </c>
      <c r="AF812" s="444">
        <f t="shared" si="114"/>
        <v>0</v>
      </c>
      <c r="AG812" s="445">
        <f t="shared" si="115"/>
        <v>0</v>
      </c>
      <c r="AH812" s="447"/>
      <c r="AI812" s="448"/>
      <c r="AJ812" s="447"/>
    </row>
    <row r="813" spans="1:36" s="408" customFormat="1" ht="12" customHeight="1" x14ac:dyDescent="0.15">
      <c r="A813" s="391">
        <v>9782747082884</v>
      </c>
      <c r="B813" s="395">
        <v>37</v>
      </c>
      <c r="C813" s="393" t="s">
        <v>651</v>
      </c>
      <c r="D813" s="393" t="s">
        <v>381</v>
      </c>
      <c r="E813" s="393" t="s">
        <v>5471</v>
      </c>
      <c r="F813" s="393" t="s">
        <v>431</v>
      </c>
      <c r="G813" s="450" t="s">
        <v>1294</v>
      </c>
      <c r="H813" s="394">
        <f>VLOOKUP(A813,'02.04.2024'!$A$2:$D$70989,3,FALSE)</f>
        <v>895</v>
      </c>
      <c r="I813" s="395"/>
      <c r="J813" s="395">
        <v>200</v>
      </c>
      <c r="K813" s="396"/>
      <c r="L813" s="396"/>
      <c r="M813" s="396">
        <v>42893</v>
      </c>
      <c r="N813" s="396"/>
      <c r="O813" s="397">
        <v>9782747082884</v>
      </c>
      <c r="P813" s="409" t="s">
        <v>433</v>
      </c>
      <c r="Q813" s="397">
        <v>6285949</v>
      </c>
      <c r="R813" s="398">
        <v>5.9</v>
      </c>
      <c r="S813" s="398">
        <f t="shared" si="105"/>
        <v>5.5924170616113749</v>
      </c>
      <c r="T813" s="399">
        <v>5.5E-2</v>
      </c>
      <c r="U813" s="1077"/>
      <c r="V813" s="400">
        <f t="shared" si="93"/>
        <v>0</v>
      </c>
      <c r="W813" s="401">
        <f t="shared" si="110"/>
        <v>0</v>
      </c>
      <c r="X813" s="402"/>
      <c r="Y813" s="402"/>
      <c r="Z813" s="402"/>
      <c r="AA813" s="402"/>
      <c r="AB813" s="402"/>
      <c r="AC813" s="403">
        <f t="shared" si="94"/>
        <v>0</v>
      </c>
      <c r="AD813" s="404">
        <f>IF($AC$2430&lt;85,AC813,AC813-(AC813*'EN-TÊTE DÉLÉGUES'!$C$37))</f>
        <v>0</v>
      </c>
      <c r="AE813" s="405">
        <f t="shared" si="111"/>
        <v>5.5E-2</v>
      </c>
      <c r="AF813" s="406">
        <f t="shared" si="90"/>
        <v>0</v>
      </c>
      <c r="AG813" s="407">
        <f t="shared" si="91"/>
        <v>0</v>
      </c>
    </row>
    <row r="814" spans="1:36" s="408" customFormat="1" ht="12" customHeight="1" x14ac:dyDescent="0.15">
      <c r="A814" s="391">
        <v>9782747082877</v>
      </c>
      <c r="B814" s="395">
        <v>37</v>
      </c>
      <c r="C814" s="393" t="s">
        <v>651</v>
      </c>
      <c r="D814" s="393" t="s">
        <v>381</v>
      </c>
      <c r="E814" s="393" t="s">
        <v>5471</v>
      </c>
      <c r="F814" s="393" t="s">
        <v>431</v>
      </c>
      <c r="G814" s="450" t="s">
        <v>1194</v>
      </c>
      <c r="H814" s="394">
        <f>VLOOKUP(A814,'02.04.2024'!$A$2:$D$70989,3,FALSE)</f>
        <v>1632</v>
      </c>
      <c r="I814" s="395"/>
      <c r="J814" s="395">
        <v>200</v>
      </c>
      <c r="K814" s="396"/>
      <c r="L814" s="396"/>
      <c r="M814" s="396">
        <v>42893</v>
      </c>
      <c r="N814" s="396"/>
      <c r="O814" s="397">
        <v>9782747082877</v>
      </c>
      <c r="P814" s="409" t="s">
        <v>432</v>
      </c>
      <c r="Q814" s="397">
        <v>6285826</v>
      </c>
      <c r="R814" s="398">
        <v>5.9</v>
      </c>
      <c r="S814" s="398">
        <f t="shared" si="105"/>
        <v>5.5924170616113749</v>
      </c>
      <c r="T814" s="399">
        <v>5.5E-2</v>
      </c>
      <c r="U814" s="1077"/>
      <c r="V814" s="400">
        <f t="shared" si="93"/>
        <v>0</v>
      </c>
      <c r="W814" s="401">
        <f t="shared" si="110"/>
        <v>0</v>
      </c>
      <c r="X814" s="402"/>
      <c r="Y814" s="402"/>
      <c r="Z814" s="402"/>
      <c r="AA814" s="402"/>
      <c r="AB814" s="402"/>
      <c r="AC814" s="403">
        <f t="shared" si="94"/>
        <v>0</v>
      </c>
      <c r="AD814" s="404">
        <f>IF($AC$2430&lt;85,AC814,AC814-(AC814*'EN-TÊTE DÉLÉGUES'!$C$37))</f>
        <v>0</v>
      </c>
      <c r="AE814" s="405">
        <f t="shared" si="111"/>
        <v>5.5E-2</v>
      </c>
      <c r="AF814" s="406">
        <f t="shared" si="90"/>
        <v>0</v>
      </c>
      <c r="AG814" s="407">
        <f t="shared" si="91"/>
        <v>0</v>
      </c>
    </row>
    <row r="815" spans="1:36" s="408" customFormat="1" ht="12" customHeight="1" x14ac:dyDescent="0.15">
      <c r="A815" s="391">
        <v>9782747083294</v>
      </c>
      <c r="B815" s="395">
        <v>37</v>
      </c>
      <c r="C815" s="393" t="s">
        <v>651</v>
      </c>
      <c r="D815" s="393" t="s">
        <v>381</v>
      </c>
      <c r="E815" s="393" t="s">
        <v>5471</v>
      </c>
      <c r="F815" s="393" t="s">
        <v>431</v>
      </c>
      <c r="G815" s="450" t="s">
        <v>1295</v>
      </c>
      <c r="H815" s="394">
        <f>VLOOKUP(A815,'02.04.2024'!$A$2:$D$70989,3,FALSE)</f>
        <v>111</v>
      </c>
      <c r="I815" s="395"/>
      <c r="J815" s="395">
        <v>300</v>
      </c>
      <c r="K815" s="396"/>
      <c r="L815" s="396"/>
      <c r="M815" s="396">
        <v>43005</v>
      </c>
      <c r="N815" s="396"/>
      <c r="O815" s="397">
        <v>9782747083294</v>
      </c>
      <c r="P815" s="409" t="s">
        <v>434</v>
      </c>
      <c r="Q815" s="397">
        <v>6285703</v>
      </c>
      <c r="R815" s="398">
        <v>5.9</v>
      </c>
      <c r="S815" s="398">
        <f t="shared" si="105"/>
        <v>5.5924170616113749</v>
      </c>
      <c r="T815" s="399">
        <v>5.5E-2</v>
      </c>
      <c r="U815" s="1077"/>
      <c r="V815" s="400">
        <f t="shared" si="93"/>
        <v>0</v>
      </c>
      <c r="W815" s="401">
        <f t="shared" si="110"/>
        <v>0</v>
      </c>
      <c r="X815" s="402"/>
      <c r="Y815" s="402"/>
      <c r="Z815" s="402"/>
      <c r="AA815" s="402"/>
      <c r="AB815" s="402"/>
      <c r="AC815" s="403">
        <f t="shared" si="94"/>
        <v>0</v>
      </c>
      <c r="AD815" s="404">
        <f>IF($AC$2430&lt;85,AC815,AC815-(AC815*'EN-TÊTE DÉLÉGUES'!$C$37))</f>
        <v>0</v>
      </c>
      <c r="AE815" s="405">
        <f t="shared" si="111"/>
        <v>5.5E-2</v>
      </c>
      <c r="AF815" s="406">
        <f t="shared" si="90"/>
        <v>0</v>
      </c>
      <c r="AG815" s="407">
        <f t="shared" si="91"/>
        <v>0</v>
      </c>
    </row>
    <row r="816" spans="1:36" s="408" customFormat="1" ht="12" customHeight="1" x14ac:dyDescent="0.15">
      <c r="A816" s="449">
        <v>9782747083300</v>
      </c>
      <c r="B816" s="395">
        <v>37</v>
      </c>
      <c r="C816" s="393" t="s">
        <v>651</v>
      </c>
      <c r="D816" s="393" t="s">
        <v>381</v>
      </c>
      <c r="E816" s="393" t="s">
        <v>5471</v>
      </c>
      <c r="F816" s="450" t="s">
        <v>431</v>
      </c>
      <c r="G816" s="450" t="s">
        <v>1195</v>
      </c>
      <c r="H816" s="394">
        <f>VLOOKUP(A816,'02.04.2024'!$A$2:$D$70989,3,FALSE)</f>
        <v>1427</v>
      </c>
      <c r="I816" s="395"/>
      <c r="J816" s="414">
        <v>300</v>
      </c>
      <c r="K816" s="396"/>
      <c r="L816" s="396"/>
      <c r="M816" s="396">
        <v>43110</v>
      </c>
      <c r="N816" s="396"/>
      <c r="O816" s="394">
        <v>9782747083300</v>
      </c>
      <c r="P816" s="451" t="s">
        <v>435</v>
      </c>
      <c r="Q816" s="394">
        <v>6285580</v>
      </c>
      <c r="R816" s="398">
        <v>5.9</v>
      </c>
      <c r="S816" s="398">
        <f t="shared" si="105"/>
        <v>5.5924170616113749</v>
      </c>
      <c r="T816" s="452">
        <v>5.5E-2</v>
      </c>
      <c r="U816" s="1077"/>
      <c r="V816" s="400">
        <f t="shared" si="93"/>
        <v>0</v>
      </c>
      <c r="W816" s="401">
        <f t="shared" si="110"/>
        <v>0</v>
      </c>
      <c r="X816" s="402"/>
      <c r="Y816" s="402"/>
      <c r="Z816" s="402"/>
      <c r="AA816" s="402"/>
      <c r="AB816" s="402"/>
      <c r="AC816" s="403">
        <f t="shared" si="94"/>
        <v>0</v>
      </c>
      <c r="AD816" s="404">
        <f>IF($AC$2430&lt;85,AC816,AC816-(AC816*'EN-TÊTE DÉLÉGUES'!$C$37))</f>
        <v>0</v>
      </c>
      <c r="AE816" s="405">
        <f t="shared" si="111"/>
        <v>5.5E-2</v>
      </c>
      <c r="AF816" s="406">
        <f t="shared" si="90"/>
        <v>0</v>
      </c>
      <c r="AG816" s="407">
        <f t="shared" si="91"/>
        <v>0</v>
      </c>
    </row>
    <row r="817" spans="1:34" s="408" customFormat="1" ht="12" customHeight="1" x14ac:dyDescent="0.15">
      <c r="A817" s="449">
        <v>9782747083317</v>
      </c>
      <c r="B817" s="395">
        <v>38</v>
      </c>
      <c r="C817" s="393" t="s">
        <v>651</v>
      </c>
      <c r="D817" s="393" t="s">
        <v>381</v>
      </c>
      <c r="E817" s="393" t="s">
        <v>5471</v>
      </c>
      <c r="F817" s="450" t="s">
        <v>431</v>
      </c>
      <c r="G817" s="450" t="s">
        <v>1271</v>
      </c>
      <c r="H817" s="394">
        <f>VLOOKUP(A817,'02.04.2024'!$A$2:$D$70989,3,FALSE)</f>
        <v>1576</v>
      </c>
      <c r="I817" s="395"/>
      <c r="J817" s="414">
        <v>300</v>
      </c>
      <c r="K817" s="396"/>
      <c r="L817" s="396"/>
      <c r="M817" s="396">
        <v>43208</v>
      </c>
      <c r="N817" s="396"/>
      <c r="O817" s="394">
        <v>9782747083317</v>
      </c>
      <c r="P817" s="451" t="s">
        <v>500</v>
      </c>
      <c r="Q817" s="394">
        <v>6285457</v>
      </c>
      <c r="R817" s="398">
        <v>5.9</v>
      </c>
      <c r="S817" s="398">
        <f t="shared" si="105"/>
        <v>5.5924170616113749</v>
      </c>
      <c r="T817" s="452">
        <v>5.5E-2</v>
      </c>
      <c r="U817" s="1077"/>
      <c r="V817" s="400">
        <f t="shared" si="93"/>
        <v>0</v>
      </c>
      <c r="W817" s="401">
        <f t="shared" si="110"/>
        <v>0</v>
      </c>
      <c r="X817" s="402"/>
      <c r="Y817" s="402"/>
      <c r="Z817" s="402"/>
      <c r="AA817" s="402"/>
      <c r="AB817" s="402"/>
      <c r="AC817" s="403">
        <f t="shared" si="94"/>
        <v>0</v>
      </c>
      <c r="AD817" s="404">
        <f>IF($AC$2430&lt;85,AC817,AC817-(AC817*'EN-TÊTE DÉLÉGUES'!$C$37))</f>
        <v>0</v>
      </c>
      <c r="AE817" s="405">
        <f t="shared" si="111"/>
        <v>5.5E-2</v>
      </c>
      <c r="AF817" s="406">
        <f t="shared" si="90"/>
        <v>0</v>
      </c>
      <c r="AG817" s="407">
        <f t="shared" si="91"/>
        <v>0</v>
      </c>
    </row>
    <row r="818" spans="1:34" s="408" customFormat="1" ht="12" customHeight="1" x14ac:dyDescent="0.15">
      <c r="A818" s="391">
        <v>9791036335907</v>
      </c>
      <c r="B818" s="395">
        <v>38</v>
      </c>
      <c r="C818" s="393" t="s">
        <v>651</v>
      </c>
      <c r="D818" s="393" t="s">
        <v>381</v>
      </c>
      <c r="E818" s="393" t="s">
        <v>5471</v>
      </c>
      <c r="F818" s="393" t="s">
        <v>3036</v>
      </c>
      <c r="G818" s="393" t="s">
        <v>2790</v>
      </c>
      <c r="H818" s="394">
        <f>VLOOKUP(A818,'02.04.2024'!$A$2:$D$70989,3,FALSE)</f>
        <v>1075</v>
      </c>
      <c r="I818" s="395"/>
      <c r="J818" s="414">
        <v>850</v>
      </c>
      <c r="K818" s="396"/>
      <c r="L818" s="396"/>
      <c r="M818" s="396">
        <v>44482</v>
      </c>
      <c r="N818" s="395"/>
      <c r="O818" s="397">
        <v>9791036335907</v>
      </c>
      <c r="P818" s="395" t="s">
        <v>2789</v>
      </c>
      <c r="Q818" s="395">
        <v>5647951</v>
      </c>
      <c r="R818" s="398">
        <v>14.9</v>
      </c>
      <c r="S818" s="398">
        <f t="shared" ref="S818:S881" si="116">R818/(1+T818)</f>
        <v>14.123222748815166</v>
      </c>
      <c r="T818" s="399">
        <v>5.5E-2</v>
      </c>
      <c r="U818" s="1077"/>
      <c r="V818" s="400">
        <f t="shared" si="93"/>
        <v>0</v>
      </c>
      <c r="W818" s="401">
        <f t="shared" si="110"/>
        <v>0</v>
      </c>
      <c r="X818" s="402"/>
      <c r="Y818" s="402"/>
      <c r="Z818" s="402"/>
      <c r="AA818" s="402"/>
      <c r="AB818" s="402"/>
      <c r="AC818" s="403">
        <f t="shared" si="94"/>
        <v>0</v>
      </c>
      <c r="AD818" s="404">
        <f>IF($AC$2430&lt;85,AC818,AC818-(AC818*'EN-TÊTE DÉLÉGUES'!$C$37))</f>
        <v>0</v>
      </c>
      <c r="AE818" s="405">
        <f t="shared" si="111"/>
        <v>5.5E-2</v>
      </c>
      <c r="AF818" s="406">
        <f t="shared" si="90"/>
        <v>0</v>
      </c>
      <c r="AG818" s="407">
        <f t="shared" si="91"/>
        <v>0</v>
      </c>
    </row>
    <row r="819" spans="1:34" s="408" customFormat="1" ht="12" customHeight="1" x14ac:dyDescent="0.15">
      <c r="A819" s="391">
        <v>9791036325014</v>
      </c>
      <c r="B819" s="414">
        <v>38</v>
      </c>
      <c r="C819" s="450" t="s">
        <v>651</v>
      </c>
      <c r="D819" s="450" t="s">
        <v>381</v>
      </c>
      <c r="E819" s="450" t="s">
        <v>5478</v>
      </c>
      <c r="F819" s="393" t="s">
        <v>3756</v>
      </c>
      <c r="G819" s="393" t="s">
        <v>5464</v>
      </c>
      <c r="H819" s="394">
        <f>VLOOKUP(A819,'02.04.2024'!$A$2:$D$70989,3,FALSE)</f>
        <v>511</v>
      </c>
      <c r="I819" s="394"/>
      <c r="J819" s="395">
        <v>200</v>
      </c>
      <c r="K819" s="396"/>
      <c r="L819" s="396"/>
      <c r="M819" s="396">
        <v>44797</v>
      </c>
      <c r="N819" s="396"/>
      <c r="O819" s="397">
        <v>9791036325014</v>
      </c>
      <c r="P819" s="397" t="s">
        <v>3757</v>
      </c>
      <c r="Q819" s="397">
        <v>8036537</v>
      </c>
      <c r="R819" s="490">
        <v>5.8</v>
      </c>
      <c r="S819" s="398">
        <f t="shared" si="116"/>
        <v>5.4976303317535544</v>
      </c>
      <c r="T819" s="452">
        <v>5.5E-2</v>
      </c>
      <c r="U819" s="1077"/>
      <c r="V819" s="400">
        <f t="shared" si="93"/>
        <v>0</v>
      </c>
      <c r="W819" s="401">
        <f t="shared" si="110"/>
        <v>0</v>
      </c>
      <c r="X819" s="491"/>
      <c r="Y819" s="402"/>
      <c r="Z819" s="402"/>
      <c r="AA819" s="402"/>
      <c r="AB819" s="402"/>
      <c r="AC819" s="453">
        <f t="shared" si="94"/>
        <v>0</v>
      </c>
      <c r="AD819" s="454">
        <f>IF($AC$2430&lt;85,AC819,AC819-(AC819*'EN-TÊTE DÉLÉGUES'!$C$37))</f>
        <v>0</v>
      </c>
      <c r="AE819" s="455">
        <f t="shared" si="111"/>
        <v>5.5E-2</v>
      </c>
      <c r="AF819" s="456">
        <f t="shared" si="90"/>
        <v>0</v>
      </c>
      <c r="AG819" s="457">
        <f t="shared" si="91"/>
        <v>0</v>
      </c>
      <c r="AH819" s="492"/>
    </row>
    <row r="820" spans="1:34" s="408" customFormat="1" ht="12" customHeight="1" x14ac:dyDescent="0.15">
      <c r="A820" s="391">
        <v>9791036325021</v>
      </c>
      <c r="B820" s="414">
        <v>38</v>
      </c>
      <c r="C820" s="450" t="s">
        <v>651</v>
      </c>
      <c r="D820" s="450" t="s">
        <v>381</v>
      </c>
      <c r="E820" s="450" t="s">
        <v>5478</v>
      </c>
      <c r="F820" s="393" t="s">
        <v>3756</v>
      </c>
      <c r="G820" s="393" t="s">
        <v>3758</v>
      </c>
      <c r="H820" s="394">
        <f>VLOOKUP(A820,'02.04.2024'!$A$2:$D$70989,3,FALSE)</f>
        <v>2736</v>
      </c>
      <c r="I820" s="394"/>
      <c r="J820" s="395">
        <v>200</v>
      </c>
      <c r="K820" s="396"/>
      <c r="L820" s="396"/>
      <c r="M820" s="396">
        <v>44797</v>
      </c>
      <c r="N820" s="396"/>
      <c r="O820" s="397">
        <v>9791036325021</v>
      </c>
      <c r="P820" s="397" t="s">
        <v>3759</v>
      </c>
      <c r="Q820" s="397">
        <v>8038260</v>
      </c>
      <c r="R820" s="490">
        <v>5.8</v>
      </c>
      <c r="S820" s="398">
        <f t="shared" si="116"/>
        <v>5.4976303317535544</v>
      </c>
      <c r="T820" s="452">
        <v>5.5E-2</v>
      </c>
      <c r="U820" s="1077"/>
      <c r="V820" s="400">
        <f t="shared" si="93"/>
        <v>0</v>
      </c>
      <c r="W820" s="401">
        <f t="shared" si="110"/>
        <v>0</v>
      </c>
      <c r="X820" s="491"/>
      <c r="Y820" s="402"/>
      <c r="Z820" s="402"/>
      <c r="AA820" s="402"/>
      <c r="AB820" s="402"/>
      <c r="AC820" s="453">
        <f t="shared" si="94"/>
        <v>0</v>
      </c>
      <c r="AD820" s="454">
        <f>IF($AC$2430&lt;85,AC820,AC820-(AC820*'EN-TÊTE DÉLÉGUES'!$C$37))</f>
        <v>0</v>
      </c>
      <c r="AE820" s="455">
        <f t="shared" si="111"/>
        <v>5.5E-2</v>
      </c>
      <c r="AF820" s="456">
        <f t="shared" si="90"/>
        <v>0</v>
      </c>
      <c r="AG820" s="457">
        <f t="shared" si="91"/>
        <v>0</v>
      </c>
      <c r="AH820" s="492"/>
    </row>
    <row r="821" spans="1:34" s="446" customFormat="1" ht="12" customHeight="1" x14ac:dyDescent="0.15">
      <c r="A821" s="427">
        <v>9791036325038</v>
      </c>
      <c r="B821" s="432">
        <v>38</v>
      </c>
      <c r="C821" s="430" t="s">
        <v>651</v>
      </c>
      <c r="D821" s="430" t="s">
        <v>381</v>
      </c>
      <c r="E821" s="430" t="s">
        <v>5478</v>
      </c>
      <c r="F821" s="429" t="s">
        <v>3756</v>
      </c>
      <c r="G821" s="469" t="s">
        <v>4345</v>
      </c>
      <c r="H821" s="431">
        <f>VLOOKUP(A821,'02.04.2024'!$A$2:$D$70989,3,FALSE)</f>
        <v>1452</v>
      </c>
      <c r="I821" s="432"/>
      <c r="J821" s="432">
        <v>200</v>
      </c>
      <c r="K821" s="433"/>
      <c r="L821" s="433"/>
      <c r="M821" s="433">
        <v>45084</v>
      </c>
      <c r="N821" s="434" t="s">
        <v>1811</v>
      </c>
      <c r="O821" s="434">
        <v>9791036325038</v>
      </c>
      <c r="P821" s="434" t="s">
        <v>4344</v>
      </c>
      <c r="Q821" s="470">
        <v>8036660</v>
      </c>
      <c r="R821" s="436">
        <v>5.8</v>
      </c>
      <c r="S821" s="436">
        <f t="shared" si="116"/>
        <v>5.4976303317535544</v>
      </c>
      <c r="T821" s="471">
        <v>5.5E-2</v>
      </c>
      <c r="U821" s="1082"/>
      <c r="V821" s="438">
        <f t="shared" si="93"/>
        <v>0</v>
      </c>
      <c r="W821" s="439">
        <f t="shared" si="110"/>
        <v>0</v>
      </c>
      <c r="X821" s="440"/>
      <c r="Y821" s="440"/>
      <c r="Z821" s="440"/>
      <c r="AA821" s="440"/>
      <c r="AB821" s="440"/>
      <c r="AC821" s="441">
        <f t="shared" si="94"/>
        <v>0</v>
      </c>
      <c r="AD821" s="442">
        <f>IF($AC$2430&lt;85,AC821,AC821-(AC821*'EN-TÊTE DÉLÉGUES'!$C$37))</f>
        <v>0</v>
      </c>
      <c r="AE821" s="443">
        <f t="shared" si="111"/>
        <v>5.5E-2</v>
      </c>
      <c r="AF821" s="444">
        <f t="shared" si="90"/>
        <v>0</v>
      </c>
      <c r="AG821" s="445">
        <f t="shared" si="91"/>
        <v>0</v>
      </c>
    </row>
    <row r="822" spans="1:34" s="446" customFormat="1" ht="12" customHeight="1" x14ac:dyDescent="0.15">
      <c r="A822" s="427">
        <v>9791036325045</v>
      </c>
      <c r="B822" s="463">
        <v>38</v>
      </c>
      <c r="C822" s="464" t="s">
        <v>651</v>
      </c>
      <c r="D822" s="465" t="s">
        <v>381</v>
      </c>
      <c r="E822" s="429" t="s">
        <v>5478</v>
      </c>
      <c r="F822" s="429" t="s">
        <v>3756</v>
      </c>
      <c r="G822" s="429" t="s">
        <v>4995</v>
      </c>
      <c r="H822" s="431">
        <f>VLOOKUP(A822,'02.04.2024'!$A$2:$D$70989,3,FALSE)</f>
        <v>2229</v>
      </c>
      <c r="I822" s="431"/>
      <c r="J822" s="432">
        <v>200</v>
      </c>
      <c r="K822" s="433"/>
      <c r="L822" s="433"/>
      <c r="M822" s="433">
        <v>45315</v>
      </c>
      <c r="N822" s="433" t="s">
        <v>1811</v>
      </c>
      <c r="O822" s="434">
        <v>9791036325045</v>
      </c>
      <c r="P822" s="434" t="s">
        <v>4994</v>
      </c>
      <c r="Q822" s="434">
        <v>8038383</v>
      </c>
      <c r="R822" s="466">
        <v>5.8</v>
      </c>
      <c r="S822" s="436">
        <f t="shared" si="116"/>
        <v>5.4976303317535544</v>
      </c>
      <c r="T822" s="467">
        <v>5.5E-2</v>
      </c>
      <c r="U822" s="1082"/>
      <c r="V822" s="438">
        <f t="shared" si="93"/>
        <v>0</v>
      </c>
      <c r="W822" s="439">
        <f t="shared" si="110"/>
        <v>0</v>
      </c>
      <c r="X822" s="440"/>
      <c r="Y822" s="440"/>
      <c r="Z822" s="440"/>
      <c r="AA822" s="440"/>
      <c r="AB822" s="440"/>
      <c r="AC822" s="441">
        <f t="shared" si="94"/>
        <v>0</v>
      </c>
      <c r="AD822" s="442">
        <f>IF($AC$2430&lt;85,AC822,AC822-(AC822*'EN-TÊTE DÉLÉGUES'!$C$37))</f>
        <v>0</v>
      </c>
      <c r="AE822" s="443">
        <f t="shared" si="111"/>
        <v>5.5E-2</v>
      </c>
      <c r="AF822" s="444">
        <f t="shared" si="90"/>
        <v>0</v>
      </c>
      <c r="AG822" s="445">
        <f t="shared" si="91"/>
        <v>0</v>
      </c>
    </row>
    <row r="823" spans="1:34" s="420" customFormat="1" ht="12" customHeight="1" x14ac:dyDescent="0.15">
      <c r="A823" s="411">
        <v>9791036320026</v>
      </c>
      <c r="B823" s="395">
        <v>38</v>
      </c>
      <c r="C823" s="450" t="s">
        <v>651</v>
      </c>
      <c r="D823" s="450" t="s">
        <v>381</v>
      </c>
      <c r="E823" s="450" t="s">
        <v>5478</v>
      </c>
      <c r="F823" s="450" t="s">
        <v>4516</v>
      </c>
      <c r="G823" s="450" t="s">
        <v>5465</v>
      </c>
      <c r="H823" s="394">
        <f>VLOOKUP(A823,'02.04.2024'!$A$2:$D$70989,3,FALSE)</f>
        <v>2410</v>
      </c>
      <c r="I823" s="413"/>
      <c r="J823" s="413">
        <v>300</v>
      </c>
      <c r="K823" s="415"/>
      <c r="L823" s="415"/>
      <c r="M823" s="416">
        <v>44839</v>
      </c>
      <c r="N823" s="416"/>
      <c r="O823" s="394">
        <v>9791036320026</v>
      </c>
      <c r="P823" s="417" t="s">
        <v>3917</v>
      </c>
      <c r="Q823" s="414">
        <v>5240190</v>
      </c>
      <c r="R823" s="418">
        <v>5.8</v>
      </c>
      <c r="S823" s="398">
        <f t="shared" si="116"/>
        <v>5.4976303317535544</v>
      </c>
      <c r="T823" s="419">
        <v>5.5E-2</v>
      </c>
      <c r="U823" s="1077"/>
      <c r="V823" s="400">
        <f t="shared" si="93"/>
        <v>0</v>
      </c>
      <c r="W823" s="401">
        <f t="shared" si="110"/>
        <v>0</v>
      </c>
      <c r="AC823" s="453">
        <f t="shared" si="94"/>
        <v>0</v>
      </c>
      <c r="AD823" s="454">
        <f>IF($AC$2430&lt;85,AC823,AC823-(AC823*'EN-TÊTE DÉLÉGUES'!$C$37))</f>
        <v>0</v>
      </c>
      <c r="AE823" s="455">
        <f t="shared" si="111"/>
        <v>5.5E-2</v>
      </c>
      <c r="AF823" s="456">
        <f t="shared" si="90"/>
        <v>0</v>
      </c>
      <c r="AG823" s="457">
        <f t="shared" si="91"/>
        <v>0</v>
      </c>
    </row>
    <row r="824" spans="1:34" s="420" customFormat="1" ht="12" customHeight="1" x14ac:dyDescent="0.15">
      <c r="A824" s="411">
        <v>9791036320033</v>
      </c>
      <c r="B824" s="395">
        <v>38</v>
      </c>
      <c r="C824" s="450" t="s">
        <v>651</v>
      </c>
      <c r="D824" s="450" t="s">
        <v>381</v>
      </c>
      <c r="E824" s="450" t="s">
        <v>5478</v>
      </c>
      <c r="F824" s="450" t="s">
        <v>4516</v>
      </c>
      <c r="G824" s="450" t="s">
        <v>5466</v>
      </c>
      <c r="H824" s="394">
        <f>VLOOKUP(A824,'02.04.2024'!$A$2:$D$70989,3,FALSE)</f>
        <v>5118</v>
      </c>
      <c r="I824" s="413"/>
      <c r="J824" s="413">
        <v>300</v>
      </c>
      <c r="K824" s="415"/>
      <c r="L824" s="415"/>
      <c r="M824" s="416">
        <v>44839</v>
      </c>
      <c r="N824" s="416"/>
      <c r="O824" s="394">
        <v>9791036320033</v>
      </c>
      <c r="P824" s="417" t="s">
        <v>3918</v>
      </c>
      <c r="Q824" s="414">
        <v>5282786</v>
      </c>
      <c r="R824" s="418">
        <v>5.8</v>
      </c>
      <c r="S824" s="398">
        <f t="shared" si="116"/>
        <v>5.4976303317535544</v>
      </c>
      <c r="T824" s="419">
        <v>5.5E-2</v>
      </c>
      <c r="U824" s="1077"/>
      <c r="V824" s="400">
        <f t="shared" si="93"/>
        <v>0</v>
      </c>
      <c r="W824" s="401">
        <f t="shared" si="110"/>
        <v>0</v>
      </c>
      <c r="AC824" s="453">
        <f t="shared" si="94"/>
        <v>0</v>
      </c>
      <c r="AD824" s="454">
        <f>IF($AC$2430&lt;85,AC824,AC824-(AC824*'EN-TÊTE DÉLÉGUES'!$C$37))</f>
        <v>0</v>
      </c>
      <c r="AE824" s="455">
        <f t="shared" si="111"/>
        <v>5.5E-2</v>
      </c>
      <c r="AF824" s="456">
        <f t="shared" si="90"/>
        <v>0</v>
      </c>
      <c r="AG824" s="457">
        <f t="shared" si="91"/>
        <v>0</v>
      </c>
    </row>
    <row r="825" spans="1:34" s="446" customFormat="1" ht="12" customHeight="1" x14ac:dyDescent="0.15">
      <c r="A825" s="427">
        <v>9791036320040</v>
      </c>
      <c r="B825" s="432">
        <v>38</v>
      </c>
      <c r="C825" s="430" t="s">
        <v>651</v>
      </c>
      <c r="D825" s="430" t="s">
        <v>381</v>
      </c>
      <c r="E825" s="430" t="s">
        <v>5478</v>
      </c>
      <c r="F825" s="429" t="s">
        <v>4516</v>
      </c>
      <c r="G825" s="469" t="s">
        <v>4346</v>
      </c>
      <c r="H825" s="431">
        <f>VLOOKUP(A825,'02.04.2024'!$A$2:$D$70989,3,FALSE)</f>
        <v>2309</v>
      </c>
      <c r="I825" s="432"/>
      <c r="J825" s="432">
        <v>300</v>
      </c>
      <c r="K825" s="433"/>
      <c r="L825" s="433"/>
      <c r="M825" s="433">
        <v>45021</v>
      </c>
      <c r="N825" s="434" t="s">
        <v>1811</v>
      </c>
      <c r="O825" s="434">
        <v>9791036320040</v>
      </c>
      <c r="P825" s="434" t="s">
        <v>4284</v>
      </c>
      <c r="Q825" s="470">
        <v>5282909</v>
      </c>
      <c r="R825" s="436">
        <v>5.8</v>
      </c>
      <c r="S825" s="436">
        <f t="shared" si="116"/>
        <v>5.4976303317535544</v>
      </c>
      <c r="T825" s="471">
        <v>5.5E-2</v>
      </c>
      <c r="U825" s="1082"/>
      <c r="V825" s="438">
        <f t="shared" si="93"/>
        <v>0</v>
      </c>
      <c r="W825" s="439">
        <f t="shared" si="110"/>
        <v>0</v>
      </c>
      <c r="X825" s="440"/>
      <c r="Y825" s="440"/>
      <c r="Z825" s="440"/>
      <c r="AA825" s="440"/>
      <c r="AB825" s="440"/>
      <c r="AC825" s="453">
        <f t="shared" si="94"/>
        <v>0</v>
      </c>
      <c r="AD825" s="454">
        <f>IF($AC$2430&lt;85,AC825,AC825-(AC825*'EN-TÊTE DÉLÉGUES'!$C$37))</f>
        <v>0</v>
      </c>
      <c r="AE825" s="455">
        <f t="shared" si="111"/>
        <v>5.5E-2</v>
      </c>
      <c r="AF825" s="456">
        <f t="shared" ref="AF825:AF847" si="117">+AD825*AE825</f>
        <v>0</v>
      </c>
      <c r="AG825" s="457">
        <f t="shared" ref="AG825:AG847" si="118">+AD825+AF825</f>
        <v>0</v>
      </c>
    </row>
    <row r="826" spans="1:34" s="446" customFormat="1" ht="12" customHeight="1" x14ac:dyDescent="0.15">
      <c r="A826" s="427">
        <v>9791036320057</v>
      </c>
      <c r="B826" s="432">
        <v>38</v>
      </c>
      <c r="C826" s="430" t="s">
        <v>651</v>
      </c>
      <c r="D826" s="430" t="s">
        <v>381</v>
      </c>
      <c r="E826" s="430" t="s">
        <v>5478</v>
      </c>
      <c r="F826" s="429" t="s">
        <v>4516</v>
      </c>
      <c r="G826" s="469" t="s">
        <v>4836</v>
      </c>
      <c r="H826" s="431">
        <f>VLOOKUP(A826,'02.04.2024'!$A$2:$D$70989,3,FALSE)</f>
        <v>1440</v>
      </c>
      <c r="I826" s="432"/>
      <c r="J826" s="432">
        <v>300</v>
      </c>
      <c r="K826" s="433"/>
      <c r="L826" s="433"/>
      <c r="M826" s="433">
        <v>45196</v>
      </c>
      <c r="N826" s="434" t="s">
        <v>1811</v>
      </c>
      <c r="O826" s="434">
        <v>9791036320057</v>
      </c>
      <c r="P826" s="434" t="s">
        <v>4837</v>
      </c>
      <c r="Q826" s="470">
        <v>5281802</v>
      </c>
      <c r="R826" s="436">
        <v>5.8</v>
      </c>
      <c r="S826" s="436">
        <f t="shared" si="116"/>
        <v>5.4976303317535544</v>
      </c>
      <c r="T826" s="471">
        <v>5.5E-2</v>
      </c>
      <c r="U826" s="1082"/>
      <c r="V826" s="438">
        <f t="shared" si="93"/>
        <v>0</v>
      </c>
      <c r="W826" s="439">
        <f t="shared" si="110"/>
        <v>0</v>
      </c>
      <c r="X826" s="440"/>
      <c r="Y826" s="440"/>
      <c r="Z826" s="440"/>
      <c r="AA826" s="440"/>
      <c r="AB826" s="440"/>
      <c r="AC826" s="453">
        <f t="shared" si="94"/>
        <v>0</v>
      </c>
      <c r="AD826" s="454">
        <f>IF($AC$2430&lt;85,AC826,AC826-(AC826*'EN-TÊTE DÉLÉGUES'!$C$37))</f>
        <v>0</v>
      </c>
      <c r="AE826" s="455">
        <f t="shared" si="111"/>
        <v>5.5E-2</v>
      </c>
      <c r="AF826" s="456">
        <f t="shared" si="117"/>
        <v>0</v>
      </c>
      <c r="AG826" s="457">
        <f t="shared" si="118"/>
        <v>0</v>
      </c>
    </row>
    <row r="827" spans="1:34" s="408" customFormat="1" ht="12" customHeight="1" x14ac:dyDescent="0.15">
      <c r="A827" s="391">
        <v>9791036326967</v>
      </c>
      <c r="B827" s="395">
        <v>38</v>
      </c>
      <c r="C827" s="393" t="s">
        <v>651</v>
      </c>
      <c r="D827" s="393" t="s">
        <v>3567</v>
      </c>
      <c r="E827" s="393" t="s">
        <v>5478</v>
      </c>
      <c r="F827" s="393" t="s">
        <v>420</v>
      </c>
      <c r="G827" s="450" t="s">
        <v>3569</v>
      </c>
      <c r="H827" s="394">
        <f>VLOOKUP(A827,'02.04.2024'!$A$2:$D$70989,3,FALSE)</f>
        <v>859</v>
      </c>
      <c r="I827" s="395"/>
      <c r="J827" s="395">
        <v>200</v>
      </c>
      <c r="K827" s="601"/>
      <c r="L827" s="396"/>
      <c r="M827" s="396">
        <v>44363</v>
      </c>
      <c r="N827" s="579"/>
      <c r="O827" s="397">
        <v>9791036326967</v>
      </c>
      <c r="P827" s="409" t="s">
        <v>2380</v>
      </c>
      <c r="Q827" s="397">
        <v>1312634</v>
      </c>
      <c r="R827" s="398">
        <v>6.2</v>
      </c>
      <c r="S827" s="398">
        <f t="shared" si="116"/>
        <v>5.8767772511848344</v>
      </c>
      <c r="T827" s="399">
        <v>5.5E-2</v>
      </c>
      <c r="U827" s="1077"/>
      <c r="V827" s="400">
        <f t="shared" si="93"/>
        <v>0</v>
      </c>
      <c r="W827" s="401">
        <f t="shared" si="110"/>
        <v>0</v>
      </c>
      <c r="X827" s="402"/>
      <c r="Y827" s="402"/>
      <c r="Z827" s="402"/>
      <c r="AA827" s="402"/>
      <c r="AB827" s="402"/>
      <c r="AC827" s="403">
        <f t="shared" si="94"/>
        <v>0</v>
      </c>
      <c r="AD827" s="404">
        <f>IF($AC$2430&lt;85,AC827,AC827-(AC827*'EN-TÊTE DÉLÉGUES'!$C$37))</f>
        <v>0</v>
      </c>
      <c r="AE827" s="405">
        <f t="shared" si="111"/>
        <v>5.5E-2</v>
      </c>
      <c r="AF827" s="406">
        <f t="shared" si="117"/>
        <v>0</v>
      </c>
      <c r="AG827" s="407">
        <f t="shared" si="118"/>
        <v>0</v>
      </c>
    </row>
    <row r="828" spans="1:34" s="408" customFormat="1" ht="12" customHeight="1" x14ac:dyDescent="0.15">
      <c r="A828" s="391">
        <v>9791036326950</v>
      </c>
      <c r="B828" s="395">
        <v>38</v>
      </c>
      <c r="C828" s="393" t="s">
        <v>651</v>
      </c>
      <c r="D828" s="393" t="s">
        <v>3567</v>
      </c>
      <c r="E828" s="393" t="s">
        <v>5478</v>
      </c>
      <c r="F828" s="393" t="s">
        <v>420</v>
      </c>
      <c r="G828" s="450" t="s">
        <v>3568</v>
      </c>
      <c r="H828" s="394">
        <f>VLOOKUP(A828,'02.04.2024'!$A$2:$D$70989,3,FALSE)</f>
        <v>1779</v>
      </c>
      <c r="I828" s="395"/>
      <c r="J828" s="395">
        <v>200</v>
      </c>
      <c r="K828" s="396"/>
      <c r="L828" s="396"/>
      <c r="M828" s="396">
        <v>44363</v>
      </c>
      <c r="N828" s="579"/>
      <c r="O828" s="397">
        <v>9791036326950</v>
      </c>
      <c r="P828" s="409" t="s">
        <v>2381</v>
      </c>
      <c r="Q828" s="397">
        <v>1312511</v>
      </c>
      <c r="R828" s="398">
        <v>6.2</v>
      </c>
      <c r="S828" s="398">
        <f t="shared" si="116"/>
        <v>5.8767772511848344</v>
      </c>
      <c r="T828" s="399">
        <v>5.5E-2</v>
      </c>
      <c r="U828" s="1077"/>
      <c r="V828" s="400">
        <f t="shared" si="93"/>
        <v>0</v>
      </c>
      <c r="W828" s="401">
        <f t="shared" si="110"/>
        <v>0</v>
      </c>
      <c r="X828" s="402"/>
      <c r="Y828" s="402"/>
      <c r="Z828" s="402"/>
      <c r="AA828" s="402"/>
      <c r="AB828" s="402"/>
      <c r="AC828" s="403">
        <f t="shared" si="94"/>
        <v>0</v>
      </c>
      <c r="AD828" s="404">
        <f>IF($AC$2430&lt;85,AC828,AC828-(AC828*'EN-TÊTE DÉLÉGUES'!$C$37))</f>
        <v>0</v>
      </c>
      <c r="AE828" s="405">
        <f t="shared" si="111"/>
        <v>5.5E-2</v>
      </c>
      <c r="AF828" s="406">
        <f t="shared" si="117"/>
        <v>0</v>
      </c>
      <c r="AG828" s="407">
        <f t="shared" si="118"/>
        <v>0</v>
      </c>
    </row>
    <row r="829" spans="1:34" s="408" customFormat="1" ht="12" customHeight="1" x14ac:dyDescent="0.15">
      <c r="A829" s="630">
        <v>9791036335822</v>
      </c>
      <c r="B829" s="631">
        <v>38</v>
      </c>
      <c r="C829" s="632" t="s">
        <v>651</v>
      </c>
      <c r="D829" s="632" t="s">
        <v>3567</v>
      </c>
      <c r="E829" s="632" t="s">
        <v>5478</v>
      </c>
      <c r="F829" s="632" t="s">
        <v>420</v>
      </c>
      <c r="G829" s="633" t="s">
        <v>3037</v>
      </c>
      <c r="H829" s="634">
        <f>VLOOKUP(A829,'02.04.2024'!$A$2:$D$70989,3,FALSE)</f>
        <v>233</v>
      </c>
      <c r="I829" s="631"/>
      <c r="J829" s="631">
        <v>200</v>
      </c>
      <c r="K829" s="635"/>
      <c r="L829" s="635"/>
      <c r="M829" s="635">
        <v>44440</v>
      </c>
      <c r="N829" s="636"/>
      <c r="O829" s="637">
        <v>9791036335822</v>
      </c>
      <c r="P829" s="638" t="s">
        <v>2574</v>
      </c>
      <c r="Q829" s="637">
        <v>5620624</v>
      </c>
      <c r="R829" s="639">
        <v>6.2</v>
      </c>
      <c r="S829" s="639">
        <f t="shared" si="116"/>
        <v>5.8767772511848344</v>
      </c>
      <c r="T829" s="640">
        <v>5.5E-2</v>
      </c>
      <c r="U829" s="1077"/>
      <c r="V829" s="641">
        <f t="shared" si="93"/>
        <v>0</v>
      </c>
      <c r="W829" s="642">
        <f t="shared" si="110"/>
        <v>0</v>
      </c>
      <c r="X829" s="402"/>
      <c r="Y829" s="402"/>
      <c r="Z829" s="402"/>
      <c r="AA829" s="402"/>
      <c r="AB829" s="402"/>
      <c r="AC829" s="403">
        <f t="shared" si="94"/>
        <v>0</v>
      </c>
      <c r="AD829" s="404">
        <f>IF($AC$2430&lt;85,AC829,AC829-(AC829*'EN-TÊTE DÉLÉGUES'!$C$37))</f>
        <v>0</v>
      </c>
      <c r="AE829" s="405">
        <f t="shared" si="111"/>
        <v>5.5E-2</v>
      </c>
      <c r="AF829" s="406">
        <f t="shared" si="117"/>
        <v>0</v>
      </c>
      <c r="AG829" s="407">
        <f t="shared" si="118"/>
        <v>0</v>
      </c>
    </row>
    <row r="830" spans="1:34" s="408" customFormat="1" ht="12" customHeight="1" x14ac:dyDescent="0.15">
      <c r="A830" s="397">
        <v>9791036335839</v>
      </c>
      <c r="B830" s="395">
        <v>38</v>
      </c>
      <c r="C830" s="393" t="s">
        <v>651</v>
      </c>
      <c r="D830" s="393" t="s">
        <v>3567</v>
      </c>
      <c r="E830" s="393" t="s">
        <v>5478</v>
      </c>
      <c r="F830" s="393" t="s">
        <v>420</v>
      </c>
      <c r="G830" s="450" t="s">
        <v>4517</v>
      </c>
      <c r="H830" s="394">
        <f>VLOOKUP(A830,'02.04.2024'!$A$2:$D$70989,3,FALSE)</f>
        <v>2065</v>
      </c>
      <c r="I830" s="395"/>
      <c r="J830" s="395">
        <v>200</v>
      </c>
      <c r="K830" s="396"/>
      <c r="L830" s="396"/>
      <c r="M830" s="396">
        <v>44734</v>
      </c>
      <c r="N830" s="396"/>
      <c r="O830" s="397">
        <v>9791036335839</v>
      </c>
      <c r="P830" s="409" t="s">
        <v>3233</v>
      </c>
      <c r="Q830" s="397">
        <v>6268570</v>
      </c>
      <c r="R830" s="398">
        <v>6.2</v>
      </c>
      <c r="S830" s="398">
        <f t="shared" si="116"/>
        <v>5.8767772511848344</v>
      </c>
      <c r="T830" s="399">
        <v>5.5E-2</v>
      </c>
      <c r="U830" s="1077"/>
      <c r="V830" s="398">
        <f t="shared" si="93"/>
        <v>0</v>
      </c>
      <c r="W830" s="418">
        <f t="shared" si="110"/>
        <v>0</v>
      </c>
      <c r="X830" s="402"/>
      <c r="Y830" s="402"/>
      <c r="Z830" s="402"/>
      <c r="AA830" s="402"/>
      <c r="AB830" s="402"/>
      <c r="AC830" s="453">
        <f t="shared" si="94"/>
        <v>0</v>
      </c>
      <c r="AD830" s="454">
        <f>IF($AC$2430&lt;85,AC830,AC830-(AC830*'EN-TÊTE DÉLÉGUES'!$C$37))</f>
        <v>0</v>
      </c>
      <c r="AE830" s="455">
        <f t="shared" si="111"/>
        <v>5.5E-2</v>
      </c>
      <c r="AF830" s="456">
        <f t="shared" si="117"/>
        <v>0</v>
      </c>
      <c r="AG830" s="457">
        <f t="shared" si="118"/>
        <v>0</v>
      </c>
    </row>
    <row r="831" spans="1:34" s="446" customFormat="1" ht="12" customHeight="1" x14ac:dyDescent="0.15">
      <c r="A831" s="643">
        <v>9791036359859</v>
      </c>
      <c r="B831" s="583">
        <v>38</v>
      </c>
      <c r="C831" s="644" t="s">
        <v>651</v>
      </c>
      <c r="D831" s="644" t="s">
        <v>3567</v>
      </c>
      <c r="E831" s="644" t="s">
        <v>5478</v>
      </c>
      <c r="F831" s="644" t="s">
        <v>420</v>
      </c>
      <c r="G831" s="645" t="s">
        <v>4349</v>
      </c>
      <c r="H831" s="646">
        <f>VLOOKUP(A831,'02.04.2024'!$A$2:$D$70989,3,FALSE)</f>
        <v>1436</v>
      </c>
      <c r="I831" s="647"/>
      <c r="J831" s="647">
        <v>200</v>
      </c>
      <c r="K831" s="648"/>
      <c r="L831" s="648"/>
      <c r="M831" s="648">
        <v>45091</v>
      </c>
      <c r="N831" s="649" t="s">
        <v>1811</v>
      </c>
      <c r="O831" s="649">
        <v>9791036359859</v>
      </c>
      <c r="P831" s="649" t="s">
        <v>4348</v>
      </c>
      <c r="Q831" s="650">
        <v>5149493</v>
      </c>
      <c r="R831" s="651">
        <v>6.2</v>
      </c>
      <c r="S831" s="651">
        <f t="shared" si="116"/>
        <v>5.8767772511848344</v>
      </c>
      <c r="T831" s="652">
        <v>5.5E-2</v>
      </c>
      <c r="U831" s="1082"/>
      <c r="V831" s="653">
        <f t="shared" si="93"/>
        <v>0</v>
      </c>
      <c r="W831" s="654">
        <f t="shared" si="110"/>
        <v>0</v>
      </c>
      <c r="X831" s="440"/>
      <c r="Y831" s="440"/>
      <c r="Z831" s="440"/>
      <c r="AA831" s="440"/>
      <c r="AB831" s="440"/>
      <c r="AC831" s="441">
        <f t="shared" si="94"/>
        <v>0</v>
      </c>
      <c r="AD831" s="442">
        <f>IF($AC$2430&lt;85,AC831,AC831-(AC831*'EN-TÊTE DÉLÉGUES'!$C$37))</f>
        <v>0</v>
      </c>
      <c r="AE831" s="443">
        <f t="shared" si="111"/>
        <v>5.5E-2</v>
      </c>
      <c r="AF831" s="444">
        <f t="shared" si="117"/>
        <v>0</v>
      </c>
      <c r="AG831" s="445">
        <f t="shared" si="118"/>
        <v>0</v>
      </c>
    </row>
    <row r="832" spans="1:34" s="408" customFormat="1" ht="12" customHeight="1" x14ac:dyDescent="0.15">
      <c r="A832" s="449">
        <v>9791027602278</v>
      </c>
      <c r="B832" s="392">
        <v>38</v>
      </c>
      <c r="C832" s="426" t="s">
        <v>651</v>
      </c>
      <c r="D832" s="450" t="s">
        <v>3567</v>
      </c>
      <c r="E832" s="619" t="s">
        <v>5478</v>
      </c>
      <c r="F832" s="619" t="s">
        <v>3594</v>
      </c>
      <c r="G832" s="514" t="s">
        <v>1572</v>
      </c>
      <c r="H832" s="394">
        <f>VLOOKUP(A832,'02.04.2024'!$A$2:$D$70989,3,FALSE)</f>
        <v>3749</v>
      </c>
      <c r="I832" s="414"/>
      <c r="J832" s="414">
        <v>200</v>
      </c>
      <c r="K832" s="415"/>
      <c r="L832" s="415"/>
      <c r="M832" s="415">
        <v>42816</v>
      </c>
      <c r="N832" s="415"/>
      <c r="O832" s="394">
        <v>9791027602278</v>
      </c>
      <c r="P832" s="451" t="s">
        <v>995</v>
      </c>
      <c r="Q832" s="414">
        <v>7881042</v>
      </c>
      <c r="R832" s="398">
        <v>10.5</v>
      </c>
      <c r="S832" s="398">
        <f t="shared" si="116"/>
        <v>9.9526066350710902</v>
      </c>
      <c r="T832" s="610">
        <v>5.5E-2</v>
      </c>
      <c r="U832" s="1077"/>
      <c r="V832" s="400">
        <f t="shared" si="93"/>
        <v>0</v>
      </c>
      <c r="W832" s="401">
        <f t="shared" si="110"/>
        <v>0</v>
      </c>
      <c r="X832" s="402"/>
      <c r="Y832" s="402"/>
      <c r="Z832" s="402"/>
      <c r="AA832" s="402"/>
      <c r="AB832" s="402"/>
      <c r="AC832" s="403">
        <f t="shared" si="94"/>
        <v>0</v>
      </c>
      <c r="AD832" s="404">
        <f>IF($AC$2430&lt;85,AC832,AC832-(AC832*'EN-TÊTE DÉLÉGUES'!$C$37))</f>
        <v>0</v>
      </c>
      <c r="AE832" s="405">
        <f t="shared" si="111"/>
        <v>5.5E-2</v>
      </c>
      <c r="AF832" s="404">
        <f t="shared" si="117"/>
        <v>0</v>
      </c>
      <c r="AG832" s="403">
        <f t="shared" si="118"/>
        <v>0</v>
      </c>
    </row>
    <row r="833" spans="1:36" s="408" customFormat="1" ht="12" customHeight="1" x14ac:dyDescent="0.15">
      <c r="A833" s="449">
        <v>9791027603893</v>
      </c>
      <c r="B833" s="392">
        <v>38</v>
      </c>
      <c r="C833" s="426" t="s">
        <v>651</v>
      </c>
      <c r="D833" s="450" t="s">
        <v>3567</v>
      </c>
      <c r="E833" s="619" t="s">
        <v>5478</v>
      </c>
      <c r="F833" s="619" t="s">
        <v>3594</v>
      </c>
      <c r="G833" s="514" t="s">
        <v>1573</v>
      </c>
      <c r="H833" s="394">
        <f>VLOOKUP(A833,'02.04.2024'!$A$2:$D$70989,3,FALSE)</f>
        <v>3317</v>
      </c>
      <c r="I833" s="414"/>
      <c r="J833" s="414">
        <v>200</v>
      </c>
      <c r="K833" s="415"/>
      <c r="L833" s="415"/>
      <c r="M833" s="415">
        <v>43215</v>
      </c>
      <c r="N833" s="655"/>
      <c r="O833" s="394">
        <v>9791027603893</v>
      </c>
      <c r="P833" s="451" t="s">
        <v>996</v>
      </c>
      <c r="Q833" s="414">
        <v>7426057</v>
      </c>
      <c r="R833" s="398">
        <v>10.5</v>
      </c>
      <c r="S833" s="398">
        <f t="shared" si="116"/>
        <v>9.9526066350710902</v>
      </c>
      <c r="T833" s="610">
        <v>5.5E-2</v>
      </c>
      <c r="U833" s="1077"/>
      <c r="V833" s="400">
        <f t="shared" si="93"/>
        <v>0</v>
      </c>
      <c r="W833" s="401">
        <f t="shared" si="110"/>
        <v>0</v>
      </c>
      <c r="X833" s="402"/>
      <c r="Y833" s="402"/>
      <c r="Z833" s="402"/>
      <c r="AA833" s="402"/>
      <c r="AB833" s="402"/>
      <c r="AC833" s="403">
        <f t="shared" si="94"/>
        <v>0</v>
      </c>
      <c r="AD833" s="404">
        <f>IF($AC$2430&lt;85,AC833,AC833-(AC833*'EN-TÊTE DÉLÉGUES'!$C$37))</f>
        <v>0</v>
      </c>
      <c r="AE833" s="405">
        <f t="shared" si="111"/>
        <v>5.5E-2</v>
      </c>
      <c r="AF833" s="404">
        <f t="shared" si="117"/>
        <v>0</v>
      </c>
      <c r="AG833" s="403">
        <f t="shared" si="118"/>
        <v>0</v>
      </c>
    </row>
    <row r="834" spans="1:36" s="408" customFormat="1" ht="12" customHeight="1" x14ac:dyDescent="0.15">
      <c r="A834" s="449">
        <v>9791027606054</v>
      </c>
      <c r="B834" s="392">
        <v>38</v>
      </c>
      <c r="C834" s="426" t="s">
        <v>651</v>
      </c>
      <c r="D834" s="450" t="s">
        <v>3567</v>
      </c>
      <c r="E834" s="619" t="s">
        <v>5478</v>
      </c>
      <c r="F834" s="619" t="s">
        <v>3594</v>
      </c>
      <c r="G834" s="514" t="s">
        <v>1574</v>
      </c>
      <c r="H834" s="394">
        <f>VLOOKUP(A834,'02.04.2024'!$A$2:$D$70989,3,FALSE)</f>
        <v>3343</v>
      </c>
      <c r="I834" s="414"/>
      <c r="J834" s="414">
        <v>200</v>
      </c>
      <c r="K834" s="415"/>
      <c r="L834" s="415"/>
      <c r="M834" s="415">
        <v>43572</v>
      </c>
      <c r="N834" s="655"/>
      <c r="O834" s="394">
        <v>9791027606054</v>
      </c>
      <c r="P834" s="451" t="s">
        <v>997</v>
      </c>
      <c r="Q834" s="414">
        <v>5182927</v>
      </c>
      <c r="R834" s="398">
        <v>10.5</v>
      </c>
      <c r="S834" s="398">
        <f t="shared" si="116"/>
        <v>9.9526066350710902</v>
      </c>
      <c r="T834" s="610">
        <v>5.5E-2</v>
      </c>
      <c r="U834" s="1077"/>
      <c r="V834" s="400">
        <f t="shared" si="93"/>
        <v>0</v>
      </c>
      <c r="W834" s="401">
        <f t="shared" ref="W834:W897" si="119">$R834*$U834</f>
        <v>0</v>
      </c>
      <c r="X834" s="402"/>
      <c r="Y834" s="402"/>
      <c r="Z834" s="402"/>
      <c r="AA834" s="402"/>
      <c r="AB834" s="402"/>
      <c r="AC834" s="403">
        <f t="shared" si="94"/>
        <v>0</v>
      </c>
      <c r="AD834" s="404">
        <f>IF($AC$2430&lt;85,AC834,AC834-(AC834*'EN-TÊTE DÉLÉGUES'!$C$37))</f>
        <v>0</v>
      </c>
      <c r="AE834" s="405">
        <f t="shared" ref="AE834:AE897" si="120">IF(T834=5.5%,0.055,IF(T834=20%,0.2))</f>
        <v>5.5E-2</v>
      </c>
      <c r="AF834" s="404">
        <f t="shared" si="117"/>
        <v>0</v>
      </c>
      <c r="AG834" s="403">
        <f t="shared" si="118"/>
        <v>0</v>
      </c>
    </row>
    <row r="835" spans="1:36" s="408" customFormat="1" ht="12" customHeight="1" x14ac:dyDescent="0.15">
      <c r="A835" s="449">
        <v>9791027606948</v>
      </c>
      <c r="B835" s="392">
        <v>38</v>
      </c>
      <c r="C835" s="426" t="s">
        <v>651</v>
      </c>
      <c r="D835" s="450" t="s">
        <v>3567</v>
      </c>
      <c r="E835" s="619" t="s">
        <v>5478</v>
      </c>
      <c r="F835" s="619" t="s">
        <v>3594</v>
      </c>
      <c r="G835" s="514" t="s">
        <v>1575</v>
      </c>
      <c r="H835" s="394">
        <f>VLOOKUP(A835,'02.04.2024'!$A$2:$D$70989,3,FALSE)</f>
        <v>3159</v>
      </c>
      <c r="I835" s="414"/>
      <c r="J835" s="414">
        <v>200</v>
      </c>
      <c r="K835" s="415"/>
      <c r="L835" s="415"/>
      <c r="M835" s="396">
        <v>43572</v>
      </c>
      <c r="N835" s="579"/>
      <c r="O835" s="394">
        <v>9791027606948</v>
      </c>
      <c r="P835" s="451" t="s">
        <v>1174</v>
      </c>
      <c r="Q835" s="414">
        <v>3875037</v>
      </c>
      <c r="R835" s="398">
        <v>10.5</v>
      </c>
      <c r="S835" s="398">
        <f t="shared" si="116"/>
        <v>9.9526066350710902</v>
      </c>
      <c r="T835" s="610">
        <v>5.5E-2</v>
      </c>
      <c r="U835" s="1077"/>
      <c r="V835" s="400">
        <f t="shared" si="93"/>
        <v>0</v>
      </c>
      <c r="W835" s="401">
        <f t="shared" si="119"/>
        <v>0</v>
      </c>
      <c r="X835" s="402"/>
      <c r="Y835" s="402"/>
      <c r="Z835" s="402"/>
      <c r="AA835" s="402"/>
      <c r="AB835" s="402"/>
      <c r="AC835" s="403">
        <f t="shared" si="94"/>
        <v>0</v>
      </c>
      <c r="AD835" s="404">
        <f>IF($AC$2430&lt;85,AC835,AC835-(AC835*'EN-TÊTE DÉLÉGUES'!$C$37))</f>
        <v>0</v>
      </c>
      <c r="AE835" s="405">
        <f t="shared" si="120"/>
        <v>5.5E-2</v>
      </c>
      <c r="AF835" s="404">
        <f t="shared" si="117"/>
        <v>0</v>
      </c>
      <c r="AG835" s="403">
        <f t="shared" si="118"/>
        <v>0</v>
      </c>
    </row>
    <row r="836" spans="1:36" s="408" customFormat="1" ht="12" customHeight="1" x14ac:dyDescent="0.15">
      <c r="A836" s="449">
        <v>9791027607211</v>
      </c>
      <c r="B836" s="392">
        <v>38</v>
      </c>
      <c r="C836" s="426" t="s">
        <v>651</v>
      </c>
      <c r="D836" s="450" t="s">
        <v>3567</v>
      </c>
      <c r="E836" s="619" t="s">
        <v>5478</v>
      </c>
      <c r="F836" s="619" t="s">
        <v>3594</v>
      </c>
      <c r="G836" s="514" t="s">
        <v>1971</v>
      </c>
      <c r="H836" s="394">
        <f>VLOOKUP(A836,'02.04.2024'!$A$2:$D$70989,3,FALSE)</f>
        <v>3304</v>
      </c>
      <c r="I836" s="414"/>
      <c r="J836" s="414">
        <v>200</v>
      </c>
      <c r="K836" s="415"/>
      <c r="L836" s="415"/>
      <c r="M836" s="396">
        <v>43649</v>
      </c>
      <c r="N836" s="396"/>
      <c r="O836" s="394">
        <v>9791027607211</v>
      </c>
      <c r="P836" s="451" t="s">
        <v>1176</v>
      </c>
      <c r="Q836" s="414">
        <v>5055953</v>
      </c>
      <c r="R836" s="398">
        <v>10.5</v>
      </c>
      <c r="S836" s="398">
        <f t="shared" si="116"/>
        <v>9.9526066350710902</v>
      </c>
      <c r="T836" s="610">
        <v>5.5E-2</v>
      </c>
      <c r="U836" s="1077"/>
      <c r="V836" s="400">
        <f t="shared" si="93"/>
        <v>0</v>
      </c>
      <c r="W836" s="401">
        <f t="shared" si="119"/>
        <v>0</v>
      </c>
      <c r="X836" s="402"/>
      <c r="Y836" s="402"/>
      <c r="Z836" s="402"/>
      <c r="AA836" s="402"/>
      <c r="AB836" s="402"/>
      <c r="AC836" s="403">
        <f t="shared" si="94"/>
        <v>0</v>
      </c>
      <c r="AD836" s="404">
        <f>IF($AC$2430&lt;85,AC836,AC836-(AC836*'EN-TÊTE DÉLÉGUES'!$C$37))</f>
        <v>0</v>
      </c>
      <c r="AE836" s="405">
        <f t="shared" si="120"/>
        <v>5.5E-2</v>
      </c>
      <c r="AF836" s="404">
        <f t="shared" si="117"/>
        <v>0</v>
      </c>
      <c r="AG836" s="403">
        <f t="shared" si="118"/>
        <v>0</v>
      </c>
    </row>
    <row r="837" spans="1:36" s="408" customFormat="1" ht="12" customHeight="1" x14ac:dyDescent="0.15">
      <c r="A837" s="449">
        <v>9791027607228</v>
      </c>
      <c r="B837" s="392">
        <v>38</v>
      </c>
      <c r="C837" s="426" t="s">
        <v>651</v>
      </c>
      <c r="D837" s="450" t="s">
        <v>3567</v>
      </c>
      <c r="E837" s="619" t="s">
        <v>5478</v>
      </c>
      <c r="F837" s="619" t="s">
        <v>3594</v>
      </c>
      <c r="G837" s="514" t="s">
        <v>1972</v>
      </c>
      <c r="H837" s="394">
        <f>VLOOKUP(A837,'02.04.2024'!$A$2:$D$70989,3,FALSE)</f>
        <v>2338</v>
      </c>
      <c r="I837" s="414"/>
      <c r="J837" s="414">
        <v>200</v>
      </c>
      <c r="K837" s="415"/>
      <c r="L837" s="415"/>
      <c r="M837" s="396">
        <v>43649</v>
      </c>
      <c r="N837" s="396"/>
      <c r="O837" s="394">
        <v>9791027607228</v>
      </c>
      <c r="P837" s="451" t="s">
        <v>1175</v>
      </c>
      <c r="Q837" s="414">
        <v>5056076</v>
      </c>
      <c r="R837" s="398">
        <v>10.5</v>
      </c>
      <c r="S837" s="398">
        <f t="shared" si="116"/>
        <v>9.9526066350710902</v>
      </c>
      <c r="T837" s="610">
        <v>5.5E-2</v>
      </c>
      <c r="U837" s="1077"/>
      <c r="V837" s="400">
        <f t="shared" si="93"/>
        <v>0</v>
      </c>
      <c r="W837" s="401">
        <f t="shared" si="119"/>
        <v>0</v>
      </c>
      <c r="X837" s="402"/>
      <c r="Y837" s="402"/>
      <c r="Z837" s="402"/>
      <c r="AA837" s="402"/>
      <c r="AB837" s="402"/>
      <c r="AC837" s="403">
        <f t="shared" si="94"/>
        <v>0</v>
      </c>
      <c r="AD837" s="404">
        <f>IF($AC$2430&lt;85,AC837,AC837-(AC837*'EN-TÊTE DÉLÉGUES'!$C$37))</f>
        <v>0</v>
      </c>
      <c r="AE837" s="405">
        <f t="shared" si="120"/>
        <v>5.5E-2</v>
      </c>
      <c r="AF837" s="404">
        <f t="shared" si="117"/>
        <v>0</v>
      </c>
      <c r="AG837" s="403">
        <f t="shared" si="118"/>
        <v>0</v>
      </c>
    </row>
    <row r="838" spans="1:36" s="408" customFormat="1" ht="12" customHeight="1" x14ac:dyDescent="0.15">
      <c r="A838" s="449">
        <v>9791027607235</v>
      </c>
      <c r="B838" s="392">
        <v>38</v>
      </c>
      <c r="C838" s="426" t="s">
        <v>651</v>
      </c>
      <c r="D838" s="450" t="s">
        <v>3567</v>
      </c>
      <c r="E838" s="619" t="s">
        <v>5478</v>
      </c>
      <c r="F838" s="619" t="s">
        <v>3594</v>
      </c>
      <c r="G838" s="514" t="s">
        <v>1973</v>
      </c>
      <c r="H838" s="394">
        <f>VLOOKUP(A838,'02.04.2024'!$A$2:$D$70989,3,FALSE)</f>
        <v>3159</v>
      </c>
      <c r="I838" s="414"/>
      <c r="J838" s="414">
        <v>200</v>
      </c>
      <c r="K838" s="415"/>
      <c r="L838" s="415"/>
      <c r="M838" s="396">
        <v>43908</v>
      </c>
      <c r="N838" s="396"/>
      <c r="O838" s="394">
        <v>9791027607235</v>
      </c>
      <c r="P838" s="451" t="s">
        <v>1975</v>
      </c>
      <c r="Q838" s="414">
        <v>5056199</v>
      </c>
      <c r="R838" s="398">
        <v>10.5</v>
      </c>
      <c r="S838" s="398">
        <f t="shared" si="116"/>
        <v>9.9526066350710902</v>
      </c>
      <c r="T838" s="610">
        <v>5.5E-2</v>
      </c>
      <c r="U838" s="1077"/>
      <c r="V838" s="400">
        <f t="shared" si="93"/>
        <v>0</v>
      </c>
      <c r="W838" s="401">
        <f t="shared" si="119"/>
        <v>0</v>
      </c>
      <c r="X838" s="402"/>
      <c r="Y838" s="402"/>
      <c r="Z838" s="402"/>
      <c r="AA838" s="402"/>
      <c r="AB838" s="402"/>
      <c r="AC838" s="403">
        <f t="shared" si="94"/>
        <v>0</v>
      </c>
      <c r="AD838" s="404">
        <f>IF($AC$2430&lt;85,AC838,AC838-(AC838*'EN-TÊTE DÉLÉGUES'!$C$37))</f>
        <v>0</v>
      </c>
      <c r="AE838" s="405">
        <f t="shared" si="120"/>
        <v>5.5E-2</v>
      </c>
      <c r="AF838" s="404">
        <f t="shared" si="117"/>
        <v>0</v>
      </c>
      <c r="AG838" s="403">
        <f t="shared" si="118"/>
        <v>0</v>
      </c>
    </row>
    <row r="839" spans="1:36" s="408" customFormat="1" ht="12" customHeight="1" x14ac:dyDescent="0.15">
      <c r="A839" s="449">
        <v>9791027607242</v>
      </c>
      <c r="B839" s="392">
        <v>39</v>
      </c>
      <c r="C839" s="426" t="s">
        <v>651</v>
      </c>
      <c r="D839" s="450" t="s">
        <v>3567</v>
      </c>
      <c r="E839" s="619" t="s">
        <v>5478</v>
      </c>
      <c r="F839" s="619" t="s">
        <v>3594</v>
      </c>
      <c r="G839" s="514" t="s">
        <v>1974</v>
      </c>
      <c r="H839" s="394">
        <f>VLOOKUP(A839,'02.04.2024'!$A$2:$D$70989,3,FALSE)</f>
        <v>2184</v>
      </c>
      <c r="I839" s="414"/>
      <c r="J839" s="414">
        <v>200</v>
      </c>
      <c r="K839" s="396"/>
      <c r="L839" s="415"/>
      <c r="M839" s="396">
        <v>43908</v>
      </c>
      <c r="N839" s="415"/>
      <c r="O839" s="394">
        <v>9791027607242</v>
      </c>
      <c r="P839" s="451" t="s">
        <v>1976</v>
      </c>
      <c r="Q839" s="414">
        <v>5056322</v>
      </c>
      <c r="R839" s="398">
        <v>10.5</v>
      </c>
      <c r="S839" s="398">
        <f t="shared" si="116"/>
        <v>9.9526066350710902</v>
      </c>
      <c r="T839" s="610">
        <v>5.5E-2</v>
      </c>
      <c r="U839" s="1077"/>
      <c r="V839" s="400">
        <f t="shared" si="93"/>
        <v>0</v>
      </c>
      <c r="W839" s="401">
        <f t="shared" si="119"/>
        <v>0</v>
      </c>
      <c r="X839" s="402"/>
      <c r="Y839" s="402"/>
      <c r="Z839" s="402"/>
      <c r="AA839" s="402"/>
      <c r="AB839" s="402"/>
      <c r="AC839" s="403">
        <f t="shared" si="94"/>
        <v>0</v>
      </c>
      <c r="AD839" s="404">
        <f>IF($AC$2430&lt;85,AC839,AC839-(AC839*'EN-TÊTE DÉLÉGUES'!$C$37))</f>
        <v>0</v>
      </c>
      <c r="AE839" s="405">
        <f t="shared" si="120"/>
        <v>5.5E-2</v>
      </c>
      <c r="AF839" s="404">
        <f t="shared" si="117"/>
        <v>0</v>
      </c>
      <c r="AG839" s="403">
        <f t="shared" si="118"/>
        <v>0</v>
      </c>
    </row>
    <row r="840" spans="1:36" s="408" customFormat="1" ht="12" customHeight="1" x14ac:dyDescent="0.15">
      <c r="A840" s="449">
        <v>9791027609727</v>
      </c>
      <c r="B840" s="392">
        <v>39</v>
      </c>
      <c r="C840" s="426" t="s">
        <v>651</v>
      </c>
      <c r="D840" s="450" t="s">
        <v>3567</v>
      </c>
      <c r="E840" s="619" t="s">
        <v>5478</v>
      </c>
      <c r="F840" s="619" t="s">
        <v>3594</v>
      </c>
      <c r="G840" s="514" t="s">
        <v>2685</v>
      </c>
      <c r="H840" s="394">
        <f>VLOOKUP(A840,'02.04.2024'!$A$2:$D$70989,3,FALSE)</f>
        <v>1368</v>
      </c>
      <c r="I840" s="414"/>
      <c r="J840" s="414">
        <v>200</v>
      </c>
      <c r="K840" s="396"/>
      <c r="L840" s="415"/>
      <c r="M840" s="396">
        <v>44363</v>
      </c>
      <c r="N840" s="655"/>
      <c r="O840" s="394">
        <v>9791027609727</v>
      </c>
      <c r="P840" s="451" t="s">
        <v>2238</v>
      </c>
      <c r="Q840" s="414">
        <v>1518855</v>
      </c>
      <c r="R840" s="398">
        <v>10.5</v>
      </c>
      <c r="S840" s="398">
        <f t="shared" si="116"/>
        <v>9.9526066350710902</v>
      </c>
      <c r="T840" s="610">
        <v>5.5E-2</v>
      </c>
      <c r="U840" s="1077"/>
      <c r="V840" s="400">
        <f t="shared" si="93"/>
        <v>0</v>
      </c>
      <c r="W840" s="401">
        <f t="shared" si="119"/>
        <v>0</v>
      </c>
      <c r="X840" s="402"/>
      <c r="Y840" s="402"/>
      <c r="Z840" s="402"/>
      <c r="AA840" s="402"/>
      <c r="AB840" s="402"/>
      <c r="AC840" s="403">
        <f t="shared" si="94"/>
        <v>0</v>
      </c>
      <c r="AD840" s="404">
        <f>IF($AC$2430&lt;85,AC840,AC840-(AC840*'EN-TÊTE DÉLÉGUES'!$C$37))</f>
        <v>0</v>
      </c>
      <c r="AE840" s="405">
        <f t="shared" si="120"/>
        <v>5.5E-2</v>
      </c>
      <c r="AF840" s="404">
        <f t="shared" si="117"/>
        <v>0</v>
      </c>
      <c r="AG840" s="403">
        <f t="shared" si="118"/>
        <v>0</v>
      </c>
    </row>
    <row r="841" spans="1:36" s="408" customFormat="1" ht="12" customHeight="1" x14ac:dyDescent="0.15">
      <c r="A841" s="449">
        <v>9791027609734</v>
      </c>
      <c r="B841" s="392">
        <v>39</v>
      </c>
      <c r="C841" s="426" t="s">
        <v>651</v>
      </c>
      <c r="D841" s="450" t="s">
        <v>3567</v>
      </c>
      <c r="E841" s="619" t="s">
        <v>5478</v>
      </c>
      <c r="F841" s="619" t="s">
        <v>3594</v>
      </c>
      <c r="G841" s="514" t="s">
        <v>2684</v>
      </c>
      <c r="H841" s="394">
        <f>VLOOKUP(A841,'02.04.2024'!$A$2:$D$70989,3,FALSE)</f>
        <v>1712</v>
      </c>
      <c r="I841" s="414"/>
      <c r="J841" s="414">
        <v>200</v>
      </c>
      <c r="K841" s="396"/>
      <c r="L841" s="415"/>
      <c r="M841" s="396">
        <v>44363</v>
      </c>
      <c r="N841" s="415"/>
      <c r="O841" s="394">
        <v>9791027609734</v>
      </c>
      <c r="P841" s="451" t="s">
        <v>2237</v>
      </c>
      <c r="Q841" s="414">
        <v>1513812</v>
      </c>
      <c r="R841" s="398">
        <v>10.5</v>
      </c>
      <c r="S841" s="398">
        <f t="shared" si="116"/>
        <v>9.9526066350710902</v>
      </c>
      <c r="T841" s="610">
        <v>5.5E-2</v>
      </c>
      <c r="U841" s="1077"/>
      <c r="V841" s="400">
        <f t="shared" si="93"/>
        <v>0</v>
      </c>
      <c r="W841" s="401">
        <f t="shared" si="119"/>
        <v>0</v>
      </c>
      <c r="X841" s="402"/>
      <c r="Y841" s="402"/>
      <c r="Z841" s="402"/>
      <c r="AA841" s="402"/>
      <c r="AB841" s="402"/>
      <c r="AC841" s="403">
        <f t="shared" si="94"/>
        <v>0</v>
      </c>
      <c r="AD841" s="404">
        <f>IF($AC$2430&lt;85,AC841,AC841-(AC841*'EN-TÊTE DÉLÉGUES'!$C$37))</f>
        <v>0</v>
      </c>
      <c r="AE841" s="405">
        <f t="shared" si="120"/>
        <v>5.5E-2</v>
      </c>
      <c r="AF841" s="404">
        <f t="shared" si="117"/>
        <v>0</v>
      </c>
      <c r="AG841" s="403">
        <f t="shared" si="118"/>
        <v>0</v>
      </c>
    </row>
    <row r="842" spans="1:36" s="408" customFormat="1" ht="12" customHeight="1" x14ac:dyDescent="0.15">
      <c r="A842" s="449">
        <v>9791027609956</v>
      </c>
      <c r="B842" s="392">
        <v>39</v>
      </c>
      <c r="C842" s="426" t="s">
        <v>651</v>
      </c>
      <c r="D842" s="450" t="s">
        <v>3567</v>
      </c>
      <c r="E842" s="619" t="s">
        <v>5478</v>
      </c>
      <c r="F842" s="619" t="s">
        <v>3594</v>
      </c>
      <c r="G842" s="514" t="s">
        <v>3593</v>
      </c>
      <c r="H842" s="394">
        <f>VLOOKUP(A842,'02.04.2024'!$A$2:$D$70989,3,FALSE)</f>
        <v>1541</v>
      </c>
      <c r="I842" s="414"/>
      <c r="J842" s="414">
        <v>200</v>
      </c>
      <c r="K842" s="396"/>
      <c r="L842" s="415"/>
      <c r="M842" s="396">
        <v>44734</v>
      </c>
      <c r="N842" s="655"/>
      <c r="O842" s="394">
        <v>9791027609956</v>
      </c>
      <c r="P842" s="451" t="s">
        <v>3441</v>
      </c>
      <c r="Q842" s="414">
        <v>2518243</v>
      </c>
      <c r="R842" s="398">
        <v>10.5</v>
      </c>
      <c r="S842" s="398">
        <f t="shared" si="116"/>
        <v>9.9526066350710902</v>
      </c>
      <c r="T842" s="610">
        <v>5.5E-2</v>
      </c>
      <c r="U842" s="1077"/>
      <c r="V842" s="400">
        <f t="shared" si="93"/>
        <v>0</v>
      </c>
      <c r="W842" s="401">
        <f t="shared" si="119"/>
        <v>0</v>
      </c>
      <c r="X842" s="402"/>
      <c r="Y842" s="402"/>
      <c r="Z842" s="402"/>
      <c r="AA842" s="402"/>
      <c r="AB842" s="402"/>
      <c r="AC842" s="453">
        <f t="shared" si="94"/>
        <v>0</v>
      </c>
      <c r="AD842" s="454">
        <f>IF($AC$2430&lt;85,AC842,AC842-(AC842*'EN-TÊTE DÉLÉGUES'!$C$37))</f>
        <v>0</v>
      </c>
      <c r="AE842" s="455">
        <f t="shared" si="120"/>
        <v>5.5E-2</v>
      </c>
      <c r="AF842" s="454">
        <f t="shared" si="117"/>
        <v>0</v>
      </c>
      <c r="AG842" s="453">
        <f t="shared" si="118"/>
        <v>0</v>
      </c>
    </row>
    <row r="843" spans="1:36" ht="12" customHeight="1" x14ac:dyDescent="0.15">
      <c r="A843" s="98">
        <v>9791027609963</v>
      </c>
      <c r="B843" s="100">
        <v>39</v>
      </c>
      <c r="C843" s="341" t="s">
        <v>651</v>
      </c>
      <c r="D843" s="106" t="s">
        <v>3567</v>
      </c>
      <c r="E843" s="99" t="s">
        <v>5478</v>
      </c>
      <c r="F843" s="341" t="s">
        <v>3594</v>
      </c>
      <c r="G843" s="99" t="s">
        <v>5112</v>
      </c>
      <c r="H843" s="100">
        <f>VLOOKUP(A843,'02.04.2024'!$A$2:$D$70989,3,FALSE)</f>
        <v>0</v>
      </c>
      <c r="I843" s="100"/>
      <c r="J843" s="101">
        <v>100</v>
      </c>
      <c r="K843" s="121"/>
      <c r="L843" s="121">
        <v>45448</v>
      </c>
      <c r="M843" s="121"/>
      <c r="N843" s="121" t="s">
        <v>1811</v>
      </c>
      <c r="O843" s="102">
        <v>9791027609963</v>
      </c>
      <c r="P843" s="102" t="s">
        <v>5113</v>
      </c>
      <c r="Q843" s="102">
        <v>2518366</v>
      </c>
      <c r="R843" s="327">
        <v>10.5</v>
      </c>
      <c r="S843" s="124">
        <f t="shared" si="116"/>
        <v>9.9526066350710902</v>
      </c>
      <c r="T843" s="357">
        <v>5.5E-2</v>
      </c>
      <c r="U843" s="1077"/>
      <c r="V843" s="240">
        <f t="shared" si="93"/>
        <v>0</v>
      </c>
      <c r="W843" s="196">
        <f t="shared" si="119"/>
        <v>0</v>
      </c>
      <c r="AC843" s="441">
        <f t="shared" si="94"/>
        <v>0</v>
      </c>
      <c r="AD843" s="442">
        <f>IF($AC$2430&lt;85,AC843,AC843-(AC843*'EN-TÊTE DÉLÉGUES'!$C$37))</f>
        <v>0</v>
      </c>
      <c r="AE843" s="443">
        <f t="shared" si="120"/>
        <v>5.5E-2</v>
      </c>
      <c r="AF843" s="442">
        <f t="shared" si="117"/>
        <v>0</v>
      </c>
      <c r="AG843" s="441">
        <f t="shared" si="118"/>
        <v>0</v>
      </c>
      <c r="AH843" s="447"/>
      <c r="AI843" s="447"/>
      <c r="AJ843" s="447"/>
    </row>
    <row r="844" spans="1:36" s="408" customFormat="1" ht="12" customHeight="1" x14ac:dyDescent="0.15">
      <c r="A844" s="449">
        <v>9791027604548</v>
      </c>
      <c r="B844" s="462">
        <v>39</v>
      </c>
      <c r="C844" s="393" t="s">
        <v>651</v>
      </c>
      <c r="D844" s="450" t="s">
        <v>3567</v>
      </c>
      <c r="E844" s="619" t="s">
        <v>5478</v>
      </c>
      <c r="F844" s="426" t="s">
        <v>3096</v>
      </c>
      <c r="G844" s="514" t="s">
        <v>4518</v>
      </c>
      <c r="H844" s="394">
        <f>VLOOKUP(A844,'02.04.2024'!$A$2:$D$70989,3,FALSE)</f>
        <v>25</v>
      </c>
      <c r="I844" s="414"/>
      <c r="J844" s="414">
        <v>300</v>
      </c>
      <c r="K844" s="396"/>
      <c r="L844" s="415"/>
      <c r="M844" s="415">
        <v>43215</v>
      </c>
      <c r="N844" s="415"/>
      <c r="O844" s="394">
        <v>9791027604548</v>
      </c>
      <c r="P844" s="451" t="s">
        <v>977</v>
      </c>
      <c r="Q844" s="414">
        <v>8470020</v>
      </c>
      <c r="R844" s="398">
        <v>5.9</v>
      </c>
      <c r="S844" s="398">
        <f t="shared" si="116"/>
        <v>5.5924170616113749</v>
      </c>
      <c r="T844" s="610">
        <v>5.5E-2</v>
      </c>
      <c r="U844" s="1077"/>
      <c r="V844" s="400">
        <f t="shared" ref="V844:V847" si="121">AC844</f>
        <v>0</v>
      </c>
      <c r="W844" s="401">
        <f t="shared" si="119"/>
        <v>0</v>
      </c>
      <c r="X844" s="402"/>
      <c r="Y844" s="402"/>
      <c r="Z844" s="402"/>
      <c r="AA844" s="402"/>
      <c r="AB844" s="402"/>
      <c r="AC844" s="403">
        <f t="shared" si="94"/>
        <v>0</v>
      </c>
      <c r="AD844" s="404">
        <f>IF($AC$2430&lt;85,AC844,AC844-(AC844*'EN-TÊTE DÉLÉGUES'!$C$37))</f>
        <v>0</v>
      </c>
      <c r="AE844" s="405">
        <f t="shared" si="120"/>
        <v>5.5E-2</v>
      </c>
      <c r="AF844" s="406">
        <f t="shared" si="117"/>
        <v>0</v>
      </c>
      <c r="AG844" s="407">
        <f t="shared" si="118"/>
        <v>0</v>
      </c>
    </row>
    <row r="845" spans="1:36" s="408" customFormat="1" ht="12" customHeight="1" x14ac:dyDescent="0.15">
      <c r="A845" s="449">
        <v>9791027604524</v>
      </c>
      <c r="B845" s="462">
        <v>39</v>
      </c>
      <c r="C845" s="393" t="s">
        <v>651</v>
      </c>
      <c r="D845" s="450" t="s">
        <v>3567</v>
      </c>
      <c r="E845" s="619" t="s">
        <v>5478</v>
      </c>
      <c r="F845" s="426" t="s">
        <v>3096</v>
      </c>
      <c r="G845" s="514" t="s">
        <v>4519</v>
      </c>
      <c r="H845" s="394">
        <f>VLOOKUP(A845,'02.04.2024'!$A$2:$D$70989,3,FALSE)</f>
        <v>45</v>
      </c>
      <c r="I845" s="414"/>
      <c r="J845" s="414">
        <v>300</v>
      </c>
      <c r="K845" s="396"/>
      <c r="L845" s="415"/>
      <c r="M845" s="415">
        <v>43215</v>
      </c>
      <c r="N845" s="415"/>
      <c r="O845" s="394">
        <v>9791027604524</v>
      </c>
      <c r="P845" s="451" t="s">
        <v>978</v>
      </c>
      <c r="Q845" s="414">
        <v>8470266</v>
      </c>
      <c r="R845" s="398">
        <v>5.9</v>
      </c>
      <c r="S845" s="398">
        <f t="shared" si="116"/>
        <v>5.5924170616113749</v>
      </c>
      <c r="T845" s="610">
        <v>5.5E-2</v>
      </c>
      <c r="U845" s="1077"/>
      <c r="V845" s="400">
        <f t="shared" si="121"/>
        <v>0</v>
      </c>
      <c r="W845" s="401">
        <f t="shared" si="119"/>
        <v>0</v>
      </c>
      <c r="X845" s="402"/>
      <c r="Y845" s="402"/>
      <c r="Z845" s="402"/>
      <c r="AA845" s="402"/>
      <c r="AB845" s="402"/>
      <c r="AC845" s="403">
        <f t="shared" si="94"/>
        <v>0</v>
      </c>
      <c r="AD845" s="404">
        <f>IF($AC$2430&lt;85,AC845,AC845-(AC845*'EN-TÊTE DÉLÉGUES'!$C$37))</f>
        <v>0</v>
      </c>
      <c r="AE845" s="405">
        <f t="shared" si="120"/>
        <v>5.5E-2</v>
      </c>
      <c r="AF845" s="406">
        <f t="shared" si="117"/>
        <v>0</v>
      </c>
      <c r="AG845" s="407">
        <f t="shared" si="118"/>
        <v>0</v>
      </c>
    </row>
    <row r="846" spans="1:36" s="446" customFormat="1" ht="12" customHeight="1" x14ac:dyDescent="0.15">
      <c r="A846" s="611">
        <v>9791036358777</v>
      </c>
      <c r="B846" s="432">
        <v>39</v>
      </c>
      <c r="C846" s="430" t="s">
        <v>651</v>
      </c>
      <c r="D846" s="430" t="s">
        <v>3567</v>
      </c>
      <c r="E846" s="430" t="s">
        <v>5478</v>
      </c>
      <c r="F846" s="430" t="s">
        <v>5480</v>
      </c>
      <c r="G846" s="430" t="s">
        <v>5111</v>
      </c>
      <c r="H846" s="431">
        <f>VLOOKUP(A846,'02.04.2024'!$A$2:$D$70989,3,FALSE)</f>
        <v>957</v>
      </c>
      <c r="I846" s="432"/>
      <c r="J846" s="481">
        <v>200</v>
      </c>
      <c r="K846" s="433"/>
      <c r="L846" s="433"/>
      <c r="M846" s="433">
        <v>45091</v>
      </c>
      <c r="N846" s="432" t="s">
        <v>1811</v>
      </c>
      <c r="O846" s="431">
        <v>9791036358777</v>
      </c>
      <c r="P846" s="481" t="s">
        <v>4243</v>
      </c>
      <c r="Q846" s="481">
        <v>3997264</v>
      </c>
      <c r="R846" s="436">
        <v>10.5</v>
      </c>
      <c r="S846" s="436">
        <f t="shared" si="116"/>
        <v>9.9526066350710902</v>
      </c>
      <c r="T846" s="486">
        <v>5.5E-2</v>
      </c>
      <c r="U846" s="1082"/>
      <c r="V846" s="438">
        <f t="shared" si="121"/>
        <v>0</v>
      </c>
      <c r="W846" s="439">
        <f t="shared" si="119"/>
        <v>0</v>
      </c>
      <c r="X846" s="440"/>
      <c r="Y846" s="440"/>
      <c r="Z846" s="440"/>
      <c r="AA846" s="440"/>
      <c r="AB846" s="440"/>
      <c r="AC846" s="441">
        <f t="shared" si="94"/>
        <v>0</v>
      </c>
      <c r="AD846" s="442">
        <f>IF($AC$2430&lt;85,AC846,AC846-(AC846*'EN-TÊTE DÉLÉGUES'!$C$37))</f>
        <v>0</v>
      </c>
      <c r="AE846" s="443">
        <f t="shared" si="120"/>
        <v>5.5E-2</v>
      </c>
      <c r="AF846" s="444">
        <f t="shared" si="117"/>
        <v>0</v>
      </c>
      <c r="AG846" s="445">
        <f t="shared" si="118"/>
        <v>0</v>
      </c>
    </row>
    <row r="847" spans="1:36" ht="12" customHeight="1" x14ac:dyDescent="0.15">
      <c r="A847" s="358">
        <v>9791036360848</v>
      </c>
      <c r="B847" s="359">
        <v>39</v>
      </c>
      <c r="C847" s="341" t="s">
        <v>651</v>
      </c>
      <c r="D847" s="106" t="s">
        <v>3567</v>
      </c>
      <c r="E847" s="360" t="s">
        <v>5478</v>
      </c>
      <c r="F847" s="341" t="s">
        <v>5480</v>
      </c>
      <c r="G847" s="105" t="s">
        <v>5110</v>
      </c>
      <c r="H847" s="100">
        <f>VLOOKUP(A847,'02.04.2024'!$A$2:$D$70989,3,FALSE)</f>
        <v>0</v>
      </c>
      <c r="I847" s="116"/>
      <c r="J847" s="116">
        <v>100</v>
      </c>
      <c r="K847" s="121"/>
      <c r="L847" s="361">
        <v>45448</v>
      </c>
      <c r="M847" s="361"/>
      <c r="N847" s="361" t="s">
        <v>1811</v>
      </c>
      <c r="O847" s="100">
        <v>9791036360848</v>
      </c>
      <c r="P847" s="100" t="s">
        <v>5109</v>
      </c>
      <c r="Q847" s="100">
        <v>6144370</v>
      </c>
      <c r="R847" s="124">
        <v>10.5</v>
      </c>
      <c r="S847" s="124">
        <f t="shared" si="116"/>
        <v>9.9526066350710902</v>
      </c>
      <c r="T847" s="362">
        <v>5.5E-2</v>
      </c>
      <c r="U847" s="1077"/>
      <c r="V847" s="240">
        <f t="shared" si="121"/>
        <v>0</v>
      </c>
      <c r="W847" s="196">
        <f t="shared" si="119"/>
        <v>0</v>
      </c>
      <c r="AC847" s="441">
        <f t="shared" si="94"/>
        <v>0</v>
      </c>
      <c r="AD847" s="442">
        <f>IF($AC$2430&lt;85,AC847,AC847-(AC847*'EN-TÊTE DÉLÉGUES'!$C$37))</f>
        <v>0</v>
      </c>
      <c r="AE847" s="443">
        <f t="shared" si="120"/>
        <v>5.5E-2</v>
      </c>
      <c r="AF847" s="444">
        <f t="shared" si="117"/>
        <v>0</v>
      </c>
      <c r="AG847" s="445">
        <f t="shared" si="118"/>
        <v>0</v>
      </c>
      <c r="AH847" s="447"/>
      <c r="AI847" s="447"/>
      <c r="AJ847" s="447"/>
    </row>
    <row r="848" spans="1:36" s="408" customFormat="1" ht="12" customHeight="1" x14ac:dyDescent="0.15">
      <c r="A848" s="449">
        <v>9782747098014</v>
      </c>
      <c r="B848" s="395">
        <v>39</v>
      </c>
      <c r="C848" s="393" t="s">
        <v>651</v>
      </c>
      <c r="D848" s="393" t="s">
        <v>381</v>
      </c>
      <c r="E848" s="514" t="s">
        <v>5479</v>
      </c>
      <c r="F848" s="450" t="s">
        <v>4515</v>
      </c>
      <c r="G848" s="514" t="s">
        <v>1652</v>
      </c>
      <c r="H848" s="394">
        <f>VLOOKUP(A848,'02.04.2024'!$A$2:$D$70989,3,FALSE)</f>
        <v>153</v>
      </c>
      <c r="I848" s="414"/>
      <c r="J848" s="414">
        <v>300</v>
      </c>
      <c r="K848" s="396"/>
      <c r="L848" s="396"/>
      <c r="M848" s="396">
        <v>43509</v>
      </c>
      <c r="N848" s="579"/>
      <c r="O848" s="449">
        <v>9782747098014</v>
      </c>
      <c r="P848" s="451" t="s">
        <v>1095</v>
      </c>
      <c r="Q848" s="414">
        <v>8612847</v>
      </c>
      <c r="R848" s="398">
        <v>5.9</v>
      </c>
      <c r="S848" s="398">
        <f t="shared" si="116"/>
        <v>5.5924170616113749</v>
      </c>
      <c r="T848" s="452">
        <v>5.5E-2</v>
      </c>
      <c r="U848" s="1077"/>
      <c r="V848" s="400">
        <f t="shared" ref="V848:V879" si="122">AC848</f>
        <v>0</v>
      </c>
      <c r="W848" s="401">
        <f t="shared" si="119"/>
        <v>0</v>
      </c>
      <c r="X848" s="402"/>
      <c r="Y848" s="402"/>
      <c r="Z848" s="402"/>
      <c r="AA848" s="402"/>
      <c r="AB848" s="402"/>
      <c r="AC848" s="403">
        <f t="shared" ref="AC848:AC879" si="123">W848/(1+AE848)</f>
        <v>0</v>
      </c>
      <c r="AD848" s="404">
        <f>IF($AC$2430&lt;85,AC848,AC848-(AC848*'EN-TÊTE DÉLÉGUES'!$C$37))</f>
        <v>0</v>
      </c>
      <c r="AE848" s="405">
        <f t="shared" si="120"/>
        <v>5.5E-2</v>
      </c>
      <c r="AF848" s="406">
        <f t="shared" ref="AF848:AF879" si="124">+AD848*AE848</f>
        <v>0</v>
      </c>
      <c r="AG848" s="407">
        <f t="shared" ref="AG848:AG879" si="125">+AD848+AF848</f>
        <v>0</v>
      </c>
    </row>
    <row r="849" spans="1:36" s="408" customFormat="1" ht="12" customHeight="1" x14ac:dyDescent="0.15">
      <c r="A849" s="391">
        <v>9782747061728</v>
      </c>
      <c r="B849" s="395">
        <v>39</v>
      </c>
      <c r="C849" s="393" t="s">
        <v>651</v>
      </c>
      <c r="D849" s="393" t="s">
        <v>381</v>
      </c>
      <c r="E849" s="514" t="s">
        <v>5479</v>
      </c>
      <c r="F849" s="393" t="s">
        <v>4515</v>
      </c>
      <c r="G849" s="450" t="s">
        <v>1653</v>
      </c>
      <c r="H849" s="394">
        <f>VLOOKUP(A849,'02.04.2024'!$A$2:$D$70989,3,FALSE)</f>
        <v>94</v>
      </c>
      <c r="I849" s="395"/>
      <c r="J849" s="395">
        <v>300</v>
      </c>
      <c r="K849" s="396"/>
      <c r="L849" s="396"/>
      <c r="M849" s="396">
        <v>42550</v>
      </c>
      <c r="N849" s="396"/>
      <c r="O849" s="397">
        <v>9782747061728</v>
      </c>
      <c r="P849" s="409" t="s">
        <v>235</v>
      </c>
      <c r="Q849" s="397">
        <v>3236061</v>
      </c>
      <c r="R849" s="398">
        <v>5.8</v>
      </c>
      <c r="S849" s="398">
        <f t="shared" si="116"/>
        <v>5.4976303317535544</v>
      </c>
      <c r="T849" s="399">
        <v>5.5E-2</v>
      </c>
      <c r="U849" s="1077"/>
      <c r="V849" s="400">
        <f t="shared" si="122"/>
        <v>0</v>
      </c>
      <c r="W849" s="401">
        <f t="shared" si="119"/>
        <v>0</v>
      </c>
      <c r="X849" s="402"/>
      <c r="Y849" s="402"/>
      <c r="Z849" s="402"/>
      <c r="AA849" s="402"/>
      <c r="AB849" s="402"/>
      <c r="AC849" s="403">
        <f t="shared" si="123"/>
        <v>0</v>
      </c>
      <c r="AD849" s="404">
        <f>IF($AC$2430&lt;85,AC849,AC849-(AC849*'EN-TÊTE DÉLÉGUES'!$C$37))</f>
        <v>0</v>
      </c>
      <c r="AE849" s="405">
        <f t="shared" si="120"/>
        <v>5.5E-2</v>
      </c>
      <c r="AF849" s="406">
        <f t="shared" si="124"/>
        <v>0</v>
      </c>
      <c r="AG849" s="407">
        <f t="shared" si="125"/>
        <v>0</v>
      </c>
    </row>
    <row r="850" spans="1:36" s="446" customFormat="1" ht="12" customHeight="1" x14ac:dyDescent="0.15">
      <c r="A850" s="427">
        <v>9791036354335</v>
      </c>
      <c r="B850" s="432">
        <v>39</v>
      </c>
      <c r="C850" s="430" t="s">
        <v>699</v>
      </c>
      <c r="D850" s="430" t="s">
        <v>381</v>
      </c>
      <c r="E850" s="429" t="s">
        <v>5481</v>
      </c>
      <c r="F850" s="429" t="s">
        <v>5483</v>
      </c>
      <c r="G850" s="469" t="s">
        <v>4335</v>
      </c>
      <c r="H850" s="431">
        <f>VLOOKUP(A850,'02.04.2024'!$A$2:$D$70989,3,FALSE)</f>
        <v>1101</v>
      </c>
      <c r="I850" s="432"/>
      <c r="J850" s="432">
        <v>200</v>
      </c>
      <c r="K850" s="433">
        <v>45408</v>
      </c>
      <c r="L850" s="433"/>
      <c r="M850" s="433">
        <v>45056</v>
      </c>
      <c r="N850" s="434" t="s">
        <v>1811</v>
      </c>
      <c r="O850" s="434">
        <v>9791036354335</v>
      </c>
      <c r="P850" s="434" t="s">
        <v>4334</v>
      </c>
      <c r="Q850" s="470">
        <v>8188982</v>
      </c>
      <c r="R850" s="436">
        <v>6.2</v>
      </c>
      <c r="S850" s="436">
        <f t="shared" si="116"/>
        <v>5.8767772511848344</v>
      </c>
      <c r="T850" s="471">
        <v>5.5E-2</v>
      </c>
      <c r="U850" s="1082"/>
      <c r="V850" s="438">
        <f t="shared" si="122"/>
        <v>0</v>
      </c>
      <c r="W850" s="439">
        <f t="shared" si="119"/>
        <v>0</v>
      </c>
      <c r="X850" s="440"/>
      <c r="Y850" s="440"/>
      <c r="Z850" s="440"/>
      <c r="AA850" s="440"/>
      <c r="AB850" s="440"/>
      <c r="AC850" s="453">
        <f t="shared" si="123"/>
        <v>0</v>
      </c>
      <c r="AD850" s="454">
        <f>IF($AC$2430&lt;85,AC850,AC850-(AC850*'EN-TÊTE DÉLÉGUES'!$C$37))</f>
        <v>0</v>
      </c>
      <c r="AE850" s="455">
        <f t="shared" si="120"/>
        <v>5.5E-2</v>
      </c>
      <c r="AF850" s="456">
        <f t="shared" si="124"/>
        <v>0</v>
      </c>
      <c r="AG850" s="457">
        <f t="shared" si="125"/>
        <v>0</v>
      </c>
    </row>
    <row r="851" spans="1:36" s="446" customFormat="1" ht="12" customHeight="1" x14ac:dyDescent="0.15">
      <c r="A851" s="427">
        <v>9791036354342</v>
      </c>
      <c r="B851" s="432">
        <v>39</v>
      </c>
      <c r="C851" s="430" t="s">
        <v>699</v>
      </c>
      <c r="D851" s="430" t="s">
        <v>381</v>
      </c>
      <c r="E851" s="429" t="s">
        <v>5481</v>
      </c>
      <c r="F851" s="429" t="s">
        <v>5483</v>
      </c>
      <c r="G851" s="469" t="s">
        <v>4333</v>
      </c>
      <c r="H851" s="431">
        <f>VLOOKUP(A851,'02.04.2024'!$A$2:$D$70989,3,FALSE)</f>
        <v>601</v>
      </c>
      <c r="I851" s="432"/>
      <c r="J851" s="432">
        <v>200</v>
      </c>
      <c r="K851" s="433">
        <v>45408</v>
      </c>
      <c r="L851" s="433"/>
      <c r="M851" s="433">
        <v>45056</v>
      </c>
      <c r="N851" s="434" t="s">
        <v>1811</v>
      </c>
      <c r="O851" s="434">
        <v>9791036354342</v>
      </c>
      <c r="P851" s="434" t="s">
        <v>4332</v>
      </c>
      <c r="Q851" s="470">
        <v>8189106</v>
      </c>
      <c r="R851" s="436">
        <v>6.2</v>
      </c>
      <c r="S851" s="436">
        <f t="shared" si="116"/>
        <v>5.8767772511848344</v>
      </c>
      <c r="T851" s="471">
        <v>5.5E-2</v>
      </c>
      <c r="U851" s="1082"/>
      <c r="V851" s="438">
        <f t="shared" si="122"/>
        <v>0</v>
      </c>
      <c r="W851" s="439">
        <f t="shared" si="119"/>
        <v>0</v>
      </c>
      <c r="X851" s="440"/>
      <c r="Y851" s="440"/>
      <c r="Z851" s="440"/>
      <c r="AA851" s="440"/>
      <c r="AB851" s="440"/>
      <c r="AC851" s="453">
        <f t="shared" si="123"/>
        <v>0</v>
      </c>
      <c r="AD851" s="454">
        <f>IF($AC$2430&lt;85,AC851,AC851-(AC851*'EN-TÊTE DÉLÉGUES'!$C$37))</f>
        <v>0</v>
      </c>
      <c r="AE851" s="455">
        <f t="shared" si="120"/>
        <v>5.5E-2</v>
      </c>
      <c r="AF851" s="456">
        <f t="shared" si="124"/>
        <v>0</v>
      </c>
      <c r="AG851" s="457">
        <f t="shared" si="125"/>
        <v>0</v>
      </c>
    </row>
    <row r="852" spans="1:36" s="446" customFormat="1" ht="12" customHeight="1" x14ac:dyDescent="0.15">
      <c r="A852" s="427">
        <v>9791036354359</v>
      </c>
      <c r="B852" s="432">
        <v>39</v>
      </c>
      <c r="C852" s="430" t="s">
        <v>699</v>
      </c>
      <c r="D852" s="430" t="s">
        <v>381</v>
      </c>
      <c r="E852" s="429" t="s">
        <v>5481</v>
      </c>
      <c r="F852" s="429" t="s">
        <v>5483</v>
      </c>
      <c r="G852" s="469" t="s">
        <v>4331</v>
      </c>
      <c r="H852" s="431">
        <f>VLOOKUP(A852,'02.04.2024'!$A$2:$D$70989,3,FALSE)</f>
        <v>1634</v>
      </c>
      <c r="I852" s="432"/>
      <c r="J852" s="432">
        <v>200</v>
      </c>
      <c r="K852" s="433"/>
      <c r="L852" s="433"/>
      <c r="M852" s="433">
        <v>45056</v>
      </c>
      <c r="N852" s="434" t="s">
        <v>1811</v>
      </c>
      <c r="O852" s="434">
        <v>9791036354359</v>
      </c>
      <c r="P852" s="434" t="s">
        <v>4330</v>
      </c>
      <c r="Q852" s="470">
        <v>8189229</v>
      </c>
      <c r="R852" s="436">
        <v>6.2</v>
      </c>
      <c r="S852" s="436">
        <f t="shared" si="116"/>
        <v>5.8767772511848344</v>
      </c>
      <c r="T852" s="471">
        <v>5.5E-2</v>
      </c>
      <c r="U852" s="1082"/>
      <c r="V852" s="438">
        <f t="shared" si="122"/>
        <v>0</v>
      </c>
      <c r="W852" s="439">
        <f t="shared" si="119"/>
        <v>0</v>
      </c>
      <c r="X852" s="440"/>
      <c r="Y852" s="440"/>
      <c r="Z852" s="440"/>
      <c r="AA852" s="440"/>
      <c r="AB852" s="440"/>
      <c r="AC852" s="453">
        <f t="shared" si="123"/>
        <v>0</v>
      </c>
      <c r="AD852" s="454">
        <f>IF($AC$2430&lt;85,AC852,AC852-(AC852*'EN-TÊTE DÉLÉGUES'!$C$37))</f>
        <v>0</v>
      </c>
      <c r="AE852" s="455">
        <f t="shared" si="120"/>
        <v>5.5E-2</v>
      </c>
      <c r="AF852" s="456">
        <f t="shared" si="124"/>
        <v>0</v>
      </c>
      <c r="AG852" s="457">
        <f t="shared" si="125"/>
        <v>0</v>
      </c>
    </row>
    <row r="853" spans="1:36" s="446" customFormat="1" ht="12" customHeight="1" x14ac:dyDescent="0.15">
      <c r="A853" s="427">
        <v>9791036354731</v>
      </c>
      <c r="B853" s="432">
        <v>39</v>
      </c>
      <c r="C853" s="430" t="s">
        <v>699</v>
      </c>
      <c r="D853" s="430" t="s">
        <v>381</v>
      </c>
      <c r="E853" s="429" t="s">
        <v>5481</v>
      </c>
      <c r="F853" s="429" t="s">
        <v>5483</v>
      </c>
      <c r="G853" s="469" t="s">
        <v>4329</v>
      </c>
      <c r="H853" s="431">
        <f>VLOOKUP(A853,'02.04.2024'!$A$2:$D$70989,3,FALSE)</f>
        <v>2494</v>
      </c>
      <c r="I853" s="432"/>
      <c r="J853" s="432">
        <v>200</v>
      </c>
      <c r="K853" s="433"/>
      <c r="L853" s="433"/>
      <c r="M853" s="433">
        <v>45056</v>
      </c>
      <c r="N853" s="434" t="s">
        <v>1811</v>
      </c>
      <c r="O853" s="434">
        <v>9791036354731</v>
      </c>
      <c r="P853" s="434" t="s">
        <v>4328</v>
      </c>
      <c r="Q853" s="470">
        <v>8807656</v>
      </c>
      <c r="R853" s="436">
        <v>6.2</v>
      </c>
      <c r="S853" s="436">
        <f t="shared" si="116"/>
        <v>5.8767772511848344</v>
      </c>
      <c r="T853" s="471">
        <v>5.5E-2</v>
      </c>
      <c r="U853" s="1082"/>
      <c r="V853" s="438">
        <f t="shared" si="122"/>
        <v>0</v>
      </c>
      <c r="W853" s="439">
        <f t="shared" si="119"/>
        <v>0</v>
      </c>
      <c r="X853" s="440"/>
      <c r="Y853" s="440"/>
      <c r="Z853" s="440"/>
      <c r="AA853" s="440"/>
      <c r="AB853" s="440"/>
      <c r="AC853" s="453">
        <f t="shared" si="123"/>
        <v>0</v>
      </c>
      <c r="AD853" s="454">
        <f>IF($AC$2430&lt;85,AC853,AC853-(AC853*'EN-TÊTE DÉLÉGUES'!$C$37))</f>
        <v>0</v>
      </c>
      <c r="AE853" s="455">
        <f t="shared" si="120"/>
        <v>5.5E-2</v>
      </c>
      <c r="AF853" s="456">
        <f t="shared" si="124"/>
        <v>0</v>
      </c>
      <c r="AG853" s="457">
        <f t="shared" si="125"/>
        <v>0</v>
      </c>
    </row>
    <row r="854" spans="1:36" s="446" customFormat="1" ht="12" customHeight="1" x14ac:dyDescent="0.15">
      <c r="A854" s="427">
        <v>9791036357596</v>
      </c>
      <c r="B854" s="432">
        <v>39</v>
      </c>
      <c r="C854" s="656" t="s">
        <v>699</v>
      </c>
      <c r="D854" s="429" t="s">
        <v>381</v>
      </c>
      <c r="E854" s="429" t="s">
        <v>5481</v>
      </c>
      <c r="F854" s="429" t="s">
        <v>5483</v>
      </c>
      <c r="G854" s="430" t="s">
        <v>4635</v>
      </c>
      <c r="H854" s="431">
        <f>VLOOKUP(A854,'02.04.2024'!$A$2:$D$70989,3,FALSE)</f>
        <v>2858</v>
      </c>
      <c r="I854" s="432"/>
      <c r="J854" s="432">
        <v>200</v>
      </c>
      <c r="K854" s="433"/>
      <c r="L854" s="433"/>
      <c r="M854" s="433">
        <v>45238</v>
      </c>
      <c r="N854" s="433" t="s">
        <v>1811</v>
      </c>
      <c r="O854" s="434">
        <v>9791036357596</v>
      </c>
      <c r="P854" s="435" t="s">
        <v>4636</v>
      </c>
      <c r="Q854" s="434">
        <v>2822403</v>
      </c>
      <c r="R854" s="436">
        <v>6.2</v>
      </c>
      <c r="S854" s="436">
        <f t="shared" si="116"/>
        <v>5.8767772511848344</v>
      </c>
      <c r="T854" s="471">
        <v>5.5E-2</v>
      </c>
      <c r="U854" s="1082"/>
      <c r="V854" s="438">
        <f t="shared" si="122"/>
        <v>0</v>
      </c>
      <c r="W854" s="439">
        <f t="shared" si="119"/>
        <v>0</v>
      </c>
      <c r="X854" s="440"/>
      <c r="Y854" s="440"/>
      <c r="Z854" s="440"/>
      <c r="AA854" s="440"/>
      <c r="AB854" s="440"/>
      <c r="AC854" s="441">
        <f t="shared" si="123"/>
        <v>0</v>
      </c>
      <c r="AD854" s="442">
        <f>IF($AC$2430&lt;85,AC854,AC854-(AC854*'EN-TÊTE DÉLÉGUES'!$C$37))</f>
        <v>0</v>
      </c>
      <c r="AE854" s="443">
        <f t="shared" si="120"/>
        <v>5.5E-2</v>
      </c>
      <c r="AF854" s="444">
        <f t="shared" si="124"/>
        <v>0</v>
      </c>
      <c r="AG854" s="445">
        <f t="shared" si="125"/>
        <v>0</v>
      </c>
    </row>
    <row r="855" spans="1:36" s="446" customFormat="1" ht="12" customHeight="1" x14ac:dyDescent="0.15">
      <c r="A855" s="427">
        <v>9791036357640</v>
      </c>
      <c r="B855" s="432">
        <v>39</v>
      </c>
      <c r="C855" s="656" t="s">
        <v>699</v>
      </c>
      <c r="D855" s="429" t="s">
        <v>381</v>
      </c>
      <c r="E855" s="429" t="s">
        <v>5481</v>
      </c>
      <c r="F855" s="429" t="s">
        <v>5483</v>
      </c>
      <c r="G855" s="430" t="s">
        <v>4637</v>
      </c>
      <c r="H855" s="431">
        <f>VLOOKUP(A855,'02.04.2024'!$A$2:$D$70989,3,FALSE)</f>
        <v>2415</v>
      </c>
      <c r="I855" s="432"/>
      <c r="J855" s="432">
        <v>200</v>
      </c>
      <c r="K855" s="433"/>
      <c r="L855" s="433"/>
      <c r="M855" s="433">
        <v>45238</v>
      </c>
      <c r="N855" s="433" t="s">
        <v>1811</v>
      </c>
      <c r="O855" s="434">
        <v>9791036357640</v>
      </c>
      <c r="P855" s="435" t="s">
        <v>4638</v>
      </c>
      <c r="Q855" s="434">
        <v>2823020</v>
      </c>
      <c r="R855" s="436">
        <v>6.2</v>
      </c>
      <c r="S855" s="436">
        <f t="shared" si="116"/>
        <v>5.8767772511848344</v>
      </c>
      <c r="T855" s="471">
        <v>5.5E-2</v>
      </c>
      <c r="U855" s="1082"/>
      <c r="V855" s="438">
        <f t="shared" si="122"/>
        <v>0</v>
      </c>
      <c r="W855" s="439">
        <f t="shared" si="119"/>
        <v>0</v>
      </c>
      <c r="X855" s="440"/>
      <c r="Y855" s="440"/>
      <c r="Z855" s="440"/>
      <c r="AA855" s="440"/>
      <c r="AB855" s="440"/>
      <c r="AC855" s="441">
        <f t="shared" si="123"/>
        <v>0</v>
      </c>
      <c r="AD855" s="442">
        <f>IF($AC$2430&lt;85,AC855,AC855-(AC855*'EN-TÊTE DÉLÉGUES'!$C$37))</f>
        <v>0</v>
      </c>
      <c r="AE855" s="443">
        <f t="shared" si="120"/>
        <v>5.5E-2</v>
      </c>
      <c r="AF855" s="444">
        <f t="shared" si="124"/>
        <v>0</v>
      </c>
      <c r="AG855" s="445">
        <f t="shared" si="125"/>
        <v>0</v>
      </c>
    </row>
    <row r="856" spans="1:36" s="446" customFormat="1" ht="12" customHeight="1" x14ac:dyDescent="0.15">
      <c r="A856" s="427">
        <v>9791036357633</v>
      </c>
      <c r="B856" s="432">
        <v>39</v>
      </c>
      <c r="C856" s="656" t="s">
        <v>699</v>
      </c>
      <c r="D856" s="429" t="s">
        <v>381</v>
      </c>
      <c r="E856" s="429" t="s">
        <v>5481</v>
      </c>
      <c r="F856" s="429" t="s">
        <v>5483</v>
      </c>
      <c r="G856" s="430" t="s">
        <v>4639</v>
      </c>
      <c r="H856" s="431">
        <f>VLOOKUP(A856,'02.04.2024'!$A$2:$D$70989,3,FALSE)</f>
        <v>2744</v>
      </c>
      <c r="I856" s="432"/>
      <c r="J856" s="432">
        <v>200</v>
      </c>
      <c r="K856" s="433"/>
      <c r="L856" s="433"/>
      <c r="M856" s="433">
        <v>45238</v>
      </c>
      <c r="N856" s="433" t="s">
        <v>1811</v>
      </c>
      <c r="O856" s="434">
        <v>9791036357633</v>
      </c>
      <c r="P856" s="435" t="s">
        <v>4640</v>
      </c>
      <c r="Q856" s="434">
        <v>2822897</v>
      </c>
      <c r="R856" s="436">
        <v>6.2</v>
      </c>
      <c r="S856" s="436">
        <f t="shared" si="116"/>
        <v>5.8767772511848344</v>
      </c>
      <c r="T856" s="471">
        <v>5.5E-2</v>
      </c>
      <c r="U856" s="1082"/>
      <c r="V856" s="438">
        <f t="shared" si="122"/>
        <v>0</v>
      </c>
      <c r="W856" s="439">
        <f t="shared" si="119"/>
        <v>0</v>
      </c>
      <c r="X856" s="440"/>
      <c r="Y856" s="440"/>
      <c r="Z856" s="440"/>
      <c r="AA856" s="440"/>
      <c r="AB856" s="440"/>
      <c r="AC856" s="441">
        <f t="shared" si="123"/>
        <v>0</v>
      </c>
      <c r="AD856" s="442">
        <f>IF($AC$2430&lt;85,AC856,AC856-(AC856*'EN-TÊTE DÉLÉGUES'!$C$37))</f>
        <v>0</v>
      </c>
      <c r="AE856" s="443">
        <f t="shared" si="120"/>
        <v>5.5E-2</v>
      </c>
      <c r="AF856" s="444">
        <f t="shared" si="124"/>
        <v>0</v>
      </c>
      <c r="AG856" s="445">
        <f t="shared" si="125"/>
        <v>0</v>
      </c>
    </row>
    <row r="857" spans="1:36" s="446" customFormat="1" ht="12" customHeight="1" x14ac:dyDescent="0.15">
      <c r="A857" s="427">
        <v>9791036357626</v>
      </c>
      <c r="B857" s="432">
        <v>39</v>
      </c>
      <c r="C857" s="656" t="s">
        <v>699</v>
      </c>
      <c r="D857" s="429" t="s">
        <v>381</v>
      </c>
      <c r="E857" s="429" t="s">
        <v>5481</v>
      </c>
      <c r="F857" s="429" t="s">
        <v>5483</v>
      </c>
      <c r="G857" s="429" t="s">
        <v>5485</v>
      </c>
      <c r="H857" s="431">
        <f>VLOOKUP(A857,'02.04.2024'!$A$2:$D$70989,3,FALSE)</f>
        <v>2536</v>
      </c>
      <c r="I857" s="431"/>
      <c r="J857" s="432">
        <v>200</v>
      </c>
      <c r="K857" s="433"/>
      <c r="L857" s="433"/>
      <c r="M857" s="433">
        <v>45315</v>
      </c>
      <c r="N857" s="433" t="s">
        <v>1811</v>
      </c>
      <c r="O857" s="434">
        <v>9791036357626</v>
      </c>
      <c r="P857" s="434" t="s">
        <v>4870</v>
      </c>
      <c r="Q857" s="434">
        <v>2822774</v>
      </c>
      <c r="R857" s="466">
        <v>6.2</v>
      </c>
      <c r="S857" s="436">
        <f t="shared" si="116"/>
        <v>5.8767772511848344</v>
      </c>
      <c r="T857" s="467">
        <v>5.5E-2</v>
      </c>
      <c r="U857" s="1082"/>
      <c r="V857" s="438">
        <f t="shared" si="122"/>
        <v>0</v>
      </c>
      <c r="W857" s="439">
        <f t="shared" si="119"/>
        <v>0</v>
      </c>
      <c r="X857" s="440"/>
      <c r="Y857" s="440"/>
      <c r="Z857" s="440"/>
      <c r="AA857" s="440"/>
      <c r="AB857" s="440"/>
      <c r="AC857" s="441">
        <f t="shared" si="123"/>
        <v>0</v>
      </c>
      <c r="AD857" s="442">
        <f>IF($AC$2430&lt;85,AC857,AC857-(AC857*'EN-TÊTE DÉLÉGUES'!$C$37))</f>
        <v>0</v>
      </c>
      <c r="AE857" s="443">
        <f t="shared" si="120"/>
        <v>5.5E-2</v>
      </c>
      <c r="AF857" s="444">
        <f t="shared" si="124"/>
        <v>0</v>
      </c>
      <c r="AG857" s="445">
        <f t="shared" si="125"/>
        <v>0</v>
      </c>
    </row>
    <row r="858" spans="1:36" s="446" customFormat="1" ht="12" customHeight="1" x14ac:dyDescent="0.15">
      <c r="A858" s="427">
        <v>9791036357619</v>
      </c>
      <c r="B858" s="432">
        <v>39</v>
      </c>
      <c r="C858" s="656" t="s">
        <v>699</v>
      </c>
      <c r="D858" s="429" t="s">
        <v>381</v>
      </c>
      <c r="E858" s="429" t="s">
        <v>5481</v>
      </c>
      <c r="F858" s="429" t="s">
        <v>5483</v>
      </c>
      <c r="G858" s="429" t="s">
        <v>5484</v>
      </c>
      <c r="H858" s="431">
        <f>VLOOKUP(A858,'02.04.2024'!$A$2:$D$70989,3,FALSE)</f>
        <v>2611</v>
      </c>
      <c r="I858" s="431"/>
      <c r="J858" s="432">
        <v>200</v>
      </c>
      <c r="K858" s="433"/>
      <c r="L858" s="433"/>
      <c r="M858" s="433">
        <v>45315</v>
      </c>
      <c r="N858" s="433" t="s">
        <v>1811</v>
      </c>
      <c r="O858" s="434">
        <v>9791036357619</v>
      </c>
      <c r="P858" s="434" t="s">
        <v>4871</v>
      </c>
      <c r="Q858" s="434">
        <v>2822650</v>
      </c>
      <c r="R858" s="466">
        <v>6.2</v>
      </c>
      <c r="S858" s="436">
        <f t="shared" si="116"/>
        <v>5.8767772511848344</v>
      </c>
      <c r="T858" s="467">
        <v>5.5E-2</v>
      </c>
      <c r="U858" s="1082"/>
      <c r="V858" s="438">
        <f t="shared" si="122"/>
        <v>0</v>
      </c>
      <c r="W858" s="439">
        <f t="shared" si="119"/>
        <v>0</v>
      </c>
      <c r="X858" s="440"/>
      <c r="Y858" s="440"/>
      <c r="Z858" s="440"/>
      <c r="AA858" s="440"/>
      <c r="AB858" s="440"/>
      <c r="AC858" s="441">
        <f t="shared" si="123"/>
        <v>0</v>
      </c>
      <c r="AD858" s="442">
        <f>IF($AC$2430&lt;85,AC858,AC858-(AC858*'EN-TÊTE DÉLÉGUES'!$C$37))</f>
        <v>0</v>
      </c>
      <c r="AE858" s="443">
        <f t="shared" si="120"/>
        <v>5.5E-2</v>
      </c>
      <c r="AF858" s="444">
        <f t="shared" si="124"/>
        <v>0</v>
      </c>
      <c r="AG858" s="445">
        <f t="shared" si="125"/>
        <v>0</v>
      </c>
    </row>
    <row r="859" spans="1:36" s="446" customFormat="1" ht="12" customHeight="1" x14ac:dyDescent="0.15">
      <c r="A859" s="427">
        <v>9791036357602</v>
      </c>
      <c r="B859" s="432">
        <v>39</v>
      </c>
      <c r="C859" s="656" t="s">
        <v>699</v>
      </c>
      <c r="D859" s="429" t="s">
        <v>381</v>
      </c>
      <c r="E859" s="429" t="s">
        <v>5481</v>
      </c>
      <c r="F859" s="429" t="s">
        <v>5483</v>
      </c>
      <c r="G859" s="429" t="s">
        <v>798</v>
      </c>
      <c r="H859" s="431">
        <f>VLOOKUP(A859,'02.04.2024'!$A$2:$D$70989,3,FALSE)</f>
        <v>2569</v>
      </c>
      <c r="I859" s="431"/>
      <c r="J859" s="432">
        <v>200</v>
      </c>
      <c r="K859" s="433"/>
      <c r="L859" s="433"/>
      <c r="M859" s="433">
        <v>45315</v>
      </c>
      <c r="N859" s="433" t="s">
        <v>1811</v>
      </c>
      <c r="O859" s="434">
        <v>9791036357602</v>
      </c>
      <c r="P859" s="434" t="s">
        <v>4872</v>
      </c>
      <c r="Q859" s="434">
        <v>2822527</v>
      </c>
      <c r="R859" s="466">
        <v>6.2</v>
      </c>
      <c r="S859" s="436">
        <f t="shared" si="116"/>
        <v>5.8767772511848344</v>
      </c>
      <c r="T859" s="467">
        <v>5.5E-2</v>
      </c>
      <c r="U859" s="1082"/>
      <c r="V859" s="438">
        <f t="shared" si="122"/>
        <v>0</v>
      </c>
      <c r="W859" s="439">
        <f t="shared" si="119"/>
        <v>0</v>
      </c>
      <c r="X859" s="440"/>
      <c r="Y859" s="440"/>
      <c r="Z859" s="440"/>
      <c r="AA859" s="440"/>
      <c r="AB859" s="440"/>
      <c r="AC859" s="441">
        <f t="shared" si="123"/>
        <v>0</v>
      </c>
      <c r="AD859" s="442">
        <f>IF($AC$2430&lt;85,AC859,AC859-(AC859*'EN-TÊTE DÉLÉGUES'!$C$37))</f>
        <v>0</v>
      </c>
      <c r="AE859" s="443">
        <f t="shared" si="120"/>
        <v>5.5E-2</v>
      </c>
      <c r="AF859" s="444">
        <f t="shared" si="124"/>
        <v>0</v>
      </c>
      <c r="AG859" s="445">
        <f t="shared" si="125"/>
        <v>0</v>
      </c>
    </row>
    <row r="860" spans="1:36" ht="12" customHeight="1" x14ac:dyDescent="0.15">
      <c r="A860" s="98">
        <v>9791036365966</v>
      </c>
      <c r="B860" s="356">
        <v>40</v>
      </c>
      <c r="C860" s="99" t="s">
        <v>699</v>
      </c>
      <c r="D860" s="99" t="s">
        <v>381</v>
      </c>
      <c r="E860" s="99" t="s">
        <v>5481</v>
      </c>
      <c r="F860" s="99" t="s">
        <v>5483</v>
      </c>
      <c r="G860" s="99" t="s">
        <v>1251</v>
      </c>
      <c r="H860" s="100">
        <f>VLOOKUP(A860,'02.04.2024'!$A$2:$D$70989,3,FALSE)</f>
        <v>0</v>
      </c>
      <c r="I860" s="101"/>
      <c r="J860" s="101">
        <v>100</v>
      </c>
      <c r="K860" s="121"/>
      <c r="L860" s="121">
        <v>45448</v>
      </c>
      <c r="M860" s="121"/>
      <c r="N860" s="121" t="s">
        <v>1811</v>
      </c>
      <c r="O860" s="102">
        <v>9791036365966</v>
      </c>
      <c r="P860" s="103" t="s">
        <v>5216</v>
      </c>
      <c r="Q860" s="101">
        <v>3158825</v>
      </c>
      <c r="R860" s="124">
        <v>6.2</v>
      </c>
      <c r="S860" s="124">
        <f t="shared" si="116"/>
        <v>5.8767772511848344</v>
      </c>
      <c r="T860" s="355">
        <v>5.5E-2</v>
      </c>
      <c r="U860" s="1077"/>
      <c r="V860" s="240">
        <f t="shared" si="122"/>
        <v>0</v>
      </c>
      <c r="W860" s="196">
        <f t="shared" si="119"/>
        <v>0</v>
      </c>
      <c r="AC860" s="441">
        <f t="shared" si="123"/>
        <v>0</v>
      </c>
      <c r="AD860" s="442">
        <f>IF($AC$2430&lt;85,AC860,AC860-(AC860*'EN-TÊTE DÉLÉGUES'!$C$37))</f>
        <v>0</v>
      </c>
      <c r="AE860" s="443">
        <f t="shared" si="120"/>
        <v>5.5E-2</v>
      </c>
      <c r="AF860" s="444">
        <f t="shared" si="124"/>
        <v>0</v>
      </c>
      <c r="AG860" s="445">
        <f t="shared" si="125"/>
        <v>0</v>
      </c>
      <c r="AH860" s="447"/>
      <c r="AI860" s="448"/>
      <c r="AJ860" s="447"/>
    </row>
    <row r="861" spans="1:36" ht="12" customHeight="1" x14ac:dyDescent="0.15">
      <c r="A861" s="98">
        <v>9791036365973</v>
      </c>
      <c r="B861" s="356">
        <v>40</v>
      </c>
      <c r="C861" s="99" t="s">
        <v>699</v>
      </c>
      <c r="D861" s="99" t="s">
        <v>381</v>
      </c>
      <c r="E861" s="99" t="s">
        <v>5481</v>
      </c>
      <c r="F861" s="99" t="s">
        <v>5483</v>
      </c>
      <c r="G861" s="99" t="s">
        <v>799</v>
      </c>
      <c r="H861" s="100">
        <f>VLOOKUP(A861,'02.04.2024'!$A$2:$D$70989,3,FALSE)</f>
        <v>0</v>
      </c>
      <c r="I861" s="101"/>
      <c r="J861" s="101">
        <v>100</v>
      </c>
      <c r="K861" s="121"/>
      <c r="L861" s="121">
        <v>45448</v>
      </c>
      <c r="M861" s="121"/>
      <c r="N861" s="121" t="s">
        <v>1811</v>
      </c>
      <c r="O861" s="102">
        <v>9791036365973</v>
      </c>
      <c r="P861" s="103" t="s">
        <v>5217</v>
      </c>
      <c r="Q861" s="101">
        <v>3257453</v>
      </c>
      <c r="R861" s="124">
        <v>6.2</v>
      </c>
      <c r="S861" s="124">
        <f t="shared" si="116"/>
        <v>5.8767772511848344</v>
      </c>
      <c r="T861" s="355">
        <v>5.5E-2</v>
      </c>
      <c r="U861" s="1077"/>
      <c r="V861" s="240">
        <f t="shared" si="122"/>
        <v>0</v>
      </c>
      <c r="W861" s="196">
        <f t="shared" si="119"/>
        <v>0</v>
      </c>
      <c r="AC861" s="441">
        <f t="shared" si="123"/>
        <v>0</v>
      </c>
      <c r="AD861" s="442">
        <f>IF($AC$2430&lt;85,AC861,AC861-(AC861*'EN-TÊTE DÉLÉGUES'!$C$37))</f>
        <v>0</v>
      </c>
      <c r="AE861" s="443">
        <f t="shared" si="120"/>
        <v>5.5E-2</v>
      </c>
      <c r="AF861" s="444">
        <f t="shared" si="124"/>
        <v>0</v>
      </c>
      <c r="AG861" s="445">
        <f t="shared" si="125"/>
        <v>0</v>
      </c>
      <c r="AH861" s="447"/>
      <c r="AI861" s="448"/>
      <c r="AJ861" s="447"/>
    </row>
    <row r="862" spans="1:36" s="408" customFormat="1" ht="12" customHeight="1" x14ac:dyDescent="0.15">
      <c r="A862" s="391">
        <v>9782747033718</v>
      </c>
      <c r="B862" s="395">
        <v>40</v>
      </c>
      <c r="C862" s="657" t="s">
        <v>699</v>
      </c>
      <c r="D862" s="393" t="s">
        <v>381</v>
      </c>
      <c r="E862" s="393" t="s">
        <v>5481</v>
      </c>
      <c r="F862" s="393" t="s">
        <v>34</v>
      </c>
      <c r="G862" s="450" t="s">
        <v>1251</v>
      </c>
      <c r="H862" s="394">
        <f>VLOOKUP(A862,'02.04.2024'!$A$2:$D$70989,3,FALSE)</f>
        <v>881</v>
      </c>
      <c r="I862" s="395"/>
      <c r="J862" s="414">
        <v>300</v>
      </c>
      <c r="K862" s="396"/>
      <c r="L862" s="396"/>
      <c r="M862" s="396">
        <v>40577</v>
      </c>
      <c r="N862" s="396"/>
      <c r="O862" s="397">
        <v>9782747033718</v>
      </c>
      <c r="P862" s="409" t="s">
        <v>52</v>
      </c>
      <c r="Q862" s="397">
        <v>4058732</v>
      </c>
      <c r="R862" s="398">
        <v>5.8</v>
      </c>
      <c r="S862" s="398">
        <f t="shared" si="116"/>
        <v>5.4976303317535544</v>
      </c>
      <c r="T862" s="399">
        <v>5.5E-2</v>
      </c>
      <c r="U862" s="1077"/>
      <c r="V862" s="400">
        <f t="shared" si="122"/>
        <v>0</v>
      </c>
      <c r="W862" s="401">
        <f t="shared" si="119"/>
        <v>0</v>
      </c>
      <c r="X862" s="402"/>
      <c r="Y862" s="402"/>
      <c r="Z862" s="402"/>
      <c r="AA862" s="402"/>
      <c r="AB862" s="402"/>
      <c r="AC862" s="403">
        <f t="shared" si="123"/>
        <v>0</v>
      </c>
      <c r="AD862" s="404">
        <f>IF($AC$2430&lt;85,AC862,AC862-(AC862*'EN-TÊTE DÉLÉGUES'!$C$37))</f>
        <v>0</v>
      </c>
      <c r="AE862" s="405">
        <f t="shared" si="120"/>
        <v>5.5E-2</v>
      </c>
      <c r="AF862" s="406">
        <f t="shared" si="124"/>
        <v>0</v>
      </c>
      <c r="AG862" s="407">
        <f t="shared" si="125"/>
        <v>0</v>
      </c>
    </row>
    <row r="863" spans="1:36" s="408" customFormat="1" ht="12" customHeight="1" x14ac:dyDescent="0.15">
      <c r="A863" s="391">
        <v>9782747033725</v>
      </c>
      <c r="B863" s="395">
        <v>40</v>
      </c>
      <c r="C863" s="657" t="s">
        <v>699</v>
      </c>
      <c r="D863" s="393" t="s">
        <v>381</v>
      </c>
      <c r="E863" s="393" t="s">
        <v>5481</v>
      </c>
      <c r="F863" s="393" t="s">
        <v>34</v>
      </c>
      <c r="G863" s="450" t="s">
        <v>799</v>
      </c>
      <c r="H863" s="394">
        <f>VLOOKUP(A863,'02.04.2024'!$A$2:$D$70989,3,FALSE)</f>
        <v>861</v>
      </c>
      <c r="I863" s="395"/>
      <c r="J863" s="414">
        <v>300</v>
      </c>
      <c r="K863" s="396"/>
      <c r="L863" s="396"/>
      <c r="M863" s="396">
        <v>40669</v>
      </c>
      <c r="N863" s="396"/>
      <c r="O863" s="397">
        <v>9782747033725</v>
      </c>
      <c r="P863" s="409" t="s">
        <v>50</v>
      </c>
      <c r="Q863" s="397">
        <v>3790012</v>
      </c>
      <c r="R863" s="398">
        <v>5.8</v>
      </c>
      <c r="S863" s="398">
        <f t="shared" si="116"/>
        <v>5.4976303317535544</v>
      </c>
      <c r="T863" s="399">
        <v>5.5E-2</v>
      </c>
      <c r="U863" s="1077"/>
      <c r="V863" s="400">
        <f t="shared" si="122"/>
        <v>0</v>
      </c>
      <c r="W863" s="401">
        <f t="shared" si="119"/>
        <v>0</v>
      </c>
      <c r="X863" s="402"/>
      <c r="Y863" s="402"/>
      <c r="Z863" s="402"/>
      <c r="AA863" s="402"/>
      <c r="AB863" s="402"/>
      <c r="AC863" s="403">
        <f t="shared" si="123"/>
        <v>0</v>
      </c>
      <c r="AD863" s="404">
        <f>IF($AC$2430&lt;85,AC863,AC863-(AC863*'EN-TÊTE DÉLÉGUES'!$C$37))</f>
        <v>0</v>
      </c>
      <c r="AE863" s="405">
        <f t="shared" si="120"/>
        <v>5.5E-2</v>
      </c>
      <c r="AF863" s="406">
        <f t="shared" si="124"/>
        <v>0</v>
      </c>
      <c r="AG863" s="407">
        <f t="shared" si="125"/>
        <v>0</v>
      </c>
    </row>
    <row r="864" spans="1:36" s="1" customFormat="1" ht="12" customHeight="1" x14ac:dyDescent="0.15">
      <c r="A864" s="187">
        <v>9782747037877</v>
      </c>
      <c r="B864" s="190">
        <v>40</v>
      </c>
      <c r="C864" s="363" t="s">
        <v>699</v>
      </c>
      <c r="D864" s="188" t="s">
        <v>381</v>
      </c>
      <c r="E864" s="188" t="s">
        <v>5481</v>
      </c>
      <c r="F864" s="188" t="s">
        <v>34</v>
      </c>
      <c r="G864" s="222" t="s">
        <v>1045</v>
      </c>
      <c r="H864" s="189">
        <f>VLOOKUP(A864,'02.04.2024'!$A$2:$D$70989,3,FALSE)</f>
        <v>0</v>
      </c>
      <c r="I864" s="190" t="s">
        <v>377</v>
      </c>
      <c r="J864" s="190">
        <v>300</v>
      </c>
      <c r="K864" s="191"/>
      <c r="L864" s="191"/>
      <c r="M864" s="191">
        <v>40836</v>
      </c>
      <c r="N864" s="191"/>
      <c r="O864" s="192">
        <v>9782747037877</v>
      </c>
      <c r="P864" s="193" t="s">
        <v>51</v>
      </c>
      <c r="Q864" s="192">
        <v>4077563</v>
      </c>
      <c r="R864" s="194">
        <v>6.9</v>
      </c>
      <c r="S864" s="194">
        <f t="shared" si="116"/>
        <v>6.5402843601895739</v>
      </c>
      <c r="T864" s="223">
        <v>5.5E-2</v>
      </c>
      <c r="U864" s="1079"/>
      <c r="V864" s="239">
        <f t="shared" si="122"/>
        <v>0</v>
      </c>
      <c r="W864" s="195">
        <f t="shared" si="119"/>
        <v>0</v>
      </c>
      <c r="X864" s="197"/>
      <c r="Y864" s="197"/>
      <c r="Z864" s="197"/>
      <c r="AA864" s="197"/>
      <c r="AB864" s="197"/>
      <c r="AC864" s="209">
        <f t="shared" si="123"/>
        <v>0</v>
      </c>
      <c r="AD864" s="217">
        <f>IF($AC$2430&lt;85,AC864,AC864-(AC864*'EN-TÊTE DÉLÉGUES'!$C$37))</f>
        <v>0</v>
      </c>
      <c r="AE864" s="210">
        <f t="shared" si="120"/>
        <v>5.5E-2</v>
      </c>
      <c r="AF864" s="211">
        <f t="shared" si="124"/>
        <v>0</v>
      </c>
      <c r="AG864" s="212">
        <f t="shared" si="125"/>
        <v>0</v>
      </c>
    </row>
    <row r="865" spans="1:36" s="408" customFormat="1" ht="12" customHeight="1" x14ac:dyDescent="0.15">
      <c r="A865" s="391">
        <v>9782747037884</v>
      </c>
      <c r="B865" s="395">
        <v>40</v>
      </c>
      <c r="C865" s="657" t="s">
        <v>699</v>
      </c>
      <c r="D865" s="393" t="s">
        <v>381</v>
      </c>
      <c r="E865" s="393" t="s">
        <v>5481</v>
      </c>
      <c r="F865" s="393" t="s">
        <v>34</v>
      </c>
      <c r="G865" s="450" t="s">
        <v>800</v>
      </c>
      <c r="H865" s="394">
        <f>VLOOKUP(A865,'02.04.2024'!$A$2:$D$70989,3,FALSE)</f>
        <v>658</v>
      </c>
      <c r="I865" s="395"/>
      <c r="J865" s="395">
        <v>300</v>
      </c>
      <c r="K865" s="396"/>
      <c r="L865" s="396"/>
      <c r="M865" s="396">
        <v>40962</v>
      </c>
      <c r="N865" s="579"/>
      <c r="O865" s="397">
        <v>9782747037884</v>
      </c>
      <c r="P865" s="409" t="s">
        <v>98</v>
      </c>
      <c r="Q865" s="397">
        <v>3785947</v>
      </c>
      <c r="R865" s="398">
        <v>6.9</v>
      </c>
      <c r="S865" s="398">
        <f t="shared" si="116"/>
        <v>6.5402843601895739</v>
      </c>
      <c r="T865" s="399">
        <v>5.5E-2</v>
      </c>
      <c r="U865" s="1077"/>
      <c r="V865" s="400">
        <f t="shared" si="122"/>
        <v>0</v>
      </c>
      <c r="W865" s="401">
        <f t="shared" si="119"/>
        <v>0</v>
      </c>
      <c r="X865" s="402"/>
      <c r="Y865" s="402"/>
      <c r="Z865" s="402"/>
      <c r="AA865" s="402"/>
      <c r="AB865" s="402"/>
      <c r="AC865" s="403">
        <f t="shared" si="123"/>
        <v>0</v>
      </c>
      <c r="AD865" s="404">
        <f>IF($AC$2430&lt;85,AC865,AC865-(AC865*'EN-TÊTE DÉLÉGUES'!$C$37))</f>
        <v>0</v>
      </c>
      <c r="AE865" s="405">
        <f t="shared" si="120"/>
        <v>5.5E-2</v>
      </c>
      <c r="AF865" s="406">
        <f t="shared" si="124"/>
        <v>0</v>
      </c>
      <c r="AG865" s="407">
        <f t="shared" si="125"/>
        <v>0</v>
      </c>
    </row>
    <row r="866" spans="1:36" s="408" customFormat="1" ht="12" customHeight="1" x14ac:dyDescent="0.15">
      <c r="A866" s="391">
        <v>9782747037891</v>
      </c>
      <c r="B866" s="395">
        <v>40</v>
      </c>
      <c r="C866" s="657" t="s">
        <v>699</v>
      </c>
      <c r="D866" s="393" t="s">
        <v>381</v>
      </c>
      <c r="E866" s="393" t="s">
        <v>5481</v>
      </c>
      <c r="F866" s="393" t="s">
        <v>34</v>
      </c>
      <c r="G866" s="450" t="s">
        <v>1273</v>
      </c>
      <c r="H866" s="394">
        <f>VLOOKUP(A866,'02.04.2024'!$A$2:$D$70989,3,FALSE)</f>
        <v>334</v>
      </c>
      <c r="I866" s="395"/>
      <c r="J866" s="395">
        <v>300</v>
      </c>
      <c r="K866" s="396"/>
      <c r="L866" s="396"/>
      <c r="M866" s="396">
        <v>41102</v>
      </c>
      <c r="N866" s="579"/>
      <c r="O866" s="397">
        <v>9782747037891</v>
      </c>
      <c r="P866" s="409" t="s">
        <v>20</v>
      </c>
      <c r="Q866" s="397">
        <v>4069074</v>
      </c>
      <c r="R866" s="398">
        <v>6.9</v>
      </c>
      <c r="S866" s="398">
        <f t="shared" si="116"/>
        <v>6.5402843601895739</v>
      </c>
      <c r="T866" s="399">
        <v>5.5E-2</v>
      </c>
      <c r="U866" s="1077"/>
      <c r="V866" s="400">
        <f t="shared" si="122"/>
        <v>0</v>
      </c>
      <c r="W866" s="401">
        <f t="shared" si="119"/>
        <v>0</v>
      </c>
      <c r="X866" s="402"/>
      <c r="Y866" s="402"/>
      <c r="Z866" s="402"/>
      <c r="AA866" s="402"/>
      <c r="AB866" s="402"/>
      <c r="AC866" s="403">
        <f t="shared" si="123"/>
        <v>0</v>
      </c>
      <c r="AD866" s="404">
        <f>IF($AC$2430&lt;85,AC866,AC866-(AC866*'EN-TÊTE DÉLÉGUES'!$C$37))</f>
        <v>0</v>
      </c>
      <c r="AE866" s="405">
        <f t="shared" si="120"/>
        <v>5.5E-2</v>
      </c>
      <c r="AF866" s="406">
        <f t="shared" si="124"/>
        <v>0</v>
      </c>
      <c r="AG866" s="407">
        <f t="shared" si="125"/>
        <v>0</v>
      </c>
    </row>
    <row r="867" spans="1:36" s="408" customFormat="1" ht="12" customHeight="1" x14ac:dyDescent="0.15">
      <c r="A867" s="391">
        <v>9782747044233</v>
      </c>
      <c r="B867" s="395">
        <v>40</v>
      </c>
      <c r="C867" s="657" t="s">
        <v>699</v>
      </c>
      <c r="D867" s="393" t="s">
        <v>381</v>
      </c>
      <c r="E867" s="393" t="s">
        <v>5481</v>
      </c>
      <c r="F867" s="393" t="s">
        <v>34</v>
      </c>
      <c r="G867" s="450" t="s">
        <v>1252</v>
      </c>
      <c r="H867" s="394">
        <f>VLOOKUP(A867,'02.04.2024'!$A$2:$D$70989,3,FALSE)</f>
        <v>698</v>
      </c>
      <c r="I867" s="395"/>
      <c r="J867" s="395">
        <v>300</v>
      </c>
      <c r="K867" s="396"/>
      <c r="L867" s="396"/>
      <c r="M867" s="396">
        <v>41354</v>
      </c>
      <c r="N867" s="579"/>
      <c r="O867" s="397">
        <v>9782747044233</v>
      </c>
      <c r="P867" s="409" t="s">
        <v>90</v>
      </c>
      <c r="Q867" s="397">
        <v>4066607</v>
      </c>
      <c r="R867" s="398">
        <v>6.9</v>
      </c>
      <c r="S867" s="398">
        <f t="shared" si="116"/>
        <v>6.5402843601895739</v>
      </c>
      <c r="T867" s="399">
        <v>5.5E-2</v>
      </c>
      <c r="U867" s="1077"/>
      <c r="V867" s="400">
        <f t="shared" si="122"/>
        <v>0</v>
      </c>
      <c r="W867" s="401">
        <f t="shared" si="119"/>
        <v>0</v>
      </c>
      <c r="X867" s="402"/>
      <c r="Y867" s="402"/>
      <c r="Z867" s="402"/>
      <c r="AA867" s="402"/>
      <c r="AB867" s="402"/>
      <c r="AC867" s="403">
        <f t="shared" si="123"/>
        <v>0</v>
      </c>
      <c r="AD867" s="404">
        <f>IF($AC$2430&lt;85,AC867,AC867-(AC867*'EN-TÊTE DÉLÉGUES'!$C$37))</f>
        <v>0</v>
      </c>
      <c r="AE867" s="405">
        <f t="shared" si="120"/>
        <v>5.5E-2</v>
      </c>
      <c r="AF867" s="406">
        <f t="shared" si="124"/>
        <v>0</v>
      </c>
      <c r="AG867" s="407">
        <f t="shared" si="125"/>
        <v>0</v>
      </c>
    </row>
    <row r="868" spans="1:36" s="509" customFormat="1" ht="12" customHeight="1" x14ac:dyDescent="0.15">
      <c r="A868" s="495">
        <v>9782747044240</v>
      </c>
      <c r="B868" s="500">
        <v>40</v>
      </c>
      <c r="C868" s="1179" t="s">
        <v>699</v>
      </c>
      <c r="D868" s="497" t="s">
        <v>381</v>
      </c>
      <c r="E868" s="497" t="s">
        <v>5481</v>
      </c>
      <c r="F868" s="497" t="s">
        <v>34</v>
      </c>
      <c r="G868" s="498" t="s">
        <v>801</v>
      </c>
      <c r="H868" s="499">
        <f>VLOOKUP(A868,'02.04.2024'!$A$2:$D$70989,3,FALSE)</f>
        <v>0</v>
      </c>
      <c r="I868" s="500" t="s">
        <v>377</v>
      </c>
      <c r="J868" s="500">
        <v>300</v>
      </c>
      <c r="K868" s="501"/>
      <c r="L868" s="501"/>
      <c r="M868" s="501">
        <v>41564</v>
      </c>
      <c r="N868" s="501"/>
      <c r="O868" s="502">
        <v>9782747044240</v>
      </c>
      <c r="P868" s="503" t="s">
        <v>105</v>
      </c>
      <c r="Q868" s="502">
        <v>4064270</v>
      </c>
      <c r="R868" s="504">
        <v>6.9</v>
      </c>
      <c r="S868" s="504">
        <f t="shared" si="116"/>
        <v>6.5402843601895739</v>
      </c>
      <c r="T868" s="505">
        <v>5.5E-2</v>
      </c>
      <c r="U868" s="1079"/>
      <c r="V868" s="506">
        <f t="shared" si="122"/>
        <v>0</v>
      </c>
      <c r="W868" s="507">
        <f t="shared" si="119"/>
        <v>0</v>
      </c>
      <c r="X868" s="508"/>
      <c r="Y868" s="508"/>
      <c r="Z868" s="508"/>
      <c r="AA868" s="508"/>
      <c r="AB868" s="508"/>
      <c r="AC868" s="403">
        <f t="shared" si="123"/>
        <v>0</v>
      </c>
      <c r="AD868" s="404">
        <f>IF($AC$2430&lt;85,AC868,AC868-(AC868*'EN-TÊTE DÉLÉGUES'!$C$37))</f>
        <v>0</v>
      </c>
      <c r="AE868" s="405">
        <f t="shared" si="120"/>
        <v>5.5E-2</v>
      </c>
      <c r="AF868" s="406">
        <f t="shared" si="124"/>
        <v>0</v>
      </c>
      <c r="AG868" s="407">
        <f t="shared" si="125"/>
        <v>0</v>
      </c>
    </row>
    <row r="869" spans="1:36" s="408" customFormat="1" ht="12" customHeight="1" x14ac:dyDescent="0.15">
      <c r="A869" s="391">
        <v>9782747049801</v>
      </c>
      <c r="B869" s="395">
        <v>40</v>
      </c>
      <c r="C869" s="657" t="s">
        <v>699</v>
      </c>
      <c r="D869" s="393" t="s">
        <v>381</v>
      </c>
      <c r="E869" s="393" t="s">
        <v>5481</v>
      </c>
      <c r="F869" s="393" t="s">
        <v>34</v>
      </c>
      <c r="G869" s="450" t="s">
        <v>1207</v>
      </c>
      <c r="H869" s="394">
        <f>VLOOKUP(A869,'02.04.2024'!$A$2:$D$70989,3,FALSE)</f>
        <v>833</v>
      </c>
      <c r="I869" s="395"/>
      <c r="J869" s="395">
        <v>300</v>
      </c>
      <c r="K869" s="396"/>
      <c r="L869" s="396"/>
      <c r="M869" s="396">
        <v>41676</v>
      </c>
      <c r="N869" s="396"/>
      <c r="O869" s="397">
        <v>9782747049801</v>
      </c>
      <c r="P869" s="409" t="s">
        <v>109</v>
      </c>
      <c r="Q869" s="397">
        <v>4070673</v>
      </c>
      <c r="R869" s="398">
        <v>6.9</v>
      </c>
      <c r="S869" s="398">
        <f t="shared" si="116"/>
        <v>6.5402843601895739</v>
      </c>
      <c r="T869" s="399">
        <v>5.5E-2</v>
      </c>
      <c r="U869" s="1077"/>
      <c r="V869" s="400">
        <f t="shared" si="122"/>
        <v>0</v>
      </c>
      <c r="W869" s="401">
        <f t="shared" si="119"/>
        <v>0</v>
      </c>
      <c r="X869" s="402"/>
      <c r="Y869" s="402"/>
      <c r="Z869" s="402"/>
      <c r="AA869" s="402"/>
      <c r="AB869" s="402"/>
      <c r="AC869" s="403">
        <f t="shared" si="123"/>
        <v>0</v>
      </c>
      <c r="AD869" s="404">
        <f>IF($AC$2430&lt;85,AC869,AC869-(AC869*'EN-TÊTE DÉLÉGUES'!$C$37))</f>
        <v>0</v>
      </c>
      <c r="AE869" s="405">
        <f t="shared" si="120"/>
        <v>5.5E-2</v>
      </c>
      <c r="AF869" s="406">
        <f t="shared" si="124"/>
        <v>0</v>
      </c>
      <c r="AG869" s="407">
        <f t="shared" si="125"/>
        <v>0</v>
      </c>
    </row>
    <row r="870" spans="1:36" s="408" customFormat="1" ht="12" customHeight="1" x14ac:dyDescent="0.15">
      <c r="A870" s="391">
        <v>9782747049818</v>
      </c>
      <c r="B870" s="395">
        <v>40</v>
      </c>
      <c r="C870" s="657" t="s">
        <v>699</v>
      </c>
      <c r="D870" s="393" t="s">
        <v>381</v>
      </c>
      <c r="E870" s="393" t="s">
        <v>5481</v>
      </c>
      <c r="F870" s="393" t="s">
        <v>34</v>
      </c>
      <c r="G870" s="450" t="s">
        <v>802</v>
      </c>
      <c r="H870" s="394">
        <f>VLOOKUP(A870,'02.04.2024'!$A$2:$D$70989,3,FALSE)</f>
        <v>722</v>
      </c>
      <c r="I870" s="395"/>
      <c r="J870" s="395">
        <v>300</v>
      </c>
      <c r="K870" s="396"/>
      <c r="L870" s="396"/>
      <c r="M870" s="396">
        <v>41808</v>
      </c>
      <c r="N870" s="396"/>
      <c r="O870" s="397">
        <v>9782747049818</v>
      </c>
      <c r="P870" s="409" t="s">
        <v>110</v>
      </c>
      <c r="Q870" s="397">
        <v>4072026</v>
      </c>
      <c r="R870" s="398">
        <v>6.9</v>
      </c>
      <c r="S870" s="398">
        <f t="shared" si="116"/>
        <v>6.5402843601895739</v>
      </c>
      <c r="T870" s="399">
        <v>5.5E-2</v>
      </c>
      <c r="U870" s="1077"/>
      <c r="V870" s="400">
        <f t="shared" si="122"/>
        <v>0</v>
      </c>
      <c r="W870" s="401">
        <f t="shared" si="119"/>
        <v>0</v>
      </c>
      <c r="X870" s="402"/>
      <c r="Y870" s="402"/>
      <c r="Z870" s="402"/>
      <c r="AA870" s="402"/>
      <c r="AB870" s="402"/>
      <c r="AC870" s="403">
        <f t="shared" si="123"/>
        <v>0</v>
      </c>
      <c r="AD870" s="404">
        <f>IF($AC$2430&lt;85,AC870,AC870-(AC870*'EN-TÊTE DÉLÉGUES'!$C$37))</f>
        <v>0</v>
      </c>
      <c r="AE870" s="405">
        <f t="shared" si="120"/>
        <v>5.5E-2</v>
      </c>
      <c r="AF870" s="406">
        <f t="shared" si="124"/>
        <v>0</v>
      </c>
      <c r="AG870" s="407">
        <f t="shared" si="125"/>
        <v>0</v>
      </c>
    </row>
    <row r="871" spans="1:36" s="408" customFormat="1" ht="12" customHeight="1" x14ac:dyDescent="0.15">
      <c r="A871" s="449">
        <v>9782747088909</v>
      </c>
      <c r="B871" s="395">
        <v>40</v>
      </c>
      <c r="C871" s="450" t="s">
        <v>699</v>
      </c>
      <c r="D871" s="393" t="s">
        <v>381</v>
      </c>
      <c r="E871" s="393" t="s">
        <v>5481</v>
      </c>
      <c r="F871" s="450" t="s">
        <v>803</v>
      </c>
      <c r="G871" s="450" t="s">
        <v>1657</v>
      </c>
      <c r="H871" s="394">
        <f>VLOOKUP(A871,'02.04.2024'!$A$2:$D$70989,3,FALSE)</f>
        <v>474</v>
      </c>
      <c r="I871" s="395"/>
      <c r="J871" s="414">
        <v>300</v>
      </c>
      <c r="K871" s="396"/>
      <c r="L871" s="396"/>
      <c r="M871" s="396">
        <v>43264</v>
      </c>
      <c r="N871" s="396"/>
      <c r="O871" s="394">
        <v>9782747088909</v>
      </c>
      <c r="P871" s="451" t="s">
        <v>526</v>
      </c>
      <c r="Q871" s="394">
        <v>3585095</v>
      </c>
      <c r="R871" s="398">
        <v>9.9</v>
      </c>
      <c r="S871" s="398">
        <f t="shared" si="116"/>
        <v>9.3838862559241711</v>
      </c>
      <c r="T871" s="452">
        <v>5.5E-2</v>
      </c>
      <c r="U871" s="1077"/>
      <c r="V871" s="400">
        <f t="shared" si="122"/>
        <v>0</v>
      </c>
      <c r="W871" s="401">
        <f t="shared" si="119"/>
        <v>0</v>
      </c>
      <c r="X871" s="402"/>
      <c r="Y871" s="402"/>
      <c r="Z871" s="402"/>
      <c r="AA871" s="402"/>
      <c r="AB871" s="402"/>
      <c r="AC871" s="403">
        <f t="shared" si="123"/>
        <v>0</v>
      </c>
      <c r="AD871" s="404">
        <f>IF($AC$2430&lt;85,AC871,AC871-(AC871*'EN-TÊTE DÉLÉGUES'!$C$37))</f>
        <v>0</v>
      </c>
      <c r="AE871" s="405">
        <f t="shared" si="120"/>
        <v>5.5E-2</v>
      </c>
      <c r="AF871" s="406">
        <f t="shared" si="124"/>
        <v>0</v>
      </c>
      <c r="AG871" s="407">
        <f t="shared" si="125"/>
        <v>0</v>
      </c>
    </row>
    <row r="872" spans="1:36" s="408" customFormat="1" ht="12" customHeight="1" x14ac:dyDescent="0.15">
      <c r="A872" s="449">
        <v>9782747098137</v>
      </c>
      <c r="B872" s="414">
        <v>40</v>
      </c>
      <c r="C872" s="393" t="s">
        <v>699</v>
      </c>
      <c r="D872" s="393" t="s">
        <v>381</v>
      </c>
      <c r="E872" s="393" t="s">
        <v>5481</v>
      </c>
      <c r="F872" s="515" t="s">
        <v>803</v>
      </c>
      <c r="G872" s="514" t="s">
        <v>1208</v>
      </c>
      <c r="H872" s="394">
        <f>VLOOKUP(A872,'02.04.2024'!$A$2:$D$70989,3,FALSE)</f>
        <v>380</v>
      </c>
      <c r="I872" s="414"/>
      <c r="J872" s="414">
        <v>800</v>
      </c>
      <c r="K872" s="396"/>
      <c r="L872" s="396"/>
      <c r="M872" s="396">
        <v>43355</v>
      </c>
      <c r="N872" s="396"/>
      <c r="O872" s="394">
        <v>9782747098137</v>
      </c>
      <c r="P872" s="451" t="s">
        <v>675</v>
      </c>
      <c r="Q872" s="414">
        <v>8613339</v>
      </c>
      <c r="R872" s="398">
        <v>9.9</v>
      </c>
      <c r="S872" s="398">
        <f t="shared" si="116"/>
        <v>9.3838862559241711</v>
      </c>
      <c r="T872" s="452">
        <v>5.5E-2</v>
      </c>
      <c r="U872" s="1077"/>
      <c r="V872" s="400">
        <f t="shared" si="122"/>
        <v>0</v>
      </c>
      <c r="W872" s="401">
        <f t="shared" si="119"/>
        <v>0</v>
      </c>
      <c r="X872" s="402"/>
      <c r="Y872" s="402"/>
      <c r="Z872" s="402"/>
      <c r="AA872" s="402"/>
      <c r="AB872" s="402"/>
      <c r="AC872" s="403">
        <f t="shared" si="123"/>
        <v>0</v>
      </c>
      <c r="AD872" s="404">
        <f>IF($AC$2430&lt;85,AC872,AC872-(AC872*'EN-TÊTE DÉLÉGUES'!$C$37))</f>
        <v>0</v>
      </c>
      <c r="AE872" s="405">
        <f t="shared" si="120"/>
        <v>5.5E-2</v>
      </c>
      <c r="AF872" s="406">
        <f t="shared" si="124"/>
        <v>0</v>
      </c>
      <c r="AG872" s="407">
        <f t="shared" si="125"/>
        <v>0</v>
      </c>
    </row>
    <row r="873" spans="1:36" s="408" customFormat="1" ht="12" customHeight="1" x14ac:dyDescent="0.15">
      <c r="A873" s="449">
        <v>9782747098144</v>
      </c>
      <c r="B873" s="414">
        <v>40</v>
      </c>
      <c r="C873" s="450" t="s">
        <v>699</v>
      </c>
      <c r="D873" s="393" t="s">
        <v>381</v>
      </c>
      <c r="E873" s="393" t="s">
        <v>5481</v>
      </c>
      <c r="F873" s="450" t="s">
        <v>803</v>
      </c>
      <c r="G873" s="514" t="s">
        <v>1209</v>
      </c>
      <c r="H873" s="394">
        <f>VLOOKUP(A873,'02.04.2024'!$A$2:$D$70989,3,FALSE)</f>
        <v>414</v>
      </c>
      <c r="I873" s="414"/>
      <c r="J873" s="414">
        <v>800</v>
      </c>
      <c r="K873" s="396"/>
      <c r="L873" s="396"/>
      <c r="M873" s="396">
        <v>43572</v>
      </c>
      <c r="N873" s="396"/>
      <c r="O873" s="394">
        <v>9782747098144</v>
      </c>
      <c r="P873" s="451" t="s">
        <v>1104</v>
      </c>
      <c r="Q873" s="414">
        <v>8613462</v>
      </c>
      <c r="R873" s="398">
        <v>9.9</v>
      </c>
      <c r="S873" s="398">
        <f t="shared" si="116"/>
        <v>9.3838862559241711</v>
      </c>
      <c r="T873" s="452">
        <v>5.5E-2</v>
      </c>
      <c r="U873" s="1077"/>
      <c r="V873" s="400">
        <f t="shared" si="122"/>
        <v>0</v>
      </c>
      <c r="W873" s="401">
        <f t="shared" si="119"/>
        <v>0</v>
      </c>
      <c r="X873" s="402"/>
      <c r="Y873" s="402"/>
      <c r="Z873" s="402"/>
      <c r="AA873" s="402"/>
      <c r="AB873" s="402"/>
      <c r="AC873" s="403">
        <f t="shared" si="123"/>
        <v>0</v>
      </c>
      <c r="AD873" s="404">
        <f>IF($AC$2430&lt;85,AC873,AC873-(AC873*'EN-TÊTE DÉLÉGUES'!$C$37))</f>
        <v>0</v>
      </c>
      <c r="AE873" s="405">
        <f t="shared" si="120"/>
        <v>5.5E-2</v>
      </c>
      <c r="AF873" s="406">
        <f t="shared" si="124"/>
        <v>0</v>
      </c>
      <c r="AG873" s="407">
        <f t="shared" si="125"/>
        <v>0</v>
      </c>
    </row>
    <row r="874" spans="1:36" s="408" customFormat="1" ht="12" customHeight="1" x14ac:dyDescent="0.15">
      <c r="A874" s="391">
        <v>9791036313486</v>
      </c>
      <c r="B874" s="414">
        <v>40</v>
      </c>
      <c r="C874" s="426" t="s">
        <v>699</v>
      </c>
      <c r="D874" s="393" t="s">
        <v>381</v>
      </c>
      <c r="E874" s="393" t="s">
        <v>5481</v>
      </c>
      <c r="F874" s="393" t="s">
        <v>803</v>
      </c>
      <c r="G874" s="393" t="s">
        <v>1536</v>
      </c>
      <c r="H874" s="394">
        <f>VLOOKUP(A874,'02.04.2024'!$A$2:$D$70989,3,FALSE)</f>
        <v>413</v>
      </c>
      <c r="I874" s="395"/>
      <c r="J874" s="414">
        <v>800</v>
      </c>
      <c r="K874" s="396"/>
      <c r="L874" s="396"/>
      <c r="M874" s="396">
        <v>43719</v>
      </c>
      <c r="N874" s="396"/>
      <c r="O874" s="397">
        <v>9791036313486</v>
      </c>
      <c r="P874" s="409" t="s">
        <v>1362</v>
      </c>
      <c r="Q874" s="397">
        <v>7534390</v>
      </c>
      <c r="R874" s="398">
        <v>9.9</v>
      </c>
      <c r="S874" s="398">
        <f t="shared" si="116"/>
        <v>9.3838862559241711</v>
      </c>
      <c r="T874" s="399">
        <v>5.5E-2</v>
      </c>
      <c r="U874" s="1077"/>
      <c r="V874" s="400">
        <f t="shared" si="122"/>
        <v>0</v>
      </c>
      <c r="W874" s="401">
        <f t="shared" si="119"/>
        <v>0</v>
      </c>
      <c r="X874" s="402"/>
      <c r="Y874" s="402"/>
      <c r="Z874" s="402"/>
      <c r="AA874" s="402"/>
      <c r="AB874" s="402"/>
      <c r="AC874" s="403">
        <f t="shared" si="123"/>
        <v>0</v>
      </c>
      <c r="AD874" s="404">
        <f>IF($AC$2430&lt;85,AC874,AC874-(AC874*'EN-TÊTE DÉLÉGUES'!$C$37))</f>
        <v>0</v>
      </c>
      <c r="AE874" s="405">
        <f t="shared" si="120"/>
        <v>5.5E-2</v>
      </c>
      <c r="AF874" s="406">
        <f t="shared" si="124"/>
        <v>0</v>
      </c>
      <c r="AG874" s="407">
        <f t="shared" si="125"/>
        <v>0</v>
      </c>
    </row>
    <row r="875" spans="1:36" s="408" customFormat="1" ht="12" customHeight="1" x14ac:dyDescent="0.15">
      <c r="A875" s="391">
        <v>9782747051408</v>
      </c>
      <c r="B875" s="414">
        <v>40</v>
      </c>
      <c r="C875" s="657" t="s">
        <v>699</v>
      </c>
      <c r="D875" s="393" t="s">
        <v>381</v>
      </c>
      <c r="E875" s="393" t="s">
        <v>5481</v>
      </c>
      <c r="F875" s="393" t="s">
        <v>196</v>
      </c>
      <c r="G875" s="450" t="s">
        <v>804</v>
      </c>
      <c r="H875" s="394">
        <f>VLOOKUP(A875,'02.04.2024'!$A$2:$D$70989,3,FALSE)</f>
        <v>2248</v>
      </c>
      <c r="I875" s="395"/>
      <c r="J875" s="395">
        <v>300</v>
      </c>
      <c r="K875" s="396"/>
      <c r="L875" s="396"/>
      <c r="M875" s="396">
        <v>42104</v>
      </c>
      <c r="N875" s="396"/>
      <c r="O875" s="397">
        <v>9782747051408</v>
      </c>
      <c r="P875" s="409" t="s">
        <v>195</v>
      </c>
      <c r="Q875" s="397">
        <v>3279522</v>
      </c>
      <c r="R875" s="398">
        <v>7.5</v>
      </c>
      <c r="S875" s="398">
        <f t="shared" si="116"/>
        <v>7.109004739336493</v>
      </c>
      <c r="T875" s="399">
        <v>5.5E-2</v>
      </c>
      <c r="U875" s="1077"/>
      <c r="V875" s="400">
        <f t="shared" si="122"/>
        <v>0</v>
      </c>
      <c r="W875" s="401">
        <f t="shared" si="119"/>
        <v>0</v>
      </c>
      <c r="X875" s="402"/>
      <c r="Y875" s="402"/>
      <c r="Z875" s="402"/>
      <c r="AA875" s="402"/>
      <c r="AB875" s="402"/>
      <c r="AC875" s="403">
        <f t="shared" si="123"/>
        <v>0</v>
      </c>
      <c r="AD875" s="404">
        <f>IF($AC$2430&lt;85,AC875,AC875-(AC875*'EN-TÊTE DÉLÉGUES'!$C$37))</f>
        <v>0</v>
      </c>
      <c r="AE875" s="405">
        <f t="shared" si="120"/>
        <v>5.5E-2</v>
      </c>
      <c r="AF875" s="406">
        <f t="shared" si="124"/>
        <v>0</v>
      </c>
      <c r="AG875" s="407">
        <f t="shared" si="125"/>
        <v>0</v>
      </c>
    </row>
    <row r="876" spans="1:36" s="408" customFormat="1" ht="12" customHeight="1" x14ac:dyDescent="0.15">
      <c r="A876" s="391">
        <v>9782747051415</v>
      </c>
      <c r="B876" s="414">
        <v>40</v>
      </c>
      <c r="C876" s="657" t="s">
        <v>699</v>
      </c>
      <c r="D876" s="393" t="s">
        <v>381</v>
      </c>
      <c r="E876" s="393" t="s">
        <v>5481</v>
      </c>
      <c r="F876" s="393" t="s">
        <v>196</v>
      </c>
      <c r="G876" s="450" t="s">
        <v>805</v>
      </c>
      <c r="H876" s="394">
        <f>VLOOKUP(A876,'02.04.2024'!$A$2:$D$70989,3,FALSE)</f>
        <v>1542</v>
      </c>
      <c r="I876" s="395"/>
      <c r="J876" s="395">
        <v>300</v>
      </c>
      <c r="K876" s="396"/>
      <c r="L876" s="396"/>
      <c r="M876" s="396">
        <v>42104</v>
      </c>
      <c r="N876" s="396"/>
      <c r="O876" s="397">
        <v>9782747051415</v>
      </c>
      <c r="P876" s="409" t="s">
        <v>197</v>
      </c>
      <c r="Q876" s="397">
        <v>3279399</v>
      </c>
      <c r="R876" s="398">
        <v>7.5</v>
      </c>
      <c r="S876" s="398">
        <f t="shared" si="116"/>
        <v>7.109004739336493</v>
      </c>
      <c r="T876" s="399">
        <v>5.5E-2</v>
      </c>
      <c r="U876" s="1077"/>
      <c r="V876" s="400">
        <f t="shared" si="122"/>
        <v>0</v>
      </c>
      <c r="W876" s="401">
        <f t="shared" si="119"/>
        <v>0</v>
      </c>
      <c r="X876" s="402"/>
      <c r="Y876" s="402"/>
      <c r="Z876" s="402"/>
      <c r="AA876" s="402"/>
      <c r="AB876" s="402"/>
      <c r="AC876" s="403">
        <f t="shared" si="123"/>
        <v>0</v>
      </c>
      <c r="AD876" s="404">
        <f>IF($AC$2430&lt;85,AC876,AC876-(AC876*'EN-TÊTE DÉLÉGUES'!$C$37))</f>
        <v>0</v>
      </c>
      <c r="AE876" s="405">
        <f t="shared" si="120"/>
        <v>5.5E-2</v>
      </c>
      <c r="AF876" s="406">
        <f t="shared" si="124"/>
        <v>0</v>
      </c>
      <c r="AG876" s="407">
        <f t="shared" si="125"/>
        <v>0</v>
      </c>
    </row>
    <row r="877" spans="1:36" s="408" customFormat="1" ht="12" customHeight="1" x14ac:dyDescent="0.15">
      <c r="A877" s="391">
        <v>9782747051422</v>
      </c>
      <c r="B877" s="414">
        <v>40</v>
      </c>
      <c r="C877" s="657" t="s">
        <v>699</v>
      </c>
      <c r="D877" s="393" t="s">
        <v>381</v>
      </c>
      <c r="E877" s="393" t="s">
        <v>5481</v>
      </c>
      <c r="F877" s="393" t="s">
        <v>196</v>
      </c>
      <c r="G877" s="450" t="s">
        <v>1274</v>
      </c>
      <c r="H877" s="394">
        <f>VLOOKUP(A877,'02.04.2024'!$A$2:$D$70989,3,FALSE)</f>
        <v>949</v>
      </c>
      <c r="I877" s="395"/>
      <c r="J877" s="395">
        <v>300</v>
      </c>
      <c r="K877" s="396"/>
      <c r="L877" s="396"/>
      <c r="M877" s="396">
        <v>42173</v>
      </c>
      <c r="N877" s="396"/>
      <c r="O877" s="397">
        <v>9782747051422</v>
      </c>
      <c r="P877" s="409" t="s">
        <v>198</v>
      </c>
      <c r="Q877" s="397">
        <v>4354823</v>
      </c>
      <c r="R877" s="398">
        <v>7.5</v>
      </c>
      <c r="S877" s="398">
        <f t="shared" si="116"/>
        <v>7.109004739336493</v>
      </c>
      <c r="T877" s="399">
        <v>5.5E-2</v>
      </c>
      <c r="U877" s="1077"/>
      <c r="V877" s="400">
        <f t="shared" si="122"/>
        <v>0</v>
      </c>
      <c r="W877" s="401">
        <f t="shared" si="119"/>
        <v>0</v>
      </c>
      <c r="X877" s="402"/>
      <c r="Y877" s="402"/>
      <c r="Z877" s="402"/>
      <c r="AA877" s="402"/>
      <c r="AB877" s="402"/>
      <c r="AC877" s="403">
        <f t="shared" si="123"/>
        <v>0</v>
      </c>
      <c r="AD877" s="404">
        <f>IF($AC$2430&lt;85,AC877,AC877-(AC877*'EN-TÊTE DÉLÉGUES'!$C$37))</f>
        <v>0</v>
      </c>
      <c r="AE877" s="405">
        <f t="shared" si="120"/>
        <v>5.5E-2</v>
      </c>
      <c r="AF877" s="406">
        <f t="shared" si="124"/>
        <v>0</v>
      </c>
      <c r="AG877" s="407">
        <f t="shared" si="125"/>
        <v>0</v>
      </c>
    </row>
    <row r="878" spans="1:36" s="408" customFormat="1" ht="12" customHeight="1" x14ac:dyDescent="0.15">
      <c r="A878" s="391">
        <v>9782747051439</v>
      </c>
      <c r="B878" s="414">
        <v>40</v>
      </c>
      <c r="C878" s="657" t="s">
        <v>699</v>
      </c>
      <c r="D878" s="393" t="s">
        <v>381</v>
      </c>
      <c r="E878" s="393" t="s">
        <v>5481</v>
      </c>
      <c r="F878" s="393" t="s">
        <v>196</v>
      </c>
      <c r="G878" s="450" t="s">
        <v>1210</v>
      </c>
      <c r="H878" s="394">
        <f>VLOOKUP(A878,'02.04.2024'!$A$2:$D$70989,3,FALSE)</f>
        <v>1441</v>
      </c>
      <c r="I878" s="395"/>
      <c r="J878" s="395">
        <v>300</v>
      </c>
      <c r="K878" s="396"/>
      <c r="L878" s="396"/>
      <c r="M878" s="396">
        <v>42264</v>
      </c>
      <c r="N878" s="396"/>
      <c r="O878" s="397">
        <v>9782747051439</v>
      </c>
      <c r="P878" s="409" t="s">
        <v>217</v>
      </c>
      <c r="Q878" s="397">
        <v>6979285</v>
      </c>
      <c r="R878" s="398">
        <v>7.5</v>
      </c>
      <c r="S878" s="398">
        <f t="shared" si="116"/>
        <v>7.109004739336493</v>
      </c>
      <c r="T878" s="399">
        <v>5.5E-2</v>
      </c>
      <c r="U878" s="1077"/>
      <c r="V878" s="400">
        <f t="shared" si="122"/>
        <v>0</v>
      </c>
      <c r="W878" s="401">
        <f t="shared" si="119"/>
        <v>0</v>
      </c>
      <c r="X878" s="402"/>
      <c r="Y878" s="402"/>
      <c r="Z878" s="402"/>
      <c r="AA878" s="402"/>
      <c r="AB878" s="402"/>
      <c r="AC878" s="403">
        <f t="shared" si="123"/>
        <v>0</v>
      </c>
      <c r="AD878" s="404">
        <f>IF($AC$2430&lt;85,AC878,AC878-(AC878*'EN-TÊTE DÉLÉGUES'!$C$37))</f>
        <v>0</v>
      </c>
      <c r="AE878" s="405">
        <f t="shared" si="120"/>
        <v>5.5E-2</v>
      </c>
      <c r="AF878" s="406">
        <f t="shared" si="124"/>
        <v>0</v>
      </c>
      <c r="AG878" s="407">
        <f t="shared" si="125"/>
        <v>0</v>
      </c>
    </row>
    <row r="879" spans="1:36" ht="12" customHeight="1" x14ac:dyDescent="0.15">
      <c r="A879" s="98">
        <v>9791036365928</v>
      </c>
      <c r="B879" s="356">
        <v>40</v>
      </c>
      <c r="C879" s="99" t="s">
        <v>699</v>
      </c>
      <c r="D879" s="99" t="s">
        <v>381</v>
      </c>
      <c r="E879" s="99" t="s">
        <v>5481</v>
      </c>
      <c r="F879" s="99" t="s">
        <v>5218</v>
      </c>
      <c r="G879" s="99" t="s">
        <v>804</v>
      </c>
      <c r="H879" s="100">
        <f>VLOOKUP(A879,'02.04.2024'!$A$2:$D$70989,3,FALSE)</f>
        <v>0</v>
      </c>
      <c r="I879" s="101"/>
      <c r="J879" s="101">
        <v>100</v>
      </c>
      <c r="K879" s="121"/>
      <c r="L879" s="121">
        <v>45427</v>
      </c>
      <c r="M879" s="121"/>
      <c r="N879" s="121" t="s">
        <v>1811</v>
      </c>
      <c r="O879" s="102">
        <v>9791036365928</v>
      </c>
      <c r="P879" s="103" t="s">
        <v>5219</v>
      </c>
      <c r="Q879" s="101">
        <v>3158087</v>
      </c>
      <c r="R879" s="124">
        <v>6.9</v>
      </c>
      <c r="S879" s="124">
        <f t="shared" si="116"/>
        <v>6.5402843601895739</v>
      </c>
      <c r="T879" s="355">
        <v>5.5E-2</v>
      </c>
      <c r="U879" s="1077"/>
      <c r="V879" s="240">
        <f t="shared" si="122"/>
        <v>0</v>
      </c>
      <c r="W879" s="196">
        <f t="shared" si="119"/>
        <v>0</v>
      </c>
      <c r="X879" s="402"/>
      <c r="Y879" s="402"/>
      <c r="Z879" s="402"/>
      <c r="AA879" s="402"/>
      <c r="AB879" s="402"/>
      <c r="AC879" s="403">
        <f t="shared" si="123"/>
        <v>0</v>
      </c>
      <c r="AD879" s="404">
        <f>IF($AC$2430&lt;85,AC879,AC879-(AC879*'EN-TÊTE DÉLÉGUES'!$C$37))</f>
        <v>0</v>
      </c>
      <c r="AE879" s="405">
        <f t="shared" si="120"/>
        <v>5.5E-2</v>
      </c>
      <c r="AF879" s="406">
        <f t="shared" si="124"/>
        <v>0</v>
      </c>
      <c r="AG879" s="407">
        <f t="shared" si="125"/>
        <v>0</v>
      </c>
      <c r="AH879" s="447"/>
      <c r="AI879" s="448"/>
      <c r="AJ879" s="447"/>
    </row>
    <row r="880" spans="1:36" ht="12" customHeight="1" x14ac:dyDescent="0.15">
      <c r="A880" s="98">
        <v>9791036365935</v>
      </c>
      <c r="B880" s="356">
        <v>40</v>
      </c>
      <c r="C880" s="99" t="s">
        <v>699</v>
      </c>
      <c r="D880" s="99" t="s">
        <v>381</v>
      </c>
      <c r="E880" s="99" t="s">
        <v>5481</v>
      </c>
      <c r="F880" s="99" t="s">
        <v>5218</v>
      </c>
      <c r="G880" s="99" t="s">
        <v>805</v>
      </c>
      <c r="H880" s="100">
        <f>VLOOKUP(A880,'02.04.2024'!$A$2:$D$70989,3,FALSE)</f>
        <v>0</v>
      </c>
      <c r="I880" s="101"/>
      <c r="J880" s="101">
        <v>100</v>
      </c>
      <c r="K880" s="121"/>
      <c r="L880" s="121">
        <v>45427</v>
      </c>
      <c r="M880" s="121"/>
      <c r="N880" s="121" t="s">
        <v>1811</v>
      </c>
      <c r="O880" s="102">
        <v>9791036365935</v>
      </c>
      <c r="P880" s="103" t="s">
        <v>5220</v>
      </c>
      <c r="Q880" s="101">
        <v>3158210</v>
      </c>
      <c r="R880" s="124">
        <v>6.9</v>
      </c>
      <c r="S880" s="124">
        <f t="shared" si="116"/>
        <v>6.5402843601895739</v>
      </c>
      <c r="T880" s="355">
        <v>5.5E-2</v>
      </c>
      <c r="U880" s="1077"/>
      <c r="V880" s="240">
        <f t="shared" ref="V880:V900" si="126">AC880</f>
        <v>0</v>
      </c>
      <c r="W880" s="196">
        <f t="shared" si="119"/>
        <v>0</v>
      </c>
      <c r="X880" s="402"/>
      <c r="Y880" s="402"/>
      <c r="Z880" s="402"/>
      <c r="AA880" s="402"/>
      <c r="AB880" s="402"/>
      <c r="AC880" s="403">
        <f t="shared" ref="AC880:AC900" si="127">W880/(1+AE880)</f>
        <v>0</v>
      </c>
      <c r="AD880" s="404">
        <f>IF($AC$2430&lt;85,AC880,AC880-(AC880*'EN-TÊTE DÉLÉGUES'!$C$37))</f>
        <v>0</v>
      </c>
      <c r="AE880" s="405">
        <f t="shared" si="120"/>
        <v>5.5E-2</v>
      </c>
      <c r="AF880" s="406">
        <f t="shared" ref="AF880:AF900" si="128">+AD880*AE880</f>
        <v>0</v>
      </c>
      <c r="AG880" s="407">
        <f t="shared" ref="AG880:AG900" si="129">+AD880+AF880</f>
        <v>0</v>
      </c>
      <c r="AH880" s="447"/>
      <c r="AI880" s="448"/>
      <c r="AJ880" s="447"/>
    </row>
    <row r="881" spans="1:36" ht="12" customHeight="1" x14ac:dyDescent="0.15">
      <c r="A881" s="98">
        <v>9791036365942</v>
      </c>
      <c r="B881" s="356">
        <v>40</v>
      </c>
      <c r="C881" s="99" t="s">
        <v>699</v>
      </c>
      <c r="D881" s="99" t="s">
        <v>381</v>
      </c>
      <c r="E881" s="99" t="s">
        <v>5481</v>
      </c>
      <c r="F881" s="99" t="s">
        <v>5218</v>
      </c>
      <c r="G881" s="99" t="s">
        <v>1274</v>
      </c>
      <c r="H881" s="100">
        <f>VLOOKUP(A881,'02.04.2024'!$A$2:$D$70989,3,FALSE)</f>
        <v>0</v>
      </c>
      <c r="I881" s="101"/>
      <c r="J881" s="101">
        <v>100</v>
      </c>
      <c r="K881" s="121"/>
      <c r="L881" s="121">
        <v>45427</v>
      </c>
      <c r="M881" s="121"/>
      <c r="N881" s="121" t="s">
        <v>1811</v>
      </c>
      <c r="O881" s="102">
        <v>9791036365942</v>
      </c>
      <c r="P881" s="103" t="s">
        <v>5221</v>
      </c>
      <c r="Q881" s="101">
        <v>3159071</v>
      </c>
      <c r="R881" s="124">
        <v>6.9</v>
      </c>
      <c r="S881" s="124">
        <f t="shared" si="116"/>
        <v>6.5402843601895739</v>
      </c>
      <c r="T881" s="355">
        <v>5.5E-2</v>
      </c>
      <c r="U881" s="1077"/>
      <c r="V881" s="240">
        <f t="shared" si="126"/>
        <v>0</v>
      </c>
      <c r="W881" s="196">
        <f t="shared" si="119"/>
        <v>0</v>
      </c>
      <c r="X881" s="402"/>
      <c r="Y881" s="402"/>
      <c r="Z881" s="402"/>
      <c r="AA881" s="402"/>
      <c r="AB881" s="402"/>
      <c r="AC881" s="403">
        <f t="shared" si="127"/>
        <v>0</v>
      </c>
      <c r="AD881" s="404">
        <f>IF($AC$2430&lt;85,AC881,AC881-(AC881*'EN-TÊTE DÉLÉGUES'!$C$37))</f>
        <v>0</v>
      </c>
      <c r="AE881" s="405">
        <f t="shared" si="120"/>
        <v>5.5E-2</v>
      </c>
      <c r="AF881" s="406">
        <f t="shared" si="128"/>
        <v>0</v>
      </c>
      <c r="AG881" s="407">
        <f t="shared" si="129"/>
        <v>0</v>
      </c>
      <c r="AH881" s="447"/>
      <c r="AI881" s="448"/>
      <c r="AJ881" s="447"/>
    </row>
    <row r="882" spans="1:36" ht="12" customHeight="1" x14ac:dyDescent="0.15">
      <c r="A882" s="98">
        <v>9791036365959</v>
      </c>
      <c r="B882" s="356">
        <v>40</v>
      </c>
      <c r="C882" s="99" t="s">
        <v>699</v>
      </c>
      <c r="D882" s="99" t="s">
        <v>381</v>
      </c>
      <c r="E882" s="99" t="s">
        <v>5481</v>
      </c>
      <c r="F882" s="99" t="s">
        <v>5218</v>
      </c>
      <c r="G882" s="99" t="s">
        <v>1210</v>
      </c>
      <c r="H882" s="100">
        <f>VLOOKUP(A882,'02.04.2024'!$A$2:$D$70989,3,FALSE)</f>
        <v>0</v>
      </c>
      <c r="I882" s="101"/>
      <c r="J882" s="101">
        <v>100</v>
      </c>
      <c r="K882" s="121"/>
      <c r="L882" s="121">
        <v>45427</v>
      </c>
      <c r="M882" s="121"/>
      <c r="N882" s="121" t="s">
        <v>1811</v>
      </c>
      <c r="O882" s="102">
        <v>9791036365959</v>
      </c>
      <c r="P882" s="103" t="s">
        <v>5222</v>
      </c>
      <c r="Q882" s="101">
        <v>3158333</v>
      </c>
      <c r="R882" s="124">
        <v>6.9</v>
      </c>
      <c r="S882" s="124">
        <f t="shared" ref="S882:S945" si="130">R882/(1+T882)</f>
        <v>6.5402843601895739</v>
      </c>
      <c r="T882" s="355">
        <v>5.5E-2</v>
      </c>
      <c r="U882" s="1077"/>
      <c r="V882" s="240">
        <f t="shared" si="126"/>
        <v>0</v>
      </c>
      <c r="W882" s="196">
        <f t="shared" si="119"/>
        <v>0</v>
      </c>
      <c r="X882" s="402"/>
      <c r="Y882" s="402"/>
      <c r="Z882" s="402"/>
      <c r="AA882" s="402"/>
      <c r="AB882" s="402"/>
      <c r="AC882" s="403">
        <f t="shared" si="127"/>
        <v>0</v>
      </c>
      <c r="AD882" s="404">
        <f>IF($AC$2430&lt;85,AC882,AC882-(AC882*'EN-TÊTE DÉLÉGUES'!$C$37))</f>
        <v>0</v>
      </c>
      <c r="AE882" s="405">
        <f t="shared" si="120"/>
        <v>5.5E-2</v>
      </c>
      <c r="AF882" s="406">
        <f t="shared" si="128"/>
        <v>0</v>
      </c>
      <c r="AG882" s="407">
        <f t="shared" si="129"/>
        <v>0</v>
      </c>
      <c r="AH882" s="447"/>
      <c r="AI882" s="448"/>
      <c r="AJ882" s="447"/>
    </row>
    <row r="883" spans="1:36" s="408" customFormat="1" ht="12" customHeight="1" x14ac:dyDescent="0.15">
      <c r="A883" s="391">
        <v>9791036323768</v>
      </c>
      <c r="B883" s="395">
        <v>40</v>
      </c>
      <c r="C883" s="393" t="s">
        <v>699</v>
      </c>
      <c r="D883" s="393" t="s">
        <v>381</v>
      </c>
      <c r="E883" s="393" t="s">
        <v>5482</v>
      </c>
      <c r="F883" s="393" t="s">
        <v>3581</v>
      </c>
      <c r="G883" s="393" t="s">
        <v>2850</v>
      </c>
      <c r="H883" s="394">
        <f>VLOOKUP(A883,'02.04.2024'!$A$2:$D$70989,3,FALSE)</f>
        <v>484</v>
      </c>
      <c r="I883" s="395"/>
      <c r="J883" s="395">
        <v>200</v>
      </c>
      <c r="K883" s="396"/>
      <c r="L883" s="396"/>
      <c r="M883" s="396">
        <v>44363</v>
      </c>
      <c r="N883" s="396"/>
      <c r="O883" s="397">
        <v>9791036323768</v>
      </c>
      <c r="P883" s="451" t="s">
        <v>2497</v>
      </c>
      <c r="Q883" s="414">
        <v>6264603</v>
      </c>
      <c r="R883" s="398">
        <v>12.9</v>
      </c>
      <c r="S883" s="398">
        <f t="shared" si="130"/>
        <v>12.227488151658768</v>
      </c>
      <c r="T883" s="399">
        <v>5.5E-2</v>
      </c>
      <c r="U883" s="1077"/>
      <c r="V883" s="400">
        <f t="shared" si="126"/>
        <v>0</v>
      </c>
      <c r="W883" s="401">
        <f t="shared" si="119"/>
        <v>0</v>
      </c>
      <c r="X883" s="402"/>
      <c r="Y883" s="402"/>
      <c r="Z883" s="402"/>
      <c r="AA883" s="402"/>
      <c r="AB883" s="402"/>
      <c r="AC883" s="403">
        <f t="shared" si="127"/>
        <v>0</v>
      </c>
      <c r="AD883" s="404">
        <f>IF($AC$2430&lt;85,AC883,AC883-(AC883*'EN-TÊTE DÉLÉGUES'!$C$37))</f>
        <v>0</v>
      </c>
      <c r="AE883" s="405">
        <f t="shared" si="120"/>
        <v>5.5E-2</v>
      </c>
      <c r="AF883" s="406">
        <f t="shared" si="128"/>
        <v>0</v>
      </c>
      <c r="AG883" s="407">
        <f t="shared" si="129"/>
        <v>0</v>
      </c>
    </row>
    <row r="884" spans="1:36" s="408" customFormat="1" ht="12" customHeight="1" x14ac:dyDescent="0.15">
      <c r="A884" s="449">
        <v>9782747067553</v>
      </c>
      <c r="B884" s="395">
        <v>40</v>
      </c>
      <c r="C884" s="450" t="s">
        <v>699</v>
      </c>
      <c r="D884" s="658" t="s">
        <v>381</v>
      </c>
      <c r="E884" s="657" t="s">
        <v>5481</v>
      </c>
      <c r="F884" s="450" t="s">
        <v>3579</v>
      </c>
      <c r="G884" s="450" t="s">
        <v>1656</v>
      </c>
      <c r="H884" s="394">
        <f>VLOOKUP(A884,'02.04.2024'!$A$2:$D$70989,3,FALSE)</f>
        <v>2497</v>
      </c>
      <c r="I884" s="395"/>
      <c r="J884" s="414">
        <v>200</v>
      </c>
      <c r="K884" s="396"/>
      <c r="L884" s="396"/>
      <c r="M884" s="396">
        <v>43110</v>
      </c>
      <c r="N884" s="396"/>
      <c r="O884" s="394">
        <v>9782747067553</v>
      </c>
      <c r="P884" s="451" t="s">
        <v>514</v>
      </c>
      <c r="Q884" s="394">
        <v>8521416</v>
      </c>
      <c r="R884" s="398">
        <v>6.2</v>
      </c>
      <c r="S884" s="398">
        <f t="shared" si="130"/>
        <v>5.8767772511848344</v>
      </c>
      <c r="T884" s="452">
        <v>5.5E-2</v>
      </c>
      <c r="U884" s="1077"/>
      <c r="V884" s="400">
        <f t="shared" si="126"/>
        <v>0</v>
      </c>
      <c r="W884" s="401">
        <f t="shared" si="119"/>
        <v>0</v>
      </c>
      <c r="X884" s="402"/>
      <c r="Y884" s="402"/>
      <c r="Z884" s="402"/>
      <c r="AA884" s="402"/>
      <c r="AB884" s="402"/>
      <c r="AC884" s="403">
        <f t="shared" si="127"/>
        <v>0</v>
      </c>
      <c r="AD884" s="404">
        <f>IF($AC$2430&lt;85,AC884,AC884-(AC884*'EN-TÊTE DÉLÉGUES'!$C$37))</f>
        <v>0</v>
      </c>
      <c r="AE884" s="405">
        <f t="shared" si="120"/>
        <v>5.5E-2</v>
      </c>
      <c r="AF884" s="406">
        <f t="shared" si="128"/>
        <v>0</v>
      </c>
      <c r="AG884" s="407">
        <f t="shared" si="129"/>
        <v>0</v>
      </c>
    </row>
    <row r="885" spans="1:36" s="408" customFormat="1" ht="12" customHeight="1" x14ac:dyDescent="0.15">
      <c r="A885" s="449">
        <v>9782747067560</v>
      </c>
      <c r="B885" s="395">
        <v>40</v>
      </c>
      <c r="C885" s="450" t="s">
        <v>699</v>
      </c>
      <c r="D885" s="658" t="s">
        <v>381</v>
      </c>
      <c r="E885" s="657" t="s">
        <v>5481</v>
      </c>
      <c r="F885" s="450" t="s">
        <v>3579</v>
      </c>
      <c r="G885" s="450" t="s">
        <v>1205</v>
      </c>
      <c r="H885" s="394">
        <f>VLOOKUP(A885,'02.04.2024'!$A$2:$D$70989,3,FALSE)</f>
        <v>1542</v>
      </c>
      <c r="I885" s="395"/>
      <c r="J885" s="414">
        <v>200</v>
      </c>
      <c r="K885" s="396"/>
      <c r="L885" s="396"/>
      <c r="M885" s="396">
        <v>43110</v>
      </c>
      <c r="N885" s="396"/>
      <c r="O885" s="394">
        <v>9782747067560</v>
      </c>
      <c r="P885" s="451" t="s">
        <v>515</v>
      </c>
      <c r="Q885" s="394">
        <v>8521293</v>
      </c>
      <c r="R885" s="398">
        <v>6.2</v>
      </c>
      <c r="S885" s="398">
        <f t="shared" si="130"/>
        <v>5.8767772511848344</v>
      </c>
      <c r="T885" s="452">
        <v>5.5E-2</v>
      </c>
      <c r="U885" s="1077"/>
      <c r="V885" s="400">
        <f t="shared" si="126"/>
        <v>0</v>
      </c>
      <c r="W885" s="401">
        <f t="shared" si="119"/>
        <v>0</v>
      </c>
      <c r="X885" s="402"/>
      <c r="Y885" s="402"/>
      <c r="Z885" s="402"/>
      <c r="AA885" s="402"/>
      <c r="AB885" s="402"/>
      <c r="AC885" s="403">
        <f t="shared" si="127"/>
        <v>0</v>
      </c>
      <c r="AD885" s="404">
        <f>IF($AC$2430&lt;85,AC885,AC885-(AC885*'EN-TÊTE DÉLÉGUES'!$C$37))</f>
        <v>0</v>
      </c>
      <c r="AE885" s="405">
        <f t="shared" si="120"/>
        <v>5.5E-2</v>
      </c>
      <c r="AF885" s="406">
        <f t="shared" si="128"/>
        <v>0</v>
      </c>
      <c r="AG885" s="407">
        <f t="shared" si="129"/>
        <v>0</v>
      </c>
    </row>
    <row r="886" spans="1:36" s="408" customFormat="1" ht="12" customHeight="1" x14ac:dyDescent="0.15">
      <c r="A886" s="449">
        <v>9782747067577</v>
      </c>
      <c r="B886" s="395">
        <v>40</v>
      </c>
      <c r="C886" s="450" t="s">
        <v>699</v>
      </c>
      <c r="D886" s="658" t="s">
        <v>381</v>
      </c>
      <c r="E886" s="657" t="s">
        <v>5481</v>
      </c>
      <c r="F886" s="450" t="s">
        <v>3579</v>
      </c>
      <c r="G886" s="450" t="s">
        <v>1433</v>
      </c>
      <c r="H886" s="394">
        <f>VLOOKUP(A886,'02.04.2024'!$A$2:$D$70989,3,FALSE)</f>
        <v>1831</v>
      </c>
      <c r="I886" s="395"/>
      <c r="J886" s="414">
        <v>200</v>
      </c>
      <c r="K886" s="396"/>
      <c r="L886" s="396"/>
      <c r="M886" s="396">
        <v>43236</v>
      </c>
      <c r="N886" s="396"/>
      <c r="O886" s="394">
        <v>9782747067577</v>
      </c>
      <c r="P886" s="451" t="s">
        <v>540</v>
      </c>
      <c r="Q886" s="394">
        <v>8521170</v>
      </c>
      <c r="R886" s="398">
        <v>6.2</v>
      </c>
      <c r="S886" s="398">
        <f t="shared" si="130"/>
        <v>5.8767772511848344</v>
      </c>
      <c r="T886" s="452">
        <v>5.5E-2</v>
      </c>
      <c r="U886" s="1077"/>
      <c r="V886" s="400">
        <f t="shared" si="126"/>
        <v>0</v>
      </c>
      <c r="W886" s="401">
        <f t="shared" si="119"/>
        <v>0</v>
      </c>
      <c r="X886" s="402"/>
      <c r="Y886" s="402"/>
      <c r="Z886" s="402"/>
      <c r="AA886" s="402"/>
      <c r="AB886" s="402"/>
      <c r="AC886" s="403">
        <f t="shared" si="127"/>
        <v>0</v>
      </c>
      <c r="AD886" s="404">
        <f>IF($AC$2430&lt;85,AC886,AC886-(AC886*'EN-TÊTE DÉLÉGUES'!$C$37))</f>
        <v>0</v>
      </c>
      <c r="AE886" s="405">
        <f t="shared" si="120"/>
        <v>5.5E-2</v>
      </c>
      <c r="AF886" s="406">
        <f t="shared" si="128"/>
        <v>0</v>
      </c>
      <c r="AG886" s="407">
        <f t="shared" si="129"/>
        <v>0</v>
      </c>
    </row>
    <row r="887" spans="1:36" s="408" customFormat="1" ht="12" customHeight="1" x14ac:dyDescent="0.15">
      <c r="A887" s="449">
        <v>9782747067584</v>
      </c>
      <c r="B887" s="395">
        <v>40</v>
      </c>
      <c r="C887" s="393" t="s">
        <v>699</v>
      </c>
      <c r="D887" s="658" t="s">
        <v>381</v>
      </c>
      <c r="E887" s="657" t="s">
        <v>5481</v>
      </c>
      <c r="F887" s="450" t="s">
        <v>3579</v>
      </c>
      <c r="G887" s="514" t="s">
        <v>1206</v>
      </c>
      <c r="H887" s="394">
        <f>VLOOKUP(A887,'02.04.2024'!$A$2:$D$70989,3,FALSE)</f>
        <v>1227</v>
      </c>
      <c r="I887" s="414"/>
      <c r="J887" s="414">
        <v>200</v>
      </c>
      <c r="K887" s="396"/>
      <c r="L887" s="396"/>
      <c r="M887" s="396">
        <v>43397</v>
      </c>
      <c r="N887" s="396"/>
      <c r="O887" s="394">
        <v>9782747067584</v>
      </c>
      <c r="P887" s="451" t="s">
        <v>664</v>
      </c>
      <c r="Q887" s="414">
        <v>8521047</v>
      </c>
      <c r="R887" s="398">
        <v>6.2</v>
      </c>
      <c r="S887" s="398">
        <f t="shared" si="130"/>
        <v>5.8767772511848344</v>
      </c>
      <c r="T887" s="452">
        <v>5.5E-2</v>
      </c>
      <c r="U887" s="1077"/>
      <c r="V887" s="400">
        <f t="shared" si="126"/>
        <v>0</v>
      </c>
      <c r="W887" s="401">
        <f t="shared" si="119"/>
        <v>0</v>
      </c>
      <c r="X887" s="402"/>
      <c r="Y887" s="402"/>
      <c r="Z887" s="402"/>
      <c r="AA887" s="402"/>
      <c r="AB887" s="402"/>
      <c r="AC887" s="403">
        <f t="shared" si="127"/>
        <v>0</v>
      </c>
      <c r="AD887" s="404">
        <f>IF($AC$2430&lt;85,AC887,AC887-(AC887*'EN-TÊTE DÉLÉGUES'!$C$37))</f>
        <v>0</v>
      </c>
      <c r="AE887" s="405">
        <f t="shared" si="120"/>
        <v>5.5E-2</v>
      </c>
      <c r="AF887" s="406">
        <f t="shared" si="128"/>
        <v>0</v>
      </c>
      <c r="AG887" s="407">
        <f t="shared" si="129"/>
        <v>0</v>
      </c>
    </row>
    <row r="888" spans="1:36" s="408" customFormat="1" ht="12" customHeight="1" x14ac:dyDescent="0.15">
      <c r="A888" s="449">
        <v>9782747096478</v>
      </c>
      <c r="B888" s="395">
        <v>40</v>
      </c>
      <c r="C888" s="450" t="s">
        <v>699</v>
      </c>
      <c r="D888" s="658" t="s">
        <v>381</v>
      </c>
      <c r="E888" s="657" t="s">
        <v>5481</v>
      </c>
      <c r="F888" s="450" t="s">
        <v>3579</v>
      </c>
      <c r="G888" s="514" t="s">
        <v>1298</v>
      </c>
      <c r="H888" s="394">
        <f>VLOOKUP(A888,'02.04.2024'!$A$2:$D$70989,3,FALSE)</f>
        <v>1619</v>
      </c>
      <c r="I888" s="414"/>
      <c r="J888" s="414">
        <v>200</v>
      </c>
      <c r="K888" s="396"/>
      <c r="L888" s="396"/>
      <c r="M888" s="396">
        <v>43488</v>
      </c>
      <c r="N888" s="396"/>
      <c r="O888" s="394">
        <v>9782747096478</v>
      </c>
      <c r="P888" s="451" t="s">
        <v>1102</v>
      </c>
      <c r="Q888" s="414">
        <v>2885921</v>
      </c>
      <c r="R888" s="398">
        <v>6.2</v>
      </c>
      <c r="S888" s="398">
        <f t="shared" si="130"/>
        <v>5.8767772511848344</v>
      </c>
      <c r="T888" s="452">
        <v>5.5E-2</v>
      </c>
      <c r="U888" s="1077"/>
      <c r="V888" s="400">
        <f t="shared" si="126"/>
        <v>0</v>
      </c>
      <c r="W888" s="401">
        <f t="shared" si="119"/>
        <v>0</v>
      </c>
      <c r="X888" s="402"/>
      <c r="Y888" s="402"/>
      <c r="Z888" s="402"/>
      <c r="AA888" s="402"/>
      <c r="AB888" s="402"/>
      <c r="AC888" s="403">
        <f t="shared" si="127"/>
        <v>0</v>
      </c>
      <c r="AD888" s="404">
        <f>IF($AC$2430&lt;85,AC888,AC888-(AC888*'EN-TÊTE DÉLÉGUES'!$C$37))</f>
        <v>0</v>
      </c>
      <c r="AE888" s="405">
        <f t="shared" si="120"/>
        <v>5.5E-2</v>
      </c>
      <c r="AF888" s="406">
        <f t="shared" si="128"/>
        <v>0</v>
      </c>
      <c r="AG888" s="407">
        <f t="shared" si="129"/>
        <v>0</v>
      </c>
    </row>
    <row r="889" spans="1:36" s="408" customFormat="1" ht="12" customHeight="1" x14ac:dyDescent="0.15">
      <c r="A889" s="449">
        <v>9782747096485</v>
      </c>
      <c r="B889" s="395">
        <v>41</v>
      </c>
      <c r="C889" s="393" t="s">
        <v>699</v>
      </c>
      <c r="D889" s="658" t="s">
        <v>381</v>
      </c>
      <c r="E889" s="657" t="s">
        <v>5481</v>
      </c>
      <c r="F889" s="450" t="s">
        <v>3579</v>
      </c>
      <c r="G889" s="514" t="s">
        <v>1187</v>
      </c>
      <c r="H889" s="394">
        <f>VLOOKUP(A889,'02.04.2024'!$A$2:$D$70989,3,FALSE)</f>
        <v>1771</v>
      </c>
      <c r="I889" s="414"/>
      <c r="J889" s="414">
        <v>200</v>
      </c>
      <c r="K889" s="396"/>
      <c r="L889" s="396"/>
      <c r="M889" s="396">
        <v>43607</v>
      </c>
      <c r="N889" s="396"/>
      <c r="O889" s="394">
        <v>9782747096485</v>
      </c>
      <c r="P889" s="451" t="s">
        <v>1103</v>
      </c>
      <c r="Q889" s="414">
        <v>6428789</v>
      </c>
      <c r="R889" s="398">
        <v>6.2</v>
      </c>
      <c r="S889" s="398">
        <f t="shared" si="130"/>
        <v>5.8767772511848344</v>
      </c>
      <c r="T889" s="452">
        <v>5.5E-2</v>
      </c>
      <c r="U889" s="1077"/>
      <c r="V889" s="400">
        <f t="shared" si="126"/>
        <v>0</v>
      </c>
      <c r="W889" s="401">
        <f t="shared" si="119"/>
        <v>0</v>
      </c>
      <c r="X889" s="402"/>
      <c r="Y889" s="402"/>
      <c r="Z889" s="402"/>
      <c r="AA889" s="402"/>
      <c r="AB889" s="402"/>
      <c r="AC889" s="403">
        <f t="shared" si="127"/>
        <v>0</v>
      </c>
      <c r="AD889" s="404">
        <f>IF($AC$2430&lt;85,AC889,AC889-(AC889*'EN-TÊTE DÉLÉGUES'!$C$37))</f>
        <v>0</v>
      </c>
      <c r="AE889" s="405">
        <f t="shared" si="120"/>
        <v>5.5E-2</v>
      </c>
      <c r="AF889" s="406">
        <f t="shared" si="128"/>
        <v>0</v>
      </c>
      <c r="AG889" s="407">
        <f t="shared" si="129"/>
        <v>0</v>
      </c>
    </row>
    <row r="890" spans="1:36" s="408" customFormat="1" ht="12" customHeight="1" x14ac:dyDescent="0.15">
      <c r="A890" s="391">
        <v>9791036309427</v>
      </c>
      <c r="B890" s="395">
        <v>41</v>
      </c>
      <c r="C890" s="426" t="s">
        <v>699</v>
      </c>
      <c r="D890" s="658" t="s">
        <v>381</v>
      </c>
      <c r="E890" s="657" t="s">
        <v>5481</v>
      </c>
      <c r="F890" s="450" t="s">
        <v>3579</v>
      </c>
      <c r="G890" s="393" t="s">
        <v>1535</v>
      </c>
      <c r="H890" s="394">
        <f>VLOOKUP(A890,'02.04.2024'!$A$2:$D$70989,3,FALSE)</f>
        <v>1991</v>
      </c>
      <c r="I890" s="395"/>
      <c r="J890" s="414">
        <v>200</v>
      </c>
      <c r="K890" s="396"/>
      <c r="L890" s="396"/>
      <c r="M890" s="396">
        <v>43754</v>
      </c>
      <c r="N890" s="396"/>
      <c r="O890" s="397">
        <v>9791036309427</v>
      </c>
      <c r="P890" s="409" t="s">
        <v>1395</v>
      </c>
      <c r="Q890" s="397">
        <v>3055270</v>
      </c>
      <c r="R890" s="398">
        <v>6.2</v>
      </c>
      <c r="S890" s="398">
        <f t="shared" si="130"/>
        <v>5.8767772511848344</v>
      </c>
      <c r="T890" s="399">
        <v>5.5E-2</v>
      </c>
      <c r="U890" s="1077"/>
      <c r="V890" s="400">
        <f t="shared" si="126"/>
        <v>0</v>
      </c>
      <c r="W890" s="401">
        <f t="shared" si="119"/>
        <v>0</v>
      </c>
      <c r="X890" s="402"/>
      <c r="Y890" s="402"/>
      <c r="Z890" s="402"/>
      <c r="AA890" s="402"/>
      <c r="AB890" s="402"/>
      <c r="AC890" s="403">
        <f t="shared" si="127"/>
        <v>0</v>
      </c>
      <c r="AD890" s="404">
        <f>IF($AC$2430&lt;85,AC890,AC890-(AC890*'EN-TÊTE DÉLÉGUES'!$C$37))</f>
        <v>0</v>
      </c>
      <c r="AE890" s="405">
        <f t="shared" si="120"/>
        <v>5.5E-2</v>
      </c>
      <c r="AF890" s="406">
        <f t="shared" si="128"/>
        <v>0</v>
      </c>
      <c r="AG890" s="407">
        <f t="shared" si="129"/>
        <v>0</v>
      </c>
    </row>
    <row r="891" spans="1:36" s="408" customFormat="1" ht="12" customHeight="1" x14ac:dyDescent="0.15">
      <c r="A891" s="391">
        <v>9791036309434</v>
      </c>
      <c r="B891" s="395">
        <v>41</v>
      </c>
      <c r="C891" s="426" t="s">
        <v>699</v>
      </c>
      <c r="D891" s="658" t="s">
        <v>381</v>
      </c>
      <c r="E891" s="657" t="s">
        <v>5481</v>
      </c>
      <c r="F891" s="450" t="s">
        <v>3579</v>
      </c>
      <c r="G891" s="393" t="s">
        <v>3580</v>
      </c>
      <c r="H891" s="394">
        <f>VLOOKUP(A891,'02.04.2024'!$A$2:$D$70989,3,FALSE)</f>
        <v>1818</v>
      </c>
      <c r="I891" s="395"/>
      <c r="J891" s="414">
        <v>200</v>
      </c>
      <c r="K891" s="396"/>
      <c r="L891" s="396"/>
      <c r="M891" s="396">
        <v>43859</v>
      </c>
      <c r="N891" s="396"/>
      <c r="O891" s="397">
        <v>9791036309434</v>
      </c>
      <c r="P891" s="409" t="s">
        <v>1496</v>
      </c>
      <c r="Q891" s="397">
        <v>3055393</v>
      </c>
      <c r="R891" s="398">
        <v>6.2</v>
      </c>
      <c r="S891" s="398">
        <f t="shared" si="130"/>
        <v>5.8767772511848344</v>
      </c>
      <c r="T891" s="399">
        <v>5.5E-2</v>
      </c>
      <c r="U891" s="1077"/>
      <c r="V891" s="400">
        <f t="shared" si="126"/>
        <v>0</v>
      </c>
      <c r="W891" s="401">
        <f t="shared" si="119"/>
        <v>0</v>
      </c>
      <c r="X891" s="402"/>
      <c r="Y891" s="402"/>
      <c r="Z891" s="402"/>
      <c r="AA891" s="402"/>
      <c r="AB891" s="402"/>
      <c r="AC891" s="403">
        <f t="shared" si="127"/>
        <v>0</v>
      </c>
      <c r="AD891" s="404">
        <f>IF($AC$2430&lt;85,AC891,AC891-(AC891*'EN-TÊTE DÉLÉGUES'!$C$37))</f>
        <v>0</v>
      </c>
      <c r="AE891" s="405">
        <f t="shared" si="120"/>
        <v>5.5E-2</v>
      </c>
      <c r="AF891" s="406">
        <f t="shared" si="128"/>
        <v>0</v>
      </c>
      <c r="AG891" s="407">
        <f t="shared" si="129"/>
        <v>0</v>
      </c>
    </row>
    <row r="892" spans="1:36" s="408" customFormat="1" ht="12" customHeight="1" x14ac:dyDescent="0.15">
      <c r="A892" s="391">
        <v>9791036309441</v>
      </c>
      <c r="B892" s="395">
        <v>41</v>
      </c>
      <c r="C892" s="426" t="s">
        <v>699</v>
      </c>
      <c r="D892" s="658" t="s">
        <v>381</v>
      </c>
      <c r="E892" s="657" t="s">
        <v>5481</v>
      </c>
      <c r="F892" s="450" t="s">
        <v>3579</v>
      </c>
      <c r="G892" s="393" t="s">
        <v>1874</v>
      </c>
      <c r="H892" s="394">
        <f>VLOOKUP(A892,'02.04.2024'!$A$2:$D$70989,3,FALSE)</f>
        <v>634</v>
      </c>
      <c r="I892" s="395"/>
      <c r="J892" s="414">
        <v>200</v>
      </c>
      <c r="K892" s="396"/>
      <c r="L892" s="396"/>
      <c r="M892" s="396">
        <v>44118</v>
      </c>
      <c r="N892" s="396"/>
      <c r="O892" s="397">
        <v>9791036309441</v>
      </c>
      <c r="P892" s="409" t="s">
        <v>1875</v>
      </c>
      <c r="Q892" s="397">
        <v>3055516</v>
      </c>
      <c r="R892" s="398">
        <v>6.2</v>
      </c>
      <c r="S892" s="398">
        <f t="shared" si="130"/>
        <v>5.8767772511848344</v>
      </c>
      <c r="T892" s="399">
        <v>5.5E-2</v>
      </c>
      <c r="U892" s="1077"/>
      <c r="V892" s="400">
        <f t="shared" si="126"/>
        <v>0</v>
      </c>
      <c r="W892" s="401">
        <f t="shared" si="119"/>
        <v>0</v>
      </c>
      <c r="X892" s="402"/>
      <c r="Y892" s="402"/>
      <c r="Z892" s="402"/>
      <c r="AA892" s="402"/>
      <c r="AB892" s="402"/>
      <c r="AC892" s="403">
        <f t="shared" si="127"/>
        <v>0</v>
      </c>
      <c r="AD892" s="404">
        <f>IF($AC$2430&lt;85,AC892,AC892-(AC892*'EN-TÊTE DÉLÉGUES'!$C$37))</f>
        <v>0</v>
      </c>
      <c r="AE892" s="405">
        <f t="shared" si="120"/>
        <v>5.5E-2</v>
      </c>
      <c r="AF892" s="406">
        <f t="shared" si="128"/>
        <v>0</v>
      </c>
      <c r="AG892" s="407">
        <f t="shared" si="129"/>
        <v>0</v>
      </c>
    </row>
    <row r="893" spans="1:36" s="408" customFormat="1" ht="12" customHeight="1" x14ac:dyDescent="0.15">
      <c r="A893" s="391">
        <v>9791036324277</v>
      </c>
      <c r="B893" s="395">
        <v>41</v>
      </c>
      <c r="C893" s="426" t="s">
        <v>699</v>
      </c>
      <c r="D893" s="393" t="s">
        <v>381</v>
      </c>
      <c r="E893" s="657" t="s">
        <v>5481</v>
      </c>
      <c r="F893" s="450" t="s">
        <v>3579</v>
      </c>
      <c r="G893" s="393" t="s">
        <v>2083</v>
      </c>
      <c r="H893" s="394">
        <f>VLOOKUP(A893,'02.04.2024'!$A$2:$D$70989,3,FALSE)</f>
        <v>1004</v>
      </c>
      <c r="I893" s="395"/>
      <c r="J893" s="414">
        <v>200</v>
      </c>
      <c r="K893" s="396"/>
      <c r="L893" s="396"/>
      <c r="M893" s="396">
        <v>44118</v>
      </c>
      <c r="N893" s="396"/>
      <c r="O893" s="397">
        <v>9791036324277</v>
      </c>
      <c r="P893" s="409" t="s">
        <v>2111</v>
      </c>
      <c r="Q893" s="397">
        <v>6888106</v>
      </c>
      <c r="R893" s="398">
        <v>6.2</v>
      </c>
      <c r="S893" s="398">
        <f t="shared" si="130"/>
        <v>5.8767772511848344</v>
      </c>
      <c r="T893" s="399">
        <v>5.5E-2</v>
      </c>
      <c r="U893" s="1077"/>
      <c r="V893" s="400">
        <f t="shared" si="126"/>
        <v>0</v>
      </c>
      <c r="W893" s="401">
        <f t="shared" si="119"/>
        <v>0</v>
      </c>
      <c r="X893" s="402"/>
      <c r="Y893" s="402"/>
      <c r="Z893" s="402"/>
      <c r="AA893" s="402"/>
      <c r="AB893" s="402"/>
      <c r="AC893" s="403">
        <f t="shared" si="127"/>
        <v>0</v>
      </c>
      <c r="AD893" s="404">
        <f>IF($AC$2430&lt;85,AC893,AC893-(AC893*'EN-TÊTE DÉLÉGUES'!$C$37))</f>
        <v>0</v>
      </c>
      <c r="AE893" s="405">
        <f t="shared" si="120"/>
        <v>5.5E-2</v>
      </c>
      <c r="AF893" s="406">
        <f t="shared" si="128"/>
        <v>0</v>
      </c>
      <c r="AG893" s="407">
        <f t="shared" si="129"/>
        <v>0</v>
      </c>
    </row>
    <row r="894" spans="1:36" s="408" customFormat="1" ht="12" customHeight="1" x14ac:dyDescent="0.15">
      <c r="A894" s="391">
        <v>9791036326523</v>
      </c>
      <c r="B894" s="395">
        <v>41</v>
      </c>
      <c r="C894" s="426" t="s">
        <v>699</v>
      </c>
      <c r="D894" s="393" t="s">
        <v>381</v>
      </c>
      <c r="E894" s="657" t="s">
        <v>5481</v>
      </c>
      <c r="F894" s="393" t="s">
        <v>3579</v>
      </c>
      <c r="G894" s="393" t="s">
        <v>2975</v>
      </c>
      <c r="H894" s="394">
        <f>VLOOKUP(A894,'02.04.2024'!$A$2:$D$70989,3,FALSE)</f>
        <v>550</v>
      </c>
      <c r="I894" s="395"/>
      <c r="J894" s="414">
        <v>200</v>
      </c>
      <c r="K894" s="396"/>
      <c r="L894" s="396"/>
      <c r="M894" s="396">
        <v>44349</v>
      </c>
      <c r="N894" s="396"/>
      <c r="O894" s="397">
        <v>9791036326523</v>
      </c>
      <c r="P894" s="409" t="s">
        <v>2339</v>
      </c>
      <c r="Q894" s="397">
        <v>8952443</v>
      </c>
      <c r="R894" s="398">
        <v>6.2</v>
      </c>
      <c r="S894" s="398">
        <f t="shared" si="130"/>
        <v>5.8767772511848344</v>
      </c>
      <c r="T894" s="399">
        <v>5.5E-2</v>
      </c>
      <c r="U894" s="1077"/>
      <c r="V894" s="400">
        <f t="shared" si="126"/>
        <v>0</v>
      </c>
      <c r="W894" s="401">
        <f t="shared" si="119"/>
        <v>0</v>
      </c>
      <c r="X894" s="402"/>
      <c r="Y894" s="402"/>
      <c r="Z894" s="402"/>
      <c r="AA894" s="402"/>
      <c r="AB894" s="402"/>
      <c r="AC894" s="403">
        <f t="shared" si="127"/>
        <v>0</v>
      </c>
      <c r="AD894" s="404">
        <f>IF($AC$2430&lt;85,AC894,AC894-(AC894*'EN-TÊTE DÉLÉGUES'!$C$37))</f>
        <v>0</v>
      </c>
      <c r="AE894" s="405">
        <f t="shared" si="120"/>
        <v>5.5E-2</v>
      </c>
      <c r="AF894" s="406">
        <f t="shared" si="128"/>
        <v>0</v>
      </c>
      <c r="AG894" s="407">
        <f t="shared" si="129"/>
        <v>0</v>
      </c>
    </row>
    <row r="895" spans="1:36" s="408" customFormat="1" ht="12" customHeight="1" x14ac:dyDescent="0.15">
      <c r="A895" s="391">
        <v>9791036332692</v>
      </c>
      <c r="B895" s="395">
        <v>41</v>
      </c>
      <c r="C895" s="426" t="s">
        <v>699</v>
      </c>
      <c r="D895" s="393" t="s">
        <v>381</v>
      </c>
      <c r="E895" s="657" t="s">
        <v>5481</v>
      </c>
      <c r="F895" s="393" t="s">
        <v>3579</v>
      </c>
      <c r="G895" s="393" t="s">
        <v>2771</v>
      </c>
      <c r="H895" s="394">
        <f>VLOOKUP(A895,'02.04.2024'!$A$2:$D$70989,3,FALSE)</f>
        <v>810</v>
      </c>
      <c r="I895" s="395"/>
      <c r="J895" s="414">
        <v>200</v>
      </c>
      <c r="K895" s="396"/>
      <c r="L895" s="396"/>
      <c r="M895" s="396">
        <v>44510</v>
      </c>
      <c r="N895" s="395"/>
      <c r="O895" s="397">
        <v>9791036332692</v>
      </c>
      <c r="P895" s="395" t="s">
        <v>2770</v>
      </c>
      <c r="Q895" s="395">
        <v>4501290</v>
      </c>
      <c r="R895" s="398">
        <v>6.2</v>
      </c>
      <c r="S895" s="398">
        <f t="shared" si="130"/>
        <v>5.8767772511848344</v>
      </c>
      <c r="T895" s="399">
        <v>5.5E-2</v>
      </c>
      <c r="U895" s="1077"/>
      <c r="V895" s="400">
        <f t="shared" si="126"/>
        <v>0</v>
      </c>
      <c r="W895" s="401">
        <f t="shared" si="119"/>
        <v>0</v>
      </c>
      <c r="X895" s="402"/>
      <c r="Y895" s="402"/>
      <c r="Z895" s="402"/>
      <c r="AA895" s="402"/>
      <c r="AB895" s="402"/>
      <c r="AC895" s="403">
        <f t="shared" si="127"/>
        <v>0</v>
      </c>
      <c r="AD895" s="404">
        <f>IF($AC$2430&lt;85,AC895,AC895-(AC895*'EN-TÊTE DÉLÉGUES'!$C$37))</f>
        <v>0</v>
      </c>
      <c r="AE895" s="405">
        <f t="shared" si="120"/>
        <v>5.5E-2</v>
      </c>
      <c r="AF895" s="406">
        <f t="shared" si="128"/>
        <v>0</v>
      </c>
      <c r="AG895" s="407">
        <f t="shared" si="129"/>
        <v>0</v>
      </c>
    </row>
    <row r="896" spans="1:36" s="408" customFormat="1" ht="12" customHeight="1" x14ac:dyDescent="0.15">
      <c r="A896" s="391">
        <v>9791036332708</v>
      </c>
      <c r="B896" s="395">
        <v>41</v>
      </c>
      <c r="C896" s="426" t="s">
        <v>699</v>
      </c>
      <c r="D896" s="393" t="s">
        <v>381</v>
      </c>
      <c r="E896" s="657" t="s">
        <v>5481</v>
      </c>
      <c r="F896" s="393" t="s">
        <v>3579</v>
      </c>
      <c r="G896" s="393" t="s">
        <v>5486</v>
      </c>
      <c r="H896" s="394">
        <f>VLOOKUP(A896,'02.04.2024'!$A$2:$D$70989,3,FALSE)</f>
        <v>1371</v>
      </c>
      <c r="I896" s="395"/>
      <c r="J896" s="414">
        <v>200</v>
      </c>
      <c r="K896" s="396"/>
      <c r="L896" s="396"/>
      <c r="M896" s="396">
        <v>44664</v>
      </c>
      <c r="N896" s="516"/>
      <c r="O896" s="397">
        <v>9791036332708</v>
      </c>
      <c r="P896" s="395" t="s">
        <v>3243</v>
      </c>
      <c r="Q896" s="395">
        <v>4501413</v>
      </c>
      <c r="R896" s="398">
        <v>6.2</v>
      </c>
      <c r="S896" s="398">
        <f t="shared" si="130"/>
        <v>5.8767772511848344</v>
      </c>
      <c r="T896" s="399">
        <v>5.5E-2</v>
      </c>
      <c r="U896" s="1077"/>
      <c r="V896" s="400">
        <f t="shared" si="126"/>
        <v>0</v>
      </c>
      <c r="W896" s="401">
        <f t="shared" si="119"/>
        <v>0</v>
      </c>
      <c r="X896" s="402"/>
      <c r="Y896" s="402"/>
      <c r="Z896" s="402"/>
      <c r="AA896" s="402"/>
      <c r="AB896" s="402"/>
      <c r="AC896" s="403">
        <f t="shared" si="127"/>
        <v>0</v>
      </c>
      <c r="AD896" s="404">
        <f>IF($AC$2430&lt;85,AC896,AC896-(AC896*'EN-TÊTE DÉLÉGUES'!$C$37))</f>
        <v>0</v>
      </c>
      <c r="AE896" s="405">
        <f t="shared" si="120"/>
        <v>5.5E-2</v>
      </c>
      <c r="AF896" s="406">
        <f t="shared" si="128"/>
        <v>0</v>
      </c>
      <c r="AG896" s="407">
        <f t="shared" si="129"/>
        <v>0</v>
      </c>
    </row>
    <row r="897" spans="1:36" s="420" customFormat="1" ht="12" customHeight="1" x14ac:dyDescent="0.15">
      <c r="A897" s="411">
        <v>9791036340543</v>
      </c>
      <c r="B897" s="395">
        <v>41</v>
      </c>
      <c r="C897" s="426" t="s">
        <v>699</v>
      </c>
      <c r="D897" s="393" t="s">
        <v>381</v>
      </c>
      <c r="E897" s="657" t="s">
        <v>5481</v>
      </c>
      <c r="F897" s="393" t="s">
        <v>3579</v>
      </c>
      <c r="G897" s="450" t="s">
        <v>5489</v>
      </c>
      <c r="H897" s="394">
        <f>VLOOKUP(A897,'02.04.2024'!$A$2:$D$70989,3,FALSE)</f>
        <v>1038</v>
      </c>
      <c r="I897" s="413"/>
      <c r="J897" s="413">
        <v>200</v>
      </c>
      <c r="K897" s="415"/>
      <c r="L897" s="415"/>
      <c r="M897" s="416">
        <v>44874</v>
      </c>
      <c r="N897" s="416"/>
      <c r="O897" s="394">
        <v>9791036340543</v>
      </c>
      <c r="P897" s="417" t="s">
        <v>3894</v>
      </c>
      <c r="Q897" s="414">
        <v>8128447</v>
      </c>
      <c r="R897" s="418">
        <v>6.2</v>
      </c>
      <c r="S897" s="398">
        <f t="shared" si="130"/>
        <v>5.8767772511848344</v>
      </c>
      <c r="T897" s="659">
        <v>5.5E-2</v>
      </c>
      <c r="U897" s="1077"/>
      <c r="V897" s="400">
        <f t="shared" si="126"/>
        <v>0</v>
      </c>
      <c r="W897" s="401">
        <f t="shared" si="119"/>
        <v>0</v>
      </c>
      <c r="AC897" s="453">
        <f t="shared" si="127"/>
        <v>0</v>
      </c>
      <c r="AD897" s="454">
        <f>IF($AC$2430&lt;85,AC897,AC897-(AC897*'EN-TÊTE DÉLÉGUES'!$C$37))</f>
        <v>0</v>
      </c>
      <c r="AE897" s="455">
        <f t="shared" si="120"/>
        <v>5.5E-2</v>
      </c>
      <c r="AF897" s="456">
        <f t="shared" si="128"/>
        <v>0</v>
      </c>
      <c r="AG897" s="457">
        <f t="shared" si="129"/>
        <v>0</v>
      </c>
    </row>
    <row r="898" spans="1:36" s="446" customFormat="1" ht="12" customHeight="1" x14ac:dyDescent="0.15">
      <c r="A898" s="427">
        <v>9791036340550</v>
      </c>
      <c r="B898" s="481">
        <v>41</v>
      </c>
      <c r="C898" s="429" t="s">
        <v>699</v>
      </c>
      <c r="D898" s="429" t="s">
        <v>381</v>
      </c>
      <c r="E898" s="429" t="s">
        <v>5481</v>
      </c>
      <c r="F898" s="429" t="s">
        <v>3579</v>
      </c>
      <c r="G898" s="469" t="s">
        <v>5226</v>
      </c>
      <c r="H898" s="431">
        <f>VLOOKUP(A898,'02.04.2024'!$A$2:$D$70989,3,FALSE)</f>
        <v>735</v>
      </c>
      <c r="I898" s="432"/>
      <c r="J898" s="432">
        <v>200</v>
      </c>
      <c r="K898" s="433"/>
      <c r="L898" s="433"/>
      <c r="M898" s="433">
        <v>45084</v>
      </c>
      <c r="N898" s="434" t="s">
        <v>1811</v>
      </c>
      <c r="O898" s="434">
        <v>9791036340550</v>
      </c>
      <c r="P898" s="434" t="s">
        <v>4352</v>
      </c>
      <c r="Q898" s="470">
        <v>8128570</v>
      </c>
      <c r="R898" s="436">
        <v>6.2</v>
      </c>
      <c r="S898" s="436">
        <f t="shared" si="130"/>
        <v>5.8767772511848344</v>
      </c>
      <c r="T898" s="471">
        <v>5.5E-2</v>
      </c>
      <c r="U898" s="1082"/>
      <c r="V898" s="438">
        <f t="shared" si="126"/>
        <v>0</v>
      </c>
      <c r="W898" s="439">
        <f t="shared" ref="W898:W961" si="131">$R898*$U898</f>
        <v>0</v>
      </c>
      <c r="X898" s="588"/>
      <c r="Y898" s="588"/>
      <c r="Z898" s="588"/>
      <c r="AA898" s="588"/>
      <c r="AB898" s="588"/>
      <c r="AC898" s="441">
        <f t="shared" si="127"/>
        <v>0</v>
      </c>
      <c r="AD898" s="442">
        <f>IF($AC$2430&lt;85,AC898,AC898-(AC898*'EN-TÊTE DÉLÉGUES'!$C$37))</f>
        <v>0</v>
      </c>
      <c r="AE898" s="443">
        <f t="shared" ref="AE898:AE961" si="132">IF(T898=5.5%,0.055,IF(T898=20%,0.2))</f>
        <v>5.5E-2</v>
      </c>
      <c r="AF898" s="444">
        <f t="shared" si="128"/>
        <v>0</v>
      </c>
      <c r="AG898" s="445">
        <f t="shared" si="129"/>
        <v>0</v>
      </c>
    </row>
    <row r="899" spans="1:36" s="446" customFormat="1" ht="12" customHeight="1" x14ac:dyDescent="0.15">
      <c r="A899" s="427">
        <v>9791036340567</v>
      </c>
      <c r="B899" s="481">
        <v>41</v>
      </c>
      <c r="C899" s="429" t="s">
        <v>699</v>
      </c>
      <c r="D899" s="429" t="s">
        <v>381</v>
      </c>
      <c r="E899" s="429" t="s">
        <v>5481</v>
      </c>
      <c r="F899" s="429" t="s">
        <v>3579</v>
      </c>
      <c r="G899" s="430" t="s">
        <v>5227</v>
      </c>
      <c r="H899" s="431">
        <f>VLOOKUP(A899,'02.04.2024'!$A$2:$D$70989,3,FALSE)</f>
        <v>2343</v>
      </c>
      <c r="I899" s="432"/>
      <c r="J899" s="432">
        <v>200</v>
      </c>
      <c r="K899" s="433"/>
      <c r="L899" s="433"/>
      <c r="M899" s="433">
        <v>45238</v>
      </c>
      <c r="N899" s="433" t="s">
        <v>1811</v>
      </c>
      <c r="O899" s="434">
        <v>9791036340567</v>
      </c>
      <c r="P899" s="435" t="s">
        <v>4647</v>
      </c>
      <c r="Q899" s="434">
        <v>8127463</v>
      </c>
      <c r="R899" s="436">
        <v>6.2</v>
      </c>
      <c r="S899" s="436">
        <f t="shared" si="130"/>
        <v>5.8767772511848344</v>
      </c>
      <c r="T899" s="471">
        <v>5.5E-2</v>
      </c>
      <c r="U899" s="1082"/>
      <c r="V899" s="438">
        <f t="shared" si="126"/>
        <v>0</v>
      </c>
      <c r="W899" s="439">
        <f t="shared" si="131"/>
        <v>0</v>
      </c>
      <c r="X899" s="440"/>
      <c r="Y899" s="440"/>
      <c r="Z899" s="440"/>
      <c r="AA899" s="440"/>
      <c r="AB899" s="440"/>
      <c r="AC899" s="441">
        <f t="shared" si="127"/>
        <v>0</v>
      </c>
      <c r="AD899" s="442">
        <f>IF($AC$2430&lt;85,AC899,AC899-(AC899*'EN-TÊTE DÉLÉGUES'!$C$37))</f>
        <v>0</v>
      </c>
      <c r="AE899" s="443">
        <f t="shared" si="132"/>
        <v>5.5E-2</v>
      </c>
      <c r="AF899" s="444">
        <f t="shared" si="128"/>
        <v>0</v>
      </c>
      <c r="AG899" s="445">
        <f t="shared" si="129"/>
        <v>0</v>
      </c>
    </row>
    <row r="900" spans="1:36" ht="12" customHeight="1" x14ac:dyDescent="0.15">
      <c r="A900" s="98">
        <v>9791036357442</v>
      </c>
      <c r="B900" s="356">
        <v>41</v>
      </c>
      <c r="C900" s="99" t="s">
        <v>699</v>
      </c>
      <c r="D900" s="99" t="s">
        <v>381</v>
      </c>
      <c r="E900" s="99" t="s">
        <v>5481</v>
      </c>
      <c r="F900" s="99" t="s">
        <v>3579</v>
      </c>
      <c r="G900" s="99" t="s">
        <v>5228</v>
      </c>
      <c r="H900" s="100">
        <f>VLOOKUP(A900,'02.04.2024'!$A$2:$D$70989,3,FALSE)</f>
        <v>0</v>
      </c>
      <c r="I900" s="101"/>
      <c r="J900" s="101">
        <v>100</v>
      </c>
      <c r="K900" s="121"/>
      <c r="L900" s="121">
        <v>45448</v>
      </c>
      <c r="M900" s="121"/>
      <c r="N900" s="121" t="s">
        <v>1811</v>
      </c>
      <c r="O900" s="102">
        <v>9791036357442</v>
      </c>
      <c r="P900" s="103" t="s">
        <v>5225</v>
      </c>
      <c r="Q900" s="101">
        <v>2773744</v>
      </c>
      <c r="R900" s="124">
        <v>6.2</v>
      </c>
      <c r="S900" s="124">
        <f t="shared" si="130"/>
        <v>5.8767772511848344</v>
      </c>
      <c r="T900" s="355">
        <v>5.5E-2</v>
      </c>
      <c r="U900" s="1077"/>
      <c r="V900" s="240">
        <f t="shared" si="126"/>
        <v>0</v>
      </c>
      <c r="W900" s="196">
        <f t="shared" si="131"/>
        <v>0</v>
      </c>
      <c r="X900" s="440"/>
      <c r="Y900" s="440"/>
      <c r="Z900" s="440"/>
      <c r="AA900" s="440"/>
      <c r="AB900" s="440"/>
      <c r="AC900" s="441">
        <f t="shared" si="127"/>
        <v>0</v>
      </c>
      <c r="AD900" s="442">
        <f>IF($AC$2430&lt;85,AC900,AC900-(AC900*'EN-TÊTE DÉLÉGUES'!$C$37))</f>
        <v>0</v>
      </c>
      <c r="AE900" s="443">
        <f t="shared" si="132"/>
        <v>5.5E-2</v>
      </c>
      <c r="AF900" s="444">
        <f t="shared" si="128"/>
        <v>0</v>
      </c>
      <c r="AG900" s="445">
        <f t="shared" si="129"/>
        <v>0</v>
      </c>
      <c r="AH900" s="447"/>
      <c r="AI900" s="448"/>
      <c r="AJ900" s="447"/>
    </row>
    <row r="901" spans="1:36" s="408" customFormat="1" ht="12" customHeight="1" x14ac:dyDescent="0.15">
      <c r="A901" s="391">
        <v>9782747094801</v>
      </c>
      <c r="B901" s="395">
        <v>41</v>
      </c>
      <c r="C901" s="393" t="s">
        <v>699</v>
      </c>
      <c r="D901" s="393" t="s">
        <v>381</v>
      </c>
      <c r="E901" s="393" t="s">
        <v>5481</v>
      </c>
      <c r="F901" s="393" t="s">
        <v>3576</v>
      </c>
      <c r="G901" s="450" t="s">
        <v>1296</v>
      </c>
      <c r="H901" s="394">
        <f>VLOOKUP(A901,'02.04.2024'!$A$2:$D$70989,3,FALSE)</f>
        <v>1294</v>
      </c>
      <c r="I901" s="395"/>
      <c r="J901" s="414">
        <v>850</v>
      </c>
      <c r="K901" s="396"/>
      <c r="L901" s="396"/>
      <c r="M901" s="396">
        <v>43587</v>
      </c>
      <c r="N901" s="579"/>
      <c r="O901" s="397">
        <v>9782747094801</v>
      </c>
      <c r="P901" s="409" t="s">
        <v>1098</v>
      </c>
      <c r="Q901" s="397">
        <v>5887956</v>
      </c>
      <c r="R901" s="398">
        <v>6.2</v>
      </c>
      <c r="S901" s="398">
        <f t="shared" si="130"/>
        <v>5.8767772511848344</v>
      </c>
      <c r="T901" s="399">
        <v>5.5E-2</v>
      </c>
      <c r="U901" s="1077"/>
      <c r="V901" s="400">
        <f t="shared" ref="V901:V928" si="133">AC901</f>
        <v>0</v>
      </c>
      <c r="W901" s="401">
        <f t="shared" si="131"/>
        <v>0</v>
      </c>
      <c r="X901" s="402"/>
      <c r="Y901" s="402"/>
      <c r="Z901" s="402"/>
      <c r="AA901" s="402"/>
      <c r="AB901" s="402"/>
      <c r="AC901" s="403">
        <f t="shared" ref="AC901:AC928" si="134">W901/(1+AE901)</f>
        <v>0</v>
      </c>
      <c r="AD901" s="404">
        <f>IF($AC$2430&lt;85,AC901,AC901-(AC901*'EN-TÊTE DÉLÉGUES'!$C$37))</f>
        <v>0</v>
      </c>
      <c r="AE901" s="405">
        <f t="shared" si="132"/>
        <v>5.5E-2</v>
      </c>
      <c r="AF901" s="406">
        <f t="shared" ref="AF901:AF919" si="135">+AD901*AE901</f>
        <v>0</v>
      </c>
      <c r="AG901" s="407">
        <f t="shared" ref="AG901:AG919" si="136">+AD901+AF901</f>
        <v>0</v>
      </c>
    </row>
    <row r="902" spans="1:36" s="408" customFormat="1" ht="12" customHeight="1" x14ac:dyDescent="0.15">
      <c r="A902" s="391">
        <v>9782747094818</v>
      </c>
      <c r="B902" s="395">
        <v>41</v>
      </c>
      <c r="C902" s="393" t="s">
        <v>699</v>
      </c>
      <c r="D902" s="393" t="s">
        <v>381</v>
      </c>
      <c r="E902" s="393" t="s">
        <v>5481</v>
      </c>
      <c r="F902" s="393" t="s">
        <v>3576</v>
      </c>
      <c r="G902" s="450" t="s">
        <v>1042</v>
      </c>
      <c r="H902" s="394">
        <f>VLOOKUP(A902,'02.04.2024'!$A$2:$D$70989,3,FALSE)</f>
        <v>381</v>
      </c>
      <c r="I902" s="395"/>
      <c r="J902" s="395">
        <v>300</v>
      </c>
      <c r="K902" s="396"/>
      <c r="L902" s="396"/>
      <c r="M902" s="396">
        <v>43587</v>
      </c>
      <c r="N902" s="579"/>
      <c r="O902" s="397">
        <v>9782747094818</v>
      </c>
      <c r="P902" s="409" t="s">
        <v>1099</v>
      </c>
      <c r="Q902" s="397">
        <v>7400452</v>
      </c>
      <c r="R902" s="398">
        <v>6.2</v>
      </c>
      <c r="S902" s="398">
        <f t="shared" si="130"/>
        <v>5.8767772511848344</v>
      </c>
      <c r="T902" s="399">
        <v>5.5E-2</v>
      </c>
      <c r="U902" s="1077"/>
      <c r="V902" s="400">
        <f t="shared" si="133"/>
        <v>0</v>
      </c>
      <c r="W902" s="401">
        <f t="shared" si="131"/>
        <v>0</v>
      </c>
      <c r="X902" s="402"/>
      <c r="Y902" s="402"/>
      <c r="Z902" s="402"/>
      <c r="AA902" s="402"/>
      <c r="AB902" s="402"/>
      <c r="AC902" s="403">
        <f t="shared" si="134"/>
        <v>0</v>
      </c>
      <c r="AD902" s="404">
        <f>IF($AC$2430&lt;85,AC902,AC902-(AC902*'EN-TÊTE DÉLÉGUES'!$C$37))</f>
        <v>0</v>
      </c>
      <c r="AE902" s="405">
        <f t="shared" si="132"/>
        <v>5.5E-2</v>
      </c>
      <c r="AF902" s="406">
        <f t="shared" si="135"/>
        <v>0</v>
      </c>
      <c r="AG902" s="407">
        <f t="shared" si="136"/>
        <v>0</v>
      </c>
    </row>
    <row r="903" spans="1:36" ht="12" customHeight="1" x14ac:dyDescent="0.15">
      <c r="A903" s="98">
        <v>9791036357459</v>
      </c>
      <c r="B903" s="356">
        <v>41</v>
      </c>
      <c r="C903" s="99" t="s">
        <v>699</v>
      </c>
      <c r="D903" s="99" t="s">
        <v>381</v>
      </c>
      <c r="E903" s="99" t="s">
        <v>5481</v>
      </c>
      <c r="F903" s="99" t="s">
        <v>5229</v>
      </c>
      <c r="G903" s="99" t="s">
        <v>5488</v>
      </c>
      <c r="H903" s="100">
        <f>VLOOKUP(A903,'02.04.2024'!$A$2:$D$70989,3,FALSE)</f>
        <v>0</v>
      </c>
      <c r="I903" s="101"/>
      <c r="J903" s="101">
        <v>100</v>
      </c>
      <c r="K903" s="121"/>
      <c r="L903" s="121">
        <v>45441</v>
      </c>
      <c r="M903" s="121"/>
      <c r="N903" s="121" t="s">
        <v>1811</v>
      </c>
      <c r="O903" s="102">
        <v>9791036357459</v>
      </c>
      <c r="P903" s="103" t="s">
        <v>5230</v>
      </c>
      <c r="Q903" s="101">
        <v>2773867</v>
      </c>
      <c r="R903" s="124">
        <v>5.9</v>
      </c>
      <c r="S903" s="124">
        <f t="shared" si="130"/>
        <v>5.5924170616113749</v>
      </c>
      <c r="T903" s="355">
        <v>5.5E-2</v>
      </c>
      <c r="U903" s="1077"/>
      <c r="V903" s="240">
        <f>AC903</f>
        <v>0</v>
      </c>
      <c r="W903" s="196">
        <f t="shared" si="131"/>
        <v>0</v>
      </c>
      <c r="X903" s="402"/>
      <c r="Y903" s="402"/>
      <c r="Z903" s="402"/>
      <c r="AA903" s="402"/>
      <c r="AB903" s="402"/>
      <c r="AC903" s="403">
        <f>W903/(1+AE903)</f>
        <v>0</v>
      </c>
      <c r="AD903" s="404">
        <f>IF($AC$2430&lt;85,AC903,AC903-(AC903*'EN-TÊTE DÉLÉGUES'!$C$37))</f>
        <v>0</v>
      </c>
      <c r="AE903" s="405">
        <f t="shared" si="132"/>
        <v>5.5E-2</v>
      </c>
      <c r="AF903" s="406">
        <f>+AD903*AE903</f>
        <v>0</v>
      </c>
      <c r="AG903" s="407">
        <f>+AD903+AF903</f>
        <v>0</v>
      </c>
      <c r="AH903" s="447"/>
      <c r="AI903" s="448"/>
      <c r="AJ903" s="447"/>
    </row>
    <row r="904" spans="1:36" ht="12" customHeight="1" x14ac:dyDescent="0.15">
      <c r="A904" s="98">
        <v>9791036357466</v>
      </c>
      <c r="B904" s="356">
        <v>41</v>
      </c>
      <c r="C904" s="99" t="s">
        <v>699</v>
      </c>
      <c r="D904" s="99" t="s">
        <v>381</v>
      </c>
      <c r="E904" s="99" t="s">
        <v>5481</v>
      </c>
      <c r="F904" s="99" t="s">
        <v>5229</v>
      </c>
      <c r="G904" s="99" t="s">
        <v>5487</v>
      </c>
      <c r="H904" s="100">
        <f>VLOOKUP(A904,'02.04.2024'!$A$2:$D$70989,3,FALSE)</f>
        <v>0</v>
      </c>
      <c r="I904" s="101"/>
      <c r="J904" s="101">
        <v>100</v>
      </c>
      <c r="K904" s="121"/>
      <c r="L904" s="121">
        <v>45441</v>
      </c>
      <c r="M904" s="121"/>
      <c r="N904" s="121" t="s">
        <v>1811</v>
      </c>
      <c r="O904" s="102">
        <v>9791036357466</v>
      </c>
      <c r="P904" s="103" t="s">
        <v>5231</v>
      </c>
      <c r="Q904" s="101">
        <v>2773990</v>
      </c>
      <c r="R904" s="124">
        <v>5.9</v>
      </c>
      <c r="S904" s="124">
        <f t="shared" si="130"/>
        <v>5.5924170616113749</v>
      </c>
      <c r="T904" s="355">
        <v>5.5E-2</v>
      </c>
      <c r="U904" s="1077"/>
      <c r="V904" s="240">
        <f>AC904</f>
        <v>0</v>
      </c>
      <c r="W904" s="196">
        <f t="shared" si="131"/>
        <v>0</v>
      </c>
      <c r="X904" s="402"/>
      <c r="Y904" s="402"/>
      <c r="Z904" s="402"/>
      <c r="AA904" s="402"/>
      <c r="AB904" s="402"/>
      <c r="AC904" s="403">
        <f>W904/(1+AE904)</f>
        <v>0</v>
      </c>
      <c r="AD904" s="404">
        <f>IF($AC$2430&lt;85,AC904,AC904-(AC904*'EN-TÊTE DÉLÉGUES'!$C$37))</f>
        <v>0</v>
      </c>
      <c r="AE904" s="405">
        <f t="shared" si="132"/>
        <v>5.5E-2</v>
      </c>
      <c r="AF904" s="406">
        <f>+AD904*AE904</f>
        <v>0</v>
      </c>
      <c r="AG904" s="407">
        <f>+AD904+AF904</f>
        <v>0</v>
      </c>
      <c r="AH904" s="447"/>
      <c r="AI904" s="448"/>
      <c r="AJ904" s="447"/>
    </row>
    <row r="905" spans="1:36" s="408" customFormat="1" ht="12" customHeight="1" x14ac:dyDescent="0.15">
      <c r="A905" s="391">
        <v>9791036319174</v>
      </c>
      <c r="B905" s="395">
        <v>41</v>
      </c>
      <c r="C905" s="450" t="s">
        <v>699</v>
      </c>
      <c r="D905" s="450" t="s">
        <v>381</v>
      </c>
      <c r="E905" s="393" t="s">
        <v>5481</v>
      </c>
      <c r="F905" s="393" t="s">
        <v>2373</v>
      </c>
      <c r="G905" s="393" t="s">
        <v>2974</v>
      </c>
      <c r="H905" s="394">
        <f>VLOOKUP(A905,'02.04.2024'!$A$2:$D$70989,3,FALSE)</f>
        <v>875</v>
      </c>
      <c r="I905" s="395"/>
      <c r="J905" s="414">
        <v>200</v>
      </c>
      <c r="K905" s="396"/>
      <c r="L905" s="396"/>
      <c r="M905" s="396">
        <v>44314</v>
      </c>
      <c r="N905" s="396"/>
      <c r="O905" s="397">
        <v>9791036319174</v>
      </c>
      <c r="P905" s="409" t="s">
        <v>2372</v>
      </c>
      <c r="Q905" s="397">
        <v>4624245</v>
      </c>
      <c r="R905" s="398">
        <v>6.9</v>
      </c>
      <c r="S905" s="398">
        <f t="shared" si="130"/>
        <v>6.5402843601895739</v>
      </c>
      <c r="T905" s="399">
        <v>5.5E-2</v>
      </c>
      <c r="U905" s="1077"/>
      <c r="V905" s="400">
        <f t="shared" si="133"/>
        <v>0</v>
      </c>
      <c r="W905" s="401">
        <f t="shared" si="131"/>
        <v>0</v>
      </c>
      <c r="X905" s="402"/>
      <c r="Y905" s="402"/>
      <c r="Z905" s="402"/>
      <c r="AA905" s="402"/>
      <c r="AB905" s="402"/>
      <c r="AC905" s="403">
        <f t="shared" si="134"/>
        <v>0</v>
      </c>
      <c r="AD905" s="404">
        <f>IF($AC$2430&lt;85,AC905,AC905-(AC905*'EN-TÊTE DÉLÉGUES'!$C$37))</f>
        <v>0</v>
      </c>
      <c r="AE905" s="405">
        <f t="shared" si="132"/>
        <v>5.5E-2</v>
      </c>
      <c r="AF905" s="406">
        <f t="shared" si="135"/>
        <v>0</v>
      </c>
      <c r="AG905" s="407">
        <f t="shared" si="136"/>
        <v>0</v>
      </c>
    </row>
    <row r="906" spans="1:36" s="408" customFormat="1" ht="12" customHeight="1" x14ac:dyDescent="0.15">
      <c r="A906" s="391">
        <v>9791036319181</v>
      </c>
      <c r="B906" s="395">
        <v>41</v>
      </c>
      <c r="C906" s="450" t="s">
        <v>699</v>
      </c>
      <c r="D906" s="450" t="s">
        <v>381</v>
      </c>
      <c r="E906" s="393" t="s">
        <v>5481</v>
      </c>
      <c r="F906" s="393" t="s">
        <v>2373</v>
      </c>
      <c r="G906" s="393" t="s">
        <v>2973</v>
      </c>
      <c r="H906" s="394">
        <f>VLOOKUP(A906,'02.04.2024'!$A$2:$D$70989,3,FALSE)</f>
        <v>1115</v>
      </c>
      <c r="I906" s="395"/>
      <c r="J906" s="414">
        <v>300</v>
      </c>
      <c r="K906" s="396"/>
      <c r="L906" s="396"/>
      <c r="M906" s="396">
        <v>44314</v>
      </c>
      <c r="N906" s="396"/>
      <c r="O906" s="397">
        <v>9791036319181</v>
      </c>
      <c r="P906" s="409" t="s">
        <v>2371</v>
      </c>
      <c r="Q906" s="397">
        <v>4625598</v>
      </c>
      <c r="R906" s="398">
        <v>6.9</v>
      </c>
      <c r="S906" s="398">
        <f t="shared" si="130"/>
        <v>6.5402843601895739</v>
      </c>
      <c r="T906" s="399">
        <v>5.5E-2</v>
      </c>
      <c r="U906" s="1077"/>
      <c r="V906" s="400">
        <f t="shared" si="133"/>
        <v>0</v>
      </c>
      <c r="W906" s="401">
        <f t="shared" si="131"/>
        <v>0</v>
      </c>
      <c r="X906" s="402"/>
      <c r="Y906" s="402"/>
      <c r="Z906" s="402"/>
      <c r="AA906" s="402"/>
      <c r="AB906" s="402"/>
      <c r="AC906" s="403">
        <f t="shared" si="134"/>
        <v>0</v>
      </c>
      <c r="AD906" s="404">
        <f>IF($AC$2430&lt;85,AC906,AC906-(AC906*'EN-TÊTE DÉLÉGUES'!$C$37))</f>
        <v>0</v>
      </c>
      <c r="AE906" s="405">
        <f t="shared" si="132"/>
        <v>5.5E-2</v>
      </c>
      <c r="AF906" s="406">
        <f t="shared" si="135"/>
        <v>0</v>
      </c>
      <c r="AG906" s="407">
        <f t="shared" si="136"/>
        <v>0</v>
      </c>
    </row>
    <row r="907" spans="1:36" s="408" customFormat="1" ht="12" customHeight="1" x14ac:dyDescent="0.15">
      <c r="A907" s="391">
        <v>9791036319198</v>
      </c>
      <c r="B907" s="395">
        <v>41</v>
      </c>
      <c r="C907" s="450" t="s">
        <v>699</v>
      </c>
      <c r="D907" s="450" t="s">
        <v>381</v>
      </c>
      <c r="E907" s="393" t="s">
        <v>5481</v>
      </c>
      <c r="F907" s="393" t="s">
        <v>2373</v>
      </c>
      <c r="G907" s="393" t="s">
        <v>2935</v>
      </c>
      <c r="H907" s="394">
        <f>VLOOKUP(A907,'02.04.2024'!$A$2:$D$70989,3,FALSE)</f>
        <v>1053</v>
      </c>
      <c r="I907" s="395"/>
      <c r="J907" s="414">
        <v>300</v>
      </c>
      <c r="K907" s="396"/>
      <c r="L907" s="396"/>
      <c r="M907" s="396">
        <v>44489</v>
      </c>
      <c r="N907" s="395"/>
      <c r="O907" s="397">
        <v>9791036319198</v>
      </c>
      <c r="P907" s="395" t="s">
        <v>2781</v>
      </c>
      <c r="Q907" s="395">
        <v>4625721</v>
      </c>
      <c r="R907" s="398">
        <v>6.9</v>
      </c>
      <c r="S907" s="398">
        <f t="shared" si="130"/>
        <v>6.5402843601895739</v>
      </c>
      <c r="T907" s="399">
        <v>5.5E-2</v>
      </c>
      <c r="U907" s="1077"/>
      <c r="V907" s="400">
        <f t="shared" si="133"/>
        <v>0</v>
      </c>
      <c r="W907" s="401">
        <f t="shared" si="131"/>
        <v>0</v>
      </c>
      <c r="X907" s="402"/>
      <c r="Y907" s="402"/>
      <c r="Z907" s="402"/>
      <c r="AA907" s="402"/>
      <c r="AB907" s="402"/>
      <c r="AC907" s="403">
        <f t="shared" si="134"/>
        <v>0</v>
      </c>
      <c r="AD907" s="404">
        <f>IF($AC$2430&lt;85,AC907,AC907-(AC907*'EN-TÊTE DÉLÉGUES'!$C$37))</f>
        <v>0</v>
      </c>
      <c r="AE907" s="405">
        <f t="shared" si="132"/>
        <v>5.5E-2</v>
      </c>
      <c r="AF907" s="406">
        <f t="shared" si="135"/>
        <v>0</v>
      </c>
      <c r="AG907" s="407">
        <f t="shared" si="136"/>
        <v>0</v>
      </c>
    </row>
    <row r="908" spans="1:36" s="408" customFormat="1" ht="12" customHeight="1" x14ac:dyDescent="0.15">
      <c r="A908" s="391">
        <v>9791036332791</v>
      </c>
      <c r="B908" s="395">
        <v>41</v>
      </c>
      <c r="C908" s="450" t="s">
        <v>699</v>
      </c>
      <c r="D908" s="450" t="s">
        <v>381</v>
      </c>
      <c r="E908" s="393" t="s">
        <v>5481</v>
      </c>
      <c r="F908" s="393" t="s">
        <v>2373</v>
      </c>
      <c r="G908" s="393" t="s">
        <v>3240</v>
      </c>
      <c r="H908" s="394">
        <f>VLOOKUP(A908,'02.04.2024'!$A$2:$D$70989,3,FALSE)</f>
        <v>1692</v>
      </c>
      <c r="I908" s="395"/>
      <c r="J908" s="414">
        <v>300</v>
      </c>
      <c r="K908" s="396"/>
      <c r="L908" s="396"/>
      <c r="M908" s="396">
        <v>44650</v>
      </c>
      <c r="N908" s="395"/>
      <c r="O908" s="397">
        <v>9791036332791</v>
      </c>
      <c r="P908" s="395" t="s">
        <v>3239</v>
      </c>
      <c r="Q908" s="395">
        <v>4502028</v>
      </c>
      <c r="R908" s="398">
        <v>6.9</v>
      </c>
      <c r="S908" s="398">
        <f t="shared" si="130"/>
        <v>6.5402843601895739</v>
      </c>
      <c r="T908" s="399">
        <v>5.5E-2</v>
      </c>
      <c r="U908" s="1077"/>
      <c r="V908" s="400">
        <f t="shared" si="133"/>
        <v>0</v>
      </c>
      <c r="W908" s="401">
        <f t="shared" si="131"/>
        <v>0</v>
      </c>
      <c r="X908" s="402"/>
      <c r="Y908" s="402"/>
      <c r="Z908" s="402"/>
      <c r="AA908" s="402"/>
      <c r="AB908" s="402"/>
      <c r="AC908" s="403">
        <f t="shared" si="134"/>
        <v>0</v>
      </c>
      <c r="AD908" s="404">
        <f>IF($AC$2430&lt;85,AC908,AC908-(AC908*'EN-TÊTE DÉLÉGUES'!$C$37))</f>
        <v>0</v>
      </c>
      <c r="AE908" s="405">
        <f t="shared" si="132"/>
        <v>5.5E-2</v>
      </c>
      <c r="AF908" s="406">
        <f t="shared" si="135"/>
        <v>0</v>
      </c>
      <c r="AG908" s="407">
        <f t="shared" si="136"/>
        <v>0</v>
      </c>
    </row>
    <row r="909" spans="1:36" s="408" customFormat="1" ht="12" customHeight="1" x14ac:dyDescent="0.15">
      <c r="A909" s="391">
        <v>9791036348204</v>
      </c>
      <c r="B909" s="395">
        <v>41</v>
      </c>
      <c r="C909" s="450" t="s">
        <v>699</v>
      </c>
      <c r="D909" s="450" t="s">
        <v>381</v>
      </c>
      <c r="E909" s="393" t="s">
        <v>5481</v>
      </c>
      <c r="F909" s="393" t="s">
        <v>2373</v>
      </c>
      <c r="G909" s="459" t="s">
        <v>4086</v>
      </c>
      <c r="H909" s="394">
        <f>VLOOKUP(A909,'02.04.2024'!$A$2:$D$70989,3,FALSE)</f>
        <v>1543</v>
      </c>
      <c r="I909" s="395"/>
      <c r="J909" s="414">
        <v>300</v>
      </c>
      <c r="K909" s="396"/>
      <c r="L909" s="396"/>
      <c r="M909" s="396">
        <v>44951</v>
      </c>
      <c r="N909" s="397"/>
      <c r="O909" s="397">
        <v>9791036348204</v>
      </c>
      <c r="P909" s="397" t="s">
        <v>4085</v>
      </c>
      <c r="Q909" s="460">
        <v>4080030</v>
      </c>
      <c r="R909" s="398">
        <v>6.9</v>
      </c>
      <c r="S909" s="398">
        <f t="shared" si="130"/>
        <v>6.5402843601895739</v>
      </c>
      <c r="T909" s="461">
        <v>5.5E-2</v>
      </c>
      <c r="U909" s="1077"/>
      <c r="V909" s="400">
        <f t="shared" si="133"/>
        <v>0</v>
      </c>
      <c r="W909" s="401">
        <f t="shared" si="131"/>
        <v>0</v>
      </c>
      <c r="X909" s="402"/>
      <c r="Y909" s="402"/>
      <c r="Z909" s="402"/>
      <c r="AA909" s="402"/>
      <c r="AB909" s="402"/>
      <c r="AC909" s="453">
        <f t="shared" si="134"/>
        <v>0</v>
      </c>
      <c r="AD909" s="454">
        <f>IF($AC$2430&lt;85,AC909,AC909-(AC909*'EN-TÊTE DÉLÉGUES'!$C$37))</f>
        <v>0</v>
      </c>
      <c r="AE909" s="455">
        <f t="shared" si="132"/>
        <v>5.5E-2</v>
      </c>
      <c r="AF909" s="456">
        <f t="shared" si="135"/>
        <v>0</v>
      </c>
      <c r="AG909" s="457">
        <f t="shared" si="136"/>
        <v>0</v>
      </c>
    </row>
    <row r="910" spans="1:36" s="446" customFormat="1" ht="12" customHeight="1" x14ac:dyDescent="0.15">
      <c r="A910" s="427">
        <v>9791036348211</v>
      </c>
      <c r="B910" s="481">
        <v>41</v>
      </c>
      <c r="C910" s="429" t="s">
        <v>699</v>
      </c>
      <c r="D910" s="429" t="s">
        <v>381</v>
      </c>
      <c r="E910" s="429" t="s">
        <v>5481</v>
      </c>
      <c r="F910" s="429" t="s">
        <v>2373</v>
      </c>
      <c r="G910" s="469" t="s">
        <v>4723</v>
      </c>
      <c r="H910" s="431">
        <f>VLOOKUP(A910,'02.04.2024'!$A$2:$D$70989,3,FALSE)</f>
        <v>816</v>
      </c>
      <c r="I910" s="432"/>
      <c r="J910" s="481">
        <v>300</v>
      </c>
      <c r="K910" s="433"/>
      <c r="L910" s="433"/>
      <c r="M910" s="433">
        <v>45084</v>
      </c>
      <c r="N910" s="434" t="s">
        <v>1811</v>
      </c>
      <c r="O910" s="434">
        <v>9791036348211</v>
      </c>
      <c r="P910" s="434" t="s">
        <v>4357</v>
      </c>
      <c r="Q910" s="470">
        <v>4065631</v>
      </c>
      <c r="R910" s="436">
        <v>6.9</v>
      </c>
      <c r="S910" s="436">
        <f t="shared" si="130"/>
        <v>6.5402843601895739</v>
      </c>
      <c r="T910" s="471">
        <v>5.5E-2</v>
      </c>
      <c r="U910" s="1082"/>
      <c r="V910" s="438">
        <f t="shared" si="133"/>
        <v>0</v>
      </c>
      <c r="W910" s="439">
        <f t="shared" si="131"/>
        <v>0</v>
      </c>
      <c r="X910" s="440"/>
      <c r="Y910" s="440"/>
      <c r="Z910" s="440"/>
      <c r="AA910" s="440"/>
      <c r="AB910" s="440"/>
      <c r="AC910" s="441">
        <f t="shared" si="134"/>
        <v>0</v>
      </c>
      <c r="AD910" s="442">
        <f>IF($AC$2430&lt;85,AC910,AC910-(AC910*'EN-TÊTE DÉLÉGUES'!$C$37))</f>
        <v>0</v>
      </c>
      <c r="AE910" s="443">
        <f t="shared" si="132"/>
        <v>5.5E-2</v>
      </c>
      <c r="AF910" s="444">
        <f t="shared" si="135"/>
        <v>0</v>
      </c>
      <c r="AG910" s="445">
        <f t="shared" si="136"/>
        <v>0</v>
      </c>
    </row>
    <row r="911" spans="1:36" s="408" customFormat="1" ht="12" customHeight="1" x14ac:dyDescent="0.15">
      <c r="A911" s="449">
        <v>9791036318733</v>
      </c>
      <c r="B911" s="414">
        <v>41</v>
      </c>
      <c r="C911" s="450" t="s">
        <v>699</v>
      </c>
      <c r="D911" s="450" t="s">
        <v>381</v>
      </c>
      <c r="E911" s="450" t="s">
        <v>5490</v>
      </c>
      <c r="F911" s="450" t="s">
        <v>3341</v>
      </c>
      <c r="G911" s="450" t="s">
        <v>3342</v>
      </c>
      <c r="H911" s="394">
        <f>VLOOKUP(A911,'02.04.2024'!$A$2:$D$70989,3,FALSE)</f>
        <v>223</v>
      </c>
      <c r="I911" s="395"/>
      <c r="J911" s="414">
        <v>200</v>
      </c>
      <c r="K911" s="396"/>
      <c r="L911" s="396"/>
      <c r="M911" s="396">
        <v>44636</v>
      </c>
      <c r="N911" s="396"/>
      <c r="O911" s="394">
        <v>9791036318733</v>
      </c>
      <c r="P911" s="451" t="s">
        <v>3339</v>
      </c>
      <c r="Q911" s="394">
        <v>4536608</v>
      </c>
      <c r="R911" s="398">
        <v>7.5</v>
      </c>
      <c r="S911" s="398">
        <f t="shared" si="130"/>
        <v>7.109004739336493</v>
      </c>
      <c r="T911" s="452">
        <v>5.5E-2</v>
      </c>
      <c r="U911" s="1077"/>
      <c r="V911" s="400">
        <f t="shared" si="133"/>
        <v>0</v>
      </c>
      <c r="W911" s="401">
        <f t="shared" si="131"/>
        <v>0</v>
      </c>
      <c r="X911" s="402"/>
      <c r="Y911" s="402"/>
      <c r="Z911" s="402"/>
      <c r="AA911" s="402"/>
      <c r="AB911" s="402"/>
      <c r="AC911" s="403">
        <f t="shared" si="134"/>
        <v>0</v>
      </c>
      <c r="AD911" s="404">
        <f>IF($AC$2430&lt;85,AC911,AC911-(AC911*'EN-TÊTE DÉLÉGUES'!$C$37))</f>
        <v>0</v>
      </c>
      <c r="AE911" s="405">
        <f t="shared" si="132"/>
        <v>5.5E-2</v>
      </c>
      <c r="AF911" s="406">
        <f t="shared" si="135"/>
        <v>0</v>
      </c>
      <c r="AG911" s="407">
        <f t="shared" si="136"/>
        <v>0</v>
      </c>
    </row>
    <row r="912" spans="1:36" s="408" customFormat="1" ht="12" customHeight="1" x14ac:dyDescent="0.15">
      <c r="A912" s="449">
        <v>9791036318740</v>
      </c>
      <c r="B912" s="414">
        <v>41</v>
      </c>
      <c r="C912" s="450" t="s">
        <v>699</v>
      </c>
      <c r="D912" s="450" t="s">
        <v>381</v>
      </c>
      <c r="E912" s="450" t="s">
        <v>5490</v>
      </c>
      <c r="F912" s="450" t="s">
        <v>3341</v>
      </c>
      <c r="G912" s="450" t="s">
        <v>4523</v>
      </c>
      <c r="H912" s="394">
        <f>VLOOKUP(A912,'02.04.2024'!$A$2:$D$70989,3,FALSE)</f>
        <v>2041</v>
      </c>
      <c r="I912" s="395"/>
      <c r="J912" s="414">
        <v>200</v>
      </c>
      <c r="K912" s="396"/>
      <c r="L912" s="396"/>
      <c r="M912" s="396">
        <v>44636</v>
      </c>
      <c r="N912" s="396"/>
      <c r="O912" s="394">
        <v>9791036318740</v>
      </c>
      <c r="P912" s="451" t="s">
        <v>3340</v>
      </c>
      <c r="Q912" s="394">
        <v>4537223</v>
      </c>
      <c r="R912" s="398">
        <v>7.5</v>
      </c>
      <c r="S912" s="398">
        <f t="shared" si="130"/>
        <v>7.109004739336493</v>
      </c>
      <c r="T912" s="452">
        <v>5.5E-2</v>
      </c>
      <c r="U912" s="1077"/>
      <c r="V912" s="400">
        <f t="shared" si="133"/>
        <v>0</v>
      </c>
      <c r="W912" s="401">
        <f t="shared" si="131"/>
        <v>0</v>
      </c>
      <c r="X912" s="402"/>
      <c r="Y912" s="402"/>
      <c r="Z912" s="402"/>
      <c r="AA912" s="402"/>
      <c r="AB912" s="402"/>
      <c r="AC912" s="403">
        <f t="shared" si="134"/>
        <v>0</v>
      </c>
      <c r="AD912" s="404">
        <f>IF($AC$2430&lt;85,AC912,AC912-(AC912*'EN-TÊTE DÉLÉGUES'!$C$37))</f>
        <v>0</v>
      </c>
      <c r="AE912" s="405">
        <f t="shared" si="132"/>
        <v>5.5E-2</v>
      </c>
      <c r="AF912" s="406">
        <f t="shared" si="135"/>
        <v>0</v>
      </c>
      <c r="AG912" s="407">
        <f t="shared" si="136"/>
        <v>0</v>
      </c>
    </row>
    <row r="913" spans="1:36" s="420" customFormat="1" ht="12" customHeight="1" x14ac:dyDescent="0.15">
      <c r="A913" s="411">
        <v>9791036332784</v>
      </c>
      <c r="B913" s="414">
        <v>41</v>
      </c>
      <c r="C913" s="450" t="s">
        <v>699</v>
      </c>
      <c r="D913" s="450" t="s">
        <v>381</v>
      </c>
      <c r="E913" s="450" t="s">
        <v>5490</v>
      </c>
      <c r="F913" s="450" t="s">
        <v>3341</v>
      </c>
      <c r="G913" s="450" t="s">
        <v>4524</v>
      </c>
      <c r="H913" s="394">
        <f>VLOOKUP(A913,'02.04.2024'!$A$2:$D$70989,3,FALSE)</f>
        <v>2037</v>
      </c>
      <c r="I913" s="413"/>
      <c r="J913" s="413">
        <v>200</v>
      </c>
      <c r="K913" s="415"/>
      <c r="L913" s="415"/>
      <c r="M913" s="416">
        <v>44839</v>
      </c>
      <c r="N913" s="416"/>
      <c r="O913" s="394">
        <v>9791036332784</v>
      </c>
      <c r="P913" s="417" t="s">
        <v>3900</v>
      </c>
      <c r="Q913" s="414">
        <v>4500183</v>
      </c>
      <c r="R913" s="418">
        <v>7.5</v>
      </c>
      <c r="S913" s="398">
        <f t="shared" si="130"/>
        <v>7.109004739336493</v>
      </c>
      <c r="T913" s="419">
        <v>5.5E-2</v>
      </c>
      <c r="U913" s="1077"/>
      <c r="V913" s="400">
        <f t="shared" si="133"/>
        <v>0</v>
      </c>
      <c r="W913" s="401">
        <f t="shared" si="131"/>
        <v>0</v>
      </c>
      <c r="AC913" s="453">
        <f t="shared" si="134"/>
        <v>0</v>
      </c>
      <c r="AD913" s="454">
        <f>IF($AC$2430&lt;85,AC913,AC913-(AC913*'EN-TÊTE DÉLÉGUES'!$C$37))</f>
        <v>0</v>
      </c>
      <c r="AE913" s="455">
        <f t="shared" si="132"/>
        <v>5.5E-2</v>
      </c>
      <c r="AF913" s="456">
        <f t="shared" si="135"/>
        <v>0</v>
      </c>
      <c r="AG913" s="457">
        <f t="shared" si="136"/>
        <v>0</v>
      </c>
    </row>
    <row r="914" spans="1:36" s="446" customFormat="1" ht="12" customHeight="1" x14ac:dyDescent="0.15">
      <c r="A914" s="427">
        <v>9791036345876</v>
      </c>
      <c r="B914" s="481">
        <v>41</v>
      </c>
      <c r="C914" s="429" t="s">
        <v>699</v>
      </c>
      <c r="D914" s="429" t="s">
        <v>381</v>
      </c>
      <c r="E914" s="429" t="s">
        <v>5490</v>
      </c>
      <c r="F914" s="429" t="s">
        <v>3341</v>
      </c>
      <c r="G914" s="469" t="s">
        <v>4587</v>
      </c>
      <c r="H914" s="431">
        <f>VLOOKUP(A914,'02.04.2024'!$A$2:$D$70989,3,FALSE)</f>
        <v>2298</v>
      </c>
      <c r="I914" s="432"/>
      <c r="J914" s="432">
        <v>200</v>
      </c>
      <c r="K914" s="433"/>
      <c r="L914" s="433"/>
      <c r="M914" s="433">
        <v>45021</v>
      </c>
      <c r="N914" s="434" t="s">
        <v>1811</v>
      </c>
      <c r="O914" s="434">
        <v>9791036345876</v>
      </c>
      <c r="P914" s="434" t="s">
        <v>4279</v>
      </c>
      <c r="Q914" s="470">
        <v>3060037</v>
      </c>
      <c r="R914" s="436">
        <v>7.5</v>
      </c>
      <c r="S914" s="436">
        <f t="shared" si="130"/>
        <v>7.109004739336493</v>
      </c>
      <c r="T914" s="471">
        <v>5.5E-2</v>
      </c>
      <c r="U914" s="1082"/>
      <c r="V914" s="438">
        <f t="shared" si="133"/>
        <v>0</v>
      </c>
      <c r="W914" s="439">
        <f t="shared" si="131"/>
        <v>0</v>
      </c>
      <c r="X914" s="440"/>
      <c r="Y914" s="440"/>
      <c r="Z914" s="440"/>
      <c r="AA914" s="440"/>
      <c r="AB914" s="440"/>
      <c r="AC914" s="453">
        <f t="shared" si="134"/>
        <v>0</v>
      </c>
      <c r="AD914" s="454">
        <f>IF($AC$2430&lt;85,AC914,AC914-(AC914*'EN-TÊTE DÉLÉGUES'!$C$37))</f>
        <v>0</v>
      </c>
      <c r="AE914" s="455">
        <f t="shared" si="132"/>
        <v>5.5E-2</v>
      </c>
      <c r="AF914" s="456">
        <f t="shared" si="135"/>
        <v>0</v>
      </c>
      <c r="AG914" s="457">
        <f t="shared" si="136"/>
        <v>0</v>
      </c>
    </row>
    <row r="915" spans="1:36" s="446" customFormat="1" ht="12" customHeight="1" x14ac:dyDescent="0.15">
      <c r="A915" s="937">
        <v>9791036357992</v>
      </c>
      <c r="B915" s="1157">
        <v>42</v>
      </c>
      <c r="C915" s="1158" t="s">
        <v>699</v>
      </c>
      <c r="D915" s="953" t="s">
        <v>381</v>
      </c>
      <c r="E915" s="939" t="s">
        <v>5491</v>
      </c>
      <c r="F915" s="939" t="s">
        <v>5006</v>
      </c>
      <c r="G915" s="939" t="s">
        <v>5008</v>
      </c>
      <c r="H915" s="941">
        <f>VLOOKUP(A915,'02.04.2024'!$A$2:$D$70989,3,FALSE)</f>
        <v>2255</v>
      </c>
      <c r="I915" s="941"/>
      <c r="J915" s="938">
        <v>200</v>
      </c>
      <c r="K915" s="942"/>
      <c r="L915" s="942"/>
      <c r="M915" s="942">
        <v>45371</v>
      </c>
      <c r="N915" s="942" t="s">
        <v>1811</v>
      </c>
      <c r="O915" s="943">
        <v>9791036357992</v>
      </c>
      <c r="P915" s="943" t="s">
        <v>5007</v>
      </c>
      <c r="Q915" s="943">
        <v>2885316</v>
      </c>
      <c r="R915" s="954">
        <v>6.9</v>
      </c>
      <c r="S915" s="945">
        <f t="shared" si="130"/>
        <v>6.5402843601895739</v>
      </c>
      <c r="T915" s="955">
        <v>5.5E-2</v>
      </c>
      <c r="U915" s="1101"/>
      <c r="V915" s="947">
        <f>AC915</f>
        <v>0</v>
      </c>
      <c r="W915" s="948">
        <f t="shared" si="131"/>
        <v>0</v>
      </c>
      <c r="X915" s="588"/>
      <c r="Y915" s="588"/>
      <c r="Z915" s="588"/>
      <c r="AA915" s="588"/>
      <c r="AB915" s="588"/>
      <c r="AC915" s="441">
        <f>W915/(1+AE915)</f>
        <v>0</v>
      </c>
      <c r="AD915" s="442">
        <f>IF($AC$2430&lt;85,AC915,AC915-(AC915*'EN-TÊTE DÉLÉGUES'!$C$37))</f>
        <v>0</v>
      </c>
      <c r="AE915" s="443">
        <f t="shared" si="132"/>
        <v>5.5E-2</v>
      </c>
      <c r="AF915" s="444">
        <f>+AD915*AE915</f>
        <v>0</v>
      </c>
      <c r="AG915" s="445">
        <f>+AD915+AF915</f>
        <v>0</v>
      </c>
    </row>
    <row r="916" spans="1:36" s="446" customFormat="1" ht="12" customHeight="1" x14ac:dyDescent="0.15">
      <c r="A916" s="937">
        <v>9791036357978</v>
      </c>
      <c r="B916" s="1157">
        <v>42</v>
      </c>
      <c r="C916" s="1158" t="s">
        <v>699</v>
      </c>
      <c r="D916" s="1176" t="s">
        <v>381</v>
      </c>
      <c r="E916" s="1177" t="s">
        <v>5491</v>
      </c>
      <c r="F916" s="939" t="s">
        <v>5006</v>
      </c>
      <c r="G916" s="939" t="s">
        <v>5572</v>
      </c>
      <c r="H916" s="941">
        <f>VLOOKUP(A916,'02.04.2024'!$A$2:$D$70989,3,FALSE)</f>
        <v>1533</v>
      </c>
      <c r="I916" s="941"/>
      <c r="J916" s="938">
        <v>200</v>
      </c>
      <c r="K916" s="942"/>
      <c r="L916" s="942"/>
      <c r="M916" s="942">
        <v>45371</v>
      </c>
      <c r="N916" s="942" t="s">
        <v>1811</v>
      </c>
      <c r="O916" s="943">
        <v>9791036357978</v>
      </c>
      <c r="P916" s="943" t="s">
        <v>5005</v>
      </c>
      <c r="Q916" s="943">
        <v>2885070</v>
      </c>
      <c r="R916" s="954">
        <v>6.9</v>
      </c>
      <c r="S916" s="945">
        <f t="shared" si="130"/>
        <v>6.5402843601895739</v>
      </c>
      <c r="T916" s="955">
        <v>5.5E-2</v>
      </c>
      <c r="U916" s="1101"/>
      <c r="V916" s="947">
        <f>AC916</f>
        <v>0</v>
      </c>
      <c r="W916" s="948">
        <f t="shared" si="131"/>
        <v>0</v>
      </c>
      <c r="X916" s="588"/>
      <c r="Y916" s="588"/>
      <c r="Z916" s="588"/>
      <c r="AA916" s="588"/>
      <c r="AB916" s="588"/>
      <c r="AC916" s="441">
        <f>W916/(1+AE916)</f>
        <v>0</v>
      </c>
      <c r="AD916" s="442">
        <f>IF($AC$2430&lt;85,AC916,AC916-(AC916*'EN-TÊTE DÉLÉGUES'!$C$37))</f>
        <v>0</v>
      </c>
      <c r="AE916" s="443">
        <f t="shared" si="132"/>
        <v>5.5E-2</v>
      </c>
      <c r="AF916" s="444">
        <f>+AD916*AE916</f>
        <v>0</v>
      </c>
      <c r="AG916" s="445">
        <f>+AD916+AF916</f>
        <v>0</v>
      </c>
    </row>
    <row r="917" spans="1:36" ht="12" customHeight="1" x14ac:dyDescent="0.15">
      <c r="A917" s="98">
        <v>9791036369889</v>
      </c>
      <c r="B917" s="356">
        <v>42</v>
      </c>
      <c r="C917" s="99" t="s">
        <v>699</v>
      </c>
      <c r="D917" s="99" t="s">
        <v>381</v>
      </c>
      <c r="E917" s="99" t="s">
        <v>5491</v>
      </c>
      <c r="F917" s="99" t="s">
        <v>5006</v>
      </c>
      <c r="G917" s="99" t="s">
        <v>5240</v>
      </c>
      <c r="H917" s="100">
        <f>VLOOKUP(A917,'02.04.2024'!$A$2:$D$70989,3,FALSE)</f>
        <v>0</v>
      </c>
      <c r="I917" s="101"/>
      <c r="J917" s="101">
        <v>100</v>
      </c>
      <c r="K917" s="121"/>
      <c r="L917" s="121">
        <v>45434</v>
      </c>
      <c r="M917" s="121"/>
      <c r="N917" s="121" t="s">
        <v>1811</v>
      </c>
      <c r="O917" s="102">
        <v>9791036369889</v>
      </c>
      <c r="P917" s="103" t="s">
        <v>5239</v>
      </c>
      <c r="Q917" s="101">
        <v>5956112</v>
      </c>
      <c r="R917" s="124">
        <v>6.9</v>
      </c>
      <c r="S917" s="124">
        <f t="shared" si="130"/>
        <v>6.5402843601895739</v>
      </c>
      <c r="T917" s="355">
        <v>5.5E-2</v>
      </c>
      <c r="U917" s="1077"/>
      <c r="V917" s="240">
        <f>AC917</f>
        <v>0</v>
      </c>
      <c r="W917" s="196">
        <f t="shared" si="131"/>
        <v>0</v>
      </c>
      <c r="X917" s="620"/>
      <c r="Y917" s="620"/>
      <c r="Z917" s="620"/>
      <c r="AA917" s="620"/>
      <c r="AB917" s="620"/>
      <c r="AC917" s="441">
        <f>W917/(1+AE917)</f>
        <v>0</v>
      </c>
      <c r="AD917" s="442">
        <f>IF($AC$2430&lt;85,AC917,AC917-(AC917*'EN-TÊTE DÉLÉGUES'!$C$37))</f>
        <v>0</v>
      </c>
      <c r="AE917" s="443">
        <f t="shared" si="132"/>
        <v>5.5E-2</v>
      </c>
      <c r="AF917" s="444">
        <f>+AD917*AE917</f>
        <v>0</v>
      </c>
      <c r="AG917" s="445">
        <f>+AD917+AF917</f>
        <v>0</v>
      </c>
      <c r="AH917" s="447"/>
      <c r="AI917" s="448"/>
      <c r="AJ917" s="447"/>
    </row>
    <row r="918" spans="1:36" s="509" customFormat="1" ht="12" customHeight="1" x14ac:dyDescent="0.15">
      <c r="A918" s="511">
        <v>9782747094962</v>
      </c>
      <c r="B918" s="500">
        <v>42</v>
      </c>
      <c r="C918" s="498" t="s">
        <v>699</v>
      </c>
      <c r="D918" s="498" t="s">
        <v>381</v>
      </c>
      <c r="E918" s="498" t="s">
        <v>5491</v>
      </c>
      <c r="F918" s="498" t="s">
        <v>3577</v>
      </c>
      <c r="G918" s="498" t="s">
        <v>795</v>
      </c>
      <c r="H918" s="499">
        <f>VLOOKUP(A918,'02.04.2024'!$A$2:$D$70989,3,FALSE)</f>
        <v>0</v>
      </c>
      <c r="I918" s="500" t="s">
        <v>378</v>
      </c>
      <c r="J918" s="510">
        <v>200</v>
      </c>
      <c r="K918" s="501">
        <v>45408</v>
      </c>
      <c r="L918" s="501"/>
      <c r="M918" s="501">
        <v>43229</v>
      </c>
      <c r="N918" s="501"/>
      <c r="O918" s="499">
        <v>9782747094962</v>
      </c>
      <c r="P918" s="512" t="s">
        <v>538</v>
      </c>
      <c r="Q918" s="499">
        <v>7334945</v>
      </c>
      <c r="R918" s="504">
        <v>6.2</v>
      </c>
      <c r="S918" s="504">
        <f t="shared" si="130"/>
        <v>5.8767772511848344</v>
      </c>
      <c r="T918" s="513">
        <v>5.5E-2</v>
      </c>
      <c r="U918" s="1079"/>
      <c r="V918" s="506">
        <f t="shared" si="133"/>
        <v>0</v>
      </c>
      <c r="W918" s="507">
        <f t="shared" si="131"/>
        <v>0</v>
      </c>
      <c r="X918" s="508"/>
      <c r="Y918" s="508"/>
      <c r="Z918" s="508"/>
      <c r="AA918" s="508"/>
      <c r="AB918" s="508"/>
      <c r="AC918" s="403">
        <f t="shared" si="134"/>
        <v>0</v>
      </c>
      <c r="AD918" s="404">
        <f>IF($AC$2430&lt;85,AC918,AC918-(AC918*'EN-TÊTE DÉLÉGUES'!$C$37))</f>
        <v>0</v>
      </c>
      <c r="AE918" s="405">
        <f t="shared" si="132"/>
        <v>5.5E-2</v>
      </c>
      <c r="AF918" s="406">
        <f t="shared" si="135"/>
        <v>0</v>
      </c>
      <c r="AG918" s="407">
        <f t="shared" si="136"/>
        <v>0</v>
      </c>
    </row>
    <row r="919" spans="1:36" s="408" customFormat="1" ht="12" customHeight="1" x14ac:dyDescent="0.15">
      <c r="A919" s="449">
        <v>9782747094979</v>
      </c>
      <c r="B919" s="395">
        <v>42</v>
      </c>
      <c r="C919" s="450" t="s">
        <v>699</v>
      </c>
      <c r="D919" s="450" t="s">
        <v>381</v>
      </c>
      <c r="E919" s="450" t="s">
        <v>5491</v>
      </c>
      <c r="F919" s="450" t="s">
        <v>3577</v>
      </c>
      <c r="G919" s="450" t="s">
        <v>796</v>
      </c>
      <c r="H919" s="394">
        <f>VLOOKUP(A919,'02.04.2024'!$A$2:$D$70989,3,FALSE)</f>
        <v>340</v>
      </c>
      <c r="I919" s="395"/>
      <c r="J919" s="414">
        <v>200</v>
      </c>
      <c r="K919" s="396"/>
      <c r="L919" s="396"/>
      <c r="M919" s="396">
        <v>43229</v>
      </c>
      <c r="N919" s="396"/>
      <c r="O919" s="394">
        <v>9782747094979</v>
      </c>
      <c r="P919" s="451" t="s">
        <v>537</v>
      </c>
      <c r="Q919" s="394">
        <v>7335068</v>
      </c>
      <c r="R919" s="398">
        <v>6.2</v>
      </c>
      <c r="S919" s="398">
        <f t="shared" si="130"/>
        <v>5.8767772511848344</v>
      </c>
      <c r="T919" s="452">
        <v>5.5E-2</v>
      </c>
      <c r="U919" s="1077"/>
      <c r="V919" s="400">
        <f t="shared" si="133"/>
        <v>0</v>
      </c>
      <c r="W919" s="401">
        <f t="shared" si="131"/>
        <v>0</v>
      </c>
      <c r="X919" s="402"/>
      <c r="Y919" s="402"/>
      <c r="Z919" s="402"/>
      <c r="AA919" s="402"/>
      <c r="AB919" s="402"/>
      <c r="AC919" s="403">
        <f t="shared" si="134"/>
        <v>0</v>
      </c>
      <c r="AD919" s="404">
        <f>IF($AC$2430&lt;85,AC919,AC919-(AC919*'EN-TÊTE DÉLÉGUES'!$C$37))</f>
        <v>0</v>
      </c>
      <c r="AE919" s="405">
        <f t="shared" si="132"/>
        <v>5.5E-2</v>
      </c>
      <c r="AF919" s="406">
        <f t="shared" si="135"/>
        <v>0</v>
      </c>
      <c r="AG919" s="407">
        <f t="shared" si="136"/>
        <v>0</v>
      </c>
    </row>
    <row r="920" spans="1:36" s="408" customFormat="1" ht="12" customHeight="1" x14ac:dyDescent="0.15">
      <c r="A920" s="449">
        <v>9782747098441</v>
      </c>
      <c r="B920" s="395">
        <v>42</v>
      </c>
      <c r="C920" s="393" t="s">
        <v>699</v>
      </c>
      <c r="D920" s="450" t="s">
        <v>381</v>
      </c>
      <c r="E920" s="450" t="s">
        <v>5491</v>
      </c>
      <c r="F920" s="450" t="s">
        <v>3577</v>
      </c>
      <c r="G920" s="514" t="s">
        <v>797</v>
      </c>
      <c r="H920" s="394">
        <f>VLOOKUP(A920,'02.04.2024'!$A$2:$D$70989,3,FALSE)</f>
        <v>280</v>
      </c>
      <c r="I920" s="414"/>
      <c r="J920" s="414">
        <v>300</v>
      </c>
      <c r="K920" s="396"/>
      <c r="L920" s="396"/>
      <c r="M920" s="396">
        <v>43397</v>
      </c>
      <c r="N920" s="396"/>
      <c r="O920" s="394">
        <v>9782747098441</v>
      </c>
      <c r="P920" s="451" t="s">
        <v>661</v>
      </c>
      <c r="Q920" s="414">
        <v>4360695</v>
      </c>
      <c r="R920" s="398">
        <v>6.2</v>
      </c>
      <c r="S920" s="398">
        <f t="shared" si="130"/>
        <v>5.8767772511848344</v>
      </c>
      <c r="T920" s="452">
        <v>5.5E-2</v>
      </c>
      <c r="U920" s="1077"/>
      <c r="V920" s="400">
        <f t="shared" si="133"/>
        <v>0</v>
      </c>
      <c r="W920" s="401">
        <f t="shared" si="131"/>
        <v>0</v>
      </c>
      <c r="X920" s="402"/>
      <c r="Y920" s="402"/>
      <c r="Z920" s="402"/>
      <c r="AA920" s="402"/>
      <c r="AB920" s="402"/>
      <c r="AC920" s="403">
        <f t="shared" si="134"/>
        <v>0</v>
      </c>
      <c r="AD920" s="404">
        <f>IF($AC$2430&lt;85,AC920,AC920-(AC920*'EN-TÊTE DÉLÉGUES'!$C$37))</f>
        <v>0</v>
      </c>
      <c r="AE920" s="405">
        <f t="shared" si="132"/>
        <v>5.5E-2</v>
      </c>
      <c r="AF920" s="406">
        <f t="shared" ref="AF920:AF928" si="137">+AD920*AE920</f>
        <v>0</v>
      </c>
      <c r="AG920" s="407">
        <f t="shared" ref="AG920:AG928" si="138">+AD920+AF920</f>
        <v>0</v>
      </c>
    </row>
    <row r="921" spans="1:36" s="408" customFormat="1" ht="12" customHeight="1" x14ac:dyDescent="0.15">
      <c r="A921" s="449">
        <v>9782747098458</v>
      </c>
      <c r="B921" s="395">
        <v>42</v>
      </c>
      <c r="C921" s="450" t="s">
        <v>699</v>
      </c>
      <c r="D921" s="450" t="s">
        <v>381</v>
      </c>
      <c r="E921" s="450" t="s">
        <v>5491</v>
      </c>
      <c r="F921" s="450" t="s">
        <v>3577</v>
      </c>
      <c r="G921" s="514" t="s">
        <v>1044</v>
      </c>
      <c r="H921" s="394">
        <f>VLOOKUP(A921,'02.04.2024'!$A$2:$D$70989,3,FALSE)</f>
        <v>586</v>
      </c>
      <c r="I921" s="414"/>
      <c r="J921" s="395">
        <v>300</v>
      </c>
      <c r="K921" s="396"/>
      <c r="L921" s="396"/>
      <c r="M921" s="396">
        <v>43516</v>
      </c>
      <c r="N921" s="396"/>
      <c r="O921" s="394">
        <v>9782747098458</v>
      </c>
      <c r="P921" s="451" t="s">
        <v>1100</v>
      </c>
      <c r="Q921" s="414">
        <v>1035188</v>
      </c>
      <c r="R921" s="398">
        <v>6.2</v>
      </c>
      <c r="S921" s="398">
        <f t="shared" si="130"/>
        <v>5.8767772511848344</v>
      </c>
      <c r="T921" s="452">
        <v>5.5E-2</v>
      </c>
      <c r="U921" s="1077"/>
      <c r="V921" s="400">
        <f t="shared" si="133"/>
        <v>0</v>
      </c>
      <c r="W921" s="401">
        <f t="shared" si="131"/>
        <v>0</v>
      </c>
      <c r="X921" s="402"/>
      <c r="Y921" s="402"/>
      <c r="Z921" s="402"/>
      <c r="AA921" s="402"/>
      <c r="AB921" s="402"/>
      <c r="AC921" s="403">
        <f t="shared" si="134"/>
        <v>0</v>
      </c>
      <c r="AD921" s="404">
        <f>IF($AC$2430&lt;85,AC921,AC921-(AC921*'EN-TÊTE DÉLÉGUES'!$C$37))</f>
        <v>0</v>
      </c>
      <c r="AE921" s="405">
        <f t="shared" si="132"/>
        <v>5.5E-2</v>
      </c>
      <c r="AF921" s="406">
        <f t="shared" si="137"/>
        <v>0</v>
      </c>
      <c r="AG921" s="407">
        <f t="shared" si="138"/>
        <v>0</v>
      </c>
    </row>
    <row r="922" spans="1:36" s="408" customFormat="1" ht="12" customHeight="1" x14ac:dyDescent="0.15">
      <c r="A922" s="449">
        <v>9782747098465</v>
      </c>
      <c r="B922" s="395">
        <v>42</v>
      </c>
      <c r="C922" s="393" t="s">
        <v>699</v>
      </c>
      <c r="D922" s="450" t="s">
        <v>381</v>
      </c>
      <c r="E922" s="450" t="s">
        <v>5491</v>
      </c>
      <c r="F922" s="450" t="s">
        <v>3577</v>
      </c>
      <c r="G922" s="514" t="s">
        <v>1534</v>
      </c>
      <c r="H922" s="394">
        <f>VLOOKUP(A922,'02.04.2024'!$A$2:$D$70989,3,FALSE)</f>
        <v>329</v>
      </c>
      <c r="I922" s="414"/>
      <c r="J922" s="414">
        <v>300</v>
      </c>
      <c r="K922" s="396"/>
      <c r="L922" s="396"/>
      <c r="M922" s="396">
        <v>43600</v>
      </c>
      <c r="N922" s="396"/>
      <c r="O922" s="394">
        <v>9782747098465</v>
      </c>
      <c r="P922" s="451" t="s">
        <v>1101</v>
      </c>
      <c r="Q922" s="414">
        <v>1035311</v>
      </c>
      <c r="R922" s="398">
        <v>6.2</v>
      </c>
      <c r="S922" s="398">
        <f t="shared" si="130"/>
        <v>5.8767772511848344</v>
      </c>
      <c r="T922" s="452">
        <v>5.5E-2</v>
      </c>
      <c r="U922" s="1077"/>
      <c r="V922" s="400">
        <f t="shared" si="133"/>
        <v>0</v>
      </c>
      <c r="W922" s="401">
        <f t="shared" si="131"/>
        <v>0</v>
      </c>
      <c r="X922" s="402"/>
      <c r="Y922" s="402"/>
      <c r="Z922" s="402"/>
      <c r="AA922" s="402"/>
      <c r="AB922" s="402"/>
      <c r="AC922" s="403">
        <f t="shared" si="134"/>
        <v>0</v>
      </c>
      <c r="AD922" s="404">
        <f>IF($AC$2430&lt;85,AC922,AC922-(AC922*'EN-TÊTE DÉLÉGUES'!$C$37))</f>
        <v>0</v>
      </c>
      <c r="AE922" s="405">
        <f t="shared" si="132"/>
        <v>5.5E-2</v>
      </c>
      <c r="AF922" s="406">
        <f t="shared" si="137"/>
        <v>0</v>
      </c>
      <c r="AG922" s="407">
        <f t="shared" si="138"/>
        <v>0</v>
      </c>
    </row>
    <row r="923" spans="1:36" s="1" customFormat="1" ht="12" customHeight="1" x14ac:dyDescent="0.15">
      <c r="A923" s="187">
        <v>9791036310713</v>
      </c>
      <c r="B923" s="190">
        <v>42</v>
      </c>
      <c r="C923" s="326" t="s">
        <v>699</v>
      </c>
      <c r="D923" s="188" t="s">
        <v>381</v>
      </c>
      <c r="E923" s="222" t="s">
        <v>5491</v>
      </c>
      <c r="F923" s="222" t="s">
        <v>3577</v>
      </c>
      <c r="G923" s="188" t="s">
        <v>1533</v>
      </c>
      <c r="H923" s="189">
        <f>VLOOKUP(A923,'02.04.2024'!$A$2:$D$70989,3,FALSE)</f>
        <v>0</v>
      </c>
      <c r="I923" s="190" t="s">
        <v>377</v>
      </c>
      <c r="J923" s="226">
        <v>300</v>
      </c>
      <c r="K923" s="191"/>
      <c r="L923" s="191"/>
      <c r="M923" s="191">
        <v>43754</v>
      </c>
      <c r="N923" s="191"/>
      <c r="O923" s="192">
        <v>9791036310713</v>
      </c>
      <c r="P923" s="193" t="s">
        <v>1408</v>
      </c>
      <c r="Q923" s="192">
        <v>5069488</v>
      </c>
      <c r="R923" s="194">
        <v>6.2</v>
      </c>
      <c r="S923" s="194">
        <f t="shared" si="130"/>
        <v>5.8767772511848344</v>
      </c>
      <c r="T923" s="223">
        <v>5.5E-2</v>
      </c>
      <c r="U923" s="1080"/>
      <c r="V923" s="239">
        <f t="shared" si="133"/>
        <v>0</v>
      </c>
      <c r="W923" s="195">
        <f t="shared" si="131"/>
        <v>0</v>
      </c>
      <c r="X923" s="197"/>
      <c r="Y923" s="197"/>
      <c r="Z923" s="197"/>
      <c r="AA923" s="197"/>
      <c r="AB923" s="197"/>
      <c r="AC923" s="403">
        <f t="shared" si="134"/>
        <v>0</v>
      </c>
      <c r="AD923" s="404">
        <f>IF($AC$2430&lt;85,AC923,AC923-(AC923*'EN-TÊTE DÉLÉGUES'!$C$37))</f>
        <v>0</v>
      </c>
      <c r="AE923" s="405">
        <f t="shared" si="132"/>
        <v>5.5E-2</v>
      </c>
      <c r="AF923" s="406">
        <f t="shared" si="137"/>
        <v>0</v>
      </c>
      <c r="AG923" s="407">
        <f t="shared" si="138"/>
        <v>0</v>
      </c>
    </row>
    <row r="924" spans="1:36" s="408" customFormat="1" ht="12" customHeight="1" x14ac:dyDescent="0.15">
      <c r="A924" s="391">
        <v>9791036315954</v>
      </c>
      <c r="B924" s="395">
        <v>42</v>
      </c>
      <c r="C924" s="393" t="s">
        <v>699</v>
      </c>
      <c r="D924" s="514" t="s">
        <v>381</v>
      </c>
      <c r="E924" s="514" t="s">
        <v>5491</v>
      </c>
      <c r="F924" s="450" t="s">
        <v>3578</v>
      </c>
      <c r="G924" s="393" t="s">
        <v>1871</v>
      </c>
      <c r="H924" s="394">
        <f>VLOOKUP(A924,'02.04.2024'!$A$2:$D$70989,3,FALSE)</f>
        <v>304</v>
      </c>
      <c r="I924" s="395"/>
      <c r="J924" s="414">
        <v>200</v>
      </c>
      <c r="K924" s="396"/>
      <c r="L924" s="396"/>
      <c r="M924" s="396">
        <v>44342</v>
      </c>
      <c r="N924" s="396"/>
      <c r="O924" s="397">
        <v>9791036315954</v>
      </c>
      <c r="P924" s="409" t="s">
        <v>1872</v>
      </c>
      <c r="Q924" s="397">
        <v>1366808</v>
      </c>
      <c r="R924" s="398">
        <v>6.2</v>
      </c>
      <c r="S924" s="398">
        <f t="shared" si="130"/>
        <v>5.8767772511848344</v>
      </c>
      <c r="T924" s="399">
        <v>5.5E-2</v>
      </c>
      <c r="U924" s="1077"/>
      <c r="V924" s="400">
        <f t="shared" si="133"/>
        <v>0</v>
      </c>
      <c r="W924" s="401">
        <f t="shared" si="131"/>
        <v>0</v>
      </c>
      <c r="X924" s="402"/>
      <c r="Y924" s="402"/>
      <c r="Z924" s="402"/>
      <c r="AA924" s="402"/>
      <c r="AB924" s="402"/>
      <c r="AC924" s="403">
        <f t="shared" si="134"/>
        <v>0</v>
      </c>
      <c r="AD924" s="404">
        <f>IF($AC$2430&lt;85,AC924,AC924-(AC924*'EN-TÊTE DÉLÉGUES'!$C$37))</f>
        <v>0</v>
      </c>
      <c r="AE924" s="405">
        <f t="shared" si="132"/>
        <v>5.5E-2</v>
      </c>
      <c r="AF924" s="406">
        <f t="shared" si="137"/>
        <v>0</v>
      </c>
      <c r="AG924" s="407">
        <f t="shared" si="138"/>
        <v>0</v>
      </c>
    </row>
    <row r="925" spans="1:36" s="408" customFormat="1" ht="12" customHeight="1" x14ac:dyDescent="0.15">
      <c r="A925" s="391">
        <v>9791036315961</v>
      </c>
      <c r="B925" s="395">
        <v>42</v>
      </c>
      <c r="C925" s="426" t="s">
        <v>699</v>
      </c>
      <c r="D925" s="393" t="s">
        <v>381</v>
      </c>
      <c r="E925" s="393" t="s">
        <v>5491</v>
      </c>
      <c r="F925" s="450" t="s">
        <v>3578</v>
      </c>
      <c r="G925" s="393" t="s">
        <v>2703</v>
      </c>
      <c r="H925" s="394">
        <f>VLOOKUP(A925,'02.04.2024'!$A$2:$D$70989,3,FALSE)</f>
        <v>164</v>
      </c>
      <c r="I925" s="395"/>
      <c r="J925" s="414">
        <v>300</v>
      </c>
      <c r="K925" s="396"/>
      <c r="L925" s="396"/>
      <c r="M925" s="396">
        <v>44342</v>
      </c>
      <c r="N925" s="396"/>
      <c r="O925" s="397">
        <v>9791036315961</v>
      </c>
      <c r="P925" s="409" t="s">
        <v>1873</v>
      </c>
      <c r="Q925" s="397">
        <v>1366931</v>
      </c>
      <c r="R925" s="398">
        <v>6.2</v>
      </c>
      <c r="S925" s="398">
        <f t="shared" si="130"/>
        <v>5.8767772511848344</v>
      </c>
      <c r="T925" s="399">
        <v>5.5E-2</v>
      </c>
      <c r="U925" s="1077"/>
      <c r="V925" s="400">
        <f t="shared" si="133"/>
        <v>0</v>
      </c>
      <c r="W925" s="401">
        <f t="shared" si="131"/>
        <v>0</v>
      </c>
      <c r="X925" s="402"/>
      <c r="Y925" s="402"/>
      <c r="Z925" s="402"/>
      <c r="AA925" s="402"/>
      <c r="AB925" s="402"/>
      <c r="AC925" s="403">
        <f t="shared" si="134"/>
        <v>0</v>
      </c>
      <c r="AD925" s="404">
        <f>IF($AC$2430&lt;85,AC925,AC925-(AC925*'EN-TÊTE DÉLÉGUES'!$C$37))</f>
        <v>0</v>
      </c>
      <c r="AE925" s="405">
        <f t="shared" si="132"/>
        <v>5.5E-2</v>
      </c>
      <c r="AF925" s="406">
        <f t="shared" si="137"/>
        <v>0</v>
      </c>
      <c r="AG925" s="407">
        <f t="shared" si="138"/>
        <v>0</v>
      </c>
    </row>
    <row r="926" spans="1:36" s="408" customFormat="1" ht="12" customHeight="1" x14ac:dyDescent="0.15">
      <c r="A926" s="391">
        <v>9791036319266</v>
      </c>
      <c r="B926" s="395">
        <v>42</v>
      </c>
      <c r="C926" s="426" t="s">
        <v>699</v>
      </c>
      <c r="D926" s="393" t="s">
        <v>381</v>
      </c>
      <c r="E926" s="393" t="s">
        <v>5491</v>
      </c>
      <c r="F926" s="450" t="s">
        <v>3578</v>
      </c>
      <c r="G926" s="393" t="s">
        <v>2774</v>
      </c>
      <c r="H926" s="394">
        <f>VLOOKUP(A926,'02.04.2024'!$A$2:$D$70989,3,FALSE)</f>
        <v>747</v>
      </c>
      <c r="I926" s="395"/>
      <c r="J926" s="414">
        <v>300</v>
      </c>
      <c r="K926" s="396"/>
      <c r="L926" s="396"/>
      <c r="M926" s="396">
        <v>44489</v>
      </c>
      <c r="N926" s="395"/>
      <c r="O926" s="397">
        <v>9791036319266</v>
      </c>
      <c r="P926" s="395" t="s">
        <v>2773</v>
      </c>
      <c r="Q926" s="395">
        <v>4626338</v>
      </c>
      <c r="R926" s="398">
        <v>6.2</v>
      </c>
      <c r="S926" s="398">
        <f t="shared" si="130"/>
        <v>5.8767772511848344</v>
      </c>
      <c r="T926" s="399">
        <v>5.5E-2</v>
      </c>
      <c r="U926" s="1077"/>
      <c r="V926" s="400">
        <f t="shared" si="133"/>
        <v>0</v>
      </c>
      <c r="W926" s="401">
        <f t="shared" si="131"/>
        <v>0</v>
      </c>
      <c r="X926" s="402"/>
      <c r="Y926" s="402"/>
      <c r="Z926" s="402"/>
      <c r="AA926" s="402"/>
      <c r="AB926" s="402"/>
      <c r="AC926" s="403">
        <f t="shared" si="134"/>
        <v>0</v>
      </c>
      <c r="AD926" s="404">
        <f>IF($AC$2430&lt;85,AC926,AC926-(AC926*'EN-TÊTE DÉLÉGUES'!$C$37))</f>
        <v>0</v>
      </c>
      <c r="AE926" s="405">
        <f t="shared" si="132"/>
        <v>5.5E-2</v>
      </c>
      <c r="AF926" s="406">
        <f t="shared" si="137"/>
        <v>0</v>
      </c>
      <c r="AG926" s="407">
        <f t="shared" si="138"/>
        <v>0</v>
      </c>
    </row>
    <row r="927" spans="1:36" s="408" customFormat="1" ht="12" customHeight="1" x14ac:dyDescent="0.15">
      <c r="A927" s="391">
        <v>9791036319273</v>
      </c>
      <c r="B927" s="395">
        <v>42</v>
      </c>
      <c r="C927" s="426" t="s">
        <v>699</v>
      </c>
      <c r="D927" s="393" t="s">
        <v>381</v>
      </c>
      <c r="E927" s="393" t="s">
        <v>5491</v>
      </c>
      <c r="F927" s="450" t="s">
        <v>3578</v>
      </c>
      <c r="G927" s="393" t="s">
        <v>3242</v>
      </c>
      <c r="H927" s="394">
        <f>VLOOKUP(A927,'02.04.2024'!$A$2:$D$70989,3,FALSE)</f>
        <v>1267</v>
      </c>
      <c r="I927" s="395"/>
      <c r="J927" s="414">
        <v>300</v>
      </c>
      <c r="K927" s="396"/>
      <c r="L927" s="396"/>
      <c r="M927" s="396">
        <v>44720</v>
      </c>
      <c r="N927" s="395"/>
      <c r="O927" s="397">
        <v>9791036319273</v>
      </c>
      <c r="P927" s="395" t="s">
        <v>3241</v>
      </c>
      <c r="Q927" s="395">
        <v>4624614</v>
      </c>
      <c r="R927" s="398">
        <v>6.2</v>
      </c>
      <c r="S927" s="398">
        <f t="shared" si="130"/>
        <v>5.8767772511848344</v>
      </c>
      <c r="T927" s="399">
        <v>5.5E-2</v>
      </c>
      <c r="U927" s="1077"/>
      <c r="V927" s="400">
        <f t="shared" si="133"/>
        <v>0</v>
      </c>
      <c r="W927" s="401">
        <f t="shared" si="131"/>
        <v>0</v>
      </c>
      <c r="X927" s="402"/>
      <c r="Y927" s="402"/>
      <c r="Z927" s="402"/>
      <c r="AA927" s="402"/>
      <c r="AB927" s="402"/>
      <c r="AC927" s="453">
        <f t="shared" si="134"/>
        <v>0</v>
      </c>
      <c r="AD927" s="454">
        <f>IF($AC$2430&lt;85,AC927,AC927-(AC927*'EN-TÊTE DÉLÉGUES'!$C$37))</f>
        <v>0</v>
      </c>
      <c r="AE927" s="455">
        <f t="shared" si="132"/>
        <v>5.5E-2</v>
      </c>
      <c r="AF927" s="456">
        <f t="shared" si="137"/>
        <v>0</v>
      </c>
      <c r="AG927" s="457">
        <f t="shared" si="138"/>
        <v>0</v>
      </c>
    </row>
    <row r="928" spans="1:36" s="420" customFormat="1" ht="12" customHeight="1" x14ac:dyDescent="0.15">
      <c r="A928" s="411">
        <v>9791036342066</v>
      </c>
      <c r="B928" s="395">
        <v>42</v>
      </c>
      <c r="C928" s="426" t="s">
        <v>699</v>
      </c>
      <c r="D928" s="393" t="s">
        <v>381</v>
      </c>
      <c r="E928" s="393" t="s">
        <v>5491</v>
      </c>
      <c r="F928" s="450" t="s">
        <v>3578</v>
      </c>
      <c r="G928" s="450" t="s">
        <v>4139</v>
      </c>
      <c r="H928" s="394">
        <f>VLOOKUP(A928,'02.04.2024'!$A$2:$D$70989,3,FALSE)</f>
        <v>3330</v>
      </c>
      <c r="I928" s="413"/>
      <c r="J928" s="413">
        <v>300</v>
      </c>
      <c r="K928" s="415"/>
      <c r="L928" s="415"/>
      <c r="M928" s="416">
        <v>44867</v>
      </c>
      <c r="N928" s="416"/>
      <c r="O928" s="394">
        <v>9791036342066</v>
      </c>
      <c r="P928" s="417" t="s">
        <v>3895</v>
      </c>
      <c r="Q928" s="414">
        <v>8491485</v>
      </c>
      <c r="R928" s="418">
        <v>6.2</v>
      </c>
      <c r="S928" s="398">
        <f t="shared" si="130"/>
        <v>5.8767772511848344</v>
      </c>
      <c r="T928" s="419">
        <v>5.5E-2</v>
      </c>
      <c r="U928" s="1077"/>
      <c r="V928" s="400">
        <f t="shared" si="133"/>
        <v>0</v>
      </c>
      <c r="W928" s="401">
        <f t="shared" si="131"/>
        <v>0</v>
      </c>
      <c r="AC928" s="453">
        <f t="shared" si="134"/>
        <v>0</v>
      </c>
      <c r="AD928" s="454">
        <f>IF($AC$2430&lt;85,AC928,AC928-(AC928*'EN-TÊTE DÉLÉGUES'!$C$37))</f>
        <v>0</v>
      </c>
      <c r="AE928" s="455">
        <f t="shared" si="132"/>
        <v>5.5E-2</v>
      </c>
      <c r="AF928" s="456">
        <f t="shared" si="137"/>
        <v>0</v>
      </c>
      <c r="AG928" s="457">
        <f t="shared" si="138"/>
        <v>0</v>
      </c>
    </row>
    <row r="929" spans="1:33" s="408" customFormat="1" ht="12" customHeight="1" x14ac:dyDescent="0.15">
      <c r="A929" s="391">
        <v>9791036337222</v>
      </c>
      <c r="B929" s="395">
        <v>42</v>
      </c>
      <c r="C929" s="393" t="s">
        <v>696</v>
      </c>
      <c r="D929" s="393" t="s">
        <v>381</v>
      </c>
      <c r="E929" s="393" t="s">
        <v>5492</v>
      </c>
      <c r="F929" s="393" t="s">
        <v>3589</v>
      </c>
      <c r="G929" s="450" t="s">
        <v>3584</v>
      </c>
      <c r="H929" s="394">
        <f>VLOOKUP(A929,'02.04.2024'!$A$2:$D$70989,3,FALSE)</f>
        <v>2740</v>
      </c>
      <c r="I929" s="395"/>
      <c r="J929" s="395">
        <v>200</v>
      </c>
      <c r="K929" s="396"/>
      <c r="L929" s="396"/>
      <c r="M929" s="396">
        <v>44587</v>
      </c>
      <c r="N929" s="396"/>
      <c r="O929" s="397">
        <v>9791036337222</v>
      </c>
      <c r="P929" s="409" t="s">
        <v>3245</v>
      </c>
      <c r="Q929" s="397">
        <v>6535815</v>
      </c>
      <c r="R929" s="398">
        <v>7.5</v>
      </c>
      <c r="S929" s="398">
        <f t="shared" si="130"/>
        <v>7.109004739336493</v>
      </c>
      <c r="T929" s="399">
        <v>5.5E-2</v>
      </c>
      <c r="U929" s="1077"/>
      <c r="V929" s="400">
        <f t="shared" ref="V929:V960" si="139">AC929</f>
        <v>0</v>
      </c>
      <c r="W929" s="401">
        <f t="shared" si="131"/>
        <v>0</v>
      </c>
      <c r="X929" s="402"/>
      <c r="Y929" s="402"/>
      <c r="Z929" s="402"/>
      <c r="AA929" s="402"/>
      <c r="AB929" s="402"/>
      <c r="AC929" s="403">
        <f t="shared" ref="AC929:AC960" si="140">W929/(1+AE929)</f>
        <v>0</v>
      </c>
      <c r="AD929" s="404">
        <f>IF($AC$2430&lt;85,AC929,AC929-(AC929*'EN-TÊTE DÉLÉGUES'!$C$37))</f>
        <v>0</v>
      </c>
      <c r="AE929" s="405">
        <f t="shared" si="132"/>
        <v>5.5E-2</v>
      </c>
      <c r="AF929" s="406">
        <f t="shared" ref="AF929:AF960" si="141">+AD929*AE929</f>
        <v>0</v>
      </c>
      <c r="AG929" s="407">
        <f t="shared" ref="AG929:AG960" si="142">+AD929+AF929</f>
        <v>0</v>
      </c>
    </row>
    <row r="930" spans="1:33" s="408" customFormat="1" ht="12" customHeight="1" x14ac:dyDescent="0.15">
      <c r="A930" s="391">
        <v>9791036337239</v>
      </c>
      <c r="B930" s="395">
        <v>42</v>
      </c>
      <c r="C930" s="393" t="s">
        <v>696</v>
      </c>
      <c r="D930" s="393" t="s">
        <v>381</v>
      </c>
      <c r="E930" s="393" t="s">
        <v>5492</v>
      </c>
      <c r="F930" s="393" t="s">
        <v>3589</v>
      </c>
      <c r="G930" s="450" t="s">
        <v>3255</v>
      </c>
      <c r="H930" s="394">
        <f>VLOOKUP(A930,'02.04.2024'!$A$2:$D$70989,3,FALSE)</f>
        <v>1706</v>
      </c>
      <c r="I930" s="395"/>
      <c r="J930" s="395">
        <v>200</v>
      </c>
      <c r="K930" s="396"/>
      <c r="L930" s="396"/>
      <c r="M930" s="396">
        <v>44587</v>
      </c>
      <c r="N930" s="579"/>
      <c r="O930" s="397">
        <v>9791036337239</v>
      </c>
      <c r="P930" s="409" t="s">
        <v>3246</v>
      </c>
      <c r="Q930" s="397">
        <v>6535938</v>
      </c>
      <c r="R930" s="398">
        <v>7.5</v>
      </c>
      <c r="S930" s="398">
        <f t="shared" si="130"/>
        <v>7.109004739336493</v>
      </c>
      <c r="T930" s="399">
        <v>5.5E-2</v>
      </c>
      <c r="U930" s="1077"/>
      <c r="V930" s="400">
        <f t="shared" si="139"/>
        <v>0</v>
      </c>
      <c r="W930" s="401">
        <f t="shared" si="131"/>
        <v>0</v>
      </c>
      <c r="X930" s="402"/>
      <c r="Y930" s="402"/>
      <c r="Z930" s="402"/>
      <c r="AA930" s="402"/>
      <c r="AB930" s="402"/>
      <c r="AC930" s="403">
        <f t="shared" si="140"/>
        <v>0</v>
      </c>
      <c r="AD930" s="404">
        <f>IF($AC$2430&lt;85,AC930,AC930-(AC930*'EN-TÊTE DÉLÉGUES'!$C$37))</f>
        <v>0</v>
      </c>
      <c r="AE930" s="405">
        <f t="shared" si="132"/>
        <v>5.5E-2</v>
      </c>
      <c r="AF930" s="406">
        <f t="shared" si="141"/>
        <v>0</v>
      </c>
      <c r="AG930" s="407">
        <f t="shared" si="142"/>
        <v>0</v>
      </c>
    </row>
    <row r="931" spans="1:33" s="408" customFormat="1" ht="12" customHeight="1" x14ac:dyDescent="0.15">
      <c r="A931" s="391">
        <v>9791036337246</v>
      </c>
      <c r="B931" s="395">
        <v>42</v>
      </c>
      <c r="C931" s="393" t="s">
        <v>696</v>
      </c>
      <c r="D931" s="393" t="s">
        <v>381</v>
      </c>
      <c r="E931" s="393" t="s">
        <v>5492</v>
      </c>
      <c r="F931" s="393" t="s">
        <v>3589</v>
      </c>
      <c r="G931" s="450" t="s">
        <v>3585</v>
      </c>
      <c r="H931" s="394">
        <f>VLOOKUP(A931,'02.04.2024'!$A$2:$D$70989,3,FALSE)</f>
        <v>1870</v>
      </c>
      <c r="I931" s="395"/>
      <c r="J931" s="414">
        <v>850</v>
      </c>
      <c r="K931" s="396"/>
      <c r="L931" s="396"/>
      <c r="M931" s="396">
        <v>44587</v>
      </c>
      <c r="N931" s="579"/>
      <c r="O931" s="397">
        <v>9791036337246</v>
      </c>
      <c r="P931" s="409" t="s">
        <v>3247</v>
      </c>
      <c r="Q931" s="397">
        <v>6554528</v>
      </c>
      <c r="R931" s="398">
        <v>7.5</v>
      </c>
      <c r="S931" s="398">
        <f t="shared" si="130"/>
        <v>7.109004739336493</v>
      </c>
      <c r="T931" s="399">
        <v>5.5E-2</v>
      </c>
      <c r="U931" s="1077"/>
      <c r="V931" s="400">
        <f t="shared" si="139"/>
        <v>0</v>
      </c>
      <c r="W931" s="401">
        <f t="shared" si="131"/>
        <v>0</v>
      </c>
      <c r="X931" s="402"/>
      <c r="Y931" s="402"/>
      <c r="Z931" s="402"/>
      <c r="AA931" s="402"/>
      <c r="AB931" s="402"/>
      <c r="AC931" s="403">
        <f t="shared" si="140"/>
        <v>0</v>
      </c>
      <c r="AD931" s="404">
        <f>IF($AC$2430&lt;85,AC931,AC931-(AC931*'EN-TÊTE DÉLÉGUES'!$C$37))</f>
        <v>0</v>
      </c>
      <c r="AE931" s="405">
        <f t="shared" si="132"/>
        <v>5.5E-2</v>
      </c>
      <c r="AF931" s="406">
        <f t="shared" si="141"/>
        <v>0</v>
      </c>
      <c r="AG931" s="407">
        <f t="shared" si="142"/>
        <v>0</v>
      </c>
    </row>
    <row r="932" spans="1:33" s="408" customFormat="1" ht="12" customHeight="1" x14ac:dyDescent="0.15">
      <c r="A932" s="391">
        <v>9791036337253</v>
      </c>
      <c r="B932" s="395">
        <v>42</v>
      </c>
      <c r="C932" s="393" t="s">
        <v>696</v>
      </c>
      <c r="D932" s="393" t="s">
        <v>381</v>
      </c>
      <c r="E932" s="393" t="s">
        <v>5492</v>
      </c>
      <c r="F932" s="393" t="s">
        <v>3589</v>
      </c>
      <c r="G932" s="450" t="s">
        <v>807</v>
      </c>
      <c r="H932" s="394">
        <f>VLOOKUP(A932,'02.04.2024'!$A$2:$D$70989,3,FALSE)</f>
        <v>2397</v>
      </c>
      <c r="I932" s="395"/>
      <c r="J932" s="414">
        <v>850</v>
      </c>
      <c r="K932" s="396"/>
      <c r="L932" s="396"/>
      <c r="M932" s="396">
        <v>44587</v>
      </c>
      <c r="N932" s="579"/>
      <c r="O932" s="397">
        <v>9791036337253</v>
      </c>
      <c r="P932" s="409" t="s">
        <v>3248</v>
      </c>
      <c r="Q932" s="397">
        <v>6536061</v>
      </c>
      <c r="R932" s="398">
        <v>7.5</v>
      </c>
      <c r="S932" s="398">
        <f t="shared" si="130"/>
        <v>7.109004739336493</v>
      </c>
      <c r="T932" s="399">
        <v>5.5E-2</v>
      </c>
      <c r="U932" s="1077"/>
      <c r="V932" s="400">
        <f t="shared" si="139"/>
        <v>0</v>
      </c>
      <c r="W932" s="401">
        <f t="shared" si="131"/>
        <v>0</v>
      </c>
      <c r="X932" s="402"/>
      <c r="Y932" s="402"/>
      <c r="Z932" s="402"/>
      <c r="AA932" s="402"/>
      <c r="AB932" s="402"/>
      <c r="AC932" s="403">
        <f t="shared" si="140"/>
        <v>0</v>
      </c>
      <c r="AD932" s="404">
        <f>IF($AC$2430&lt;85,AC932,AC932-(AC932*'EN-TÊTE DÉLÉGUES'!$C$37))</f>
        <v>0</v>
      </c>
      <c r="AE932" s="405">
        <f t="shared" si="132"/>
        <v>5.5E-2</v>
      </c>
      <c r="AF932" s="406">
        <f t="shared" si="141"/>
        <v>0</v>
      </c>
      <c r="AG932" s="407">
        <f t="shared" si="142"/>
        <v>0</v>
      </c>
    </row>
    <row r="933" spans="1:33" s="408" customFormat="1" ht="12" customHeight="1" x14ac:dyDescent="0.15">
      <c r="A933" s="391">
        <v>9791036337260</v>
      </c>
      <c r="B933" s="395">
        <v>42</v>
      </c>
      <c r="C933" s="393" t="s">
        <v>696</v>
      </c>
      <c r="D933" s="393" t="s">
        <v>381</v>
      </c>
      <c r="E933" s="393" t="s">
        <v>5492</v>
      </c>
      <c r="F933" s="393" t="s">
        <v>3589</v>
      </c>
      <c r="G933" s="450" t="s">
        <v>3586</v>
      </c>
      <c r="H933" s="394">
        <f>VLOOKUP(A933,'02.04.2024'!$A$2:$D$70989,3,FALSE)</f>
        <v>2245</v>
      </c>
      <c r="I933" s="395"/>
      <c r="J933" s="414">
        <v>850</v>
      </c>
      <c r="K933" s="396"/>
      <c r="L933" s="396"/>
      <c r="M933" s="396">
        <v>44587</v>
      </c>
      <c r="N933" s="396"/>
      <c r="O933" s="397">
        <v>9791036337260</v>
      </c>
      <c r="P933" s="409" t="s">
        <v>3249</v>
      </c>
      <c r="Q933" s="397">
        <v>6536184</v>
      </c>
      <c r="R933" s="398">
        <v>7.5</v>
      </c>
      <c r="S933" s="398">
        <f t="shared" si="130"/>
        <v>7.109004739336493</v>
      </c>
      <c r="T933" s="399">
        <v>5.5E-2</v>
      </c>
      <c r="U933" s="1077"/>
      <c r="V933" s="400">
        <f t="shared" si="139"/>
        <v>0</v>
      </c>
      <c r="W933" s="401">
        <f t="shared" si="131"/>
        <v>0</v>
      </c>
      <c r="X933" s="402"/>
      <c r="Y933" s="402"/>
      <c r="Z933" s="402"/>
      <c r="AA933" s="402"/>
      <c r="AB933" s="402"/>
      <c r="AC933" s="403">
        <f t="shared" si="140"/>
        <v>0</v>
      </c>
      <c r="AD933" s="404">
        <f>IF($AC$2430&lt;85,AC933,AC933-(AC933*'EN-TÊTE DÉLÉGUES'!$C$37))</f>
        <v>0</v>
      </c>
      <c r="AE933" s="405">
        <f t="shared" si="132"/>
        <v>5.5E-2</v>
      </c>
      <c r="AF933" s="406">
        <f t="shared" si="141"/>
        <v>0</v>
      </c>
      <c r="AG933" s="407">
        <f t="shared" si="142"/>
        <v>0</v>
      </c>
    </row>
    <row r="934" spans="1:33" s="408" customFormat="1" ht="12" customHeight="1" x14ac:dyDescent="0.15">
      <c r="A934" s="391">
        <v>9791036337277</v>
      </c>
      <c r="B934" s="395">
        <v>42</v>
      </c>
      <c r="C934" s="393" t="s">
        <v>696</v>
      </c>
      <c r="D934" s="393" t="s">
        <v>381</v>
      </c>
      <c r="E934" s="393" t="s">
        <v>5492</v>
      </c>
      <c r="F934" s="393" t="s">
        <v>3589</v>
      </c>
      <c r="G934" s="450" t="s">
        <v>3256</v>
      </c>
      <c r="H934" s="394">
        <f>VLOOKUP(A934,'02.04.2024'!$A$2:$D$70989,3,FALSE)</f>
        <v>2461</v>
      </c>
      <c r="I934" s="395"/>
      <c r="J934" s="414">
        <v>850</v>
      </c>
      <c r="K934" s="396"/>
      <c r="L934" s="396"/>
      <c r="M934" s="396">
        <v>44587</v>
      </c>
      <c r="N934" s="396"/>
      <c r="O934" s="397">
        <v>9791036337277</v>
      </c>
      <c r="P934" s="409" t="s">
        <v>3250</v>
      </c>
      <c r="Q934" s="397">
        <v>6536307</v>
      </c>
      <c r="R934" s="398">
        <v>7.5</v>
      </c>
      <c r="S934" s="398">
        <f t="shared" si="130"/>
        <v>7.109004739336493</v>
      </c>
      <c r="T934" s="399">
        <v>5.5E-2</v>
      </c>
      <c r="U934" s="1077"/>
      <c r="V934" s="400">
        <f t="shared" si="139"/>
        <v>0</v>
      </c>
      <c r="W934" s="401">
        <f t="shared" si="131"/>
        <v>0</v>
      </c>
      <c r="X934" s="402"/>
      <c r="Y934" s="402"/>
      <c r="Z934" s="402"/>
      <c r="AA934" s="402"/>
      <c r="AB934" s="402"/>
      <c r="AC934" s="403">
        <f t="shared" si="140"/>
        <v>0</v>
      </c>
      <c r="AD934" s="404">
        <f>IF($AC$2430&lt;85,AC934,AC934-(AC934*'EN-TÊTE DÉLÉGUES'!$C$37))</f>
        <v>0</v>
      </c>
      <c r="AE934" s="405">
        <f t="shared" si="132"/>
        <v>5.5E-2</v>
      </c>
      <c r="AF934" s="406">
        <f t="shared" si="141"/>
        <v>0</v>
      </c>
      <c r="AG934" s="407">
        <f t="shared" si="142"/>
        <v>0</v>
      </c>
    </row>
    <row r="935" spans="1:33" s="408" customFormat="1" ht="12" customHeight="1" x14ac:dyDescent="0.15">
      <c r="A935" s="391">
        <v>9791036337284</v>
      </c>
      <c r="B935" s="395">
        <v>42</v>
      </c>
      <c r="C935" s="393" t="s">
        <v>696</v>
      </c>
      <c r="D935" s="393" t="s">
        <v>381</v>
      </c>
      <c r="E935" s="393" t="s">
        <v>5492</v>
      </c>
      <c r="F935" s="393" t="s">
        <v>3589</v>
      </c>
      <c r="G935" s="450" t="s">
        <v>3587</v>
      </c>
      <c r="H935" s="394">
        <f>VLOOKUP(A935,'02.04.2024'!$A$2:$D$70989,3,FALSE)</f>
        <v>2773</v>
      </c>
      <c r="I935" s="395"/>
      <c r="J935" s="414">
        <v>850</v>
      </c>
      <c r="K935" s="396"/>
      <c r="L935" s="396"/>
      <c r="M935" s="396">
        <v>44587</v>
      </c>
      <c r="N935" s="579"/>
      <c r="O935" s="397">
        <v>9791036337284</v>
      </c>
      <c r="P935" s="409" t="s">
        <v>3251</v>
      </c>
      <c r="Q935" s="397">
        <v>6534953</v>
      </c>
      <c r="R935" s="398">
        <v>7.5</v>
      </c>
      <c r="S935" s="398">
        <f t="shared" si="130"/>
        <v>7.109004739336493</v>
      </c>
      <c r="T935" s="399">
        <v>5.5E-2</v>
      </c>
      <c r="U935" s="1077"/>
      <c r="V935" s="400">
        <f t="shared" si="139"/>
        <v>0</v>
      </c>
      <c r="W935" s="401">
        <f t="shared" si="131"/>
        <v>0</v>
      </c>
      <c r="X935" s="402"/>
      <c r="Y935" s="402"/>
      <c r="Z935" s="402"/>
      <c r="AA935" s="402"/>
      <c r="AB935" s="402"/>
      <c r="AC935" s="403">
        <f t="shared" si="140"/>
        <v>0</v>
      </c>
      <c r="AD935" s="404">
        <f>IF($AC$2430&lt;85,AC935,AC935-(AC935*'EN-TÊTE DÉLÉGUES'!$C$37))</f>
        <v>0</v>
      </c>
      <c r="AE935" s="405">
        <f t="shared" si="132"/>
        <v>5.5E-2</v>
      </c>
      <c r="AF935" s="406">
        <f t="shared" si="141"/>
        <v>0</v>
      </c>
      <c r="AG935" s="407">
        <f t="shared" si="142"/>
        <v>0</v>
      </c>
    </row>
    <row r="936" spans="1:33" s="408" customFormat="1" ht="12" customHeight="1" x14ac:dyDescent="0.15">
      <c r="A936" s="391">
        <v>9791036337291</v>
      </c>
      <c r="B936" s="395">
        <v>42</v>
      </c>
      <c r="C936" s="393" t="s">
        <v>696</v>
      </c>
      <c r="D936" s="393" t="s">
        <v>381</v>
      </c>
      <c r="E936" s="393" t="s">
        <v>5492</v>
      </c>
      <c r="F936" s="393" t="s">
        <v>3589</v>
      </c>
      <c r="G936" s="450" t="s">
        <v>808</v>
      </c>
      <c r="H936" s="394">
        <f>VLOOKUP(A936,'02.04.2024'!$A$2:$D$70989,3,FALSE)</f>
        <v>2690</v>
      </c>
      <c r="I936" s="395"/>
      <c r="J936" s="414">
        <v>850</v>
      </c>
      <c r="K936" s="396"/>
      <c r="L936" s="396"/>
      <c r="M936" s="396">
        <v>44587</v>
      </c>
      <c r="N936" s="396"/>
      <c r="O936" s="397">
        <v>9791036337291</v>
      </c>
      <c r="P936" s="409" t="s">
        <v>3252</v>
      </c>
      <c r="Q936" s="397">
        <v>6579149</v>
      </c>
      <c r="R936" s="398">
        <v>7.5</v>
      </c>
      <c r="S936" s="398">
        <f t="shared" si="130"/>
        <v>7.109004739336493</v>
      </c>
      <c r="T936" s="399">
        <v>5.5E-2</v>
      </c>
      <c r="U936" s="1077"/>
      <c r="V936" s="400">
        <f t="shared" si="139"/>
        <v>0</v>
      </c>
      <c r="W936" s="401">
        <f t="shared" si="131"/>
        <v>0</v>
      </c>
      <c r="X936" s="402"/>
      <c r="Y936" s="402"/>
      <c r="Z936" s="402"/>
      <c r="AA936" s="402"/>
      <c r="AB936" s="402"/>
      <c r="AC936" s="403">
        <f t="shared" si="140"/>
        <v>0</v>
      </c>
      <c r="AD936" s="404">
        <f>IF($AC$2430&lt;85,AC936,AC936-(AC936*'EN-TÊTE DÉLÉGUES'!$C$37))</f>
        <v>0</v>
      </c>
      <c r="AE936" s="405">
        <f t="shared" si="132"/>
        <v>5.5E-2</v>
      </c>
      <c r="AF936" s="406">
        <f t="shared" si="141"/>
        <v>0</v>
      </c>
      <c r="AG936" s="407">
        <f t="shared" si="142"/>
        <v>0</v>
      </c>
    </row>
    <row r="937" spans="1:33" s="408" customFormat="1" ht="12" customHeight="1" x14ac:dyDescent="0.15">
      <c r="A937" s="391">
        <v>9791036337307</v>
      </c>
      <c r="B937" s="395">
        <v>42</v>
      </c>
      <c r="C937" s="393" t="s">
        <v>696</v>
      </c>
      <c r="D937" s="393" t="s">
        <v>381</v>
      </c>
      <c r="E937" s="393" t="s">
        <v>5492</v>
      </c>
      <c r="F937" s="393" t="s">
        <v>3589</v>
      </c>
      <c r="G937" s="450" t="s">
        <v>3257</v>
      </c>
      <c r="H937" s="394">
        <f>VLOOKUP(A937,'02.04.2024'!$A$2:$D$70989,3,FALSE)</f>
        <v>2602</v>
      </c>
      <c r="I937" s="395"/>
      <c r="J937" s="414">
        <v>850</v>
      </c>
      <c r="K937" s="396"/>
      <c r="L937" s="396"/>
      <c r="M937" s="396">
        <v>44587</v>
      </c>
      <c r="N937" s="396"/>
      <c r="O937" s="397">
        <v>9791036337307</v>
      </c>
      <c r="P937" s="409" t="s">
        <v>3253</v>
      </c>
      <c r="Q937" s="397">
        <v>6536430</v>
      </c>
      <c r="R937" s="398">
        <v>7.5</v>
      </c>
      <c r="S937" s="398">
        <f t="shared" si="130"/>
        <v>7.109004739336493</v>
      </c>
      <c r="T937" s="399">
        <v>5.5E-2</v>
      </c>
      <c r="U937" s="1077"/>
      <c r="V937" s="400">
        <f t="shared" si="139"/>
        <v>0</v>
      </c>
      <c r="W937" s="401">
        <f t="shared" si="131"/>
        <v>0</v>
      </c>
      <c r="X937" s="402"/>
      <c r="Y937" s="402"/>
      <c r="Z937" s="402"/>
      <c r="AA937" s="402"/>
      <c r="AB937" s="402"/>
      <c r="AC937" s="403">
        <f t="shared" si="140"/>
        <v>0</v>
      </c>
      <c r="AD937" s="404">
        <f>IF($AC$2430&lt;85,AC937,AC937-(AC937*'EN-TÊTE DÉLÉGUES'!$C$37))</f>
        <v>0</v>
      </c>
      <c r="AE937" s="405">
        <f t="shared" si="132"/>
        <v>5.5E-2</v>
      </c>
      <c r="AF937" s="406">
        <f t="shared" si="141"/>
        <v>0</v>
      </c>
      <c r="AG937" s="407">
        <f t="shared" si="142"/>
        <v>0</v>
      </c>
    </row>
    <row r="938" spans="1:33" s="408" customFormat="1" ht="12" customHeight="1" x14ac:dyDescent="0.15">
      <c r="A938" s="391">
        <v>9791036337314</v>
      </c>
      <c r="B938" s="395">
        <v>42</v>
      </c>
      <c r="C938" s="393" t="s">
        <v>696</v>
      </c>
      <c r="D938" s="393" t="s">
        <v>381</v>
      </c>
      <c r="E938" s="393" t="s">
        <v>5492</v>
      </c>
      <c r="F938" s="393" t="s">
        <v>3589</v>
      </c>
      <c r="G938" s="450" t="s">
        <v>3588</v>
      </c>
      <c r="H938" s="394">
        <f>VLOOKUP(A938,'02.04.2024'!$A$2:$D$70989,3,FALSE)</f>
        <v>2656</v>
      </c>
      <c r="I938" s="395"/>
      <c r="J938" s="414">
        <v>850</v>
      </c>
      <c r="K938" s="396"/>
      <c r="L938" s="396"/>
      <c r="M938" s="396">
        <v>44587</v>
      </c>
      <c r="N938" s="396"/>
      <c r="O938" s="397">
        <v>9791036337314</v>
      </c>
      <c r="P938" s="409" t="s">
        <v>3254</v>
      </c>
      <c r="Q938" s="397">
        <v>6536553</v>
      </c>
      <c r="R938" s="398">
        <v>7.5</v>
      </c>
      <c r="S938" s="398">
        <f t="shared" si="130"/>
        <v>7.109004739336493</v>
      </c>
      <c r="T938" s="399">
        <v>5.5E-2</v>
      </c>
      <c r="U938" s="1077"/>
      <c r="V938" s="400">
        <f t="shared" si="139"/>
        <v>0</v>
      </c>
      <c r="W938" s="401">
        <f t="shared" si="131"/>
        <v>0</v>
      </c>
      <c r="X938" s="402"/>
      <c r="Y938" s="402"/>
      <c r="Z938" s="402"/>
      <c r="AA938" s="402"/>
      <c r="AB938" s="402"/>
      <c r="AC938" s="403">
        <f t="shared" si="140"/>
        <v>0</v>
      </c>
      <c r="AD938" s="404">
        <f>IF($AC$2430&lt;85,AC938,AC938-(AC938*'EN-TÊTE DÉLÉGUES'!$C$37))</f>
        <v>0</v>
      </c>
      <c r="AE938" s="405">
        <f t="shared" si="132"/>
        <v>5.5E-2</v>
      </c>
      <c r="AF938" s="406">
        <f t="shared" si="141"/>
        <v>0</v>
      </c>
      <c r="AG938" s="407">
        <f t="shared" si="142"/>
        <v>0</v>
      </c>
    </row>
    <row r="939" spans="1:33" s="408" customFormat="1" ht="12" customHeight="1" x14ac:dyDescent="0.15">
      <c r="A939" s="391">
        <v>9782747049740</v>
      </c>
      <c r="B939" s="395">
        <v>42</v>
      </c>
      <c r="C939" s="393" t="s">
        <v>696</v>
      </c>
      <c r="D939" s="393" t="s">
        <v>381</v>
      </c>
      <c r="E939" s="393" t="s">
        <v>5492</v>
      </c>
      <c r="F939" s="393" t="s">
        <v>480</v>
      </c>
      <c r="G939" s="450" t="s">
        <v>809</v>
      </c>
      <c r="H939" s="394">
        <f>VLOOKUP(A939,'02.04.2024'!$A$2:$D$70989,3,FALSE)</f>
        <v>265</v>
      </c>
      <c r="I939" s="395"/>
      <c r="J939" s="395">
        <v>300</v>
      </c>
      <c r="K939" s="396"/>
      <c r="L939" s="396"/>
      <c r="M939" s="396">
        <v>42089</v>
      </c>
      <c r="N939" s="579"/>
      <c r="O939" s="397">
        <v>9782747049740</v>
      </c>
      <c r="P939" s="409" t="s">
        <v>188</v>
      </c>
      <c r="Q939" s="397">
        <v>3284813</v>
      </c>
      <c r="R939" s="398">
        <v>7.5</v>
      </c>
      <c r="S939" s="398">
        <f t="shared" si="130"/>
        <v>7.109004739336493</v>
      </c>
      <c r="T939" s="399">
        <v>5.5E-2</v>
      </c>
      <c r="U939" s="1077"/>
      <c r="V939" s="400">
        <f t="shared" si="139"/>
        <v>0</v>
      </c>
      <c r="W939" s="401">
        <f t="shared" si="131"/>
        <v>0</v>
      </c>
      <c r="X939" s="402"/>
      <c r="Y939" s="402"/>
      <c r="Z939" s="402"/>
      <c r="AA939" s="402"/>
      <c r="AB939" s="402"/>
      <c r="AC939" s="403">
        <f t="shared" si="140"/>
        <v>0</v>
      </c>
      <c r="AD939" s="404">
        <f>IF($AC$2430&lt;85,AC939,AC939-(AC939*'EN-TÊTE DÉLÉGUES'!$C$37))</f>
        <v>0</v>
      </c>
      <c r="AE939" s="405">
        <f t="shared" si="132"/>
        <v>5.5E-2</v>
      </c>
      <c r="AF939" s="406">
        <f t="shared" si="141"/>
        <v>0</v>
      </c>
      <c r="AG939" s="407">
        <f t="shared" si="142"/>
        <v>0</v>
      </c>
    </row>
    <row r="940" spans="1:33" s="408" customFormat="1" ht="12" customHeight="1" x14ac:dyDescent="0.15">
      <c r="A940" s="391">
        <v>9782747049771</v>
      </c>
      <c r="B940" s="395">
        <v>43</v>
      </c>
      <c r="C940" s="393" t="s">
        <v>696</v>
      </c>
      <c r="D940" s="393" t="s">
        <v>381</v>
      </c>
      <c r="E940" s="393" t="s">
        <v>5492</v>
      </c>
      <c r="F940" s="393" t="s">
        <v>480</v>
      </c>
      <c r="G940" s="450" t="s">
        <v>1275</v>
      </c>
      <c r="H940" s="394">
        <f>VLOOKUP(A940,'02.04.2024'!$A$2:$D$70989,3,FALSE)</f>
        <v>398</v>
      </c>
      <c r="I940" s="395"/>
      <c r="J940" s="395">
        <v>300</v>
      </c>
      <c r="K940" s="396"/>
      <c r="L940" s="396"/>
      <c r="M940" s="396">
        <v>42466</v>
      </c>
      <c r="N940" s="579"/>
      <c r="O940" s="397">
        <v>9782747049771</v>
      </c>
      <c r="P940" s="409" t="s">
        <v>245</v>
      </c>
      <c r="Q940" s="397">
        <v>3892430</v>
      </c>
      <c r="R940" s="398">
        <v>7.5</v>
      </c>
      <c r="S940" s="398">
        <f t="shared" si="130"/>
        <v>7.109004739336493</v>
      </c>
      <c r="T940" s="399">
        <v>5.5E-2</v>
      </c>
      <c r="U940" s="1077"/>
      <c r="V940" s="400">
        <f t="shared" si="139"/>
        <v>0</v>
      </c>
      <c r="W940" s="401">
        <f t="shared" si="131"/>
        <v>0</v>
      </c>
      <c r="X940" s="402"/>
      <c r="Y940" s="402"/>
      <c r="Z940" s="402"/>
      <c r="AA940" s="402"/>
      <c r="AB940" s="402"/>
      <c r="AC940" s="403">
        <f t="shared" si="140"/>
        <v>0</v>
      </c>
      <c r="AD940" s="404">
        <f>IF($AC$2430&lt;85,AC940,AC940-(AC940*'EN-TÊTE DÉLÉGUES'!$C$37))</f>
        <v>0</v>
      </c>
      <c r="AE940" s="405">
        <f t="shared" si="132"/>
        <v>5.5E-2</v>
      </c>
      <c r="AF940" s="406">
        <f t="shared" si="141"/>
        <v>0</v>
      </c>
      <c r="AG940" s="407">
        <f t="shared" si="142"/>
        <v>0</v>
      </c>
    </row>
    <row r="941" spans="1:33" s="408" customFormat="1" ht="12" customHeight="1" x14ac:dyDescent="0.15">
      <c r="A941" s="391">
        <v>9782747081108</v>
      </c>
      <c r="B941" s="395">
        <v>43</v>
      </c>
      <c r="C941" s="393" t="s">
        <v>696</v>
      </c>
      <c r="D941" s="393" t="s">
        <v>381</v>
      </c>
      <c r="E941" s="393" t="s">
        <v>5492</v>
      </c>
      <c r="F941" s="393" t="s">
        <v>812</v>
      </c>
      <c r="G941" s="450" t="s">
        <v>1253</v>
      </c>
      <c r="H941" s="394">
        <f>VLOOKUP(A941,'02.04.2024'!$A$2:$D$70989,3,FALSE)</f>
        <v>2402</v>
      </c>
      <c r="I941" s="395"/>
      <c r="J941" s="395">
        <v>200</v>
      </c>
      <c r="K941" s="396"/>
      <c r="L941" s="396"/>
      <c r="M941" s="396">
        <v>42837</v>
      </c>
      <c r="N941" s="579"/>
      <c r="O941" s="397">
        <v>9782747081108</v>
      </c>
      <c r="P941" s="409" t="s">
        <v>398</v>
      </c>
      <c r="Q941" s="397">
        <v>3599159</v>
      </c>
      <c r="R941" s="398">
        <v>8.3000000000000007</v>
      </c>
      <c r="S941" s="398">
        <f t="shared" si="130"/>
        <v>7.867298578199053</v>
      </c>
      <c r="T941" s="399">
        <v>5.5E-2</v>
      </c>
      <c r="U941" s="1077"/>
      <c r="V941" s="400">
        <f t="shared" si="139"/>
        <v>0</v>
      </c>
      <c r="W941" s="401">
        <f t="shared" si="131"/>
        <v>0</v>
      </c>
      <c r="X941" s="402"/>
      <c r="Y941" s="402"/>
      <c r="Z941" s="402"/>
      <c r="AA941" s="402"/>
      <c r="AB941" s="402"/>
      <c r="AC941" s="403">
        <f t="shared" si="140"/>
        <v>0</v>
      </c>
      <c r="AD941" s="404">
        <f>IF($AC$2430&lt;85,AC941,AC941-(AC941*'EN-TÊTE DÉLÉGUES'!$C$37))</f>
        <v>0</v>
      </c>
      <c r="AE941" s="405">
        <f t="shared" si="132"/>
        <v>5.5E-2</v>
      </c>
      <c r="AF941" s="406">
        <f t="shared" si="141"/>
        <v>0</v>
      </c>
      <c r="AG941" s="407">
        <f t="shared" si="142"/>
        <v>0</v>
      </c>
    </row>
    <row r="942" spans="1:33" s="408" customFormat="1" ht="12" customHeight="1" x14ac:dyDescent="0.15">
      <c r="A942" s="391">
        <v>9782747081115</v>
      </c>
      <c r="B942" s="395">
        <v>43</v>
      </c>
      <c r="C942" s="393" t="s">
        <v>696</v>
      </c>
      <c r="D942" s="393" t="s">
        <v>381</v>
      </c>
      <c r="E942" s="393" t="s">
        <v>5492</v>
      </c>
      <c r="F942" s="393" t="s">
        <v>812</v>
      </c>
      <c r="G942" s="450" t="s">
        <v>1008</v>
      </c>
      <c r="H942" s="394">
        <f>VLOOKUP(A942,'02.04.2024'!$A$2:$D$70989,3,FALSE)</f>
        <v>1839</v>
      </c>
      <c r="I942" s="395"/>
      <c r="J942" s="395">
        <v>200</v>
      </c>
      <c r="K942" s="396"/>
      <c r="L942" s="396"/>
      <c r="M942" s="396">
        <v>42970</v>
      </c>
      <c r="N942" s="579"/>
      <c r="O942" s="397">
        <v>9782747081115</v>
      </c>
      <c r="P942" s="409" t="s">
        <v>466</v>
      </c>
      <c r="Q942" s="397">
        <v>3599282</v>
      </c>
      <c r="R942" s="398">
        <v>8.3000000000000007</v>
      </c>
      <c r="S942" s="398">
        <f t="shared" si="130"/>
        <v>7.867298578199053</v>
      </c>
      <c r="T942" s="399">
        <v>5.5E-2</v>
      </c>
      <c r="U942" s="1077"/>
      <c r="V942" s="400">
        <f t="shared" si="139"/>
        <v>0</v>
      </c>
      <c r="W942" s="401">
        <f t="shared" si="131"/>
        <v>0</v>
      </c>
      <c r="X942" s="402"/>
      <c r="Y942" s="402"/>
      <c r="Z942" s="402"/>
      <c r="AA942" s="402"/>
      <c r="AB942" s="402"/>
      <c r="AC942" s="403">
        <f t="shared" si="140"/>
        <v>0</v>
      </c>
      <c r="AD942" s="404">
        <f>IF($AC$2430&lt;85,AC942,AC942-(AC942*'EN-TÊTE DÉLÉGUES'!$C$37))</f>
        <v>0</v>
      </c>
      <c r="AE942" s="405">
        <f t="shared" si="132"/>
        <v>5.5E-2</v>
      </c>
      <c r="AF942" s="406">
        <f t="shared" si="141"/>
        <v>0</v>
      </c>
      <c r="AG942" s="407">
        <f t="shared" si="142"/>
        <v>0</v>
      </c>
    </row>
    <row r="943" spans="1:33" s="408" customFormat="1" ht="12" customHeight="1" x14ac:dyDescent="0.15">
      <c r="A943" s="449">
        <v>9782747083003</v>
      </c>
      <c r="B943" s="395">
        <v>43</v>
      </c>
      <c r="C943" s="450" t="s">
        <v>696</v>
      </c>
      <c r="D943" s="393" t="s">
        <v>381</v>
      </c>
      <c r="E943" s="393" t="s">
        <v>5492</v>
      </c>
      <c r="F943" s="393" t="s">
        <v>812</v>
      </c>
      <c r="G943" s="450" t="s">
        <v>810</v>
      </c>
      <c r="H943" s="394">
        <f>VLOOKUP(A943,'02.04.2024'!$A$2:$D$70989,3,FALSE)</f>
        <v>1775</v>
      </c>
      <c r="I943" s="395"/>
      <c r="J943" s="414">
        <v>200</v>
      </c>
      <c r="K943" s="396"/>
      <c r="L943" s="396"/>
      <c r="M943" s="396">
        <v>43117</v>
      </c>
      <c r="N943" s="396"/>
      <c r="O943" s="394">
        <v>9782747083003</v>
      </c>
      <c r="P943" s="451" t="s">
        <v>512</v>
      </c>
      <c r="Q943" s="394">
        <v>5825397</v>
      </c>
      <c r="R943" s="398">
        <v>8.3000000000000007</v>
      </c>
      <c r="S943" s="398">
        <f t="shared" si="130"/>
        <v>7.867298578199053</v>
      </c>
      <c r="T943" s="452">
        <v>5.5E-2</v>
      </c>
      <c r="U943" s="1077"/>
      <c r="V943" s="400">
        <f t="shared" si="139"/>
        <v>0</v>
      </c>
      <c r="W943" s="401">
        <f t="shared" si="131"/>
        <v>0</v>
      </c>
      <c r="X943" s="402"/>
      <c r="Y943" s="402"/>
      <c r="Z943" s="402"/>
      <c r="AA943" s="402"/>
      <c r="AB943" s="402"/>
      <c r="AC943" s="403">
        <f t="shared" si="140"/>
        <v>0</v>
      </c>
      <c r="AD943" s="404">
        <f>IF($AC$2430&lt;85,AC943,AC943-(AC943*'EN-TÊTE DÉLÉGUES'!$C$37))</f>
        <v>0</v>
      </c>
      <c r="AE943" s="405">
        <f t="shared" si="132"/>
        <v>5.5E-2</v>
      </c>
      <c r="AF943" s="406">
        <f t="shared" si="141"/>
        <v>0</v>
      </c>
      <c r="AG943" s="407">
        <f t="shared" si="142"/>
        <v>0</v>
      </c>
    </row>
    <row r="944" spans="1:33" s="408" customFormat="1" ht="12" customHeight="1" x14ac:dyDescent="0.15">
      <c r="A944" s="449">
        <v>9782747083010</v>
      </c>
      <c r="B944" s="395">
        <v>43</v>
      </c>
      <c r="C944" s="450" t="s">
        <v>696</v>
      </c>
      <c r="D944" s="393" t="s">
        <v>381</v>
      </c>
      <c r="E944" s="393" t="s">
        <v>5492</v>
      </c>
      <c r="F944" s="393" t="s">
        <v>812</v>
      </c>
      <c r="G944" s="450" t="s">
        <v>1299</v>
      </c>
      <c r="H944" s="394">
        <f>VLOOKUP(A944,'02.04.2024'!$A$2:$D$70989,3,FALSE)</f>
        <v>1236</v>
      </c>
      <c r="I944" s="395"/>
      <c r="J944" s="414">
        <v>200</v>
      </c>
      <c r="K944" s="396"/>
      <c r="L944" s="396"/>
      <c r="M944" s="396">
        <v>43243</v>
      </c>
      <c r="N944" s="396"/>
      <c r="O944" s="394">
        <v>9782747083010</v>
      </c>
      <c r="P944" s="451" t="s">
        <v>535</v>
      </c>
      <c r="Q944" s="394">
        <v>5825274</v>
      </c>
      <c r="R944" s="398">
        <v>8.3000000000000007</v>
      </c>
      <c r="S944" s="398">
        <f t="shared" si="130"/>
        <v>7.867298578199053</v>
      </c>
      <c r="T944" s="452">
        <v>5.5E-2</v>
      </c>
      <c r="U944" s="1077"/>
      <c r="V944" s="400">
        <f t="shared" si="139"/>
        <v>0</v>
      </c>
      <c r="W944" s="401">
        <f t="shared" si="131"/>
        <v>0</v>
      </c>
      <c r="X944" s="402"/>
      <c r="Y944" s="402"/>
      <c r="Z944" s="402"/>
      <c r="AA944" s="402"/>
      <c r="AB944" s="402"/>
      <c r="AC944" s="403">
        <f t="shared" si="140"/>
        <v>0</v>
      </c>
      <c r="AD944" s="404">
        <f>IF($AC$2430&lt;85,AC944,AC944-(AC944*'EN-TÊTE DÉLÉGUES'!$C$37))</f>
        <v>0</v>
      </c>
      <c r="AE944" s="405">
        <f t="shared" si="132"/>
        <v>5.5E-2</v>
      </c>
      <c r="AF944" s="406">
        <f t="shared" si="141"/>
        <v>0</v>
      </c>
      <c r="AG944" s="407">
        <f t="shared" si="142"/>
        <v>0</v>
      </c>
    </row>
    <row r="945" spans="1:34" s="408" customFormat="1" ht="12" customHeight="1" x14ac:dyDescent="0.15">
      <c r="A945" s="449">
        <v>9782747083027</v>
      </c>
      <c r="B945" s="395">
        <v>43</v>
      </c>
      <c r="C945" s="450" t="s">
        <v>696</v>
      </c>
      <c r="D945" s="393" t="s">
        <v>381</v>
      </c>
      <c r="E945" s="393" t="s">
        <v>5492</v>
      </c>
      <c r="F945" s="393" t="s">
        <v>812</v>
      </c>
      <c r="G945" s="450" t="s">
        <v>811</v>
      </c>
      <c r="H945" s="394">
        <f>VLOOKUP(A945,'02.04.2024'!$A$2:$D$70989,3,FALSE)</f>
        <v>1562</v>
      </c>
      <c r="I945" s="395"/>
      <c r="J945" s="414">
        <v>200</v>
      </c>
      <c r="K945" s="396"/>
      <c r="L945" s="396"/>
      <c r="M945" s="396">
        <v>43341</v>
      </c>
      <c r="N945" s="579"/>
      <c r="O945" s="394">
        <v>9782747083027</v>
      </c>
      <c r="P945" s="451" t="s">
        <v>575</v>
      </c>
      <c r="Q945" s="394">
        <v>5825151</v>
      </c>
      <c r="R945" s="398">
        <v>8.3000000000000007</v>
      </c>
      <c r="S945" s="398">
        <f t="shared" si="130"/>
        <v>7.867298578199053</v>
      </c>
      <c r="T945" s="452">
        <v>5.5E-2</v>
      </c>
      <c r="U945" s="1077"/>
      <c r="V945" s="400">
        <f t="shared" si="139"/>
        <v>0</v>
      </c>
      <c r="W945" s="401">
        <f t="shared" si="131"/>
        <v>0</v>
      </c>
      <c r="X945" s="402"/>
      <c r="Y945" s="402"/>
      <c r="Z945" s="402"/>
      <c r="AA945" s="402"/>
      <c r="AB945" s="402"/>
      <c r="AC945" s="403">
        <f t="shared" si="140"/>
        <v>0</v>
      </c>
      <c r="AD945" s="404">
        <f>IF($AC$2430&lt;85,AC945,AC945-(AC945*'EN-TÊTE DÉLÉGUES'!$C$37))</f>
        <v>0</v>
      </c>
      <c r="AE945" s="405">
        <f t="shared" si="132"/>
        <v>5.5E-2</v>
      </c>
      <c r="AF945" s="406">
        <f t="shared" si="141"/>
        <v>0</v>
      </c>
      <c r="AG945" s="407">
        <f t="shared" si="142"/>
        <v>0</v>
      </c>
    </row>
    <row r="946" spans="1:34" s="408" customFormat="1" ht="12" customHeight="1" x14ac:dyDescent="0.15">
      <c r="A946" s="449">
        <v>9782747083034</v>
      </c>
      <c r="B946" s="395">
        <v>43</v>
      </c>
      <c r="C946" s="450" t="s">
        <v>696</v>
      </c>
      <c r="D946" s="393" t="s">
        <v>381</v>
      </c>
      <c r="E946" s="393" t="s">
        <v>5492</v>
      </c>
      <c r="F946" s="393" t="s">
        <v>812</v>
      </c>
      <c r="G946" s="450" t="s">
        <v>1300</v>
      </c>
      <c r="H946" s="394">
        <f>VLOOKUP(A946,'02.04.2024'!$A$2:$D$70989,3,FALSE)</f>
        <v>1302</v>
      </c>
      <c r="I946" s="395"/>
      <c r="J946" s="414">
        <v>200</v>
      </c>
      <c r="K946" s="396"/>
      <c r="L946" s="608"/>
      <c r="M946" s="396">
        <v>43502</v>
      </c>
      <c r="N946" s="396"/>
      <c r="O946" s="394">
        <v>9782747083034</v>
      </c>
      <c r="P946" s="451" t="s">
        <v>1105</v>
      </c>
      <c r="Q946" s="394">
        <v>5825028</v>
      </c>
      <c r="R946" s="398">
        <v>8.3000000000000007</v>
      </c>
      <c r="S946" s="398">
        <f t="shared" ref="S946:S1009" si="143">R946/(1+T946)</f>
        <v>7.867298578199053</v>
      </c>
      <c r="T946" s="452">
        <v>5.5E-2</v>
      </c>
      <c r="U946" s="1077"/>
      <c r="V946" s="400">
        <f t="shared" si="139"/>
        <v>0</v>
      </c>
      <c r="W946" s="401">
        <f t="shared" si="131"/>
        <v>0</v>
      </c>
      <c r="X946" s="402"/>
      <c r="Y946" s="402"/>
      <c r="Z946" s="402"/>
      <c r="AA946" s="402"/>
      <c r="AB946" s="402"/>
      <c r="AC946" s="403">
        <f t="shared" si="140"/>
        <v>0</v>
      </c>
      <c r="AD946" s="404">
        <f>IF($AC$2430&lt;85,AC946,AC946-(AC946*'EN-TÊTE DÉLÉGUES'!$C$37))</f>
        <v>0</v>
      </c>
      <c r="AE946" s="405">
        <f t="shared" si="132"/>
        <v>5.5E-2</v>
      </c>
      <c r="AF946" s="406">
        <f t="shared" si="141"/>
        <v>0</v>
      </c>
      <c r="AG946" s="407">
        <f t="shared" si="142"/>
        <v>0</v>
      </c>
    </row>
    <row r="947" spans="1:34" s="408" customFormat="1" ht="12" customHeight="1" x14ac:dyDescent="0.15">
      <c r="A947" s="449">
        <v>9782747083041</v>
      </c>
      <c r="B947" s="395">
        <v>43</v>
      </c>
      <c r="C947" s="450" t="s">
        <v>696</v>
      </c>
      <c r="D947" s="393" t="s">
        <v>381</v>
      </c>
      <c r="E947" s="393" t="s">
        <v>5492</v>
      </c>
      <c r="F947" s="393" t="s">
        <v>812</v>
      </c>
      <c r="G947" s="450" t="s">
        <v>1276</v>
      </c>
      <c r="H947" s="394">
        <f>VLOOKUP(A947,'02.04.2024'!$A$2:$D$70989,3,FALSE)</f>
        <v>1286</v>
      </c>
      <c r="I947" s="395"/>
      <c r="J947" s="414">
        <v>200</v>
      </c>
      <c r="K947" s="396"/>
      <c r="L947" s="396"/>
      <c r="M947" s="396">
        <v>43607</v>
      </c>
      <c r="N947" s="579"/>
      <c r="O947" s="394">
        <v>9782747083041</v>
      </c>
      <c r="P947" s="451" t="s">
        <v>1106</v>
      </c>
      <c r="Q947" s="394">
        <v>5824905</v>
      </c>
      <c r="R947" s="398">
        <v>8.3000000000000007</v>
      </c>
      <c r="S947" s="398">
        <f t="shared" si="143"/>
        <v>7.867298578199053</v>
      </c>
      <c r="T947" s="452">
        <v>5.5E-2</v>
      </c>
      <c r="U947" s="1077"/>
      <c r="V947" s="400">
        <f t="shared" si="139"/>
        <v>0</v>
      </c>
      <c r="W947" s="401">
        <f t="shared" si="131"/>
        <v>0</v>
      </c>
      <c r="X947" s="402"/>
      <c r="Y947" s="402"/>
      <c r="Z947" s="402"/>
      <c r="AA947" s="402"/>
      <c r="AB947" s="402"/>
      <c r="AC947" s="403">
        <f t="shared" si="140"/>
        <v>0</v>
      </c>
      <c r="AD947" s="404">
        <f>IF($AC$2430&lt;85,AC947,AC947-(AC947*'EN-TÊTE DÉLÉGUES'!$C$37))</f>
        <v>0</v>
      </c>
      <c r="AE947" s="405">
        <f t="shared" si="132"/>
        <v>5.5E-2</v>
      </c>
      <c r="AF947" s="406">
        <f t="shared" si="141"/>
        <v>0</v>
      </c>
      <c r="AG947" s="407">
        <f t="shared" si="142"/>
        <v>0</v>
      </c>
    </row>
    <row r="948" spans="1:34" s="408" customFormat="1" ht="12" customHeight="1" x14ac:dyDescent="0.15">
      <c r="A948" s="391">
        <v>9791036310676</v>
      </c>
      <c r="B948" s="395">
        <v>43</v>
      </c>
      <c r="C948" s="426" t="s">
        <v>696</v>
      </c>
      <c r="D948" s="393" t="s">
        <v>381</v>
      </c>
      <c r="E948" s="393" t="s">
        <v>5492</v>
      </c>
      <c r="F948" s="393" t="s">
        <v>3590</v>
      </c>
      <c r="G948" s="393" t="s">
        <v>819</v>
      </c>
      <c r="H948" s="394">
        <f>VLOOKUP(A948,'02.04.2024'!$A$2:$D$70989,3,FALSE)</f>
        <v>1939</v>
      </c>
      <c r="I948" s="395"/>
      <c r="J948" s="414">
        <v>200</v>
      </c>
      <c r="K948" s="601"/>
      <c r="L948" s="396"/>
      <c r="M948" s="396">
        <v>43698</v>
      </c>
      <c r="N948" s="579"/>
      <c r="O948" s="397">
        <v>9791036310676</v>
      </c>
      <c r="P948" s="409" t="s">
        <v>1344</v>
      </c>
      <c r="Q948" s="397">
        <v>5068995</v>
      </c>
      <c r="R948" s="398">
        <v>8.3000000000000007</v>
      </c>
      <c r="S948" s="398">
        <f t="shared" si="143"/>
        <v>7.867298578199053</v>
      </c>
      <c r="T948" s="399">
        <v>5.5E-2</v>
      </c>
      <c r="U948" s="1077"/>
      <c r="V948" s="400">
        <f t="shared" si="139"/>
        <v>0</v>
      </c>
      <c r="W948" s="401">
        <f t="shared" si="131"/>
        <v>0</v>
      </c>
      <c r="X948" s="402"/>
      <c r="Y948" s="402"/>
      <c r="Z948" s="402"/>
      <c r="AA948" s="402"/>
      <c r="AB948" s="402"/>
      <c r="AC948" s="403">
        <f t="shared" si="140"/>
        <v>0</v>
      </c>
      <c r="AD948" s="404">
        <f>IF($AC$2430&lt;85,AC948,AC948-(AC948*'EN-TÊTE DÉLÉGUES'!$C$37))</f>
        <v>0</v>
      </c>
      <c r="AE948" s="405">
        <f t="shared" si="132"/>
        <v>5.5E-2</v>
      </c>
      <c r="AF948" s="406">
        <f t="shared" si="141"/>
        <v>0</v>
      </c>
      <c r="AG948" s="407">
        <f t="shared" si="142"/>
        <v>0</v>
      </c>
    </row>
    <row r="949" spans="1:34" s="408" customFormat="1" ht="12" customHeight="1" x14ac:dyDescent="0.15">
      <c r="A949" s="391">
        <v>9791036310669</v>
      </c>
      <c r="B949" s="395">
        <v>43</v>
      </c>
      <c r="C949" s="393" t="s">
        <v>696</v>
      </c>
      <c r="D949" s="393" t="s">
        <v>381</v>
      </c>
      <c r="E949" s="393" t="s">
        <v>5492</v>
      </c>
      <c r="F949" s="393" t="s">
        <v>3590</v>
      </c>
      <c r="G949" s="393" t="s">
        <v>1515</v>
      </c>
      <c r="H949" s="394">
        <f>VLOOKUP(A949,'02.04.2024'!$A$2:$D$70989,3,FALSE)</f>
        <v>1421</v>
      </c>
      <c r="I949" s="395"/>
      <c r="J949" s="414">
        <v>200</v>
      </c>
      <c r="K949" s="396"/>
      <c r="L949" s="396"/>
      <c r="M949" s="396">
        <v>43880</v>
      </c>
      <c r="N949" s="396"/>
      <c r="O949" s="397">
        <v>9791036310669</v>
      </c>
      <c r="P949" s="409" t="s">
        <v>1484</v>
      </c>
      <c r="Q949" s="397">
        <v>5068872</v>
      </c>
      <c r="R949" s="398">
        <v>8.3000000000000007</v>
      </c>
      <c r="S949" s="398">
        <f t="shared" si="143"/>
        <v>7.867298578199053</v>
      </c>
      <c r="T949" s="399">
        <v>5.5E-2</v>
      </c>
      <c r="U949" s="1077"/>
      <c r="V949" s="400">
        <f t="shared" si="139"/>
        <v>0</v>
      </c>
      <c r="W949" s="401">
        <f t="shared" si="131"/>
        <v>0</v>
      </c>
      <c r="X949" s="402"/>
      <c r="Y949" s="402"/>
      <c r="Z949" s="402"/>
      <c r="AA949" s="402"/>
      <c r="AB949" s="402"/>
      <c r="AC949" s="403">
        <f t="shared" si="140"/>
        <v>0</v>
      </c>
      <c r="AD949" s="404">
        <f>IF($AC$2430&lt;85,AC949,AC949-(AC949*'EN-TÊTE DÉLÉGUES'!$C$37))</f>
        <v>0</v>
      </c>
      <c r="AE949" s="405">
        <f t="shared" si="132"/>
        <v>5.5E-2</v>
      </c>
      <c r="AF949" s="406">
        <f t="shared" si="141"/>
        <v>0</v>
      </c>
      <c r="AG949" s="407">
        <f t="shared" si="142"/>
        <v>0</v>
      </c>
    </row>
    <row r="950" spans="1:34" s="408" customFormat="1" ht="12" customHeight="1" x14ac:dyDescent="0.15">
      <c r="A950" s="391">
        <v>9791036310652</v>
      </c>
      <c r="B950" s="395">
        <v>43</v>
      </c>
      <c r="C950" s="426" t="s">
        <v>696</v>
      </c>
      <c r="D950" s="393" t="s">
        <v>381</v>
      </c>
      <c r="E950" s="393" t="s">
        <v>5492</v>
      </c>
      <c r="F950" s="393" t="s">
        <v>3590</v>
      </c>
      <c r="G950" s="393" t="s">
        <v>1216</v>
      </c>
      <c r="H950" s="394">
        <f>VLOOKUP(A950,'02.04.2024'!$A$2:$D$70989,3,FALSE)</f>
        <v>276</v>
      </c>
      <c r="I950" s="395"/>
      <c r="J950" s="414">
        <v>200</v>
      </c>
      <c r="K950" s="396"/>
      <c r="L950" s="396"/>
      <c r="M950" s="396">
        <v>43978</v>
      </c>
      <c r="N950" s="396"/>
      <c r="O950" s="397">
        <v>9791036310652</v>
      </c>
      <c r="P950" s="409" t="s">
        <v>1879</v>
      </c>
      <c r="Q950" s="397">
        <v>5068749</v>
      </c>
      <c r="R950" s="398">
        <v>8.3000000000000007</v>
      </c>
      <c r="S950" s="398">
        <f t="shared" si="143"/>
        <v>7.867298578199053</v>
      </c>
      <c r="T950" s="399">
        <v>5.5E-2</v>
      </c>
      <c r="U950" s="1077"/>
      <c r="V950" s="400">
        <f t="shared" si="139"/>
        <v>0</v>
      </c>
      <c r="W950" s="401">
        <f t="shared" si="131"/>
        <v>0</v>
      </c>
      <c r="X950" s="402"/>
      <c r="Y950" s="402"/>
      <c r="Z950" s="402"/>
      <c r="AA950" s="402"/>
      <c r="AB950" s="402"/>
      <c r="AC950" s="403">
        <f t="shared" si="140"/>
        <v>0</v>
      </c>
      <c r="AD950" s="404">
        <f>IF($AC$2430&lt;85,AC950,AC950-(AC950*'EN-TÊTE DÉLÉGUES'!$C$37))</f>
        <v>0</v>
      </c>
      <c r="AE950" s="405">
        <f t="shared" si="132"/>
        <v>5.5E-2</v>
      </c>
      <c r="AF950" s="406">
        <f t="shared" si="141"/>
        <v>0</v>
      </c>
      <c r="AG950" s="407">
        <f t="shared" si="142"/>
        <v>0</v>
      </c>
    </row>
    <row r="951" spans="1:34" s="408" customFormat="1" ht="12" customHeight="1" x14ac:dyDescent="0.15">
      <c r="A951" s="391">
        <v>9791036319013</v>
      </c>
      <c r="B951" s="395">
        <v>43</v>
      </c>
      <c r="C951" s="450" t="s">
        <v>696</v>
      </c>
      <c r="D951" s="450" t="s">
        <v>381</v>
      </c>
      <c r="E951" s="393" t="s">
        <v>5492</v>
      </c>
      <c r="F951" s="393" t="s">
        <v>3590</v>
      </c>
      <c r="G951" s="393" t="s">
        <v>2222</v>
      </c>
      <c r="H951" s="394">
        <f>VLOOKUP(A951,'02.04.2024'!$A$2:$D$70989,3,FALSE)</f>
        <v>1393</v>
      </c>
      <c r="I951" s="395"/>
      <c r="J951" s="414">
        <v>200</v>
      </c>
      <c r="K951" s="396"/>
      <c r="L951" s="396"/>
      <c r="M951" s="396">
        <v>44230</v>
      </c>
      <c r="N951" s="396"/>
      <c r="O951" s="397">
        <v>9791036319013</v>
      </c>
      <c r="P951" s="409" t="s">
        <v>2221</v>
      </c>
      <c r="Q951" s="397">
        <v>4570215</v>
      </c>
      <c r="R951" s="398">
        <v>8.3000000000000007</v>
      </c>
      <c r="S951" s="398">
        <f t="shared" si="143"/>
        <v>7.867298578199053</v>
      </c>
      <c r="T951" s="399">
        <v>5.5E-2</v>
      </c>
      <c r="U951" s="1077"/>
      <c r="V951" s="400">
        <f t="shared" si="139"/>
        <v>0</v>
      </c>
      <c r="W951" s="401">
        <f t="shared" si="131"/>
        <v>0</v>
      </c>
      <c r="X951" s="402"/>
      <c r="Y951" s="402"/>
      <c r="Z951" s="402"/>
      <c r="AA951" s="402"/>
      <c r="AB951" s="402"/>
      <c r="AC951" s="403">
        <f t="shared" si="140"/>
        <v>0</v>
      </c>
      <c r="AD951" s="404">
        <f>IF($AC$2430&lt;85,AC951,AC951-(AC951*'EN-TÊTE DÉLÉGUES'!$C$37))</f>
        <v>0</v>
      </c>
      <c r="AE951" s="405">
        <f t="shared" si="132"/>
        <v>5.5E-2</v>
      </c>
      <c r="AF951" s="406">
        <f t="shared" si="141"/>
        <v>0</v>
      </c>
      <c r="AG951" s="407">
        <f t="shared" si="142"/>
        <v>0</v>
      </c>
    </row>
    <row r="952" spans="1:34" s="408" customFormat="1" ht="12" customHeight="1" x14ac:dyDescent="0.15">
      <c r="A952" s="391">
        <v>9791036319020</v>
      </c>
      <c r="B952" s="395">
        <v>43</v>
      </c>
      <c r="C952" s="426" t="s">
        <v>696</v>
      </c>
      <c r="D952" s="393" t="s">
        <v>381</v>
      </c>
      <c r="E952" s="393" t="s">
        <v>5492</v>
      </c>
      <c r="F952" s="393" t="s">
        <v>3590</v>
      </c>
      <c r="G952" s="393" t="s">
        <v>3592</v>
      </c>
      <c r="H952" s="394">
        <f>VLOOKUP(A952,'02.04.2024'!$A$2:$D$70989,3,FALSE)</f>
        <v>964</v>
      </c>
      <c r="I952" s="395"/>
      <c r="J952" s="414">
        <v>200</v>
      </c>
      <c r="K952" s="396"/>
      <c r="L952" s="396"/>
      <c r="M952" s="396">
        <v>44349</v>
      </c>
      <c r="N952" s="579"/>
      <c r="O952" s="397">
        <v>9791036319020</v>
      </c>
      <c r="P952" s="409" t="s">
        <v>2223</v>
      </c>
      <c r="Q952" s="397">
        <v>4568123</v>
      </c>
      <c r="R952" s="398">
        <v>8.3000000000000007</v>
      </c>
      <c r="S952" s="398">
        <f t="shared" si="143"/>
        <v>7.867298578199053</v>
      </c>
      <c r="T952" s="399">
        <v>5.5E-2</v>
      </c>
      <c r="U952" s="1077"/>
      <c r="V952" s="400">
        <f t="shared" si="139"/>
        <v>0</v>
      </c>
      <c r="W952" s="401">
        <f t="shared" si="131"/>
        <v>0</v>
      </c>
      <c r="X952" s="402"/>
      <c r="Y952" s="402"/>
      <c r="Z952" s="402"/>
      <c r="AA952" s="402"/>
      <c r="AB952" s="402"/>
      <c r="AC952" s="403">
        <f t="shared" si="140"/>
        <v>0</v>
      </c>
      <c r="AD952" s="404">
        <f>IF($AC$2430&lt;85,AC952,AC952-(AC952*'EN-TÊTE DÉLÉGUES'!$C$37))</f>
        <v>0</v>
      </c>
      <c r="AE952" s="405">
        <f t="shared" si="132"/>
        <v>5.5E-2</v>
      </c>
      <c r="AF952" s="406">
        <f t="shared" si="141"/>
        <v>0</v>
      </c>
      <c r="AG952" s="407">
        <f t="shared" si="142"/>
        <v>0</v>
      </c>
    </row>
    <row r="953" spans="1:34" s="408" customFormat="1" ht="12" customHeight="1" x14ac:dyDescent="0.15">
      <c r="A953" s="391">
        <v>9791036319037</v>
      </c>
      <c r="B953" s="395">
        <v>43</v>
      </c>
      <c r="C953" s="426" t="s">
        <v>696</v>
      </c>
      <c r="D953" s="393" t="s">
        <v>381</v>
      </c>
      <c r="E953" s="393" t="s">
        <v>5492</v>
      </c>
      <c r="F953" s="393" t="s">
        <v>3590</v>
      </c>
      <c r="G953" s="393" t="s">
        <v>1305</v>
      </c>
      <c r="H953" s="394">
        <f>VLOOKUP(A953,'02.04.2024'!$A$2:$D$70989,3,FALSE)</f>
        <v>491</v>
      </c>
      <c r="I953" s="395"/>
      <c r="J953" s="414">
        <v>200</v>
      </c>
      <c r="K953" s="396"/>
      <c r="L953" s="396"/>
      <c r="M953" s="396">
        <v>44447</v>
      </c>
      <c r="N953" s="579"/>
      <c r="O953" s="397">
        <v>9791036319037</v>
      </c>
      <c r="P953" s="409" t="s">
        <v>2571</v>
      </c>
      <c r="Q953" s="397">
        <v>4568246</v>
      </c>
      <c r="R953" s="398">
        <v>8.3000000000000007</v>
      </c>
      <c r="S953" s="398">
        <f t="shared" si="143"/>
        <v>7.867298578199053</v>
      </c>
      <c r="T953" s="399">
        <v>5.5E-2</v>
      </c>
      <c r="U953" s="1077"/>
      <c r="V953" s="400">
        <f t="shared" si="139"/>
        <v>0</v>
      </c>
      <c r="W953" s="401">
        <f t="shared" si="131"/>
        <v>0</v>
      </c>
      <c r="X953" s="402"/>
      <c r="Y953" s="402"/>
      <c r="Z953" s="402"/>
      <c r="AA953" s="402"/>
      <c r="AB953" s="402"/>
      <c r="AC953" s="403">
        <f t="shared" si="140"/>
        <v>0</v>
      </c>
      <c r="AD953" s="404">
        <f>IF($AC$2430&lt;85,AC953,AC953-(AC953*'EN-TÊTE DÉLÉGUES'!$C$37))</f>
        <v>0</v>
      </c>
      <c r="AE953" s="405">
        <f t="shared" si="132"/>
        <v>5.5E-2</v>
      </c>
      <c r="AF953" s="406">
        <f t="shared" si="141"/>
        <v>0</v>
      </c>
      <c r="AG953" s="407">
        <f t="shared" si="142"/>
        <v>0</v>
      </c>
    </row>
    <row r="954" spans="1:34" s="408" customFormat="1" ht="12" customHeight="1" x14ac:dyDescent="0.15">
      <c r="A954" s="391">
        <v>9791036347313</v>
      </c>
      <c r="B954" s="395">
        <v>43</v>
      </c>
      <c r="C954" s="426" t="s">
        <v>696</v>
      </c>
      <c r="D954" s="393" t="s">
        <v>381</v>
      </c>
      <c r="E954" s="393" t="s">
        <v>5492</v>
      </c>
      <c r="F954" s="393" t="s">
        <v>3590</v>
      </c>
      <c r="G954" s="393" t="s">
        <v>3781</v>
      </c>
      <c r="H954" s="394">
        <f>VLOOKUP(A954,'02.04.2024'!$A$2:$D$70989,3,FALSE)</f>
        <v>2242</v>
      </c>
      <c r="I954" s="394"/>
      <c r="J954" s="395">
        <v>200</v>
      </c>
      <c r="K954" s="396"/>
      <c r="L954" s="396"/>
      <c r="M954" s="396">
        <v>44818</v>
      </c>
      <c r="N954" s="396"/>
      <c r="O954" s="397">
        <v>9791036347313</v>
      </c>
      <c r="P954" s="397" t="s">
        <v>3782</v>
      </c>
      <c r="Q954" s="397">
        <v>3620728</v>
      </c>
      <c r="R954" s="490">
        <v>8.3000000000000007</v>
      </c>
      <c r="S954" s="398">
        <f t="shared" si="143"/>
        <v>7.867298578199053</v>
      </c>
      <c r="T954" s="399">
        <v>5.5E-2</v>
      </c>
      <c r="U954" s="1077"/>
      <c r="V954" s="400">
        <f t="shared" si="139"/>
        <v>0</v>
      </c>
      <c r="W954" s="401">
        <f t="shared" si="131"/>
        <v>0</v>
      </c>
      <c r="X954" s="491"/>
      <c r="Y954" s="402"/>
      <c r="Z954" s="402"/>
      <c r="AA954" s="402"/>
      <c r="AB954" s="402"/>
      <c r="AC954" s="403">
        <f t="shared" si="140"/>
        <v>0</v>
      </c>
      <c r="AD954" s="404">
        <f>IF($AC$2430&lt;85,AC954,AC954-(AC954*'EN-TÊTE DÉLÉGUES'!$C$37))</f>
        <v>0</v>
      </c>
      <c r="AE954" s="405">
        <f t="shared" si="132"/>
        <v>5.5E-2</v>
      </c>
      <c r="AF954" s="406">
        <f t="shared" si="141"/>
        <v>0</v>
      </c>
      <c r="AG954" s="407">
        <f t="shared" si="142"/>
        <v>0</v>
      </c>
      <c r="AH954" s="492"/>
    </row>
    <row r="955" spans="1:34" s="446" customFormat="1" ht="12" customHeight="1" x14ac:dyDescent="0.15">
      <c r="A955" s="427">
        <v>9791036358067</v>
      </c>
      <c r="B955" s="432">
        <v>43</v>
      </c>
      <c r="C955" s="464" t="s">
        <v>696</v>
      </c>
      <c r="D955" s="465" t="s">
        <v>381</v>
      </c>
      <c r="E955" s="429" t="s">
        <v>5492</v>
      </c>
      <c r="F955" s="429" t="s">
        <v>3590</v>
      </c>
      <c r="G955" s="429" t="s">
        <v>4988</v>
      </c>
      <c r="H955" s="431">
        <f>VLOOKUP(A955,'02.04.2024'!$A$2:$D$70989,3,FALSE)</f>
        <v>2409</v>
      </c>
      <c r="I955" s="431"/>
      <c r="J955" s="432">
        <v>200</v>
      </c>
      <c r="K955" s="433"/>
      <c r="L955" s="433"/>
      <c r="M955" s="433">
        <v>45315</v>
      </c>
      <c r="N955" s="433" t="s">
        <v>1811</v>
      </c>
      <c r="O955" s="434">
        <v>9791036358067</v>
      </c>
      <c r="P955" s="434" t="s">
        <v>4987</v>
      </c>
      <c r="Q955" s="434">
        <v>2886177</v>
      </c>
      <c r="R955" s="466">
        <v>8.3000000000000007</v>
      </c>
      <c r="S955" s="436">
        <f t="shared" si="143"/>
        <v>7.867298578199053</v>
      </c>
      <c r="T955" s="467">
        <v>5.5E-2</v>
      </c>
      <c r="U955" s="1082"/>
      <c r="V955" s="438">
        <f t="shared" si="139"/>
        <v>0</v>
      </c>
      <c r="W955" s="439">
        <f t="shared" si="131"/>
        <v>0</v>
      </c>
      <c r="X955" s="493"/>
      <c r="Y955" s="440"/>
      <c r="Z955" s="440"/>
      <c r="AA955" s="440"/>
      <c r="AB955" s="440"/>
      <c r="AC955" s="441">
        <f t="shared" si="140"/>
        <v>0</v>
      </c>
      <c r="AD955" s="442">
        <f>IF($AC$2430&lt;85,AC955,AC955-(AC955*'EN-TÊTE DÉLÉGUES'!$C$37))</f>
        <v>0</v>
      </c>
      <c r="AE955" s="443">
        <f t="shared" si="132"/>
        <v>5.5E-2</v>
      </c>
      <c r="AF955" s="444">
        <f t="shared" si="141"/>
        <v>0</v>
      </c>
      <c r="AG955" s="445">
        <f t="shared" si="142"/>
        <v>0</v>
      </c>
    </row>
    <row r="956" spans="1:34" s="408" customFormat="1" ht="12" customHeight="1" x14ac:dyDescent="0.15">
      <c r="A956" s="391">
        <v>9791036339974</v>
      </c>
      <c r="B956" s="395">
        <v>43</v>
      </c>
      <c r="C956" s="426" t="s">
        <v>696</v>
      </c>
      <c r="D956" s="393" t="s">
        <v>381</v>
      </c>
      <c r="E956" s="393" t="s">
        <v>5492</v>
      </c>
      <c r="F956" s="393" t="s">
        <v>3591</v>
      </c>
      <c r="G956" s="393" t="s">
        <v>4084</v>
      </c>
      <c r="H956" s="394">
        <f>VLOOKUP(A956,'02.04.2024'!$A$2:$D$70989,3,FALSE)</f>
        <v>1547</v>
      </c>
      <c r="I956" s="395"/>
      <c r="J956" s="414">
        <v>200</v>
      </c>
      <c r="K956" s="396"/>
      <c r="L956" s="396"/>
      <c r="M956" s="396">
        <v>44594</v>
      </c>
      <c r="N956" s="396"/>
      <c r="O956" s="397">
        <v>9791036339974</v>
      </c>
      <c r="P956" s="409" t="s">
        <v>2783</v>
      </c>
      <c r="Q956" s="397">
        <v>8009330</v>
      </c>
      <c r="R956" s="398">
        <v>8.3000000000000007</v>
      </c>
      <c r="S956" s="398">
        <f t="shared" si="143"/>
        <v>7.867298578199053</v>
      </c>
      <c r="T956" s="399">
        <v>5.5E-2</v>
      </c>
      <c r="U956" s="1077"/>
      <c r="V956" s="400">
        <f t="shared" si="139"/>
        <v>0</v>
      </c>
      <c r="W956" s="401">
        <f t="shared" si="131"/>
        <v>0</v>
      </c>
      <c r="X956" s="402"/>
      <c r="Y956" s="402"/>
      <c r="Z956" s="402"/>
      <c r="AA956" s="402"/>
      <c r="AB956" s="402"/>
      <c r="AC956" s="403">
        <f t="shared" si="140"/>
        <v>0</v>
      </c>
      <c r="AD956" s="404">
        <f>IF($AC$2430&lt;85,AC956,AC956-(AC956*'EN-TÊTE DÉLÉGUES'!$C$37))</f>
        <v>0</v>
      </c>
      <c r="AE956" s="405">
        <f t="shared" si="132"/>
        <v>5.5E-2</v>
      </c>
      <c r="AF956" s="406">
        <f t="shared" si="141"/>
        <v>0</v>
      </c>
      <c r="AG956" s="407">
        <f t="shared" si="142"/>
        <v>0</v>
      </c>
    </row>
    <row r="957" spans="1:34" s="994" customFormat="1" ht="12" customHeight="1" x14ac:dyDescent="0.15">
      <c r="A957" s="1015">
        <v>9791036347306</v>
      </c>
      <c r="B957" s="1018">
        <v>43</v>
      </c>
      <c r="C957" s="1030" t="s">
        <v>696</v>
      </c>
      <c r="D957" s="1027" t="s">
        <v>381</v>
      </c>
      <c r="E957" s="1027" t="s">
        <v>5492</v>
      </c>
      <c r="F957" s="1027" t="s">
        <v>3591</v>
      </c>
      <c r="G957" s="1017" t="s">
        <v>4082</v>
      </c>
      <c r="H957" s="1016">
        <f>VLOOKUP(A957,'02.04.2024'!$A$2:$D$70989,3,FALSE)</f>
        <v>2501</v>
      </c>
      <c r="I957" s="1018"/>
      <c r="J957" s="1018">
        <v>200</v>
      </c>
      <c r="K957" s="1019"/>
      <c r="L957" s="1019"/>
      <c r="M957" s="1019">
        <v>44972</v>
      </c>
      <c r="N957" s="1020"/>
      <c r="O957" s="1020">
        <v>9791036347306</v>
      </c>
      <c r="P957" s="1020" t="s">
        <v>4083</v>
      </c>
      <c r="Q957" s="1021">
        <v>3620605</v>
      </c>
      <c r="R957" s="1022">
        <v>8.3000000000000007</v>
      </c>
      <c r="S957" s="1022">
        <f t="shared" si="143"/>
        <v>7.867298578199053</v>
      </c>
      <c r="T957" s="1023">
        <v>5.5E-2</v>
      </c>
      <c r="U957" s="1077"/>
      <c r="V957" s="1024">
        <f t="shared" si="139"/>
        <v>0</v>
      </c>
      <c r="W957" s="1025">
        <f t="shared" si="131"/>
        <v>0</v>
      </c>
      <c r="X957" s="998"/>
      <c r="Y957" s="998"/>
      <c r="Z957" s="998"/>
      <c r="AA957" s="998"/>
      <c r="AB957" s="998"/>
      <c r="AC957" s="453">
        <f t="shared" si="140"/>
        <v>0</v>
      </c>
      <c r="AD957" s="454">
        <f>IF($AC$2430&lt;85,AC957,AC957-(AC957*'EN-TÊTE DÉLÉGUES'!$C$37))</f>
        <v>0</v>
      </c>
      <c r="AE957" s="455">
        <f t="shared" si="132"/>
        <v>5.5E-2</v>
      </c>
      <c r="AF957" s="456">
        <f t="shared" si="141"/>
        <v>0</v>
      </c>
      <c r="AG957" s="457">
        <f t="shared" si="142"/>
        <v>0</v>
      </c>
    </row>
    <row r="958" spans="1:34" s="446" customFormat="1" ht="12" customHeight="1" x14ac:dyDescent="0.15">
      <c r="A958" s="427">
        <v>9791036358074</v>
      </c>
      <c r="B958" s="432">
        <v>43</v>
      </c>
      <c r="C958" s="596" t="s">
        <v>696</v>
      </c>
      <c r="D958" s="429" t="s">
        <v>381</v>
      </c>
      <c r="E958" s="429" t="s">
        <v>5492</v>
      </c>
      <c r="F958" s="429" t="s">
        <v>3591</v>
      </c>
      <c r="G958" s="430" t="s">
        <v>4487</v>
      </c>
      <c r="H958" s="431">
        <f>VLOOKUP(A958,'02.04.2024'!$A$2:$D$70989,3,FALSE)</f>
        <v>2598</v>
      </c>
      <c r="I958" s="432"/>
      <c r="J958" s="432">
        <v>200</v>
      </c>
      <c r="K958" s="433"/>
      <c r="L958" s="433"/>
      <c r="M958" s="433">
        <v>45175</v>
      </c>
      <c r="N958" s="433" t="s">
        <v>1811</v>
      </c>
      <c r="O958" s="434">
        <v>9791036358074</v>
      </c>
      <c r="P958" s="435" t="s">
        <v>4486</v>
      </c>
      <c r="Q958" s="434">
        <v>2886301</v>
      </c>
      <c r="R958" s="436">
        <v>8.3000000000000007</v>
      </c>
      <c r="S958" s="436">
        <f t="shared" si="143"/>
        <v>7.867298578199053</v>
      </c>
      <c r="T958" s="437">
        <v>5.5E-2</v>
      </c>
      <c r="U958" s="1082"/>
      <c r="V958" s="438">
        <f t="shared" si="139"/>
        <v>0</v>
      </c>
      <c r="W958" s="439">
        <f t="shared" si="131"/>
        <v>0</v>
      </c>
      <c r="X958" s="440"/>
      <c r="Y958" s="440"/>
      <c r="Z958" s="440"/>
      <c r="AA958" s="440"/>
      <c r="AB958" s="440"/>
      <c r="AC958" s="441">
        <f t="shared" si="140"/>
        <v>0</v>
      </c>
      <c r="AD958" s="442">
        <f>IF($AC$2430&lt;85,AC958,AC958-(AC958*'EN-TÊTE DÉLÉGUES'!$C$37))</f>
        <v>0</v>
      </c>
      <c r="AE958" s="443">
        <f t="shared" si="132"/>
        <v>5.5E-2</v>
      </c>
      <c r="AF958" s="444">
        <f t="shared" si="141"/>
        <v>0</v>
      </c>
      <c r="AG958" s="445">
        <f t="shared" si="142"/>
        <v>0</v>
      </c>
    </row>
    <row r="959" spans="1:34" s="408" customFormat="1" ht="12" customHeight="1" x14ac:dyDescent="0.15">
      <c r="A959" s="449">
        <v>9782747097895</v>
      </c>
      <c r="B959" s="395">
        <v>43</v>
      </c>
      <c r="C959" s="393" t="s">
        <v>696</v>
      </c>
      <c r="D959" s="450" t="s">
        <v>381</v>
      </c>
      <c r="E959" s="393" t="s">
        <v>5492</v>
      </c>
      <c r="F959" s="450" t="s">
        <v>813</v>
      </c>
      <c r="G959" s="514" t="s">
        <v>1301</v>
      </c>
      <c r="H959" s="394">
        <f>VLOOKUP(A959,'02.04.2024'!$A$2:$D$70989,3,FALSE)</f>
        <v>9147</v>
      </c>
      <c r="I959" s="395"/>
      <c r="J959" s="414">
        <v>200</v>
      </c>
      <c r="K959" s="396"/>
      <c r="L959" s="396"/>
      <c r="M959" s="396">
        <v>43334</v>
      </c>
      <c r="N959" s="396"/>
      <c r="O959" s="394">
        <v>9782747097895</v>
      </c>
      <c r="P959" s="451" t="s">
        <v>578</v>
      </c>
      <c r="Q959" s="394">
        <v>2165391</v>
      </c>
      <c r="R959" s="398">
        <v>8.3000000000000007</v>
      </c>
      <c r="S959" s="398">
        <f t="shared" si="143"/>
        <v>7.867298578199053</v>
      </c>
      <c r="T959" s="452">
        <v>5.5E-2</v>
      </c>
      <c r="U959" s="1077"/>
      <c r="V959" s="400">
        <f t="shared" si="139"/>
        <v>0</v>
      </c>
      <c r="W959" s="401">
        <f t="shared" si="131"/>
        <v>0</v>
      </c>
      <c r="X959" s="402"/>
      <c r="Y959" s="402"/>
      <c r="Z959" s="402"/>
      <c r="AA959" s="402"/>
      <c r="AB959" s="402"/>
      <c r="AC959" s="403">
        <f t="shared" si="140"/>
        <v>0</v>
      </c>
      <c r="AD959" s="404">
        <f>IF($AC$2430&lt;85,AC959,AC959-(AC959*'EN-TÊTE DÉLÉGUES'!$C$37))</f>
        <v>0</v>
      </c>
      <c r="AE959" s="405">
        <f t="shared" si="132"/>
        <v>5.5E-2</v>
      </c>
      <c r="AF959" s="406">
        <f t="shared" si="141"/>
        <v>0</v>
      </c>
      <c r="AG959" s="407">
        <f t="shared" si="142"/>
        <v>0</v>
      </c>
    </row>
    <row r="960" spans="1:34" s="408" customFormat="1" ht="12" customHeight="1" x14ac:dyDescent="0.15">
      <c r="A960" s="449">
        <v>9782747097901</v>
      </c>
      <c r="B960" s="395">
        <v>43</v>
      </c>
      <c r="C960" s="450" t="s">
        <v>696</v>
      </c>
      <c r="D960" s="450" t="s">
        <v>381</v>
      </c>
      <c r="E960" s="393" t="s">
        <v>5492</v>
      </c>
      <c r="F960" s="450" t="s">
        <v>813</v>
      </c>
      <c r="G960" s="514" t="s">
        <v>1302</v>
      </c>
      <c r="H960" s="394">
        <f>VLOOKUP(A960,'02.04.2024'!$A$2:$D$70989,3,FALSE)</f>
        <v>5892</v>
      </c>
      <c r="I960" s="395"/>
      <c r="J960" s="414">
        <v>200</v>
      </c>
      <c r="K960" s="396"/>
      <c r="L960" s="396"/>
      <c r="M960" s="396">
        <v>43502</v>
      </c>
      <c r="N960" s="396"/>
      <c r="O960" s="394">
        <v>9782747097901</v>
      </c>
      <c r="P960" s="451" t="s">
        <v>1107</v>
      </c>
      <c r="Q960" s="394">
        <v>8611617</v>
      </c>
      <c r="R960" s="398">
        <v>8.3000000000000007</v>
      </c>
      <c r="S960" s="398">
        <f t="shared" si="143"/>
        <v>7.867298578199053</v>
      </c>
      <c r="T960" s="452">
        <v>5.5E-2</v>
      </c>
      <c r="U960" s="1077"/>
      <c r="V960" s="400">
        <f t="shared" si="139"/>
        <v>0</v>
      </c>
      <c r="W960" s="401">
        <f t="shared" si="131"/>
        <v>0</v>
      </c>
      <c r="X960" s="402"/>
      <c r="Y960" s="402"/>
      <c r="Z960" s="402"/>
      <c r="AA960" s="402"/>
      <c r="AB960" s="402"/>
      <c r="AC960" s="403">
        <f t="shared" si="140"/>
        <v>0</v>
      </c>
      <c r="AD960" s="404">
        <f>IF($AC$2430&lt;85,AC960,AC960-(AC960*'EN-TÊTE DÉLÉGUES'!$C$37))</f>
        <v>0</v>
      </c>
      <c r="AE960" s="405">
        <f t="shared" si="132"/>
        <v>5.5E-2</v>
      </c>
      <c r="AF960" s="406">
        <f t="shared" si="141"/>
        <v>0</v>
      </c>
      <c r="AG960" s="407">
        <f t="shared" si="142"/>
        <v>0</v>
      </c>
    </row>
    <row r="961" spans="1:34" s="408" customFormat="1" ht="12" customHeight="1" x14ac:dyDescent="0.15">
      <c r="A961" s="449">
        <v>9782747097918</v>
      </c>
      <c r="B961" s="395">
        <v>43</v>
      </c>
      <c r="C961" s="393" t="s">
        <v>696</v>
      </c>
      <c r="D961" s="450" t="s">
        <v>381</v>
      </c>
      <c r="E961" s="393" t="s">
        <v>5492</v>
      </c>
      <c r="F961" s="450" t="s">
        <v>813</v>
      </c>
      <c r="G961" s="514" t="s">
        <v>1303</v>
      </c>
      <c r="H961" s="394">
        <f>VLOOKUP(A961,'02.04.2024'!$A$2:$D$70989,3,FALSE)</f>
        <v>5472</v>
      </c>
      <c r="I961" s="395"/>
      <c r="J961" s="414">
        <v>200</v>
      </c>
      <c r="K961" s="396"/>
      <c r="L961" s="396"/>
      <c r="M961" s="396">
        <v>43628</v>
      </c>
      <c r="N961" s="396"/>
      <c r="O961" s="394">
        <v>9782747097918</v>
      </c>
      <c r="P961" s="451" t="s">
        <v>1108</v>
      </c>
      <c r="Q961" s="394">
        <v>8611740</v>
      </c>
      <c r="R961" s="398">
        <v>8.3000000000000007</v>
      </c>
      <c r="S961" s="398">
        <f t="shared" si="143"/>
        <v>7.867298578199053</v>
      </c>
      <c r="T961" s="452">
        <v>5.5E-2</v>
      </c>
      <c r="U961" s="1077"/>
      <c r="V961" s="400">
        <f t="shared" ref="V961:V978" si="144">AC961</f>
        <v>0</v>
      </c>
      <c r="W961" s="401">
        <f t="shared" si="131"/>
        <v>0</v>
      </c>
      <c r="X961" s="402"/>
      <c r="Y961" s="402"/>
      <c r="Z961" s="402"/>
      <c r="AA961" s="402"/>
      <c r="AB961" s="402"/>
      <c r="AC961" s="403">
        <f t="shared" ref="AC961:AC978" si="145">W961/(1+AE961)</f>
        <v>0</v>
      </c>
      <c r="AD961" s="404">
        <f>IF($AC$2430&lt;85,AC961,AC961-(AC961*'EN-TÊTE DÉLÉGUES'!$C$37))</f>
        <v>0</v>
      </c>
      <c r="AE961" s="405">
        <f t="shared" si="132"/>
        <v>5.5E-2</v>
      </c>
      <c r="AF961" s="406">
        <f t="shared" ref="AF961:AF978" si="146">+AD961*AE961</f>
        <v>0</v>
      </c>
      <c r="AG961" s="407">
        <f t="shared" ref="AG961:AG978" si="147">+AD961+AF961</f>
        <v>0</v>
      </c>
    </row>
    <row r="962" spans="1:34" s="408" customFormat="1" ht="12" customHeight="1" x14ac:dyDescent="0.15">
      <c r="A962" s="391">
        <v>9791036309571</v>
      </c>
      <c r="B962" s="395">
        <v>43</v>
      </c>
      <c r="C962" s="426" t="s">
        <v>696</v>
      </c>
      <c r="D962" s="450" t="s">
        <v>381</v>
      </c>
      <c r="E962" s="393" t="s">
        <v>5492</v>
      </c>
      <c r="F962" s="393" t="s">
        <v>813</v>
      </c>
      <c r="G962" s="393" t="s">
        <v>1308</v>
      </c>
      <c r="H962" s="394">
        <f>VLOOKUP(A962,'02.04.2024'!$A$2:$D$70989,3,FALSE)</f>
        <v>4362</v>
      </c>
      <c r="I962" s="395"/>
      <c r="J962" s="414">
        <v>200</v>
      </c>
      <c r="K962" s="396"/>
      <c r="L962" s="396"/>
      <c r="M962" s="396">
        <v>43726</v>
      </c>
      <c r="N962" s="396"/>
      <c r="O962" s="397">
        <v>9791036309571</v>
      </c>
      <c r="P962" s="409" t="s">
        <v>1353</v>
      </c>
      <c r="Q962" s="397">
        <v>3994564</v>
      </c>
      <c r="R962" s="398">
        <v>8.3000000000000007</v>
      </c>
      <c r="S962" s="398">
        <f t="shared" si="143"/>
        <v>7.867298578199053</v>
      </c>
      <c r="T962" s="399">
        <v>5.5E-2</v>
      </c>
      <c r="U962" s="1077"/>
      <c r="V962" s="400">
        <f t="shared" si="144"/>
        <v>0</v>
      </c>
      <c r="W962" s="401">
        <f t="shared" ref="W962:W1025" si="148">$R962*$U962</f>
        <v>0</v>
      </c>
      <c r="X962" s="402"/>
      <c r="Y962" s="402"/>
      <c r="Z962" s="402"/>
      <c r="AA962" s="402"/>
      <c r="AB962" s="402"/>
      <c r="AC962" s="403">
        <f t="shared" si="145"/>
        <v>0</v>
      </c>
      <c r="AD962" s="404">
        <f>IF($AC$2430&lt;85,AC962,AC962-(AC962*'EN-TÊTE DÉLÉGUES'!$C$37))</f>
        <v>0</v>
      </c>
      <c r="AE962" s="405">
        <f t="shared" ref="AE962:AE1025" si="149">IF(T962=5.5%,0.055,IF(T962=20%,0.2))</f>
        <v>5.5E-2</v>
      </c>
      <c r="AF962" s="406">
        <f t="shared" si="146"/>
        <v>0</v>
      </c>
      <c r="AG962" s="407">
        <f t="shared" si="147"/>
        <v>0</v>
      </c>
    </row>
    <row r="963" spans="1:34" s="408" customFormat="1" ht="12" customHeight="1" x14ac:dyDescent="0.15">
      <c r="A963" s="391">
        <v>9791036309564</v>
      </c>
      <c r="B963" s="395">
        <v>43</v>
      </c>
      <c r="C963" s="426" t="s">
        <v>696</v>
      </c>
      <c r="D963" s="450" t="s">
        <v>381</v>
      </c>
      <c r="E963" s="393" t="s">
        <v>5492</v>
      </c>
      <c r="F963" s="393" t="s">
        <v>813</v>
      </c>
      <c r="G963" s="393" t="s">
        <v>1877</v>
      </c>
      <c r="H963" s="394">
        <f>VLOOKUP(A963,'02.04.2024'!$A$2:$D$70989,3,FALSE)</f>
        <v>3870</v>
      </c>
      <c r="I963" s="395"/>
      <c r="J963" s="414">
        <v>200</v>
      </c>
      <c r="K963" s="396"/>
      <c r="L963" s="396"/>
      <c r="M963" s="396">
        <v>43985</v>
      </c>
      <c r="N963" s="579"/>
      <c r="O963" s="397">
        <v>9791036309564</v>
      </c>
      <c r="P963" s="409" t="s">
        <v>1878</v>
      </c>
      <c r="Q963" s="397">
        <v>3994194</v>
      </c>
      <c r="R963" s="398">
        <v>8.3000000000000007</v>
      </c>
      <c r="S963" s="398">
        <f t="shared" si="143"/>
        <v>7.867298578199053</v>
      </c>
      <c r="T963" s="399">
        <v>5.5E-2</v>
      </c>
      <c r="U963" s="1077"/>
      <c r="V963" s="400">
        <f t="shared" si="144"/>
        <v>0</v>
      </c>
      <c r="W963" s="401">
        <f t="shared" si="148"/>
        <v>0</v>
      </c>
      <c r="X963" s="402"/>
      <c r="Y963" s="402"/>
      <c r="Z963" s="402"/>
      <c r="AA963" s="402"/>
      <c r="AB963" s="402"/>
      <c r="AC963" s="403">
        <f t="shared" si="145"/>
        <v>0</v>
      </c>
      <c r="AD963" s="404">
        <f>IF($AC$2430&lt;85,AC963,AC963-(AC963*'EN-TÊTE DÉLÉGUES'!$C$37))</f>
        <v>0</v>
      </c>
      <c r="AE963" s="405">
        <f t="shared" si="149"/>
        <v>5.5E-2</v>
      </c>
      <c r="AF963" s="406">
        <f t="shared" si="146"/>
        <v>0</v>
      </c>
      <c r="AG963" s="407">
        <f t="shared" si="147"/>
        <v>0</v>
      </c>
    </row>
    <row r="964" spans="1:34" s="408" customFormat="1" ht="12" customHeight="1" x14ac:dyDescent="0.15">
      <c r="A964" s="391">
        <v>9791036319044</v>
      </c>
      <c r="B964" s="414">
        <v>44</v>
      </c>
      <c r="C964" s="426" t="s">
        <v>696</v>
      </c>
      <c r="D964" s="450" t="s">
        <v>381</v>
      </c>
      <c r="E964" s="393" t="s">
        <v>5492</v>
      </c>
      <c r="F964" s="393" t="s">
        <v>813</v>
      </c>
      <c r="G964" s="393" t="s">
        <v>1310</v>
      </c>
      <c r="H964" s="394">
        <f>VLOOKUP(A964,'02.04.2024'!$A$2:$D$70989,3,FALSE)</f>
        <v>1933</v>
      </c>
      <c r="I964" s="395"/>
      <c r="J964" s="414">
        <v>200</v>
      </c>
      <c r="K964" s="396"/>
      <c r="L964" s="396"/>
      <c r="M964" s="396">
        <v>44153</v>
      </c>
      <c r="N964" s="579"/>
      <c r="O964" s="397">
        <v>9791036319044</v>
      </c>
      <c r="P964" s="409" t="s">
        <v>2053</v>
      </c>
      <c r="Q964" s="397">
        <v>4568369</v>
      </c>
      <c r="R964" s="398">
        <v>8.3000000000000007</v>
      </c>
      <c r="S964" s="398">
        <f t="shared" si="143"/>
        <v>7.867298578199053</v>
      </c>
      <c r="T964" s="399">
        <v>5.5E-2</v>
      </c>
      <c r="U964" s="1077"/>
      <c r="V964" s="400">
        <f t="shared" si="144"/>
        <v>0</v>
      </c>
      <c r="W964" s="401">
        <f t="shared" si="148"/>
        <v>0</v>
      </c>
      <c r="X964" s="402"/>
      <c r="Y964" s="402"/>
      <c r="Z964" s="402"/>
      <c r="AA964" s="402"/>
      <c r="AB964" s="402"/>
      <c r="AC964" s="403">
        <f t="shared" si="145"/>
        <v>0</v>
      </c>
      <c r="AD964" s="404">
        <f>IF($AC$2430&lt;85,AC964,AC964-(AC964*'EN-TÊTE DÉLÉGUES'!$C$37))</f>
        <v>0</v>
      </c>
      <c r="AE964" s="405">
        <f t="shared" si="149"/>
        <v>5.5E-2</v>
      </c>
      <c r="AF964" s="406">
        <f t="shared" si="146"/>
        <v>0</v>
      </c>
      <c r="AG964" s="407">
        <f t="shared" si="147"/>
        <v>0</v>
      </c>
    </row>
    <row r="965" spans="1:34" s="408" customFormat="1" ht="12" customHeight="1" x14ac:dyDescent="0.15">
      <c r="A965" s="391">
        <v>9791036319051</v>
      </c>
      <c r="B965" s="414">
        <v>44</v>
      </c>
      <c r="C965" s="426" t="s">
        <v>696</v>
      </c>
      <c r="D965" s="393" t="s">
        <v>381</v>
      </c>
      <c r="E965" s="393" t="s">
        <v>5492</v>
      </c>
      <c r="F965" s="393" t="s">
        <v>813</v>
      </c>
      <c r="G965" s="393" t="s">
        <v>1696</v>
      </c>
      <c r="H965" s="394">
        <f>VLOOKUP(A965,'02.04.2024'!$A$2:$D$70989,3,FALSE)</f>
        <v>3236</v>
      </c>
      <c r="I965" s="395"/>
      <c r="J965" s="414">
        <v>200</v>
      </c>
      <c r="K965" s="396"/>
      <c r="L965" s="396"/>
      <c r="M965" s="396">
        <v>44349</v>
      </c>
      <c r="N965" s="579"/>
      <c r="O965" s="397">
        <v>9791036319051</v>
      </c>
      <c r="P965" s="409" t="s">
        <v>2257</v>
      </c>
      <c r="Q965" s="397">
        <v>4568492</v>
      </c>
      <c r="R965" s="398">
        <v>8.3000000000000007</v>
      </c>
      <c r="S965" s="398">
        <f t="shared" si="143"/>
        <v>7.867298578199053</v>
      </c>
      <c r="T965" s="399">
        <v>5.5E-2</v>
      </c>
      <c r="U965" s="1077"/>
      <c r="V965" s="400">
        <f t="shared" si="144"/>
        <v>0</v>
      </c>
      <c r="W965" s="401">
        <f t="shared" si="148"/>
        <v>0</v>
      </c>
      <c r="X965" s="402"/>
      <c r="Y965" s="402"/>
      <c r="Z965" s="402"/>
      <c r="AA965" s="402"/>
      <c r="AB965" s="402"/>
      <c r="AC965" s="403">
        <f t="shared" si="145"/>
        <v>0</v>
      </c>
      <c r="AD965" s="404">
        <f>IF($AC$2430&lt;85,AC965,AC965-(AC965*'EN-TÊTE DÉLÉGUES'!$C$37))</f>
        <v>0</v>
      </c>
      <c r="AE965" s="405">
        <f t="shared" si="149"/>
        <v>5.5E-2</v>
      </c>
      <c r="AF965" s="406">
        <f t="shared" si="146"/>
        <v>0</v>
      </c>
      <c r="AG965" s="407">
        <f t="shared" si="147"/>
        <v>0</v>
      </c>
    </row>
    <row r="966" spans="1:34" s="408" customFormat="1" ht="12" customHeight="1" x14ac:dyDescent="0.15">
      <c r="A966" s="391">
        <v>9791036333149</v>
      </c>
      <c r="B966" s="414">
        <v>44</v>
      </c>
      <c r="C966" s="426" t="s">
        <v>696</v>
      </c>
      <c r="D966" s="393" t="s">
        <v>381</v>
      </c>
      <c r="E966" s="393" t="s">
        <v>5492</v>
      </c>
      <c r="F966" s="393" t="s">
        <v>813</v>
      </c>
      <c r="G966" s="393" t="s">
        <v>2587</v>
      </c>
      <c r="H966" s="394">
        <f>VLOOKUP(A966,'02.04.2024'!$A$2:$D$70989,3,FALSE)</f>
        <v>1417</v>
      </c>
      <c r="I966" s="395"/>
      <c r="J966" s="414">
        <v>200</v>
      </c>
      <c r="K966" s="396"/>
      <c r="L966" s="396"/>
      <c r="M966" s="396">
        <v>44384</v>
      </c>
      <c r="N966" s="579"/>
      <c r="O966" s="397">
        <v>9791036333149</v>
      </c>
      <c r="P966" s="409" t="s">
        <v>2586</v>
      </c>
      <c r="Q966" s="397">
        <v>4846353</v>
      </c>
      <c r="R966" s="398">
        <v>8.3000000000000007</v>
      </c>
      <c r="S966" s="398">
        <f t="shared" si="143"/>
        <v>7.867298578199053</v>
      </c>
      <c r="T966" s="399">
        <v>5.5E-2</v>
      </c>
      <c r="U966" s="1077"/>
      <c r="V966" s="400">
        <f t="shared" si="144"/>
        <v>0</v>
      </c>
      <c r="W966" s="401">
        <f t="shared" si="148"/>
        <v>0</v>
      </c>
      <c r="X966" s="402"/>
      <c r="Y966" s="402"/>
      <c r="Z966" s="402"/>
      <c r="AA966" s="402"/>
      <c r="AB966" s="402"/>
      <c r="AC966" s="403">
        <f t="shared" si="145"/>
        <v>0</v>
      </c>
      <c r="AD966" s="404">
        <f>IF($AC$2430&lt;85,AC966,AC966-(AC966*'EN-TÊTE DÉLÉGUES'!$C$37))</f>
        <v>0</v>
      </c>
      <c r="AE966" s="405">
        <f t="shared" si="149"/>
        <v>5.5E-2</v>
      </c>
      <c r="AF966" s="406">
        <f t="shared" si="146"/>
        <v>0</v>
      </c>
      <c r="AG966" s="407">
        <f t="shared" si="147"/>
        <v>0</v>
      </c>
    </row>
    <row r="967" spans="1:34" s="408" customFormat="1" ht="12" customHeight="1" x14ac:dyDescent="0.15">
      <c r="A967" s="391">
        <v>9791036345241</v>
      </c>
      <c r="B967" s="414">
        <v>44</v>
      </c>
      <c r="C967" s="426" t="s">
        <v>696</v>
      </c>
      <c r="D967" s="393" t="s">
        <v>381</v>
      </c>
      <c r="E967" s="393" t="s">
        <v>5492</v>
      </c>
      <c r="F967" s="393" t="s">
        <v>813</v>
      </c>
      <c r="G967" s="393" t="s">
        <v>4490</v>
      </c>
      <c r="H967" s="394">
        <f>VLOOKUP(A967,'02.04.2024'!$A$2:$D$70989,3,FALSE)</f>
        <v>2813</v>
      </c>
      <c r="I967" s="394"/>
      <c r="J967" s="395">
        <v>200</v>
      </c>
      <c r="K967" s="396"/>
      <c r="L967" s="396"/>
      <c r="M967" s="396">
        <v>44720</v>
      </c>
      <c r="N967" s="396"/>
      <c r="O967" s="397">
        <v>9791036345241</v>
      </c>
      <c r="P967" s="397" t="s">
        <v>3765</v>
      </c>
      <c r="Q967" s="397">
        <v>2721455</v>
      </c>
      <c r="R967" s="490">
        <v>8.3000000000000007</v>
      </c>
      <c r="S967" s="398">
        <f t="shared" si="143"/>
        <v>7.867298578199053</v>
      </c>
      <c r="T967" s="399">
        <v>5.5E-2</v>
      </c>
      <c r="U967" s="1077"/>
      <c r="V967" s="400">
        <f t="shared" si="144"/>
        <v>0</v>
      </c>
      <c r="W967" s="401">
        <f t="shared" si="148"/>
        <v>0</v>
      </c>
      <c r="X967" s="491"/>
      <c r="Y967" s="402"/>
      <c r="Z967" s="402"/>
      <c r="AA967" s="402"/>
      <c r="AB967" s="402"/>
      <c r="AC967" s="453">
        <f t="shared" si="145"/>
        <v>0</v>
      </c>
      <c r="AD967" s="454">
        <f>IF($AC$2430&lt;85,AC967,AC967-(AC967*'EN-TÊTE DÉLÉGUES'!$C$37))</f>
        <v>0</v>
      </c>
      <c r="AE967" s="455">
        <f t="shared" si="149"/>
        <v>5.5E-2</v>
      </c>
      <c r="AF967" s="456">
        <f t="shared" si="146"/>
        <v>0</v>
      </c>
      <c r="AG967" s="457">
        <f t="shared" si="147"/>
        <v>0</v>
      </c>
      <c r="AH967" s="492"/>
    </row>
    <row r="968" spans="1:34" s="408" customFormat="1" ht="12" customHeight="1" x14ac:dyDescent="0.15">
      <c r="A968" s="449">
        <v>9791036332630</v>
      </c>
      <c r="B968" s="414">
        <v>44</v>
      </c>
      <c r="C968" s="450" t="s">
        <v>696</v>
      </c>
      <c r="D968" s="450" t="s">
        <v>381</v>
      </c>
      <c r="E968" s="393" t="s">
        <v>5492</v>
      </c>
      <c r="F968" s="450" t="s">
        <v>3336</v>
      </c>
      <c r="G968" s="450" t="s">
        <v>3337</v>
      </c>
      <c r="H968" s="394">
        <f>VLOOKUP(A968,'02.04.2024'!$A$2:$D$70989,3,FALSE)</f>
        <v>2439</v>
      </c>
      <c r="I968" s="395"/>
      <c r="J968" s="414">
        <v>200</v>
      </c>
      <c r="K968" s="601"/>
      <c r="L968" s="396"/>
      <c r="M968" s="396">
        <v>44671</v>
      </c>
      <c r="N968" s="396"/>
      <c r="O968" s="394">
        <v>9791036332630</v>
      </c>
      <c r="P968" s="451" t="s">
        <v>3335</v>
      </c>
      <c r="Q968" s="394">
        <v>4499442</v>
      </c>
      <c r="R968" s="398">
        <v>6.9</v>
      </c>
      <c r="S968" s="398">
        <f t="shared" si="143"/>
        <v>6.5402843601895739</v>
      </c>
      <c r="T968" s="452">
        <v>5.5E-2</v>
      </c>
      <c r="U968" s="1077"/>
      <c r="V968" s="400">
        <f t="shared" si="144"/>
        <v>0</v>
      </c>
      <c r="W968" s="401">
        <f t="shared" si="148"/>
        <v>0</v>
      </c>
      <c r="X968" s="402"/>
      <c r="Y968" s="402"/>
      <c r="Z968" s="402"/>
      <c r="AA968" s="402"/>
      <c r="AB968" s="402"/>
      <c r="AC968" s="403">
        <f t="shared" si="145"/>
        <v>0</v>
      </c>
      <c r="AD968" s="404">
        <f>IF($AC$2430&lt;85,AC968,AC968-(AC968*'EN-TÊTE DÉLÉGUES'!$C$37))</f>
        <v>0</v>
      </c>
      <c r="AE968" s="405">
        <f t="shared" si="149"/>
        <v>5.5E-2</v>
      </c>
      <c r="AF968" s="406">
        <f t="shared" si="146"/>
        <v>0</v>
      </c>
      <c r="AG968" s="407">
        <f t="shared" si="147"/>
        <v>0</v>
      </c>
    </row>
    <row r="969" spans="1:34" s="408" customFormat="1" ht="12" customHeight="1" x14ac:dyDescent="0.15">
      <c r="A969" s="449">
        <v>9791036332623</v>
      </c>
      <c r="B969" s="414">
        <v>44</v>
      </c>
      <c r="C969" s="450" t="s">
        <v>696</v>
      </c>
      <c r="D969" s="450" t="s">
        <v>381</v>
      </c>
      <c r="E969" s="393" t="s">
        <v>5492</v>
      </c>
      <c r="F969" s="450" t="s">
        <v>3336</v>
      </c>
      <c r="G969" s="450" t="s">
        <v>3338</v>
      </c>
      <c r="H969" s="394">
        <f>VLOOKUP(A969,'02.04.2024'!$A$2:$D$70989,3,FALSE)</f>
        <v>614</v>
      </c>
      <c r="I969" s="395"/>
      <c r="J969" s="414">
        <v>200</v>
      </c>
      <c r="K969" s="396"/>
      <c r="L969" s="396"/>
      <c r="M969" s="396">
        <v>44671</v>
      </c>
      <c r="N969" s="579"/>
      <c r="O969" s="394">
        <v>9791036332623</v>
      </c>
      <c r="P969" s="451" t="s">
        <v>3334</v>
      </c>
      <c r="Q969" s="394">
        <v>4501044</v>
      </c>
      <c r="R969" s="398">
        <v>6.9</v>
      </c>
      <c r="S969" s="398">
        <f t="shared" si="143"/>
        <v>6.5402843601895739</v>
      </c>
      <c r="T969" s="452">
        <v>5.5E-2</v>
      </c>
      <c r="U969" s="1077"/>
      <c r="V969" s="400">
        <f t="shared" si="144"/>
        <v>0</v>
      </c>
      <c r="W969" s="401">
        <f t="shared" si="148"/>
        <v>0</v>
      </c>
      <c r="X969" s="402"/>
      <c r="Y969" s="402"/>
      <c r="Z969" s="402"/>
      <c r="AA969" s="402"/>
      <c r="AB969" s="402"/>
      <c r="AC969" s="403">
        <f t="shared" si="145"/>
        <v>0</v>
      </c>
      <c r="AD969" s="404">
        <f>IF($AC$2430&lt;85,AC969,AC969-(AC969*'EN-TÊTE DÉLÉGUES'!$C$37))</f>
        <v>0</v>
      </c>
      <c r="AE969" s="405">
        <f t="shared" si="149"/>
        <v>5.5E-2</v>
      </c>
      <c r="AF969" s="406">
        <f t="shared" si="146"/>
        <v>0</v>
      </c>
      <c r="AG969" s="407">
        <f t="shared" si="147"/>
        <v>0</v>
      </c>
    </row>
    <row r="970" spans="1:34" s="420" customFormat="1" ht="12" customHeight="1" x14ac:dyDescent="0.15">
      <c r="A970" s="411">
        <v>9791036348167</v>
      </c>
      <c r="B970" s="414">
        <v>44</v>
      </c>
      <c r="C970" s="450" t="s">
        <v>696</v>
      </c>
      <c r="D970" s="450" t="s">
        <v>381</v>
      </c>
      <c r="E970" s="393" t="s">
        <v>5492</v>
      </c>
      <c r="F970" s="450" t="s">
        <v>3336</v>
      </c>
      <c r="G970" s="450" t="s">
        <v>3915</v>
      </c>
      <c r="H970" s="394">
        <f>VLOOKUP(A970,'02.04.2024'!$A$2:$D$70989,3,FALSE)</f>
        <v>819</v>
      </c>
      <c r="I970" s="413"/>
      <c r="J970" s="413">
        <v>200</v>
      </c>
      <c r="K970" s="415"/>
      <c r="L970" s="415"/>
      <c r="M970" s="416">
        <v>44867</v>
      </c>
      <c r="N970" s="416"/>
      <c r="O970" s="394">
        <v>9791036348167</v>
      </c>
      <c r="P970" s="417" t="s">
        <v>3916</v>
      </c>
      <c r="Q970" s="414">
        <v>4065385</v>
      </c>
      <c r="R970" s="418">
        <v>6.9</v>
      </c>
      <c r="S970" s="398">
        <f t="shared" si="143"/>
        <v>6.5402843601895739</v>
      </c>
      <c r="T970" s="419">
        <v>5.5E-2</v>
      </c>
      <c r="U970" s="1077"/>
      <c r="V970" s="400">
        <f t="shared" si="144"/>
        <v>0</v>
      </c>
      <c r="W970" s="401">
        <f t="shared" si="148"/>
        <v>0</v>
      </c>
      <c r="AC970" s="453">
        <f t="shared" si="145"/>
        <v>0</v>
      </c>
      <c r="AD970" s="454">
        <f>IF($AC$2430&lt;85,AC970,AC970-(AC970*'EN-TÊTE DÉLÉGUES'!$C$37))</f>
        <v>0</v>
      </c>
      <c r="AE970" s="455">
        <f t="shared" si="149"/>
        <v>5.5E-2</v>
      </c>
      <c r="AF970" s="456">
        <f t="shared" si="146"/>
        <v>0</v>
      </c>
      <c r="AG970" s="457">
        <f t="shared" si="147"/>
        <v>0</v>
      </c>
    </row>
    <row r="971" spans="1:34" s="446" customFormat="1" ht="12" customHeight="1" x14ac:dyDescent="0.15">
      <c r="A971" s="427">
        <v>9791036348174</v>
      </c>
      <c r="B971" s="432">
        <v>44</v>
      </c>
      <c r="C971" s="430" t="s">
        <v>696</v>
      </c>
      <c r="D971" s="430" t="s">
        <v>381</v>
      </c>
      <c r="E971" s="430" t="s">
        <v>5492</v>
      </c>
      <c r="F971" s="429" t="s">
        <v>3336</v>
      </c>
      <c r="G971" s="469" t="s">
        <v>4343</v>
      </c>
      <c r="H971" s="431">
        <f>VLOOKUP(A971,'02.04.2024'!$A$2:$D$70989,3,FALSE)</f>
        <v>1350</v>
      </c>
      <c r="I971" s="432"/>
      <c r="J971" s="432">
        <v>200</v>
      </c>
      <c r="K971" s="433"/>
      <c r="L971" s="433"/>
      <c r="M971" s="433">
        <v>45084</v>
      </c>
      <c r="N971" s="434" t="s">
        <v>1811</v>
      </c>
      <c r="O971" s="434">
        <v>9791036348174</v>
      </c>
      <c r="P971" s="434" t="s">
        <v>4342</v>
      </c>
      <c r="Q971" s="470">
        <v>4079907</v>
      </c>
      <c r="R971" s="436">
        <v>6.9</v>
      </c>
      <c r="S971" s="436">
        <f t="shared" si="143"/>
        <v>6.5402843601895739</v>
      </c>
      <c r="T971" s="471">
        <v>5.5E-2</v>
      </c>
      <c r="U971" s="1082"/>
      <c r="V971" s="438">
        <f t="shared" si="144"/>
        <v>0</v>
      </c>
      <c r="W971" s="439">
        <f t="shared" si="148"/>
        <v>0</v>
      </c>
      <c r="X971" s="440"/>
      <c r="Y971" s="440"/>
      <c r="Z971" s="440"/>
      <c r="AA971" s="440"/>
      <c r="AB971" s="440"/>
      <c r="AC971" s="441">
        <f t="shared" si="145"/>
        <v>0</v>
      </c>
      <c r="AD971" s="442">
        <f>IF($AC$2430&lt;85,AC971,AC971-(AC971*'EN-TÊTE DÉLÉGUES'!$C$37))</f>
        <v>0</v>
      </c>
      <c r="AE971" s="443">
        <f t="shared" si="149"/>
        <v>5.5E-2</v>
      </c>
      <c r="AF971" s="444">
        <f t="shared" si="146"/>
        <v>0</v>
      </c>
      <c r="AG971" s="445">
        <f t="shared" si="147"/>
        <v>0</v>
      </c>
    </row>
    <row r="972" spans="1:34" s="446" customFormat="1" ht="12" customHeight="1" x14ac:dyDescent="0.15">
      <c r="A972" s="937">
        <v>9791036357961</v>
      </c>
      <c r="B972" s="1157">
        <v>44</v>
      </c>
      <c r="C972" s="1158" t="s">
        <v>696</v>
      </c>
      <c r="D972" s="953" t="s">
        <v>381</v>
      </c>
      <c r="E972" s="939" t="s">
        <v>5492</v>
      </c>
      <c r="F972" s="939" t="s">
        <v>3336</v>
      </c>
      <c r="G972" s="939" t="s">
        <v>4931</v>
      </c>
      <c r="H972" s="941">
        <f>VLOOKUP(A972,'02.04.2024'!$A$2:$D$70989,3,FALSE)</f>
        <v>1035</v>
      </c>
      <c r="I972" s="941"/>
      <c r="J972" s="938">
        <v>200</v>
      </c>
      <c r="K972" s="942"/>
      <c r="L972" s="942"/>
      <c r="M972" s="942">
        <v>45371</v>
      </c>
      <c r="N972" s="942" t="s">
        <v>1811</v>
      </c>
      <c r="O972" s="943">
        <v>9791036357961</v>
      </c>
      <c r="P972" s="943" t="s">
        <v>4932</v>
      </c>
      <c r="Q972" s="943">
        <v>2884947</v>
      </c>
      <c r="R972" s="954">
        <v>6.9</v>
      </c>
      <c r="S972" s="945">
        <f t="shared" si="143"/>
        <v>6.5402843601895739</v>
      </c>
      <c r="T972" s="955">
        <v>5.5E-2</v>
      </c>
      <c r="U972" s="1101"/>
      <c r="V972" s="947">
        <f t="shared" si="144"/>
        <v>0</v>
      </c>
      <c r="W972" s="948">
        <f t="shared" si="148"/>
        <v>0</v>
      </c>
      <c r="X972" s="440"/>
      <c r="Y972" s="440"/>
      <c r="Z972" s="440"/>
      <c r="AA972" s="440"/>
      <c r="AB972" s="440"/>
      <c r="AC972" s="441">
        <f t="shared" si="145"/>
        <v>0</v>
      </c>
      <c r="AD972" s="442">
        <f>IF($AC$2430&lt;85,AC972,AC972-(AC972*'EN-TÊTE DÉLÉGUES'!$C$37))</f>
        <v>0</v>
      </c>
      <c r="AE972" s="443">
        <f t="shared" si="149"/>
        <v>5.5E-2</v>
      </c>
      <c r="AF972" s="444">
        <f t="shared" si="146"/>
        <v>0</v>
      </c>
      <c r="AG972" s="445">
        <f t="shared" si="147"/>
        <v>0</v>
      </c>
    </row>
    <row r="973" spans="1:34" s="408" customFormat="1" ht="12" customHeight="1" x14ac:dyDescent="0.15">
      <c r="A973" s="391">
        <v>9782747077286</v>
      </c>
      <c r="B973" s="414">
        <v>44</v>
      </c>
      <c r="C973" s="393" t="s">
        <v>696</v>
      </c>
      <c r="D973" s="393" t="s">
        <v>381</v>
      </c>
      <c r="E973" s="393" t="s">
        <v>5492</v>
      </c>
      <c r="F973" s="450" t="s">
        <v>561</v>
      </c>
      <c r="G973" s="450" t="s">
        <v>1277</v>
      </c>
      <c r="H973" s="394">
        <f>VLOOKUP(A973,'02.04.2024'!$A$2:$D$70989,3,FALSE)</f>
        <v>363</v>
      </c>
      <c r="I973" s="395"/>
      <c r="J973" s="395">
        <v>300</v>
      </c>
      <c r="K973" s="396"/>
      <c r="L973" s="396"/>
      <c r="M973" s="396">
        <v>42809</v>
      </c>
      <c r="N973" s="579"/>
      <c r="O973" s="397">
        <v>9782747077286</v>
      </c>
      <c r="P973" s="409" t="s">
        <v>363</v>
      </c>
      <c r="Q973" s="397">
        <v>7681753</v>
      </c>
      <c r="R973" s="398">
        <v>8.3000000000000007</v>
      </c>
      <c r="S973" s="398">
        <f t="shared" si="143"/>
        <v>7.867298578199053</v>
      </c>
      <c r="T973" s="399">
        <v>5.5E-2</v>
      </c>
      <c r="U973" s="1077"/>
      <c r="V973" s="400">
        <f t="shared" si="144"/>
        <v>0</v>
      </c>
      <c r="W973" s="401">
        <f t="shared" si="148"/>
        <v>0</v>
      </c>
      <c r="X973" s="402"/>
      <c r="Y973" s="402"/>
      <c r="Z973" s="402"/>
      <c r="AA973" s="402"/>
      <c r="AB973" s="402"/>
      <c r="AC973" s="403">
        <f t="shared" si="145"/>
        <v>0</v>
      </c>
      <c r="AD973" s="404">
        <f>IF($AC$2430&lt;85,AC973,AC973-(AC973*'EN-TÊTE DÉLÉGUES'!$C$37))</f>
        <v>0</v>
      </c>
      <c r="AE973" s="405">
        <f t="shared" si="149"/>
        <v>5.5E-2</v>
      </c>
      <c r="AF973" s="406">
        <f t="shared" si="146"/>
        <v>0</v>
      </c>
      <c r="AG973" s="407">
        <f t="shared" si="147"/>
        <v>0</v>
      </c>
    </row>
    <row r="974" spans="1:34" s="408" customFormat="1" ht="12" customHeight="1" x14ac:dyDescent="0.15">
      <c r="A974" s="391">
        <v>9782747077293</v>
      </c>
      <c r="B974" s="414">
        <v>44</v>
      </c>
      <c r="C974" s="393" t="s">
        <v>696</v>
      </c>
      <c r="D974" s="393" t="s">
        <v>381</v>
      </c>
      <c r="E974" s="393" t="s">
        <v>5492</v>
      </c>
      <c r="F974" s="450" t="s">
        <v>561</v>
      </c>
      <c r="G974" s="450" t="s">
        <v>1009</v>
      </c>
      <c r="H974" s="394">
        <f>VLOOKUP(A974,'02.04.2024'!$A$2:$D$70989,3,FALSE)</f>
        <v>867</v>
      </c>
      <c r="I974" s="395"/>
      <c r="J974" s="395">
        <v>300</v>
      </c>
      <c r="K974" s="396"/>
      <c r="L974" s="396"/>
      <c r="M974" s="396">
        <v>42991</v>
      </c>
      <c r="N974" s="579"/>
      <c r="O974" s="397">
        <v>9782747077293</v>
      </c>
      <c r="P974" s="409" t="s">
        <v>369</v>
      </c>
      <c r="Q974" s="397">
        <v>7681629</v>
      </c>
      <c r="R974" s="398">
        <v>8.3000000000000007</v>
      </c>
      <c r="S974" s="398">
        <f t="shared" si="143"/>
        <v>7.867298578199053</v>
      </c>
      <c r="T974" s="399">
        <v>5.5E-2</v>
      </c>
      <c r="U974" s="1077"/>
      <c r="V974" s="400">
        <f t="shared" si="144"/>
        <v>0</v>
      </c>
      <c r="W974" s="401">
        <f t="shared" si="148"/>
        <v>0</v>
      </c>
      <c r="X974" s="402"/>
      <c r="Y974" s="402"/>
      <c r="Z974" s="402"/>
      <c r="AA974" s="402"/>
      <c r="AB974" s="402"/>
      <c r="AC974" s="403">
        <f t="shared" si="145"/>
        <v>0</v>
      </c>
      <c r="AD974" s="404">
        <f>IF($AC$2430&lt;85,AC974,AC974-(AC974*'EN-TÊTE DÉLÉGUES'!$C$37))</f>
        <v>0</v>
      </c>
      <c r="AE974" s="405">
        <f t="shared" si="149"/>
        <v>5.5E-2</v>
      </c>
      <c r="AF974" s="406">
        <f t="shared" si="146"/>
        <v>0</v>
      </c>
      <c r="AG974" s="407">
        <f t="shared" si="147"/>
        <v>0</v>
      </c>
    </row>
    <row r="975" spans="1:34" s="408" customFormat="1" ht="12" customHeight="1" x14ac:dyDescent="0.15">
      <c r="A975" s="449">
        <v>9782747077309</v>
      </c>
      <c r="B975" s="414">
        <v>44</v>
      </c>
      <c r="C975" s="450" t="s">
        <v>696</v>
      </c>
      <c r="D975" s="450" t="s">
        <v>381</v>
      </c>
      <c r="E975" s="450" t="s">
        <v>5492</v>
      </c>
      <c r="F975" s="450" t="s">
        <v>561</v>
      </c>
      <c r="G975" s="450" t="s">
        <v>1278</v>
      </c>
      <c r="H975" s="394">
        <f>VLOOKUP(A975,'02.04.2024'!$A$2:$D$70989,3,FALSE)</f>
        <v>632</v>
      </c>
      <c r="I975" s="395"/>
      <c r="J975" s="414">
        <v>300</v>
      </c>
      <c r="K975" s="396"/>
      <c r="L975" s="396"/>
      <c r="M975" s="396">
        <v>43180</v>
      </c>
      <c r="N975" s="579"/>
      <c r="O975" s="394">
        <v>9782747077309</v>
      </c>
      <c r="P975" s="451" t="s">
        <v>553</v>
      </c>
      <c r="Q975" s="394">
        <v>7681506</v>
      </c>
      <c r="R975" s="398">
        <v>8.3000000000000007</v>
      </c>
      <c r="S975" s="398">
        <f t="shared" si="143"/>
        <v>7.867298578199053</v>
      </c>
      <c r="T975" s="452">
        <v>5.5E-2</v>
      </c>
      <c r="U975" s="1077"/>
      <c r="V975" s="400">
        <f t="shared" si="144"/>
        <v>0</v>
      </c>
      <c r="W975" s="401">
        <f t="shared" si="148"/>
        <v>0</v>
      </c>
      <c r="X975" s="402"/>
      <c r="Y975" s="402"/>
      <c r="Z975" s="402"/>
      <c r="AA975" s="402"/>
      <c r="AB975" s="402"/>
      <c r="AC975" s="403">
        <f t="shared" si="145"/>
        <v>0</v>
      </c>
      <c r="AD975" s="404">
        <f>IF($AC$2430&lt;85,AC975,AC975-(AC975*'EN-TÊTE DÉLÉGUES'!$C$37))</f>
        <v>0</v>
      </c>
      <c r="AE975" s="405">
        <f t="shared" si="149"/>
        <v>5.5E-2</v>
      </c>
      <c r="AF975" s="406">
        <f t="shared" si="146"/>
        <v>0</v>
      </c>
      <c r="AG975" s="407">
        <f t="shared" si="147"/>
        <v>0</v>
      </c>
    </row>
    <row r="976" spans="1:34" s="408" customFormat="1" ht="12" customHeight="1" x14ac:dyDescent="0.15">
      <c r="A976" s="449">
        <v>9782747077316</v>
      </c>
      <c r="B976" s="414">
        <v>44</v>
      </c>
      <c r="C976" s="450" t="s">
        <v>696</v>
      </c>
      <c r="D976" s="450" t="s">
        <v>381</v>
      </c>
      <c r="E976" s="450" t="s">
        <v>5492</v>
      </c>
      <c r="F976" s="450" t="s">
        <v>561</v>
      </c>
      <c r="G976" s="450" t="s">
        <v>1312</v>
      </c>
      <c r="H976" s="394">
        <f>VLOOKUP(A976,'02.04.2024'!$A$2:$D$70989,3,FALSE)</f>
        <v>711</v>
      </c>
      <c r="I976" s="395"/>
      <c r="J976" s="395">
        <v>300</v>
      </c>
      <c r="K976" s="396"/>
      <c r="L976" s="396"/>
      <c r="M976" s="396">
        <v>43328</v>
      </c>
      <c r="N976" s="579"/>
      <c r="O976" s="394">
        <v>9782747077316</v>
      </c>
      <c r="P976" s="451" t="s">
        <v>580</v>
      </c>
      <c r="Q976" s="394">
        <v>7681383</v>
      </c>
      <c r="R976" s="398">
        <v>8.3000000000000007</v>
      </c>
      <c r="S976" s="398">
        <f t="shared" si="143"/>
        <v>7.867298578199053</v>
      </c>
      <c r="T976" s="452">
        <v>5.5E-2</v>
      </c>
      <c r="U976" s="1077"/>
      <c r="V976" s="400">
        <f t="shared" si="144"/>
        <v>0</v>
      </c>
      <c r="W976" s="401">
        <f t="shared" si="148"/>
        <v>0</v>
      </c>
      <c r="X976" s="402"/>
      <c r="Y976" s="402"/>
      <c r="Z976" s="402"/>
      <c r="AA976" s="402"/>
      <c r="AB976" s="402"/>
      <c r="AC976" s="403">
        <f t="shared" si="145"/>
        <v>0</v>
      </c>
      <c r="AD976" s="404">
        <f>IF($AC$2430&lt;85,AC976,AC976-(AC976*'EN-TÊTE DÉLÉGUES'!$C$37))</f>
        <v>0</v>
      </c>
      <c r="AE976" s="405">
        <f t="shared" si="149"/>
        <v>5.5E-2</v>
      </c>
      <c r="AF976" s="406">
        <f t="shared" si="146"/>
        <v>0</v>
      </c>
      <c r="AG976" s="407">
        <f t="shared" si="147"/>
        <v>0</v>
      </c>
    </row>
    <row r="977" spans="1:34" s="408" customFormat="1" ht="12" customHeight="1" x14ac:dyDescent="0.15">
      <c r="A977" s="449">
        <v>9782747077323</v>
      </c>
      <c r="B977" s="414">
        <v>44</v>
      </c>
      <c r="C977" s="450" t="s">
        <v>696</v>
      </c>
      <c r="D977" s="450" t="s">
        <v>381</v>
      </c>
      <c r="E977" s="450" t="s">
        <v>5492</v>
      </c>
      <c r="F977" s="450" t="s">
        <v>561</v>
      </c>
      <c r="G977" s="450" t="s">
        <v>822</v>
      </c>
      <c r="H977" s="394">
        <f>VLOOKUP(A977,'02.04.2024'!$A$2:$D$70989,3,FALSE)</f>
        <v>115</v>
      </c>
      <c r="I977" s="395"/>
      <c r="J977" s="395">
        <v>300</v>
      </c>
      <c r="K977" s="396"/>
      <c r="L977" s="396"/>
      <c r="M977" s="396">
        <v>43544</v>
      </c>
      <c r="N977" s="579"/>
      <c r="O977" s="394">
        <v>9782747077323</v>
      </c>
      <c r="P977" s="451" t="s">
        <v>1109</v>
      </c>
      <c r="Q977" s="394">
        <v>7681260</v>
      </c>
      <c r="R977" s="398">
        <v>8.3000000000000007</v>
      </c>
      <c r="S977" s="398">
        <f t="shared" si="143"/>
        <v>7.867298578199053</v>
      </c>
      <c r="T977" s="452">
        <v>5.5E-2</v>
      </c>
      <c r="U977" s="1077"/>
      <c r="V977" s="400">
        <f t="shared" si="144"/>
        <v>0</v>
      </c>
      <c r="W977" s="401">
        <f t="shared" si="148"/>
        <v>0</v>
      </c>
      <c r="X977" s="402"/>
      <c r="Y977" s="402"/>
      <c r="Z977" s="402"/>
      <c r="AA977" s="402"/>
      <c r="AB977" s="402"/>
      <c r="AC977" s="403">
        <f t="shared" si="145"/>
        <v>0</v>
      </c>
      <c r="AD977" s="404">
        <f>IF($AC$2430&lt;85,AC977,AC977-(AC977*'EN-TÊTE DÉLÉGUES'!$C$37))</f>
        <v>0</v>
      </c>
      <c r="AE977" s="405">
        <f t="shared" si="149"/>
        <v>5.5E-2</v>
      </c>
      <c r="AF977" s="406">
        <f t="shared" si="146"/>
        <v>0</v>
      </c>
      <c r="AG977" s="407">
        <f t="shared" si="147"/>
        <v>0</v>
      </c>
    </row>
    <row r="978" spans="1:34" s="408" customFormat="1" ht="12" customHeight="1" x14ac:dyDescent="0.15">
      <c r="A978" s="449">
        <v>9791036332586</v>
      </c>
      <c r="B978" s="414">
        <v>44</v>
      </c>
      <c r="C978" s="450" t="s">
        <v>696</v>
      </c>
      <c r="D978" s="450" t="s">
        <v>381</v>
      </c>
      <c r="E978" s="450" t="s">
        <v>5492</v>
      </c>
      <c r="F978" s="450" t="s">
        <v>561</v>
      </c>
      <c r="G978" s="450" t="s">
        <v>2569</v>
      </c>
      <c r="H978" s="394">
        <f>VLOOKUP(A978,'02.04.2024'!$A$2:$D$70989,3,FALSE)</f>
        <v>1247</v>
      </c>
      <c r="I978" s="395"/>
      <c r="J978" s="414">
        <v>850</v>
      </c>
      <c r="K978" s="396"/>
      <c r="L978" s="396"/>
      <c r="M978" s="396">
        <v>44447</v>
      </c>
      <c r="N978" s="396"/>
      <c r="O978" s="394">
        <v>9791036332586</v>
      </c>
      <c r="P978" s="451" t="s">
        <v>2570</v>
      </c>
      <c r="Q978" s="394">
        <v>4500675</v>
      </c>
      <c r="R978" s="398">
        <v>8.3000000000000007</v>
      </c>
      <c r="S978" s="398">
        <f t="shared" si="143"/>
        <v>7.867298578199053</v>
      </c>
      <c r="T978" s="452">
        <v>5.5E-2</v>
      </c>
      <c r="U978" s="1077"/>
      <c r="V978" s="400">
        <f t="shared" si="144"/>
        <v>0</v>
      </c>
      <c r="W978" s="401">
        <f t="shared" si="148"/>
        <v>0</v>
      </c>
      <c r="X978" s="402"/>
      <c r="Y978" s="402"/>
      <c r="Z978" s="402"/>
      <c r="AA978" s="402"/>
      <c r="AB978" s="402"/>
      <c r="AC978" s="403">
        <f t="shared" si="145"/>
        <v>0</v>
      </c>
      <c r="AD978" s="404">
        <f>IF($AC$2430&lt;85,AC978,AC978-(AC978*'EN-TÊTE DÉLÉGUES'!$C$37))</f>
        <v>0</v>
      </c>
      <c r="AE978" s="405">
        <f t="shared" si="149"/>
        <v>5.5E-2</v>
      </c>
      <c r="AF978" s="406">
        <f t="shared" si="146"/>
        <v>0</v>
      </c>
      <c r="AG978" s="407">
        <f t="shared" si="147"/>
        <v>0</v>
      </c>
    </row>
    <row r="979" spans="1:34" s="408" customFormat="1" ht="12" customHeight="1" x14ac:dyDescent="0.15">
      <c r="A979" s="391">
        <v>9782747082532</v>
      </c>
      <c r="B979" s="414">
        <v>44</v>
      </c>
      <c r="C979" s="657" t="s">
        <v>725</v>
      </c>
      <c r="D979" s="393" t="s">
        <v>381</v>
      </c>
      <c r="E979" s="393" t="s">
        <v>5492</v>
      </c>
      <c r="F979" s="393" t="s">
        <v>3582</v>
      </c>
      <c r="G979" s="450" t="s">
        <v>1658</v>
      </c>
      <c r="H979" s="394">
        <f>VLOOKUP(A979,'02.04.2024'!$A$2:$D$70989,3,FALSE)</f>
        <v>108</v>
      </c>
      <c r="I979" s="395"/>
      <c r="J979" s="395">
        <v>300</v>
      </c>
      <c r="K979" s="396"/>
      <c r="L979" s="396"/>
      <c r="M979" s="396">
        <v>43033</v>
      </c>
      <c r="N979" s="396"/>
      <c r="O979" s="397">
        <v>9782747082532</v>
      </c>
      <c r="P979" s="409" t="s">
        <v>408</v>
      </c>
      <c r="Q979" s="397">
        <v>5295160</v>
      </c>
      <c r="R979" s="398">
        <v>6.2</v>
      </c>
      <c r="S979" s="398">
        <f t="shared" si="143"/>
        <v>5.8767772511848344</v>
      </c>
      <c r="T979" s="399">
        <v>5.5E-2</v>
      </c>
      <c r="U979" s="1077"/>
      <c r="V979" s="400">
        <f t="shared" ref="V979:V987" si="150">AC979</f>
        <v>0</v>
      </c>
      <c r="W979" s="401">
        <f t="shared" si="148"/>
        <v>0</v>
      </c>
      <c r="X979" s="402"/>
      <c r="Y979" s="402"/>
      <c r="Z979" s="402"/>
      <c r="AA979" s="402"/>
      <c r="AB979" s="402"/>
      <c r="AC979" s="403">
        <f t="shared" ref="AC979:AC987" si="151">W979/(1+AE979)</f>
        <v>0</v>
      </c>
      <c r="AD979" s="404">
        <f>IF($AC$2430&lt;85,AC979,AC979-(AC979*'EN-TÊTE DÉLÉGUES'!$C$37))</f>
        <v>0</v>
      </c>
      <c r="AE979" s="405">
        <f t="shared" si="149"/>
        <v>5.5E-2</v>
      </c>
      <c r="AF979" s="406">
        <f t="shared" ref="AF979:AF987" si="152">+AD979*AE979</f>
        <v>0</v>
      </c>
      <c r="AG979" s="407">
        <f t="shared" ref="AG979:AG987" si="153">+AD979+AF979</f>
        <v>0</v>
      </c>
    </row>
    <row r="980" spans="1:34" s="408" customFormat="1" ht="12" customHeight="1" x14ac:dyDescent="0.15">
      <c r="A980" s="449">
        <v>9782747082549</v>
      </c>
      <c r="B980" s="414">
        <v>44</v>
      </c>
      <c r="C980" s="450" t="s">
        <v>725</v>
      </c>
      <c r="D980" s="393" t="s">
        <v>381</v>
      </c>
      <c r="E980" s="393" t="s">
        <v>5492</v>
      </c>
      <c r="F980" s="393" t="s">
        <v>3582</v>
      </c>
      <c r="G980" s="450" t="s">
        <v>1441</v>
      </c>
      <c r="H980" s="394">
        <f>VLOOKUP(A980,'02.04.2024'!$A$2:$D$70989,3,FALSE)</f>
        <v>563</v>
      </c>
      <c r="I980" s="395"/>
      <c r="J980" s="414">
        <v>300</v>
      </c>
      <c r="K980" s="396"/>
      <c r="L980" s="396"/>
      <c r="M980" s="396">
        <v>43180</v>
      </c>
      <c r="N980" s="396"/>
      <c r="O980" s="394">
        <v>9782747082549</v>
      </c>
      <c r="P980" s="451" t="s">
        <v>554</v>
      </c>
      <c r="Q980" s="394">
        <v>5295037</v>
      </c>
      <c r="R980" s="398">
        <v>6.2</v>
      </c>
      <c r="S980" s="398">
        <f t="shared" si="143"/>
        <v>5.8767772511848344</v>
      </c>
      <c r="T980" s="452">
        <v>5.5E-2</v>
      </c>
      <c r="U980" s="1077"/>
      <c r="V980" s="400">
        <f t="shared" si="150"/>
        <v>0</v>
      </c>
      <c r="W980" s="401">
        <f t="shared" si="148"/>
        <v>0</v>
      </c>
      <c r="X980" s="402"/>
      <c r="Y980" s="402"/>
      <c r="Z980" s="402"/>
      <c r="AA980" s="402"/>
      <c r="AB980" s="402"/>
      <c r="AC980" s="403">
        <f t="shared" si="151"/>
        <v>0</v>
      </c>
      <c r="AD980" s="404">
        <f>IF($AC$2430&lt;85,AC980,AC980-(AC980*'EN-TÊTE DÉLÉGUES'!$C$37))</f>
        <v>0</v>
      </c>
      <c r="AE980" s="405">
        <f t="shared" si="149"/>
        <v>5.5E-2</v>
      </c>
      <c r="AF980" s="406">
        <f t="shared" si="152"/>
        <v>0</v>
      </c>
      <c r="AG980" s="407">
        <f t="shared" si="153"/>
        <v>0</v>
      </c>
    </row>
    <row r="981" spans="1:34" s="408" customFormat="1" ht="12" customHeight="1" x14ac:dyDescent="0.15">
      <c r="A981" s="449">
        <v>9782747082563</v>
      </c>
      <c r="B981" s="414">
        <v>44</v>
      </c>
      <c r="C981" s="393" t="s">
        <v>725</v>
      </c>
      <c r="D981" s="393" t="s">
        <v>381</v>
      </c>
      <c r="E981" s="393" t="s">
        <v>5492</v>
      </c>
      <c r="F981" s="393" t="s">
        <v>3582</v>
      </c>
      <c r="G981" s="514" t="s">
        <v>806</v>
      </c>
      <c r="H981" s="394">
        <f>VLOOKUP(A981,'02.04.2024'!$A$2:$D$70989,3,FALSE)</f>
        <v>354</v>
      </c>
      <c r="I981" s="414"/>
      <c r="J981" s="414">
        <v>300</v>
      </c>
      <c r="K981" s="396"/>
      <c r="L981" s="396"/>
      <c r="M981" s="396">
        <v>43348</v>
      </c>
      <c r="N981" s="396"/>
      <c r="O981" s="394">
        <v>9782747082563</v>
      </c>
      <c r="P981" s="451" t="s">
        <v>676</v>
      </c>
      <c r="Q981" s="414">
        <v>5294790</v>
      </c>
      <c r="R981" s="398">
        <v>6.2</v>
      </c>
      <c r="S981" s="398">
        <f t="shared" si="143"/>
        <v>5.8767772511848344</v>
      </c>
      <c r="T981" s="452">
        <v>5.5E-2</v>
      </c>
      <c r="U981" s="1077"/>
      <c r="V981" s="400">
        <f t="shared" si="150"/>
        <v>0</v>
      </c>
      <c r="W981" s="401">
        <f t="shared" si="148"/>
        <v>0</v>
      </c>
      <c r="X981" s="402"/>
      <c r="Y981" s="402"/>
      <c r="Z981" s="402"/>
      <c r="AA981" s="402"/>
      <c r="AB981" s="402"/>
      <c r="AC981" s="403">
        <f t="shared" si="151"/>
        <v>0</v>
      </c>
      <c r="AD981" s="404">
        <f>IF($AC$2430&lt;85,AC981,AC981-(AC981*'EN-TÊTE DÉLÉGUES'!$C$37))</f>
        <v>0</v>
      </c>
      <c r="AE981" s="405">
        <f t="shared" si="149"/>
        <v>5.5E-2</v>
      </c>
      <c r="AF981" s="406">
        <f t="shared" si="152"/>
        <v>0</v>
      </c>
      <c r="AG981" s="407">
        <f t="shared" si="153"/>
        <v>0</v>
      </c>
    </row>
    <row r="982" spans="1:34" s="408" customFormat="1" ht="12" customHeight="1" x14ac:dyDescent="0.15">
      <c r="A982" s="449">
        <v>9782747097932</v>
      </c>
      <c r="B982" s="414">
        <v>44</v>
      </c>
      <c r="C982" s="450" t="s">
        <v>725</v>
      </c>
      <c r="D982" s="450" t="s">
        <v>381</v>
      </c>
      <c r="E982" s="450" t="s">
        <v>5492</v>
      </c>
      <c r="F982" s="450" t="s">
        <v>3583</v>
      </c>
      <c r="G982" s="514" t="s">
        <v>5498</v>
      </c>
      <c r="H982" s="394">
        <f>VLOOKUP(A982,'02.04.2024'!$A$2:$D$70989,3,FALSE)</f>
        <v>2411</v>
      </c>
      <c r="I982" s="414"/>
      <c r="J982" s="414">
        <v>200</v>
      </c>
      <c r="K982" s="396"/>
      <c r="L982" s="396"/>
      <c r="M982" s="396">
        <v>44461</v>
      </c>
      <c r="N982" s="396"/>
      <c r="O982" s="394">
        <v>9782747097932</v>
      </c>
      <c r="P982" s="451" t="s">
        <v>2623</v>
      </c>
      <c r="Q982" s="414">
        <v>8611986</v>
      </c>
      <c r="R982" s="398">
        <v>6.2</v>
      </c>
      <c r="S982" s="398">
        <f t="shared" si="143"/>
        <v>5.8767772511848344</v>
      </c>
      <c r="T982" s="452">
        <v>5.5E-2</v>
      </c>
      <c r="U982" s="1077"/>
      <c r="V982" s="400">
        <f t="shared" si="150"/>
        <v>0</v>
      </c>
      <c r="W982" s="401">
        <f t="shared" si="148"/>
        <v>0</v>
      </c>
      <c r="X982" s="402"/>
      <c r="Y982" s="402"/>
      <c r="Z982" s="402"/>
      <c r="AA982" s="402"/>
      <c r="AB982" s="402"/>
      <c r="AC982" s="403">
        <f t="shared" si="151"/>
        <v>0</v>
      </c>
      <c r="AD982" s="404">
        <f>IF($AC$2430&lt;85,AC982,AC982-(AC982*'EN-TÊTE DÉLÉGUES'!$C$37))</f>
        <v>0</v>
      </c>
      <c r="AE982" s="405">
        <f t="shared" si="149"/>
        <v>5.5E-2</v>
      </c>
      <c r="AF982" s="406">
        <f t="shared" si="152"/>
        <v>0</v>
      </c>
      <c r="AG982" s="407">
        <f t="shared" si="153"/>
        <v>0</v>
      </c>
    </row>
    <row r="983" spans="1:34" s="408" customFormat="1" ht="12" customHeight="1" x14ac:dyDescent="0.15">
      <c r="A983" s="449">
        <v>9791036308949</v>
      </c>
      <c r="B983" s="414">
        <v>44</v>
      </c>
      <c r="C983" s="450" t="s">
        <v>725</v>
      </c>
      <c r="D983" s="450" t="s">
        <v>381</v>
      </c>
      <c r="E983" s="450" t="s">
        <v>5492</v>
      </c>
      <c r="F983" s="450" t="s">
        <v>3583</v>
      </c>
      <c r="G983" s="514" t="s">
        <v>5497</v>
      </c>
      <c r="H983" s="394">
        <f>VLOOKUP(A983,'02.04.2024'!$A$2:$D$70989,3,FALSE)</f>
        <v>1747</v>
      </c>
      <c r="I983" s="414"/>
      <c r="J983" s="414">
        <v>300</v>
      </c>
      <c r="K983" s="396"/>
      <c r="L983" s="396"/>
      <c r="M983" s="396">
        <v>44461</v>
      </c>
      <c r="N983" s="396"/>
      <c r="O983" s="394">
        <v>9791036308949</v>
      </c>
      <c r="P983" s="451" t="s">
        <v>2622</v>
      </c>
      <c r="Q983" s="414">
        <v>1248575</v>
      </c>
      <c r="R983" s="398">
        <v>6.2</v>
      </c>
      <c r="S983" s="398">
        <f t="shared" si="143"/>
        <v>5.8767772511848344</v>
      </c>
      <c r="T983" s="452">
        <v>5.5E-2</v>
      </c>
      <c r="U983" s="1077"/>
      <c r="V983" s="400">
        <f t="shared" si="150"/>
        <v>0</v>
      </c>
      <c r="W983" s="401">
        <f t="shared" si="148"/>
        <v>0</v>
      </c>
      <c r="X983" s="402"/>
      <c r="Y983" s="402"/>
      <c r="Z983" s="402"/>
      <c r="AA983" s="402"/>
      <c r="AB983" s="402"/>
      <c r="AC983" s="403">
        <f t="shared" si="151"/>
        <v>0</v>
      </c>
      <c r="AD983" s="404">
        <f>IF($AC$2430&lt;85,AC983,AC983-(AC983*'EN-TÊTE DÉLÉGUES'!$C$37))</f>
        <v>0</v>
      </c>
      <c r="AE983" s="405">
        <f t="shared" si="149"/>
        <v>5.5E-2</v>
      </c>
      <c r="AF983" s="406">
        <f t="shared" si="152"/>
        <v>0</v>
      </c>
      <c r="AG983" s="407">
        <f t="shared" si="153"/>
        <v>0</v>
      </c>
    </row>
    <row r="984" spans="1:34" s="408" customFormat="1" ht="12" customHeight="1" x14ac:dyDescent="0.15">
      <c r="A984" s="449">
        <v>9791036308956</v>
      </c>
      <c r="B984" s="414">
        <v>44</v>
      </c>
      <c r="C984" s="450" t="s">
        <v>725</v>
      </c>
      <c r="D984" s="450" t="s">
        <v>381</v>
      </c>
      <c r="E984" s="450" t="s">
        <v>5492</v>
      </c>
      <c r="F984" s="450" t="s">
        <v>3583</v>
      </c>
      <c r="G984" s="514" t="s">
        <v>5496</v>
      </c>
      <c r="H984" s="394">
        <f>VLOOKUP(A984,'02.04.2024'!$A$2:$D$70989,3,FALSE)</f>
        <v>1725</v>
      </c>
      <c r="I984" s="414"/>
      <c r="J984" s="414">
        <v>300</v>
      </c>
      <c r="K984" s="396"/>
      <c r="L984" s="396"/>
      <c r="M984" s="396">
        <v>44587</v>
      </c>
      <c r="N984" s="396"/>
      <c r="O984" s="394">
        <v>9791036308956</v>
      </c>
      <c r="P984" s="451" t="s">
        <v>3244</v>
      </c>
      <c r="Q984" s="414">
        <v>1249190</v>
      </c>
      <c r="R984" s="398">
        <v>6.2</v>
      </c>
      <c r="S984" s="398">
        <f t="shared" si="143"/>
        <v>5.8767772511848344</v>
      </c>
      <c r="T984" s="452">
        <v>5.5E-2</v>
      </c>
      <c r="U984" s="1077"/>
      <c r="V984" s="400">
        <f t="shared" si="150"/>
        <v>0</v>
      </c>
      <c r="W984" s="401">
        <f t="shared" si="148"/>
        <v>0</v>
      </c>
      <c r="X984" s="402"/>
      <c r="Y984" s="402"/>
      <c r="Z984" s="402"/>
      <c r="AA984" s="402"/>
      <c r="AB984" s="402"/>
      <c r="AC984" s="403">
        <f t="shared" si="151"/>
        <v>0</v>
      </c>
      <c r="AD984" s="404">
        <f>IF($AC$2430&lt;85,AC984,AC984-(AC984*'EN-TÊTE DÉLÉGUES'!$C$37))</f>
        <v>0</v>
      </c>
      <c r="AE984" s="405">
        <f t="shared" si="149"/>
        <v>5.5E-2</v>
      </c>
      <c r="AF984" s="406">
        <f t="shared" si="152"/>
        <v>0</v>
      </c>
      <c r="AG984" s="407">
        <f t="shared" si="153"/>
        <v>0</v>
      </c>
    </row>
    <row r="985" spans="1:34" s="408" customFormat="1" ht="12" customHeight="1" x14ac:dyDescent="0.15">
      <c r="A985" s="391">
        <v>9791036308963</v>
      </c>
      <c r="B985" s="414">
        <v>44</v>
      </c>
      <c r="C985" s="450" t="s">
        <v>725</v>
      </c>
      <c r="D985" s="450" t="s">
        <v>381</v>
      </c>
      <c r="E985" s="450" t="s">
        <v>5492</v>
      </c>
      <c r="F985" s="450" t="s">
        <v>3583</v>
      </c>
      <c r="G985" s="393" t="s">
        <v>5495</v>
      </c>
      <c r="H985" s="394">
        <f>VLOOKUP(A985,'02.04.2024'!$A$2:$D$70989,3,FALSE)</f>
        <v>4774</v>
      </c>
      <c r="I985" s="394"/>
      <c r="J985" s="414">
        <v>300</v>
      </c>
      <c r="K985" s="396"/>
      <c r="L985" s="396"/>
      <c r="M985" s="396">
        <v>44755</v>
      </c>
      <c r="N985" s="396"/>
      <c r="O985" s="397">
        <v>9791036308963</v>
      </c>
      <c r="P985" s="397" t="s">
        <v>3764</v>
      </c>
      <c r="Q985" s="397">
        <v>1248698</v>
      </c>
      <c r="R985" s="490">
        <v>6.2</v>
      </c>
      <c r="S985" s="398">
        <f t="shared" si="143"/>
        <v>5.8767772511848344</v>
      </c>
      <c r="T985" s="452">
        <v>5.5E-2</v>
      </c>
      <c r="U985" s="1077"/>
      <c r="V985" s="400">
        <f t="shared" si="150"/>
        <v>0</v>
      </c>
      <c r="W985" s="401">
        <f t="shared" si="148"/>
        <v>0</v>
      </c>
      <c r="X985" s="491"/>
      <c r="Y985" s="402"/>
      <c r="Z985" s="402"/>
      <c r="AA985" s="402"/>
      <c r="AB985" s="402"/>
      <c r="AC985" s="453">
        <f t="shared" si="151"/>
        <v>0</v>
      </c>
      <c r="AD985" s="454">
        <f>IF($AC$2430&lt;85,AC985,AC985-(AC985*'EN-TÊTE DÉLÉGUES'!$C$37))</f>
        <v>0</v>
      </c>
      <c r="AE985" s="455">
        <f t="shared" si="149"/>
        <v>5.5E-2</v>
      </c>
      <c r="AF985" s="456">
        <f t="shared" si="152"/>
        <v>0</v>
      </c>
      <c r="AG985" s="457">
        <f t="shared" si="153"/>
        <v>0</v>
      </c>
      <c r="AH985" s="492"/>
    </row>
    <row r="986" spans="1:34" s="408" customFormat="1" ht="12" customHeight="1" x14ac:dyDescent="0.15">
      <c r="A986" s="391">
        <v>9791036308970</v>
      </c>
      <c r="B986" s="414">
        <v>44</v>
      </c>
      <c r="C986" s="450" t="s">
        <v>725</v>
      </c>
      <c r="D986" s="450" t="s">
        <v>381</v>
      </c>
      <c r="E986" s="450" t="s">
        <v>5492</v>
      </c>
      <c r="F986" s="450" t="s">
        <v>3583</v>
      </c>
      <c r="G986" s="459" t="s">
        <v>5494</v>
      </c>
      <c r="H986" s="394">
        <f>VLOOKUP(A986,'02.04.2024'!$A$2:$D$70989,3,FALSE)</f>
        <v>1348</v>
      </c>
      <c r="I986" s="395"/>
      <c r="J986" s="414">
        <v>300</v>
      </c>
      <c r="K986" s="396"/>
      <c r="L986" s="396"/>
      <c r="M986" s="396">
        <v>44951</v>
      </c>
      <c r="N986" s="397"/>
      <c r="O986" s="397">
        <v>9791036308970</v>
      </c>
      <c r="P986" s="397" t="s">
        <v>4076</v>
      </c>
      <c r="Q986" s="460">
        <v>1248821</v>
      </c>
      <c r="R986" s="398">
        <v>6.2</v>
      </c>
      <c r="S986" s="398">
        <f t="shared" si="143"/>
        <v>5.8767772511848344</v>
      </c>
      <c r="T986" s="461">
        <v>5.5E-2</v>
      </c>
      <c r="U986" s="1077"/>
      <c r="V986" s="400">
        <f t="shared" si="150"/>
        <v>0</v>
      </c>
      <c r="W986" s="401">
        <f t="shared" si="148"/>
        <v>0</v>
      </c>
      <c r="X986" s="402"/>
      <c r="Y986" s="402"/>
      <c r="Z986" s="402"/>
      <c r="AA986" s="402"/>
      <c r="AB986" s="402"/>
      <c r="AC986" s="453">
        <f t="shared" si="151"/>
        <v>0</v>
      </c>
      <c r="AD986" s="454">
        <f>IF($AC$2430&lt;85,AC986,AC986-(AC986*'EN-TÊTE DÉLÉGUES'!$C$37))</f>
        <v>0</v>
      </c>
      <c r="AE986" s="455">
        <f t="shared" si="149"/>
        <v>5.5E-2</v>
      </c>
      <c r="AF986" s="456">
        <f t="shared" si="152"/>
        <v>0</v>
      </c>
      <c r="AG986" s="457">
        <f t="shared" si="153"/>
        <v>0</v>
      </c>
    </row>
    <row r="987" spans="1:34" s="446" customFormat="1" ht="12" customHeight="1" x14ac:dyDescent="0.15">
      <c r="A987" s="427">
        <v>9791036308987</v>
      </c>
      <c r="B987" s="463">
        <v>44</v>
      </c>
      <c r="C987" s="464" t="s">
        <v>725</v>
      </c>
      <c r="D987" s="465" t="s">
        <v>381</v>
      </c>
      <c r="E987" s="429" t="s">
        <v>5492</v>
      </c>
      <c r="F987" s="429" t="s">
        <v>3583</v>
      </c>
      <c r="G987" s="429" t="s">
        <v>5493</v>
      </c>
      <c r="H987" s="431">
        <f>VLOOKUP(A987,'02.04.2024'!$A$2:$D$70989,3,FALSE)</f>
        <v>1583</v>
      </c>
      <c r="I987" s="431"/>
      <c r="J987" s="432">
        <v>200</v>
      </c>
      <c r="K987" s="433"/>
      <c r="L987" s="433"/>
      <c r="M987" s="433">
        <v>45343</v>
      </c>
      <c r="N987" s="433" t="s">
        <v>1811</v>
      </c>
      <c r="O987" s="434">
        <v>9791036308987</v>
      </c>
      <c r="P987" s="434" t="s">
        <v>4933</v>
      </c>
      <c r="Q987" s="434">
        <v>1248944</v>
      </c>
      <c r="R987" s="466">
        <v>6.2</v>
      </c>
      <c r="S987" s="436">
        <f t="shared" si="143"/>
        <v>5.8767772511848344</v>
      </c>
      <c r="T987" s="467">
        <v>5.5E-2</v>
      </c>
      <c r="U987" s="1082"/>
      <c r="V987" s="438">
        <f t="shared" si="150"/>
        <v>0</v>
      </c>
      <c r="W987" s="439">
        <f t="shared" si="148"/>
        <v>0</v>
      </c>
      <c r="X987" s="493"/>
      <c r="Y987" s="440"/>
      <c r="Z987" s="440"/>
      <c r="AA987" s="440"/>
      <c r="AB987" s="440"/>
      <c r="AC987" s="453">
        <f t="shared" si="151"/>
        <v>0</v>
      </c>
      <c r="AD987" s="454">
        <f>IF($AC$2430&lt;85,AC987,AC987-(AC987*'EN-TÊTE DÉLÉGUES'!$C$37))</f>
        <v>0</v>
      </c>
      <c r="AE987" s="455">
        <f t="shared" si="149"/>
        <v>5.5E-2</v>
      </c>
      <c r="AF987" s="456">
        <f t="shared" si="152"/>
        <v>0</v>
      </c>
      <c r="AG987" s="457">
        <f t="shared" si="153"/>
        <v>0</v>
      </c>
    </row>
    <row r="988" spans="1:34" s="408" customFormat="1" ht="12" customHeight="1" x14ac:dyDescent="0.15">
      <c r="A988" s="391">
        <v>9782747085861</v>
      </c>
      <c r="B988" s="414">
        <v>45</v>
      </c>
      <c r="C988" s="393" t="s">
        <v>696</v>
      </c>
      <c r="D988" s="393" t="s">
        <v>381</v>
      </c>
      <c r="E988" s="393" t="s">
        <v>5492</v>
      </c>
      <c r="F988" s="393" t="s">
        <v>92</v>
      </c>
      <c r="G988" s="450" t="s">
        <v>1254</v>
      </c>
      <c r="H988" s="394">
        <f>VLOOKUP(A988,'02.04.2024'!$A$2:$D$70989,3,FALSE)</f>
        <v>993</v>
      </c>
      <c r="I988" s="395"/>
      <c r="J988" s="395">
        <v>300</v>
      </c>
      <c r="K988" s="396"/>
      <c r="L988" s="396"/>
      <c r="M988" s="396">
        <v>42998</v>
      </c>
      <c r="N988" s="579"/>
      <c r="O988" s="397">
        <v>9782747085861</v>
      </c>
      <c r="P988" s="409" t="s">
        <v>454</v>
      </c>
      <c r="Q988" s="397">
        <v>8530277</v>
      </c>
      <c r="R988" s="398">
        <v>6.9</v>
      </c>
      <c r="S988" s="398">
        <f t="shared" si="143"/>
        <v>6.5402843601895739</v>
      </c>
      <c r="T988" s="399">
        <v>5.5E-2</v>
      </c>
      <c r="U988" s="1077"/>
      <c r="V988" s="400">
        <f t="shared" ref="V988:V1003" si="154">AC988</f>
        <v>0</v>
      </c>
      <c r="W988" s="401">
        <f t="shared" si="148"/>
        <v>0</v>
      </c>
      <c r="X988" s="402"/>
      <c r="Y988" s="402"/>
      <c r="Z988" s="402"/>
      <c r="AA988" s="402"/>
      <c r="AB988" s="402"/>
      <c r="AC988" s="403">
        <f t="shared" ref="AC988:AC1014" si="155">W988/(1+AE988)</f>
        <v>0</v>
      </c>
      <c r="AD988" s="404">
        <f>IF($AC$2430&lt;85,AC988,AC988-(AC988*'EN-TÊTE DÉLÉGUES'!$C$37))</f>
        <v>0</v>
      </c>
      <c r="AE988" s="405">
        <f t="shared" si="149"/>
        <v>5.5E-2</v>
      </c>
      <c r="AF988" s="406">
        <f t="shared" ref="AF988:AF1047" si="156">+AD988*AE988</f>
        <v>0</v>
      </c>
      <c r="AG988" s="407">
        <f t="shared" ref="AG988:AG1047" si="157">+AD988+AF988</f>
        <v>0</v>
      </c>
    </row>
    <row r="989" spans="1:34" s="408" customFormat="1" ht="12" customHeight="1" x14ac:dyDescent="0.15">
      <c r="A989" s="449">
        <v>9782747090698</v>
      </c>
      <c r="B989" s="414">
        <v>45</v>
      </c>
      <c r="C989" s="450" t="s">
        <v>696</v>
      </c>
      <c r="D989" s="450" t="s">
        <v>381</v>
      </c>
      <c r="E989" s="450" t="s">
        <v>5492</v>
      </c>
      <c r="F989" s="450" t="s">
        <v>92</v>
      </c>
      <c r="G989" s="450" t="s">
        <v>1323</v>
      </c>
      <c r="H989" s="394">
        <f>VLOOKUP(A989,'02.04.2024'!$A$2:$D$70989,3,FALSE)</f>
        <v>135</v>
      </c>
      <c r="I989" s="395"/>
      <c r="J989" s="414">
        <v>300</v>
      </c>
      <c r="K989" s="396"/>
      <c r="L989" s="396"/>
      <c r="M989" s="396">
        <v>43222</v>
      </c>
      <c r="N989" s="396"/>
      <c r="O989" s="394">
        <v>9782747090698</v>
      </c>
      <c r="P989" s="451" t="s">
        <v>544</v>
      </c>
      <c r="Q989" s="394">
        <v>6852927</v>
      </c>
      <c r="R989" s="398">
        <v>6.9</v>
      </c>
      <c r="S989" s="398">
        <f t="shared" si="143"/>
        <v>6.5402843601895739</v>
      </c>
      <c r="T989" s="452">
        <v>5.5E-2</v>
      </c>
      <c r="U989" s="1077"/>
      <c r="V989" s="400">
        <f t="shared" si="154"/>
        <v>0</v>
      </c>
      <c r="W989" s="401">
        <f t="shared" si="148"/>
        <v>0</v>
      </c>
      <c r="X989" s="402"/>
      <c r="Y989" s="402"/>
      <c r="Z989" s="402"/>
      <c r="AA989" s="402"/>
      <c r="AB989" s="402"/>
      <c r="AC989" s="403">
        <f t="shared" si="155"/>
        <v>0</v>
      </c>
      <c r="AD989" s="404">
        <f>IF($AC$2430&lt;85,AC989,AC989-(AC989*'EN-TÊTE DÉLÉGUES'!$C$37))</f>
        <v>0</v>
      </c>
      <c r="AE989" s="405">
        <f t="shared" si="149"/>
        <v>5.5E-2</v>
      </c>
      <c r="AF989" s="406">
        <f t="shared" si="156"/>
        <v>0</v>
      </c>
      <c r="AG989" s="407">
        <f t="shared" si="157"/>
        <v>0</v>
      </c>
    </row>
    <row r="990" spans="1:34" s="408" customFormat="1" ht="12" customHeight="1" x14ac:dyDescent="0.15">
      <c r="A990" s="391">
        <v>9782747098519</v>
      </c>
      <c r="B990" s="414">
        <v>45</v>
      </c>
      <c r="C990" s="393" t="s">
        <v>725</v>
      </c>
      <c r="D990" s="393" t="s">
        <v>381</v>
      </c>
      <c r="E990" s="393" t="s">
        <v>5499</v>
      </c>
      <c r="F990" s="393" t="s">
        <v>1046</v>
      </c>
      <c r="G990" s="450" t="s">
        <v>1255</v>
      </c>
      <c r="H990" s="394">
        <f>VLOOKUP(A990,'02.04.2024'!$A$2:$D$70989,3,FALSE)</f>
        <v>339</v>
      </c>
      <c r="I990" s="395"/>
      <c r="J990" s="395">
        <v>300</v>
      </c>
      <c r="K990" s="396"/>
      <c r="L990" s="396"/>
      <c r="M990" s="396">
        <v>43530</v>
      </c>
      <c r="N990" s="396"/>
      <c r="O990" s="397">
        <v>9782747098519</v>
      </c>
      <c r="P990" s="409" t="s">
        <v>1111</v>
      </c>
      <c r="Q990" s="397">
        <v>8738453</v>
      </c>
      <c r="R990" s="398">
        <v>6.9</v>
      </c>
      <c r="S990" s="398">
        <f t="shared" si="143"/>
        <v>6.5402843601895739</v>
      </c>
      <c r="T990" s="399">
        <v>5.5E-2</v>
      </c>
      <c r="U990" s="1077"/>
      <c r="V990" s="400">
        <f t="shared" si="154"/>
        <v>0</v>
      </c>
      <c r="W990" s="401">
        <f t="shared" si="148"/>
        <v>0</v>
      </c>
      <c r="X990" s="402"/>
      <c r="Y990" s="402"/>
      <c r="Z990" s="402"/>
      <c r="AA990" s="402"/>
      <c r="AB990" s="402"/>
      <c r="AC990" s="403">
        <f t="shared" si="155"/>
        <v>0</v>
      </c>
      <c r="AD990" s="404">
        <f>IF($AC$2430&lt;85,AC990,AC990-(AC990*'EN-TÊTE DÉLÉGUES'!$C$37))</f>
        <v>0</v>
      </c>
      <c r="AE990" s="405">
        <f t="shared" si="149"/>
        <v>5.5E-2</v>
      </c>
      <c r="AF990" s="406">
        <f t="shared" si="156"/>
        <v>0</v>
      </c>
      <c r="AG990" s="407">
        <f t="shared" si="157"/>
        <v>0</v>
      </c>
    </row>
    <row r="991" spans="1:34" s="408" customFormat="1" ht="12" customHeight="1" x14ac:dyDescent="0.15">
      <c r="A991" s="391">
        <v>9782747098502</v>
      </c>
      <c r="B991" s="414">
        <v>45</v>
      </c>
      <c r="C991" s="393" t="s">
        <v>725</v>
      </c>
      <c r="D991" s="393" t="s">
        <v>381</v>
      </c>
      <c r="E991" s="393" t="s">
        <v>5499</v>
      </c>
      <c r="F991" s="393" t="s">
        <v>1046</v>
      </c>
      <c r="G991" s="450" t="s">
        <v>1426</v>
      </c>
      <c r="H991" s="394">
        <f>VLOOKUP(A991,'02.04.2024'!$A$2:$D$70989,3,FALSE)</f>
        <v>372</v>
      </c>
      <c r="I991" s="395"/>
      <c r="J991" s="395">
        <v>300</v>
      </c>
      <c r="K991" s="396"/>
      <c r="L991" s="396"/>
      <c r="M991" s="396">
        <v>43628</v>
      </c>
      <c r="N991" s="396"/>
      <c r="O991" s="397">
        <v>9782747098502</v>
      </c>
      <c r="P991" s="409" t="s">
        <v>1112</v>
      </c>
      <c r="Q991" s="397">
        <v>8738330</v>
      </c>
      <c r="R991" s="398">
        <v>6.9</v>
      </c>
      <c r="S991" s="398">
        <f t="shared" si="143"/>
        <v>6.5402843601895739</v>
      </c>
      <c r="T991" s="399">
        <v>5.5E-2</v>
      </c>
      <c r="U991" s="1077"/>
      <c r="V991" s="400">
        <f t="shared" si="154"/>
        <v>0</v>
      </c>
      <c r="W991" s="401">
        <f t="shared" si="148"/>
        <v>0</v>
      </c>
      <c r="X991" s="402"/>
      <c r="Y991" s="402"/>
      <c r="Z991" s="402"/>
      <c r="AA991" s="402"/>
      <c r="AB991" s="402"/>
      <c r="AC991" s="403">
        <f t="shared" si="155"/>
        <v>0</v>
      </c>
      <c r="AD991" s="404">
        <f>IF($AC$2430&lt;85,AC991,AC991-(AC991*'EN-TÊTE DÉLÉGUES'!$C$37))</f>
        <v>0</v>
      </c>
      <c r="AE991" s="405">
        <f t="shared" si="149"/>
        <v>5.5E-2</v>
      </c>
      <c r="AF991" s="406">
        <f t="shared" si="156"/>
        <v>0</v>
      </c>
      <c r="AG991" s="407">
        <f t="shared" si="157"/>
        <v>0</v>
      </c>
    </row>
    <row r="992" spans="1:34" s="408" customFormat="1" ht="12" customHeight="1" x14ac:dyDescent="0.15">
      <c r="A992" s="391">
        <v>9782747098526</v>
      </c>
      <c r="B992" s="414">
        <v>45</v>
      </c>
      <c r="C992" s="426" t="s">
        <v>725</v>
      </c>
      <c r="D992" s="393" t="s">
        <v>381</v>
      </c>
      <c r="E992" s="393" t="s">
        <v>5499</v>
      </c>
      <c r="F992" s="393" t="s">
        <v>1046</v>
      </c>
      <c r="G992" s="393" t="s">
        <v>1456</v>
      </c>
      <c r="H992" s="394">
        <f>VLOOKUP(A992,'02.04.2024'!$A$2:$D$70989,3,FALSE)</f>
        <v>393</v>
      </c>
      <c r="I992" s="395"/>
      <c r="J992" s="414">
        <v>300</v>
      </c>
      <c r="K992" s="396"/>
      <c r="L992" s="396"/>
      <c r="M992" s="396">
        <v>43747</v>
      </c>
      <c r="N992" s="396"/>
      <c r="O992" s="397">
        <v>9782747098526</v>
      </c>
      <c r="P992" s="409" t="s">
        <v>1361</v>
      </c>
      <c r="Q992" s="397">
        <v>8738576</v>
      </c>
      <c r="R992" s="398">
        <v>6.9</v>
      </c>
      <c r="S992" s="398">
        <f t="shared" si="143"/>
        <v>6.5402843601895739</v>
      </c>
      <c r="T992" s="399">
        <v>5.5E-2</v>
      </c>
      <c r="U992" s="1077"/>
      <c r="V992" s="400">
        <f t="shared" si="154"/>
        <v>0</v>
      </c>
      <c r="W992" s="401">
        <f t="shared" si="148"/>
        <v>0</v>
      </c>
      <c r="X992" s="402"/>
      <c r="Y992" s="402"/>
      <c r="Z992" s="402"/>
      <c r="AA992" s="402"/>
      <c r="AB992" s="402"/>
      <c r="AC992" s="403">
        <f t="shared" si="155"/>
        <v>0</v>
      </c>
      <c r="AD992" s="404">
        <f>IF($AC$2430&lt;85,AC992,AC992-(AC992*'EN-TÊTE DÉLÉGUES'!$C$37))</f>
        <v>0</v>
      </c>
      <c r="AE992" s="405">
        <f t="shared" si="149"/>
        <v>5.5E-2</v>
      </c>
      <c r="AF992" s="406">
        <f t="shared" si="156"/>
        <v>0</v>
      </c>
      <c r="AG992" s="407">
        <f t="shared" si="157"/>
        <v>0</v>
      </c>
    </row>
    <row r="993" spans="1:33" s="408" customFormat="1" ht="12" customHeight="1" x14ac:dyDescent="0.15">
      <c r="A993" s="391">
        <v>9791036310690</v>
      </c>
      <c r="B993" s="414">
        <v>45</v>
      </c>
      <c r="C993" s="426" t="s">
        <v>725</v>
      </c>
      <c r="D993" s="393" t="s">
        <v>381</v>
      </c>
      <c r="E993" s="393" t="s">
        <v>5499</v>
      </c>
      <c r="F993" s="393" t="s">
        <v>1046</v>
      </c>
      <c r="G993" s="393" t="s">
        <v>1659</v>
      </c>
      <c r="H993" s="394">
        <f>VLOOKUP(A993,'02.04.2024'!$A$2:$D$70989,3,FALSE)</f>
        <v>162</v>
      </c>
      <c r="I993" s="395"/>
      <c r="J993" s="414">
        <v>300</v>
      </c>
      <c r="K993" s="396"/>
      <c r="L993" s="396"/>
      <c r="M993" s="396">
        <v>43859</v>
      </c>
      <c r="N993" s="396"/>
      <c r="O993" s="397">
        <v>9791036310690</v>
      </c>
      <c r="P993" s="409" t="s">
        <v>1497</v>
      </c>
      <c r="Q993" s="397">
        <v>5069241</v>
      </c>
      <c r="R993" s="398">
        <v>6.9</v>
      </c>
      <c r="S993" s="398">
        <f t="shared" si="143"/>
        <v>6.5402843601895739</v>
      </c>
      <c r="T993" s="399">
        <v>5.5E-2</v>
      </c>
      <c r="U993" s="1077"/>
      <c r="V993" s="400">
        <f t="shared" si="154"/>
        <v>0</v>
      </c>
      <c r="W993" s="401">
        <f t="shared" si="148"/>
        <v>0</v>
      </c>
      <c r="X993" s="402"/>
      <c r="Y993" s="402"/>
      <c r="Z993" s="402"/>
      <c r="AA993" s="402"/>
      <c r="AB993" s="402"/>
      <c r="AC993" s="403">
        <f t="shared" si="155"/>
        <v>0</v>
      </c>
      <c r="AD993" s="404">
        <f>IF($AC$2430&lt;85,AC993,AC993-(AC993*'EN-TÊTE DÉLÉGUES'!$C$37))</f>
        <v>0</v>
      </c>
      <c r="AE993" s="405">
        <f t="shared" si="149"/>
        <v>5.5E-2</v>
      </c>
      <c r="AF993" s="406">
        <f t="shared" si="156"/>
        <v>0</v>
      </c>
      <c r="AG993" s="407">
        <f t="shared" si="157"/>
        <v>0</v>
      </c>
    </row>
    <row r="994" spans="1:33" s="408" customFormat="1" ht="12" customHeight="1" x14ac:dyDescent="0.15">
      <c r="A994" s="391">
        <v>9791036305894</v>
      </c>
      <c r="B994" s="414">
        <v>45</v>
      </c>
      <c r="C994" s="426" t="s">
        <v>696</v>
      </c>
      <c r="D994" s="393" t="s">
        <v>381</v>
      </c>
      <c r="E994" s="393" t="s">
        <v>5499</v>
      </c>
      <c r="F994" s="393" t="s">
        <v>4347</v>
      </c>
      <c r="G994" s="393" t="s">
        <v>3049</v>
      </c>
      <c r="H994" s="394">
        <f>VLOOKUP(A994,'02.04.2024'!$A$2:$D$70989,3,FALSE)</f>
        <v>1916</v>
      </c>
      <c r="I994" s="395"/>
      <c r="J994" s="414">
        <v>200</v>
      </c>
      <c r="K994" s="396"/>
      <c r="L994" s="396"/>
      <c r="M994" s="396">
        <v>43747</v>
      </c>
      <c r="N994" s="396"/>
      <c r="O994" s="397">
        <v>9791036305894</v>
      </c>
      <c r="P994" s="409" t="s">
        <v>1366</v>
      </c>
      <c r="Q994" s="397">
        <v>7671259</v>
      </c>
      <c r="R994" s="398">
        <v>6.2</v>
      </c>
      <c r="S994" s="398">
        <f t="shared" si="143"/>
        <v>5.8767772511848344</v>
      </c>
      <c r="T994" s="399">
        <v>5.5E-2</v>
      </c>
      <c r="U994" s="1077"/>
      <c r="V994" s="400">
        <f t="shared" si="154"/>
        <v>0</v>
      </c>
      <c r="W994" s="401">
        <f t="shared" si="148"/>
        <v>0</v>
      </c>
      <c r="X994" s="402"/>
      <c r="Y994" s="402"/>
      <c r="Z994" s="402"/>
      <c r="AA994" s="402"/>
      <c r="AB994" s="402"/>
      <c r="AC994" s="403">
        <f t="shared" si="155"/>
        <v>0</v>
      </c>
      <c r="AD994" s="404">
        <f>IF($AC$2430&lt;85,AC994,AC994-(AC994*'EN-TÊTE DÉLÉGUES'!$C$37))</f>
        <v>0</v>
      </c>
      <c r="AE994" s="405">
        <f t="shared" si="149"/>
        <v>5.5E-2</v>
      </c>
      <c r="AF994" s="406">
        <f t="shared" si="156"/>
        <v>0</v>
      </c>
      <c r="AG994" s="407">
        <f t="shared" si="157"/>
        <v>0</v>
      </c>
    </row>
    <row r="995" spans="1:33" s="408" customFormat="1" ht="12" customHeight="1" x14ac:dyDescent="0.15">
      <c r="A995" s="391">
        <v>9791036305900</v>
      </c>
      <c r="B995" s="414">
        <v>45</v>
      </c>
      <c r="C995" s="426" t="s">
        <v>696</v>
      </c>
      <c r="D995" s="393" t="s">
        <v>381</v>
      </c>
      <c r="E995" s="393" t="s">
        <v>5499</v>
      </c>
      <c r="F995" s="393" t="s">
        <v>4347</v>
      </c>
      <c r="G995" s="393" t="s">
        <v>2976</v>
      </c>
      <c r="H995" s="394">
        <f>VLOOKUP(A995,'02.04.2024'!$A$2:$D$70989,3,FALSE)</f>
        <v>788</v>
      </c>
      <c r="I995" s="395"/>
      <c r="J995" s="414">
        <v>300</v>
      </c>
      <c r="K995" s="396"/>
      <c r="L995" s="396"/>
      <c r="M995" s="396">
        <v>43747</v>
      </c>
      <c r="N995" s="396"/>
      <c r="O995" s="397">
        <v>9791036305900</v>
      </c>
      <c r="P995" s="409" t="s">
        <v>1376</v>
      </c>
      <c r="Q995" s="397">
        <v>7671382</v>
      </c>
      <c r="R995" s="398">
        <v>6.2</v>
      </c>
      <c r="S995" s="398">
        <f t="shared" si="143"/>
        <v>5.8767772511848344</v>
      </c>
      <c r="T995" s="399">
        <v>5.5E-2</v>
      </c>
      <c r="U995" s="1077"/>
      <c r="V995" s="400">
        <f t="shared" si="154"/>
        <v>0</v>
      </c>
      <c r="W995" s="401">
        <f t="shared" si="148"/>
        <v>0</v>
      </c>
      <c r="X995" s="402"/>
      <c r="Y995" s="402"/>
      <c r="Z995" s="402"/>
      <c r="AA995" s="402"/>
      <c r="AB995" s="402"/>
      <c r="AC995" s="403">
        <f t="shared" si="155"/>
        <v>0</v>
      </c>
      <c r="AD995" s="404">
        <f>IF($AC$2430&lt;85,AC995,AC995-(AC995*'EN-TÊTE DÉLÉGUES'!$C$37))</f>
        <v>0</v>
      </c>
      <c r="AE995" s="405">
        <f t="shared" si="149"/>
        <v>5.5E-2</v>
      </c>
      <c r="AF995" s="406">
        <f t="shared" si="156"/>
        <v>0</v>
      </c>
      <c r="AG995" s="407">
        <f t="shared" si="157"/>
        <v>0</v>
      </c>
    </row>
    <row r="996" spans="1:33" s="509" customFormat="1" ht="12" customHeight="1" x14ac:dyDescent="0.15">
      <c r="A996" s="495">
        <v>9791036305917</v>
      </c>
      <c r="B996" s="510">
        <v>45</v>
      </c>
      <c r="C996" s="589" t="s">
        <v>696</v>
      </c>
      <c r="D996" s="497" t="s">
        <v>381</v>
      </c>
      <c r="E996" s="497" t="s">
        <v>5499</v>
      </c>
      <c r="F996" s="497" t="s">
        <v>4347</v>
      </c>
      <c r="G996" s="497" t="s">
        <v>2056</v>
      </c>
      <c r="H996" s="499">
        <f>VLOOKUP(A996,'02.04.2024'!$A$2:$D$70989,3,FALSE)</f>
        <v>0</v>
      </c>
      <c r="I996" s="500" t="s">
        <v>377</v>
      </c>
      <c r="J996" s="510">
        <v>300</v>
      </c>
      <c r="K996" s="501"/>
      <c r="L996" s="501"/>
      <c r="M996" s="501">
        <v>44118</v>
      </c>
      <c r="N996" s="501"/>
      <c r="O996" s="502">
        <v>9791036305917</v>
      </c>
      <c r="P996" s="503" t="s">
        <v>1876</v>
      </c>
      <c r="Q996" s="502">
        <v>7671505</v>
      </c>
      <c r="R996" s="504">
        <v>6.2</v>
      </c>
      <c r="S996" s="504">
        <f t="shared" si="143"/>
        <v>5.8767772511848344</v>
      </c>
      <c r="T996" s="505">
        <v>5.5E-2</v>
      </c>
      <c r="U996" s="1079"/>
      <c r="V996" s="506">
        <f t="shared" si="154"/>
        <v>0</v>
      </c>
      <c r="W996" s="507">
        <f t="shared" si="148"/>
        <v>0</v>
      </c>
      <c r="X996" s="508"/>
      <c r="Y996" s="508"/>
      <c r="Z996" s="508"/>
      <c r="AA996" s="508"/>
      <c r="AB996" s="508"/>
      <c r="AC996" s="403">
        <f t="shared" si="155"/>
        <v>0</v>
      </c>
      <c r="AD996" s="404">
        <f>IF($AC$2430&lt;85,AC996,AC996-(AC996*'EN-TÊTE DÉLÉGUES'!$C$37))</f>
        <v>0</v>
      </c>
      <c r="AE996" s="405">
        <f t="shared" si="149"/>
        <v>5.5E-2</v>
      </c>
      <c r="AF996" s="406">
        <f t="shared" si="156"/>
        <v>0</v>
      </c>
      <c r="AG996" s="407">
        <f t="shared" si="157"/>
        <v>0</v>
      </c>
    </row>
    <row r="997" spans="1:33" s="408" customFormat="1" ht="12" customHeight="1" x14ac:dyDescent="0.15">
      <c r="A997" s="391">
        <v>9791036318818</v>
      </c>
      <c r="B997" s="414">
        <v>45</v>
      </c>
      <c r="C997" s="426" t="s">
        <v>696</v>
      </c>
      <c r="D997" s="393" t="s">
        <v>381</v>
      </c>
      <c r="E997" s="393" t="s">
        <v>5499</v>
      </c>
      <c r="F997" s="393" t="s">
        <v>4347</v>
      </c>
      <c r="G997" s="393" t="s">
        <v>2300</v>
      </c>
      <c r="H997" s="394">
        <f>VLOOKUP(A997,'02.04.2024'!$A$2:$D$70989,3,FALSE)</f>
        <v>1642</v>
      </c>
      <c r="I997" s="395"/>
      <c r="J997" s="414">
        <v>850</v>
      </c>
      <c r="K997" s="396"/>
      <c r="L997" s="396"/>
      <c r="M997" s="396">
        <v>44300</v>
      </c>
      <c r="N997" s="396"/>
      <c r="O997" s="397">
        <v>9791036318818</v>
      </c>
      <c r="P997" s="409" t="s">
        <v>2299</v>
      </c>
      <c r="Q997" s="397">
        <v>4567508</v>
      </c>
      <c r="R997" s="398">
        <v>6.2</v>
      </c>
      <c r="S997" s="398">
        <f t="shared" si="143"/>
        <v>5.8767772511848344</v>
      </c>
      <c r="T997" s="399">
        <v>5.5E-2</v>
      </c>
      <c r="U997" s="1077"/>
      <c r="V997" s="400">
        <f t="shared" si="154"/>
        <v>0</v>
      </c>
      <c r="W997" s="401">
        <f t="shared" si="148"/>
        <v>0</v>
      </c>
      <c r="X997" s="402"/>
      <c r="Y997" s="402"/>
      <c r="Z997" s="402"/>
      <c r="AA997" s="402"/>
      <c r="AB997" s="402"/>
      <c r="AC997" s="403">
        <f t="shared" si="155"/>
        <v>0</v>
      </c>
      <c r="AD997" s="404">
        <f>IF($AC$2430&lt;85,AC997,AC997-(AC997*'EN-TÊTE DÉLÉGUES'!$C$37))</f>
        <v>0</v>
      </c>
      <c r="AE997" s="405">
        <f t="shared" si="149"/>
        <v>5.5E-2</v>
      </c>
      <c r="AF997" s="406">
        <f t="shared" si="156"/>
        <v>0</v>
      </c>
      <c r="AG997" s="407">
        <f t="shared" si="157"/>
        <v>0</v>
      </c>
    </row>
    <row r="998" spans="1:33" s="408" customFormat="1" ht="12" customHeight="1" x14ac:dyDescent="0.15">
      <c r="A998" s="391">
        <v>9791036318825</v>
      </c>
      <c r="B998" s="414">
        <v>45</v>
      </c>
      <c r="C998" s="426" t="s">
        <v>696</v>
      </c>
      <c r="D998" s="393" t="s">
        <v>381</v>
      </c>
      <c r="E998" s="393" t="s">
        <v>5499</v>
      </c>
      <c r="F998" s="393" t="s">
        <v>4347</v>
      </c>
      <c r="G998" s="393" t="s">
        <v>2776</v>
      </c>
      <c r="H998" s="394">
        <f>VLOOKUP(A998,'02.04.2024'!$A$2:$D$70989,3,FALSE)</f>
        <v>1150</v>
      </c>
      <c r="I998" s="395"/>
      <c r="J998" s="414">
        <v>850</v>
      </c>
      <c r="K998" s="396"/>
      <c r="L998" s="396"/>
      <c r="M998" s="396">
        <v>44475</v>
      </c>
      <c r="N998" s="395"/>
      <c r="O998" s="397">
        <v>9791036318825</v>
      </c>
      <c r="P998" s="395" t="s">
        <v>2775</v>
      </c>
      <c r="Q998" s="395">
        <v>4567631</v>
      </c>
      <c r="R998" s="398">
        <v>6.2</v>
      </c>
      <c r="S998" s="398">
        <f t="shared" si="143"/>
        <v>5.8767772511848344</v>
      </c>
      <c r="T998" s="399">
        <v>5.5E-2</v>
      </c>
      <c r="U998" s="1077"/>
      <c r="V998" s="400">
        <f t="shared" si="154"/>
        <v>0</v>
      </c>
      <c r="W998" s="401">
        <f t="shared" si="148"/>
        <v>0</v>
      </c>
      <c r="X998" s="402"/>
      <c r="Y998" s="402"/>
      <c r="Z998" s="402"/>
      <c r="AA998" s="402"/>
      <c r="AB998" s="402"/>
      <c r="AC998" s="403">
        <f t="shared" si="155"/>
        <v>0</v>
      </c>
      <c r="AD998" s="404">
        <f>IF($AC$2430&lt;85,AC998,AC998-(AC998*'EN-TÊTE DÉLÉGUES'!$C$37))</f>
        <v>0</v>
      </c>
      <c r="AE998" s="405">
        <f t="shared" si="149"/>
        <v>5.5E-2</v>
      </c>
      <c r="AF998" s="406">
        <f t="shared" si="156"/>
        <v>0</v>
      </c>
      <c r="AG998" s="407">
        <f t="shared" si="157"/>
        <v>0</v>
      </c>
    </row>
    <row r="999" spans="1:33" s="408" customFormat="1" ht="12" customHeight="1" x14ac:dyDescent="0.15">
      <c r="A999" s="391">
        <v>9791036332883</v>
      </c>
      <c r="B999" s="414">
        <v>45</v>
      </c>
      <c r="C999" s="426" t="s">
        <v>696</v>
      </c>
      <c r="D999" s="393" t="s">
        <v>381</v>
      </c>
      <c r="E999" s="393" t="s">
        <v>5499</v>
      </c>
      <c r="F999" s="393" t="s">
        <v>4347</v>
      </c>
      <c r="G999" s="393" t="s">
        <v>3714</v>
      </c>
      <c r="H999" s="394">
        <f>VLOOKUP(A999,'02.04.2024'!$A$2:$D$70989,3,FALSE)</f>
        <v>627</v>
      </c>
      <c r="I999" s="395"/>
      <c r="J999" s="414">
        <v>300</v>
      </c>
      <c r="K999" s="396"/>
      <c r="L999" s="396"/>
      <c r="M999" s="396">
        <v>44664</v>
      </c>
      <c r="N999" s="395"/>
      <c r="O999" s="397">
        <v>9791036332883</v>
      </c>
      <c r="P999" s="395" t="s">
        <v>3258</v>
      </c>
      <c r="Q999" s="395">
        <v>4543637</v>
      </c>
      <c r="R999" s="398">
        <v>6.2</v>
      </c>
      <c r="S999" s="398">
        <f t="shared" si="143"/>
        <v>5.8767772511848344</v>
      </c>
      <c r="T999" s="399">
        <v>5.5E-2</v>
      </c>
      <c r="U999" s="1077"/>
      <c r="V999" s="400">
        <f t="shared" si="154"/>
        <v>0</v>
      </c>
      <c r="W999" s="401">
        <f t="shared" si="148"/>
        <v>0</v>
      </c>
      <c r="X999" s="402"/>
      <c r="Y999" s="402"/>
      <c r="Z999" s="402"/>
      <c r="AA999" s="402"/>
      <c r="AB999" s="402"/>
      <c r="AC999" s="403">
        <f t="shared" si="155"/>
        <v>0</v>
      </c>
      <c r="AD999" s="404">
        <f>IF($AC$2430&lt;85,AC999,AC999-(AC999*'EN-TÊTE DÉLÉGUES'!$C$37))</f>
        <v>0</v>
      </c>
      <c r="AE999" s="405">
        <f t="shared" si="149"/>
        <v>5.5E-2</v>
      </c>
      <c r="AF999" s="406">
        <f t="shared" si="156"/>
        <v>0</v>
      </c>
      <c r="AG999" s="407">
        <f t="shared" si="157"/>
        <v>0</v>
      </c>
    </row>
    <row r="1000" spans="1:33" s="420" customFormat="1" ht="12" customHeight="1" x14ac:dyDescent="0.15">
      <c r="A1000" s="411">
        <v>9791036337697</v>
      </c>
      <c r="B1000" s="414">
        <v>45</v>
      </c>
      <c r="C1000" s="426" t="s">
        <v>696</v>
      </c>
      <c r="D1000" s="393" t="s">
        <v>381</v>
      </c>
      <c r="E1000" s="393" t="s">
        <v>5499</v>
      </c>
      <c r="F1000" s="393" t="s">
        <v>4347</v>
      </c>
      <c r="G1000" s="450" t="s">
        <v>3898</v>
      </c>
      <c r="H1000" s="394">
        <f>VLOOKUP(A1000,'02.04.2024'!$A$2:$D$70989,3,FALSE)</f>
        <v>2294</v>
      </c>
      <c r="I1000" s="413"/>
      <c r="J1000" s="413">
        <v>300</v>
      </c>
      <c r="K1000" s="415"/>
      <c r="L1000" s="415"/>
      <c r="M1000" s="416">
        <v>44839</v>
      </c>
      <c r="N1000" s="416"/>
      <c r="O1000" s="394">
        <v>9791036337697</v>
      </c>
      <c r="P1000" s="417" t="s">
        <v>3899</v>
      </c>
      <c r="Q1000" s="414">
        <v>6782030</v>
      </c>
      <c r="R1000" s="418">
        <v>6.2</v>
      </c>
      <c r="S1000" s="398">
        <f t="shared" si="143"/>
        <v>5.8767772511848344</v>
      </c>
      <c r="T1000" s="419">
        <v>5.5E-2</v>
      </c>
      <c r="U1000" s="1077"/>
      <c r="V1000" s="400">
        <f t="shared" si="154"/>
        <v>0</v>
      </c>
      <c r="W1000" s="401">
        <f t="shared" si="148"/>
        <v>0</v>
      </c>
      <c r="AC1000" s="453">
        <f t="shared" si="155"/>
        <v>0</v>
      </c>
      <c r="AD1000" s="454">
        <f>IF($AC$2430&lt;85,AC1000,AC1000-(AC1000*'EN-TÊTE DÉLÉGUES'!$C$37))</f>
        <v>0</v>
      </c>
      <c r="AE1000" s="455">
        <f t="shared" si="149"/>
        <v>5.5E-2</v>
      </c>
      <c r="AF1000" s="456">
        <f t="shared" si="156"/>
        <v>0</v>
      </c>
      <c r="AG1000" s="457">
        <f t="shared" si="157"/>
        <v>0</v>
      </c>
    </row>
    <row r="1001" spans="1:33" s="446" customFormat="1" ht="12" customHeight="1" x14ac:dyDescent="0.15">
      <c r="A1001" s="427">
        <v>9791036337703</v>
      </c>
      <c r="B1001" s="481">
        <v>45</v>
      </c>
      <c r="C1001" s="429" t="s">
        <v>696</v>
      </c>
      <c r="D1001" s="429" t="s">
        <v>381</v>
      </c>
      <c r="E1001" s="429" t="s">
        <v>5499</v>
      </c>
      <c r="F1001" s="429" t="s">
        <v>4347</v>
      </c>
      <c r="G1001" s="469" t="s">
        <v>4588</v>
      </c>
      <c r="H1001" s="431">
        <f>VLOOKUP(A1001,'02.04.2024'!$A$2:$D$70989,3,FALSE)</f>
        <v>1589</v>
      </c>
      <c r="I1001" s="432"/>
      <c r="J1001" s="432">
        <v>200</v>
      </c>
      <c r="K1001" s="433"/>
      <c r="L1001" s="433"/>
      <c r="M1001" s="433">
        <v>45021</v>
      </c>
      <c r="N1001" s="434" t="s">
        <v>1811</v>
      </c>
      <c r="O1001" s="434">
        <v>9791036337703</v>
      </c>
      <c r="P1001" s="434" t="s">
        <v>4278</v>
      </c>
      <c r="Q1001" s="470">
        <v>6782153</v>
      </c>
      <c r="R1001" s="436">
        <v>6.2</v>
      </c>
      <c r="S1001" s="436">
        <f t="shared" si="143"/>
        <v>5.8767772511848344</v>
      </c>
      <c r="T1001" s="471">
        <v>5.5E-2</v>
      </c>
      <c r="U1001" s="1082"/>
      <c r="V1001" s="438">
        <f t="shared" si="154"/>
        <v>0</v>
      </c>
      <c r="W1001" s="439">
        <f t="shared" si="148"/>
        <v>0</v>
      </c>
      <c r="X1001" s="588"/>
      <c r="Y1001" s="588"/>
      <c r="Z1001" s="588"/>
      <c r="AA1001" s="588"/>
      <c r="AB1001" s="588"/>
      <c r="AC1001" s="453">
        <f t="shared" si="155"/>
        <v>0</v>
      </c>
      <c r="AD1001" s="454">
        <f>IF($AC$2430&lt;85,AC1001,AC1001-(AC1001*'EN-TÊTE DÉLÉGUES'!$C$37))</f>
        <v>0</v>
      </c>
      <c r="AE1001" s="455">
        <f t="shared" si="149"/>
        <v>5.5E-2</v>
      </c>
      <c r="AF1001" s="456">
        <f t="shared" si="156"/>
        <v>0</v>
      </c>
      <c r="AG1001" s="457">
        <f t="shared" si="157"/>
        <v>0</v>
      </c>
    </row>
    <row r="1002" spans="1:33" s="408" customFormat="1" ht="12" customHeight="1" x14ac:dyDescent="0.15">
      <c r="A1002" s="391">
        <v>9791036318887</v>
      </c>
      <c r="B1002" s="414">
        <v>45</v>
      </c>
      <c r="C1002" s="393" t="s">
        <v>696</v>
      </c>
      <c r="D1002" s="393" t="s">
        <v>381</v>
      </c>
      <c r="E1002" s="393" t="s">
        <v>5499</v>
      </c>
      <c r="F1002" s="393" t="s">
        <v>223</v>
      </c>
      <c r="G1002" s="450" t="s">
        <v>4525</v>
      </c>
      <c r="H1002" s="394">
        <f>VLOOKUP(A1002,'02.04.2024'!$A$2:$D$70989,3,FALSE)</f>
        <v>3503</v>
      </c>
      <c r="I1002" s="395"/>
      <c r="J1002" s="395">
        <v>200</v>
      </c>
      <c r="K1002" s="396"/>
      <c r="L1002" s="396"/>
      <c r="M1002" s="396">
        <v>44300</v>
      </c>
      <c r="N1002" s="396"/>
      <c r="O1002" s="397">
        <v>9791036318887</v>
      </c>
      <c r="P1002" s="409" t="s">
        <v>2301</v>
      </c>
      <c r="Q1002" s="397">
        <v>4570462</v>
      </c>
      <c r="R1002" s="398">
        <v>6.9</v>
      </c>
      <c r="S1002" s="398">
        <f t="shared" si="143"/>
        <v>6.5402843601895739</v>
      </c>
      <c r="T1002" s="399">
        <v>5.5E-2</v>
      </c>
      <c r="U1002" s="1077"/>
      <c r="V1002" s="400">
        <f t="shared" si="154"/>
        <v>0</v>
      </c>
      <c r="W1002" s="401">
        <f t="shared" si="148"/>
        <v>0</v>
      </c>
      <c r="X1002" s="402"/>
      <c r="Y1002" s="402"/>
      <c r="Z1002" s="402"/>
      <c r="AA1002" s="402"/>
      <c r="AB1002" s="402"/>
      <c r="AC1002" s="403">
        <f t="shared" si="155"/>
        <v>0</v>
      </c>
      <c r="AD1002" s="404">
        <f>IF($AC$2430&lt;85,AC1002,AC1002-(AC1002*'EN-TÊTE DÉLÉGUES'!$C$37))</f>
        <v>0</v>
      </c>
      <c r="AE1002" s="405">
        <f t="shared" si="149"/>
        <v>5.5E-2</v>
      </c>
      <c r="AF1002" s="406">
        <f t="shared" si="156"/>
        <v>0</v>
      </c>
      <c r="AG1002" s="407">
        <f t="shared" si="157"/>
        <v>0</v>
      </c>
    </row>
    <row r="1003" spans="1:33" s="408" customFormat="1" ht="12" customHeight="1" x14ac:dyDescent="0.15">
      <c r="A1003" s="391">
        <v>9791036318894</v>
      </c>
      <c r="B1003" s="414">
        <v>45</v>
      </c>
      <c r="C1003" s="393" t="s">
        <v>696</v>
      </c>
      <c r="D1003" s="393" t="s">
        <v>381</v>
      </c>
      <c r="E1003" s="393" t="s">
        <v>5499</v>
      </c>
      <c r="F1003" s="393" t="s">
        <v>223</v>
      </c>
      <c r="G1003" s="450" t="s">
        <v>4526</v>
      </c>
      <c r="H1003" s="394">
        <f>VLOOKUP(A1003,'02.04.2024'!$A$2:$D$70989,3,FALSE)</f>
        <v>960</v>
      </c>
      <c r="I1003" s="395"/>
      <c r="J1003" s="395">
        <v>200</v>
      </c>
      <c r="K1003" s="396"/>
      <c r="L1003" s="396"/>
      <c r="M1003" s="396">
        <v>44300</v>
      </c>
      <c r="N1003" s="396"/>
      <c r="O1003" s="397">
        <v>9791036318894</v>
      </c>
      <c r="P1003" s="409" t="s">
        <v>2302</v>
      </c>
      <c r="Q1003" s="397">
        <v>4569600</v>
      </c>
      <c r="R1003" s="398">
        <v>6.9</v>
      </c>
      <c r="S1003" s="398">
        <f t="shared" si="143"/>
        <v>6.5402843601895739</v>
      </c>
      <c r="T1003" s="399">
        <v>5.5E-2</v>
      </c>
      <c r="U1003" s="1077"/>
      <c r="V1003" s="400">
        <f t="shared" si="154"/>
        <v>0</v>
      </c>
      <c r="W1003" s="401">
        <f t="shared" si="148"/>
        <v>0</v>
      </c>
      <c r="X1003" s="402"/>
      <c r="Y1003" s="402"/>
      <c r="Z1003" s="402"/>
      <c r="AA1003" s="402"/>
      <c r="AB1003" s="402"/>
      <c r="AC1003" s="403">
        <f t="shared" si="155"/>
        <v>0</v>
      </c>
      <c r="AD1003" s="404">
        <f>IF($AC$2430&lt;85,AC1003,AC1003-(AC1003*'EN-TÊTE DÉLÉGUES'!$C$37))</f>
        <v>0</v>
      </c>
      <c r="AE1003" s="405">
        <f t="shared" si="149"/>
        <v>5.5E-2</v>
      </c>
      <c r="AF1003" s="406">
        <f t="shared" si="156"/>
        <v>0</v>
      </c>
      <c r="AG1003" s="407">
        <f t="shared" si="157"/>
        <v>0</v>
      </c>
    </row>
    <row r="1004" spans="1:33" s="408" customFormat="1" ht="12" customHeight="1" x14ac:dyDescent="0.15">
      <c r="A1004" s="391">
        <v>9791036332647</v>
      </c>
      <c r="B1004" s="414">
        <v>45</v>
      </c>
      <c r="C1004" s="426" t="s">
        <v>696</v>
      </c>
      <c r="D1004" s="393" t="s">
        <v>381</v>
      </c>
      <c r="E1004" s="393" t="s">
        <v>5499</v>
      </c>
      <c r="F1004" s="393" t="s">
        <v>223</v>
      </c>
      <c r="G1004" s="393" t="s">
        <v>1218</v>
      </c>
      <c r="H1004" s="394">
        <f>VLOOKUP(A1004,'02.04.2024'!$A$2:$D$70989,3,FALSE)</f>
        <v>1900</v>
      </c>
      <c r="I1004" s="395"/>
      <c r="J1004" s="414">
        <v>200</v>
      </c>
      <c r="K1004" s="396"/>
      <c r="L1004" s="396"/>
      <c r="M1004" s="396">
        <v>44482</v>
      </c>
      <c r="N1004" s="395"/>
      <c r="O1004" s="397">
        <v>9791036332647</v>
      </c>
      <c r="P1004" s="395" t="s">
        <v>2777</v>
      </c>
      <c r="Q1004" s="395">
        <v>5025116</v>
      </c>
      <c r="R1004" s="398">
        <v>6.9</v>
      </c>
      <c r="S1004" s="398">
        <f t="shared" si="143"/>
        <v>6.5402843601895739</v>
      </c>
      <c r="T1004" s="399">
        <v>5.5E-2</v>
      </c>
      <c r="U1004" s="1077"/>
      <c r="V1004" s="400">
        <f t="shared" ref="V1004:V1067" si="158">AC1004</f>
        <v>0</v>
      </c>
      <c r="W1004" s="401">
        <f t="shared" si="148"/>
        <v>0</v>
      </c>
      <c r="X1004" s="402"/>
      <c r="Y1004" s="402"/>
      <c r="Z1004" s="402"/>
      <c r="AA1004" s="402"/>
      <c r="AB1004" s="402"/>
      <c r="AC1004" s="403">
        <f t="shared" si="155"/>
        <v>0</v>
      </c>
      <c r="AD1004" s="404">
        <f>IF($AC$2430&lt;85,AC1004,AC1004-(AC1004*'EN-TÊTE DÉLÉGUES'!$C$37))</f>
        <v>0</v>
      </c>
      <c r="AE1004" s="405">
        <f t="shared" si="149"/>
        <v>5.5E-2</v>
      </c>
      <c r="AF1004" s="406">
        <f t="shared" si="156"/>
        <v>0</v>
      </c>
      <c r="AG1004" s="407">
        <f t="shared" si="157"/>
        <v>0</v>
      </c>
    </row>
    <row r="1005" spans="1:33" s="408" customFormat="1" ht="12" customHeight="1" x14ac:dyDescent="0.15">
      <c r="A1005" s="391">
        <v>9791036332654</v>
      </c>
      <c r="B1005" s="414">
        <v>45</v>
      </c>
      <c r="C1005" s="426" t="s">
        <v>696</v>
      </c>
      <c r="D1005" s="393" t="s">
        <v>381</v>
      </c>
      <c r="E1005" s="393" t="s">
        <v>5499</v>
      </c>
      <c r="F1005" s="393" t="s">
        <v>223</v>
      </c>
      <c r="G1005" s="393" t="s">
        <v>3260</v>
      </c>
      <c r="H1005" s="394">
        <f>VLOOKUP(A1005,'02.04.2024'!$A$2:$D$70989,3,FALSE)</f>
        <v>338</v>
      </c>
      <c r="I1005" s="395"/>
      <c r="J1005" s="414">
        <v>300</v>
      </c>
      <c r="K1005" s="396"/>
      <c r="L1005" s="396"/>
      <c r="M1005" s="396">
        <v>44664</v>
      </c>
      <c r="N1005" s="516"/>
      <c r="O1005" s="397">
        <v>9791036332654</v>
      </c>
      <c r="P1005" s="395" t="s">
        <v>3259</v>
      </c>
      <c r="Q1005" s="395">
        <v>4499688</v>
      </c>
      <c r="R1005" s="398">
        <v>6.9</v>
      </c>
      <c r="S1005" s="398">
        <f t="shared" si="143"/>
        <v>6.5402843601895739</v>
      </c>
      <c r="T1005" s="399">
        <v>5.5E-2</v>
      </c>
      <c r="U1005" s="1077"/>
      <c r="V1005" s="400">
        <f t="shared" si="158"/>
        <v>0</v>
      </c>
      <c r="W1005" s="401">
        <f t="shared" si="148"/>
        <v>0</v>
      </c>
      <c r="X1005" s="402"/>
      <c r="Y1005" s="402"/>
      <c r="Z1005" s="402"/>
      <c r="AA1005" s="402"/>
      <c r="AB1005" s="402"/>
      <c r="AC1005" s="403">
        <f t="shared" si="155"/>
        <v>0</v>
      </c>
      <c r="AD1005" s="404">
        <f>IF($AC$2430&lt;85,AC1005,AC1005-(AC1005*'EN-TÊTE DÉLÉGUES'!$C$37))</f>
        <v>0</v>
      </c>
      <c r="AE1005" s="405">
        <f t="shared" si="149"/>
        <v>5.5E-2</v>
      </c>
      <c r="AF1005" s="406">
        <f t="shared" si="156"/>
        <v>0</v>
      </c>
      <c r="AG1005" s="407">
        <f t="shared" si="157"/>
        <v>0</v>
      </c>
    </row>
    <row r="1006" spans="1:33" s="446" customFormat="1" ht="12" customHeight="1" x14ac:dyDescent="0.15">
      <c r="A1006" s="427">
        <v>9791036357541</v>
      </c>
      <c r="B1006" s="481">
        <v>45</v>
      </c>
      <c r="C1006" s="429" t="s">
        <v>696</v>
      </c>
      <c r="D1006" s="429" t="s">
        <v>381</v>
      </c>
      <c r="E1006" s="429" t="s">
        <v>5499</v>
      </c>
      <c r="F1006" s="429" t="s">
        <v>5500</v>
      </c>
      <c r="G1006" s="430" t="s">
        <v>1660</v>
      </c>
      <c r="H1006" s="431">
        <f>VLOOKUP(A1006,'02.04.2024'!$A$2:$D$70989,3,FALSE)</f>
        <v>4624</v>
      </c>
      <c r="I1006" s="432"/>
      <c r="J1006" s="432">
        <v>200</v>
      </c>
      <c r="K1006" s="433"/>
      <c r="L1006" s="433"/>
      <c r="M1006" s="433">
        <v>45196</v>
      </c>
      <c r="N1006" s="433" t="s">
        <v>1811</v>
      </c>
      <c r="O1006" s="434">
        <v>9791036357541</v>
      </c>
      <c r="P1006" s="435" t="s">
        <v>4825</v>
      </c>
      <c r="Q1006" s="434">
        <v>2797321</v>
      </c>
      <c r="R1006" s="436">
        <v>6.2</v>
      </c>
      <c r="S1006" s="436">
        <f t="shared" si="143"/>
        <v>5.8767772511848344</v>
      </c>
      <c r="T1006" s="437">
        <v>5.5E-2</v>
      </c>
      <c r="U1006" s="1082"/>
      <c r="V1006" s="438">
        <f t="shared" si="158"/>
        <v>0</v>
      </c>
      <c r="W1006" s="439">
        <f t="shared" si="148"/>
        <v>0</v>
      </c>
      <c r="X1006" s="440"/>
      <c r="Y1006" s="440"/>
      <c r="Z1006" s="440"/>
      <c r="AA1006" s="440"/>
      <c r="AB1006" s="440"/>
      <c r="AC1006" s="403">
        <f t="shared" si="155"/>
        <v>0</v>
      </c>
      <c r="AD1006" s="404">
        <f>IF($AC$2430&lt;85,AC1006,AC1006-(AC1006*'EN-TÊTE DÉLÉGUES'!$C$37))</f>
        <v>0</v>
      </c>
      <c r="AE1006" s="405">
        <f t="shared" si="149"/>
        <v>5.5E-2</v>
      </c>
      <c r="AF1006" s="406">
        <f t="shared" si="156"/>
        <v>0</v>
      </c>
      <c r="AG1006" s="407">
        <f t="shared" si="157"/>
        <v>0</v>
      </c>
    </row>
    <row r="1007" spans="1:33" s="446" customFormat="1" ht="12" customHeight="1" x14ac:dyDescent="0.15">
      <c r="A1007" s="427">
        <v>9791036357527</v>
      </c>
      <c r="B1007" s="481">
        <v>45</v>
      </c>
      <c r="C1007" s="429" t="s">
        <v>696</v>
      </c>
      <c r="D1007" s="429" t="s">
        <v>381</v>
      </c>
      <c r="E1007" s="429" t="s">
        <v>5499</v>
      </c>
      <c r="F1007" s="429" t="s">
        <v>5500</v>
      </c>
      <c r="G1007" s="430" t="s">
        <v>1661</v>
      </c>
      <c r="H1007" s="431">
        <f>VLOOKUP(A1007,'02.04.2024'!$A$2:$D$70989,3,FALSE)</f>
        <v>7609</v>
      </c>
      <c r="I1007" s="432"/>
      <c r="J1007" s="432">
        <v>200</v>
      </c>
      <c r="K1007" s="433"/>
      <c r="L1007" s="433"/>
      <c r="M1007" s="433">
        <v>45196</v>
      </c>
      <c r="N1007" s="433" t="s">
        <v>1811</v>
      </c>
      <c r="O1007" s="434">
        <v>9791036357527</v>
      </c>
      <c r="P1007" s="435" t="s">
        <v>4826</v>
      </c>
      <c r="Q1007" s="434">
        <v>2797075</v>
      </c>
      <c r="R1007" s="436">
        <v>6.2</v>
      </c>
      <c r="S1007" s="436">
        <f t="shared" si="143"/>
        <v>5.8767772511848344</v>
      </c>
      <c r="T1007" s="437">
        <v>5.5E-2</v>
      </c>
      <c r="U1007" s="1082"/>
      <c r="V1007" s="438">
        <f t="shared" si="158"/>
        <v>0</v>
      </c>
      <c r="W1007" s="439">
        <f t="shared" si="148"/>
        <v>0</v>
      </c>
      <c r="X1007" s="440"/>
      <c r="Y1007" s="440"/>
      <c r="Z1007" s="440"/>
      <c r="AA1007" s="440"/>
      <c r="AB1007" s="440"/>
      <c r="AC1007" s="403">
        <f t="shared" si="155"/>
        <v>0</v>
      </c>
      <c r="AD1007" s="404">
        <f>IF($AC$2430&lt;85,AC1007,AC1007-(AC1007*'EN-TÊTE DÉLÉGUES'!$C$37))</f>
        <v>0</v>
      </c>
      <c r="AE1007" s="405">
        <f t="shared" si="149"/>
        <v>5.5E-2</v>
      </c>
      <c r="AF1007" s="406">
        <f t="shared" si="156"/>
        <v>0</v>
      </c>
      <c r="AG1007" s="407">
        <f t="shared" si="157"/>
        <v>0</v>
      </c>
    </row>
    <row r="1008" spans="1:33" s="446" customFormat="1" ht="12" customHeight="1" x14ac:dyDescent="0.15">
      <c r="A1008" s="427">
        <v>9791036357510</v>
      </c>
      <c r="B1008" s="481">
        <v>45</v>
      </c>
      <c r="C1008" s="429" t="s">
        <v>696</v>
      </c>
      <c r="D1008" s="429" t="s">
        <v>381</v>
      </c>
      <c r="E1008" s="429" t="s">
        <v>5499</v>
      </c>
      <c r="F1008" s="429" t="s">
        <v>5500</v>
      </c>
      <c r="G1008" s="430" t="s">
        <v>4832</v>
      </c>
      <c r="H1008" s="431">
        <f>VLOOKUP(A1008,'02.04.2024'!$A$2:$D$70989,3,FALSE)</f>
        <v>5732</v>
      </c>
      <c r="I1008" s="432"/>
      <c r="J1008" s="432">
        <v>200</v>
      </c>
      <c r="K1008" s="433"/>
      <c r="L1008" s="433"/>
      <c r="M1008" s="433">
        <v>45196</v>
      </c>
      <c r="N1008" s="433" t="s">
        <v>1811</v>
      </c>
      <c r="O1008" s="434">
        <v>9791036357510</v>
      </c>
      <c r="P1008" s="435" t="s">
        <v>4827</v>
      </c>
      <c r="Q1008" s="434">
        <v>2796952</v>
      </c>
      <c r="R1008" s="436">
        <v>6.2</v>
      </c>
      <c r="S1008" s="436">
        <f t="shared" si="143"/>
        <v>5.8767772511848344</v>
      </c>
      <c r="T1008" s="437">
        <v>5.5E-2</v>
      </c>
      <c r="U1008" s="1082"/>
      <c r="V1008" s="438">
        <f t="shared" si="158"/>
        <v>0</v>
      </c>
      <c r="W1008" s="439">
        <f t="shared" si="148"/>
        <v>0</v>
      </c>
      <c r="X1008" s="440"/>
      <c r="Y1008" s="440"/>
      <c r="Z1008" s="440"/>
      <c r="AA1008" s="440"/>
      <c r="AB1008" s="440"/>
      <c r="AC1008" s="403">
        <f t="shared" si="155"/>
        <v>0</v>
      </c>
      <c r="AD1008" s="404">
        <f>IF($AC$2430&lt;85,AC1008,AC1008-(AC1008*'EN-TÊTE DÉLÉGUES'!$C$37))</f>
        <v>0</v>
      </c>
      <c r="AE1008" s="405">
        <f t="shared" si="149"/>
        <v>5.5E-2</v>
      </c>
      <c r="AF1008" s="406">
        <f t="shared" si="156"/>
        <v>0</v>
      </c>
      <c r="AG1008" s="407">
        <f t="shared" si="157"/>
        <v>0</v>
      </c>
    </row>
    <row r="1009" spans="1:36" s="446" customFormat="1" ht="12" customHeight="1" x14ac:dyDescent="0.15">
      <c r="A1009" s="427">
        <v>9791036357534</v>
      </c>
      <c r="B1009" s="481">
        <v>45</v>
      </c>
      <c r="C1009" s="429" t="s">
        <v>696</v>
      </c>
      <c r="D1009" s="429" t="s">
        <v>381</v>
      </c>
      <c r="E1009" s="429" t="s">
        <v>5499</v>
      </c>
      <c r="F1009" s="429" t="s">
        <v>5500</v>
      </c>
      <c r="G1009" s="430" t="s">
        <v>1662</v>
      </c>
      <c r="H1009" s="431">
        <f>VLOOKUP(A1009,'02.04.2024'!$A$2:$D$70989,3,FALSE)</f>
        <v>7978</v>
      </c>
      <c r="I1009" s="432"/>
      <c r="J1009" s="432">
        <v>200</v>
      </c>
      <c r="K1009" s="433"/>
      <c r="L1009" s="433"/>
      <c r="M1009" s="433">
        <v>45196</v>
      </c>
      <c r="N1009" s="433" t="s">
        <v>1811</v>
      </c>
      <c r="O1009" s="434">
        <v>9791036357534</v>
      </c>
      <c r="P1009" s="435" t="s">
        <v>4828</v>
      </c>
      <c r="Q1009" s="434">
        <v>2797198</v>
      </c>
      <c r="R1009" s="436">
        <v>6.2</v>
      </c>
      <c r="S1009" s="436">
        <f t="shared" si="143"/>
        <v>5.8767772511848344</v>
      </c>
      <c r="T1009" s="437">
        <v>5.5E-2</v>
      </c>
      <c r="U1009" s="1082"/>
      <c r="V1009" s="438">
        <f t="shared" si="158"/>
        <v>0</v>
      </c>
      <c r="W1009" s="439">
        <f t="shared" si="148"/>
        <v>0</v>
      </c>
      <c r="X1009" s="440"/>
      <c r="Y1009" s="440"/>
      <c r="Z1009" s="440"/>
      <c r="AA1009" s="440"/>
      <c r="AB1009" s="440"/>
      <c r="AC1009" s="403">
        <f t="shared" si="155"/>
        <v>0</v>
      </c>
      <c r="AD1009" s="404">
        <f>IF($AC$2430&lt;85,AC1009,AC1009-(AC1009*'EN-TÊTE DÉLÉGUES'!$C$37))</f>
        <v>0</v>
      </c>
      <c r="AE1009" s="405">
        <f t="shared" si="149"/>
        <v>5.5E-2</v>
      </c>
      <c r="AF1009" s="406">
        <f t="shared" si="156"/>
        <v>0</v>
      </c>
      <c r="AG1009" s="407">
        <f t="shared" si="157"/>
        <v>0</v>
      </c>
    </row>
    <row r="1010" spans="1:36" s="446" customFormat="1" ht="12" customHeight="1" x14ac:dyDescent="0.15">
      <c r="A1010" s="427">
        <v>9791036357497</v>
      </c>
      <c r="B1010" s="481">
        <v>46</v>
      </c>
      <c r="C1010" s="429" t="s">
        <v>696</v>
      </c>
      <c r="D1010" s="429" t="s">
        <v>381</v>
      </c>
      <c r="E1010" s="429" t="s">
        <v>5499</v>
      </c>
      <c r="F1010" s="429" t="s">
        <v>5500</v>
      </c>
      <c r="G1010" s="430" t="s">
        <v>4833</v>
      </c>
      <c r="H1010" s="431">
        <f>VLOOKUP(A1010,'02.04.2024'!$A$2:$D$70989,3,FALSE)</f>
        <v>4290</v>
      </c>
      <c r="I1010" s="432"/>
      <c r="J1010" s="432">
        <v>200</v>
      </c>
      <c r="K1010" s="433"/>
      <c r="L1010" s="433"/>
      <c r="M1010" s="433">
        <v>45196</v>
      </c>
      <c r="N1010" s="433" t="s">
        <v>1811</v>
      </c>
      <c r="O1010" s="434">
        <v>9791036357497</v>
      </c>
      <c r="P1010" s="435" t="s">
        <v>4829</v>
      </c>
      <c r="Q1010" s="434">
        <v>2796705</v>
      </c>
      <c r="R1010" s="436">
        <v>6.2</v>
      </c>
      <c r="S1010" s="436">
        <f t="shared" ref="S1010:S1073" si="159">R1010/(1+T1010)</f>
        <v>5.8767772511848344</v>
      </c>
      <c r="T1010" s="437">
        <v>5.5E-2</v>
      </c>
      <c r="U1010" s="1082"/>
      <c r="V1010" s="438">
        <f t="shared" si="158"/>
        <v>0</v>
      </c>
      <c r="W1010" s="439">
        <f t="shared" si="148"/>
        <v>0</v>
      </c>
      <c r="X1010" s="440"/>
      <c r="Y1010" s="440"/>
      <c r="Z1010" s="440"/>
      <c r="AA1010" s="440"/>
      <c r="AB1010" s="440"/>
      <c r="AC1010" s="403">
        <f t="shared" si="155"/>
        <v>0</v>
      </c>
      <c r="AD1010" s="404">
        <f>IF($AC$2430&lt;85,AC1010,AC1010-(AC1010*'EN-TÊTE DÉLÉGUES'!$C$37))</f>
        <v>0</v>
      </c>
      <c r="AE1010" s="405">
        <f t="shared" si="149"/>
        <v>5.5E-2</v>
      </c>
      <c r="AF1010" s="406">
        <f t="shared" si="156"/>
        <v>0</v>
      </c>
      <c r="AG1010" s="407">
        <f t="shared" si="157"/>
        <v>0</v>
      </c>
    </row>
    <row r="1011" spans="1:36" s="446" customFormat="1" ht="12" customHeight="1" x14ac:dyDescent="0.15">
      <c r="A1011" s="427">
        <v>9791036357558</v>
      </c>
      <c r="B1011" s="481">
        <v>46</v>
      </c>
      <c r="C1011" s="429" t="s">
        <v>696</v>
      </c>
      <c r="D1011" s="429" t="s">
        <v>381</v>
      </c>
      <c r="E1011" s="429" t="s">
        <v>5499</v>
      </c>
      <c r="F1011" s="429" t="s">
        <v>5500</v>
      </c>
      <c r="G1011" s="430" t="s">
        <v>4834</v>
      </c>
      <c r="H1011" s="431">
        <f>VLOOKUP(A1011,'02.04.2024'!$A$2:$D$70989,3,FALSE)</f>
        <v>8465</v>
      </c>
      <c r="I1011" s="432"/>
      <c r="J1011" s="432">
        <v>200</v>
      </c>
      <c r="K1011" s="433"/>
      <c r="L1011" s="433"/>
      <c r="M1011" s="433">
        <v>45196</v>
      </c>
      <c r="N1011" s="433" t="s">
        <v>1811</v>
      </c>
      <c r="O1011" s="434">
        <v>9791036357558</v>
      </c>
      <c r="P1011" s="435" t="s">
        <v>4830</v>
      </c>
      <c r="Q1011" s="434">
        <v>2797444</v>
      </c>
      <c r="R1011" s="436">
        <v>6.2</v>
      </c>
      <c r="S1011" s="436">
        <f t="shared" si="159"/>
        <v>5.8767772511848344</v>
      </c>
      <c r="T1011" s="437">
        <v>5.5E-2</v>
      </c>
      <c r="U1011" s="1082"/>
      <c r="V1011" s="438">
        <f t="shared" si="158"/>
        <v>0</v>
      </c>
      <c r="W1011" s="439">
        <f t="shared" si="148"/>
        <v>0</v>
      </c>
      <c r="X1011" s="440"/>
      <c r="Y1011" s="440"/>
      <c r="Z1011" s="440"/>
      <c r="AA1011" s="440"/>
      <c r="AB1011" s="440"/>
      <c r="AC1011" s="403">
        <f t="shared" si="155"/>
        <v>0</v>
      </c>
      <c r="AD1011" s="404">
        <f>IF($AC$2430&lt;85,AC1011,AC1011-(AC1011*'EN-TÊTE DÉLÉGUES'!$C$37))</f>
        <v>0</v>
      </c>
      <c r="AE1011" s="405">
        <f t="shared" si="149"/>
        <v>5.5E-2</v>
      </c>
      <c r="AF1011" s="406">
        <f t="shared" si="156"/>
        <v>0</v>
      </c>
      <c r="AG1011" s="407">
        <f t="shared" si="157"/>
        <v>0</v>
      </c>
    </row>
    <row r="1012" spans="1:36" s="446" customFormat="1" ht="12" customHeight="1" x14ac:dyDescent="0.15">
      <c r="A1012" s="427">
        <v>9791036357565</v>
      </c>
      <c r="B1012" s="481">
        <v>46</v>
      </c>
      <c r="C1012" s="429" t="s">
        <v>696</v>
      </c>
      <c r="D1012" s="429" t="s">
        <v>381</v>
      </c>
      <c r="E1012" s="429" t="s">
        <v>5499</v>
      </c>
      <c r="F1012" s="429" t="s">
        <v>5500</v>
      </c>
      <c r="G1012" s="430" t="s">
        <v>1664</v>
      </c>
      <c r="H1012" s="431">
        <f>VLOOKUP(A1012,'02.04.2024'!$A$2:$D$70989,3,FALSE)</f>
        <v>4431</v>
      </c>
      <c r="I1012" s="432"/>
      <c r="J1012" s="432">
        <v>200</v>
      </c>
      <c r="K1012" s="433"/>
      <c r="L1012" s="433"/>
      <c r="M1012" s="433">
        <v>45196</v>
      </c>
      <c r="N1012" s="433" t="s">
        <v>1811</v>
      </c>
      <c r="O1012" s="434">
        <v>9791036357565</v>
      </c>
      <c r="P1012" s="435" t="s">
        <v>4831</v>
      </c>
      <c r="Q1012" s="434">
        <v>2797567</v>
      </c>
      <c r="R1012" s="436">
        <v>6.2</v>
      </c>
      <c r="S1012" s="436">
        <f t="shared" si="159"/>
        <v>5.8767772511848344</v>
      </c>
      <c r="T1012" s="437">
        <v>5.5E-2</v>
      </c>
      <c r="U1012" s="1082"/>
      <c r="V1012" s="438">
        <f t="shared" si="158"/>
        <v>0</v>
      </c>
      <c r="W1012" s="439">
        <f t="shared" si="148"/>
        <v>0</v>
      </c>
      <c r="X1012" s="440"/>
      <c r="Y1012" s="440"/>
      <c r="Z1012" s="440"/>
      <c r="AA1012" s="440"/>
      <c r="AB1012" s="440"/>
      <c r="AC1012" s="403">
        <f t="shared" si="155"/>
        <v>0</v>
      </c>
      <c r="AD1012" s="404">
        <f>IF($AC$2430&lt;85,AC1012,AC1012-(AC1012*'EN-TÊTE DÉLÉGUES'!$C$37))</f>
        <v>0</v>
      </c>
      <c r="AE1012" s="405">
        <f t="shared" si="149"/>
        <v>5.5E-2</v>
      </c>
      <c r="AF1012" s="406">
        <f t="shared" si="156"/>
        <v>0</v>
      </c>
      <c r="AG1012" s="407">
        <f t="shared" si="157"/>
        <v>0</v>
      </c>
    </row>
    <row r="1013" spans="1:36" s="446" customFormat="1" ht="12" customHeight="1" x14ac:dyDescent="0.15">
      <c r="A1013" s="427">
        <v>9791036357572</v>
      </c>
      <c r="B1013" s="481">
        <v>46</v>
      </c>
      <c r="C1013" s="429" t="s">
        <v>696</v>
      </c>
      <c r="D1013" s="429" t="s">
        <v>381</v>
      </c>
      <c r="E1013" s="429" t="s">
        <v>5499</v>
      </c>
      <c r="F1013" s="429" t="s">
        <v>5500</v>
      </c>
      <c r="G1013" s="430" t="s">
        <v>4835</v>
      </c>
      <c r="H1013" s="431">
        <f>VLOOKUP(A1013,'02.04.2024'!$A$2:$D$70989,3,FALSE)</f>
        <v>8499</v>
      </c>
      <c r="I1013" s="432"/>
      <c r="J1013" s="432">
        <v>200</v>
      </c>
      <c r="K1013" s="433"/>
      <c r="L1013" s="433"/>
      <c r="M1013" s="433">
        <v>45196</v>
      </c>
      <c r="N1013" s="433" t="s">
        <v>1811</v>
      </c>
      <c r="O1013" s="434">
        <v>9791036357572</v>
      </c>
      <c r="P1013" s="435" t="s">
        <v>4824</v>
      </c>
      <c r="Q1013" s="434">
        <v>2797690</v>
      </c>
      <c r="R1013" s="436">
        <v>6.2</v>
      </c>
      <c r="S1013" s="436">
        <f t="shared" si="159"/>
        <v>5.8767772511848344</v>
      </c>
      <c r="T1013" s="437">
        <v>5.5E-2</v>
      </c>
      <c r="U1013" s="1082"/>
      <c r="V1013" s="438">
        <f t="shared" si="158"/>
        <v>0</v>
      </c>
      <c r="W1013" s="439">
        <f t="shared" si="148"/>
        <v>0</v>
      </c>
      <c r="X1013" s="440"/>
      <c r="Y1013" s="440"/>
      <c r="Z1013" s="440"/>
      <c r="AA1013" s="440"/>
      <c r="AB1013" s="440"/>
      <c r="AC1013" s="403">
        <f t="shared" si="155"/>
        <v>0</v>
      </c>
      <c r="AD1013" s="404">
        <f>IF($AC$2430&lt;85,AC1013,AC1013-(AC1013*'EN-TÊTE DÉLÉGUES'!$C$37))</f>
        <v>0</v>
      </c>
      <c r="AE1013" s="405">
        <f t="shared" si="149"/>
        <v>5.5E-2</v>
      </c>
      <c r="AF1013" s="406">
        <f t="shared" si="156"/>
        <v>0</v>
      </c>
      <c r="AG1013" s="407">
        <f t="shared" si="157"/>
        <v>0</v>
      </c>
    </row>
    <row r="1014" spans="1:36" ht="12" customHeight="1" x14ac:dyDescent="0.15">
      <c r="A1014" s="98">
        <v>9791036357589</v>
      </c>
      <c r="B1014" s="356">
        <v>46</v>
      </c>
      <c r="C1014" s="99" t="s">
        <v>696</v>
      </c>
      <c r="D1014" s="99" t="s">
        <v>381</v>
      </c>
      <c r="E1014" s="99" t="s">
        <v>5499</v>
      </c>
      <c r="F1014" s="99" t="s">
        <v>5500</v>
      </c>
      <c r="G1014" s="99" t="s">
        <v>5205</v>
      </c>
      <c r="H1014" s="100">
        <f>VLOOKUP(A1014,'02.04.2024'!$A$2:$D$70989,3,FALSE)</f>
        <v>0</v>
      </c>
      <c r="I1014" s="101"/>
      <c r="J1014" s="101">
        <v>100</v>
      </c>
      <c r="K1014" s="121"/>
      <c r="L1014" s="121">
        <v>45385</v>
      </c>
      <c r="M1014" s="121"/>
      <c r="N1014" s="121" t="s">
        <v>1811</v>
      </c>
      <c r="O1014" s="102">
        <v>9791036357589</v>
      </c>
      <c r="P1014" s="103" t="s">
        <v>5206</v>
      </c>
      <c r="Q1014" s="101">
        <v>2797813</v>
      </c>
      <c r="R1014" s="124">
        <v>6.2</v>
      </c>
      <c r="S1014" s="124">
        <f t="shared" si="159"/>
        <v>5.8767772511848344</v>
      </c>
      <c r="T1014" s="355">
        <v>5.5E-2</v>
      </c>
      <c r="U1014" s="1077"/>
      <c r="V1014" s="240">
        <f t="shared" si="158"/>
        <v>0</v>
      </c>
      <c r="W1014" s="196">
        <f t="shared" si="148"/>
        <v>0</v>
      </c>
      <c r="X1014" s="440"/>
      <c r="Y1014" s="440"/>
      <c r="Z1014" s="440"/>
      <c r="AA1014" s="440"/>
      <c r="AB1014" s="440"/>
      <c r="AC1014" s="403">
        <f t="shared" si="155"/>
        <v>0</v>
      </c>
      <c r="AD1014" s="404">
        <f>IF($AC$2430&lt;85,AC1014,AC1014-(AC1014*'EN-TÊTE DÉLÉGUES'!$C$37))</f>
        <v>0</v>
      </c>
      <c r="AE1014" s="405">
        <f t="shared" si="149"/>
        <v>5.5E-2</v>
      </c>
      <c r="AF1014" s="406">
        <f t="shared" si="156"/>
        <v>0</v>
      </c>
      <c r="AG1014" s="407">
        <f t="shared" si="157"/>
        <v>0</v>
      </c>
      <c r="AH1014" s="447"/>
      <c r="AI1014" s="448"/>
      <c r="AJ1014" s="447"/>
    </row>
    <row r="1015" spans="1:36" ht="12" customHeight="1" x14ac:dyDescent="0.15">
      <c r="A1015" s="98">
        <v>9791036363351</v>
      </c>
      <c r="B1015" s="356">
        <v>46</v>
      </c>
      <c r="C1015" s="99" t="s">
        <v>696</v>
      </c>
      <c r="D1015" s="99" t="s">
        <v>381</v>
      </c>
      <c r="E1015" s="99" t="s">
        <v>5499</v>
      </c>
      <c r="F1015" s="99" t="s">
        <v>5500</v>
      </c>
      <c r="G1015" s="99" t="s">
        <v>5203</v>
      </c>
      <c r="H1015" s="100">
        <f>VLOOKUP(A1015,'02.04.2024'!$A$2:$D$70989,3,FALSE)</f>
        <v>0</v>
      </c>
      <c r="I1015" s="101"/>
      <c r="J1015" s="101">
        <v>100</v>
      </c>
      <c r="K1015" s="121"/>
      <c r="L1015" s="121">
        <v>45385</v>
      </c>
      <c r="M1015" s="121"/>
      <c r="N1015" s="121" t="s">
        <v>1811</v>
      </c>
      <c r="O1015" s="102">
        <v>9791036363351</v>
      </c>
      <c r="P1015" s="103" t="s">
        <v>5204</v>
      </c>
      <c r="Q1015" s="101">
        <v>8446513</v>
      </c>
      <c r="R1015" s="124">
        <v>6.2</v>
      </c>
      <c r="S1015" s="124">
        <f t="shared" si="159"/>
        <v>5.8767772511848344</v>
      </c>
      <c r="T1015" s="355">
        <v>5.5E-2</v>
      </c>
      <c r="U1015" s="1077"/>
      <c r="V1015" s="240">
        <f t="shared" si="158"/>
        <v>0</v>
      </c>
      <c r="W1015" s="196">
        <f t="shared" si="148"/>
        <v>0</v>
      </c>
      <c r="X1015" s="440"/>
      <c r="Y1015" s="440"/>
      <c r="Z1015" s="440"/>
      <c r="AA1015" s="440"/>
      <c r="AB1015" s="440"/>
      <c r="AC1015" s="403">
        <f t="shared" ref="AC1015:AC1077" si="160">W1015/(1+AE1015)</f>
        <v>0</v>
      </c>
      <c r="AD1015" s="404">
        <f>IF($AC$2430&lt;85,AC1015,AC1015-(AC1015*'EN-TÊTE DÉLÉGUES'!$C$37))</f>
        <v>0</v>
      </c>
      <c r="AE1015" s="405">
        <f t="shared" si="149"/>
        <v>5.5E-2</v>
      </c>
      <c r="AF1015" s="406">
        <f t="shared" si="156"/>
        <v>0</v>
      </c>
      <c r="AG1015" s="407">
        <f t="shared" si="157"/>
        <v>0</v>
      </c>
      <c r="AH1015" s="447"/>
      <c r="AI1015" s="448"/>
      <c r="AJ1015" s="447"/>
    </row>
    <row r="1016" spans="1:36" ht="12" customHeight="1" x14ac:dyDescent="0.15">
      <c r="A1016" s="98">
        <v>9791036357503</v>
      </c>
      <c r="B1016" s="356">
        <v>46</v>
      </c>
      <c r="C1016" s="99" t="s">
        <v>696</v>
      </c>
      <c r="D1016" s="99" t="s">
        <v>381</v>
      </c>
      <c r="E1016" s="99" t="s">
        <v>5499</v>
      </c>
      <c r="F1016" s="99" t="s">
        <v>5500</v>
      </c>
      <c r="G1016" s="99" t="s">
        <v>5201</v>
      </c>
      <c r="H1016" s="100">
        <f>VLOOKUP(A1016,'02.04.2024'!$A$2:$D$70989,3,FALSE)</f>
        <v>0</v>
      </c>
      <c r="I1016" s="101"/>
      <c r="J1016" s="101">
        <v>100</v>
      </c>
      <c r="K1016" s="121"/>
      <c r="L1016" s="121">
        <v>45385</v>
      </c>
      <c r="M1016" s="121"/>
      <c r="N1016" s="121" t="s">
        <v>1811</v>
      </c>
      <c r="O1016" s="102">
        <v>9791036357503</v>
      </c>
      <c r="P1016" s="103" t="s">
        <v>5202</v>
      </c>
      <c r="Q1016" s="101">
        <v>2796828</v>
      </c>
      <c r="R1016" s="124">
        <v>6.2</v>
      </c>
      <c r="S1016" s="124">
        <f t="shared" si="159"/>
        <v>5.8767772511848344</v>
      </c>
      <c r="T1016" s="355">
        <v>5.5E-2</v>
      </c>
      <c r="U1016" s="1077"/>
      <c r="V1016" s="240">
        <f t="shared" si="158"/>
        <v>0</v>
      </c>
      <c r="W1016" s="196">
        <f t="shared" si="148"/>
        <v>0</v>
      </c>
      <c r="X1016" s="440"/>
      <c r="Y1016" s="440"/>
      <c r="Z1016" s="440"/>
      <c r="AA1016" s="440"/>
      <c r="AB1016" s="440"/>
      <c r="AC1016" s="403">
        <f t="shared" si="160"/>
        <v>0</v>
      </c>
      <c r="AD1016" s="404">
        <f>IF($AC$2430&lt;85,AC1016,AC1016-(AC1016*'EN-TÊTE DÉLÉGUES'!$C$37))</f>
        <v>0</v>
      </c>
      <c r="AE1016" s="405">
        <f t="shared" si="149"/>
        <v>5.5E-2</v>
      </c>
      <c r="AF1016" s="406">
        <f t="shared" si="156"/>
        <v>0</v>
      </c>
      <c r="AG1016" s="407">
        <f t="shared" si="157"/>
        <v>0</v>
      </c>
      <c r="AH1016" s="447"/>
      <c r="AI1016" s="448"/>
      <c r="AJ1016" s="447"/>
    </row>
    <row r="1017" spans="1:36" ht="12" customHeight="1" x14ac:dyDescent="0.15">
      <c r="A1017" s="98">
        <v>9791036363375</v>
      </c>
      <c r="B1017" s="356">
        <v>46</v>
      </c>
      <c r="C1017" s="99" t="s">
        <v>696</v>
      </c>
      <c r="D1017" s="99" t="s">
        <v>381</v>
      </c>
      <c r="E1017" s="99" t="s">
        <v>5499</v>
      </c>
      <c r="F1017" s="99" t="s">
        <v>5500</v>
      </c>
      <c r="G1017" s="99" t="s">
        <v>5199</v>
      </c>
      <c r="H1017" s="100">
        <f>VLOOKUP(A1017,'02.04.2024'!$A$2:$D$70989,3,FALSE)</f>
        <v>0</v>
      </c>
      <c r="I1017" s="101"/>
      <c r="J1017" s="101">
        <v>100</v>
      </c>
      <c r="K1017" s="121"/>
      <c r="L1017" s="121">
        <v>45385</v>
      </c>
      <c r="M1017" s="121"/>
      <c r="N1017" s="121" t="s">
        <v>1811</v>
      </c>
      <c r="O1017" s="102">
        <v>9791036363375</v>
      </c>
      <c r="P1017" s="103" t="s">
        <v>5200</v>
      </c>
      <c r="Q1017" s="101">
        <v>8446759</v>
      </c>
      <c r="R1017" s="124">
        <v>6.2</v>
      </c>
      <c r="S1017" s="124">
        <f t="shared" si="159"/>
        <v>5.8767772511848344</v>
      </c>
      <c r="T1017" s="355">
        <v>5.5E-2</v>
      </c>
      <c r="U1017" s="1077"/>
      <c r="V1017" s="240">
        <f t="shared" si="158"/>
        <v>0</v>
      </c>
      <c r="W1017" s="196">
        <f t="shared" si="148"/>
        <v>0</v>
      </c>
      <c r="X1017" s="440"/>
      <c r="Y1017" s="440"/>
      <c r="Z1017" s="440"/>
      <c r="AA1017" s="440"/>
      <c r="AB1017" s="440"/>
      <c r="AC1017" s="403">
        <f t="shared" si="160"/>
        <v>0</v>
      </c>
      <c r="AD1017" s="404">
        <f>IF($AC$2430&lt;85,AC1017,AC1017-(AC1017*'EN-TÊTE DÉLÉGUES'!$C$37))</f>
        <v>0</v>
      </c>
      <c r="AE1017" s="405">
        <f t="shared" si="149"/>
        <v>5.5E-2</v>
      </c>
      <c r="AF1017" s="406">
        <f t="shared" si="156"/>
        <v>0</v>
      </c>
      <c r="AG1017" s="407">
        <f t="shared" si="157"/>
        <v>0</v>
      </c>
      <c r="AH1017" s="447"/>
      <c r="AI1017" s="448"/>
      <c r="AJ1017" s="447"/>
    </row>
    <row r="1018" spans="1:36" ht="12" customHeight="1" x14ac:dyDescent="0.15">
      <c r="A1018" s="98">
        <v>9791036363368</v>
      </c>
      <c r="B1018" s="356">
        <v>46</v>
      </c>
      <c r="C1018" s="99" t="s">
        <v>696</v>
      </c>
      <c r="D1018" s="99" t="s">
        <v>381</v>
      </c>
      <c r="E1018" s="99" t="s">
        <v>5499</v>
      </c>
      <c r="F1018" s="99" t="s">
        <v>5500</v>
      </c>
      <c r="G1018" s="99" t="s">
        <v>5501</v>
      </c>
      <c r="H1018" s="100">
        <f>VLOOKUP(A1018,'02.04.2024'!$A$2:$D$70989,3,FALSE)</f>
        <v>0</v>
      </c>
      <c r="I1018" s="101"/>
      <c r="J1018" s="101">
        <v>100</v>
      </c>
      <c r="K1018" s="121"/>
      <c r="L1018" s="121">
        <v>45448</v>
      </c>
      <c r="M1018" s="121"/>
      <c r="N1018" s="121" t="s">
        <v>1811</v>
      </c>
      <c r="O1018" s="102">
        <v>9791036363368</v>
      </c>
      <c r="P1018" s="103" t="s">
        <v>5207</v>
      </c>
      <c r="Q1018" s="101">
        <v>8446636</v>
      </c>
      <c r="R1018" s="124">
        <v>6.2</v>
      </c>
      <c r="S1018" s="124">
        <f t="shared" si="159"/>
        <v>5.8767772511848344</v>
      </c>
      <c r="T1018" s="355">
        <v>5.5E-2</v>
      </c>
      <c r="U1018" s="1077"/>
      <c r="V1018" s="240">
        <f t="shared" si="158"/>
        <v>0</v>
      </c>
      <c r="W1018" s="196">
        <f t="shared" si="148"/>
        <v>0</v>
      </c>
      <c r="X1018" s="440"/>
      <c r="Y1018" s="440"/>
      <c r="Z1018" s="440"/>
      <c r="AA1018" s="440"/>
      <c r="AB1018" s="440"/>
      <c r="AC1018" s="403">
        <f t="shared" si="160"/>
        <v>0</v>
      </c>
      <c r="AD1018" s="404">
        <f>IF($AC$2430&lt;85,AC1018,AC1018-(AC1018*'EN-TÊTE DÉLÉGUES'!$C$37))</f>
        <v>0</v>
      </c>
      <c r="AE1018" s="405">
        <f t="shared" si="149"/>
        <v>5.5E-2</v>
      </c>
      <c r="AF1018" s="406">
        <f t="shared" si="156"/>
        <v>0</v>
      </c>
      <c r="AG1018" s="407">
        <f t="shared" si="157"/>
        <v>0</v>
      </c>
      <c r="AH1018" s="447"/>
      <c r="AI1018" s="448"/>
      <c r="AJ1018" s="447"/>
    </row>
    <row r="1019" spans="1:36" ht="12" customHeight="1" x14ac:dyDescent="0.15">
      <c r="A1019" s="98">
        <v>9791036363382</v>
      </c>
      <c r="B1019" s="356">
        <v>46</v>
      </c>
      <c r="C1019" s="99" t="s">
        <v>696</v>
      </c>
      <c r="D1019" s="99" t="s">
        <v>381</v>
      </c>
      <c r="E1019" s="99" t="s">
        <v>5499</v>
      </c>
      <c r="F1019" s="99" t="s">
        <v>5500</v>
      </c>
      <c r="G1019" s="99" t="s">
        <v>5208</v>
      </c>
      <c r="H1019" s="100">
        <f>VLOOKUP(A1019,'02.04.2024'!$A$2:$D$70989,3,FALSE)</f>
        <v>0</v>
      </c>
      <c r="I1019" s="101"/>
      <c r="J1019" s="101">
        <v>100</v>
      </c>
      <c r="K1019" s="121"/>
      <c r="L1019" s="121">
        <v>45448</v>
      </c>
      <c r="M1019" s="121"/>
      <c r="N1019" s="121" t="s">
        <v>1811</v>
      </c>
      <c r="O1019" s="102">
        <v>9791036363382</v>
      </c>
      <c r="P1019" s="103" t="s">
        <v>5209</v>
      </c>
      <c r="Q1019" s="101">
        <v>8446882</v>
      </c>
      <c r="R1019" s="124">
        <v>6.2</v>
      </c>
      <c r="S1019" s="124">
        <f t="shared" si="159"/>
        <v>5.8767772511848344</v>
      </c>
      <c r="T1019" s="355">
        <v>5.5E-2</v>
      </c>
      <c r="U1019" s="1077"/>
      <c r="V1019" s="240">
        <f t="shared" si="158"/>
        <v>0</v>
      </c>
      <c r="W1019" s="196">
        <f t="shared" si="148"/>
        <v>0</v>
      </c>
      <c r="X1019" s="440"/>
      <c r="Y1019" s="440"/>
      <c r="Z1019" s="440"/>
      <c r="AA1019" s="440"/>
      <c r="AB1019" s="440"/>
      <c r="AC1019" s="403">
        <f t="shared" si="160"/>
        <v>0</v>
      </c>
      <c r="AD1019" s="404">
        <f>IF($AC$2430&lt;85,AC1019,AC1019-(AC1019*'EN-TÊTE DÉLÉGUES'!$C$37))</f>
        <v>0</v>
      </c>
      <c r="AE1019" s="405">
        <f t="shared" si="149"/>
        <v>5.5E-2</v>
      </c>
      <c r="AF1019" s="406">
        <f t="shared" si="156"/>
        <v>0</v>
      </c>
      <c r="AG1019" s="407">
        <f t="shared" si="157"/>
        <v>0</v>
      </c>
      <c r="AH1019" s="447"/>
      <c r="AI1019" s="448"/>
      <c r="AJ1019" s="447"/>
    </row>
    <row r="1020" spans="1:36" s="408" customFormat="1" ht="12" customHeight="1" x14ac:dyDescent="0.15">
      <c r="A1020" s="391">
        <v>9782747044912</v>
      </c>
      <c r="B1020" s="414">
        <v>46</v>
      </c>
      <c r="C1020" s="393" t="s">
        <v>696</v>
      </c>
      <c r="D1020" s="393" t="s">
        <v>381</v>
      </c>
      <c r="E1020" s="393" t="s">
        <v>5499</v>
      </c>
      <c r="F1020" s="393" t="s">
        <v>226</v>
      </c>
      <c r="G1020" s="450" t="s">
        <v>1663</v>
      </c>
      <c r="H1020" s="394">
        <f>VLOOKUP(A1020,'02.04.2024'!$A$2:$D$70989,3,FALSE)</f>
        <v>513</v>
      </c>
      <c r="I1020" s="395"/>
      <c r="J1020" s="395">
        <v>300</v>
      </c>
      <c r="K1020" s="396"/>
      <c r="L1020" s="396"/>
      <c r="M1020" s="396">
        <v>41305</v>
      </c>
      <c r="N1020" s="396"/>
      <c r="O1020" s="397">
        <v>9782747044912</v>
      </c>
      <c r="P1020" s="409" t="s">
        <v>87</v>
      </c>
      <c r="Q1020" s="397">
        <v>4018359</v>
      </c>
      <c r="R1020" s="398">
        <v>6.2</v>
      </c>
      <c r="S1020" s="398">
        <f t="shared" si="159"/>
        <v>5.8767772511848344</v>
      </c>
      <c r="T1020" s="399">
        <v>5.5E-2</v>
      </c>
      <c r="U1020" s="1077"/>
      <c r="V1020" s="400">
        <f t="shared" si="158"/>
        <v>0</v>
      </c>
      <c r="W1020" s="401">
        <f t="shared" si="148"/>
        <v>0</v>
      </c>
      <c r="X1020" s="402"/>
      <c r="Y1020" s="402"/>
      <c r="Z1020" s="402"/>
      <c r="AA1020" s="402"/>
      <c r="AB1020" s="402"/>
      <c r="AC1020" s="403">
        <f t="shared" si="160"/>
        <v>0</v>
      </c>
      <c r="AD1020" s="404">
        <f>IF($AC$2430&lt;85,AC1020,AC1020-(AC1020*'EN-TÊTE DÉLÉGUES'!$C$37))</f>
        <v>0</v>
      </c>
      <c r="AE1020" s="405">
        <f t="shared" si="149"/>
        <v>5.5E-2</v>
      </c>
      <c r="AF1020" s="406">
        <f t="shared" si="156"/>
        <v>0</v>
      </c>
      <c r="AG1020" s="407">
        <f t="shared" si="157"/>
        <v>0</v>
      </c>
    </row>
    <row r="1021" spans="1:36" s="408" customFormat="1" ht="12" customHeight="1" x14ac:dyDescent="0.15">
      <c r="A1021" s="391">
        <v>9782747032971</v>
      </c>
      <c r="B1021" s="414">
        <v>46</v>
      </c>
      <c r="C1021" s="393" t="s">
        <v>696</v>
      </c>
      <c r="D1021" s="393" t="s">
        <v>381</v>
      </c>
      <c r="E1021" s="393" t="s">
        <v>5499</v>
      </c>
      <c r="F1021" s="393" t="s">
        <v>226</v>
      </c>
      <c r="G1021" s="450" t="s">
        <v>1665</v>
      </c>
      <c r="H1021" s="394">
        <f>VLOOKUP(A1021,'02.04.2024'!$A$2:$D$70989,3,FALSE)</f>
        <v>5</v>
      </c>
      <c r="I1021" s="395"/>
      <c r="J1021" s="395">
        <v>300</v>
      </c>
      <c r="K1021" s="396"/>
      <c r="L1021" s="396"/>
      <c r="M1021" s="396">
        <v>40305</v>
      </c>
      <c r="N1021" s="396"/>
      <c r="O1021" s="397">
        <v>9782747032971</v>
      </c>
      <c r="P1021" s="409" t="s">
        <v>38</v>
      </c>
      <c r="Q1021" s="397">
        <v>4012331</v>
      </c>
      <c r="R1021" s="398">
        <v>6.2</v>
      </c>
      <c r="S1021" s="398">
        <f t="shared" si="159"/>
        <v>5.8767772511848344</v>
      </c>
      <c r="T1021" s="399">
        <v>5.5E-2</v>
      </c>
      <c r="U1021" s="1077"/>
      <c r="V1021" s="400">
        <f t="shared" si="158"/>
        <v>0</v>
      </c>
      <c r="W1021" s="401">
        <f t="shared" si="148"/>
        <v>0</v>
      </c>
      <c r="X1021" s="402"/>
      <c r="Y1021" s="402"/>
      <c r="Z1021" s="402"/>
      <c r="AA1021" s="402"/>
      <c r="AB1021" s="402"/>
      <c r="AC1021" s="403">
        <f t="shared" si="160"/>
        <v>0</v>
      </c>
      <c r="AD1021" s="404">
        <f>IF($AC$2430&lt;85,AC1021,AC1021-(AC1021*'EN-TÊTE DÉLÉGUES'!$C$37))</f>
        <v>0</v>
      </c>
      <c r="AE1021" s="405">
        <f t="shared" si="149"/>
        <v>5.5E-2</v>
      </c>
      <c r="AF1021" s="406">
        <f t="shared" si="156"/>
        <v>0</v>
      </c>
      <c r="AG1021" s="407">
        <f t="shared" si="157"/>
        <v>0</v>
      </c>
    </row>
    <row r="1022" spans="1:36" s="408" customFormat="1" ht="12" customHeight="1" x14ac:dyDescent="0.15">
      <c r="A1022" s="391">
        <v>9791036320491</v>
      </c>
      <c r="B1022" s="414">
        <v>46</v>
      </c>
      <c r="C1022" s="393" t="s">
        <v>696</v>
      </c>
      <c r="D1022" s="393" t="s">
        <v>381</v>
      </c>
      <c r="E1022" s="393" t="s">
        <v>5499</v>
      </c>
      <c r="F1022" s="393" t="s">
        <v>226</v>
      </c>
      <c r="G1022" s="450" t="s">
        <v>3050</v>
      </c>
      <c r="H1022" s="394">
        <f>VLOOKUP(A1022,'02.04.2024'!$A$2:$D$70989,3,FALSE)</f>
        <v>1462</v>
      </c>
      <c r="I1022" s="395"/>
      <c r="J1022" s="395">
        <v>200</v>
      </c>
      <c r="K1022" s="601"/>
      <c r="L1022" s="396"/>
      <c r="M1022" s="396">
        <v>44475</v>
      </c>
      <c r="N1022" s="395"/>
      <c r="O1022" s="397">
        <v>9791036320491</v>
      </c>
      <c r="P1022" s="395" t="s">
        <v>2791</v>
      </c>
      <c r="Q1022" s="395">
        <v>6583786</v>
      </c>
      <c r="R1022" s="398">
        <v>6.2</v>
      </c>
      <c r="S1022" s="398">
        <f t="shared" si="159"/>
        <v>5.8767772511848344</v>
      </c>
      <c r="T1022" s="399">
        <v>5.5E-2</v>
      </c>
      <c r="U1022" s="1077"/>
      <c r="V1022" s="400">
        <f t="shared" si="158"/>
        <v>0</v>
      </c>
      <c r="W1022" s="401">
        <f t="shared" si="148"/>
        <v>0</v>
      </c>
      <c r="X1022" s="402"/>
      <c r="Y1022" s="402"/>
      <c r="Z1022" s="402"/>
      <c r="AA1022" s="402"/>
      <c r="AB1022" s="402"/>
      <c r="AC1022" s="403">
        <f t="shared" si="160"/>
        <v>0</v>
      </c>
      <c r="AD1022" s="404">
        <f>IF($AC$2430&lt;85,AC1022,AC1022-(AC1022*'EN-TÊTE DÉLÉGUES'!$C$37))</f>
        <v>0</v>
      </c>
      <c r="AE1022" s="405">
        <f t="shared" si="149"/>
        <v>5.5E-2</v>
      </c>
      <c r="AF1022" s="406">
        <f t="shared" si="156"/>
        <v>0</v>
      </c>
      <c r="AG1022" s="407">
        <f t="shared" si="157"/>
        <v>0</v>
      </c>
    </row>
    <row r="1023" spans="1:36" s="408" customFormat="1" ht="12" customHeight="1" x14ac:dyDescent="0.15">
      <c r="A1023" s="391">
        <v>9782747032995</v>
      </c>
      <c r="B1023" s="414">
        <v>46</v>
      </c>
      <c r="C1023" s="393" t="s">
        <v>696</v>
      </c>
      <c r="D1023" s="393" t="s">
        <v>381</v>
      </c>
      <c r="E1023" s="393" t="s">
        <v>5499</v>
      </c>
      <c r="F1023" s="393" t="s">
        <v>226</v>
      </c>
      <c r="G1023" s="450" t="s">
        <v>1666</v>
      </c>
      <c r="H1023" s="394">
        <f>VLOOKUP(A1023,'02.04.2024'!$A$2:$D$70989,3,FALSE)</f>
        <v>851</v>
      </c>
      <c r="I1023" s="395"/>
      <c r="J1023" s="395">
        <v>300</v>
      </c>
      <c r="K1023" s="396"/>
      <c r="L1023" s="396"/>
      <c r="M1023" s="396">
        <v>40305</v>
      </c>
      <c r="N1023" s="579"/>
      <c r="O1023" s="397">
        <v>9782747032995</v>
      </c>
      <c r="P1023" s="409" t="s">
        <v>40</v>
      </c>
      <c r="Q1023" s="397">
        <v>4012208</v>
      </c>
      <c r="R1023" s="398">
        <v>6.2</v>
      </c>
      <c r="S1023" s="398">
        <f t="shared" si="159"/>
        <v>5.8767772511848344</v>
      </c>
      <c r="T1023" s="399">
        <v>5.5E-2</v>
      </c>
      <c r="U1023" s="1077"/>
      <c r="V1023" s="400">
        <f t="shared" si="158"/>
        <v>0</v>
      </c>
      <c r="W1023" s="401">
        <f t="shared" si="148"/>
        <v>0</v>
      </c>
      <c r="X1023" s="402"/>
      <c r="Y1023" s="402"/>
      <c r="Z1023" s="402"/>
      <c r="AA1023" s="402"/>
      <c r="AB1023" s="402"/>
      <c r="AC1023" s="403">
        <f t="shared" si="160"/>
        <v>0</v>
      </c>
      <c r="AD1023" s="404">
        <f>IF($AC$2430&lt;85,AC1023,AC1023-(AC1023*'EN-TÊTE DÉLÉGUES'!$C$37))</f>
        <v>0</v>
      </c>
      <c r="AE1023" s="405">
        <f t="shared" si="149"/>
        <v>5.5E-2</v>
      </c>
      <c r="AF1023" s="406">
        <f t="shared" si="156"/>
        <v>0</v>
      </c>
      <c r="AG1023" s="407">
        <f t="shared" si="157"/>
        <v>0</v>
      </c>
    </row>
    <row r="1024" spans="1:36" s="420" customFormat="1" ht="12" customHeight="1" x14ac:dyDescent="0.15">
      <c r="A1024" s="411">
        <v>9791036349720</v>
      </c>
      <c r="B1024" s="414">
        <v>46</v>
      </c>
      <c r="C1024" s="393" t="s">
        <v>696</v>
      </c>
      <c r="D1024" s="393" t="s">
        <v>381</v>
      </c>
      <c r="E1024" s="393" t="s">
        <v>5499</v>
      </c>
      <c r="F1024" s="393" t="s">
        <v>226</v>
      </c>
      <c r="G1024" s="450" t="s">
        <v>4527</v>
      </c>
      <c r="H1024" s="394">
        <f>VLOOKUP(A1024,'02.04.2024'!$A$2:$D$70989,3,FALSE)</f>
        <v>1689</v>
      </c>
      <c r="I1024" s="413"/>
      <c r="J1024" s="413">
        <v>200</v>
      </c>
      <c r="K1024" s="415"/>
      <c r="L1024" s="415"/>
      <c r="M1024" s="416">
        <v>44839</v>
      </c>
      <c r="N1024" s="416"/>
      <c r="O1024" s="394">
        <v>9791036349720</v>
      </c>
      <c r="P1024" s="417" t="s">
        <v>3903</v>
      </c>
      <c r="Q1024" s="414">
        <v>4908282</v>
      </c>
      <c r="R1024" s="418">
        <v>6.2</v>
      </c>
      <c r="S1024" s="398">
        <f t="shared" si="159"/>
        <v>5.8767772511848344</v>
      </c>
      <c r="T1024" s="419">
        <v>5.5E-2</v>
      </c>
      <c r="U1024" s="1077"/>
      <c r="V1024" s="400">
        <f t="shared" si="158"/>
        <v>0</v>
      </c>
      <c r="W1024" s="401">
        <f t="shared" si="148"/>
        <v>0</v>
      </c>
      <c r="AC1024" s="453">
        <f t="shared" si="160"/>
        <v>0</v>
      </c>
      <c r="AD1024" s="454">
        <f>IF($AC$2430&lt;85,AC1024,AC1024-(AC1024*'EN-TÊTE DÉLÉGUES'!$C$37))</f>
        <v>0</v>
      </c>
      <c r="AE1024" s="455">
        <f t="shared" si="149"/>
        <v>5.5E-2</v>
      </c>
      <c r="AF1024" s="456">
        <f t="shared" si="156"/>
        <v>0</v>
      </c>
      <c r="AG1024" s="457">
        <f t="shared" si="157"/>
        <v>0</v>
      </c>
    </row>
    <row r="1025" spans="1:33" s="408" customFormat="1" ht="12" customHeight="1" x14ac:dyDescent="0.15">
      <c r="A1025" s="391">
        <v>9791036310591</v>
      </c>
      <c r="B1025" s="414">
        <v>46</v>
      </c>
      <c r="C1025" s="393" t="s">
        <v>696</v>
      </c>
      <c r="D1025" s="393" t="s">
        <v>381</v>
      </c>
      <c r="E1025" s="393" t="s">
        <v>5499</v>
      </c>
      <c r="F1025" s="393" t="s">
        <v>226</v>
      </c>
      <c r="G1025" s="450" t="s">
        <v>1880</v>
      </c>
      <c r="H1025" s="394">
        <f>VLOOKUP(A1025,'02.04.2024'!$A$2:$D$70989,3,FALSE)</f>
        <v>981</v>
      </c>
      <c r="I1025" s="395"/>
      <c r="J1025" s="395">
        <v>300</v>
      </c>
      <c r="K1025" s="396"/>
      <c r="L1025" s="396"/>
      <c r="M1025" s="396">
        <v>44118</v>
      </c>
      <c r="N1025" s="396"/>
      <c r="O1025" s="397">
        <v>9791036310591</v>
      </c>
      <c r="P1025" s="409" t="s">
        <v>1881</v>
      </c>
      <c r="Q1025" s="397">
        <v>5053856</v>
      </c>
      <c r="R1025" s="398">
        <v>6.2</v>
      </c>
      <c r="S1025" s="398">
        <f t="shared" si="159"/>
        <v>5.8767772511848344</v>
      </c>
      <c r="T1025" s="399">
        <v>5.5E-2</v>
      </c>
      <c r="U1025" s="1077"/>
      <c r="V1025" s="400">
        <f t="shared" si="158"/>
        <v>0</v>
      </c>
      <c r="W1025" s="401">
        <f t="shared" si="148"/>
        <v>0</v>
      </c>
      <c r="X1025" s="402"/>
      <c r="Y1025" s="402"/>
      <c r="Z1025" s="402"/>
      <c r="AA1025" s="402"/>
      <c r="AB1025" s="402"/>
      <c r="AC1025" s="403">
        <f t="shared" si="160"/>
        <v>0</v>
      </c>
      <c r="AD1025" s="404">
        <f>IF($AC$2430&lt;85,AC1025,AC1025-(AC1025*'EN-TÊTE DÉLÉGUES'!$C$37))</f>
        <v>0</v>
      </c>
      <c r="AE1025" s="405">
        <f t="shared" si="149"/>
        <v>5.5E-2</v>
      </c>
      <c r="AF1025" s="406">
        <f t="shared" si="156"/>
        <v>0</v>
      </c>
      <c r="AG1025" s="407">
        <f t="shared" si="157"/>
        <v>0</v>
      </c>
    </row>
    <row r="1026" spans="1:33" s="1" customFormat="1" ht="12" customHeight="1" x14ac:dyDescent="0.15">
      <c r="A1026" s="224">
        <v>9782747088121</v>
      </c>
      <c r="B1026" s="226">
        <v>46</v>
      </c>
      <c r="C1026" s="222" t="s">
        <v>696</v>
      </c>
      <c r="D1026" s="222" t="s">
        <v>381</v>
      </c>
      <c r="E1026" s="222" t="s">
        <v>5499</v>
      </c>
      <c r="F1026" s="222" t="s">
        <v>226</v>
      </c>
      <c r="G1026" s="222" t="s">
        <v>1667</v>
      </c>
      <c r="H1026" s="189">
        <f>VLOOKUP(A1026,'02.04.2024'!$A$2:$D$70989,3,FALSE)</f>
        <v>0</v>
      </c>
      <c r="I1026" s="190" t="s">
        <v>377</v>
      </c>
      <c r="J1026" s="226">
        <v>700</v>
      </c>
      <c r="K1026" s="191"/>
      <c r="L1026" s="191"/>
      <c r="M1026" s="191">
        <v>43166</v>
      </c>
      <c r="N1026" s="191"/>
      <c r="O1026" s="189">
        <v>9782747088121</v>
      </c>
      <c r="P1026" s="227" t="s">
        <v>551</v>
      </c>
      <c r="Q1026" s="189">
        <v>1554487</v>
      </c>
      <c r="R1026" s="194">
        <v>6.2</v>
      </c>
      <c r="S1026" s="194">
        <f t="shared" si="159"/>
        <v>5.8767772511848344</v>
      </c>
      <c r="T1026" s="350">
        <v>5.5E-2</v>
      </c>
      <c r="U1026" s="1079"/>
      <c r="V1026" s="239">
        <f t="shared" si="158"/>
        <v>0</v>
      </c>
      <c r="W1026" s="195">
        <f t="shared" ref="W1026:W1089" si="161">$R1026*$U1026</f>
        <v>0</v>
      </c>
      <c r="X1026" s="197"/>
      <c r="Y1026" s="197"/>
      <c r="Z1026" s="197"/>
      <c r="AA1026" s="197"/>
      <c r="AB1026" s="197"/>
      <c r="AC1026" s="209">
        <f t="shared" si="160"/>
        <v>0</v>
      </c>
      <c r="AD1026" s="217">
        <f>IF($AC$2430&lt;85,AC1026,AC1026-(AC1026*'EN-TÊTE DÉLÉGUES'!$C$37))</f>
        <v>0</v>
      </c>
      <c r="AE1026" s="210">
        <f t="shared" ref="AE1026:AE1089" si="162">IF(T1026=5.5%,0.055,IF(T1026=20%,0.2))</f>
        <v>5.5E-2</v>
      </c>
      <c r="AF1026" s="211">
        <f t="shared" si="156"/>
        <v>0</v>
      </c>
      <c r="AG1026" s="212">
        <f t="shared" si="157"/>
        <v>0</v>
      </c>
    </row>
    <row r="1027" spans="1:33" s="446" customFormat="1" ht="12" customHeight="1" x14ac:dyDescent="0.15">
      <c r="A1027" s="427">
        <v>9791036349737</v>
      </c>
      <c r="B1027" s="481">
        <v>46</v>
      </c>
      <c r="C1027" s="429" t="s">
        <v>696</v>
      </c>
      <c r="D1027" s="429" t="s">
        <v>381</v>
      </c>
      <c r="E1027" s="429" t="s">
        <v>5499</v>
      </c>
      <c r="F1027" s="429" t="s">
        <v>226</v>
      </c>
      <c r="G1027" s="430" t="s">
        <v>4336</v>
      </c>
      <c r="H1027" s="431">
        <f>VLOOKUP(A1027,'02.04.2024'!$A$2:$D$70989,3,FALSE)</f>
        <v>1082</v>
      </c>
      <c r="I1027" s="432"/>
      <c r="J1027" s="432">
        <v>200</v>
      </c>
      <c r="K1027" s="433"/>
      <c r="L1027" s="433"/>
      <c r="M1027" s="433">
        <v>45021</v>
      </c>
      <c r="N1027" s="433" t="s">
        <v>1811</v>
      </c>
      <c r="O1027" s="434">
        <v>9791036349737</v>
      </c>
      <c r="P1027" s="435" t="s">
        <v>4286</v>
      </c>
      <c r="Q1027" s="434">
        <v>4843152</v>
      </c>
      <c r="R1027" s="436">
        <v>6.2</v>
      </c>
      <c r="S1027" s="436">
        <f t="shared" si="159"/>
        <v>5.8767772511848344</v>
      </c>
      <c r="T1027" s="437">
        <v>5.5E-2</v>
      </c>
      <c r="U1027" s="1082"/>
      <c r="V1027" s="438">
        <f t="shared" si="158"/>
        <v>0</v>
      </c>
      <c r="W1027" s="439">
        <f t="shared" si="161"/>
        <v>0</v>
      </c>
      <c r="X1027" s="440"/>
      <c r="Y1027" s="440"/>
      <c r="Z1027" s="440"/>
      <c r="AA1027" s="440"/>
      <c r="AB1027" s="440"/>
      <c r="AC1027" s="421">
        <f t="shared" si="160"/>
        <v>0</v>
      </c>
      <c r="AD1027" s="422">
        <f>IF($AC$2430&lt;85,AC1027,AC1027-(AC1027*'EN-TÊTE DÉLÉGUES'!$C$37))</f>
        <v>0</v>
      </c>
      <c r="AE1027" s="423">
        <f t="shared" si="162"/>
        <v>5.5E-2</v>
      </c>
      <c r="AF1027" s="424">
        <f t="shared" si="156"/>
        <v>0</v>
      </c>
      <c r="AG1027" s="425">
        <f t="shared" si="157"/>
        <v>0</v>
      </c>
    </row>
    <row r="1028" spans="1:33" s="408" customFormat="1" ht="12" customHeight="1" x14ac:dyDescent="0.15">
      <c r="A1028" s="449">
        <v>9791036332593</v>
      </c>
      <c r="B1028" s="414">
        <v>46</v>
      </c>
      <c r="C1028" s="450" t="s">
        <v>696</v>
      </c>
      <c r="D1028" s="450" t="s">
        <v>381</v>
      </c>
      <c r="E1028" s="450" t="s">
        <v>5499</v>
      </c>
      <c r="F1028" s="450" t="s">
        <v>226</v>
      </c>
      <c r="G1028" s="450" t="s">
        <v>3266</v>
      </c>
      <c r="H1028" s="394">
        <f>VLOOKUP(A1028,'02.04.2024'!$A$2:$D$70989,3,FALSE)</f>
        <v>778</v>
      </c>
      <c r="I1028" s="395"/>
      <c r="J1028" s="414">
        <v>200</v>
      </c>
      <c r="K1028" s="396"/>
      <c r="L1028" s="396"/>
      <c r="M1028" s="396">
        <v>44664</v>
      </c>
      <c r="N1028" s="396"/>
      <c r="O1028" s="394">
        <v>9791036332593</v>
      </c>
      <c r="P1028" s="451" t="s">
        <v>3264</v>
      </c>
      <c r="Q1028" s="394">
        <v>4500798</v>
      </c>
      <c r="R1028" s="398">
        <v>6.2</v>
      </c>
      <c r="S1028" s="398">
        <f t="shared" si="159"/>
        <v>5.8767772511848344</v>
      </c>
      <c r="T1028" s="452">
        <v>5.5E-2</v>
      </c>
      <c r="U1028" s="1077"/>
      <c r="V1028" s="400">
        <f t="shared" si="158"/>
        <v>0</v>
      </c>
      <c r="W1028" s="401">
        <f t="shared" si="161"/>
        <v>0</v>
      </c>
      <c r="X1028" s="402"/>
      <c r="Y1028" s="402"/>
      <c r="Z1028" s="402"/>
      <c r="AA1028" s="402"/>
      <c r="AB1028" s="402"/>
      <c r="AC1028" s="403">
        <f t="shared" si="160"/>
        <v>0</v>
      </c>
      <c r="AD1028" s="404">
        <f>IF($AC$2430&lt;85,AC1028,AC1028-(AC1028*'EN-TÊTE DÉLÉGUES'!$C$37))</f>
        <v>0</v>
      </c>
      <c r="AE1028" s="405">
        <f t="shared" si="162"/>
        <v>5.5E-2</v>
      </c>
      <c r="AF1028" s="406">
        <f t="shared" si="156"/>
        <v>0</v>
      </c>
      <c r="AG1028" s="407">
        <f t="shared" si="157"/>
        <v>0</v>
      </c>
    </row>
    <row r="1029" spans="1:33" s="408" customFormat="1" ht="12" customHeight="1" x14ac:dyDescent="0.15">
      <c r="A1029" s="391">
        <v>9791036304231</v>
      </c>
      <c r="B1029" s="414">
        <v>46</v>
      </c>
      <c r="C1029" s="393" t="s">
        <v>696</v>
      </c>
      <c r="D1029" s="393" t="s">
        <v>381</v>
      </c>
      <c r="E1029" s="450" t="s">
        <v>5499</v>
      </c>
      <c r="F1029" s="393" t="s">
        <v>226</v>
      </c>
      <c r="G1029" s="450" t="s">
        <v>4528</v>
      </c>
      <c r="H1029" s="394">
        <f>VLOOKUP(A1029,'02.04.2024'!$A$2:$D$70989,3,FALSE)</f>
        <v>374</v>
      </c>
      <c r="I1029" s="395"/>
      <c r="J1029" s="395">
        <v>300</v>
      </c>
      <c r="K1029" s="396"/>
      <c r="L1029" s="396"/>
      <c r="M1029" s="396">
        <v>43383</v>
      </c>
      <c r="N1029" s="579"/>
      <c r="O1029" s="397">
        <v>9791036304231</v>
      </c>
      <c r="P1029" s="409" t="s">
        <v>1001</v>
      </c>
      <c r="Q1029" s="397">
        <v>4779654</v>
      </c>
      <c r="R1029" s="398">
        <v>6.2</v>
      </c>
      <c r="S1029" s="398">
        <f t="shared" si="159"/>
        <v>5.8767772511848344</v>
      </c>
      <c r="T1029" s="399">
        <v>5.5E-2</v>
      </c>
      <c r="U1029" s="1077"/>
      <c r="V1029" s="400">
        <f t="shared" si="158"/>
        <v>0</v>
      </c>
      <c r="W1029" s="401">
        <f t="shared" si="161"/>
        <v>0</v>
      </c>
      <c r="X1029" s="402"/>
      <c r="Y1029" s="402"/>
      <c r="Z1029" s="402"/>
      <c r="AA1029" s="402"/>
      <c r="AB1029" s="402"/>
      <c r="AC1029" s="403">
        <f t="shared" si="160"/>
        <v>0</v>
      </c>
      <c r="AD1029" s="404">
        <f>IF($AC$2430&lt;85,AC1029,AC1029-(AC1029*'EN-TÊTE DÉLÉGUES'!$C$37))</f>
        <v>0</v>
      </c>
      <c r="AE1029" s="405">
        <f t="shared" si="162"/>
        <v>5.5E-2</v>
      </c>
      <c r="AF1029" s="406">
        <f t="shared" si="156"/>
        <v>0</v>
      </c>
      <c r="AG1029" s="407">
        <f t="shared" si="157"/>
        <v>0</v>
      </c>
    </row>
    <row r="1030" spans="1:33" s="408" customFormat="1" ht="12" customHeight="1" x14ac:dyDescent="0.15">
      <c r="A1030" s="391">
        <v>9782747059398</v>
      </c>
      <c r="B1030" s="414">
        <v>46</v>
      </c>
      <c r="C1030" s="393" t="s">
        <v>696</v>
      </c>
      <c r="D1030" s="393" t="s">
        <v>381</v>
      </c>
      <c r="E1030" s="450" t="s">
        <v>5499</v>
      </c>
      <c r="F1030" s="393" t="s">
        <v>226</v>
      </c>
      <c r="G1030" s="450" t="s">
        <v>1668</v>
      </c>
      <c r="H1030" s="394">
        <f>VLOOKUP(A1030,'02.04.2024'!$A$2:$D$70989,3,FALSE)</f>
        <v>262</v>
      </c>
      <c r="I1030" s="395"/>
      <c r="J1030" s="395">
        <v>300</v>
      </c>
      <c r="K1030" s="396"/>
      <c r="L1030" s="396"/>
      <c r="M1030" s="396">
        <v>42410</v>
      </c>
      <c r="N1030" s="396"/>
      <c r="O1030" s="397">
        <v>9782747059398</v>
      </c>
      <c r="P1030" s="409" t="s">
        <v>236</v>
      </c>
      <c r="Q1030" s="397">
        <v>3242707</v>
      </c>
      <c r="R1030" s="398">
        <v>6.2</v>
      </c>
      <c r="S1030" s="398">
        <f t="shared" si="159"/>
        <v>5.8767772511848344</v>
      </c>
      <c r="T1030" s="399">
        <v>5.5E-2</v>
      </c>
      <c r="U1030" s="1077"/>
      <c r="V1030" s="400">
        <f t="shared" si="158"/>
        <v>0</v>
      </c>
      <c r="W1030" s="401">
        <f t="shared" si="161"/>
        <v>0</v>
      </c>
      <c r="X1030" s="402"/>
      <c r="Y1030" s="402"/>
      <c r="Z1030" s="402"/>
      <c r="AA1030" s="402"/>
      <c r="AB1030" s="402"/>
      <c r="AC1030" s="403">
        <f t="shared" si="160"/>
        <v>0</v>
      </c>
      <c r="AD1030" s="404">
        <f>IF($AC$2430&lt;85,AC1030,AC1030-(AC1030*'EN-TÊTE DÉLÉGUES'!$C$37))</f>
        <v>0</v>
      </c>
      <c r="AE1030" s="405">
        <f t="shared" si="162"/>
        <v>5.5E-2</v>
      </c>
      <c r="AF1030" s="406">
        <f t="shared" si="156"/>
        <v>0</v>
      </c>
      <c r="AG1030" s="407">
        <f t="shared" si="157"/>
        <v>0</v>
      </c>
    </row>
    <row r="1031" spans="1:33" s="408" customFormat="1" ht="12" customHeight="1" x14ac:dyDescent="0.15">
      <c r="A1031" s="391">
        <v>9782747053563</v>
      </c>
      <c r="B1031" s="414">
        <v>46</v>
      </c>
      <c r="C1031" s="393" t="s">
        <v>696</v>
      </c>
      <c r="D1031" s="393" t="s">
        <v>381</v>
      </c>
      <c r="E1031" s="450" t="s">
        <v>5499</v>
      </c>
      <c r="F1031" s="393" t="s">
        <v>226</v>
      </c>
      <c r="G1031" s="450" t="s">
        <v>1669</v>
      </c>
      <c r="H1031" s="394">
        <f>VLOOKUP(A1031,'02.04.2024'!$A$2:$D$70989,3,FALSE)</f>
        <v>203</v>
      </c>
      <c r="I1031" s="395"/>
      <c r="J1031" s="395">
        <v>300</v>
      </c>
      <c r="K1031" s="396"/>
      <c r="L1031" s="396"/>
      <c r="M1031" s="396">
        <v>41907</v>
      </c>
      <c r="N1031" s="396"/>
      <c r="O1031" s="397">
        <v>9782747053563</v>
      </c>
      <c r="P1031" s="409" t="s">
        <v>146</v>
      </c>
      <c r="Q1031" s="397">
        <v>3953367</v>
      </c>
      <c r="R1031" s="398">
        <v>6.2</v>
      </c>
      <c r="S1031" s="398">
        <f t="shared" si="159"/>
        <v>5.8767772511848344</v>
      </c>
      <c r="T1031" s="399">
        <v>5.5E-2</v>
      </c>
      <c r="U1031" s="1077"/>
      <c r="V1031" s="400">
        <f t="shared" si="158"/>
        <v>0</v>
      </c>
      <c r="W1031" s="401">
        <f t="shared" si="161"/>
        <v>0</v>
      </c>
      <c r="X1031" s="402"/>
      <c r="Y1031" s="402"/>
      <c r="Z1031" s="402"/>
      <c r="AA1031" s="402"/>
      <c r="AB1031" s="402"/>
      <c r="AC1031" s="403">
        <f t="shared" si="160"/>
        <v>0</v>
      </c>
      <c r="AD1031" s="404">
        <f>IF($AC$2430&lt;85,AC1031,AC1031-(AC1031*'EN-TÊTE DÉLÉGUES'!$C$37))</f>
        <v>0</v>
      </c>
      <c r="AE1031" s="405">
        <f t="shared" si="162"/>
        <v>5.5E-2</v>
      </c>
      <c r="AF1031" s="406">
        <f t="shared" si="156"/>
        <v>0</v>
      </c>
      <c r="AG1031" s="407">
        <f t="shared" si="157"/>
        <v>0</v>
      </c>
    </row>
    <row r="1032" spans="1:33" s="408" customFormat="1" ht="12" customHeight="1" x14ac:dyDescent="0.15">
      <c r="A1032" s="391">
        <v>9791036320484</v>
      </c>
      <c r="B1032" s="414">
        <v>46</v>
      </c>
      <c r="C1032" s="393" t="s">
        <v>696</v>
      </c>
      <c r="D1032" s="393" t="s">
        <v>381</v>
      </c>
      <c r="E1032" s="450" t="s">
        <v>5499</v>
      </c>
      <c r="F1032" s="393" t="s">
        <v>226</v>
      </c>
      <c r="G1032" s="450" t="s">
        <v>2691</v>
      </c>
      <c r="H1032" s="394">
        <f>VLOOKUP(A1032,'02.04.2024'!$A$2:$D$70989,3,FALSE)</f>
        <v>3430</v>
      </c>
      <c r="I1032" s="395"/>
      <c r="J1032" s="395">
        <v>200</v>
      </c>
      <c r="K1032" s="396"/>
      <c r="L1032" s="396"/>
      <c r="M1032" s="396">
        <v>44300</v>
      </c>
      <c r="N1032" s="396"/>
      <c r="O1032" s="397">
        <v>9791036320484</v>
      </c>
      <c r="P1032" s="409" t="s">
        <v>2227</v>
      </c>
      <c r="Q1032" s="397">
        <v>5648564</v>
      </c>
      <c r="R1032" s="398">
        <v>6.2</v>
      </c>
      <c r="S1032" s="398">
        <f t="shared" si="159"/>
        <v>5.8767772511848344</v>
      </c>
      <c r="T1032" s="399">
        <v>5.5E-2</v>
      </c>
      <c r="U1032" s="1077"/>
      <c r="V1032" s="400">
        <f t="shared" si="158"/>
        <v>0</v>
      </c>
      <c r="W1032" s="401">
        <f t="shared" si="161"/>
        <v>0</v>
      </c>
      <c r="X1032" s="402"/>
      <c r="Y1032" s="402"/>
      <c r="Z1032" s="402"/>
      <c r="AA1032" s="402"/>
      <c r="AB1032" s="402"/>
      <c r="AC1032" s="403">
        <f t="shared" si="160"/>
        <v>0</v>
      </c>
      <c r="AD1032" s="404">
        <f>IF($AC$2430&lt;85,AC1032,AC1032-(AC1032*'EN-TÊTE DÉLÉGUES'!$C$37))</f>
        <v>0</v>
      </c>
      <c r="AE1032" s="405">
        <f t="shared" si="162"/>
        <v>5.5E-2</v>
      </c>
      <c r="AF1032" s="406">
        <f t="shared" si="156"/>
        <v>0</v>
      </c>
      <c r="AG1032" s="407">
        <f t="shared" si="157"/>
        <v>0</v>
      </c>
    </row>
    <row r="1033" spans="1:33" s="408" customFormat="1" ht="12" customHeight="1" x14ac:dyDescent="0.15">
      <c r="A1033" s="391">
        <v>9791036332609</v>
      </c>
      <c r="B1033" s="414">
        <v>46</v>
      </c>
      <c r="C1033" s="393" t="s">
        <v>696</v>
      </c>
      <c r="D1033" s="393" t="s">
        <v>381</v>
      </c>
      <c r="E1033" s="450" t="s">
        <v>5499</v>
      </c>
      <c r="F1033" s="393" t="s">
        <v>226</v>
      </c>
      <c r="G1033" s="450" t="s">
        <v>3267</v>
      </c>
      <c r="H1033" s="394">
        <f>VLOOKUP(A1033,'02.04.2024'!$A$2:$D$70989,3,FALSE)</f>
        <v>1329</v>
      </c>
      <c r="I1033" s="395"/>
      <c r="J1033" s="395">
        <v>200</v>
      </c>
      <c r="K1033" s="396"/>
      <c r="L1033" s="396"/>
      <c r="M1033" s="396">
        <v>44720</v>
      </c>
      <c r="N1033" s="396"/>
      <c r="O1033" s="397">
        <v>9791036332609</v>
      </c>
      <c r="P1033" s="409" t="s">
        <v>3265</v>
      </c>
      <c r="Q1033" s="397">
        <v>4500921</v>
      </c>
      <c r="R1033" s="398">
        <v>6.2</v>
      </c>
      <c r="S1033" s="398">
        <f t="shared" si="159"/>
        <v>5.8767772511848344</v>
      </c>
      <c r="T1033" s="399">
        <v>5.5E-2</v>
      </c>
      <c r="U1033" s="1077"/>
      <c r="V1033" s="400">
        <f t="shared" si="158"/>
        <v>0</v>
      </c>
      <c r="W1033" s="401">
        <f t="shared" si="161"/>
        <v>0</v>
      </c>
      <c r="X1033" s="402"/>
      <c r="Y1033" s="402"/>
      <c r="Z1033" s="402"/>
      <c r="AA1033" s="402"/>
      <c r="AB1033" s="402"/>
      <c r="AC1033" s="453">
        <f t="shared" si="160"/>
        <v>0</v>
      </c>
      <c r="AD1033" s="454">
        <f>IF($AC$2430&lt;85,AC1033,AC1033-(AC1033*'EN-TÊTE DÉLÉGUES'!$C$37))</f>
        <v>0</v>
      </c>
      <c r="AE1033" s="455">
        <f t="shared" si="162"/>
        <v>5.5E-2</v>
      </c>
      <c r="AF1033" s="456">
        <f t="shared" si="156"/>
        <v>0</v>
      </c>
      <c r="AG1033" s="457">
        <f t="shared" si="157"/>
        <v>0</v>
      </c>
    </row>
    <row r="1034" spans="1:33" s="408" customFormat="1" ht="12" customHeight="1" x14ac:dyDescent="0.15">
      <c r="A1034" s="391">
        <v>9791036310607</v>
      </c>
      <c r="B1034" s="414">
        <v>46</v>
      </c>
      <c r="C1034" s="426" t="s">
        <v>696</v>
      </c>
      <c r="D1034" s="393" t="s">
        <v>381</v>
      </c>
      <c r="E1034" s="450" t="s">
        <v>5499</v>
      </c>
      <c r="F1034" s="393" t="s">
        <v>226</v>
      </c>
      <c r="G1034" s="393" t="s">
        <v>3051</v>
      </c>
      <c r="H1034" s="394">
        <f>VLOOKUP(A1034,'02.04.2024'!$A$2:$D$70989,3,FALSE)</f>
        <v>1421</v>
      </c>
      <c r="I1034" s="395"/>
      <c r="J1034" s="414">
        <v>300</v>
      </c>
      <c r="K1034" s="396"/>
      <c r="L1034" s="396"/>
      <c r="M1034" s="396">
        <v>43747</v>
      </c>
      <c r="N1034" s="396"/>
      <c r="O1034" s="397">
        <v>9791036310607</v>
      </c>
      <c r="P1034" s="409" t="s">
        <v>1387</v>
      </c>
      <c r="Q1034" s="397">
        <v>5053979</v>
      </c>
      <c r="R1034" s="398">
        <v>6.2</v>
      </c>
      <c r="S1034" s="398">
        <f t="shared" si="159"/>
        <v>5.8767772511848344</v>
      </c>
      <c r="T1034" s="399">
        <v>5.5E-2</v>
      </c>
      <c r="U1034" s="1077"/>
      <c r="V1034" s="400">
        <f t="shared" si="158"/>
        <v>0</v>
      </c>
      <c r="W1034" s="401">
        <f t="shared" si="161"/>
        <v>0</v>
      </c>
      <c r="X1034" s="402"/>
      <c r="Y1034" s="402"/>
      <c r="Z1034" s="402"/>
      <c r="AA1034" s="402"/>
      <c r="AB1034" s="402"/>
      <c r="AC1034" s="403">
        <f t="shared" si="160"/>
        <v>0</v>
      </c>
      <c r="AD1034" s="404">
        <f>IF($AC$2430&lt;85,AC1034,AC1034-(AC1034*'EN-TÊTE DÉLÉGUES'!$C$37))</f>
        <v>0</v>
      </c>
      <c r="AE1034" s="405">
        <f t="shared" si="162"/>
        <v>5.5E-2</v>
      </c>
      <c r="AF1034" s="406">
        <f t="shared" si="156"/>
        <v>0</v>
      </c>
      <c r="AG1034" s="407">
        <f t="shared" si="157"/>
        <v>0</v>
      </c>
    </row>
    <row r="1035" spans="1:33" s="408" customFormat="1" ht="12" customHeight="1" x14ac:dyDescent="0.15">
      <c r="A1035" s="391">
        <v>9791036305665</v>
      </c>
      <c r="B1035" s="414">
        <v>46</v>
      </c>
      <c r="C1035" s="393" t="s">
        <v>696</v>
      </c>
      <c r="D1035" s="393" t="s">
        <v>381</v>
      </c>
      <c r="E1035" s="450" t="s">
        <v>5499</v>
      </c>
      <c r="F1035" s="393" t="s">
        <v>226</v>
      </c>
      <c r="G1035" s="450" t="s">
        <v>1670</v>
      </c>
      <c r="H1035" s="394">
        <f>VLOOKUP(A1035,'02.04.2024'!$A$2:$D$70989,3,FALSE)</f>
        <v>203</v>
      </c>
      <c r="I1035" s="395"/>
      <c r="J1035" s="395">
        <v>300</v>
      </c>
      <c r="K1035" s="396"/>
      <c r="L1035" s="396"/>
      <c r="M1035" s="396">
        <v>43558</v>
      </c>
      <c r="N1035" s="396"/>
      <c r="O1035" s="397">
        <v>9791036305665</v>
      </c>
      <c r="P1035" s="409" t="s">
        <v>1113</v>
      </c>
      <c r="Q1035" s="397">
        <v>6936232</v>
      </c>
      <c r="R1035" s="398">
        <v>6.2</v>
      </c>
      <c r="S1035" s="398">
        <f t="shared" si="159"/>
        <v>5.8767772511848344</v>
      </c>
      <c r="T1035" s="399">
        <v>5.5E-2</v>
      </c>
      <c r="U1035" s="1077"/>
      <c r="V1035" s="400">
        <f t="shared" si="158"/>
        <v>0</v>
      </c>
      <c r="W1035" s="401">
        <f t="shared" si="161"/>
        <v>0</v>
      </c>
      <c r="X1035" s="402"/>
      <c r="Y1035" s="402"/>
      <c r="Z1035" s="402"/>
      <c r="AA1035" s="402"/>
      <c r="AB1035" s="402"/>
      <c r="AC1035" s="403">
        <f t="shared" si="160"/>
        <v>0</v>
      </c>
      <c r="AD1035" s="404">
        <f>IF($AC$2430&lt;85,AC1035,AC1035-(AC1035*'EN-TÊTE DÉLÉGUES'!$C$37))</f>
        <v>0</v>
      </c>
      <c r="AE1035" s="405">
        <f t="shared" si="162"/>
        <v>5.5E-2</v>
      </c>
      <c r="AF1035" s="406">
        <f t="shared" si="156"/>
        <v>0</v>
      </c>
      <c r="AG1035" s="407">
        <f t="shared" si="157"/>
        <v>0</v>
      </c>
    </row>
    <row r="1036" spans="1:33" s="408" customFormat="1" ht="12" customHeight="1" x14ac:dyDescent="0.15">
      <c r="A1036" s="391">
        <v>9791036320477</v>
      </c>
      <c r="B1036" s="414">
        <v>46</v>
      </c>
      <c r="C1036" s="393" t="s">
        <v>696</v>
      </c>
      <c r="D1036" s="393" t="s">
        <v>381</v>
      </c>
      <c r="E1036" s="450" t="s">
        <v>5499</v>
      </c>
      <c r="F1036" s="393" t="s">
        <v>226</v>
      </c>
      <c r="G1036" s="450" t="s">
        <v>2692</v>
      </c>
      <c r="H1036" s="394">
        <f>VLOOKUP(A1036,'02.04.2024'!$A$2:$D$70989,3,FALSE)</f>
        <v>785</v>
      </c>
      <c r="I1036" s="395"/>
      <c r="J1036" s="414">
        <v>200</v>
      </c>
      <c r="K1036" s="396"/>
      <c r="L1036" s="396"/>
      <c r="M1036" s="396">
        <v>44202</v>
      </c>
      <c r="N1036" s="396"/>
      <c r="O1036" s="397">
        <v>9791036320477</v>
      </c>
      <c r="P1036" s="409" t="s">
        <v>2228</v>
      </c>
      <c r="Q1036" s="397">
        <v>6431762</v>
      </c>
      <c r="R1036" s="398">
        <v>6.2</v>
      </c>
      <c r="S1036" s="398">
        <f t="shared" si="159"/>
        <v>5.8767772511848344</v>
      </c>
      <c r="T1036" s="399">
        <v>5.5E-2</v>
      </c>
      <c r="U1036" s="1077"/>
      <c r="V1036" s="400">
        <f t="shared" si="158"/>
        <v>0</v>
      </c>
      <c r="W1036" s="401">
        <f t="shared" si="161"/>
        <v>0</v>
      </c>
      <c r="X1036" s="402"/>
      <c r="Y1036" s="402"/>
      <c r="Z1036" s="402"/>
      <c r="AA1036" s="402"/>
      <c r="AB1036" s="402"/>
      <c r="AC1036" s="403">
        <f t="shared" si="160"/>
        <v>0</v>
      </c>
      <c r="AD1036" s="404">
        <f>IF($AC$2430&lt;85,AC1036,AC1036-(AC1036*'EN-TÊTE DÉLÉGUES'!$C$37))</f>
        <v>0</v>
      </c>
      <c r="AE1036" s="405">
        <f t="shared" si="162"/>
        <v>5.5E-2</v>
      </c>
      <c r="AF1036" s="406">
        <f t="shared" si="156"/>
        <v>0</v>
      </c>
      <c r="AG1036" s="407">
        <f t="shared" si="157"/>
        <v>0</v>
      </c>
    </row>
    <row r="1037" spans="1:33" s="408" customFormat="1" ht="12" customHeight="1" x14ac:dyDescent="0.15">
      <c r="A1037" s="391">
        <v>9782747033107</v>
      </c>
      <c r="B1037" s="414">
        <v>46</v>
      </c>
      <c r="C1037" s="393" t="s">
        <v>696</v>
      </c>
      <c r="D1037" s="393" t="s">
        <v>381</v>
      </c>
      <c r="E1037" s="450" t="s">
        <v>5499</v>
      </c>
      <c r="F1037" s="393" t="s">
        <v>226</v>
      </c>
      <c r="G1037" s="450" t="s">
        <v>1671</v>
      </c>
      <c r="H1037" s="394">
        <f>VLOOKUP(A1037,'02.04.2024'!$A$2:$D$70989,3,FALSE)</f>
        <v>688</v>
      </c>
      <c r="I1037" s="395"/>
      <c r="J1037" s="395">
        <v>300</v>
      </c>
      <c r="K1037" s="396"/>
      <c r="L1037" s="396"/>
      <c r="M1037" s="396">
        <v>40305</v>
      </c>
      <c r="N1037" s="396"/>
      <c r="O1037" s="397">
        <v>9782747033107</v>
      </c>
      <c r="P1037" s="409" t="s">
        <v>39</v>
      </c>
      <c r="Q1037" s="397">
        <v>3791242</v>
      </c>
      <c r="R1037" s="398">
        <v>6.2</v>
      </c>
      <c r="S1037" s="398">
        <f t="shared" si="159"/>
        <v>5.8767772511848344</v>
      </c>
      <c r="T1037" s="399">
        <v>5.5E-2</v>
      </c>
      <c r="U1037" s="1077"/>
      <c r="V1037" s="400">
        <f t="shared" si="158"/>
        <v>0</v>
      </c>
      <c r="W1037" s="401">
        <f t="shared" si="161"/>
        <v>0</v>
      </c>
      <c r="X1037" s="402"/>
      <c r="Y1037" s="402"/>
      <c r="Z1037" s="402"/>
      <c r="AA1037" s="402"/>
      <c r="AB1037" s="402"/>
      <c r="AC1037" s="403">
        <f t="shared" si="160"/>
        <v>0</v>
      </c>
      <c r="AD1037" s="404">
        <f>IF($AC$2430&lt;85,AC1037,AC1037-(AC1037*'EN-TÊTE DÉLÉGUES'!$C$37))</f>
        <v>0</v>
      </c>
      <c r="AE1037" s="405">
        <f t="shared" si="162"/>
        <v>5.5E-2</v>
      </c>
      <c r="AF1037" s="406">
        <f t="shared" si="156"/>
        <v>0</v>
      </c>
      <c r="AG1037" s="407">
        <f t="shared" si="157"/>
        <v>0</v>
      </c>
    </row>
    <row r="1038" spans="1:33" s="446" customFormat="1" ht="12" customHeight="1" x14ac:dyDescent="0.15">
      <c r="A1038" s="427">
        <v>9791036353130</v>
      </c>
      <c r="B1038" s="481">
        <v>46</v>
      </c>
      <c r="C1038" s="429" t="s">
        <v>696</v>
      </c>
      <c r="D1038" s="429" t="s">
        <v>381</v>
      </c>
      <c r="E1038" s="429" t="s">
        <v>5499</v>
      </c>
      <c r="F1038" s="429" t="s">
        <v>226</v>
      </c>
      <c r="G1038" s="430" t="s">
        <v>4338</v>
      </c>
      <c r="H1038" s="431">
        <f>VLOOKUP(A1038,'02.04.2024'!$A$2:$D$70989,3,FALSE)</f>
        <v>615</v>
      </c>
      <c r="I1038" s="432"/>
      <c r="J1038" s="432">
        <v>200</v>
      </c>
      <c r="K1038" s="433"/>
      <c r="L1038" s="433"/>
      <c r="M1038" s="433">
        <v>45084</v>
      </c>
      <c r="N1038" s="433" t="s">
        <v>1811</v>
      </c>
      <c r="O1038" s="434">
        <v>9791036353130</v>
      </c>
      <c r="P1038" s="435" t="s">
        <v>4337</v>
      </c>
      <c r="Q1038" s="434">
        <v>6870677</v>
      </c>
      <c r="R1038" s="436">
        <v>6.2</v>
      </c>
      <c r="S1038" s="436">
        <f t="shared" si="159"/>
        <v>5.8767772511848344</v>
      </c>
      <c r="T1038" s="437">
        <v>5.5E-2</v>
      </c>
      <c r="U1038" s="1082"/>
      <c r="V1038" s="438">
        <f t="shared" si="158"/>
        <v>0</v>
      </c>
      <c r="W1038" s="439">
        <f t="shared" si="161"/>
        <v>0</v>
      </c>
      <c r="X1038" s="440"/>
      <c r="Y1038" s="440"/>
      <c r="Z1038" s="440"/>
      <c r="AA1038" s="440"/>
      <c r="AB1038" s="440"/>
      <c r="AC1038" s="441">
        <f t="shared" si="160"/>
        <v>0</v>
      </c>
      <c r="AD1038" s="442">
        <f>IF($AC$2430&lt;85,AC1038,AC1038-(AC1038*'EN-TÊTE DÉLÉGUES'!$C$37))</f>
        <v>0</v>
      </c>
      <c r="AE1038" s="443">
        <f t="shared" si="162"/>
        <v>5.5E-2</v>
      </c>
      <c r="AF1038" s="444">
        <f t="shared" si="156"/>
        <v>0</v>
      </c>
      <c r="AG1038" s="445">
        <f t="shared" si="157"/>
        <v>0</v>
      </c>
    </row>
    <row r="1039" spans="1:33" s="408" customFormat="1" ht="12" customHeight="1" x14ac:dyDescent="0.15">
      <c r="A1039" s="391">
        <v>9791036304224</v>
      </c>
      <c r="B1039" s="395">
        <v>46</v>
      </c>
      <c r="C1039" s="393" t="s">
        <v>696</v>
      </c>
      <c r="D1039" s="393" t="s">
        <v>381</v>
      </c>
      <c r="E1039" s="393" t="s">
        <v>5499</v>
      </c>
      <c r="F1039" s="393" t="s">
        <v>226</v>
      </c>
      <c r="G1039" s="450" t="s">
        <v>4529</v>
      </c>
      <c r="H1039" s="394">
        <f>VLOOKUP(A1039,'02.04.2024'!$A$2:$D$70989,3,FALSE)</f>
        <v>738</v>
      </c>
      <c r="I1039" s="395"/>
      <c r="J1039" s="395">
        <v>200</v>
      </c>
      <c r="K1039" s="396"/>
      <c r="L1039" s="396"/>
      <c r="M1039" s="396">
        <v>43383</v>
      </c>
      <c r="N1039" s="396"/>
      <c r="O1039" s="397">
        <v>9791036304224</v>
      </c>
      <c r="P1039" s="409" t="s">
        <v>1000</v>
      </c>
      <c r="Q1039" s="397">
        <v>4779531</v>
      </c>
      <c r="R1039" s="398">
        <v>6.2</v>
      </c>
      <c r="S1039" s="398">
        <f t="shared" si="159"/>
        <v>5.8767772511848344</v>
      </c>
      <c r="T1039" s="399">
        <v>5.5E-2</v>
      </c>
      <c r="U1039" s="1077"/>
      <c r="V1039" s="400">
        <f t="shared" si="158"/>
        <v>0</v>
      </c>
      <c r="W1039" s="401">
        <f t="shared" si="161"/>
        <v>0</v>
      </c>
      <c r="X1039" s="402"/>
      <c r="Y1039" s="402"/>
      <c r="Z1039" s="402"/>
      <c r="AA1039" s="402"/>
      <c r="AB1039" s="402"/>
      <c r="AC1039" s="403">
        <f t="shared" si="160"/>
        <v>0</v>
      </c>
      <c r="AD1039" s="404">
        <f>IF($AC$2430&lt;85,AC1039,AC1039-(AC1039*'EN-TÊTE DÉLÉGUES'!$C$37))</f>
        <v>0</v>
      </c>
      <c r="AE1039" s="405">
        <f t="shared" si="162"/>
        <v>5.5E-2</v>
      </c>
      <c r="AF1039" s="406">
        <f t="shared" si="156"/>
        <v>0</v>
      </c>
      <c r="AG1039" s="407">
        <f t="shared" si="157"/>
        <v>0</v>
      </c>
    </row>
    <row r="1040" spans="1:33" s="408" customFormat="1" ht="12" customHeight="1" x14ac:dyDescent="0.15">
      <c r="A1040" s="391">
        <v>9782747058292</v>
      </c>
      <c r="B1040" s="395">
        <v>46</v>
      </c>
      <c r="C1040" s="393" t="s">
        <v>696</v>
      </c>
      <c r="D1040" s="393" t="s">
        <v>381</v>
      </c>
      <c r="E1040" s="393" t="s">
        <v>5499</v>
      </c>
      <c r="F1040" s="393" t="s">
        <v>225</v>
      </c>
      <c r="G1040" s="450" t="s">
        <v>1674</v>
      </c>
      <c r="H1040" s="394">
        <f>VLOOKUP(A1040,'02.04.2024'!$A$2:$D$70989,3,FALSE)</f>
        <v>2419</v>
      </c>
      <c r="I1040" s="395"/>
      <c r="J1040" s="395">
        <v>200</v>
      </c>
      <c r="K1040" s="396"/>
      <c r="L1040" s="396"/>
      <c r="M1040" s="396">
        <v>42271</v>
      </c>
      <c r="N1040" s="579"/>
      <c r="O1040" s="397">
        <v>9782747058292</v>
      </c>
      <c r="P1040" s="409" t="s">
        <v>218</v>
      </c>
      <c r="Q1040" s="397">
        <v>3953613</v>
      </c>
      <c r="R1040" s="398">
        <v>6.2</v>
      </c>
      <c r="S1040" s="398">
        <f t="shared" si="159"/>
        <v>5.8767772511848344</v>
      </c>
      <c r="T1040" s="399">
        <v>5.5E-2</v>
      </c>
      <c r="U1040" s="1077"/>
      <c r="V1040" s="400">
        <f t="shared" si="158"/>
        <v>0</v>
      </c>
      <c r="W1040" s="401">
        <f t="shared" si="161"/>
        <v>0</v>
      </c>
      <c r="X1040" s="402"/>
      <c r="Y1040" s="402"/>
      <c r="Z1040" s="402"/>
      <c r="AA1040" s="402"/>
      <c r="AB1040" s="402"/>
      <c r="AC1040" s="403">
        <f t="shared" si="160"/>
        <v>0</v>
      </c>
      <c r="AD1040" s="404">
        <f>IF($AC$2430&lt;85,AC1040,AC1040-(AC1040*'EN-TÊTE DÉLÉGUES'!$C$37))</f>
        <v>0</v>
      </c>
      <c r="AE1040" s="405">
        <f t="shared" si="162"/>
        <v>5.5E-2</v>
      </c>
      <c r="AF1040" s="406">
        <f t="shared" si="156"/>
        <v>0</v>
      </c>
      <c r="AG1040" s="407">
        <f t="shared" si="157"/>
        <v>0</v>
      </c>
    </row>
    <row r="1041" spans="1:33" s="408" customFormat="1" ht="12" customHeight="1" x14ac:dyDescent="0.15">
      <c r="A1041" s="391">
        <v>9782747058308</v>
      </c>
      <c r="B1041" s="395">
        <v>46</v>
      </c>
      <c r="C1041" s="393" t="s">
        <v>696</v>
      </c>
      <c r="D1041" s="393" t="s">
        <v>381</v>
      </c>
      <c r="E1041" s="393" t="s">
        <v>5499</v>
      </c>
      <c r="F1041" s="393" t="s">
        <v>225</v>
      </c>
      <c r="G1041" s="450" t="s">
        <v>1676</v>
      </c>
      <c r="H1041" s="394">
        <f>VLOOKUP(A1041,'02.04.2024'!$A$2:$D$70989,3,FALSE)</f>
        <v>1294</v>
      </c>
      <c r="I1041" s="395"/>
      <c r="J1041" s="395">
        <v>300</v>
      </c>
      <c r="K1041" s="396"/>
      <c r="L1041" s="396"/>
      <c r="M1041" s="396">
        <v>42438</v>
      </c>
      <c r="N1041" s="579"/>
      <c r="O1041" s="397">
        <v>9782747058308</v>
      </c>
      <c r="P1041" s="409" t="s">
        <v>237</v>
      </c>
      <c r="Q1041" s="397">
        <v>3250344</v>
      </c>
      <c r="R1041" s="398">
        <v>6.2</v>
      </c>
      <c r="S1041" s="398">
        <f t="shared" si="159"/>
        <v>5.8767772511848344</v>
      </c>
      <c r="T1041" s="399">
        <v>5.5E-2</v>
      </c>
      <c r="U1041" s="1077"/>
      <c r="V1041" s="400">
        <f t="shared" si="158"/>
        <v>0</v>
      </c>
      <c r="W1041" s="401">
        <f t="shared" si="161"/>
        <v>0</v>
      </c>
      <c r="X1041" s="402"/>
      <c r="Y1041" s="402"/>
      <c r="Z1041" s="402"/>
      <c r="AA1041" s="402"/>
      <c r="AB1041" s="402"/>
      <c r="AC1041" s="403">
        <f t="shared" si="160"/>
        <v>0</v>
      </c>
      <c r="AD1041" s="404">
        <f>IF($AC$2430&lt;85,AC1041,AC1041-(AC1041*'EN-TÊTE DÉLÉGUES'!$C$37))</f>
        <v>0</v>
      </c>
      <c r="AE1041" s="405">
        <f t="shared" si="162"/>
        <v>5.5E-2</v>
      </c>
      <c r="AF1041" s="406">
        <f t="shared" si="156"/>
        <v>0</v>
      </c>
      <c r="AG1041" s="407">
        <f t="shared" si="157"/>
        <v>0</v>
      </c>
    </row>
    <row r="1042" spans="1:33" s="408" customFormat="1" ht="12" customHeight="1" x14ac:dyDescent="0.15">
      <c r="A1042" s="391">
        <v>9782747058315</v>
      </c>
      <c r="B1042" s="395">
        <v>46</v>
      </c>
      <c r="C1042" s="393" t="s">
        <v>696</v>
      </c>
      <c r="D1042" s="393" t="s">
        <v>381</v>
      </c>
      <c r="E1042" s="393" t="s">
        <v>5499</v>
      </c>
      <c r="F1042" s="393" t="s">
        <v>225</v>
      </c>
      <c r="G1042" s="450" t="s">
        <v>1672</v>
      </c>
      <c r="H1042" s="394">
        <f>VLOOKUP(A1042,'02.04.2024'!$A$2:$D$70989,3,FALSE)</f>
        <v>1259</v>
      </c>
      <c r="I1042" s="395"/>
      <c r="J1042" s="395">
        <v>300</v>
      </c>
      <c r="K1042" s="396"/>
      <c r="L1042" s="396"/>
      <c r="M1042" s="396">
        <v>42536</v>
      </c>
      <c r="N1042" s="396"/>
      <c r="O1042" s="397">
        <v>9782747058315</v>
      </c>
      <c r="P1042" s="409" t="s">
        <v>262</v>
      </c>
      <c r="Q1042" s="397">
        <v>3250221</v>
      </c>
      <c r="R1042" s="398">
        <v>6.2</v>
      </c>
      <c r="S1042" s="398">
        <f t="shared" si="159"/>
        <v>5.8767772511848344</v>
      </c>
      <c r="T1042" s="399">
        <v>5.5E-2</v>
      </c>
      <c r="U1042" s="1077"/>
      <c r="V1042" s="400">
        <f t="shared" si="158"/>
        <v>0</v>
      </c>
      <c r="W1042" s="401">
        <f t="shared" si="161"/>
        <v>0</v>
      </c>
      <c r="X1042" s="402"/>
      <c r="Y1042" s="402"/>
      <c r="Z1042" s="402"/>
      <c r="AA1042" s="402"/>
      <c r="AB1042" s="402"/>
      <c r="AC1042" s="403">
        <f t="shared" si="160"/>
        <v>0</v>
      </c>
      <c r="AD1042" s="404">
        <f>IF($AC$2430&lt;85,AC1042,AC1042-(AC1042*'EN-TÊTE DÉLÉGUES'!$C$37))</f>
        <v>0</v>
      </c>
      <c r="AE1042" s="405">
        <f t="shared" si="162"/>
        <v>5.5E-2</v>
      </c>
      <c r="AF1042" s="406">
        <f t="shared" si="156"/>
        <v>0</v>
      </c>
      <c r="AG1042" s="407">
        <f t="shared" si="157"/>
        <v>0</v>
      </c>
    </row>
    <row r="1043" spans="1:33" s="408" customFormat="1" ht="12" customHeight="1" x14ac:dyDescent="0.15">
      <c r="A1043" s="391">
        <v>9782747058322</v>
      </c>
      <c r="B1043" s="395">
        <v>46</v>
      </c>
      <c r="C1043" s="393" t="s">
        <v>696</v>
      </c>
      <c r="D1043" s="393" t="s">
        <v>381</v>
      </c>
      <c r="E1043" s="393" t="s">
        <v>5499</v>
      </c>
      <c r="F1043" s="393" t="s">
        <v>225</v>
      </c>
      <c r="G1043" s="450" t="s">
        <v>1673</v>
      </c>
      <c r="H1043" s="394">
        <f>VLOOKUP(A1043,'02.04.2024'!$A$2:$D$70989,3,FALSE)</f>
        <v>1707</v>
      </c>
      <c r="I1043" s="395"/>
      <c r="J1043" s="395">
        <v>200</v>
      </c>
      <c r="K1043" s="396"/>
      <c r="L1043" s="396"/>
      <c r="M1043" s="396">
        <v>42690</v>
      </c>
      <c r="N1043" s="396"/>
      <c r="O1043" s="397">
        <v>9782747058322</v>
      </c>
      <c r="P1043" s="409" t="s">
        <v>290</v>
      </c>
      <c r="Q1043" s="397">
        <v>3250098</v>
      </c>
      <c r="R1043" s="398">
        <v>6.2</v>
      </c>
      <c r="S1043" s="398">
        <f t="shared" si="159"/>
        <v>5.8767772511848344</v>
      </c>
      <c r="T1043" s="399">
        <v>5.5E-2</v>
      </c>
      <c r="U1043" s="1077"/>
      <c r="V1043" s="400">
        <f t="shared" si="158"/>
        <v>0</v>
      </c>
      <c r="W1043" s="401">
        <f t="shared" si="161"/>
        <v>0</v>
      </c>
      <c r="X1043" s="402"/>
      <c r="Y1043" s="402"/>
      <c r="Z1043" s="402"/>
      <c r="AA1043" s="402"/>
      <c r="AB1043" s="402"/>
      <c r="AC1043" s="403">
        <f t="shared" si="160"/>
        <v>0</v>
      </c>
      <c r="AD1043" s="404">
        <f>IF($AC$2430&lt;85,AC1043,AC1043-(AC1043*'EN-TÊTE DÉLÉGUES'!$C$37))</f>
        <v>0</v>
      </c>
      <c r="AE1043" s="405">
        <f t="shared" si="162"/>
        <v>5.5E-2</v>
      </c>
      <c r="AF1043" s="406">
        <f t="shared" si="156"/>
        <v>0</v>
      </c>
      <c r="AG1043" s="407">
        <f t="shared" si="157"/>
        <v>0</v>
      </c>
    </row>
    <row r="1044" spans="1:33" s="408" customFormat="1" ht="12" customHeight="1" x14ac:dyDescent="0.15">
      <c r="A1044" s="391">
        <v>9782747058339</v>
      </c>
      <c r="B1044" s="395">
        <v>47</v>
      </c>
      <c r="C1044" s="393" t="s">
        <v>696</v>
      </c>
      <c r="D1044" s="393" t="s">
        <v>381</v>
      </c>
      <c r="E1044" s="393" t="s">
        <v>5499</v>
      </c>
      <c r="F1044" s="393" t="s">
        <v>225</v>
      </c>
      <c r="G1044" s="450" t="s">
        <v>1675</v>
      </c>
      <c r="H1044" s="394">
        <f>VLOOKUP(A1044,'02.04.2024'!$A$2:$D$70989,3,FALSE)</f>
        <v>138</v>
      </c>
      <c r="I1044" s="395"/>
      <c r="J1044" s="395">
        <v>300</v>
      </c>
      <c r="K1044" s="396"/>
      <c r="L1044" s="396"/>
      <c r="M1044" s="396">
        <v>42816</v>
      </c>
      <c r="N1044" s="396"/>
      <c r="O1044" s="397">
        <v>9782747058339</v>
      </c>
      <c r="P1044" s="409" t="s">
        <v>291</v>
      </c>
      <c r="Q1044" s="397">
        <v>3249975</v>
      </c>
      <c r="R1044" s="398">
        <v>6.2</v>
      </c>
      <c r="S1044" s="398">
        <f t="shared" si="159"/>
        <v>5.8767772511848344</v>
      </c>
      <c r="T1044" s="399">
        <v>5.5E-2</v>
      </c>
      <c r="U1044" s="1077"/>
      <c r="V1044" s="400">
        <f t="shared" si="158"/>
        <v>0</v>
      </c>
      <c r="W1044" s="401">
        <f t="shared" si="161"/>
        <v>0</v>
      </c>
      <c r="X1044" s="402"/>
      <c r="Y1044" s="402"/>
      <c r="Z1044" s="402"/>
      <c r="AA1044" s="402"/>
      <c r="AB1044" s="402"/>
      <c r="AC1044" s="403">
        <f t="shared" si="160"/>
        <v>0</v>
      </c>
      <c r="AD1044" s="404">
        <f>IF($AC$2430&lt;85,AC1044,AC1044-(AC1044*'EN-TÊTE DÉLÉGUES'!$C$37))</f>
        <v>0</v>
      </c>
      <c r="AE1044" s="405">
        <f t="shared" si="162"/>
        <v>5.5E-2</v>
      </c>
      <c r="AF1044" s="406">
        <f t="shared" si="156"/>
        <v>0</v>
      </c>
      <c r="AG1044" s="407">
        <f t="shared" si="157"/>
        <v>0</v>
      </c>
    </row>
    <row r="1045" spans="1:33" s="408" customFormat="1" ht="12" customHeight="1" x14ac:dyDescent="0.15">
      <c r="A1045" s="391">
        <v>9782747028431</v>
      </c>
      <c r="B1045" s="395">
        <v>47</v>
      </c>
      <c r="C1045" s="393" t="s">
        <v>696</v>
      </c>
      <c r="D1045" s="393" t="s">
        <v>381</v>
      </c>
      <c r="E1045" s="393" t="s">
        <v>5499</v>
      </c>
      <c r="F1045" s="393" t="s">
        <v>103</v>
      </c>
      <c r="G1045" s="450" t="s">
        <v>1680</v>
      </c>
      <c r="H1045" s="394">
        <f>VLOOKUP(A1045,'02.04.2024'!$A$2:$D$70989,3,FALSE)</f>
        <v>2380</v>
      </c>
      <c r="I1045" s="395"/>
      <c r="J1045" s="395">
        <v>200</v>
      </c>
      <c r="K1045" s="396"/>
      <c r="L1045" s="396"/>
      <c r="M1045" s="396">
        <v>39966</v>
      </c>
      <c r="N1045" s="396"/>
      <c r="O1045" s="397">
        <v>9782747028431</v>
      </c>
      <c r="P1045" s="409" t="s">
        <v>100</v>
      </c>
      <c r="Q1045" s="397">
        <v>3992512</v>
      </c>
      <c r="R1045" s="398">
        <v>6.2</v>
      </c>
      <c r="S1045" s="398">
        <f t="shared" si="159"/>
        <v>5.8767772511848344</v>
      </c>
      <c r="T1045" s="399">
        <v>5.5E-2</v>
      </c>
      <c r="U1045" s="1077"/>
      <c r="V1045" s="400">
        <f t="shared" si="158"/>
        <v>0</v>
      </c>
      <c r="W1045" s="401">
        <f t="shared" si="161"/>
        <v>0</v>
      </c>
      <c r="X1045" s="402"/>
      <c r="Y1045" s="402"/>
      <c r="Z1045" s="402"/>
      <c r="AA1045" s="402"/>
      <c r="AB1045" s="402"/>
      <c r="AC1045" s="403">
        <f t="shared" si="160"/>
        <v>0</v>
      </c>
      <c r="AD1045" s="404">
        <f>IF($AC$2430&lt;85,AC1045,AC1045-(AC1045*'EN-TÊTE DÉLÉGUES'!$C$37))</f>
        <v>0</v>
      </c>
      <c r="AE1045" s="405">
        <f t="shared" si="162"/>
        <v>5.5E-2</v>
      </c>
      <c r="AF1045" s="406">
        <f t="shared" si="156"/>
        <v>0</v>
      </c>
      <c r="AG1045" s="407">
        <f t="shared" si="157"/>
        <v>0</v>
      </c>
    </row>
    <row r="1046" spans="1:33" s="408" customFormat="1" ht="12" customHeight="1" x14ac:dyDescent="0.15">
      <c r="A1046" s="391">
        <v>9782747028448</v>
      </c>
      <c r="B1046" s="395">
        <v>47</v>
      </c>
      <c r="C1046" s="393" t="s">
        <v>696</v>
      </c>
      <c r="D1046" s="393" t="s">
        <v>381</v>
      </c>
      <c r="E1046" s="393" t="s">
        <v>5499</v>
      </c>
      <c r="F1046" s="393" t="s">
        <v>103</v>
      </c>
      <c r="G1046" s="450" t="s">
        <v>1678</v>
      </c>
      <c r="H1046" s="394">
        <f>VLOOKUP(A1046,'02.04.2024'!$A$2:$D$70989,3,FALSE)</f>
        <v>1624</v>
      </c>
      <c r="I1046" s="395"/>
      <c r="J1046" s="395">
        <v>200</v>
      </c>
      <c r="K1046" s="396"/>
      <c r="L1046" s="396"/>
      <c r="M1046" s="396">
        <v>39966</v>
      </c>
      <c r="N1046" s="396"/>
      <c r="O1046" s="397">
        <v>9782747028448</v>
      </c>
      <c r="P1046" s="409" t="s">
        <v>99</v>
      </c>
      <c r="Q1046" s="397">
        <v>3992635</v>
      </c>
      <c r="R1046" s="398">
        <v>6.2</v>
      </c>
      <c r="S1046" s="398">
        <f t="shared" si="159"/>
        <v>5.8767772511848344</v>
      </c>
      <c r="T1046" s="399">
        <v>5.5E-2</v>
      </c>
      <c r="U1046" s="1077"/>
      <c r="V1046" s="400">
        <f t="shared" si="158"/>
        <v>0</v>
      </c>
      <c r="W1046" s="401">
        <f t="shared" si="161"/>
        <v>0</v>
      </c>
      <c r="X1046" s="402"/>
      <c r="Y1046" s="402"/>
      <c r="Z1046" s="402"/>
      <c r="AA1046" s="402"/>
      <c r="AB1046" s="402"/>
      <c r="AC1046" s="403">
        <f t="shared" si="160"/>
        <v>0</v>
      </c>
      <c r="AD1046" s="404">
        <f>IF($AC$2430&lt;85,AC1046,AC1046-(AC1046*'EN-TÊTE DÉLÉGUES'!$C$37))</f>
        <v>0</v>
      </c>
      <c r="AE1046" s="405">
        <f t="shared" si="162"/>
        <v>5.5E-2</v>
      </c>
      <c r="AF1046" s="406">
        <f t="shared" si="156"/>
        <v>0</v>
      </c>
      <c r="AG1046" s="407">
        <f t="shared" si="157"/>
        <v>0</v>
      </c>
    </row>
    <row r="1047" spans="1:33" s="408" customFormat="1" ht="12" customHeight="1" x14ac:dyDescent="0.15">
      <c r="A1047" s="391">
        <v>9782747028455</v>
      </c>
      <c r="B1047" s="395">
        <v>47</v>
      </c>
      <c r="C1047" s="393" t="s">
        <v>696</v>
      </c>
      <c r="D1047" s="393" t="s">
        <v>381</v>
      </c>
      <c r="E1047" s="393" t="s">
        <v>5499</v>
      </c>
      <c r="F1047" s="393" t="s">
        <v>103</v>
      </c>
      <c r="G1047" s="450" t="s">
        <v>1681</v>
      </c>
      <c r="H1047" s="394">
        <f>VLOOKUP(A1047,'02.04.2024'!$A$2:$D$70989,3,FALSE)</f>
        <v>573</v>
      </c>
      <c r="I1047" s="395"/>
      <c r="J1047" s="395">
        <v>300</v>
      </c>
      <c r="K1047" s="396"/>
      <c r="L1047" s="396"/>
      <c r="M1047" s="396">
        <v>40108</v>
      </c>
      <c r="N1047" s="579"/>
      <c r="O1047" s="397">
        <v>9782747028455</v>
      </c>
      <c r="P1047" s="409" t="s">
        <v>101</v>
      </c>
      <c r="Q1047" s="397">
        <v>3992389</v>
      </c>
      <c r="R1047" s="398">
        <v>6.2</v>
      </c>
      <c r="S1047" s="398">
        <f t="shared" si="159"/>
        <v>5.8767772511848344</v>
      </c>
      <c r="T1047" s="399">
        <v>5.5E-2</v>
      </c>
      <c r="U1047" s="1077"/>
      <c r="V1047" s="400">
        <f t="shared" si="158"/>
        <v>0</v>
      </c>
      <c r="W1047" s="401">
        <f t="shared" si="161"/>
        <v>0</v>
      </c>
      <c r="X1047" s="402"/>
      <c r="Y1047" s="402"/>
      <c r="Z1047" s="402"/>
      <c r="AA1047" s="402"/>
      <c r="AB1047" s="402"/>
      <c r="AC1047" s="403">
        <f t="shared" si="160"/>
        <v>0</v>
      </c>
      <c r="AD1047" s="404">
        <f>IF($AC$2430&lt;85,AC1047,AC1047-(AC1047*'EN-TÊTE DÉLÉGUES'!$C$37))</f>
        <v>0</v>
      </c>
      <c r="AE1047" s="405">
        <f t="shared" si="162"/>
        <v>5.5E-2</v>
      </c>
      <c r="AF1047" s="406">
        <f t="shared" si="156"/>
        <v>0</v>
      </c>
      <c r="AG1047" s="407">
        <f t="shared" si="157"/>
        <v>0</v>
      </c>
    </row>
    <row r="1048" spans="1:33" s="408" customFormat="1" ht="12" customHeight="1" x14ac:dyDescent="0.15">
      <c r="A1048" s="391">
        <v>9782747028486</v>
      </c>
      <c r="B1048" s="395">
        <v>47</v>
      </c>
      <c r="C1048" s="393" t="s">
        <v>696</v>
      </c>
      <c r="D1048" s="393" t="s">
        <v>381</v>
      </c>
      <c r="E1048" s="393" t="s">
        <v>5499</v>
      </c>
      <c r="F1048" s="393" t="s">
        <v>103</v>
      </c>
      <c r="G1048" s="450" t="s">
        <v>1682</v>
      </c>
      <c r="H1048" s="394">
        <f>VLOOKUP(A1048,'02.04.2024'!$A$2:$D$70989,3,FALSE)</f>
        <v>1161</v>
      </c>
      <c r="I1048" s="395"/>
      <c r="J1048" s="414">
        <v>850</v>
      </c>
      <c r="K1048" s="396"/>
      <c r="L1048" s="396"/>
      <c r="M1048" s="396">
        <v>40472</v>
      </c>
      <c r="N1048" s="579"/>
      <c r="O1048" s="397">
        <v>9782747028486</v>
      </c>
      <c r="P1048" s="409" t="s">
        <v>102</v>
      </c>
      <c r="Q1048" s="397">
        <v>3790750</v>
      </c>
      <c r="R1048" s="398">
        <v>6.2</v>
      </c>
      <c r="S1048" s="398">
        <f t="shared" si="159"/>
        <v>5.8767772511848344</v>
      </c>
      <c r="T1048" s="399">
        <v>5.5E-2</v>
      </c>
      <c r="U1048" s="1077"/>
      <c r="V1048" s="400">
        <f t="shared" si="158"/>
        <v>0</v>
      </c>
      <c r="W1048" s="401">
        <f t="shared" si="161"/>
        <v>0</v>
      </c>
      <c r="X1048" s="402"/>
      <c r="Y1048" s="402"/>
      <c r="Z1048" s="402"/>
      <c r="AA1048" s="402"/>
      <c r="AB1048" s="402"/>
      <c r="AC1048" s="403">
        <f t="shared" si="160"/>
        <v>0</v>
      </c>
      <c r="AD1048" s="404">
        <f>IF($AC$2430&lt;85,AC1048,AC1048-(AC1048*'EN-TÊTE DÉLÉGUES'!$C$37))</f>
        <v>0</v>
      </c>
      <c r="AE1048" s="405">
        <f t="shared" si="162"/>
        <v>5.5E-2</v>
      </c>
      <c r="AF1048" s="406">
        <f t="shared" ref="AF1048:AF1109" si="163">+AD1048*AE1048</f>
        <v>0</v>
      </c>
      <c r="AG1048" s="407">
        <f t="shared" ref="AG1048:AG1109" si="164">+AD1048+AF1048</f>
        <v>0</v>
      </c>
    </row>
    <row r="1049" spans="1:33" s="408" customFormat="1" ht="12" customHeight="1" x14ac:dyDescent="0.15">
      <c r="A1049" s="391">
        <v>9782747028509</v>
      </c>
      <c r="B1049" s="395">
        <v>47</v>
      </c>
      <c r="C1049" s="393" t="s">
        <v>696</v>
      </c>
      <c r="D1049" s="393" t="s">
        <v>381</v>
      </c>
      <c r="E1049" s="393" t="s">
        <v>5499</v>
      </c>
      <c r="F1049" s="393" t="s">
        <v>103</v>
      </c>
      <c r="G1049" s="450" t="s">
        <v>1677</v>
      </c>
      <c r="H1049" s="394">
        <f>VLOOKUP(A1049,'02.04.2024'!$A$2:$D$70989,3,FALSE)</f>
        <v>136</v>
      </c>
      <c r="I1049" s="395"/>
      <c r="J1049" s="395">
        <v>300</v>
      </c>
      <c r="K1049" s="396"/>
      <c r="L1049" s="396"/>
      <c r="M1049" s="396">
        <v>40829</v>
      </c>
      <c r="N1049" s="579"/>
      <c r="O1049" s="397">
        <v>9782747028509</v>
      </c>
      <c r="P1049" s="409" t="s">
        <v>41</v>
      </c>
      <c r="Q1049" s="397">
        <v>3952259</v>
      </c>
      <c r="R1049" s="398">
        <v>6.2</v>
      </c>
      <c r="S1049" s="398">
        <f t="shared" si="159"/>
        <v>5.8767772511848344</v>
      </c>
      <c r="T1049" s="399">
        <v>5.5E-2</v>
      </c>
      <c r="U1049" s="1077"/>
      <c r="V1049" s="400">
        <f t="shared" si="158"/>
        <v>0</v>
      </c>
      <c r="W1049" s="401">
        <f t="shared" si="161"/>
        <v>0</v>
      </c>
      <c r="X1049" s="402"/>
      <c r="Y1049" s="402"/>
      <c r="Z1049" s="402"/>
      <c r="AA1049" s="402"/>
      <c r="AB1049" s="402"/>
      <c r="AC1049" s="403">
        <f t="shared" si="160"/>
        <v>0</v>
      </c>
      <c r="AD1049" s="404">
        <f>IF($AC$2430&lt;85,AC1049,AC1049-(AC1049*'EN-TÊTE DÉLÉGUES'!$C$37))</f>
        <v>0</v>
      </c>
      <c r="AE1049" s="405">
        <f t="shared" si="162"/>
        <v>5.5E-2</v>
      </c>
      <c r="AF1049" s="406">
        <f t="shared" si="163"/>
        <v>0</v>
      </c>
      <c r="AG1049" s="407">
        <f t="shared" si="164"/>
        <v>0</v>
      </c>
    </row>
    <row r="1050" spans="1:33" s="408" customFormat="1" ht="12" customHeight="1" x14ac:dyDescent="0.15">
      <c r="A1050" s="391">
        <v>9782747045728</v>
      </c>
      <c r="B1050" s="395">
        <v>47</v>
      </c>
      <c r="C1050" s="393" t="s">
        <v>696</v>
      </c>
      <c r="D1050" s="393" t="s">
        <v>381</v>
      </c>
      <c r="E1050" s="393" t="s">
        <v>5499</v>
      </c>
      <c r="F1050" s="393" t="s">
        <v>103</v>
      </c>
      <c r="G1050" s="450" t="s">
        <v>1679</v>
      </c>
      <c r="H1050" s="394">
        <f>VLOOKUP(A1050,'02.04.2024'!$A$2:$D$70989,3,FALSE)</f>
        <v>286</v>
      </c>
      <c r="I1050" s="395"/>
      <c r="J1050" s="395">
        <v>300</v>
      </c>
      <c r="K1050" s="396"/>
      <c r="L1050" s="396"/>
      <c r="M1050" s="396">
        <v>41452</v>
      </c>
      <c r="N1050" s="396"/>
      <c r="O1050" s="397">
        <v>9782747045728</v>
      </c>
      <c r="P1050" s="409" t="s">
        <v>7</v>
      </c>
      <c r="Q1050" s="397">
        <v>4016514</v>
      </c>
      <c r="R1050" s="398">
        <v>6.2</v>
      </c>
      <c r="S1050" s="398">
        <f t="shared" si="159"/>
        <v>5.8767772511848344</v>
      </c>
      <c r="T1050" s="399">
        <v>5.5E-2</v>
      </c>
      <c r="U1050" s="1077"/>
      <c r="V1050" s="400">
        <f t="shared" si="158"/>
        <v>0</v>
      </c>
      <c r="W1050" s="401">
        <f t="shared" si="161"/>
        <v>0</v>
      </c>
      <c r="X1050" s="402"/>
      <c r="Y1050" s="402"/>
      <c r="Z1050" s="402"/>
      <c r="AA1050" s="402"/>
      <c r="AB1050" s="402"/>
      <c r="AC1050" s="403">
        <f t="shared" si="160"/>
        <v>0</v>
      </c>
      <c r="AD1050" s="404">
        <f>IF($AC$2430&lt;85,AC1050,AC1050-(AC1050*'EN-TÊTE DÉLÉGUES'!$C$37))</f>
        <v>0</v>
      </c>
      <c r="AE1050" s="405">
        <f t="shared" si="162"/>
        <v>5.5E-2</v>
      </c>
      <c r="AF1050" s="406">
        <f t="shared" si="163"/>
        <v>0</v>
      </c>
      <c r="AG1050" s="407">
        <f t="shared" si="164"/>
        <v>0</v>
      </c>
    </row>
    <row r="1051" spans="1:33" s="408" customFormat="1" ht="12" customHeight="1" x14ac:dyDescent="0.15">
      <c r="A1051" s="391">
        <v>9782747083058</v>
      </c>
      <c r="B1051" s="395">
        <v>47</v>
      </c>
      <c r="C1051" s="393" t="s">
        <v>696</v>
      </c>
      <c r="D1051" s="393" t="s">
        <v>381</v>
      </c>
      <c r="E1051" s="393" t="s">
        <v>5499</v>
      </c>
      <c r="F1051" s="393" t="s">
        <v>481</v>
      </c>
      <c r="G1051" s="450" t="s">
        <v>1683</v>
      </c>
      <c r="H1051" s="394">
        <f>VLOOKUP(A1051,'02.04.2024'!$A$2:$D$70989,3,FALSE)</f>
        <v>1313</v>
      </c>
      <c r="I1051" s="395"/>
      <c r="J1051" s="395">
        <v>200</v>
      </c>
      <c r="K1051" s="396"/>
      <c r="L1051" s="396"/>
      <c r="M1051" s="396">
        <v>43005</v>
      </c>
      <c r="N1051" s="579"/>
      <c r="O1051" s="397">
        <v>9782747083058</v>
      </c>
      <c r="P1051" s="409" t="s">
        <v>424</v>
      </c>
      <c r="Q1051" s="397">
        <v>5824782</v>
      </c>
      <c r="R1051" s="398">
        <v>6.2</v>
      </c>
      <c r="S1051" s="398">
        <f t="shared" si="159"/>
        <v>5.8767772511848344</v>
      </c>
      <c r="T1051" s="399">
        <v>5.5E-2</v>
      </c>
      <c r="U1051" s="1077"/>
      <c r="V1051" s="400">
        <f t="shared" si="158"/>
        <v>0</v>
      </c>
      <c r="W1051" s="401">
        <f t="shared" si="161"/>
        <v>0</v>
      </c>
      <c r="X1051" s="402"/>
      <c r="Y1051" s="402"/>
      <c r="Z1051" s="402"/>
      <c r="AA1051" s="402"/>
      <c r="AB1051" s="402"/>
      <c r="AC1051" s="403">
        <f t="shared" si="160"/>
        <v>0</v>
      </c>
      <c r="AD1051" s="404">
        <f>IF($AC$2430&lt;85,AC1051,AC1051-(AC1051*'EN-TÊTE DÉLÉGUES'!$C$37))</f>
        <v>0</v>
      </c>
      <c r="AE1051" s="405">
        <f t="shared" si="162"/>
        <v>5.5E-2</v>
      </c>
      <c r="AF1051" s="406">
        <f t="shared" si="163"/>
        <v>0</v>
      </c>
      <c r="AG1051" s="407">
        <f t="shared" si="164"/>
        <v>0</v>
      </c>
    </row>
    <row r="1052" spans="1:33" s="408" customFormat="1" ht="12" customHeight="1" x14ac:dyDescent="0.15">
      <c r="A1052" s="391">
        <v>9782747083065</v>
      </c>
      <c r="B1052" s="395">
        <v>47</v>
      </c>
      <c r="C1052" s="393" t="s">
        <v>696</v>
      </c>
      <c r="D1052" s="393" t="s">
        <v>381</v>
      </c>
      <c r="E1052" s="393" t="s">
        <v>5499</v>
      </c>
      <c r="F1052" s="393" t="s">
        <v>481</v>
      </c>
      <c r="G1052" s="450" t="s">
        <v>1684</v>
      </c>
      <c r="H1052" s="394">
        <f>VLOOKUP(A1052,'02.04.2024'!$A$2:$D$70989,3,FALSE)</f>
        <v>811</v>
      </c>
      <c r="I1052" s="395"/>
      <c r="J1052" s="395">
        <v>200</v>
      </c>
      <c r="K1052" s="396"/>
      <c r="L1052" s="396"/>
      <c r="M1052" s="396">
        <v>43005</v>
      </c>
      <c r="N1052" s="396"/>
      <c r="O1052" s="397">
        <v>9782747083065</v>
      </c>
      <c r="P1052" s="409" t="s">
        <v>425</v>
      </c>
      <c r="Q1052" s="397">
        <v>5824659</v>
      </c>
      <c r="R1052" s="398">
        <v>6.2</v>
      </c>
      <c r="S1052" s="398">
        <f t="shared" si="159"/>
        <v>5.8767772511848344</v>
      </c>
      <c r="T1052" s="399">
        <v>5.5E-2</v>
      </c>
      <c r="U1052" s="1077"/>
      <c r="V1052" s="400">
        <f t="shared" si="158"/>
        <v>0</v>
      </c>
      <c r="W1052" s="401">
        <f t="shared" si="161"/>
        <v>0</v>
      </c>
      <c r="X1052" s="402"/>
      <c r="Y1052" s="402"/>
      <c r="Z1052" s="402"/>
      <c r="AA1052" s="402"/>
      <c r="AB1052" s="402"/>
      <c r="AC1052" s="403">
        <f t="shared" si="160"/>
        <v>0</v>
      </c>
      <c r="AD1052" s="404">
        <f>IF($AC$2430&lt;85,AC1052,AC1052-(AC1052*'EN-TÊTE DÉLÉGUES'!$C$37))</f>
        <v>0</v>
      </c>
      <c r="AE1052" s="405">
        <f t="shared" si="162"/>
        <v>5.5E-2</v>
      </c>
      <c r="AF1052" s="406">
        <f t="shared" si="163"/>
        <v>0</v>
      </c>
      <c r="AG1052" s="407">
        <f t="shared" si="164"/>
        <v>0</v>
      </c>
    </row>
    <row r="1053" spans="1:33" s="408" customFormat="1" ht="12" customHeight="1" x14ac:dyDescent="0.15">
      <c r="A1053" s="449">
        <v>9782747083072</v>
      </c>
      <c r="B1053" s="395">
        <v>47</v>
      </c>
      <c r="C1053" s="450" t="s">
        <v>696</v>
      </c>
      <c r="D1053" s="393" t="s">
        <v>381</v>
      </c>
      <c r="E1053" s="393" t="s">
        <v>5499</v>
      </c>
      <c r="F1053" s="450" t="s">
        <v>481</v>
      </c>
      <c r="G1053" s="450" t="s">
        <v>1685</v>
      </c>
      <c r="H1053" s="394">
        <f>VLOOKUP(A1053,'02.04.2024'!$A$2:$D$70989,3,FALSE)</f>
        <v>558</v>
      </c>
      <c r="I1053" s="395"/>
      <c r="J1053" s="414">
        <v>300</v>
      </c>
      <c r="K1053" s="396"/>
      <c r="L1053" s="396"/>
      <c r="M1053" s="396">
        <v>43145</v>
      </c>
      <c r="N1053" s="396"/>
      <c r="O1053" s="394">
        <v>9782747083072</v>
      </c>
      <c r="P1053" s="451" t="s">
        <v>508</v>
      </c>
      <c r="Q1053" s="394">
        <v>5824536</v>
      </c>
      <c r="R1053" s="398">
        <v>6.2</v>
      </c>
      <c r="S1053" s="398">
        <f t="shared" si="159"/>
        <v>5.8767772511848344</v>
      </c>
      <c r="T1053" s="452">
        <v>5.5E-2</v>
      </c>
      <c r="U1053" s="1077"/>
      <c r="V1053" s="400">
        <f t="shared" si="158"/>
        <v>0</v>
      </c>
      <c r="W1053" s="401">
        <f t="shared" si="161"/>
        <v>0</v>
      </c>
      <c r="X1053" s="402"/>
      <c r="Y1053" s="402"/>
      <c r="Z1053" s="402"/>
      <c r="AA1053" s="402"/>
      <c r="AB1053" s="402"/>
      <c r="AC1053" s="403">
        <f t="shared" si="160"/>
        <v>0</v>
      </c>
      <c r="AD1053" s="404">
        <f>IF($AC$2430&lt;85,AC1053,AC1053-(AC1053*'EN-TÊTE DÉLÉGUES'!$C$37))</f>
        <v>0</v>
      </c>
      <c r="AE1053" s="405">
        <f t="shared" si="162"/>
        <v>5.5E-2</v>
      </c>
      <c r="AF1053" s="406">
        <f t="shared" si="163"/>
        <v>0</v>
      </c>
      <c r="AG1053" s="407">
        <f t="shared" si="164"/>
        <v>0</v>
      </c>
    </row>
    <row r="1054" spans="1:33" s="408" customFormat="1" ht="12" customHeight="1" x14ac:dyDescent="0.15">
      <c r="A1054" s="449">
        <v>9782747083089</v>
      </c>
      <c r="B1054" s="395">
        <v>47</v>
      </c>
      <c r="C1054" s="450" t="s">
        <v>696</v>
      </c>
      <c r="D1054" s="393" t="s">
        <v>381</v>
      </c>
      <c r="E1054" s="393" t="s">
        <v>5499</v>
      </c>
      <c r="F1054" s="450" t="s">
        <v>481</v>
      </c>
      <c r="G1054" s="450" t="s">
        <v>1686</v>
      </c>
      <c r="H1054" s="394">
        <f>VLOOKUP(A1054,'02.04.2024'!$A$2:$D$70989,3,FALSE)</f>
        <v>1177</v>
      </c>
      <c r="I1054" s="395"/>
      <c r="J1054" s="414">
        <v>300</v>
      </c>
      <c r="K1054" s="396"/>
      <c r="L1054" s="396"/>
      <c r="M1054" s="396">
        <v>43271</v>
      </c>
      <c r="N1054" s="396"/>
      <c r="O1054" s="394">
        <v>9782747083089</v>
      </c>
      <c r="P1054" s="451" t="s">
        <v>522</v>
      </c>
      <c r="Q1054" s="394">
        <v>5824413</v>
      </c>
      <c r="R1054" s="398">
        <v>6.2</v>
      </c>
      <c r="S1054" s="398">
        <f t="shared" si="159"/>
        <v>5.8767772511848344</v>
      </c>
      <c r="T1054" s="452">
        <v>5.5E-2</v>
      </c>
      <c r="U1054" s="1077"/>
      <c r="V1054" s="400">
        <f t="shared" si="158"/>
        <v>0</v>
      </c>
      <c r="W1054" s="401">
        <f t="shared" si="161"/>
        <v>0</v>
      </c>
      <c r="X1054" s="402"/>
      <c r="Y1054" s="402"/>
      <c r="Z1054" s="402"/>
      <c r="AA1054" s="402"/>
      <c r="AB1054" s="402"/>
      <c r="AC1054" s="403">
        <f t="shared" si="160"/>
        <v>0</v>
      </c>
      <c r="AD1054" s="404">
        <f>IF($AC$2430&lt;85,AC1054,AC1054-(AC1054*'EN-TÊTE DÉLÉGUES'!$C$37))</f>
        <v>0</v>
      </c>
      <c r="AE1054" s="405">
        <f t="shared" si="162"/>
        <v>5.5E-2</v>
      </c>
      <c r="AF1054" s="406">
        <f t="shared" si="163"/>
        <v>0</v>
      </c>
      <c r="AG1054" s="407">
        <f t="shared" si="164"/>
        <v>0</v>
      </c>
    </row>
    <row r="1055" spans="1:33" s="408" customFormat="1" ht="12" customHeight="1" x14ac:dyDescent="0.15">
      <c r="A1055" s="449">
        <v>9782747083096</v>
      </c>
      <c r="B1055" s="395">
        <v>47</v>
      </c>
      <c r="C1055" s="450" t="s">
        <v>696</v>
      </c>
      <c r="D1055" s="393" t="s">
        <v>381</v>
      </c>
      <c r="E1055" s="393" t="s">
        <v>5499</v>
      </c>
      <c r="F1055" s="450" t="s">
        <v>481</v>
      </c>
      <c r="G1055" s="450" t="s">
        <v>1687</v>
      </c>
      <c r="H1055" s="394">
        <f>VLOOKUP(A1055,'02.04.2024'!$A$2:$D$70989,3,FALSE)</f>
        <v>253</v>
      </c>
      <c r="I1055" s="395"/>
      <c r="J1055" s="414">
        <v>300</v>
      </c>
      <c r="K1055" s="396"/>
      <c r="L1055" s="396"/>
      <c r="M1055" s="396">
        <v>43502</v>
      </c>
      <c r="N1055" s="396"/>
      <c r="O1055" s="394">
        <v>9782747083096</v>
      </c>
      <c r="P1055" s="451" t="s">
        <v>1114</v>
      </c>
      <c r="Q1055" s="394">
        <v>5824290</v>
      </c>
      <c r="R1055" s="398">
        <v>6.2</v>
      </c>
      <c r="S1055" s="398">
        <f t="shared" si="159"/>
        <v>5.8767772511848344</v>
      </c>
      <c r="T1055" s="452">
        <v>5.5E-2</v>
      </c>
      <c r="U1055" s="1077"/>
      <c r="V1055" s="400">
        <f t="shared" si="158"/>
        <v>0</v>
      </c>
      <c r="W1055" s="401">
        <f t="shared" si="161"/>
        <v>0</v>
      </c>
      <c r="X1055" s="402"/>
      <c r="Y1055" s="402"/>
      <c r="Z1055" s="402"/>
      <c r="AA1055" s="402"/>
      <c r="AB1055" s="402"/>
      <c r="AC1055" s="403">
        <f t="shared" si="160"/>
        <v>0</v>
      </c>
      <c r="AD1055" s="404">
        <f>IF($AC$2430&lt;85,AC1055,AC1055-(AC1055*'EN-TÊTE DÉLÉGUES'!$C$37))</f>
        <v>0</v>
      </c>
      <c r="AE1055" s="405">
        <f t="shared" si="162"/>
        <v>5.5E-2</v>
      </c>
      <c r="AF1055" s="406">
        <f t="shared" si="163"/>
        <v>0</v>
      </c>
      <c r="AG1055" s="407">
        <f t="shared" si="164"/>
        <v>0</v>
      </c>
    </row>
    <row r="1056" spans="1:33" s="408" customFormat="1" ht="12" customHeight="1" x14ac:dyDescent="0.15">
      <c r="A1056" s="449">
        <v>9782747083102</v>
      </c>
      <c r="B1056" s="395">
        <v>47</v>
      </c>
      <c r="C1056" s="450" t="s">
        <v>696</v>
      </c>
      <c r="D1056" s="393" t="s">
        <v>381</v>
      </c>
      <c r="E1056" s="393" t="s">
        <v>5499</v>
      </c>
      <c r="F1056" s="450" t="s">
        <v>481</v>
      </c>
      <c r="G1056" s="450" t="s">
        <v>1688</v>
      </c>
      <c r="H1056" s="394">
        <f>VLOOKUP(A1056,'02.04.2024'!$A$2:$D$70989,3,FALSE)</f>
        <v>1703</v>
      </c>
      <c r="I1056" s="395"/>
      <c r="J1056" s="414">
        <v>300</v>
      </c>
      <c r="K1056" s="396"/>
      <c r="L1056" s="396"/>
      <c r="M1056" s="396">
        <v>43628</v>
      </c>
      <c r="N1056" s="579"/>
      <c r="O1056" s="394">
        <v>9782747083102</v>
      </c>
      <c r="P1056" s="451" t="s">
        <v>1115</v>
      </c>
      <c r="Q1056" s="394">
        <v>5824167</v>
      </c>
      <c r="R1056" s="398">
        <v>6.2</v>
      </c>
      <c r="S1056" s="398">
        <f t="shared" si="159"/>
        <v>5.8767772511848344</v>
      </c>
      <c r="T1056" s="452">
        <v>5.5E-2</v>
      </c>
      <c r="U1056" s="1077"/>
      <c r="V1056" s="400">
        <f t="shared" si="158"/>
        <v>0</v>
      </c>
      <c r="W1056" s="401">
        <f t="shared" si="161"/>
        <v>0</v>
      </c>
      <c r="X1056" s="402"/>
      <c r="Y1056" s="402"/>
      <c r="Z1056" s="402"/>
      <c r="AA1056" s="402"/>
      <c r="AB1056" s="402"/>
      <c r="AC1056" s="403">
        <f t="shared" si="160"/>
        <v>0</v>
      </c>
      <c r="AD1056" s="404">
        <f>IF($AC$2430&lt;85,AC1056,AC1056-(AC1056*'EN-TÊTE DÉLÉGUES'!$C$37))</f>
        <v>0</v>
      </c>
      <c r="AE1056" s="405">
        <f t="shared" si="162"/>
        <v>5.5E-2</v>
      </c>
      <c r="AF1056" s="406">
        <f t="shared" si="163"/>
        <v>0</v>
      </c>
      <c r="AG1056" s="407">
        <f t="shared" si="164"/>
        <v>0</v>
      </c>
    </row>
    <row r="1057" spans="1:33" s="408" customFormat="1" ht="12" customHeight="1" x14ac:dyDescent="0.15">
      <c r="A1057" s="449">
        <v>9782747097888</v>
      </c>
      <c r="B1057" s="395">
        <v>47</v>
      </c>
      <c r="C1057" s="450" t="s">
        <v>696</v>
      </c>
      <c r="D1057" s="393" t="s">
        <v>381</v>
      </c>
      <c r="E1057" s="393" t="s">
        <v>5499</v>
      </c>
      <c r="F1057" s="450" t="s">
        <v>481</v>
      </c>
      <c r="G1057" s="450" t="s">
        <v>4530</v>
      </c>
      <c r="H1057" s="394">
        <f>VLOOKUP(A1057,'02.04.2024'!$A$2:$D$70989,3,FALSE)</f>
        <v>1151</v>
      </c>
      <c r="I1057" s="395"/>
      <c r="J1057" s="414">
        <v>300</v>
      </c>
      <c r="K1057" s="396"/>
      <c r="L1057" s="396"/>
      <c r="M1057" s="396">
        <v>43747</v>
      </c>
      <c r="N1057" s="579"/>
      <c r="O1057" s="394">
        <v>9782747097888</v>
      </c>
      <c r="P1057" s="451" t="s">
        <v>1337</v>
      </c>
      <c r="Q1057" s="394">
        <v>8611494</v>
      </c>
      <c r="R1057" s="398">
        <v>6.2</v>
      </c>
      <c r="S1057" s="398">
        <f t="shared" si="159"/>
        <v>5.8767772511848344</v>
      </c>
      <c r="T1057" s="452">
        <v>5.5E-2</v>
      </c>
      <c r="U1057" s="1077"/>
      <c r="V1057" s="400">
        <f t="shared" si="158"/>
        <v>0</v>
      </c>
      <c r="W1057" s="401">
        <f t="shared" si="161"/>
        <v>0</v>
      </c>
      <c r="X1057" s="402"/>
      <c r="Y1057" s="402"/>
      <c r="Z1057" s="402"/>
      <c r="AA1057" s="402"/>
      <c r="AB1057" s="402"/>
      <c r="AC1057" s="403">
        <f t="shared" si="160"/>
        <v>0</v>
      </c>
      <c r="AD1057" s="404">
        <f>IF($AC$2430&lt;85,AC1057,AC1057-(AC1057*'EN-TÊTE DÉLÉGUES'!$C$37))</f>
        <v>0</v>
      </c>
      <c r="AE1057" s="405">
        <f t="shared" si="162"/>
        <v>5.5E-2</v>
      </c>
      <c r="AF1057" s="406">
        <f t="shared" si="163"/>
        <v>0</v>
      </c>
      <c r="AG1057" s="407">
        <f t="shared" si="164"/>
        <v>0</v>
      </c>
    </row>
    <row r="1058" spans="1:33" s="408" customFormat="1" ht="12" customHeight="1" x14ac:dyDescent="0.15">
      <c r="A1058" s="391">
        <v>9791036302756</v>
      </c>
      <c r="B1058" s="395">
        <v>47</v>
      </c>
      <c r="C1058" s="450" t="s">
        <v>696</v>
      </c>
      <c r="D1058" s="393" t="s">
        <v>381</v>
      </c>
      <c r="E1058" s="393" t="s">
        <v>5499</v>
      </c>
      <c r="F1058" s="450" t="s">
        <v>481</v>
      </c>
      <c r="G1058" s="450" t="s">
        <v>4531</v>
      </c>
      <c r="H1058" s="394">
        <f>VLOOKUP(A1058,'02.04.2024'!$A$2:$D$70989,3,FALSE)</f>
        <v>1239</v>
      </c>
      <c r="I1058" s="395"/>
      <c r="J1058" s="414">
        <v>850</v>
      </c>
      <c r="K1058" s="396"/>
      <c r="L1058" s="396"/>
      <c r="M1058" s="396">
        <v>43873</v>
      </c>
      <c r="N1058" s="396"/>
      <c r="O1058" s="397">
        <v>9791036302756</v>
      </c>
      <c r="P1058" s="409" t="s">
        <v>1882</v>
      </c>
      <c r="Q1058" s="397">
        <v>2904140</v>
      </c>
      <c r="R1058" s="398">
        <v>6.2</v>
      </c>
      <c r="S1058" s="398">
        <f t="shared" si="159"/>
        <v>5.8767772511848344</v>
      </c>
      <c r="T1058" s="399">
        <v>5.5E-2</v>
      </c>
      <c r="U1058" s="1077"/>
      <c r="V1058" s="400">
        <f t="shared" si="158"/>
        <v>0</v>
      </c>
      <c r="W1058" s="401">
        <f t="shared" si="161"/>
        <v>0</v>
      </c>
      <c r="X1058" s="402"/>
      <c r="Y1058" s="402"/>
      <c r="Z1058" s="402"/>
      <c r="AA1058" s="402"/>
      <c r="AB1058" s="402"/>
      <c r="AC1058" s="403">
        <f t="shared" si="160"/>
        <v>0</v>
      </c>
      <c r="AD1058" s="404">
        <f>IF($AC$2430&lt;85,AC1058,AC1058-(AC1058*'EN-TÊTE DÉLÉGUES'!$C$37))</f>
        <v>0</v>
      </c>
      <c r="AE1058" s="405">
        <f t="shared" si="162"/>
        <v>5.5E-2</v>
      </c>
      <c r="AF1058" s="406">
        <f t="shared" si="163"/>
        <v>0</v>
      </c>
      <c r="AG1058" s="407">
        <f t="shared" si="164"/>
        <v>0</v>
      </c>
    </row>
    <row r="1059" spans="1:33" s="408" customFormat="1" ht="12" customHeight="1" x14ac:dyDescent="0.15">
      <c r="A1059" s="391">
        <v>9791036302763</v>
      </c>
      <c r="B1059" s="395">
        <v>47</v>
      </c>
      <c r="C1059" s="450" t="s">
        <v>696</v>
      </c>
      <c r="D1059" s="393" t="s">
        <v>381</v>
      </c>
      <c r="E1059" s="393" t="s">
        <v>5499</v>
      </c>
      <c r="F1059" s="450" t="s">
        <v>481</v>
      </c>
      <c r="G1059" s="450" t="s">
        <v>1883</v>
      </c>
      <c r="H1059" s="394">
        <f>VLOOKUP(A1059,'02.04.2024'!$A$2:$D$70989,3,FALSE)</f>
        <v>970</v>
      </c>
      <c r="I1059" s="395"/>
      <c r="J1059" s="414">
        <v>850</v>
      </c>
      <c r="K1059" s="396"/>
      <c r="L1059" s="396"/>
      <c r="M1059" s="396">
        <v>43985</v>
      </c>
      <c r="N1059" s="579"/>
      <c r="O1059" s="397">
        <v>9791036302763</v>
      </c>
      <c r="P1059" s="409" t="s">
        <v>1884</v>
      </c>
      <c r="Q1059" s="397">
        <v>2904263</v>
      </c>
      <c r="R1059" s="398">
        <v>6.2</v>
      </c>
      <c r="S1059" s="398">
        <f t="shared" si="159"/>
        <v>5.8767772511848344</v>
      </c>
      <c r="T1059" s="399">
        <v>5.5E-2</v>
      </c>
      <c r="U1059" s="1077"/>
      <c r="V1059" s="400">
        <f t="shared" si="158"/>
        <v>0</v>
      </c>
      <c r="W1059" s="401">
        <f t="shared" si="161"/>
        <v>0</v>
      </c>
      <c r="X1059" s="402"/>
      <c r="Y1059" s="402"/>
      <c r="Z1059" s="402"/>
      <c r="AA1059" s="402"/>
      <c r="AB1059" s="402"/>
      <c r="AC1059" s="403">
        <f t="shared" si="160"/>
        <v>0</v>
      </c>
      <c r="AD1059" s="404">
        <f>IF($AC$2430&lt;85,AC1059,AC1059-(AC1059*'EN-TÊTE DÉLÉGUES'!$C$37))</f>
        <v>0</v>
      </c>
      <c r="AE1059" s="405">
        <f t="shared" si="162"/>
        <v>5.5E-2</v>
      </c>
      <c r="AF1059" s="406">
        <f t="shared" si="163"/>
        <v>0</v>
      </c>
      <c r="AG1059" s="407">
        <f t="shared" si="164"/>
        <v>0</v>
      </c>
    </row>
    <row r="1060" spans="1:33" s="408" customFormat="1" ht="12" customHeight="1" x14ac:dyDescent="0.15">
      <c r="A1060" s="391">
        <v>9791036302770</v>
      </c>
      <c r="B1060" s="395">
        <v>47</v>
      </c>
      <c r="C1060" s="450" t="s">
        <v>696</v>
      </c>
      <c r="D1060" s="450" t="s">
        <v>381</v>
      </c>
      <c r="E1060" s="393" t="s">
        <v>5499</v>
      </c>
      <c r="F1060" s="450" t="s">
        <v>481</v>
      </c>
      <c r="G1060" s="450" t="s">
        <v>4532</v>
      </c>
      <c r="H1060" s="394">
        <f>VLOOKUP(A1060,'02.04.2024'!$A$2:$D$70989,3,FALSE)</f>
        <v>1644</v>
      </c>
      <c r="I1060" s="395"/>
      <c r="J1060" s="414">
        <v>850</v>
      </c>
      <c r="K1060" s="396"/>
      <c r="L1060" s="396"/>
      <c r="M1060" s="396">
        <v>44300</v>
      </c>
      <c r="N1060" s="396"/>
      <c r="O1060" s="397">
        <v>9791036302770</v>
      </c>
      <c r="P1060" s="409" t="s">
        <v>2229</v>
      </c>
      <c r="Q1060" s="397">
        <v>7645288</v>
      </c>
      <c r="R1060" s="398">
        <v>6.2</v>
      </c>
      <c r="S1060" s="398">
        <f t="shared" si="159"/>
        <v>5.8767772511848344</v>
      </c>
      <c r="T1060" s="399">
        <v>5.5E-2</v>
      </c>
      <c r="U1060" s="1077"/>
      <c r="V1060" s="400">
        <f t="shared" si="158"/>
        <v>0</v>
      </c>
      <c r="W1060" s="401">
        <f t="shared" si="161"/>
        <v>0</v>
      </c>
      <c r="X1060" s="402"/>
      <c r="Y1060" s="402"/>
      <c r="Z1060" s="402"/>
      <c r="AA1060" s="402"/>
      <c r="AB1060" s="402"/>
      <c r="AC1060" s="403">
        <f t="shared" si="160"/>
        <v>0</v>
      </c>
      <c r="AD1060" s="404">
        <f>IF($AC$2430&lt;85,AC1060,AC1060-(AC1060*'EN-TÊTE DÉLÉGUES'!$C$37))</f>
        <v>0</v>
      </c>
      <c r="AE1060" s="405">
        <f t="shared" si="162"/>
        <v>5.5E-2</v>
      </c>
      <c r="AF1060" s="406">
        <f t="shared" si="163"/>
        <v>0</v>
      </c>
      <c r="AG1060" s="407">
        <f t="shared" si="164"/>
        <v>0</v>
      </c>
    </row>
    <row r="1061" spans="1:33" s="408" customFormat="1" ht="12" customHeight="1" x14ac:dyDescent="0.15">
      <c r="A1061" s="391">
        <v>9791036318986</v>
      </c>
      <c r="B1061" s="395">
        <v>47</v>
      </c>
      <c r="C1061" s="393" t="s">
        <v>696</v>
      </c>
      <c r="D1061" s="450" t="s">
        <v>381</v>
      </c>
      <c r="E1061" s="393" t="s">
        <v>5499</v>
      </c>
      <c r="F1061" s="393" t="s">
        <v>481</v>
      </c>
      <c r="G1061" s="450" t="s">
        <v>4165</v>
      </c>
      <c r="H1061" s="394">
        <f>VLOOKUP(A1061,'02.04.2024'!$A$2:$D$70989,3,FALSE)</f>
        <v>2381</v>
      </c>
      <c r="I1061" s="395"/>
      <c r="J1061" s="395">
        <v>200</v>
      </c>
      <c r="K1061" s="601"/>
      <c r="L1061" s="396"/>
      <c r="M1061" s="396">
        <v>44475</v>
      </c>
      <c r="N1061" s="516"/>
      <c r="O1061" s="397">
        <v>9791036318986</v>
      </c>
      <c r="P1061" s="395" t="s">
        <v>2792</v>
      </c>
      <c r="Q1061" s="395">
        <v>4568862</v>
      </c>
      <c r="R1061" s="398">
        <v>6.2</v>
      </c>
      <c r="S1061" s="398">
        <f t="shared" si="159"/>
        <v>5.8767772511848344</v>
      </c>
      <c r="T1061" s="399">
        <v>5.5E-2</v>
      </c>
      <c r="U1061" s="1077"/>
      <c r="V1061" s="400">
        <f t="shared" si="158"/>
        <v>0</v>
      </c>
      <c r="W1061" s="401">
        <f t="shared" si="161"/>
        <v>0</v>
      </c>
      <c r="X1061" s="402"/>
      <c r="Y1061" s="402"/>
      <c r="Z1061" s="402"/>
      <c r="AA1061" s="402"/>
      <c r="AB1061" s="402"/>
      <c r="AC1061" s="403">
        <f t="shared" si="160"/>
        <v>0</v>
      </c>
      <c r="AD1061" s="404">
        <f>IF($AC$2430&lt;85,AC1061,AC1061-(AC1061*'EN-TÊTE DÉLÉGUES'!$C$37))</f>
        <v>0</v>
      </c>
      <c r="AE1061" s="405">
        <f t="shared" si="162"/>
        <v>5.5E-2</v>
      </c>
      <c r="AF1061" s="406">
        <f t="shared" si="163"/>
        <v>0</v>
      </c>
      <c r="AG1061" s="407">
        <f t="shared" si="164"/>
        <v>0</v>
      </c>
    </row>
    <row r="1062" spans="1:33" s="408" customFormat="1" ht="12" customHeight="1" x14ac:dyDescent="0.15">
      <c r="A1062" s="391">
        <v>9791036330353</v>
      </c>
      <c r="B1062" s="395">
        <v>47</v>
      </c>
      <c r="C1062" s="393" t="s">
        <v>696</v>
      </c>
      <c r="D1062" s="393" t="s">
        <v>381</v>
      </c>
      <c r="E1062" s="393" t="s">
        <v>5499</v>
      </c>
      <c r="F1062" s="393" t="s">
        <v>3262</v>
      </c>
      <c r="G1062" s="450" t="s">
        <v>3263</v>
      </c>
      <c r="H1062" s="394">
        <f>VLOOKUP(A1062,'02.04.2024'!$A$2:$D$70989,3,FALSE)</f>
        <v>2410</v>
      </c>
      <c r="I1062" s="395"/>
      <c r="J1062" s="395">
        <v>200</v>
      </c>
      <c r="K1062" s="396"/>
      <c r="L1062" s="396"/>
      <c r="M1062" s="396">
        <v>44664</v>
      </c>
      <c r="N1062" s="579"/>
      <c r="O1062" s="397">
        <v>9791036330353</v>
      </c>
      <c r="P1062" s="409" t="s">
        <v>3261</v>
      </c>
      <c r="Q1062" s="397">
        <v>3762151</v>
      </c>
      <c r="R1062" s="398">
        <v>6.2</v>
      </c>
      <c r="S1062" s="398">
        <f t="shared" si="159"/>
        <v>5.8767772511848344</v>
      </c>
      <c r="T1062" s="399">
        <v>5.5E-2</v>
      </c>
      <c r="U1062" s="1077"/>
      <c r="V1062" s="400">
        <f t="shared" si="158"/>
        <v>0</v>
      </c>
      <c r="W1062" s="401">
        <f t="shared" si="161"/>
        <v>0</v>
      </c>
      <c r="X1062" s="402"/>
      <c r="Y1062" s="402"/>
      <c r="Z1062" s="402"/>
      <c r="AA1062" s="402"/>
      <c r="AB1062" s="402"/>
      <c r="AC1062" s="403">
        <f t="shared" si="160"/>
        <v>0</v>
      </c>
      <c r="AD1062" s="404">
        <f>IF($AC$2430&lt;85,AC1062,AC1062-(AC1062*'EN-TÊTE DÉLÉGUES'!$C$37))</f>
        <v>0</v>
      </c>
      <c r="AE1062" s="405">
        <f t="shared" si="162"/>
        <v>5.5E-2</v>
      </c>
      <c r="AF1062" s="406">
        <f t="shared" si="163"/>
        <v>0</v>
      </c>
      <c r="AG1062" s="407">
        <f t="shared" si="164"/>
        <v>0</v>
      </c>
    </row>
    <row r="1063" spans="1:33" s="420" customFormat="1" ht="12" customHeight="1" x14ac:dyDescent="0.15">
      <c r="A1063" s="411">
        <v>9791036330476</v>
      </c>
      <c r="B1063" s="395">
        <v>47</v>
      </c>
      <c r="C1063" s="393" t="s">
        <v>696</v>
      </c>
      <c r="D1063" s="393" t="s">
        <v>381</v>
      </c>
      <c r="E1063" s="393" t="s">
        <v>5499</v>
      </c>
      <c r="F1063" s="393" t="s">
        <v>3262</v>
      </c>
      <c r="G1063" s="450" t="s">
        <v>3901</v>
      </c>
      <c r="H1063" s="394">
        <f>VLOOKUP(A1063,'02.04.2024'!$A$2:$D$70989,3,FALSE)</f>
        <v>957</v>
      </c>
      <c r="I1063" s="413"/>
      <c r="J1063" s="413">
        <v>200</v>
      </c>
      <c r="K1063" s="415"/>
      <c r="L1063" s="415"/>
      <c r="M1063" s="416">
        <v>44839</v>
      </c>
      <c r="N1063" s="416"/>
      <c r="O1063" s="394">
        <v>9791036330476</v>
      </c>
      <c r="P1063" s="417" t="s">
        <v>3902</v>
      </c>
      <c r="Q1063" s="414">
        <v>3832340</v>
      </c>
      <c r="R1063" s="418">
        <v>6.2</v>
      </c>
      <c r="S1063" s="398">
        <f t="shared" si="159"/>
        <v>5.8767772511848344</v>
      </c>
      <c r="T1063" s="419">
        <v>5.5E-2</v>
      </c>
      <c r="U1063" s="1077"/>
      <c r="V1063" s="400">
        <f t="shared" si="158"/>
        <v>0</v>
      </c>
      <c r="W1063" s="401">
        <f t="shared" si="161"/>
        <v>0</v>
      </c>
      <c r="AC1063" s="453">
        <f t="shared" si="160"/>
        <v>0</v>
      </c>
      <c r="AD1063" s="454">
        <f>IF($AC$2430&lt;85,AC1063,AC1063-(AC1063*'EN-TÊTE DÉLÉGUES'!$C$37))</f>
        <v>0</v>
      </c>
      <c r="AE1063" s="455">
        <f t="shared" si="162"/>
        <v>5.5E-2</v>
      </c>
      <c r="AF1063" s="456">
        <f t="shared" si="163"/>
        <v>0</v>
      </c>
      <c r="AG1063" s="457">
        <f t="shared" si="164"/>
        <v>0</v>
      </c>
    </row>
    <row r="1064" spans="1:33" s="446" customFormat="1" ht="12" customHeight="1" x14ac:dyDescent="0.15">
      <c r="A1064" s="427">
        <v>9791036354212</v>
      </c>
      <c r="B1064" s="481">
        <v>47</v>
      </c>
      <c r="C1064" s="429" t="s">
        <v>696</v>
      </c>
      <c r="D1064" s="429" t="s">
        <v>381</v>
      </c>
      <c r="E1064" s="429" t="s">
        <v>5499</v>
      </c>
      <c r="F1064" s="429" t="s">
        <v>3262</v>
      </c>
      <c r="G1064" s="430" t="s">
        <v>4339</v>
      </c>
      <c r="H1064" s="431">
        <f>VLOOKUP(A1064,'02.04.2024'!$A$2:$D$70989,3,FALSE)</f>
        <v>1124</v>
      </c>
      <c r="I1064" s="432"/>
      <c r="J1064" s="432">
        <v>200</v>
      </c>
      <c r="K1064" s="433"/>
      <c r="L1064" s="433"/>
      <c r="M1064" s="433">
        <v>45021</v>
      </c>
      <c r="N1064" s="433" t="s">
        <v>1811</v>
      </c>
      <c r="O1064" s="434">
        <v>9791036354212</v>
      </c>
      <c r="P1064" s="435" t="s">
        <v>4285</v>
      </c>
      <c r="Q1064" s="434">
        <v>7855341</v>
      </c>
      <c r="R1064" s="436">
        <v>6.2</v>
      </c>
      <c r="S1064" s="436">
        <f t="shared" si="159"/>
        <v>5.8767772511848344</v>
      </c>
      <c r="T1064" s="437">
        <v>5.5E-2</v>
      </c>
      <c r="U1064" s="1082"/>
      <c r="V1064" s="438">
        <f t="shared" si="158"/>
        <v>0</v>
      </c>
      <c r="W1064" s="439">
        <f t="shared" si="161"/>
        <v>0</v>
      </c>
      <c r="X1064" s="588"/>
      <c r="Y1064" s="588"/>
      <c r="Z1064" s="588"/>
      <c r="AA1064" s="588"/>
      <c r="AB1064" s="588"/>
      <c r="AC1064" s="453">
        <f t="shared" si="160"/>
        <v>0</v>
      </c>
      <c r="AD1064" s="454">
        <f>IF($AC$2430&lt;85,AC1064,AC1064-(AC1064*'EN-TÊTE DÉLÉGUES'!$C$37))</f>
        <v>0</v>
      </c>
      <c r="AE1064" s="455">
        <f t="shared" si="162"/>
        <v>5.5E-2</v>
      </c>
      <c r="AF1064" s="456">
        <f t="shared" si="163"/>
        <v>0</v>
      </c>
      <c r="AG1064" s="457">
        <f t="shared" si="164"/>
        <v>0</v>
      </c>
    </row>
    <row r="1065" spans="1:33" s="408" customFormat="1" ht="12" customHeight="1" x14ac:dyDescent="0.15">
      <c r="A1065" s="449">
        <v>9791036324369</v>
      </c>
      <c r="B1065" s="414">
        <v>47</v>
      </c>
      <c r="C1065" s="450" t="s">
        <v>696</v>
      </c>
      <c r="D1065" s="450" t="s">
        <v>381</v>
      </c>
      <c r="E1065" s="393" t="s">
        <v>5499</v>
      </c>
      <c r="F1065" s="450" t="s">
        <v>4534</v>
      </c>
      <c r="G1065" s="450" t="s">
        <v>4533</v>
      </c>
      <c r="H1065" s="394">
        <f>VLOOKUP(A1065,'02.04.2024'!$A$2:$D$70989,3,FALSE)</f>
        <v>753</v>
      </c>
      <c r="I1065" s="395"/>
      <c r="J1065" s="414">
        <v>300</v>
      </c>
      <c r="K1065" s="396"/>
      <c r="L1065" s="396"/>
      <c r="M1065" s="396">
        <v>44300</v>
      </c>
      <c r="N1065" s="396"/>
      <c r="O1065" s="394">
        <v>9791036324369</v>
      </c>
      <c r="P1065" s="451" t="s">
        <v>2495</v>
      </c>
      <c r="Q1065" s="394">
        <v>7370787</v>
      </c>
      <c r="R1065" s="398">
        <v>6.2</v>
      </c>
      <c r="S1065" s="398">
        <f t="shared" si="159"/>
        <v>5.8767772511848344</v>
      </c>
      <c r="T1065" s="452">
        <v>5.5E-2</v>
      </c>
      <c r="U1065" s="1077"/>
      <c r="V1065" s="400">
        <f t="shared" si="158"/>
        <v>0</v>
      </c>
      <c r="W1065" s="401">
        <f t="shared" si="161"/>
        <v>0</v>
      </c>
      <c r="X1065" s="402"/>
      <c r="Y1065" s="402"/>
      <c r="Z1065" s="402"/>
      <c r="AA1065" s="402"/>
      <c r="AB1065" s="402"/>
      <c r="AC1065" s="403">
        <f t="shared" si="160"/>
        <v>0</v>
      </c>
      <c r="AD1065" s="404">
        <f>IF($AC$2430&lt;85,AC1065,AC1065-(AC1065*'EN-TÊTE DÉLÉGUES'!$C$37))</f>
        <v>0</v>
      </c>
      <c r="AE1065" s="405">
        <f t="shared" si="162"/>
        <v>5.5E-2</v>
      </c>
      <c r="AF1065" s="406">
        <f t="shared" si="163"/>
        <v>0</v>
      </c>
      <c r="AG1065" s="407">
        <f t="shared" si="164"/>
        <v>0</v>
      </c>
    </row>
    <row r="1066" spans="1:33" s="408" customFormat="1" ht="12" customHeight="1" x14ac:dyDescent="0.15">
      <c r="A1066" s="449">
        <v>9791036324352</v>
      </c>
      <c r="B1066" s="414">
        <v>47</v>
      </c>
      <c r="C1066" s="450" t="s">
        <v>696</v>
      </c>
      <c r="D1066" s="450" t="s">
        <v>381</v>
      </c>
      <c r="E1066" s="393" t="s">
        <v>5499</v>
      </c>
      <c r="F1066" s="450" t="s">
        <v>4534</v>
      </c>
      <c r="G1066" s="450" t="s">
        <v>2330</v>
      </c>
      <c r="H1066" s="394">
        <f>VLOOKUP(A1066,'02.04.2024'!$A$2:$D$70989,3,FALSE)</f>
        <v>152</v>
      </c>
      <c r="I1066" s="395"/>
      <c r="J1066" s="414">
        <v>300</v>
      </c>
      <c r="K1066" s="396"/>
      <c r="L1066" s="396"/>
      <c r="M1066" s="396">
        <v>44300</v>
      </c>
      <c r="N1066" s="579"/>
      <c r="O1066" s="394">
        <v>9791036324352</v>
      </c>
      <c r="P1066" s="451" t="s">
        <v>2328</v>
      </c>
      <c r="Q1066" s="394">
        <v>7370541</v>
      </c>
      <c r="R1066" s="398">
        <v>6.2</v>
      </c>
      <c r="S1066" s="398">
        <f t="shared" si="159"/>
        <v>5.8767772511848344</v>
      </c>
      <c r="T1066" s="452">
        <v>5.5E-2</v>
      </c>
      <c r="U1066" s="1077"/>
      <c r="V1066" s="400">
        <f t="shared" si="158"/>
        <v>0</v>
      </c>
      <c r="W1066" s="401">
        <f t="shared" si="161"/>
        <v>0</v>
      </c>
      <c r="X1066" s="402"/>
      <c r="Y1066" s="402"/>
      <c r="Z1066" s="402"/>
      <c r="AA1066" s="402"/>
      <c r="AB1066" s="402"/>
      <c r="AC1066" s="403">
        <f t="shared" si="160"/>
        <v>0</v>
      </c>
      <c r="AD1066" s="404">
        <f>IF($AC$2430&lt;85,AC1066,AC1066-(AC1066*'EN-TÊTE DÉLÉGUES'!$C$37))</f>
        <v>0</v>
      </c>
      <c r="AE1066" s="405">
        <f t="shared" si="162"/>
        <v>5.5E-2</v>
      </c>
      <c r="AF1066" s="406">
        <f t="shared" si="163"/>
        <v>0</v>
      </c>
      <c r="AG1066" s="407">
        <f t="shared" si="164"/>
        <v>0</v>
      </c>
    </row>
    <row r="1067" spans="1:33" s="408" customFormat="1" ht="12" customHeight="1" x14ac:dyDescent="0.15">
      <c r="A1067" s="449">
        <v>9791036332678</v>
      </c>
      <c r="B1067" s="414">
        <v>47</v>
      </c>
      <c r="C1067" s="393" t="s">
        <v>696</v>
      </c>
      <c r="D1067" s="450" t="s">
        <v>381</v>
      </c>
      <c r="E1067" s="393" t="s">
        <v>5499</v>
      </c>
      <c r="F1067" s="450" t="s">
        <v>4534</v>
      </c>
      <c r="G1067" s="514" t="s">
        <v>2926</v>
      </c>
      <c r="H1067" s="394">
        <f>VLOOKUP(A1067,'02.04.2024'!$A$2:$D$70989,3,FALSE)</f>
        <v>229</v>
      </c>
      <c r="I1067" s="414"/>
      <c r="J1067" s="414">
        <v>300</v>
      </c>
      <c r="K1067" s="396"/>
      <c r="L1067" s="396"/>
      <c r="M1067" s="396">
        <v>44475</v>
      </c>
      <c r="N1067" s="395"/>
      <c r="O1067" s="394">
        <v>9791036332678</v>
      </c>
      <c r="P1067" s="414" t="s">
        <v>2779</v>
      </c>
      <c r="Q1067" s="414">
        <v>5552547</v>
      </c>
      <c r="R1067" s="398">
        <v>6.2</v>
      </c>
      <c r="S1067" s="398">
        <f t="shared" si="159"/>
        <v>5.8767772511848344</v>
      </c>
      <c r="T1067" s="452">
        <v>5.5E-2</v>
      </c>
      <c r="U1067" s="1077"/>
      <c r="V1067" s="400">
        <f t="shared" si="158"/>
        <v>0</v>
      </c>
      <c r="W1067" s="401">
        <f t="shared" si="161"/>
        <v>0</v>
      </c>
      <c r="X1067" s="402"/>
      <c r="Y1067" s="402"/>
      <c r="Z1067" s="402"/>
      <c r="AA1067" s="402"/>
      <c r="AB1067" s="402"/>
      <c r="AC1067" s="403">
        <f t="shared" si="160"/>
        <v>0</v>
      </c>
      <c r="AD1067" s="404">
        <f>IF($AC$2430&lt;85,AC1067,AC1067-(AC1067*'EN-TÊTE DÉLÉGUES'!$C$37))</f>
        <v>0</v>
      </c>
      <c r="AE1067" s="405">
        <f t="shared" si="162"/>
        <v>5.5E-2</v>
      </c>
      <c r="AF1067" s="406">
        <f t="shared" si="163"/>
        <v>0</v>
      </c>
      <c r="AG1067" s="407">
        <f t="shared" si="164"/>
        <v>0</v>
      </c>
    </row>
    <row r="1068" spans="1:33" s="408" customFormat="1" ht="12" customHeight="1" x14ac:dyDescent="0.15">
      <c r="A1068" s="449">
        <v>9791036332661</v>
      </c>
      <c r="B1068" s="414">
        <v>47</v>
      </c>
      <c r="C1068" s="450" t="s">
        <v>696</v>
      </c>
      <c r="D1068" s="450" t="s">
        <v>381</v>
      </c>
      <c r="E1068" s="393" t="s">
        <v>5499</v>
      </c>
      <c r="F1068" s="450" t="s">
        <v>4534</v>
      </c>
      <c r="G1068" s="514" t="s">
        <v>2780</v>
      </c>
      <c r="H1068" s="394">
        <f>VLOOKUP(A1068,'02.04.2024'!$A$2:$D$70989,3,FALSE)</f>
        <v>299</v>
      </c>
      <c r="I1068" s="414"/>
      <c r="J1068" s="414">
        <v>300</v>
      </c>
      <c r="K1068" s="396"/>
      <c r="L1068" s="396"/>
      <c r="M1068" s="396">
        <v>44475</v>
      </c>
      <c r="N1068" s="395"/>
      <c r="O1068" s="394">
        <v>9791036332661</v>
      </c>
      <c r="P1068" s="414" t="s">
        <v>2778</v>
      </c>
      <c r="Q1068" s="414">
        <v>5552424</v>
      </c>
      <c r="R1068" s="398">
        <v>6.2</v>
      </c>
      <c r="S1068" s="398">
        <f t="shared" si="159"/>
        <v>5.8767772511848344</v>
      </c>
      <c r="T1068" s="452">
        <v>5.5E-2</v>
      </c>
      <c r="U1068" s="1077"/>
      <c r="V1068" s="400">
        <f t="shared" ref="V1068:V1131" si="165">AC1068</f>
        <v>0</v>
      </c>
      <c r="W1068" s="401">
        <f t="shared" si="161"/>
        <v>0</v>
      </c>
      <c r="X1068" s="402"/>
      <c r="Y1068" s="402"/>
      <c r="Z1068" s="402"/>
      <c r="AA1068" s="402"/>
      <c r="AB1068" s="402"/>
      <c r="AC1068" s="403">
        <f t="shared" si="160"/>
        <v>0</v>
      </c>
      <c r="AD1068" s="404">
        <f>IF($AC$2430&lt;85,AC1068,AC1068-(AC1068*'EN-TÊTE DÉLÉGUES'!$C$37))</f>
        <v>0</v>
      </c>
      <c r="AE1068" s="405">
        <f t="shared" si="162"/>
        <v>5.5E-2</v>
      </c>
      <c r="AF1068" s="406">
        <f t="shared" si="163"/>
        <v>0</v>
      </c>
      <c r="AG1068" s="407">
        <f t="shared" si="164"/>
        <v>0</v>
      </c>
    </row>
    <row r="1069" spans="1:33" s="408" customFormat="1" ht="12" customHeight="1" x14ac:dyDescent="0.15">
      <c r="A1069" s="449">
        <v>9791036342011</v>
      </c>
      <c r="B1069" s="414">
        <v>47</v>
      </c>
      <c r="C1069" s="450" t="s">
        <v>696</v>
      </c>
      <c r="D1069" s="450" t="s">
        <v>381</v>
      </c>
      <c r="E1069" s="393" t="s">
        <v>5499</v>
      </c>
      <c r="F1069" s="450" t="s">
        <v>4534</v>
      </c>
      <c r="G1069" s="514" t="s">
        <v>4535</v>
      </c>
      <c r="H1069" s="394">
        <f>VLOOKUP(A1069,'02.04.2024'!$A$2:$D$70989,3,FALSE)</f>
        <v>1125</v>
      </c>
      <c r="I1069" s="414"/>
      <c r="J1069" s="414">
        <v>300</v>
      </c>
      <c r="K1069" s="396"/>
      <c r="L1069" s="396"/>
      <c r="M1069" s="396">
        <v>44664</v>
      </c>
      <c r="N1069" s="395"/>
      <c r="O1069" s="394">
        <v>9791036342011</v>
      </c>
      <c r="P1069" s="414" t="s">
        <v>3268</v>
      </c>
      <c r="Q1069" s="414">
        <v>8490870</v>
      </c>
      <c r="R1069" s="398">
        <v>6.2</v>
      </c>
      <c r="S1069" s="398">
        <f t="shared" si="159"/>
        <v>5.8767772511848344</v>
      </c>
      <c r="T1069" s="452">
        <v>5.5E-2</v>
      </c>
      <c r="U1069" s="1077"/>
      <c r="V1069" s="400">
        <f t="shared" si="165"/>
        <v>0</v>
      </c>
      <c r="W1069" s="401">
        <f t="shared" si="161"/>
        <v>0</v>
      </c>
      <c r="X1069" s="402"/>
      <c r="Y1069" s="402"/>
      <c r="Z1069" s="402"/>
      <c r="AA1069" s="402"/>
      <c r="AB1069" s="402"/>
      <c r="AC1069" s="403">
        <f t="shared" si="160"/>
        <v>0</v>
      </c>
      <c r="AD1069" s="404">
        <f>IF($AC$2430&lt;85,AC1069,AC1069-(AC1069*'EN-TÊTE DÉLÉGUES'!$C$37))</f>
        <v>0</v>
      </c>
      <c r="AE1069" s="405">
        <f t="shared" si="162"/>
        <v>5.5E-2</v>
      </c>
      <c r="AF1069" s="406">
        <f t="shared" si="163"/>
        <v>0</v>
      </c>
      <c r="AG1069" s="407">
        <f t="shared" si="164"/>
        <v>0</v>
      </c>
    </row>
    <row r="1070" spans="1:33" s="420" customFormat="1" ht="12" customHeight="1" x14ac:dyDescent="0.15">
      <c r="A1070" s="411">
        <v>9791036342004</v>
      </c>
      <c r="B1070" s="414">
        <v>47</v>
      </c>
      <c r="C1070" s="450" t="s">
        <v>696</v>
      </c>
      <c r="D1070" s="450" t="s">
        <v>381</v>
      </c>
      <c r="E1070" s="393" t="s">
        <v>5499</v>
      </c>
      <c r="F1070" s="450" t="s">
        <v>4534</v>
      </c>
      <c r="G1070" s="450" t="s">
        <v>4536</v>
      </c>
      <c r="H1070" s="394">
        <f>VLOOKUP(A1070,'02.04.2024'!$A$2:$D$70989,3,FALSE)</f>
        <v>1670</v>
      </c>
      <c r="I1070" s="413"/>
      <c r="J1070" s="414">
        <v>300</v>
      </c>
      <c r="K1070" s="415"/>
      <c r="L1070" s="415"/>
      <c r="M1070" s="416">
        <v>44839</v>
      </c>
      <c r="N1070" s="416"/>
      <c r="O1070" s="394">
        <v>9791036342004</v>
      </c>
      <c r="P1070" s="417" t="s">
        <v>3893</v>
      </c>
      <c r="Q1070" s="414">
        <v>8490747</v>
      </c>
      <c r="R1070" s="418">
        <v>6.2</v>
      </c>
      <c r="S1070" s="398">
        <f t="shared" si="159"/>
        <v>5.8767772511848344</v>
      </c>
      <c r="T1070" s="419">
        <v>5.5E-2</v>
      </c>
      <c r="U1070" s="1077"/>
      <c r="V1070" s="400">
        <f t="shared" si="165"/>
        <v>0</v>
      </c>
      <c r="W1070" s="401">
        <f t="shared" si="161"/>
        <v>0</v>
      </c>
      <c r="AC1070" s="453">
        <f t="shared" si="160"/>
        <v>0</v>
      </c>
      <c r="AD1070" s="454">
        <f>IF($AC$2430&lt;85,AC1070,AC1070-(AC1070*'EN-TÊTE DÉLÉGUES'!$C$37))</f>
        <v>0</v>
      </c>
      <c r="AE1070" s="455">
        <f t="shared" si="162"/>
        <v>5.5E-2</v>
      </c>
      <c r="AF1070" s="456">
        <f t="shared" si="163"/>
        <v>0</v>
      </c>
      <c r="AG1070" s="457">
        <f t="shared" si="164"/>
        <v>0</v>
      </c>
    </row>
    <row r="1071" spans="1:33" s="408" customFormat="1" ht="12" customHeight="1" x14ac:dyDescent="0.15">
      <c r="A1071" s="391">
        <v>9791036315916</v>
      </c>
      <c r="B1071" s="414">
        <v>47</v>
      </c>
      <c r="C1071" s="393" t="s">
        <v>696</v>
      </c>
      <c r="D1071" s="514" t="s">
        <v>381</v>
      </c>
      <c r="E1071" s="393" t="s">
        <v>5499</v>
      </c>
      <c r="F1071" s="450" t="s">
        <v>4534</v>
      </c>
      <c r="G1071" s="393" t="s">
        <v>2331</v>
      </c>
      <c r="H1071" s="394">
        <f>VLOOKUP(A1071,'02.04.2024'!$A$2:$D$70989,3,FALSE)</f>
        <v>370</v>
      </c>
      <c r="I1071" s="395"/>
      <c r="J1071" s="414">
        <v>300</v>
      </c>
      <c r="K1071" s="396"/>
      <c r="L1071" s="396"/>
      <c r="M1071" s="396">
        <v>44300</v>
      </c>
      <c r="N1071" s="396"/>
      <c r="O1071" s="397">
        <v>9791036315916</v>
      </c>
      <c r="P1071" s="409" t="s">
        <v>2329</v>
      </c>
      <c r="Q1071" s="397">
        <v>1366282</v>
      </c>
      <c r="R1071" s="398">
        <v>6.2</v>
      </c>
      <c r="S1071" s="398">
        <f t="shared" si="159"/>
        <v>5.8767772511848344</v>
      </c>
      <c r="T1071" s="399">
        <v>5.5E-2</v>
      </c>
      <c r="U1071" s="1077"/>
      <c r="V1071" s="400">
        <f t="shared" si="165"/>
        <v>0</v>
      </c>
      <c r="W1071" s="401">
        <f t="shared" si="161"/>
        <v>0</v>
      </c>
      <c r="X1071" s="402"/>
      <c r="Y1071" s="402"/>
      <c r="Z1071" s="402"/>
      <c r="AA1071" s="402"/>
      <c r="AB1071" s="402"/>
      <c r="AC1071" s="403">
        <f t="shared" si="160"/>
        <v>0</v>
      </c>
      <c r="AD1071" s="404">
        <f>IF($AC$2430&lt;85,AC1071,AC1071-(AC1071*'EN-TÊTE DÉLÉGUES'!$C$37))</f>
        <v>0</v>
      </c>
      <c r="AE1071" s="405">
        <f t="shared" si="162"/>
        <v>5.5E-2</v>
      </c>
      <c r="AF1071" s="406">
        <f t="shared" si="163"/>
        <v>0</v>
      </c>
      <c r="AG1071" s="407">
        <f t="shared" si="164"/>
        <v>0</v>
      </c>
    </row>
    <row r="1072" spans="1:33" s="446" customFormat="1" ht="12" customHeight="1" x14ac:dyDescent="0.15">
      <c r="A1072" s="427">
        <v>9791036348198</v>
      </c>
      <c r="B1072" s="481">
        <v>48</v>
      </c>
      <c r="C1072" s="429" t="s">
        <v>696</v>
      </c>
      <c r="D1072" s="429" t="s">
        <v>381</v>
      </c>
      <c r="E1072" s="429" t="s">
        <v>5499</v>
      </c>
      <c r="F1072" s="429" t="s">
        <v>4534</v>
      </c>
      <c r="G1072" s="469" t="s">
        <v>4537</v>
      </c>
      <c r="H1072" s="431">
        <f>VLOOKUP(A1072,'02.04.2024'!$A$2:$D$70989,3,FALSE)</f>
        <v>865</v>
      </c>
      <c r="I1072" s="432"/>
      <c r="J1072" s="481">
        <v>300</v>
      </c>
      <c r="K1072" s="433"/>
      <c r="L1072" s="433"/>
      <c r="M1072" s="433">
        <v>45021</v>
      </c>
      <c r="N1072" s="434" t="s">
        <v>1811</v>
      </c>
      <c r="O1072" s="434">
        <v>9791036348198</v>
      </c>
      <c r="P1072" s="434" t="s">
        <v>4274</v>
      </c>
      <c r="Q1072" s="470">
        <v>4065508</v>
      </c>
      <c r="R1072" s="436">
        <v>6.2</v>
      </c>
      <c r="S1072" s="436">
        <f t="shared" si="159"/>
        <v>5.8767772511848344</v>
      </c>
      <c r="T1072" s="471">
        <v>5.5E-2</v>
      </c>
      <c r="U1072" s="1082"/>
      <c r="V1072" s="438">
        <f t="shared" si="165"/>
        <v>0</v>
      </c>
      <c r="W1072" s="439">
        <f t="shared" si="161"/>
        <v>0</v>
      </c>
      <c r="X1072" s="440"/>
      <c r="Y1072" s="440"/>
      <c r="Z1072" s="440"/>
      <c r="AA1072" s="440"/>
      <c r="AB1072" s="440"/>
      <c r="AC1072" s="453">
        <f t="shared" si="160"/>
        <v>0</v>
      </c>
      <c r="AD1072" s="454">
        <f>IF($AC$2430&lt;85,AC1072,AC1072-(AC1072*'EN-TÊTE DÉLÉGUES'!$C$37))</f>
        <v>0</v>
      </c>
      <c r="AE1072" s="455">
        <f t="shared" si="162"/>
        <v>5.5E-2</v>
      </c>
      <c r="AF1072" s="456">
        <f t="shared" si="163"/>
        <v>0</v>
      </c>
      <c r="AG1072" s="457">
        <f t="shared" si="164"/>
        <v>0</v>
      </c>
    </row>
    <row r="1073" spans="1:36" s="408" customFormat="1" ht="12" customHeight="1" x14ac:dyDescent="0.15">
      <c r="A1073" s="391">
        <v>9791036310324</v>
      </c>
      <c r="B1073" s="395">
        <v>48</v>
      </c>
      <c r="C1073" s="426" t="s">
        <v>697</v>
      </c>
      <c r="D1073" s="393" t="s">
        <v>381</v>
      </c>
      <c r="E1073" s="515" t="s">
        <v>209</v>
      </c>
      <c r="F1073" s="515" t="s">
        <v>814</v>
      </c>
      <c r="G1073" s="393" t="s">
        <v>3595</v>
      </c>
      <c r="H1073" s="394">
        <f>VLOOKUP(A1073,'02.04.2024'!$A$2:$D$70989,3,FALSE)</f>
        <v>800</v>
      </c>
      <c r="I1073" s="395"/>
      <c r="J1073" s="414">
        <v>300</v>
      </c>
      <c r="K1073" s="396"/>
      <c r="L1073" s="396"/>
      <c r="M1073" s="396">
        <v>43726</v>
      </c>
      <c r="N1073" s="579"/>
      <c r="O1073" s="397">
        <v>9791036310324</v>
      </c>
      <c r="P1073" s="409" t="s">
        <v>1368</v>
      </c>
      <c r="Q1073" s="397">
        <v>4658211</v>
      </c>
      <c r="R1073" s="398">
        <v>6.9</v>
      </c>
      <c r="S1073" s="398">
        <f t="shared" si="159"/>
        <v>6.5402843601895739</v>
      </c>
      <c r="T1073" s="399">
        <v>5.5E-2</v>
      </c>
      <c r="U1073" s="1077"/>
      <c r="V1073" s="400">
        <f t="shared" si="165"/>
        <v>0</v>
      </c>
      <c r="W1073" s="401">
        <f t="shared" si="161"/>
        <v>0</v>
      </c>
      <c r="X1073" s="402"/>
      <c r="Y1073" s="402"/>
      <c r="Z1073" s="402"/>
      <c r="AA1073" s="402"/>
      <c r="AB1073" s="402"/>
      <c r="AC1073" s="403">
        <f t="shared" si="160"/>
        <v>0</v>
      </c>
      <c r="AD1073" s="404">
        <f>IF($AC$2430&lt;85,AC1073,AC1073-(AC1073*'EN-TÊTE DÉLÉGUES'!$C$37))</f>
        <v>0</v>
      </c>
      <c r="AE1073" s="405">
        <f t="shared" si="162"/>
        <v>5.5E-2</v>
      </c>
      <c r="AF1073" s="406">
        <f t="shared" si="163"/>
        <v>0</v>
      </c>
      <c r="AG1073" s="407">
        <f t="shared" si="164"/>
        <v>0</v>
      </c>
    </row>
    <row r="1074" spans="1:36" s="408" customFormat="1" ht="12" customHeight="1" x14ac:dyDescent="0.15">
      <c r="A1074" s="449">
        <v>9791036316531</v>
      </c>
      <c r="B1074" s="395">
        <v>48</v>
      </c>
      <c r="C1074" s="393" t="s">
        <v>697</v>
      </c>
      <c r="D1074" s="514" t="s">
        <v>381</v>
      </c>
      <c r="E1074" s="515" t="s">
        <v>209</v>
      </c>
      <c r="F1074" s="515" t="s">
        <v>814</v>
      </c>
      <c r="G1074" s="514" t="s">
        <v>2653</v>
      </c>
      <c r="H1074" s="394">
        <f>VLOOKUP(A1074,'02.04.2024'!$A$2:$D$70989,3,FALSE)</f>
        <v>1530</v>
      </c>
      <c r="I1074" s="414"/>
      <c r="J1074" s="414">
        <v>300</v>
      </c>
      <c r="K1074" s="396"/>
      <c r="L1074" s="396"/>
      <c r="M1074" s="396">
        <v>44447</v>
      </c>
      <c r="N1074" s="579"/>
      <c r="O1074" s="394">
        <v>9791036316531</v>
      </c>
      <c r="P1074" s="451" t="s">
        <v>2652</v>
      </c>
      <c r="Q1074" s="414">
        <v>1960863</v>
      </c>
      <c r="R1074" s="398">
        <v>6.9</v>
      </c>
      <c r="S1074" s="398">
        <f t="shared" ref="S1074:S1137" si="166">R1074/(1+T1074)</f>
        <v>6.5402843601895739</v>
      </c>
      <c r="T1074" s="452">
        <v>5.5E-2</v>
      </c>
      <c r="U1074" s="1077"/>
      <c r="V1074" s="400">
        <f t="shared" si="165"/>
        <v>0</v>
      </c>
      <c r="W1074" s="401">
        <f t="shared" si="161"/>
        <v>0</v>
      </c>
      <c r="X1074" s="402"/>
      <c r="Y1074" s="402"/>
      <c r="Z1074" s="402"/>
      <c r="AA1074" s="402"/>
      <c r="AB1074" s="402"/>
      <c r="AC1074" s="403">
        <f t="shared" si="160"/>
        <v>0</v>
      </c>
      <c r="AD1074" s="404">
        <f>IF($AC$2430&lt;85,AC1074,AC1074-(AC1074*'EN-TÊTE DÉLÉGUES'!$C$37))</f>
        <v>0</v>
      </c>
      <c r="AE1074" s="405">
        <f t="shared" si="162"/>
        <v>5.5E-2</v>
      </c>
      <c r="AF1074" s="406">
        <f t="shared" si="163"/>
        <v>0</v>
      </c>
      <c r="AG1074" s="407">
        <f t="shared" si="164"/>
        <v>0</v>
      </c>
    </row>
    <row r="1075" spans="1:36" s="408" customFormat="1" ht="12" customHeight="1" x14ac:dyDescent="0.15">
      <c r="A1075" s="449">
        <v>9791036303876</v>
      </c>
      <c r="B1075" s="414">
        <v>48</v>
      </c>
      <c r="C1075" s="393" t="s">
        <v>697</v>
      </c>
      <c r="D1075" s="514" t="s">
        <v>381</v>
      </c>
      <c r="E1075" s="515" t="s">
        <v>209</v>
      </c>
      <c r="F1075" s="515" t="s">
        <v>814</v>
      </c>
      <c r="G1075" s="514" t="s">
        <v>2654</v>
      </c>
      <c r="H1075" s="394">
        <f>VLOOKUP(A1075,'02.04.2024'!$A$2:$D$70989,3,FALSE)</f>
        <v>1696</v>
      </c>
      <c r="I1075" s="395"/>
      <c r="J1075" s="414">
        <v>300</v>
      </c>
      <c r="K1075" s="396"/>
      <c r="L1075" s="396"/>
      <c r="M1075" s="396">
        <v>43516</v>
      </c>
      <c r="N1075" s="579"/>
      <c r="O1075" s="394">
        <v>9791036303876</v>
      </c>
      <c r="P1075" s="451" t="s">
        <v>1116</v>
      </c>
      <c r="Q1075" s="414">
        <v>4607328</v>
      </c>
      <c r="R1075" s="398">
        <v>6.9</v>
      </c>
      <c r="S1075" s="398">
        <f t="shared" si="166"/>
        <v>6.5402843601895739</v>
      </c>
      <c r="T1075" s="452">
        <v>5.5E-2</v>
      </c>
      <c r="U1075" s="1077"/>
      <c r="V1075" s="400">
        <f t="shared" si="165"/>
        <v>0</v>
      </c>
      <c r="W1075" s="401">
        <f t="shared" si="161"/>
        <v>0</v>
      </c>
      <c r="X1075" s="402"/>
      <c r="Y1075" s="402"/>
      <c r="Z1075" s="402"/>
      <c r="AA1075" s="402"/>
      <c r="AB1075" s="402"/>
      <c r="AC1075" s="403">
        <f t="shared" si="160"/>
        <v>0</v>
      </c>
      <c r="AD1075" s="404">
        <f>IF($AC$2430&lt;85,AC1075,AC1075-(AC1075*'EN-TÊTE DÉLÉGUES'!$C$37))</f>
        <v>0</v>
      </c>
      <c r="AE1075" s="405">
        <f t="shared" si="162"/>
        <v>5.5E-2</v>
      </c>
      <c r="AF1075" s="406">
        <f t="shared" si="163"/>
        <v>0</v>
      </c>
      <c r="AG1075" s="407">
        <f t="shared" si="164"/>
        <v>0</v>
      </c>
    </row>
    <row r="1076" spans="1:36" s="408" customFormat="1" ht="12" customHeight="1" x14ac:dyDescent="0.15">
      <c r="A1076" s="449">
        <v>9791036314582</v>
      </c>
      <c r="B1076" s="414">
        <v>48</v>
      </c>
      <c r="C1076" s="393" t="s">
        <v>697</v>
      </c>
      <c r="D1076" s="514" t="s">
        <v>381</v>
      </c>
      <c r="E1076" s="515" t="s">
        <v>209</v>
      </c>
      <c r="F1076" s="515" t="s">
        <v>814</v>
      </c>
      <c r="G1076" s="514" t="s">
        <v>2977</v>
      </c>
      <c r="H1076" s="394">
        <f>VLOOKUP(A1076,'02.04.2024'!$A$2:$D$70989,3,FALSE)</f>
        <v>1380</v>
      </c>
      <c r="I1076" s="414"/>
      <c r="J1076" s="414">
        <v>200</v>
      </c>
      <c r="K1076" s="396"/>
      <c r="L1076" s="396"/>
      <c r="M1076" s="396">
        <v>44209</v>
      </c>
      <c r="N1076" s="396"/>
      <c r="O1076" s="394">
        <v>9791036314582</v>
      </c>
      <c r="P1076" s="451" t="s">
        <v>1885</v>
      </c>
      <c r="Q1076" s="414">
        <v>8756584</v>
      </c>
      <c r="R1076" s="398">
        <v>6.9</v>
      </c>
      <c r="S1076" s="398">
        <f t="shared" si="166"/>
        <v>6.5402843601895739</v>
      </c>
      <c r="T1076" s="452">
        <v>5.5E-2</v>
      </c>
      <c r="U1076" s="1077"/>
      <c r="V1076" s="400">
        <f t="shared" si="165"/>
        <v>0</v>
      </c>
      <c r="W1076" s="401">
        <f t="shared" si="161"/>
        <v>0</v>
      </c>
      <c r="X1076" s="402"/>
      <c r="Y1076" s="402"/>
      <c r="Z1076" s="402"/>
      <c r="AA1076" s="402"/>
      <c r="AB1076" s="402"/>
      <c r="AC1076" s="403">
        <f t="shared" si="160"/>
        <v>0</v>
      </c>
      <c r="AD1076" s="404">
        <f>IF($AC$2430&lt;85,AC1076,AC1076-(AC1076*'EN-TÊTE DÉLÉGUES'!$C$37))</f>
        <v>0</v>
      </c>
      <c r="AE1076" s="405">
        <f t="shared" si="162"/>
        <v>5.5E-2</v>
      </c>
      <c r="AF1076" s="406">
        <f t="shared" si="163"/>
        <v>0</v>
      </c>
      <c r="AG1076" s="407">
        <f t="shared" si="164"/>
        <v>0</v>
      </c>
    </row>
    <row r="1077" spans="1:36" s="408" customFormat="1" ht="12" customHeight="1" x14ac:dyDescent="0.15">
      <c r="A1077" s="449">
        <v>9791036313400</v>
      </c>
      <c r="B1077" s="395">
        <v>48</v>
      </c>
      <c r="C1077" s="393" t="s">
        <v>697</v>
      </c>
      <c r="D1077" s="514" t="s">
        <v>381</v>
      </c>
      <c r="E1077" s="515" t="s">
        <v>209</v>
      </c>
      <c r="F1077" s="515" t="s">
        <v>814</v>
      </c>
      <c r="G1077" s="514" t="s">
        <v>2655</v>
      </c>
      <c r="H1077" s="394">
        <f>VLOOKUP(A1077,'02.04.2024'!$A$2:$D$70989,3,FALSE)</f>
        <v>1076</v>
      </c>
      <c r="I1077" s="414"/>
      <c r="J1077" s="414">
        <v>200</v>
      </c>
      <c r="K1077" s="396"/>
      <c r="L1077" s="396"/>
      <c r="M1077" s="396">
        <v>44083</v>
      </c>
      <c r="N1077" s="396"/>
      <c r="O1077" s="394">
        <v>9791036313400</v>
      </c>
      <c r="P1077" s="451" t="s">
        <v>1886</v>
      </c>
      <c r="Q1077" s="414">
        <v>7492171</v>
      </c>
      <c r="R1077" s="398">
        <v>6.9</v>
      </c>
      <c r="S1077" s="398">
        <f t="shared" si="166"/>
        <v>6.5402843601895739</v>
      </c>
      <c r="T1077" s="452">
        <v>5.5E-2</v>
      </c>
      <c r="U1077" s="1077"/>
      <c r="V1077" s="400">
        <f t="shared" si="165"/>
        <v>0</v>
      </c>
      <c r="W1077" s="401">
        <f t="shared" si="161"/>
        <v>0</v>
      </c>
      <c r="X1077" s="402"/>
      <c r="Y1077" s="402"/>
      <c r="Z1077" s="402"/>
      <c r="AA1077" s="402"/>
      <c r="AB1077" s="402"/>
      <c r="AC1077" s="403">
        <f t="shared" si="160"/>
        <v>0</v>
      </c>
      <c r="AD1077" s="404">
        <f>IF($AC$2430&lt;85,AC1077,AC1077-(AC1077*'EN-TÊTE DÉLÉGUES'!$C$37))</f>
        <v>0</v>
      </c>
      <c r="AE1077" s="405">
        <f t="shared" si="162"/>
        <v>5.5E-2</v>
      </c>
      <c r="AF1077" s="406">
        <f t="shared" si="163"/>
        <v>0</v>
      </c>
      <c r="AG1077" s="407">
        <f t="shared" si="164"/>
        <v>0</v>
      </c>
    </row>
    <row r="1078" spans="1:36" s="408" customFormat="1" ht="12" customHeight="1" x14ac:dyDescent="0.15">
      <c r="A1078" s="449">
        <v>9791036316494</v>
      </c>
      <c r="B1078" s="414">
        <v>48</v>
      </c>
      <c r="C1078" s="393" t="s">
        <v>697</v>
      </c>
      <c r="D1078" s="514" t="s">
        <v>381</v>
      </c>
      <c r="E1078" s="515" t="s">
        <v>209</v>
      </c>
      <c r="F1078" s="515" t="s">
        <v>814</v>
      </c>
      <c r="G1078" s="514" t="s">
        <v>3270</v>
      </c>
      <c r="H1078" s="394">
        <f>VLOOKUP(A1078,'02.04.2024'!$A$2:$D$70989,3,FALSE)</f>
        <v>1321</v>
      </c>
      <c r="I1078" s="414"/>
      <c r="J1078" s="414">
        <v>850</v>
      </c>
      <c r="K1078" s="396"/>
      <c r="L1078" s="396"/>
      <c r="M1078" s="396">
        <v>44580</v>
      </c>
      <c r="N1078" s="396"/>
      <c r="O1078" s="394">
        <v>9791036316494</v>
      </c>
      <c r="P1078" s="451" t="s">
        <v>3269</v>
      </c>
      <c r="Q1078" s="414">
        <v>2152209</v>
      </c>
      <c r="R1078" s="398">
        <v>6.9</v>
      </c>
      <c r="S1078" s="398">
        <f t="shared" si="166"/>
        <v>6.5402843601895739</v>
      </c>
      <c r="T1078" s="452">
        <v>5.5E-2</v>
      </c>
      <c r="U1078" s="1077"/>
      <c r="V1078" s="400">
        <f t="shared" si="165"/>
        <v>0</v>
      </c>
      <c r="W1078" s="401">
        <f t="shared" si="161"/>
        <v>0</v>
      </c>
      <c r="X1078" s="402"/>
      <c r="Y1078" s="402"/>
      <c r="Z1078" s="402"/>
      <c r="AA1078" s="402"/>
      <c r="AB1078" s="402"/>
      <c r="AC1078" s="403">
        <f t="shared" ref="AC1078:AC1139" si="167">W1078/(1+AE1078)</f>
        <v>0</v>
      </c>
      <c r="AD1078" s="404">
        <f>IF($AC$2430&lt;85,AC1078,AC1078-(AC1078*'EN-TÊTE DÉLÉGUES'!$C$37))</f>
        <v>0</v>
      </c>
      <c r="AE1078" s="405">
        <f t="shared" si="162"/>
        <v>5.5E-2</v>
      </c>
      <c r="AF1078" s="406">
        <f t="shared" si="163"/>
        <v>0</v>
      </c>
      <c r="AG1078" s="407">
        <f t="shared" si="164"/>
        <v>0</v>
      </c>
    </row>
    <row r="1079" spans="1:36" s="408" customFormat="1" ht="12" customHeight="1" x14ac:dyDescent="0.15">
      <c r="A1079" s="449">
        <v>9791036320194</v>
      </c>
      <c r="B1079" s="414">
        <v>48</v>
      </c>
      <c r="C1079" s="393" t="s">
        <v>697</v>
      </c>
      <c r="D1079" s="514" t="s">
        <v>381</v>
      </c>
      <c r="E1079" s="515" t="s">
        <v>209</v>
      </c>
      <c r="F1079" s="515" t="s">
        <v>814</v>
      </c>
      <c r="G1079" s="514" t="s">
        <v>2656</v>
      </c>
      <c r="H1079" s="394">
        <f>VLOOKUP(A1079,'02.04.2024'!$A$2:$D$70989,3,FALSE)</f>
        <v>1195</v>
      </c>
      <c r="I1079" s="414"/>
      <c r="J1079" s="414">
        <v>200</v>
      </c>
      <c r="K1079" s="396"/>
      <c r="L1079" s="396"/>
      <c r="M1079" s="396">
        <v>44230</v>
      </c>
      <c r="N1079" s="396"/>
      <c r="O1079" s="394">
        <v>9791036320194</v>
      </c>
      <c r="P1079" s="451" t="s">
        <v>2173</v>
      </c>
      <c r="Q1079" s="414">
        <v>5392612</v>
      </c>
      <c r="R1079" s="398">
        <v>6.9</v>
      </c>
      <c r="S1079" s="398">
        <f t="shared" si="166"/>
        <v>6.5402843601895739</v>
      </c>
      <c r="T1079" s="452">
        <v>5.5E-2</v>
      </c>
      <c r="U1079" s="1077"/>
      <c r="V1079" s="400">
        <f t="shared" si="165"/>
        <v>0</v>
      </c>
      <c r="W1079" s="401">
        <f t="shared" si="161"/>
        <v>0</v>
      </c>
      <c r="X1079" s="402"/>
      <c r="Y1079" s="402"/>
      <c r="Z1079" s="402"/>
      <c r="AA1079" s="402"/>
      <c r="AB1079" s="402"/>
      <c r="AC1079" s="403">
        <f t="shared" si="167"/>
        <v>0</v>
      </c>
      <c r="AD1079" s="404">
        <f>IF($AC$2430&lt;85,AC1079,AC1079-(AC1079*'EN-TÊTE DÉLÉGUES'!$C$37))</f>
        <v>0</v>
      </c>
      <c r="AE1079" s="405">
        <f t="shared" si="162"/>
        <v>5.5E-2</v>
      </c>
      <c r="AF1079" s="406">
        <f t="shared" si="163"/>
        <v>0</v>
      </c>
      <c r="AG1079" s="407">
        <f t="shared" si="164"/>
        <v>0</v>
      </c>
    </row>
    <row r="1080" spans="1:36" ht="12" customHeight="1" x14ac:dyDescent="0.15">
      <c r="A1080" s="98">
        <v>9791036359910</v>
      </c>
      <c r="B1080" s="324">
        <v>48</v>
      </c>
      <c r="C1080" s="340" t="s">
        <v>697</v>
      </c>
      <c r="D1080" s="104" t="s">
        <v>381</v>
      </c>
      <c r="E1080" s="99" t="s">
        <v>209</v>
      </c>
      <c r="F1080" s="99" t="s">
        <v>4480</v>
      </c>
      <c r="G1080" s="99" t="s">
        <v>4874</v>
      </c>
      <c r="H1080" s="100">
        <f>VLOOKUP(A1080,'02.04.2024'!$A$2:$D$70989,3,FALSE)</f>
        <v>0</v>
      </c>
      <c r="I1080" s="100"/>
      <c r="J1080" s="101">
        <v>100</v>
      </c>
      <c r="K1080" s="121"/>
      <c r="L1080" s="121">
        <v>45455</v>
      </c>
      <c r="M1080" s="121"/>
      <c r="N1080" s="121" t="s">
        <v>1811</v>
      </c>
      <c r="O1080" s="102">
        <v>9791036359910</v>
      </c>
      <c r="P1080" s="102" t="s">
        <v>4875</v>
      </c>
      <c r="Q1080" s="102">
        <v>5327441</v>
      </c>
      <c r="R1080" s="327">
        <v>6.9</v>
      </c>
      <c r="S1080" s="124">
        <f t="shared" si="166"/>
        <v>6.5402843601895739</v>
      </c>
      <c r="T1080" s="357">
        <v>5.5E-2</v>
      </c>
      <c r="U1080" s="1077"/>
      <c r="V1080" s="240">
        <f>AC1080</f>
        <v>0</v>
      </c>
      <c r="W1080" s="196">
        <f t="shared" si="161"/>
        <v>0</v>
      </c>
      <c r="AC1080" s="441">
        <f>W1080/(1+AE1080)</f>
        <v>0</v>
      </c>
      <c r="AD1080" s="442">
        <f>IF($AC$2430&lt;85,AC1080,AC1080-(AC1080*'EN-TÊTE DÉLÉGUES'!$C$37))</f>
        <v>0</v>
      </c>
      <c r="AE1080" s="443">
        <f t="shared" si="162"/>
        <v>5.5E-2</v>
      </c>
      <c r="AF1080" s="444">
        <f>+AD1080*AE1080</f>
        <v>0</v>
      </c>
      <c r="AG1080" s="445">
        <f>+AD1080+AF1080</f>
        <v>0</v>
      </c>
      <c r="AH1080" s="447"/>
      <c r="AI1080" s="447"/>
      <c r="AJ1080" s="447"/>
    </row>
    <row r="1081" spans="1:36" s="446" customFormat="1" ht="12" customHeight="1" x14ac:dyDescent="0.15">
      <c r="A1081" s="937">
        <v>9791036357091</v>
      </c>
      <c r="B1081" s="1157">
        <v>48</v>
      </c>
      <c r="C1081" s="1158" t="s">
        <v>697</v>
      </c>
      <c r="D1081" s="953" t="s">
        <v>381</v>
      </c>
      <c r="E1081" s="939" t="s">
        <v>209</v>
      </c>
      <c r="F1081" s="939" t="s">
        <v>4480</v>
      </c>
      <c r="G1081" s="939" t="s">
        <v>4877</v>
      </c>
      <c r="H1081" s="941">
        <f>VLOOKUP(A1081,'02.04.2024'!$A$2:$D$70989,3,FALSE)</f>
        <v>1395</v>
      </c>
      <c r="I1081" s="941"/>
      <c r="J1081" s="938">
        <v>200</v>
      </c>
      <c r="K1081" s="942"/>
      <c r="L1081" s="942"/>
      <c r="M1081" s="942">
        <v>45371</v>
      </c>
      <c r="N1081" s="942" t="s">
        <v>1811</v>
      </c>
      <c r="O1081" s="943">
        <v>9791036357091</v>
      </c>
      <c r="P1081" s="943" t="s">
        <v>4876</v>
      </c>
      <c r="Q1081" s="943">
        <v>2607193</v>
      </c>
      <c r="R1081" s="954">
        <v>6.9</v>
      </c>
      <c r="S1081" s="945">
        <f t="shared" si="166"/>
        <v>6.5402843601895739</v>
      </c>
      <c r="T1081" s="955">
        <v>5.5E-2</v>
      </c>
      <c r="U1081" s="1101"/>
      <c r="V1081" s="947">
        <f>AC1081</f>
        <v>0</v>
      </c>
      <c r="W1081" s="948">
        <f t="shared" si="161"/>
        <v>0</v>
      </c>
      <c r="X1081" s="440"/>
      <c r="Y1081" s="440"/>
      <c r="Z1081" s="440"/>
      <c r="AA1081" s="440"/>
      <c r="AB1081" s="440"/>
      <c r="AC1081" s="441">
        <f>W1081/(1+AE1081)</f>
        <v>0</v>
      </c>
      <c r="AD1081" s="442">
        <f>IF($AC$2430&lt;85,AC1081,AC1081-(AC1081*'EN-TÊTE DÉLÉGUES'!$C$37))</f>
        <v>0</v>
      </c>
      <c r="AE1081" s="443">
        <f t="shared" si="162"/>
        <v>5.5E-2</v>
      </c>
      <c r="AF1081" s="444">
        <f>+AD1081*AE1081</f>
        <v>0</v>
      </c>
      <c r="AG1081" s="445">
        <f>+AD1081+AF1081</f>
        <v>0</v>
      </c>
    </row>
    <row r="1082" spans="1:36" ht="12" customHeight="1" x14ac:dyDescent="0.15">
      <c r="A1082" s="98">
        <v>9791036358579</v>
      </c>
      <c r="B1082" s="356">
        <v>48</v>
      </c>
      <c r="C1082" s="99" t="s">
        <v>697</v>
      </c>
      <c r="D1082" s="99" t="s">
        <v>381</v>
      </c>
      <c r="E1082" s="99" t="s">
        <v>209</v>
      </c>
      <c r="F1082" s="99" t="s">
        <v>4480</v>
      </c>
      <c r="G1082" s="99" t="s">
        <v>5191</v>
      </c>
      <c r="H1082" s="100">
        <f>VLOOKUP(A1082,'02.04.2024'!$A$2:$D$70989,3,FALSE)</f>
        <v>0</v>
      </c>
      <c r="I1082" s="101"/>
      <c r="J1082" s="101">
        <v>100</v>
      </c>
      <c r="K1082" s="121"/>
      <c r="L1082" s="121">
        <v>45414</v>
      </c>
      <c r="M1082" s="121"/>
      <c r="N1082" s="121" t="s">
        <v>1811</v>
      </c>
      <c r="O1082" s="102">
        <v>9791036358579</v>
      </c>
      <c r="P1082" s="103" t="s">
        <v>5192</v>
      </c>
      <c r="Q1082" s="101">
        <v>3487414</v>
      </c>
      <c r="R1082" s="124">
        <v>6.9</v>
      </c>
      <c r="S1082" s="124">
        <f t="shared" si="166"/>
        <v>6.5402843601895739</v>
      </c>
      <c r="T1082" s="355">
        <v>5.5E-2</v>
      </c>
      <c r="U1082" s="1077"/>
      <c r="V1082" s="240">
        <f>AC1082</f>
        <v>0</v>
      </c>
      <c r="W1082" s="196">
        <f t="shared" si="161"/>
        <v>0</v>
      </c>
      <c r="AC1082" s="441">
        <f>W1082/(1+AE1082)</f>
        <v>0</v>
      </c>
      <c r="AD1082" s="442">
        <f>IF($AC$2430&lt;85,AC1082,AC1082-(AC1082*'EN-TÊTE DÉLÉGUES'!$C$37))</f>
        <v>0</v>
      </c>
      <c r="AE1082" s="443">
        <f t="shared" si="162"/>
        <v>5.5E-2</v>
      </c>
      <c r="AF1082" s="444">
        <f>+AD1082*AE1082</f>
        <v>0</v>
      </c>
      <c r="AG1082" s="445">
        <f>+AD1082+AF1082</f>
        <v>0</v>
      </c>
      <c r="AH1082" s="447"/>
      <c r="AI1082" s="448"/>
      <c r="AJ1082" s="447"/>
    </row>
    <row r="1083" spans="1:36" s="408" customFormat="1" ht="12" customHeight="1" x14ac:dyDescent="0.15">
      <c r="A1083" s="391">
        <v>9791036344244</v>
      </c>
      <c r="B1083" s="414">
        <v>48</v>
      </c>
      <c r="C1083" s="393" t="s">
        <v>697</v>
      </c>
      <c r="D1083" s="514" t="s">
        <v>381</v>
      </c>
      <c r="E1083" s="515" t="s">
        <v>209</v>
      </c>
      <c r="F1083" s="515" t="s">
        <v>4480</v>
      </c>
      <c r="G1083" s="459" t="s">
        <v>4058</v>
      </c>
      <c r="H1083" s="394">
        <f>VLOOKUP(A1083,'02.04.2024'!$A$2:$D$70989,3,FALSE)</f>
        <v>1392</v>
      </c>
      <c r="I1083" s="395"/>
      <c r="J1083" s="395">
        <v>200</v>
      </c>
      <c r="K1083" s="396"/>
      <c r="L1083" s="396"/>
      <c r="M1083" s="396">
        <v>44993</v>
      </c>
      <c r="N1083" s="397"/>
      <c r="O1083" s="397">
        <v>9791036344244</v>
      </c>
      <c r="P1083" s="397" t="s">
        <v>4059</v>
      </c>
      <c r="Q1083" s="460">
        <v>1844287</v>
      </c>
      <c r="R1083" s="398">
        <v>6.9</v>
      </c>
      <c r="S1083" s="398">
        <f t="shared" si="166"/>
        <v>6.5402843601895739</v>
      </c>
      <c r="T1083" s="461">
        <v>5.5E-2</v>
      </c>
      <c r="U1083" s="1097"/>
      <c r="V1083" s="400">
        <f t="shared" si="165"/>
        <v>0</v>
      </c>
      <c r="W1083" s="401">
        <f t="shared" si="161"/>
        <v>0</v>
      </c>
      <c r="X1083" s="402"/>
      <c r="Y1083" s="402"/>
      <c r="Z1083" s="402"/>
      <c r="AA1083" s="402"/>
      <c r="AB1083" s="402"/>
      <c r="AC1083" s="453">
        <f t="shared" si="167"/>
        <v>0</v>
      </c>
      <c r="AD1083" s="454">
        <f>IF($AC$2430&lt;85,AC1083,AC1083-(AC1083*'EN-TÊTE DÉLÉGUES'!$C$37))</f>
        <v>0</v>
      </c>
      <c r="AE1083" s="455">
        <f t="shared" si="162"/>
        <v>5.5E-2</v>
      </c>
      <c r="AF1083" s="456">
        <f t="shared" si="163"/>
        <v>0</v>
      </c>
      <c r="AG1083" s="457">
        <f t="shared" si="164"/>
        <v>0</v>
      </c>
    </row>
    <row r="1084" spans="1:36" s="408" customFormat="1" ht="12" customHeight="1" x14ac:dyDescent="0.15">
      <c r="A1084" s="391">
        <v>9791036328879</v>
      </c>
      <c r="B1084" s="414">
        <v>48</v>
      </c>
      <c r="C1084" s="393" t="s">
        <v>697</v>
      </c>
      <c r="D1084" s="514" t="s">
        <v>381</v>
      </c>
      <c r="E1084" s="515" t="s">
        <v>209</v>
      </c>
      <c r="F1084" s="515" t="s">
        <v>4480</v>
      </c>
      <c r="G1084" s="459" t="s">
        <v>4060</v>
      </c>
      <c r="H1084" s="394">
        <f>VLOOKUP(A1084,'02.04.2024'!$A$2:$D$70989,3,FALSE)</f>
        <v>1887</v>
      </c>
      <c r="I1084" s="395"/>
      <c r="J1084" s="395">
        <v>200</v>
      </c>
      <c r="K1084" s="396"/>
      <c r="L1084" s="396"/>
      <c r="M1084" s="396">
        <v>44993</v>
      </c>
      <c r="N1084" s="397"/>
      <c r="O1084" s="397">
        <v>9791036328879</v>
      </c>
      <c r="P1084" s="397" t="s">
        <v>4061</v>
      </c>
      <c r="Q1084" s="460">
        <v>2736723</v>
      </c>
      <c r="R1084" s="398">
        <v>6.9</v>
      </c>
      <c r="S1084" s="398">
        <f t="shared" si="166"/>
        <v>6.5402843601895739</v>
      </c>
      <c r="T1084" s="461">
        <v>5.5E-2</v>
      </c>
      <c r="U1084" s="1097"/>
      <c r="V1084" s="400">
        <f t="shared" si="165"/>
        <v>0</v>
      </c>
      <c r="W1084" s="401">
        <f t="shared" si="161"/>
        <v>0</v>
      </c>
      <c r="X1084" s="402"/>
      <c r="Y1084" s="402"/>
      <c r="Z1084" s="402"/>
      <c r="AA1084" s="402"/>
      <c r="AB1084" s="402"/>
      <c r="AC1084" s="453">
        <f t="shared" si="167"/>
        <v>0</v>
      </c>
      <c r="AD1084" s="454">
        <f>IF($AC$2430&lt;85,AC1084,AC1084-(AC1084*'EN-TÊTE DÉLÉGUES'!$C$37))</f>
        <v>0</v>
      </c>
      <c r="AE1084" s="455">
        <f t="shared" si="162"/>
        <v>5.5E-2</v>
      </c>
      <c r="AF1084" s="456">
        <f t="shared" si="163"/>
        <v>0</v>
      </c>
      <c r="AG1084" s="457">
        <f t="shared" si="164"/>
        <v>0</v>
      </c>
    </row>
    <row r="1085" spans="1:36" s="446" customFormat="1" ht="12" customHeight="1" x14ac:dyDescent="0.15">
      <c r="A1085" s="427">
        <v>9791036357084</v>
      </c>
      <c r="B1085" s="481">
        <v>48</v>
      </c>
      <c r="C1085" s="429" t="s">
        <v>697</v>
      </c>
      <c r="D1085" s="592" t="s">
        <v>381</v>
      </c>
      <c r="E1085" s="465" t="s">
        <v>209</v>
      </c>
      <c r="F1085" s="465" t="s">
        <v>4480</v>
      </c>
      <c r="G1085" s="430" t="s">
        <v>4481</v>
      </c>
      <c r="H1085" s="431">
        <f>VLOOKUP(A1085,'02.04.2024'!$A$2:$D$70989,3,FALSE)</f>
        <v>1808</v>
      </c>
      <c r="I1085" s="432"/>
      <c r="J1085" s="432">
        <v>200</v>
      </c>
      <c r="K1085" s="433"/>
      <c r="L1085" s="433"/>
      <c r="M1085" s="433">
        <v>45175</v>
      </c>
      <c r="N1085" s="433" t="s">
        <v>1811</v>
      </c>
      <c r="O1085" s="434">
        <v>9791036357084</v>
      </c>
      <c r="P1085" s="435" t="s">
        <v>4482</v>
      </c>
      <c r="Q1085" s="434">
        <v>2607070</v>
      </c>
      <c r="R1085" s="436">
        <v>6.9</v>
      </c>
      <c r="S1085" s="436">
        <f t="shared" si="166"/>
        <v>6.5402843601895739</v>
      </c>
      <c r="T1085" s="471">
        <v>5.5E-2</v>
      </c>
      <c r="U1085" s="1082"/>
      <c r="V1085" s="438">
        <f t="shared" si="165"/>
        <v>0</v>
      </c>
      <c r="W1085" s="439">
        <f t="shared" si="161"/>
        <v>0</v>
      </c>
      <c r="X1085" s="440"/>
      <c r="Y1085" s="440"/>
      <c r="Z1085" s="440"/>
      <c r="AA1085" s="440"/>
      <c r="AB1085" s="440"/>
      <c r="AC1085" s="441">
        <f t="shared" si="167"/>
        <v>0</v>
      </c>
      <c r="AD1085" s="442">
        <f>IF($AC$2430&lt;85,AC1085,AC1085-(AC1085*'EN-TÊTE DÉLÉGUES'!$C$37))</f>
        <v>0</v>
      </c>
      <c r="AE1085" s="443">
        <f t="shared" si="162"/>
        <v>5.5E-2</v>
      </c>
      <c r="AF1085" s="444">
        <f t="shared" si="163"/>
        <v>0</v>
      </c>
      <c r="AG1085" s="445">
        <f t="shared" si="164"/>
        <v>0</v>
      </c>
    </row>
    <row r="1086" spans="1:36" s="446" customFormat="1" ht="12" customHeight="1" x14ac:dyDescent="0.15">
      <c r="A1086" s="427">
        <v>9791036359927</v>
      </c>
      <c r="B1086" s="463">
        <v>48</v>
      </c>
      <c r="C1086" s="464" t="s">
        <v>697</v>
      </c>
      <c r="D1086" s="465" t="s">
        <v>381</v>
      </c>
      <c r="E1086" s="429" t="s">
        <v>209</v>
      </c>
      <c r="F1086" s="429" t="s">
        <v>4480</v>
      </c>
      <c r="G1086" s="429" t="s">
        <v>2654</v>
      </c>
      <c r="H1086" s="431">
        <f>VLOOKUP(A1086,'02.04.2024'!$A$2:$D$70989,3,FALSE)</f>
        <v>2515</v>
      </c>
      <c r="I1086" s="431"/>
      <c r="J1086" s="432">
        <v>200</v>
      </c>
      <c r="K1086" s="433"/>
      <c r="L1086" s="433"/>
      <c r="M1086" s="433">
        <v>45308</v>
      </c>
      <c r="N1086" s="433" t="s">
        <v>1811</v>
      </c>
      <c r="O1086" s="434">
        <v>9791036359927</v>
      </c>
      <c r="P1086" s="434" t="s">
        <v>4873</v>
      </c>
      <c r="Q1086" s="434">
        <v>5327565</v>
      </c>
      <c r="R1086" s="466">
        <v>6.9</v>
      </c>
      <c r="S1086" s="436">
        <f t="shared" si="166"/>
        <v>6.5402843601895739</v>
      </c>
      <c r="T1086" s="467">
        <v>5.5E-2</v>
      </c>
      <c r="U1086" s="1082"/>
      <c r="V1086" s="438">
        <f t="shared" si="165"/>
        <v>0</v>
      </c>
      <c r="W1086" s="439">
        <f t="shared" si="161"/>
        <v>0</v>
      </c>
      <c r="X1086" s="440"/>
      <c r="Y1086" s="440"/>
      <c r="Z1086" s="440"/>
      <c r="AA1086" s="440"/>
      <c r="AB1086" s="440"/>
      <c r="AC1086" s="441">
        <f t="shared" si="167"/>
        <v>0</v>
      </c>
      <c r="AD1086" s="442">
        <f>IF($AC$2430&lt;85,AC1086,AC1086-(AC1086*'EN-TÊTE DÉLÉGUES'!$C$37))</f>
        <v>0</v>
      </c>
      <c r="AE1086" s="443">
        <f t="shared" si="162"/>
        <v>5.5E-2</v>
      </c>
      <c r="AF1086" s="444">
        <f t="shared" si="163"/>
        <v>0</v>
      </c>
      <c r="AG1086" s="445">
        <f t="shared" si="164"/>
        <v>0</v>
      </c>
    </row>
    <row r="1087" spans="1:36" s="408" customFormat="1" ht="12" customHeight="1" x14ac:dyDescent="0.15">
      <c r="A1087" s="449">
        <v>9791036304446</v>
      </c>
      <c r="B1087" s="395">
        <v>48</v>
      </c>
      <c r="C1087" s="393" t="s">
        <v>699</v>
      </c>
      <c r="D1087" s="514" t="s">
        <v>381</v>
      </c>
      <c r="E1087" s="515" t="s">
        <v>209</v>
      </c>
      <c r="F1087" s="515" t="s">
        <v>815</v>
      </c>
      <c r="G1087" s="514" t="s">
        <v>3596</v>
      </c>
      <c r="H1087" s="394">
        <f>VLOOKUP(A1087,'02.04.2024'!$A$2:$D$70989,3,FALSE)</f>
        <v>374</v>
      </c>
      <c r="I1087" s="414"/>
      <c r="J1087" s="414">
        <v>200</v>
      </c>
      <c r="K1087" s="396"/>
      <c r="L1087" s="396"/>
      <c r="M1087" s="396">
        <v>43355</v>
      </c>
      <c r="N1087" s="579"/>
      <c r="O1087" s="394">
        <v>9791036304446</v>
      </c>
      <c r="P1087" s="451" t="s">
        <v>684</v>
      </c>
      <c r="Q1087" s="414">
        <v>5194623</v>
      </c>
      <c r="R1087" s="398">
        <v>6.9</v>
      </c>
      <c r="S1087" s="398">
        <f t="shared" si="166"/>
        <v>6.5402843601895739</v>
      </c>
      <c r="T1087" s="452">
        <v>5.5E-2</v>
      </c>
      <c r="U1087" s="1077"/>
      <c r="V1087" s="400">
        <f t="shared" si="165"/>
        <v>0</v>
      </c>
      <c r="W1087" s="401">
        <f t="shared" si="161"/>
        <v>0</v>
      </c>
      <c r="X1087" s="402"/>
      <c r="Y1087" s="402"/>
      <c r="Z1087" s="402"/>
      <c r="AA1087" s="402"/>
      <c r="AB1087" s="402"/>
      <c r="AC1087" s="403">
        <f t="shared" si="167"/>
        <v>0</v>
      </c>
      <c r="AD1087" s="404">
        <f>IF($AC$2430&lt;85,AC1087,AC1087-(AC1087*'EN-TÊTE DÉLÉGUES'!$C$37))</f>
        <v>0</v>
      </c>
      <c r="AE1087" s="405">
        <f t="shared" si="162"/>
        <v>5.5E-2</v>
      </c>
      <c r="AF1087" s="406">
        <f t="shared" si="163"/>
        <v>0</v>
      </c>
      <c r="AG1087" s="407">
        <f t="shared" si="164"/>
        <v>0</v>
      </c>
    </row>
    <row r="1088" spans="1:36" s="408" customFormat="1" ht="12" customHeight="1" x14ac:dyDescent="0.15">
      <c r="A1088" s="391">
        <v>9791036344152</v>
      </c>
      <c r="B1088" s="395">
        <v>48</v>
      </c>
      <c r="C1088" s="393" t="s">
        <v>699</v>
      </c>
      <c r="D1088" s="514" t="s">
        <v>381</v>
      </c>
      <c r="E1088" s="515" t="s">
        <v>209</v>
      </c>
      <c r="F1088" s="515" t="s">
        <v>815</v>
      </c>
      <c r="G1088" s="459" t="s">
        <v>4541</v>
      </c>
      <c r="H1088" s="394">
        <f>VLOOKUP(A1088,'02.04.2024'!$A$2:$D$70989,3,FALSE)</f>
        <v>1127</v>
      </c>
      <c r="I1088" s="395"/>
      <c r="J1088" s="395">
        <v>200</v>
      </c>
      <c r="K1088" s="396"/>
      <c r="L1088" s="396"/>
      <c r="M1088" s="396">
        <v>44993</v>
      </c>
      <c r="N1088" s="397"/>
      <c r="O1088" s="397">
        <v>9791036344152</v>
      </c>
      <c r="P1088" s="397" t="s">
        <v>4062</v>
      </c>
      <c r="Q1088" s="460">
        <v>1828533</v>
      </c>
      <c r="R1088" s="398">
        <v>6.9</v>
      </c>
      <c r="S1088" s="398">
        <f t="shared" si="166"/>
        <v>6.5402843601895739</v>
      </c>
      <c r="T1088" s="461">
        <v>5.5E-2</v>
      </c>
      <c r="U1088" s="1097"/>
      <c r="V1088" s="400">
        <f t="shared" si="165"/>
        <v>0</v>
      </c>
      <c r="W1088" s="401">
        <f t="shared" si="161"/>
        <v>0</v>
      </c>
      <c r="X1088" s="402"/>
      <c r="Y1088" s="402"/>
      <c r="Z1088" s="402"/>
      <c r="AA1088" s="402"/>
      <c r="AB1088" s="402"/>
      <c r="AC1088" s="453">
        <f t="shared" si="167"/>
        <v>0</v>
      </c>
      <c r="AD1088" s="454">
        <f>IF($AC$2430&lt;85,AC1088,AC1088-(AC1088*'EN-TÊTE DÉLÉGUES'!$C$37))</f>
        <v>0</v>
      </c>
      <c r="AE1088" s="455">
        <f t="shared" si="162"/>
        <v>5.5E-2</v>
      </c>
      <c r="AF1088" s="456">
        <f t="shared" si="163"/>
        <v>0</v>
      </c>
      <c r="AG1088" s="457">
        <f t="shared" si="164"/>
        <v>0</v>
      </c>
    </row>
    <row r="1089" spans="1:34" s="408" customFormat="1" ht="12" customHeight="1" x14ac:dyDescent="0.15">
      <c r="A1089" s="391">
        <v>9791036304392</v>
      </c>
      <c r="B1089" s="395">
        <v>48</v>
      </c>
      <c r="C1089" s="426" t="s">
        <v>699</v>
      </c>
      <c r="D1089" s="393" t="s">
        <v>381</v>
      </c>
      <c r="E1089" s="393" t="s">
        <v>209</v>
      </c>
      <c r="F1089" s="393" t="s">
        <v>815</v>
      </c>
      <c r="G1089" s="393" t="s">
        <v>3597</v>
      </c>
      <c r="H1089" s="394">
        <f>VLOOKUP(A1089,'02.04.2024'!$A$2:$D$70989,3,FALSE)</f>
        <v>648</v>
      </c>
      <c r="I1089" s="395"/>
      <c r="J1089" s="414">
        <v>200</v>
      </c>
      <c r="K1089" s="396"/>
      <c r="L1089" s="396"/>
      <c r="M1089" s="396">
        <v>43621</v>
      </c>
      <c r="N1089" s="579"/>
      <c r="O1089" s="397">
        <v>9791036304392</v>
      </c>
      <c r="P1089" s="409" t="s">
        <v>1367</v>
      </c>
      <c r="Q1089" s="397">
        <v>5194500</v>
      </c>
      <c r="R1089" s="398">
        <v>6.9</v>
      </c>
      <c r="S1089" s="398">
        <f t="shared" si="166"/>
        <v>6.5402843601895739</v>
      </c>
      <c r="T1089" s="399">
        <v>5.5E-2</v>
      </c>
      <c r="U1089" s="1077"/>
      <c r="V1089" s="400">
        <f t="shared" si="165"/>
        <v>0</v>
      </c>
      <c r="W1089" s="401">
        <f t="shared" si="161"/>
        <v>0</v>
      </c>
      <c r="X1089" s="402"/>
      <c r="Y1089" s="402"/>
      <c r="Z1089" s="402"/>
      <c r="AA1089" s="402"/>
      <c r="AB1089" s="402"/>
      <c r="AC1089" s="403">
        <f t="shared" si="167"/>
        <v>0</v>
      </c>
      <c r="AD1089" s="404">
        <f>IF($AC$2430&lt;85,AC1089,AC1089-(AC1089*'EN-TÊTE DÉLÉGUES'!$C$37))</f>
        <v>0</v>
      </c>
      <c r="AE1089" s="405">
        <f t="shared" si="162"/>
        <v>5.5E-2</v>
      </c>
      <c r="AF1089" s="406">
        <f t="shared" si="163"/>
        <v>0</v>
      </c>
      <c r="AG1089" s="407">
        <f t="shared" si="164"/>
        <v>0</v>
      </c>
    </row>
    <row r="1090" spans="1:34" s="408" customFormat="1" ht="12" customHeight="1" x14ac:dyDescent="0.15">
      <c r="A1090" s="391">
        <v>9791036338144</v>
      </c>
      <c r="B1090" s="395">
        <v>48</v>
      </c>
      <c r="C1090" s="393" t="s">
        <v>699</v>
      </c>
      <c r="D1090" s="514" t="s">
        <v>381</v>
      </c>
      <c r="E1090" s="515" t="s">
        <v>209</v>
      </c>
      <c r="F1090" s="515" t="s">
        <v>815</v>
      </c>
      <c r="G1090" s="393" t="s">
        <v>3963</v>
      </c>
      <c r="H1090" s="394">
        <f>VLOOKUP(A1090,'02.04.2024'!$A$2:$D$70989,3,FALSE)</f>
        <v>862</v>
      </c>
      <c r="I1090" s="394"/>
      <c r="J1090" s="395">
        <v>200</v>
      </c>
      <c r="K1090" s="396"/>
      <c r="L1090" s="396"/>
      <c r="M1090" s="396">
        <v>44811</v>
      </c>
      <c r="N1090" s="396"/>
      <c r="O1090" s="397">
        <v>9791036338144</v>
      </c>
      <c r="P1090" s="397" t="s">
        <v>3751</v>
      </c>
      <c r="Q1090" s="397">
        <v>6920640</v>
      </c>
      <c r="R1090" s="490">
        <v>6.9</v>
      </c>
      <c r="S1090" s="398">
        <f t="shared" si="166"/>
        <v>6.5402843601895739</v>
      </c>
      <c r="T1090" s="452">
        <v>5.5E-2</v>
      </c>
      <c r="U1090" s="1077"/>
      <c r="V1090" s="400">
        <f t="shared" si="165"/>
        <v>0</v>
      </c>
      <c r="W1090" s="401">
        <f t="shared" ref="W1090:W1153" si="168">$R1090*$U1090</f>
        <v>0</v>
      </c>
      <c r="X1090" s="491"/>
      <c r="Y1090" s="402"/>
      <c r="Z1090" s="402"/>
      <c r="AA1090" s="402"/>
      <c r="AB1090" s="402"/>
      <c r="AC1090" s="403">
        <f t="shared" si="167"/>
        <v>0</v>
      </c>
      <c r="AD1090" s="404">
        <f>IF($AC$2430&lt;85,AC1090,AC1090-(AC1090*'EN-TÊTE DÉLÉGUES'!$C$37))</f>
        <v>0</v>
      </c>
      <c r="AE1090" s="405">
        <f t="shared" ref="AE1090:AE1153" si="169">IF(T1090=5.5%,0.055,IF(T1090=20%,0.2))</f>
        <v>5.5E-2</v>
      </c>
      <c r="AF1090" s="406">
        <f t="shared" si="163"/>
        <v>0</v>
      </c>
      <c r="AG1090" s="407">
        <f t="shared" si="164"/>
        <v>0</v>
      </c>
      <c r="AH1090" s="492"/>
    </row>
    <row r="1091" spans="1:34" s="446" customFormat="1" ht="12" customHeight="1" x14ac:dyDescent="0.15">
      <c r="A1091" s="427">
        <v>9791036357145</v>
      </c>
      <c r="B1091" s="432">
        <v>48</v>
      </c>
      <c r="C1091" s="429" t="s">
        <v>699</v>
      </c>
      <c r="D1091" s="592" t="s">
        <v>381</v>
      </c>
      <c r="E1091" s="465" t="s">
        <v>209</v>
      </c>
      <c r="F1091" s="465" t="s">
        <v>815</v>
      </c>
      <c r="G1091" s="430" t="s">
        <v>4820</v>
      </c>
      <c r="H1091" s="431">
        <f>VLOOKUP(A1091,'02.04.2024'!$A$2:$D$70989,3,FALSE)</f>
        <v>1997</v>
      </c>
      <c r="I1091" s="432"/>
      <c r="J1091" s="432">
        <v>200</v>
      </c>
      <c r="K1091" s="433"/>
      <c r="L1091" s="433"/>
      <c r="M1091" s="433">
        <v>45175</v>
      </c>
      <c r="N1091" s="433" t="s">
        <v>1811</v>
      </c>
      <c r="O1091" s="434">
        <v>9791036357145</v>
      </c>
      <c r="P1091" s="435" t="s">
        <v>4440</v>
      </c>
      <c r="Q1091" s="434">
        <v>2607809</v>
      </c>
      <c r="R1091" s="436">
        <v>6.9</v>
      </c>
      <c r="S1091" s="436">
        <f t="shared" si="166"/>
        <v>6.5402843601895739</v>
      </c>
      <c r="T1091" s="471">
        <v>5.5E-2</v>
      </c>
      <c r="U1091" s="1082"/>
      <c r="V1091" s="438">
        <f>AC1091</f>
        <v>0</v>
      </c>
      <c r="W1091" s="439">
        <f t="shared" si="168"/>
        <v>0</v>
      </c>
      <c r="X1091" s="440"/>
      <c r="Y1091" s="440"/>
      <c r="Z1091" s="440"/>
      <c r="AA1091" s="440"/>
      <c r="AB1091" s="440"/>
      <c r="AC1091" s="441">
        <f>W1091/(1+AE1091)</f>
        <v>0</v>
      </c>
      <c r="AD1091" s="442">
        <f>IF($AC$2430&lt;85,AC1091,AC1091-(AC1091*'EN-TÊTE DÉLÉGUES'!$C$37))</f>
        <v>0</v>
      </c>
      <c r="AE1091" s="443">
        <f t="shared" si="169"/>
        <v>5.5E-2</v>
      </c>
      <c r="AF1091" s="444">
        <f>+AD1091*AE1091</f>
        <v>0</v>
      </c>
      <c r="AG1091" s="445">
        <f>+AD1091+AF1091</f>
        <v>0</v>
      </c>
    </row>
    <row r="1092" spans="1:34" s="408" customFormat="1" ht="12" customHeight="1" x14ac:dyDescent="0.15">
      <c r="A1092" s="449">
        <v>9791036317293</v>
      </c>
      <c r="B1092" s="395">
        <v>48</v>
      </c>
      <c r="C1092" s="393" t="s">
        <v>699</v>
      </c>
      <c r="D1092" s="514" t="s">
        <v>381</v>
      </c>
      <c r="E1092" s="515" t="s">
        <v>209</v>
      </c>
      <c r="F1092" s="515" t="s">
        <v>815</v>
      </c>
      <c r="G1092" s="514" t="s">
        <v>3598</v>
      </c>
      <c r="H1092" s="394">
        <f>VLOOKUP(A1092,'02.04.2024'!$A$2:$D$70989,3,FALSE)</f>
        <v>391</v>
      </c>
      <c r="I1092" s="414"/>
      <c r="J1092" s="414">
        <v>200</v>
      </c>
      <c r="K1092" s="396"/>
      <c r="L1092" s="396"/>
      <c r="M1092" s="396">
        <v>44090</v>
      </c>
      <c r="N1092" s="579"/>
      <c r="O1092" s="394">
        <v>9791036317293</v>
      </c>
      <c r="P1092" s="451" t="s">
        <v>2022</v>
      </c>
      <c r="Q1092" s="414">
        <v>3556797</v>
      </c>
      <c r="R1092" s="398">
        <v>6.9</v>
      </c>
      <c r="S1092" s="398">
        <f t="shared" si="166"/>
        <v>6.5402843601895739</v>
      </c>
      <c r="T1092" s="452">
        <v>5.5E-2</v>
      </c>
      <c r="U1092" s="1077"/>
      <c r="V1092" s="400">
        <f t="shared" si="165"/>
        <v>0</v>
      </c>
      <c r="W1092" s="401">
        <f t="shared" si="168"/>
        <v>0</v>
      </c>
      <c r="X1092" s="402"/>
      <c r="Y1092" s="402"/>
      <c r="Z1092" s="402"/>
      <c r="AA1092" s="402"/>
      <c r="AB1092" s="402"/>
      <c r="AC1092" s="403">
        <f t="shared" si="167"/>
        <v>0</v>
      </c>
      <c r="AD1092" s="404">
        <f>IF($AC$2430&lt;85,AC1092,AC1092-(AC1092*'EN-TÊTE DÉLÉGUES'!$C$37))</f>
        <v>0</v>
      </c>
      <c r="AE1092" s="405">
        <f t="shared" si="169"/>
        <v>5.5E-2</v>
      </c>
      <c r="AF1092" s="406">
        <f t="shared" si="163"/>
        <v>0</v>
      </c>
      <c r="AG1092" s="407">
        <f t="shared" si="164"/>
        <v>0</v>
      </c>
    </row>
    <row r="1093" spans="1:34" s="1" customFormat="1" ht="12" customHeight="1" x14ac:dyDescent="0.15">
      <c r="A1093" s="224">
        <v>9791036316371</v>
      </c>
      <c r="B1093" s="226">
        <v>48</v>
      </c>
      <c r="C1093" s="188" t="s">
        <v>699</v>
      </c>
      <c r="D1093" s="225" t="s">
        <v>381</v>
      </c>
      <c r="E1093" s="343" t="s">
        <v>209</v>
      </c>
      <c r="F1093" s="343" t="s">
        <v>815</v>
      </c>
      <c r="G1093" s="225" t="s">
        <v>3708</v>
      </c>
      <c r="H1093" s="189">
        <f>VLOOKUP(A1093,'02.04.2024'!$A$2:$D$70989,3,FALSE)</f>
        <v>0</v>
      </c>
      <c r="I1093" s="226" t="s">
        <v>378</v>
      </c>
      <c r="J1093" s="226">
        <v>200</v>
      </c>
      <c r="K1093" s="191">
        <v>45413</v>
      </c>
      <c r="L1093" s="191"/>
      <c r="M1093" s="191">
        <v>44657</v>
      </c>
      <c r="N1093" s="190"/>
      <c r="O1093" s="189">
        <v>9791036316371</v>
      </c>
      <c r="P1093" s="226" t="s">
        <v>3271</v>
      </c>
      <c r="Q1093" s="226">
        <v>1916384</v>
      </c>
      <c r="R1093" s="194">
        <v>6.9</v>
      </c>
      <c r="S1093" s="194">
        <f t="shared" si="166"/>
        <v>6.5402843601895739</v>
      </c>
      <c r="T1093" s="350">
        <v>5.5E-2</v>
      </c>
      <c r="U1093" s="1079"/>
      <c r="V1093" s="239">
        <f t="shared" si="165"/>
        <v>0</v>
      </c>
      <c r="W1093" s="195">
        <f t="shared" si="168"/>
        <v>0</v>
      </c>
      <c r="X1093" s="197"/>
      <c r="Y1093" s="197"/>
      <c r="Z1093" s="197"/>
      <c r="AA1093" s="197"/>
      <c r="AB1093" s="197"/>
      <c r="AC1093" s="209">
        <f t="shared" si="167"/>
        <v>0</v>
      </c>
      <c r="AD1093" s="217">
        <f>IF($AC$2430&lt;85,AC1093,AC1093-(AC1093*'EN-TÊTE DÉLÉGUES'!$C$37))</f>
        <v>0</v>
      </c>
      <c r="AE1093" s="210">
        <f t="shared" si="169"/>
        <v>5.5E-2</v>
      </c>
      <c r="AF1093" s="211">
        <f t="shared" si="163"/>
        <v>0</v>
      </c>
      <c r="AG1093" s="212">
        <f t="shared" si="164"/>
        <v>0</v>
      </c>
    </row>
    <row r="1094" spans="1:34" s="408" customFormat="1" ht="12" customHeight="1" x14ac:dyDescent="0.15">
      <c r="A1094" s="391">
        <v>9791036310348</v>
      </c>
      <c r="B1094" s="414">
        <v>48</v>
      </c>
      <c r="C1094" s="426" t="s">
        <v>699</v>
      </c>
      <c r="D1094" s="393" t="s">
        <v>381</v>
      </c>
      <c r="E1094" s="393" t="s">
        <v>209</v>
      </c>
      <c r="F1094" s="393" t="s">
        <v>815</v>
      </c>
      <c r="G1094" s="393" t="s">
        <v>3599</v>
      </c>
      <c r="H1094" s="394">
        <f>VLOOKUP(A1094,'02.04.2024'!$A$2:$D$70989,3,FALSE)</f>
        <v>579</v>
      </c>
      <c r="I1094" s="395"/>
      <c r="J1094" s="414">
        <v>200</v>
      </c>
      <c r="K1094" s="396"/>
      <c r="L1094" s="396"/>
      <c r="M1094" s="396">
        <v>44083</v>
      </c>
      <c r="N1094" s="579"/>
      <c r="O1094" s="397">
        <v>9791036310348</v>
      </c>
      <c r="P1094" s="409" t="s">
        <v>1887</v>
      </c>
      <c r="Q1094" s="397">
        <v>4658457</v>
      </c>
      <c r="R1094" s="398">
        <v>6.9</v>
      </c>
      <c r="S1094" s="398">
        <f t="shared" si="166"/>
        <v>6.5402843601895739</v>
      </c>
      <c r="T1094" s="399">
        <v>5.5E-2</v>
      </c>
      <c r="U1094" s="1077"/>
      <c r="V1094" s="400">
        <f t="shared" si="165"/>
        <v>0</v>
      </c>
      <c r="W1094" s="401">
        <f t="shared" si="168"/>
        <v>0</v>
      </c>
      <c r="X1094" s="402"/>
      <c r="Y1094" s="402"/>
      <c r="Z1094" s="402"/>
      <c r="AA1094" s="402"/>
      <c r="AB1094" s="402"/>
      <c r="AC1094" s="403">
        <f t="shared" si="167"/>
        <v>0</v>
      </c>
      <c r="AD1094" s="404">
        <f>IF($AC$2430&lt;85,AC1094,AC1094-(AC1094*'EN-TÊTE DÉLÉGUES'!$C$37))</f>
        <v>0</v>
      </c>
      <c r="AE1094" s="405">
        <f t="shared" si="169"/>
        <v>5.5E-2</v>
      </c>
      <c r="AF1094" s="406">
        <f t="shared" si="163"/>
        <v>0</v>
      </c>
      <c r="AG1094" s="407">
        <f t="shared" si="164"/>
        <v>0</v>
      </c>
    </row>
    <row r="1095" spans="1:34" s="408" customFormat="1" ht="12" customHeight="1" x14ac:dyDescent="0.15">
      <c r="A1095" s="391">
        <v>9782747081344</v>
      </c>
      <c r="B1095" s="414">
        <v>48</v>
      </c>
      <c r="C1095" s="393" t="s">
        <v>699</v>
      </c>
      <c r="D1095" s="393" t="s">
        <v>381</v>
      </c>
      <c r="E1095" s="393" t="s">
        <v>209</v>
      </c>
      <c r="F1095" s="393" t="s">
        <v>815</v>
      </c>
      <c r="G1095" s="450" t="s">
        <v>3600</v>
      </c>
      <c r="H1095" s="394">
        <f>VLOOKUP(A1095,'02.04.2024'!$A$2:$D$70989,3,FALSE)</f>
        <v>3067</v>
      </c>
      <c r="I1095" s="395"/>
      <c r="J1095" s="395">
        <v>200</v>
      </c>
      <c r="K1095" s="396"/>
      <c r="L1095" s="396"/>
      <c r="M1095" s="396">
        <v>42998</v>
      </c>
      <c r="N1095" s="579"/>
      <c r="O1095" s="397">
        <v>9782747081344</v>
      </c>
      <c r="P1095" s="409" t="s">
        <v>417</v>
      </c>
      <c r="Q1095" s="397">
        <v>4053868</v>
      </c>
      <c r="R1095" s="398">
        <v>6.9</v>
      </c>
      <c r="S1095" s="398">
        <f t="shared" si="166"/>
        <v>6.5402843601895739</v>
      </c>
      <c r="T1095" s="399">
        <v>5.5E-2</v>
      </c>
      <c r="U1095" s="1077"/>
      <c r="V1095" s="400">
        <f t="shared" si="165"/>
        <v>0</v>
      </c>
      <c r="W1095" s="401">
        <f t="shared" si="168"/>
        <v>0</v>
      </c>
      <c r="X1095" s="402"/>
      <c r="Y1095" s="402"/>
      <c r="Z1095" s="402"/>
      <c r="AA1095" s="402"/>
      <c r="AB1095" s="402"/>
      <c r="AC1095" s="403">
        <f t="shared" si="167"/>
        <v>0</v>
      </c>
      <c r="AD1095" s="404">
        <f>IF($AC$2430&lt;85,AC1095,AC1095-(AC1095*'EN-TÊTE DÉLÉGUES'!$C$37))</f>
        <v>0</v>
      </c>
      <c r="AE1095" s="405">
        <f t="shared" si="169"/>
        <v>5.5E-2</v>
      </c>
      <c r="AF1095" s="406">
        <f t="shared" si="163"/>
        <v>0</v>
      </c>
      <c r="AG1095" s="407">
        <f t="shared" si="164"/>
        <v>0</v>
      </c>
    </row>
    <row r="1096" spans="1:34" s="408" customFormat="1" ht="12" customHeight="1" x14ac:dyDescent="0.15">
      <c r="A1096" s="391">
        <v>9791036309618</v>
      </c>
      <c r="B1096" s="414">
        <v>48</v>
      </c>
      <c r="C1096" s="426" t="s">
        <v>699</v>
      </c>
      <c r="D1096" s="393" t="s">
        <v>381</v>
      </c>
      <c r="E1096" s="393" t="s">
        <v>209</v>
      </c>
      <c r="F1096" s="393" t="s">
        <v>815</v>
      </c>
      <c r="G1096" s="393" t="s">
        <v>3601</v>
      </c>
      <c r="H1096" s="394">
        <f>VLOOKUP(A1096,'02.04.2024'!$A$2:$D$70989,3,FALSE)</f>
        <v>1917</v>
      </c>
      <c r="I1096" s="395"/>
      <c r="J1096" s="414">
        <v>200</v>
      </c>
      <c r="K1096" s="396"/>
      <c r="L1096" s="396"/>
      <c r="M1096" s="396">
        <v>44083</v>
      </c>
      <c r="N1096" s="579"/>
      <c r="O1096" s="397">
        <v>9791036309618</v>
      </c>
      <c r="P1096" s="409" t="s">
        <v>1888</v>
      </c>
      <c r="Q1096" s="397">
        <v>4127634</v>
      </c>
      <c r="R1096" s="398">
        <v>6.9</v>
      </c>
      <c r="S1096" s="398">
        <f t="shared" si="166"/>
        <v>6.5402843601895739</v>
      </c>
      <c r="T1096" s="399">
        <v>5.5E-2</v>
      </c>
      <c r="U1096" s="1077"/>
      <c r="V1096" s="400">
        <f t="shared" si="165"/>
        <v>0</v>
      </c>
      <c r="W1096" s="401">
        <f t="shared" si="168"/>
        <v>0</v>
      </c>
      <c r="X1096" s="402"/>
      <c r="Y1096" s="402"/>
      <c r="Z1096" s="402"/>
      <c r="AA1096" s="402"/>
      <c r="AB1096" s="402"/>
      <c r="AC1096" s="403">
        <f t="shared" si="167"/>
        <v>0</v>
      </c>
      <c r="AD1096" s="404">
        <f>IF($AC$2430&lt;85,AC1096,AC1096-(AC1096*'EN-TÊTE DÉLÉGUES'!$C$37))</f>
        <v>0</v>
      </c>
      <c r="AE1096" s="405">
        <f t="shared" si="169"/>
        <v>5.5E-2</v>
      </c>
      <c r="AF1096" s="406">
        <f t="shared" si="163"/>
        <v>0</v>
      </c>
      <c r="AG1096" s="407">
        <f t="shared" si="164"/>
        <v>0</v>
      </c>
    </row>
    <row r="1097" spans="1:34" s="408" customFormat="1" ht="12" customHeight="1" x14ac:dyDescent="0.15">
      <c r="A1097" s="391">
        <v>9791036309625</v>
      </c>
      <c r="B1097" s="395">
        <v>49</v>
      </c>
      <c r="C1097" s="426" t="s">
        <v>699</v>
      </c>
      <c r="D1097" s="393" t="s">
        <v>381</v>
      </c>
      <c r="E1097" s="393" t="s">
        <v>209</v>
      </c>
      <c r="F1097" s="393" t="s">
        <v>815</v>
      </c>
      <c r="G1097" s="393" t="s">
        <v>3602</v>
      </c>
      <c r="H1097" s="394">
        <f>VLOOKUP(A1097,'02.04.2024'!$A$2:$D$70989,3,FALSE)</f>
        <v>568</v>
      </c>
      <c r="I1097" s="395"/>
      <c r="J1097" s="414">
        <v>200</v>
      </c>
      <c r="K1097" s="396"/>
      <c r="L1097" s="396"/>
      <c r="M1097" s="396">
        <v>44083</v>
      </c>
      <c r="N1097" s="579"/>
      <c r="O1097" s="397">
        <v>9791036309625</v>
      </c>
      <c r="P1097" s="409" t="s">
        <v>1889</v>
      </c>
      <c r="Q1097" s="397">
        <v>4127757</v>
      </c>
      <c r="R1097" s="398">
        <v>6.9</v>
      </c>
      <c r="S1097" s="398">
        <f t="shared" si="166"/>
        <v>6.5402843601895739</v>
      </c>
      <c r="T1097" s="399">
        <v>5.5E-2</v>
      </c>
      <c r="U1097" s="1077"/>
      <c r="V1097" s="400">
        <f t="shared" si="165"/>
        <v>0</v>
      </c>
      <c r="W1097" s="401">
        <f t="shared" si="168"/>
        <v>0</v>
      </c>
      <c r="X1097" s="402"/>
      <c r="Y1097" s="402"/>
      <c r="Z1097" s="402"/>
      <c r="AA1097" s="402"/>
      <c r="AB1097" s="402"/>
      <c r="AC1097" s="403">
        <f t="shared" si="167"/>
        <v>0</v>
      </c>
      <c r="AD1097" s="404">
        <f>IF($AC$2430&lt;85,AC1097,AC1097-(AC1097*'EN-TÊTE DÉLÉGUES'!$C$37))</f>
        <v>0</v>
      </c>
      <c r="AE1097" s="405">
        <f t="shared" si="169"/>
        <v>5.5E-2</v>
      </c>
      <c r="AF1097" s="406">
        <f t="shared" si="163"/>
        <v>0</v>
      </c>
      <c r="AG1097" s="407">
        <f t="shared" si="164"/>
        <v>0</v>
      </c>
    </row>
    <row r="1098" spans="1:34" s="408" customFormat="1" ht="12" customHeight="1" x14ac:dyDescent="0.15">
      <c r="A1098" s="391">
        <v>9782747058773</v>
      </c>
      <c r="B1098" s="395">
        <v>49</v>
      </c>
      <c r="C1098" s="393" t="s">
        <v>699</v>
      </c>
      <c r="D1098" s="393" t="s">
        <v>381</v>
      </c>
      <c r="E1098" s="393" t="s">
        <v>209</v>
      </c>
      <c r="F1098" s="393" t="s">
        <v>815</v>
      </c>
      <c r="G1098" s="450" t="s">
        <v>3603</v>
      </c>
      <c r="H1098" s="394">
        <f>VLOOKUP(A1098,'02.04.2024'!$A$2:$D$70989,3,FALSE)</f>
        <v>2443</v>
      </c>
      <c r="I1098" s="395"/>
      <c r="J1098" s="395">
        <v>200</v>
      </c>
      <c r="K1098" s="396"/>
      <c r="L1098" s="396"/>
      <c r="M1098" s="396">
        <v>42375</v>
      </c>
      <c r="N1098" s="579"/>
      <c r="O1098" s="397">
        <v>9782747058773</v>
      </c>
      <c r="P1098" s="409" t="s">
        <v>246</v>
      </c>
      <c r="Q1098" s="397">
        <v>3246651</v>
      </c>
      <c r="R1098" s="398">
        <v>6.9</v>
      </c>
      <c r="S1098" s="398">
        <f t="shared" si="166"/>
        <v>6.5402843601895739</v>
      </c>
      <c r="T1098" s="399">
        <v>5.5E-2</v>
      </c>
      <c r="U1098" s="1077"/>
      <c r="V1098" s="400">
        <f t="shared" si="165"/>
        <v>0</v>
      </c>
      <c r="W1098" s="401">
        <f t="shared" si="168"/>
        <v>0</v>
      </c>
      <c r="X1098" s="402"/>
      <c r="Y1098" s="402"/>
      <c r="Z1098" s="402"/>
      <c r="AA1098" s="402"/>
      <c r="AB1098" s="402"/>
      <c r="AC1098" s="403">
        <f t="shared" si="167"/>
        <v>0</v>
      </c>
      <c r="AD1098" s="404">
        <f>IF($AC$2430&lt;85,AC1098,AC1098-(AC1098*'EN-TÊTE DÉLÉGUES'!$C$37))</f>
        <v>0</v>
      </c>
      <c r="AE1098" s="405">
        <f t="shared" si="169"/>
        <v>5.5E-2</v>
      </c>
      <c r="AF1098" s="406">
        <f t="shared" si="163"/>
        <v>0</v>
      </c>
      <c r="AG1098" s="407">
        <f t="shared" si="164"/>
        <v>0</v>
      </c>
    </row>
    <row r="1099" spans="1:34" s="408" customFormat="1" ht="12" customHeight="1" x14ac:dyDescent="0.15">
      <c r="A1099" s="449">
        <v>9791036304460</v>
      </c>
      <c r="B1099" s="395">
        <v>49</v>
      </c>
      <c r="C1099" s="393" t="s">
        <v>699</v>
      </c>
      <c r="D1099" s="514" t="s">
        <v>381</v>
      </c>
      <c r="E1099" s="515" t="s">
        <v>209</v>
      </c>
      <c r="F1099" s="515" t="s">
        <v>815</v>
      </c>
      <c r="G1099" s="514" t="s">
        <v>3604</v>
      </c>
      <c r="H1099" s="394">
        <f>VLOOKUP(A1099,'02.04.2024'!$A$2:$D$70989,3,FALSE)</f>
        <v>3069</v>
      </c>
      <c r="I1099" s="414"/>
      <c r="J1099" s="414">
        <v>200</v>
      </c>
      <c r="K1099" s="396"/>
      <c r="L1099" s="396"/>
      <c r="M1099" s="396">
        <v>43355</v>
      </c>
      <c r="N1099" s="579"/>
      <c r="O1099" s="394">
        <v>9791036304460</v>
      </c>
      <c r="P1099" s="451" t="s">
        <v>685</v>
      </c>
      <c r="Q1099" s="414">
        <v>5193638</v>
      </c>
      <c r="R1099" s="398">
        <v>6.9</v>
      </c>
      <c r="S1099" s="398">
        <f t="shared" si="166"/>
        <v>6.5402843601895739</v>
      </c>
      <c r="T1099" s="452">
        <v>5.5E-2</v>
      </c>
      <c r="U1099" s="1077"/>
      <c r="V1099" s="400">
        <f t="shared" si="165"/>
        <v>0</v>
      </c>
      <c r="W1099" s="401">
        <f t="shared" si="168"/>
        <v>0</v>
      </c>
      <c r="X1099" s="402"/>
      <c r="Y1099" s="402"/>
      <c r="Z1099" s="402"/>
      <c r="AA1099" s="402"/>
      <c r="AB1099" s="402"/>
      <c r="AC1099" s="403">
        <f t="shared" si="167"/>
        <v>0</v>
      </c>
      <c r="AD1099" s="404">
        <f>IF($AC$2430&lt;85,AC1099,AC1099-(AC1099*'EN-TÊTE DÉLÉGUES'!$C$37))</f>
        <v>0</v>
      </c>
      <c r="AE1099" s="405">
        <f t="shared" si="169"/>
        <v>5.5E-2</v>
      </c>
      <c r="AF1099" s="406">
        <f t="shared" si="163"/>
        <v>0</v>
      </c>
      <c r="AG1099" s="407">
        <f t="shared" si="164"/>
        <v>0</v>
      </c>
    </row>
    <row r="1100" spans="1:34" s="408" customFormat="1" ht="12" customHeight="1" x14ac:dyDescent="0.15">
      <c r="A1100" s="391">
        <v>9791036314599</v>
      </c>
      <c r="B1100" s="395">
        <v>49</v>
      </c>
      <c r="C1100" s="426" t="s">
        <v>699</v>
      </c>
      <c r="D1100" s="393" t="s">
        <v>381</v>
      </c>
      <c r="E1100" s="393" t="s">
        <v>209</v>
      </c>
      <c r="F1100" s="393" t="s">
        <v>815</v>
      </c>
      <c r="G1100" s="393" t="s">
        <v>3605</v>
      </c>
      <c r="H1100" s="394">
        <f>VLOOKUP(A1100,'02.04.2024'!$A$2:$D$70989,3,FALSE)</f>
        <v>755</v>
      </c>
      <c r="I1100" s="395"/>
      <c r="J1100" s="414">
        <v>300</v>
      </c>
      <c r="K1100" s="396"/>
      <c r="L1100" s="396"/>
      <c r="M1100" s="396">
        <v>44209</v>
      </c>
      <c r="N1100" s="579"/>
      <c r="O1100" s="397">
        <v>9791036314599</v>
      </c>
      <c r="P1100" s="409" t="s">
        <v>1890</v>
      </c>
      <c r="Q1100" s="397">
        <v>8756707</v>
      </c>
      <c r="R1100" s="398">
        <v>6.9</v>
      </c>
      <c r="S1100" s="398">
        <f t="shared" si="166"/>
        <v>6.5402843601895739</v>
      </c>
      <c r="T1100" s="399">
        <v>5.5E-2</v>
      </c>
      <c r="U1100" s="1077"/>
      <c r="V1100" s="400">
        <f t="shared" si="165"/>
        <v>0</v>
      </c>
      <c r="W1100" s="401">
        <f t="shared" si="168"/>
        <v>0</v>
      </c>
      <c r="X1100" s="402"/>
      <c r="Y1100" s="402"/>
      <c r="Z1100" s="402"/>
      <c r="AA1100" s="402"/>
      <c r="AB1100" s="402"/>
      <c r="AC1100" s="403">
        <f t="shared" si="167"/>
        <v>0</v>
      </c>
      <c r="AD1100" s="404">
        <f>IF($AC$2430&lt;85,AC1100,AC1100-(AC1100*'EN-TÊTE DÉLÉGUES'!$C$37))</f>
        <v>0</v>
      </c>
      <c r="AE1100" s="405">
        <f t="shared" si="169"/>
        <v>5.5E-2</v>
      </c>
      <c r="AF1100" s="406">
        <f t="shared" si="163"/>
        <v>0</v>
      </c>
      <c r="AG1100" s="407">
        <f t="shared" si="164"/>
        <v>0</v>
      </c>
    </row>
    <row r="1101" spans="1:34" s="408" customFormat="1" ht="12" customHeight="1" x14ac:dyDescent="0.15">
      <c r="A1101" s="391">
        <v>9791036310331</v>
      </c>
      <c r="B1101" s="395">
        <v>49</v>
      </c>
      <c r="C1101" s="426" t="s">
        <v>699</v>
      </c>
      <c r="D1101" s="393" t="s">
        <v>381</v>
      </c>
      <c r="E1101" s="393" t="s">
        <v>209</v>
      </c>
      <c r="F1101" s="393" t="s">
        <v>815</v>
      </c>
      <c r="G1101" s="393" t="s">
        <v>3606</v>
      </c>
      <c r="H1101" s="394">
        <f>VLOOKUP(A1101,'02.04.2024'!$A$2:$D$70989,3,FALSE)</f>
        <v>1070</v>
      </c>
      <c r="I1101" s="395"/>
      <c r="J1101" s="414">
        <v>200</v>
      </c>
      <c r="K1101" s="396"/>
      <c r="L1101" s="396"/>
      <c r="M1101" s="396">
        <v>43719</v>
      </c>
      <c r="N1101" s="579"/>
      <c r="O1101" s="397">
        <v>9791036310331</v>
      </c>
      <c r="P1101" s="409" t="s">
        <v>1369</v>
      </c>
      <c r="Q1101" s="397">
        <v>4658334</v>
      </c>
      <c r="R1101" s="398">
        <v>6.9</v>
      </c>
      <c r="S1101" s="398">
        <f t="shared" si="166"/>
        <v>6.5402843601895739</v>
      </c>
      <c r="T1101" s="399">
        <v>5.5E-2</v>
      </c>
      <c r="U1101" s="1077"/>
      <c r="V1101" s="400">
        <f t="shared" si="165"/>
        <v>0</v>
      </c>
      <c r="W1101" s="401">
        <f t="shared" si="168"/>
        <v>0</v>
      </c>
      <c r="X1101" s="402"/>
      <c r="Y1101" s="402"/>
      <c r="Z1101" s="402"/>
      <c r="AA1101" s="402"/>
      <c r="AB1101" s="402"/>
      <c r="AC1101" s="403">
        <f t="shared" si="167"/>
        <v>0</v>
      </c>
      <c r="AD1101" s="404">
        <f>IF($AC$2430&lt;85,AC1101,AC1101-(AC1101*'EN-TÊTE DÉLÉGUES'!$C$37))</f>
        <v>0</v>
      </c>
      <c r="AE1101" s="405">
        <f t="shared" si="169"/>
        <v>5.5E-2</v>
      </c>
      <c r="AF1101" s="406">
        <f t="shared" si="163"/>
        <v>0</v>
      </c>
      <c r="AG1101" s="407">
        <f t="shared" si="164"/>
        <v>0</v>
      </c>
    </row>
    <row r="1102" spans="1:34" s="408" customFormat="1" ht="12" customHeight="1" x14ac:dyDescent="0.15">
      <c r="A1102" s="449">
        <v>9791036302664</v>
      </c>
      <c r="B1102" s="395">
        <v>49</v>
      </c>
      <c r="C1102" s="393" t="s">
        <v>699</v>
      </c>
      <c r="D1102" s="514" t="s">
        <v>381</v>
      </c>
      <c r="E1102" s="515" t="s">
        <v>209</v>
      </c>
      <c r="F1102" s="515" t="s">
        <v>815</v>
      </c>
      <c r="G1102" s="514" t="s">
        <v>4538</v>
      </c>
      <c r="H1102" s="394">
        <f>VLOOKUP(A1102,'02.04.2024'!$A$2:$D$70989,3,FALSE)</f>
        <v>2159</v>
      </c>
      <c r="I1102" s="414"/>
      <c r="J1102" s="414">
        <v>200</v>
      </c>
      <c r="K1102" s="396"/>
      <c r="L1102" s="396"/>
      <c r="M1102" s="396">
        <v>43355</v>
      </c>
      <c r="N1102" s="579"/>
      <c r="O1102" s="394">
        <v>9791036302664</v>
      </c>
      <c r="P1102" s="451" t="s">
        <v>677</v>
      </c>
      <c r="Q1102" s="414">
        <v>2864626</v>
      </c>
      <c r="R1102" s="398">
        <v>6.9</v>
      </c>
      <c r="S1102" s="398">
        <f t="shared" si="166"/>
        <v>6.5402843601895739</v>
      </c>
      <c r="T1102" s="452">
        <v>5.5E-2</v>
      </c>
      <c r="U1102" s="1077"/>
      <c r="V1102" s="400">
        <f t="shared" si="165"/>
        <v>0</v>
      </c>
      <c r="W1102" s="401">
        <f t="shared" si="168"/>
        <v>0</v>
      </c>
      <c r="X1102" s="402"/>
      <c r="Y1102" s="402"/>
      <c r="Z1102" s="402"/>
      <c r="AA1102" s="402"/>
      <c r="AB1102" s="402"/>
      <c r="AC1102" s="403">
        <f t="shared" si="167"/>
        <v>0</v>
      </c>
      <c r="AD1102" s="404">
        <f>IF($AC$2430&lt;85,AC1102,AC1102-(AC1102*'EN-TÊTE DÉLÉGUES'!$C$37))</f>
        <v>0</v>
      </c>
      <c r="AE1102" s="405">
        <f t="shared" si="169"/>
        <v>5.5E-2</v>
      </c>
      <c r="AF1102" s="406">
        <f t="shared" si="163"/>
        <v>0</v>
      </c>
      <c r="AG1102" s="407">
        <f t="shared" si="164"/>
        <v>0</v>
      </c>
    </row>
    <row r="1103" spans="1:34" s="408" customFormat="1" ht="12" customHeight="1" x14ac:dyDescent="0.15">
      <c r="A1103" s="449">
        <v>9791036316470</v>
      </c>
      <c r="B1103" s="395">
        <v>49</v>
      </c>
      <c r="C1103" s="393" t="s">
        <v>699</v>
      </c>
      <c r="D1103" s="514" t="s">
        <v>381</v>
      </c>
      <c r="E1103" s="515" t="s">
        <v>209</v>
      </c>
      <c r="F1103" s="515" t="s">
        <v>815</v>
      </c>
      <c r="G1103" s="514" t="s">
        <v>3607</v>
      </c>
      <c r="H1103" s="394">
        <f>VLOOKUP(A1103,'02.04.2024'!$A$2:$D$70989,3,FALSE)</f>
        <v>1426</v>
      </c>
      <c r="I1103" s="414"/>
      <c r="J1103" s="414">
        <v>200</v>
      </c>
      <c r="K1103" s="396"/>
      <c r="L1103" s="396"/>
      <c r="M1103" s="396">
        <v>44447</v>
      </c>
      <c r="N1103" s="396"/>
      <c r="O1103" s="394">
        <v>9791036316470</v>
      </c>
      <c r="P1103" s="451" t="s">
        <v>2631</v>
      </c>
      <c r="Q1103" s="414">
        <v>2152578</v>
      </c>
      <c r="R1103" s="398">
        <v>6.9</v>
      </c>
      <c r="S1103" s="398">
        <f t="shared" si="166"/>
        <v>6.5402843601895739</v>
      </c>
      <c r="T1103" s="452">
        <v>5.5E-2</v>
      </c>
      <c r="U1103" s="1077"/>
      <c r="V1103" s="400">
        <f t="shared" si="165"/>
        <v>0</v>
      </c>
      <c r="W1103" s="401">
        <f t="shared" si="168"/>
        <v>0</v>
      </c>
      <c r="X1103" s="402"/>
      <c r="Y1103" s="402"/>
      <c r="Z1103" s="402"/>
      <c r="AA1103" s="402"/>
      <c r="AB1103" s="402"/>
      <c r="AC1103" s="403">
        <f t="shared" si="167"/>
        <v>0</v>
      </c>
      <c r="AD1103" s="404">
        <f>IF($AC$2430&lt;85,AC1103,AC1103-(AC1103*'EN-TÊTE DÉLÉGUES'!$C$37))</f>
        <v>0</v>
      </c>
      <c r="AE1103" s="405">
        <f t="shared" si="169"/>
        <v>5.5E-2</v>
      </c>
      <c r="AF1103" s="406">
        <f t="shared" si="163"/>
        <v>0</v>
      </c>
      <c r="AG1103" s="407">
        <f t="shared" si="164"/>
        <v>0</v>
      </c>
    </row>
    <row r="1104" spans="1:34" s="408" customFormat="1" ht="12" customHeight="1" x14ac:dyDescent="0.15">
      <c r="A1104" s="449">
        <v>9791036316418</v>
      </c>
      <c r="B1104" s="395">
        <v>49</v>
      </c>
      <c r="C1104" s="393" t="s">
        <v>699</v>
      </c>
      <c r="D1104" s="514" t="s">
        <v>381</v>
      </c>
      <c r="E1104" s="515" t="s">
        <v>209</v>
      </c>
      <c r="F1104" s="515" t="s">
        <v>815</v>
      </c>
      <c r="G1104" s="514" t="s">
        <v>3608</v>
      </c>
      <c r="H1104" s="394">
        <f>VLOOKUP(A1104,'02.04.2024'!$A$2:$D$70989,3,FALSE)</f>
        <v>961</v>
      </c>
      <c r="I1104" s="414"/>
      <c r="J1104" s="414">
        <v>200</v>
      </c>
      <c r="K1104" s="396"/>
      <c r="L1104" s="396"/>
      <c r="M1104" s="396">
        <v>44237</v>
      </c>
      <c r="N1104" s="396"/>
      <c r="O1104" s="394">
        <v>9791036316418</v>
      </c>
      <c r="P1104" s="451" t="s">
        <v>2323</v>
      </c>
      <c r="Q1104" s="414">
        <v>1966152</v>
      </c>
      <c r="R1104" s="398">
        <v>6.9</v>
      </c>
      <c r="S1104" s="398">
        <f t="shared" si="166"/>
        <v>6.5402843601895739</v>
      </c>
      <c r="T1104" s="452">
        <v>5.5E-2</v>
      </c>
      <c r="U1104" s="1077"/>
      <c r="V1104" s="400">
        <f t="shared" si="165"/>
        <v>0</v>
      </c>
      <c r="W1104" s="401">
        <f t="shared" si="168"/>
        <v>0</v>
      </c>
      <c r="X1104" s="402"/>
      <c r="Y1104" s="402"/>
      <c r="Z1104" s="402"/>
      <c r="AA1104" s="402"/>
      <c r="AB1104" s="402"/>
      <c r="AC1104" s="403">
        <f t="shared" si="167"/>
        <v>0</v>
      </c>
      <c r="AD1104" s="404">
        <f>IF($AC$2430&lt;85,AC1104,AC1104-(AC1104*'EN-TÊTE DÉLÉGUES'!$C$37))</f>
        <v>0</v>
      </c>
      <c r="AE1104" s="405">
        <f t="shared" si="169"/>
        <v>5.5E-2</v>
      </c>
      <c r="AF1104" s="406">
        <f t="shared" si="163"/>
        <v>0</v>
      </c>
      <c r="AG1104" s="407">
        <f t="shared" si="164"/>
        <v>0</v>
      </c>
    </row>
    <row r="1105" spans="1:34" s="408" customFormat="1" ht="12" customHeight="1" x14ac:dyDescent="0.15">
      <c r="A1105" s="449">
        <v>9791036304316</v>
      </c>
      <c r="B1105" s="395">
        <v>49</v>
      </c>
      <c r="C1105" s="393" t="s">
        <v>699</v>
      </c>
      <c r="D1105" s="514" t="s">
        <v>381</v>
      </c>
      <c r="E1105" s="515" t="s">
        <v>209</v>
      </c>
      <c r="F1105" s="515" t="s">
        <v>815</v>
      </c>
      <c r="G1105" s="514" t="s">
        <v>3609</v>
      </c>
      <c r="H1105" s="394">
        <f>VLOOKUP(A1105,'02.04.2024'!$A$2:$D$70989,3,FALSE)</f>
        <v>1285</v>
      </c>
      <c r="I1105" s="414"/>
      <c r="J1105" s="414">
        <v>200</v>
      </c>
      <c r="K1105" s="396"/>
      <c r="L1105" s="396"/>
      <c r="M1105" s="396">
        <v>43579</v>
      </c>
      <c r="N1105" s="579"/>
      <c r="O1105" s="394">
        <v>9791036304316</v>
      </c>
      <c r="P1105" s="451" t="s">
        <v>1117</v>
      </c>
      <c r="Q1105" s="414">
        <v>5192038</v>
      </c>
      <c r="R1105" s="398">
        <v>6.9</v>
      </c>
      <c r="S1105" s="398">
        <f t="shared" si="166"/>
        <v>6.5402843601895739</v>
      </c>
      <c r="T1105" s="452">
        <v>5.5E-2</v>
      </c>
      <c r="U1105" s="1077"/>
      <c r="V1105" s="400">
        <f t="shared" si="165"/>
        <v>0</v>
      </c>
      <c r="W1105" s="401">
        <f t="shared" si="168"/>
        <v>0</v>
      </c>
      <c r="X1105" s="402"/>
      <c r="Y1105" s="402"/>
      <c r="Z1105" s="402"/>
      <c r="AA1105" s="402"/>
      <c r="AB1105" s="402"/>
      <c r="AC1105" s="403">
        <f t="shared" si="167"/>
        <v>0</v>
      </c>
      <c r="AD1105" s="404">
        <f>IF($AC$2430&lt;85,AC1105,AC1105-(AC1105*'EN-TÊTE DÉLÉGUES'!$C$37))</f>
        <v>0</v>
      </c>
      <c r="AE1105" s="405">
        <f t="shared" si="169"/>
        <v>5.5E-2</v>
      </c>
      <c r="AF1105" s="406">
        <f t="shared" si="163"/>
        <v>0</v>
      </c>
      <c r="AG1105" s="407">
        <f t="shared" si="164"/>
        <v>0</v>
      </c>
    </row>
    <row r="1106" spans="1:34" s="509" customFormat="1" ht="12" customHeight="1" x14ac:dyDescent="0.15">
      <c r="A1106" s="511">
        <v>9791036304415</v>
      </c>
      <c r="B1106" s="510">
        <v>49</v>
      </c>
      <c r="C1106" s="497" t="s">
        <v>699</v>
      </c>
      <c r="D1106" s="590" t="s">
        <v>381</v>
      </c>
      <c r="E1106" s="660" t="s">
        <v>209</v>
      </c>
      <c r="F1106" s="660" t="s">
        <v>815</v>
      </c>
      <c r="G1106" s="590" t="s">
        <v>3610</v>
      </c>
      <c r="H1106" s="499">
        <f>VLOOKUP(A1106,'02.04.2024'!$A$2:$D$70989,3,FALSE)</f>
        <v>0</v>
      </c>
      <c r="I1106" s="510" t="s">
        <v>378</v>
      </c>
      <c r="J1106" s="510">
        <v>200</v>
      </c>
      <c r="K1106" s="501"/>
      <c r="L1106" s="501"/>
      <c r="M1106" s="501">
        <v>43355</v>
      </c>
      <c r="N1106" s="661"/>
      <c r="O1106" s="499">
        <v>9791036304415</v>
      </c>
      <c r="P1106" s="512" t="s">
        <v>686</v>
      </c>
      <c r="Q1106" s="510">
        <v>5193146</v>
      </c>
      <c r="R1106" s="504">
        <v>6.9</v>
      </c>
      <c r="S1106" s="504">
        <f t="shared" si="166"/>
        <v>6.5402843601895739</v>
      </c>
      <c r="T1106" s="513">
        <v>5.5E-2</v>
      </c>
      <c r="U1106" s="1079"/>
      <c r="V1106" s="506">
        <f t="shared" si="165"/>
        <v>0</v>
      </c>
      <c r="W1106" s="507">
        <f t="shared" si="168"/>
        <v>0</v>
      </c>
      <c r="X1106" s="508"/>
      <c r="Y1106" s="508"/>
      <c r="Z1106" s="508"/>
      <c r="AA1106" s="508"/>
      <c r="AB1106" s="508"/>
      <c r="AC1106" s="403">
        <f t="shared" si="167"/>
        <v>0</v>
      </c>
      <c r="AD1106" s="404">
        <f>IF($AC$2430&lt;85,AC1106,AC1106-(AC1106*'EN-TÊTE DÉLÉGUES'!$C$37))</f>
        <v>0</v>
      </c>
      <c r="AE1106" s="405">
        <f t="shared" si="169"/>
        <v>5.5E-2</v>
      </c>
      <c r="AF1106" s="406">
        <f t="shared" si="163"/>
        <v>0</v>
      </c>
      <c r="AG1106" s="407">
        <f t="shared" si="164"/>
        <v>0</v>
      </c>
    </row>
    <row r="1107" spans="1:34" s="408" customFormat="1" ht="12" customHeight="1" x14ac:dyDescent="0.15">
      <c r="A1107" s="449">
        <v>9791036304330</v>
      </c>
      <c r="B1107" s="395">
        <v>49</v>
      </c>
      <c r="C1107" s="393" t="s">
        <v>699</v>
      </c>
      <c r="D1107" s="514" t="s">
        <v>381</v>
      </c>
      <c r="E1107" s="515" t="s">
        <v>209</v>
      </c>
      <c r="F1107" s="515" t="s">
        <v>815</v>
      </c>
      <c r="G1107" s="514" t="s">
        <v>3611</v>
      </c>
      <c r="H1107" s="394">
        <f>VLOOKUP(A1107,'02.04.2024'!$A$2:$D$70989,3,FALSE)</f>
        <v>2097</v>
      </c>
      <c r="I1107" s="414"/>
      <c r="J1107" s="414">
        <v>200</v>
      </c>
      <c r="K1107" s="396"/>
      <c r="L1107" s="396"/>
      <c r="M1107" s="396">
        <v>43579</v>
      </c>
      <c r="N1107" s="396"/>
      <c r="O1107" s="394">
        <v>9791036304330</v>
      </c>
      <c r="P1107" s="451" t="s">
        <v>1118</v>
      </c>
      <c r="Q1107" s="414">
        <v>5192284</v>
      </c>
      <c r="R1107" s="398">
        <v>6.9</v>
      </c>
      <c r="S1107" s="398">
        <f t="shared" si="166"/>
        <v>6.5402843601895739</v>
      </c>
      <c r="T1107" s="452">
        <v>5.5E-2</v>
      </c>
      <c r="U1107" s="1077"/>
      <c r="V1107" s="400">
        <f t="shared" si="165"/>
        <v>0</v>
      </c>
      <c r="W1107" s="401">
        <f t="shared" si="168"/>
        <v>0</v>
      </c>
      <c r="X1107" s="402"/>
      <c r="Y1107" s="402"/>
      <c r="Z1107" s="402"/>
      <c r="AA1107" s="402"/>
      <c r="AB1107" s="402"/>
      <c r="AC1107" s="403">
        <f t="shared" si="167"/>
        <v>0</v>
      </c>
      <c r="AD1107" s="404">
        <f>IF($AC$2430&lt;85,AC1107,AC1107-(AC1107*'EN-TÊTE DÉLÉGUES'!$C$37))</f>
        <v>0</v>
      </c>
      <c r="AE1107" s="405">
        <f t="shared" si="169"/>
        <v>5.5E-2</v>
      </c>
      <c r="AF1107" s="406">
        <f t="shared" si="163"/>
        <v>0</v>
      </c>
      <c r="AG1107" s="407">
        <f t="shared" si="164"/>
        <v>0</v>
      </c>
    </row>
    <row r="1108" spans="1:34" s="408" customFormat="1" ht="12" customHeight="1" x14ac:dyDescent="0.15">
      <c r="A1108" s="391">
        <v>9782747038416</v>
      </c>
      <c r="B1108" s="414">
        <v>49</v>
      </c>
      <c r="C1108" s="393" t="s">
        <v>699</v>
      </c>
      <c r="D1108" s="393" t="s">
        <v>381</v>
      </c>
      <c r="E1108" s="393" t="s">
        <v>209</v>
      </c>
      <c r="F1108" s="393" t="s">
        <v>815</v>
      </c>
      <c r="G1108" s="450" t="s">
        <v>3612</v>
      </c>
      <c r="H1108" s="394">
        <f>VLOOKUP(A1108,'02.04.2024'!$A$2:$D$70989,3,FALSE)</f>
        <v>1934</v>
      </c>
      <c r="I1108" s="395"/>
      <c r="J1108" s="395">
        <v>200</v>
      </c>
      <c r="K1108" s="396"/>
      <c r="L1108" s="396"/>
      <c r="M1108" s="396">
        <v>40969</v>
      </c>
      <c r="N1108" s="579"/>
      <c r="O1108" s="397">
        <v>9782747038416</v>
      </c>
      <c r="P1108" s="409" t="s">
        <v>46</v>
      </c>
      <c r="Q1108" s="397">
        <v>3326291</v>
      </c>
      <c r="R1108" s="398">
        <v>6.9</v>
      </c>
      <c r="S1108" s="398">
        <f t="shared" si="166"/>
        <v>6.5402843601895739</v>
      </c>
      <c r="T1108" s="399">
        <v>5.5E-2</v>
      </c>
      <c r="U1108" s="1077"/>
      <c r="V1108" s="400">
        <f t="shared" si="165"/>
        <v>0</v>
      </c>
      <c r="W1108" s="401">
        <f t="shared" si="168"/>
        <v>0</v>
      </c>
      <c r="X1108" s="402"/>
      <c r="Y1108" s="402"/>
      <c r="Z1108" s="402"/>
      <c r="AA1108" s="402"/>
      <c r="AB1108" s="402"/>
      <c r="AC1108" s="403">
        <f t="shared" si="167"/>
        <v>0</v>
      </c>
      <c r="AD1108" s="404">
        <f>IF($AC$2430&lt;85,AC1108,AC1108-(AC1108*'EN-TÊTE DÉLÉGUES'!$C$37))</f>
        <v>0</v>
      </c>
      <c r="AE1108" s="405">
        <f t="shared" si="169"/>
        <v>5.5E-2</v>
      </c>
      <c r="AF1108" s="406">
        <f t="shared" si="163"/>
        <v>0</v>
      </c>
      <c r="AG1108" s="407">
        <f t="shared" si="164"/>
        <v>0</v>
      </c>
    </row>
    <row r="1109" spans="1:34" s="408" customFormat="1" ht="12" customHeight="1" x14ac:dyDescent="0.15">
      <c r="A1109" s="449">
        <v>9782747096959</v>
      </c>
      <c r="B1109" s="395">
        <v>49</v>
      </c>
      <c r="C1109" s="393" t="s">
        <v>699</v>
      </c>
      <c r="D1109" s="514" t="s">
        <v>381</v>
      </c>
      <c r="E1109" s="515" t="s">
        <v>209</v>
      </c>
      <c r="F1109" s="515" t="s">
        <v>815</v>
      </c>
      <c r="G1109" s="514" t="s">
        <v>3613</v>
      </c>
      <c r="H1109" s="394">
        <f>VLOOKUP(A1109,'02.04.2024'!$A$2:$D$70989,3,FALSE)</f>
        <v>1059</v>
      </c>
      <c r="I1109" s="414"/>
      <c r="J1109" s="414">
        <v>200</v>
      </c>
      <c r="K1109" s="396"/>
      <c r="L1109" s="396"/>
      <c r="M1109" s="396">
        <v>43572</v>
      </c>
      <c r="N1109" s="396"/>
      <c r="O1109" s="394">
        <v>9782747096959</v>
      </c>
      <c r="P1109" s="451" t="s">
        <v>1119</v>
      </c>
      <c r="Q1109" s="414">
        <v>8275771</v>
      </c>
      <c r="R1109" s="398">
        <v>6.9</v>
      </c>
      <c r="S1109" s="398">
        <f t="shared" si="166"/>
        <v>6.5402843601895739</v>
      </c>
      <c r="T1109" s="452">
        <v>5.5E-2</v>
      </c>
      <c r="U1109" s="1077"/>
      <c r="V1109" s="400">
        <f t="shared" si="165"/>
        <v>0</v>
      </c>
      <c r="W1109" s="401">
        <f t="shared" si="168"/>
        <v>0</v>
      </c>
      <c r="X1109" s="402"/>
      <c r="Y1109" s="402"/>
      <c r="Z1109" s="402"/>
      <c r="AA1109" s="402"/>
      <c r="AB1109" s="402"/>
      <c r="AC1109" s="403">
        <f t="shared" si="167"/>
        <v>0</v>
      </c>
      <c r="AD1109" s="404">
        <f>IF($AC$2430&lt;85,AC1109,AC1109-(AC1109*'EN-TÊTE DÉLÉGUES'!$C$37))</f>
        <v>0</v>
      </c>
      <c r="AE1109" s="405">
        <f t="shared" si="169"/>
        <v>5.5E-2</v>
      </c>
      <c r="AF1109" s="406">
        <f t="shared" si="163"/>
        <v>0</v>
      </c>
      <c r="AG1109" s="407">
        <f t="shared" si="164"/>
        <v>0</v>
      </c>
    </row>
    <row r="1110" spans="1:34" s="408" customFormat="1" ht="12" customHeight="1" x14ac:dyDescent="0.15">
      <c r="A1110" s="449">
        <v>9791036304408</v>
      </c>
      <c r="B1110" s="414">
        <v>49</v>
      </c>
      <c r="C1110" s="393" t="s">
        <v>699</v>
      </c>
      <c r="D1110" s="514" t="s">
        <v>381</v>
      </c>
      <c r="E1110" s="515" t="s">
        <v>209</v>
      </c>
      <c r="F1110" s="515" t="s">
        <v>815</v>
      </c>
      <c r="G1110" s="514" t="s">
        <v>3614</v>
      </c>
      <c r="H1110" s="394">
        <f>VLOOKUP(A1110,'02.04.2024'!$A$2:$D$70989,3,FALSE)</f>
        <v>1314</v>
      </c>
      <c r="I1110" s="414"/>
      <c r="J1110" s="414">
        <v>200</v>
      </c>
      <c r="K1110" s="396"/>
      <c r="L1110" s="396"/>
      <c r="M1110" s="396">
        <v>43355</v>
      </c>
      <c r="N1110" s="396"/>
      <c r="O1110" s="394">
        <v>9791036304408</v>
      </c>
      <c r="P1110" s="451" t="s">
        <v>687</v>
      </c>
      <c r="Q1110" s="414">
        <v>5193023</v>
      </c>
      <c r="R1110" s="398">
        <v>6.9</v>
      </c>
      <c r="S1110" s="398">
        <f t="shared" si="166"/>
        <v>6.5402843601895739</v>
      </c>
      <c r="T1110" s="452">
        <v>5.5E-2</v>
      </c>
      <c r="U1110" s="1077"/>
      <c r="V1110" s="400">
        <f t="shared" si="165"/>
        <v>0</v>
      </c>
      <c r="W1110" s="401">
        <f t="shared" si="168"/>
        <v>0</v>
      </c>
      <c r="X1110" s="402"/>
      <c r="Y1110" s="402"/>
      <c r="Z1110" s="402"/>
      <c r="AA1110" s="402"/>
      <c r="AB1110" s="402"/>
      <c r="AC1110" s="403">
        <f t="shared" si="167"/>
        <v>0</v>
      </c>
      <c r="AD1110" s="404">
        <f>IF($AC$2430&lt;85,AC1110,AC1110-(AC1110*'EN-TÊTE DÉLÉGUES'!$C$37))</f>
        <v>0</v>
      </c>
      <c r="AE1110" s="405">
        <f t="shared" si="169"/>
        <v>5.5E-2</v>
      </c>
      <c r="AF1110" s="406">
        <f t="shared" ref="AF1110:AF1172" si="170">+AD1110*AE1110</f>
        <v>0</v>
      </c>
      <c r="AG1110" s="407">
        <f t="shared" ref="AG1110:AG1172" si="171">+AD1110+AF1110</f>
        <v>0</v>
      </c>
    </row>
    <row r="1111" spans="1:34" s="446" customFormat="1" ht="12" customHeight="1" x14ac:dyDescent="0.15">
      <c r="A1111" s="937">
        <v>9791036358562</v>
      </c>
      <c r="B1111" s="1157">
        <v>49</v>
      </c>
      <c r="C1111" s="1158" t="s">
        <v>699</v>
      </c>
      <c r="D1111" s="953" t="s">
        <v>381</v>
      </c>
      <c r="E1111" s="939" t="s">
        <v>209</v>
      </c>
      <c r="F1111" s="939" t="s">
        <v>815</v>
      </c>
      <c r="G1111" s="939" t="s">
        <v>5573</v>
      </c>
      <c r="H1111" s="941">
        <f>VLOOKUP(A1111,'02.04.2024'!$A$2:$D$70989,3,FALSE)</f>
        <v>1476</v>
      </c>
      <c r="I1111" s="941"/>
      <c r="J1111" s="938">
        <v>200</v>
      </c>
      <c r="K1111" s="942"/>
      <c r="L1111" s="942"/>
      <c r="M1111" s="942">
        <v>45371</v>
      </c>
      <c r="N1111" s="942" t="s">
        <v>1811</v>
      </c>
      <c r="O1111" s="943">
        <v>9791036358562</v>
      </c>
      <c r="P1111" s="943" t="s">
        <v>4878</v>
      </c>
      <c r="Q1111" s="943">
        <v>3487291</v>
      </c>
      <c r="R1111" s="954">
        <v>6.9</v>
      </c>
      <c r="S1111" s="945">
        <f t="shared" si="166"/>
        <v>6.5402843601895739</v>
      </c>
      <c r="T1111" s="955">
        <v>5.5E-2</v>
      </c>
      <c r="U1111" s="1101"/>
      <c r="V1111" s="947">
        <f>AC1111</f>
        <v>0</v>
      </c>
      <c r="W1111" s="948">
        <f t="shared" si="168"/>
        <v>0</v>
      </c>
      <c r="X1111" s="440"/>
      <c r="Y1111" s="440"/>
      <c r="Z1111" s="440"/>
      <c r="AA1111" s="440"/>
      <c r="AB1111" s="440"/>
      <c r="AC1111" s="441">
        <f>W1111/(1+AE1111)</f>
        <v>0</v>
      </c>
      <c r="AD1111" s="442">
        <f>IF($AC$2430&lt;85,AC1111,AC1111-(AC1111*'EN-TÊTE DÉLÉGUES'!$C$37))</f>
        <v>0</v>
      </c>
      <c r="AE1111" s="443">
        <f t="shared" si="169"/>
        <v>5.5E-2</v>
      </c>
      <c r="AF1111" s="444">
        <f>+AD1111*AE1111</f>
        <v>0</v>
      </c>
      <c r="AG1111" s="445">
        <f>+AD1111+AF1111</f>
        <v>0</v>
      </c>
    </row>
    <row r="1112" spans="1:34" s="408" customFormat="1" ht="12" customHeight="1" x14ac:dyDescent="0.15">
      <c r="A1112" s="391">
        <v>9791036304286</v>
      </c>
      <c r="B1112" s="395">
        <v>49</v>
      </c>
      <c r="C1112" s="393" t="s">
        <v>699</v>
      </c>
      <c r="D1112" s="514" t="s">
        <v>381</v>
      </c>
      <c r="E1112" s="515" t="s">
        <v>209</v>
      </c>
      <c r="F1112" s="515" t="s">
        <v>815</v>
      </c>
      <c r="G1112" s="393" t="s">
        <v>3752</v>
      </c>
      <c r="H1112" s="394">
        <f>VLOOKUP(A1112,'02.04.2024'!$A$2:$D$70989,3,FALSE)</f>
        <v>1726</v>
      </c>
      <c r="I1112" s="394"/>
      <c r="J1112" s="395">
        <v>200</v>
      </c>
      <c r="K1112" s="396"/>
      <c r="L1112" s="396"/>
      <c r="M1112" s="396">
        <v>44811</v>
      </c>
      <c r="N1112" s="396"/>
      <c r="O1112" s="397">
        <v>9791036304286</v>
      </c>
      <c r="P1112" s="397" t="s">
        <v>3753</v>
      </c>
      <c r="Q1112" s="397">
        <v>5194130</v>
      </c>
      <c r="R1112" s="490">
        <v>6.9</v>
      </c>
      <c r="S1112" s="398">
        <f t="shared" si="166"/>
        <v>6.5402843601895739</v>
      </c>
      <c r="T1112" s="452">
        <v>5.5E-2</v>
      </c>
      <c r="U1112" s="1077"/>
      <c r="V1112" s="400">
        <f t="shared" si="165"/>
        <v>0</v>
      </c>
      <c r="W1112" s="401">
        <f t="shared" si="168"/>
        <v>0</v>
      </c>
      <c r="X1112" s="491"/>
      <c r="Y1112" s="402"/>
      <c r="Z1112" s="402"/>
      <c r="AA1112" s="402"/>
      <c r="AB1112" s="402"/>
      <c r="AC1112" s="403">
        <f t="shared" si="167"/>
        <v>0</v>
      </c>
      <c r="AD1112" s="404">
        <f>IF($AC$2430&lt;85,AC1112,AC1112-(AC1112*'EN-TÊTE DÉLÉGUES'!$C$37))</f>
        <v>0</v>
      </c>
      <c r="AE1112" s="405">
        <f t="shared" si="169"/>
        <v>5.5E-2</v>
      </c>
      <c r="AF1112" s="406">
        <f t="shared" si="170"/>
        <v>0</v>
      </c>
      <c r="AG1112" s="407">
        <f t="shared" si="171"/>
        <v>0</v>
      </c>
      <c r="AH1112" s="492"/>
    </row>
    <row r="1113" spans="1:34" s="408" customFormat="1" ht="12" customHeight="1" x14ac:dyDescent="0.15">
      <c r="A1113" s="391">
        <v>9782747045872</v>
      </c>
      <c r="B1113" s="395">
        <v>49</v>
      </c>
      <c r="C1113" s="393" t="s">
        <v>699</v>
      </c>
      <c r="D1113" s="393" t="s">
        <v>381</v>
      </c>
      <c r="E1113" s="393" t="s">
        <v>209</v>
      </c>
      <c r="F1113" s="393" t="s">
        <v>815</v>
      </c>
      <c r="G1113" s="450" t="s">
        <v>3615</v>
      </c>
      <c r="H1113" s="394">
        <f>VLOOKUP(A1113,'02.04.2024'!$A$2:$D$70989,3,FALSE)</f>
        <v>1450</v>
      </c>
      <c r="I1113" s="395"/>
      <c r="J1113" s="395">
        <v>200</v>
      </c>
      <c r="K1113" s="396"/>
      <c r="L1113" s="396"/>
      <c r="M1113" s="396">
        <v>41361</v>
      </c>
      <c r="N1113" s="579"/>
      <c r="O1113" s="397">
        <v>9782747045872</v>
      </c>
      <c r="P1113" s="409" t="s">
        <v>89</v>
      </c>
      <c r="Q1113" s="397">
        <v>3302040</v>
      </c>
      <c r="R1113" s="398">
        <v>6.9</v>
      </c>
      <c r="S1113" s="398">
        <f t="shared" si="166"/>
        <v>6.5402843601895739</v>
      </c>
      <c r="T1113" s="399">
        <v>5.5E-2</v>
      </c>
      <c r="U1113" s="1077"/>
      <c r="V1113" s="400">
        <f t="shared" si="165"/>
        <v>0</v>
      </c>
      <c r="W1113" s="401">
        <f t="shared" si="168"/>
        <v>0</v>
      </c>
      <c r="X1113" s="402"/>
      <c r="Y1113" s="402"/>
      <c r="Z1113" s="402"/>
      <c r="AA1113" s="402"/>
      <c r="AB1113" s="402"/>
      <c r="AC1113" s="403">
        <f t="shared" si="167"/>
        <v>0</v>
      </c>
      <c r="AD1113" s="404">
        <f>IF($AC$2430&lt;85,AC1113,AC1113-(AC1113*'EN-TÊTE DÉLÉGUES'!$C$37))</f>
        <v>0</v>
      </c>
      <c r="AE1113" s="405">
        <f t="shared" si="169"/>
        <v>5.5E-2</v>
      </c>
      <c r="AF1113" s="406">
        <f t="shared" si="170"/>
        <v>0</v>
      </c>
      <c r="AG1113" s="407">
        <f t="shared" si="171"/>
        <v>0</v>
      </c>
    </row>
    <row r="1114" spans="1:34" s="446" customFormat="1" ht="12" customHeight="1" x14ac:dyDescent="0.15">
      <c r="A1114" s="427">
        <v>9791036344299</v>
      </c>
      <c r="B1114" s="432">
        <v>49</v>
      </c>
      <c r="C1114" s="429" t="s">
        <v>699</v>
      </c>
      <c r="D1114" s="592" t="s">
        <v>381</v>
      </c>
      <c r="E1114" s="465" t="s">
        <v>209</v>
      </c>
      <c r="F1114" s="465" t="s">
        <v>815</v>
      </c>
      <c r="G1114" s="430" t="s">
        <v>4438</v>
      </c>
      <c r="H1114" s="431">
        <f>VLOOKUP(A1114,'02.04.2024'!$A$2:$D$70989,3,FALSE)</f>
        <v>1727</v>
      </c>
      <c r="I1114" s="432"/>
      <c r="J1114" s="432">
        <v>200</v>
      </c>
      <c r="K1114" s="433"/>
      <c r="L1114" s="433"/>
      <c r="M1114" s="433">
        <v>45175</v>
      </c>
      <c r="N1114" s="433" t="s">
        <v>1811</v>
      </c>
      <c r="O1114" s="434">
        <v>9791036344299</v>
      </c>
      <c r="P1114" s="435" t="s">
        <v>4439</v>
      </c>
      <c r="Q1114" s="434">
        <v>1939423</v>
      </c>
      <c r="R1114" s="436">
        <v>6.9</v>
      </c>
      <c r="S1114" s="436">
        <f t="shared" si="166"/>
        <v>6.5402843601895739</v>
      </c>
      <c r="T1114" s="471">
        <v>5.5E-2</v>
      </c>
      <c r="U1114" s="1082"/>
      <c r="V1114" s="438">
        <f>AC1114</f>
        <v>0</v>
      </c>
      <c r="W1114" s="439">
        <f t="shared" si="168"/>
        <v>0</v>
      </c>
      <c r="X1114" s="440"/>
      <c r="Y1114" s="440"/>
      <c r="Z1114" s="440"/>
      <c r="AA1114" s="440"/>
      <c r="AB1114" s="440"/>
      <c r="AC1114" s="441">
        <f>W1114/(1+AE1114)</f>
        <v>0</v>
      </c>
      <c r="AD1114" s="442">
        <f>IF($AC$2430&lt;85,AC1114,AC1114-(AC1114*'EN-TÊTE DÉLÉGUES'!$C$37))</f>
        <v>0</v>
      </c>
      <c r="AE1114" s="443">
        <f t="shared" si="169"/>
        <v>5.5E-2</v>
      </c>
      <c r="AF1114" s="444">
        <f>+AD1114*AE1114</f>
        <v>0</v>
      </c>
      <c r="AG1114" s="445">
        <f>+AD1114+AF1114</f>
        <v>0</v>
      </c>
    </row>
    <row r="1115" spans="1:34" s="408" customFormat="1" ht="12" customHeight="1" x14ac:dyDescent="0.15">
      <c r="A1115" s="391">
        <v>9782747039086</v>
      </c>
      <c r="B1115" s="395">
        <v>49</v>
      </c>
      <c r="C1115" s="393" t="s">
        <v>699</v>
      </c>
      <c r="D1115" s="393" t="s">
        <v>381</v>
      </c>
      <c r="E1115" s="393" t="s">
        <v>209</v>
      </c>
      <c r="F1115" s="393" t="s">
        <v>815</v>
      </c>
      <c r="G1115" s="450" t="s">
        <v>3616</v>
      </c>
      <c r="H1115" s="394">
        <f>VLOOKUP(A1115,'02.04.2024'!$A$2:$D$70989,3,FALSE)</f>
        <v>1377</v>
      </c>
      <c r="I1115" s="395"/>
      <c r="J1115" s="395">
        <v>200</v>
      </c>
      <c r="K1115" s="396"/>
      <c r="L1115" s="396"/>
      <c r="M1115" s="396">
        <v>40694</v>
      </c>
      <c r="N1115" s="579"/>
      <c r="O1115" s="397">
        <v>9782747039086</v>
      </c>
      <c r="P1115" s="409" t="s">
        <v>17</v>
      </c>
      <c r="Q1115" s="397">
        <v>3323584</v>
      </c>
      <c r="R1115" s="398">
        <v>6.9</v>
      </c>
      <c r="S1115" s="398">
        <f t="shared" si="166"/>
        <v>6.5402843601895739</v>
      </c>
      <c r="T1115" s="399">
        <v>5.5E-2</v>
      </c>
      <c r="U1115" s="1077"/>
      <c r="V1115" s="400">
        <f t="shared" si="165"/>
        <v>0</v>
      </c>
      <c r="W1115" s="401">
        <f t="shared" si="168"/>
        <v>0</v>
      </c>
      <c r="X1115" s="402"/>
      <c r="Y1115" s="402"/>
      <c r="Z1115" s="402"/>
      <c r="AA1115" s="402"/>
      <c r="AB1115" s="402"/>
      <c r="AC1115" s="403">
        <f t="shared" si="167"/>
        <v>0</v>
      </c>
      <c r="AD1115" s="404">
        <f>IF($AC$2430&lt;85,AC1115,AC1115-(AC1115*'EN-TÊTE DÉLÉGUES'!$C$37))</f>
        <v>0</v>
      </c>
      <c r="AE1115" s="405">
        <f t="shared" si="169"/>
        <v>5.5E-2</v>
      </c>
      <c r="AF1115" s="406">
        <f t="shared" si="170"/>
        <v>0</v>
      </c>
      <c r="AG1115" s="407">
        <f t="shared" si="171"/>
        <v>0</v>
      </c>
    </row>
    <row r="1116" spans="1:34" s="408" customFormat="1" ht="12" customHeight="1" x14ac:dyDescent="0.15">
      <c r="A1116" s="391">
        <v>9791036304385</v>
      </c>
      <c r="B1116" s="414">
        <v>49</v>
      </c>
      <c r="C1116" s="426" t="s">
        <v>699</v>
      </c>
      <c r="D1116" s="393" t="s">
        <v>381</v>
      </c>
      <c r="E1116" s="393" t="s">
        <v>209</v>
      </c>
      <c r="F1116" s="393" t="s">
        <v>815</v>
      </c>
      <c r="G1116" s="393" t="s">
        <v>3617</v>
      </c>
      <c r="H1116" s="394">
        <f>VLOOKUP(A1116,'02.04.2024'!$A$2:$D$70989,3,FALSE)</f>
        <v>905</v>
      </c>
      <c r="I1116" s="395"/>
      <c r="J1116" s="414">
        <v>200</v>
      </c>
      <c r="K1116" s="396"/>
      <c r="L1116" s="396"/>
      <c r="M1116" s="396">
        <v>43621</v>
      </c>
      <c r="N1116" s="579"/>
      <c r="O1116" s="397">
        <v>9791036304385</v>
      </c>
      <c r="P1116" s="409" t="s">
        <v>1370</v>
      </c>
      <c r="Q1116" s="397">
        <v>5192900</v>
      </c>
      <c r="R1116" s="398">
        <v>6.9</v>
      </c>
      <c r="S1116" s="398">
        <f t="shared" si="166"/>
        <v>6.5402843601895739</v>
      </c>
      <c r="T1116" s="399">
        <v>5.5E-2</v>
      </c>
      <c r="U1116" s="1077"/>
      <c r="V1116" s="400">
        <f t="shared" si="165"/>
        <v>0</v>
      </c>
      <c r="W1116" s="401">
        <f t="shared" si="168"/>
        <v>0</v>
      </c>
      <c r="X1116" s="402"/>
      <c r="Y1116" s="402"/>
      <c r="Z1116" s="402"/>
      <c r="AA1116" s="402"/>
      <c r="AB1116" s="402"/>
      <c r="AC1116" s="403">
        <f t="shared" si="167"/>
        <v>0</v>
      </c>
      <c r="AD1116" s="404">
        <f>IF($AC$2430&lt;85,AC1116,AC1116-(AC1116*'EN-TÊTE DÉLÉGUES'!$C$37))</f>
        <v>0</v>
      </c>
      <c r="AE1116" s="405">
        <f t="shared" si="169"/>
        <v>5.5E-2</v>
      </c>
      <c r="AF1116" s="406">
        <f t="shared" si="170"/>
        <v>0</v>
      </c>
      <c r="AG1116" s="407">
        <f t="shared" si="171"/>
        <v>0</v>
      </c>
    </row>
    <row r="1117" spans="1:34" s="408" customFormat="1" ht="12" customHeight="1" x14ac:dyDescent="0.15">
      <c r="A1117" s="449">
        <v>9791036304439</v>
      </c>
      <c r="B1117" s="395">
        <v>49</v>
      </c>
      <c r="C1117" s="393" t="s">
        <v>699</v>
      </c>
      <c r="D1117" s="514" t="s">
        <v>381</v>
      </c>
      <c r="E1117" s="515" t="s">
        <v>209</v>
      </c>
      <c r="F1117" s="515" t="s">
        <v>815</v>
      </c>
      <c r="G1117" s="514" t="s">
        <v>3618</v>
      </c>
      <c r="H1117" s="394">
        <f>VLOOKUP(A1117,'02.04.2024'!$A$2:$D$70989,3,FALSE)</f>
        <v>3269</v>
      </c>
      <c r="I1117" s="414"/>
      <c r="J1117" s="414">
        <v>200</v>
      </c>
      <c r="K1117" s="396"/>
      <c r="L1117" s="396"/>
      <c r="M1117" s="396">
        <v>43355</v>
      </c>
      <c r="N1117" s="579"/>
      <c r="O1117" s="394">
        <v>9791036304439</v>
      </c>
      <c r="P1117" s="451" t="s">
        <v>683</v>
      </c>
      <c r="Q1117" s="414">
        <v>5193392</v>
      </c>
      <c r="R1117" s="398">
        <v>6.9</v>
      </c>
      <c r="S1117" s="398">
        <f t="shared" si="166"/>
        <v>6.5402843601895739</v>
      </c>
      <c r="T1117" s="452">
        <v>5.5E-2</v>
      </c>
      <c r="U1117" s="1077"/>
      <c r="V1117" s="400">
        <f t="shared" si="165"/>
        <v>0</v>
      </c>
      <c r="W1117" s="401">
        <f t="shared" si="168"/>
        <v>0</v>
      </c>
      <c r="X1117" s="402"/>
      <c r="Y1117" s="402"/>
      <c r="Z1117" s="402"/>
      <c r="AA1117" s="402"/>
      <c r="AB1117" s="402"/>
      <c r="AC1117" s="403">
        <f t="shared" si="167"/>
        <v>0</v>
      </c>
      <c r="AD1117" s="404">
        <f>IF($AC$2430&lt;85,AC1117,AC1117-(AC1117*'EN-TÊTE DÉLÉGUES'!$C$37))</f>
        <v>0</v>
      </c>
      <c r="AE1117" s="405">
        <f t="shared" si="169"/>
        <v>5.5E-2</v>
      </c>
      <c r="AF1117" s="406">
        <f t="shared" si="170"/>
        <v>0</v>
      </c>
      <c r="AG1117" s="407">
        <f t="shared" si="171"/>
        <v>0</v>
      </c>
    </row>
    <row r="1118" spans="1:34" s="408" customFormat="1" ht="12" customHeight="1" x14ac:dyDescent="0.15">
      <c r="A1118" s="449">
        <v>9782747096935</v>
      </c>
      <c r="B1118" s="414">
        <v>49</v>
      </c>
      <c r="C1118" s="393" t="s">
        <v>699</v>
      </c>
      <c r="D1118" s="514" t="s">
        <v>381</v>
      </c>
      <c r="E1118" s="515" t="s">
        <v>209</v>
      </c>
      <c r="F1118" s="515" t="s">
        <v>815</v>
      </c>
      <c r="G1118" s="514" t="s">
        <v>3619</v>
      </c>
      <c r="H1118" s="394">
        <f>VLOOKUP(A1118,'02.04.2024'!$A$2:$D$70989,3,FALSE)</f>
        <v>413</v>
      </c>
      <c r="I1118" s="414"/>
      <c r="J1118" s="414">
        <v>200</v>
      </c>
      <c r="K1118" s="396"/>
      <c r="L1118" s="396"/>
      <c r="M1118" s="396">
        <v>43488</v>
      </c>
      <c r="N1118" s="396"/>
      <c r="O1118" s="394">
        <v>9782747096935</v>
      </c>
      <c r="P1118" s="451" t="s">
        <v>1120</v>
      </c>
      <c r="Q1118" s="414">
        <v>8275525</v>
      </c>
      <c r="R1118" s="398">
        <v>6.9</v>
      </c>
      <c r="S1118" s="398">
        <f t="shared" si="166"/>
        <v>6.5402843601895739</v>
      </c>
      <c r="T1118" s="452">
        <v>5.5E-2</v>
      </c>
      <c r="U1118" s="1077"/>
      <c r="V1118" s="400">
        <f t="shared" si="165"/>
        <v>0</v>
      </c>
      <c r="W1118" s="401">
        <f t="shared" si="168"/>
        <v>0</v>
      </c>
      <c r="X1118" s="402"/>
      <c r="Y1118" s="402"/>
      <c r="Z1118" s="402"/>
      <c r="AA1118" s="402"/>
      <c r="AB1118" s="402"/>
      <c r="AC1118" s="403">
        <f t="shared" si="167"/>
        <v>0</v>
      </c>
      <c r="AD1118" s="404">
        <f>IF($AC$2430&lt;85,AC1118,AC1118-(AC1118*'EN-TÊTE DÉLÉGUES'!$C$37))</f>
        <v>0</v>
      </c>
      <c r="AE1118" s="405">
        <f t="shared" si="169"/>
        <v>5.5E-2</v>
      </c>
      <c r="AF1118" s="406">
        <f t="shared" si="170"/>
        <v>0</v>
      </c>
      <c r="AG1118" s="407">
        <f t="shared" si="171"/>
        <v>0</v>
      </c>
    </row>
    <row r="1119" spans="1:34" s="408" customFormat="1" ht="12" customHeight="1" x14ac:dyDescent="0.15">
      <c r="A1119" s="449">
        <v>9791036309182</v>
      </c>
      <c r="B1119" s="395">
        <v>49</v>
      </c>
      <c r="C1119" s="393" t="s">
        <v>699</v>
      </c>
      <c r="D1119" s="514" t="s">
        <v>381</v>
      </c>
      <c r="E1119" s="515" t="s">
        <v>209</v>
      </c>
      <c r="F1119" s="515" t="s">
        <v>815</v>
      </c>
      <c r="G1119" s="514" t="s">
        <v>3620</v>
      </c>
      <c r="H1119" s="394">
        <f>VLOOKUP(A1119,'02.04.2024'!$A$2:$D$70989,3,FALSE)</f>
        <v>1556</v>
      </c>
      <c r="I1119" s="414"/>
      <c r="J1119" s="414">
        <v>200</v>
      </c>
      <c r="K1119" s="396"/>
      <c r="L1119" s="396"/>
      <c r="M1119" s="396">
        <v>43579</v>
      </c>
      <c r="N1119" s="396"/>
      <c r="O1119" s="394">
        <v>9791036309182</v>
      </c>
      <c r="P1119" s="451" t="s">
        <v>1121</v>
      </c>
      <c r="Q1119" s="414">
        <v>1715073</v>
      </c>
      <c r="R1119" s="398">
        <v>6.9</v>
      </c>
      <c r="S1119" s="398">
        <f t="shared" si="166"/>
        <v>6.5402843601895739</v>
      </c>
      <c r="T1119" s="452">
        <v>5.5E-2</v>
      </c>
      <c r="U1119" s="1077"/>
      <c r="V1119" s="400">
        <f t="shared" si="165"/>
        <v>0</v>
      </c>
      <c r="W1119" s="401">
        <f t="shared" si="168"/>
        <v>0</v>
      </c>
      <c r="X1119" s="402"/>
      <c r="Y1119" s="402"/>
      <c r="Z1119" s="402"/>
      <c r="AA1119" s="402"/>
      <c r="AB1119" s="402"/>
      <c r="AC1119" s="403">
        <f t="shared" si="167"/>
        <v>0</v>
      </c>
      <c r="AD1119" s="404">
        <f>IF($AC$2430&lt;85,AC1119,AC1119-(AC1119*'EN-TÊTE DÉLÉGUES'!$C$37))</f>
        <v>0</v>
      </c>
      <c r="AE1119" s="405">
        <f t="shared" si="169"/>
        <v>5.5E-2</v>
      </c>
      <c r="AF1119" s="406">
        <f t="shared" si="170"/>
        <v>0</v>
      </c>
      <c r="AG1119" s="407">
        <f t="shared" si="171"/>
        <v>0</v>
      </c>
    </row>
    <row r="1120" spans="1:34" s="446" customFormat="1" ht="12" customHeight="1" x14ac:dyDescent="0.15">
      <c r="A1120" s="427">
        <v>9791036356322</v>
      </c>
      <c r="B1120" s="468">
        <v>49</v>
      </c>
      <c r="C1120" s="429" t="s">
        <v>699</v>
      </c>
      <c r="D1120" s="429" t="s">
        <v>381</v>
      </c>
      <c r="E1120" s="429" t="s">
        <v>209</v>
      </c>
      <c r="F1120" s="429" t="s">
        <v>815</v>
      </c>
      <c r="G1120" s="469" t="s">
        <v>4725</v>
      </c>
      <c r="H1120" s="431">
        <f>VLOOKUP(A1120,'02.04.2024'!$A$2:$D$70989,3,FALSE)</f>
        <v>1860</v>
      </c>
      <c r="I1120" s="432"/>
      <c r="J1120" s="432">
        <v>200</v>
      </c>
      <c r="K1120" s="433"/>
      <c r="L1120" s="433"/>
      <c r="M1120" s="433">
        <v>45091</v>
      </c>
      <c r="N1120" s="434" t="s">
        <v>1811</v>
      </c>
      <c r="O1120" s="434">
        <v>9791036356322</v>
      </c>
      <c r="P1120" s="434" t="s">
        <v>4323</v>
      </c>
      <c r="Q1120" s="470">
        <v>2477948</v>
      </c>
      <c r="R1120" s="436">
        <v>6.9</v>
      </c>
      <c r="S1120" s="436">
        <f t="shared" si="166"/>
        <v>6.5402843601895739</v>
      </c>
      <c r="T1120" s="471">
        <v>5.5E-2</v>
      </c>
      <c r="U1120" s="1082"/>
      <c r="V1120" s="438">
        <f t="shared" si="165"/>
        <v>0</v>
      </c>
      <c r="W1120" s="439">
        <f t="shared" si="168"/>
        <v>0</v>
      </c>
      <c r="X1120" s="440"/>
      <c r="Y1120" s="440"/>
      <c r="Z1120" s="440"/>
      <c r="AA1120" s="440"/>
      <c r="AB1120" s="440"/>
      <c r="AC1120" s="441">
        <f t="shared" si="167"/>
        <v>0</v>
      </c>
      <c r="AD1120" s="442">
        <f>IF($AC$2430&lt;85,AC1120,AC1120-(AC1120*'EN-TÊTE DÉLÉGUES'!$C$37))</f>
        <v>0</v>
      </c>
      <c r="AE1120" s="443">
        <f t="shared" si="169"/>
        <v>5.5E-2</v>
      </c>
      <c r="AF1120" s="444">
        <f t="shared" si="170"/>
        <v>0</v>
      </c>
      <c r="AG1120" s="445">
        <f t="shared" si="171"/>
        <v>0</v>
      </c>
    </row>
    <row r="1121" spans="1:33" s="408" customFormat="1" ht="12" customHeight="1" x14ac:dyDescent="0.15">
      <c r="A1121" s="449">
        <v>9791036316449</v>
      </c>
      <c r="B1121" s="414">
        <v>49</v>
      </c>
      <c r="C1121" s="393" t="s">
        <v>699</v>
      </c>
      <c r="D1121" s="514" t="s">
        <v>381</v>
      </c>
      <c r="E1121" s="515" t="s">
        <v>209</v>
      </c>
      <c r="F1121" s="515" t="s">
        <v>815</v>
      </c>
      <c r="G1121" s="514" t="s">
        <v>3621</v>
      </c>
      <c r="H1121" s="394">
        <f>VLOOKUP(A1121,'02.04.2024'!$A$2:$D$70989,3,FALSE)</f>
        <v>775</v>
      </c>
      <c r="I1121" s="414"/>
      <c r="J1121" s="395">
        <v>200</v>
      </c>
      <c r="K1121" s="396"/>
      <c r="L1121" s="396"/>
      <c r="M1121" s="396">
        <v>44293</v>
      </c>
      <c r="N1121" s="579"/>
      <c r="O1121" s="394">
        <v>9791036316449</v>
      </c>
      <c r="P1121" s="451" t="s">
        <v>2322</v>
      </c>
      <c r="Q1121" s="414">
        <v>1966398</v>
      </c>
      <c r="R1121" s="398">
        <v>6.9</v>
      </c>
      <c r="S1121" s="398">
        <f t="shared" si="166"/>
        <v>6.5402843601895739</v>
      </c>
      <c r="T1121" s="452">
        <v>5.5E-2</v>
      </c>
      <c r="U1121" s="1077"/>
      <c r="V1121" s="400">
        <f t="shared" si="165"/>
        <v>0</v>
      </c>
      <c r="W1121" s="401">
        <f t="shared" si="168"/>
        <v>0</v>
      </c>
      <c r="X1121" s="402"/>
      <c r="Y1121" s="402"/>
      <c r="Z1121" s="402"/>
      <c r="AA1121" s="402"/>
      <c r="AB1121" s="402"/>
      <c r="AC1121" s="403">
        <f t="shared" si="167"/>
        <v>0</v>
      </c>
      <c r="AD1121" s="404">
        <f>IF($AC$2430&lt;85,AC1121,AC1121-(AC1121*'EN-TÊTE DÉLÉGUES'!$C$37))</f>
        <v>0</v>
      </c>
      <c r="AE1121" s="405">
        <f t="shared" si="169"/>
        <v>5.5E-2</v>
      </c>
      <c r="AF1121" s="406">
        <f t="shared" si="170"/>
        <v>0</v>
      </c>
      <c r="AG1121" s="407">
        <f t="shared" si="171"/>
        <v>0</v>
      </c>
    </row>
    <row r="1122" spans="1:33" s="408" customFormat="1" ht="12" customHeight="1" x14ac:dyDescent="0.15">
      <c r="A1122" s="449">
        <v>9791036304323</v>
      </c>
      <c r="B1122" s="395">
        <v>49</v>
      </c>
      <c r="C1122" s="393" t="s">
        <v>699</v>
      </c>
      <c r="D1122" s="514" t="s">
        <v>381</v>
      </c>
      <c r="E1122" s="515" t="s">
        <v>209</v>
      </c>
      <c r="F1122" s="515" t="s">
        <v>815</v>
      </c>
      <c r="G1122" s="514" t="s">
        <v>3622</v>
      </c>
      <c r="H1122" s="394">
        <f>VLOOKUP(A1122,'02.04.2024'!$A$2:$D$70989,3,FALSE)</f>
        <v>163</v>
      </c>
      <c r="I1122" s="395"/>
      <c r="J1122" s="414">
        <v>200</v>
      </c>
      <c r="K1122" s="396"/>
      <c r="L1122" s="396"/>
      <c r="M1122" s="396">
        <v>43579</v>
      </c>
      <c r="N1122" s="579"/>
      <c r="O1122" s="394">
        <v>9791036304323</v>
      </c>
      <c r="P1122" s="451" t="s">
        <v>1122</v>
      </c>
      <c r="Q1122" s="414">
        <v>5192161</v>
      </c>
      <c r="R1122" s="398">
        <v>6.9</v>
      </c>
      <c r="S1122" s="398">
        <f t="shared" si="166"/>
        <v>6.5402843601895739</v>
      </c>
      <c r="T1122" s="452">
        <v>5.5E-2</v>
      </c>
      <c r="U1122" s="1077"/>
      <c r="V1122" s="400">
        <f t="shared" si="165"/>
        <v>0</v>
      </c>
      <c r="W1122" s="401">
        <f t="shared" si="168"/>
        <v>0</v>
      </c>
      <c r="X1122" s="402"/>
      <c r="Y1122" s="402"/>
      <c r="Z1122" s="402"/>
      <c r="AA1122" s="402"/>
      <c r="AB1122" s="402"/>
      <c r="AC1122" s="403">
        <f t="shared" si="167"/>
        <v>0</v>
      </c>
      <c r="AD1122" s="404">
        <f>IF($AC$2430&lt;85,AC1122,AC1122-(AC1122*'EN-TÊTE DÉLÉGUES'!$C$37))</f>
        <v>0</v>
      </c>
      <c r="AE1122" s="405">
        <f t="shared" si="169"/>
        <v>5.5E-2</v>
      </c>
      <c r="AF1122" s="406">
        <f t="shared" si="170"/>
        <v>0</v>
      </c>
      <c r="AG1122" s="407">
        <f t="shared" si="171"/>
        <v>0</v>
      </c>
    </row>
    <row r="1123" spans="1:33" s="408" customFormat="1" ht="12" customHeight="1" x14ac:dyDescent="0.15">
      <c r="A1123" s="449">
        <v>9791036338496</v>
      </c>
      <c r="B1123" s="414">
        <v>49</v>
      </c>
      <c r="C1123" s="393" t="s">
        <v>699</v>
      </c>
      <c r="D1123" s="514" t="s">
        <v>381</v>
      </c>
      <c r="E1123" s="515" t="s">
        <v>209</v>
      </c>
      <c r="F1123" s="515" t="s">
        <v>815</v>
      </c>
      <c r="G1123" s="514" t="s">
        <v>3623</v>
      </c>
      <c r="H1123" s="394">
        <f>VLOOKUP(A1123,'02.04.2024'!$A$2:$D$70989,3,FALSE)</f>
        <v>859</v>
      </c>
      <c r="I1123" s="414"/>
      <c r="J1123" s="414">
        <v>200</v>
      </c>
      <c r="K1123" s="396"/>
      <c r="L1123" s="396"/>
      <c r="M1123" s="396">
        <v>44580</v>
      </c>
      <c r="N1123" s="516"/>
      <c r="O1123" s="394">
        <v>9791036338496</v>
      </c>
      <c r="P1123" s="414" t="s">
        <v>2757</v>
      </c>
      <c r="Q1123" s="414">
        <v>6939723</v>
      </c>
      <c r="R1123" s="398">
        <v>6.9</v>
      </c>
      <c r="S1123" s="398">
        <f t="shared" si="166"/>
        <v>6.5402843601895739</v>
      </c>
      <c r="T1123" s="452">
        <v>5.5E-2</v>
      </c>
      <c r="U1123" s="1077"/>
      <c r="V1123" s="400">
        <f t="shared" si="165"/>
        <v>0</v>
      </c>
      <c r="W1123" s="401">
        <f t="shared" si="168"/>
        <v>0</v>
      </c>
      <c r="X1123" s="402"/>
      <c r="Y1123" s="402"/>
      <c r="Z1123" s="402"/>
      <c r="AA1123" s="402"/>
      <c r="AB1123" s="402"/>
      <c r="AC1123" s="403">
        <f t="shared" si="167"/>
        <v>0</v>
      </c>
      <c r="AD1123" s="404">
        <f>IF($AC$2430&lt;85,AC1123,AC1123-(AC1123*'EN-TÊTE DÉLÉGUES'!$C$37))</f>
        <v>0</v>
      </c>
      <c r="AE1123" s="405">
        <f t="shared" si="169"/>
        <v>5.5E-2</v>
      </c>
      <c r="AF1123" s="406">
        <f t="shared" si="170"/>
        <v>0</v>
      </c>
      <c r="AG1123" s="407">
        <f t="shared" si="171"/>
        <v>0</v>
      </c>
    </row>
    <row r="1124" spans="1:33" s="408" customFormat="1" ht="12" customHeight="1" x14ac:dyDescent="0.15">
      <c r="A1124" s="391">
        <v>9791036309632</v>
      </c>
      <c r="B1124" s="395">
        <v>49</v>
      </c>
      <c r="C1124" s="520" t="s">
        <v>699</v>
      </c>
      <c r="D1124" s="393" t="s">
        <v>381</v>
      </c>
      <c r="E1124" s="393" t="s">
        <v>209</v>
      </c>
      <c r="F1124" s="393" t="s">
        <v>815</v>
      </c>
      <c r="G1124" s="393" t="s">
        <v>3624</v>
      </c>
      <c r="H1124" s="394">
        <f>VLOOKUP(A1124,'02.04.2024'!$A$2:$D$70989,3,FALSE)</f>
        <v>1601</v>
      </c>
      <c r="I1124" s="395"/>
      <c r="J1124" s="414">
        <v>200</v>
      </c>
      <c r="K1124" s="396"/>
      <c r="L1124" s="396"/>
      <c r="M1124" s="396">
        <v>43740</v>
      </c>
      <c r="N1124" s="396"/>
      <c r="O1124" s="397">
        <v>9791036309632</v>
      </c>
      <c r="P1124" s="409" t="s">
        <v>1371</v>
      </c>
      <c r="Q1124" s="397">
        <v>4127880</v>
      </c>
      <c r="R1124" s="398">
        <v>6.9</v>
      </c>
      <c r="S1124" s="398">
        <f t="shared" si="166"/>
        <v>6.5402843601895739</v>
      </c>
      <c r="T1124" s="399">
        <v>5.5E-2</v>
      </c>
      <c r="U1124" s="1077"/>
      <c r="V1124" s="400">
        <f t="shared" si="165"/>
        <v>0</v>
      </c>
      <c r="W1124" s="401">
        <f t="shared" si="168"/>
        <v>0</v>
      </c>
      <c r="X1124" s="402"/>
      <c r="Y1124" s="402"/>
      <c r="Z1124" s="402"/>
      <c r="AA1124" s="402"/>
      <c r="AB1124" s="402"/>
      <c r="AC1124" s="403">
        <f t="shared" si="167"/>
        <v>0</v>
      </c>
      <c r="AD1124" s="404">
        <f>IF($AC$2430&lt;85,AC1124,AC1124-(AC1124*'EN-TÊTE DÉLÉGUES'!$C$37))</f>
        <v>0</v>
      </c>
      <c r="AE1124" s="405">
        <f t="shared" si="169"/>
        <v>5.5E-2</v>
      </c>
      <c r="AF1124" s="406">
        <f t="shared" si="170"/>
        <v>0</v>
      </c>
      <c r="AG1124" s="407">
        <f t="shared" si="171"/>
        <v>0</v>
      </c>
    </row>
    <row r="1125" spans="1:33" s="408" customFormat="1" ht="12" customHeight="1" x14ac:dyDescent="0.15">
      <c r="A1125" s="449">
        <v>9791036320163</v>
      </c>
      <c r="B1125" s="414">
        <v>50</v>
      </c>
      <c r="C1125" s="393" t="s">
        <v>699</v>
      </c>
      <c r="D1125" s="514" t="s">
        <v>381</v>
      </c>
      <c r="E1125" s="515" t="s">
        <v>209</v>
      </c>
      <c r="F1125" s="515" t="s">
        <v>815</v>
      </c>
      <c r="G1125" s="514" t="s">
        <v>3625</v>
      </c>
      <c r="H1125" s="394">
        <f>VLOOKUP(A1125,'02.04.2024'!$A$2:$D$70989,3,FALSE)</f>
        <v>717</v>
      </c>
      <c r="I1125" s="414"/>
      <c r="J1125" s="414">
        <v>200</v>
      </c>
      <c r="K1125" s="396"/>
      <c r="L1125" s="396"/>
      <c r="M1125" s="396">
        <v>44440</v>
      </c>
      <c r="N1125" s="396"/>
      <c r="O1125" s="394">
        <v>9791036320163</v>
      </c>
      <c r="P1125" s="451" t="s">
        <v>2629</v>
      </c>
      <c r="Q1125" s="414">
        <v>5283771</v>
      </c>
      <c r="R1125" s="398">
        <v>6.9</v>
      </c>
      <c r="S1125" s="398">
        <f t="shared" si="166"/>
        <v>6.5402843601895739</v>
      </c>
      <c r="T1125" s="452">
        <v>5.5E-2</v>
      </c>
      <c r="U1125" s="1077"/>
      <c r="V1125" s="400">
        <f t="shared" si="165"/>
        <v>0</v>
      </c>
      <c r="W1125" s="401">
        <f t="shared" si="168"/>
        <v>0</v>
      </c>
      <c r="X1125" s="402"/>
      <c r="Y1125" s="402"/>
      <c r="Z1125" s="402"/>
      <c r="AA1125" s="402"/>
      <c r="AB1125" s="402"/>
      <c r="AC1125" s="403">
        <f t="shared" si="167"/>
        <v>0</v>
      </c>
      <c r="AD1125" s="404">
        <f>IF($AC$2430&lt;85,AC1125,AC1125-(AC1125*'EN-TÊTE DÉLÉGUES'!$C$37))</f>
        <v>0</v>
      </c>
      <c r="AE1125" s="405">
        <f t="shared" si="169"/>
        <v>5.5E-2</v>
      </c>
      <c r="AF1125" s="406">
        <f t="shared" si="170"/>
        <v>0</v>
      </c>
      <c r="AG1125" s="407">
        <f t="shared" si="171"/>
        <v>0</v>
      </c>
    </row>
    <row r="1126" spans="1:33" s="408" customFormat="1" ht="12" customHeight="1" x14ac:dyDescent="0.15">
      <c r="A1126" s="391">
        <v>9791036304354</v>
      </c>
      <c r="B1126" s="395">
        <v>50</v>
      </c>
      <c r="C1126" s="520" t="s">
        <v>699</v>
      </c>
      <c r="D1126" s="393" t="s">
        <v>381</v>
      </c>
      <c r="E1126" s="393" t="s">
        <v>209</v>
      </c>
      <c r="F1126" s="393" t="s">
        <v>815</v>
      </c>
      <c r="G1126" s="393" t="s">
        <v>3626</v>
      </c>
      <c r="H1126" s="394">
        <f>VLOOKUP(A1126,'02.04.2024'!$A$2:$D$70989,3,FALSE)</f>
        <v>225</v>
      </c>
      <c r="I1126" s="395"/>
      <c r="J1126" s="414">
        <v>200</v>
      </c>
      <c r="K1126" s="396"/>
      <c r="L1126" s="396"/>
      <c r="M1126" s="396">
        <v>43698</v>
      </c>
      <c r="N1126" s="396"/>
      <c r="O1126" s="397">
        <v>9791036304354</v>
      </c>
      <c r="P1126" s="409" t="s">
        <v>1372</v>
      </c>
      <c r="Q1126" s="397">
        <v>5192530</v>
      </c>
      <c r="R1126" s="398">
        <v>6.9</v>
      </c>
      <c r="S1126" s="398">
        <f t="shared" si="166"/>
        <v>6.5402843601895739</v>
      </c>
      <c r="T1126" s="399">
        <v>5.5E-2</v>
      </c>
      <c r="U1126" s="1077"/>
      <c r="V1126" s="400">
        <f t="shared" si="165"/>
        <v>0</v>
      </c>
      <c r="W1126" s="401">
        <f t="shared" si="168"/>
        <v>0</v>
      </c>
      <c r="X1126" s="402"/>
      <c r="Y1126" s="402"/>
      <c r="Z1126" s="402"/>
      <c r="AA1126" s="402"/>
      <c r="AB1126" s="402"/>
      <c r="AC1126" s="403">
        <f t="shared" si="167"/>
        <v>0</v>
      </c>
      <c r="AD1126" s="404">
        <f>IF($AC$2430&lt;85,AC1126,AC1126-(AC1126*'EN-TÊTE DÉLÉGUES'!$C$37))</f>
        <v>0</v>
      </c>
      <c r="AE1126" s="405">
        <f t="shared" si="169"/>
        <v>5.5E-2</v>
      </c>
      <c r="AF1126" s="406">
        <f t="shared" si="170"/>
        <v>0</v>
      </c>
      <c r="AG1126" s="407">
        <f t="shared" si="171"/>
        <v>0</v>
      </c>
    </row>
    <row r="1127" spans="1:33" s="446" customFormat="1" ht="12" customHeight="1" x14ac:dyDescent="0.15">
      <c r="A1127" s="937">
        <v>9791036368349</v>
      </c>
      <c r="B1127" s="1157">
        <v>50</v>
      </c>
      <c r="C1127" s="1158" t="s">
        <v>699</v>
      </c>
      <c r="D1127" s="953" t="s">
        <v>381</v>
      </c>
      <c r="E1127" s="939" t="s">
        <v>209</v>
      </c>
      <c r="F1127" s="939" t="s">
        <v>815</v>
      </c>
      <c r="G1127" s="939" t="s">
        <v>4879</v>
      </c>
      <c r="H1127" s="941">
        <f>VLOOKUP(A1127,'02.04.2024'!$A$2:$D$70989,3,FALSE)</f>
        <v>2228</v>
      </c>
      <c r="I1127" s="941"/>
      <c r="J1127" s="938">
        <v>200</v>
      </c>
      <c r="K1127" s="942"/>
      <c r="L1127" s="942"/>
      <c r="M1127" s="942">
        <v>45371</v>
      </c>
      <c r="N1127" s="942" t="s">
        <v>1811</v>
      </c>
      <c r="O1127" s="943">
        <v>9791036368349</v>
      </c>
      <c r="P1127" s="943" t="s">
        <v>4880</v>
      </c>
      <c r="Q1127" s="943">
        <v>5142126</v>
      </c>
      <c r="R1127" s="954">
        <v>6.9</v>
      </c>
      <c r="S1127" s="945">
        <f t="shared" si="166"/>
        <v>6.5402843601895739</v>
      </c>
      <c r="T1127" s="955">
        <v>5.5E-2</v>
      </c>
      <c r="U1127" s="1101"/>
      <c r="V1127" s="947">
        <f>AC1127</f>
        <v>0</v>
      </c>
      <c r="W1127" s="948">
        <f t="shared" si="168"/>
        <v>0</v>
      </c>
      <c r="X1127" s="440"/>
      <c r="Y1127" s="440"/>
      <c r="Z1127" s="440"/>
      <c r="AA1127" s="440"/>
      <c r="AB1127" s="440"/>
      <c r="AC1127" s="441">
        <f>W1127/(1+AE1127)</f>
        <v>0</v>
      </c>
      <c r="AD1127" s="442">
        <f>IF($AC$2430&lt;85,AC1127,AC1127-(AC1127*'EN-TÊTE DÉLÉGUES'!$C$37))</f>
        <v>0</v>
      </c>
      <c r="AE1127" s="443">
        <f t="shared" si="169"/>
        <v>5.5E-2</v>
      </c>
      <c r="AF1127" s="444">
        <f>+AD1127*AE1127</f>
        <v>0</v>
      </c>
      <c r="AG1127" s="445">
        <f>+AD1127+AF1127</f>
        <v>0</v>
      </c>
    </row>
    <row r="1128" spans="1:33" s="408" customFormat="1" ht="12" customHeight="1" x14ac:dyDescent="0.15">
      <c r="A1128" s="391">
        <v>9791036309649</v>
      </c>
      <c r="B1128" s="414">
        <v>50</v>
      </c>
      <c r="C1128" s="520" t="s">
        <v>699</v>
      </c>
      <c r="D1128" s="393" t="s">
        <v>381</v>
      </c>
      <c r="E1128" s="393" t="s">
        <v>209</v>
      </c>
      <c r="F1128" s="393" t="s">
        <v>815</v>
      </c>
      <c r="G1128" s="393" t="s">
        <v>3627</v>
      </c>
      <c r="H1128" s="394">
        <f>VLOOKUP(A1128,'02.04.2024'!$A$2:$D$70989,3,FALSE)</f>
        <v>3885</v>
      </c>
      <c r="I1128" s="395"/>
      <c r="J1128" s="414">
        <v>300</v>
      </c>
      <c r="K1128" s="396"/>
      <c r="L1128" s="396"/>
      <c r="M1128" s="396">
        <v>43740</v>
      </c>
      <c r="N1128" s="396"/>
      <c r="O1128" s="397">
        <v>9791036309649</v>
      </c>
      <c r="P1128" s="409" t="s">
        <v>1373</v>
      </c>
      <c r="Q1128" s="397">
        <v>4128003</v>
      </c>
      <c r="R1128" s="398">
        <v>6.9</v>
      </c>
      <c r="S1128" s="398">
        <f t="shared" si="166"/>
        <v>6.5402843601895739</v>
      </c>
      <c r="T1128" s="399">
        <v>5.5E-2</v>
      </c>
      <c r="U1128" s="1077"/>
      <c r="V1128" s="400">
        <f t="shared" si="165"/>
        <v>0</v>
      </c>
      <c r="W1128" s="401">
        <f t="shared" si="168"/>
        <v>0</v>
      </c>
      <c r="X1128" s="402"/>
      <c r="Y1128" s="402"/>
      <c r="Z1128" s="402"/>
      <c r="AA1128" s="402"/>
      <c r="AB1128" s="402"/>
      <c r="AC1128" s="403">
        <f t="shared" si="167"/>
        <v>0</v>
      </c>
      <c r="AD1128" s="404">
        <f>IF($AC$2430&lt;85,AC1128,AC1128-(AC1128*'EN-TÊTE DÉLÉGUES'!$C$37))</f>
        <v>0</v>
      </c>
      <c r="AE1128" s="405">
        <f t="shared" si="169"/>
        <v>5.5E-2</v>
      </c>
      <c r="AF1128" s="406">
        <f t="shared" si="170"/>
        <v>0</v>
      </c>
      <c r="AG1128" s="407">
        <f t="shared" si="171"/>
        <v>0</v>
      </c>
    </row>
    <row r="1129" spans="1:33" s="408" customFormat="1" ht="12" customHeight="1" x14ac:dyDescent="0.15">
      <c r="A1129" s="449">
        <v>9791036304279</v>
      </c>
      <c r="B1129" s="395">
        <v>50</v>
      </c>
      <c r="C1129" s="393" t="s">
        <v>699</v>
      </c>
      <c r="D1129" s="514" t="s">
        <v>381</v>
      </c>
      <c r="E1129" s="515" t="s">
        <v>209</v>
      </c>
      <c r="F1129" s="515" t="s">
        <v>815</v>
      </c>
      <c r="G1129" s="514" t="s">
        <v>3628</v>
      </c>
      <c r="H1129" s="394">
        <f>VLOOKUP(A1129,'02.04.2024'!$A$2:$D$70989,3,FALSE)</f>
        <v>1011</v>
      </c>
      <c r="I1129" s="414"/>
      <c r="J1129" s="414">
        <v>200</v>
      </c>
      <c r="K1129" s="396"/>
      <c r="L1129" s="396"/>
      <c r="M1129" s="396">
        <v>43355</v>
      </c>
      <c r="N1129" s="579"/>
      <c r="O1129" s="394">
        <v>9791036304279</v>
      </c>
      <c r="P1129" s="451" t="s">
        <v>682</v>
      </c>
      <c r="Q1129" s="414">
        <v>5191915</v>
      </c>
      <c r="R1129" s="398">
        <v>6.9</v>
      </c>
      <c r="S1129" s="398">
        <f t="shared" si="166"/>
        <v>6.5402843601895739</v>
      </c>
      <c r="T1129" s="452">
        <v>5.5E-2</v>
      </c>
      <c r="U1129" s="1077"/>
      <c r="V1129" s="400">
        <f t="shared" si="165"/>
        <v>0</v>
      </c>
      <c r="W1129" s="401">
        <f t="shared" si="168"/>
        <v>0</v>
      </c>
      <c r="X1129" s="402"/>
      <c r="Y1129" s="402"/>
      <c r="Z1129" s="402"/>
      <c r="AA1129" s="402"/>
      <c r="AB1129" s="402"/>
      <c r="AC1129" s="403">
        <f t="shared" si="167"/>
        <v>0</v>
      </c>
      <c r="AD1129" s="404">
        <f>IF($AC$2430&lt;85,AC1129,AC1129-(AC1129*'EN-TÊTE DÉLÉGUES'!$C$37))</f>
        <v>0</v>
      </c>
      <c r="AE1129" s="405">
        <f t="shared" si="169"/>
        <v>5.5E-2</v>
      </c>
      <c r="AF1129" s="406">
        <f t="shared" si="170"/>
        <v>0</v>
      </c>
      <c r="AG1129" s="407">
        <f t="shared" si="171"/>
        <v>0</v>
      </c>
    </row>
    <row r="1130" spans="1:33" s="408" customFormat="1" ht="12" customHeight="1" x14ac:dyDescent="0.15">
      <c r="A1130" s="449">
        <v>9791036320156</v>
      </c>
      <c r="B1130" s="414">
        <v>50</v>
      </c>
      <c r="C1130" s="393" t="s">
        <v>699</v>
      </c>
      <c r="D1130" s="514" t="s">
        <v>381</v>
      </c>
      <c r="E1130" s="515" t="s">
        <v>209</v>
      </c>
      <c r="F1130" s="515" t="s">
        <v>815</v>
      </c>
      <c r="G1130" s="450" t="s">
        <v>3629</v>
      </c>
      <c r="H1130" s="394">
        <f>VLOOKUP(A1130,'02.04.2024'!$A$2:$D$70989,3,FALSE)</f>
        <v>441</v>
      </c>
      <c r="I1130" s="395"/>
      <c r="J1130" s="414">
        <v>200</v>
      </c>
      <c r="K1130" s="396"/>
      <c r="L1130" s="396"/>
      <c r="M1130" s="396">
        <v>44147</v>
      </c>
      <c r="N1130" s="396"/>
      <c r="O1130" s="394">
        <v>9791036320156</v>
      </c>
      <c r="P1130" s="451" t="s">
        <v>2068</v>
      </c>
      <c r="Q1130" s="394">
        <v>5283648</v>
      </c>
      <c r="R1130" s="398">
        <v>6.9</v>
      </c>
      <c r="S1130" s="398">
        <f t="shared" si="166"/>
        <v>6.5402843601895739</v>
      </c>
      <c r="T1130" s="452">
        <v>5.5E-2</v>
      </c>
      <c r="U1130" s="1077"/>
      <c r="V1130" s="400">
        <f t="shared" si="165"/>
        <v>0</v>
      </c>
      <c r="W1130" s="401">
        <f t="shared" si="168"/>
        <v>0</v>
      </c>
      <c r="X1130" s="402"/>
      <c r="Y1130" s="402"/>
      <c r="Z1130" s="402"/>
      <c r="AA1130" s="402"/>
      <c r="AB1130" s="402"/>
      <c r="AC1130" s="403">
        <f t="shared" si="167"/>
        <v>0</v>
      </c>
      <c r="AD1130" s="404">
        <f>IF($AC$2430&lt;85,AC1130,AC1130-(AC1130*'EN-TÊTE DÉLÉGUES'!$C$37))</f>
        <v>0</v>
      </c>
      <c r="AE1130" s="405">
        <f t="shared" si="169"/>
        <v>5.5E-2</v>
      </c>
      <c r="AF1130" s="406">
        <f t="shared" si="170"/>
        <v>0</v>
      </c>
      <c r="AG1130" s="407">
        <f t="shared" si="171"/>
        <v>0</v>
      </c>
    </row>
    <row r="1131" spans="1:33" s="408" customFormat="1" ht="12" customHeight="1" x14ac:dyDescent="0.15">
      <c r="A1131" s="449">
        <v>9791036304422</v>
      </c>
      <c r="B1131" s="395">
        <v>50</v>
      </c>
      <c r="C1131" s="393" t="s">
        <v>699</v>
      </c>
      <c r="D1131" s="514" t="s">
        <v>381</v>
      </c>
      <c r="E1131" s="515" t="s">
        <v>209</v>
      </c>
      <c r="F1131" s="515" t="s">
        <v>815</v>
      </c>
      <c r="G1131" s="514" t="s">
        <v>3630</v>
      </c>
      <c r="H1131" s="394">
        <f>VLOOKUP(A1131,'02.04.2024'!$A$2:$D$70989,3,FALSE)</f>
        <v>4888</v>
      </c>
      <c r="I1131" s="414"/>
      <c r="J1131" s="414">
        <v>200</v>
      </c>
      <c r="K1131" s="396"/>
      <c r="L1131" s="396"/>
      <c r="M1131" s="396">
        <v>43355</v>
      </c>
      <c r="N1131" s="579"/>
      <c r="O1131" s="394">
        <v>9791036304422</v>
      </c>
      <c r="P1131" s="451" t="s">
        <v>681</v>
      </c>
      <c r="Q1131" s="414">
        <v>5193269</v>
      </c>
      <c r="R1131" s="398">
        <v>6.9</v>
      </c>
      <c r="S1131" s="398">
        <f t="shared" si="166"/>
        <v>6.5402843601895739</v>
      </c>
      <c r="T1131" s="452">
        <v>5.5E-2</v>
      </c>
      <c r="U1131" s="1077"/>
      <c r="V1131" s="400">
        <f t="shared" si="165"/>
        <v>0</v>
      </c>
      <c r="W1131" s="401">
        <f t="shared" si="168"/>
        <v>0</v>
      </c>
      <c r="X1131" s="402"/>
      <c r="Y1131" s="402"/>
      <c r="Z1131" s="402"/>
      <c r="AA1131" s="402"/>
      <c r="AB1131" s="402"/>
      <c r="AC1131" s="403">
        <f t="shared" si="167"/>
        <v>0</v>
      </c>
      <c r="AD1131" s="404">
        <f>IF($AC$2430&lt;85,AC1131,AC1131-(AC1131*'EN-TÊTE DÉLÉGUES'!$C$37))</f>
        <v>0</v>
      </c>
      <c r="AE1131" s="405">
        <f t="shared" si="169"/>
        <v>5.5E-2</v>
      </c>
      <c r="AF1131" s="406">
        <f t="shared" si="170"/>
        <v>0</v>
      </c>
      <c r="AG1131" s="407">
        <f t="shared" si="171"/>
        <v>0</v>
      </c>
    </row>
    <row r="1132" spans="1:33" s="408" customFormat="1" ht="12" customHeight="1" x14ac:dyDescent="0.15">
      <c r="A1132" s="449">
        <v>9791036303906</v>
      </c>
      <c r="B1132" s="395">
        <v>50</v>
      </c>
      <c r="C1132" s="450" t="s">
        <v>699</v>
      </c>
      <c r="D1132" s="450" t="s">
        <v>381</v>
      </c>
      <c r="E1132" s="393" t="s">
        <v>209</v>
      </c>
      <c r="F1132" s="393" t="s">
        <v>5502</v>
      </c>
      <c r="G1132" s="450" t="s">
        <v>3631</v>
      </c>
      <c r="H1132" s="394">
        <f>VLOOKUP(A1132,'02.04.2024'!$A$2:$D$70989,3,FALSE)</f>
        <v>945</v>
      </c>
      <c r="I1132" s="395"/>
      <c r="J1132" s="414">
        <v>200</v>
      </c>
      <c r="K1132" s="396"/>
      <c r="L1132" s="396"/>
      <c r="M1132" s="396">
        <v>43537</v>
      </c>
      <c r="N1132" s="579"/>
      <c r="O1132" s="394">
        <v>9791036303906</v>
      </c>
      <c r="P1132" s="451" t="s">
        <v>1123</v>
      </c>
      <c r="Q1132" s="394">
        <v>4607451</v>
      </c>
      <c r="R1132" s="398">
        <v>6.9</v>
      </c>
      <c r="S1132" s="398">
        <f t="shared" si="166"/>
        <v>6.5402843601895739</v>
      </c>
      <c r="T1132" s="452">
        <v>5.5E-2</v>
      </c>
      <c r="U1132" s="1077"/>
      <c r="V1132" s="400">
        <f t="shared" ref="V1132:V1194" si="172">AC1132</f>
        <v>0</v>
      </c>
      <c r="W1132" s="401">
        <f t="shared" si="168"/>
        <v>0</v>
      </c>
      <c r="X1132" s="402"/>
      <c r="Y1132" s="402"/>
      <c r="Z1132" s="402"/>
      <c r="AA1132" s="402"/>
      <c r="AB1132" s="402"/>
      <c r="AC1132" s="403">
        <f t="shared" si="167"/>
        <v>0</v>
      </c>
      <c r="AD1132" s="404">
        <f>IF($AC$2430&lt;85,AC1132,AC1132-(AC1132*'EN-TÊTE DÉLÉGUES'!$C$37))</f>
        <v>0</v>
      </c>
      <c r="AE1132" s="405">
        <f t="shared" si="169"/>
        <v>5.5E-2</v>
      </c>
      <c r="AF1132" s="406">
        <f t="shared" si="170"/>
        <v>0</v>
      </c>
      <c r="AG1132" s="407">
        <f t="shared" si="171"/>
        <v>0</v>
      </c>
    </row>
    <row r="1133" spans="1:33" s="408" customFormat="1" ht="12" customHeight="1" x14ac:dyDescent="0.15">
      <c r="A1133" s="449">
        <v>9791036310355</v>
      </c>
      <c r="B1133" s="395">
        <v>50</v>
      </c>
      <c r="C1133" s="426" t="s">
        <v>699</v>
      </c>
      <c r="D1133" s="393" t="s">
        <v>381</v>
      </c>
      <c r="E1133" s="393" t="s">
        <v>209</v>
      </c>
      <c r="F1133" s="393" t="s">
        <v>5502</v>
      </c>
      <c r="G1133" s="450" t="s">
        <v>3632</v>
      </c>
      <c r="H1133" s="394">
        <f>VLOOKUP(A1133,'02.04.2024'!$A$2:$D$70989,3,FALSE)</f>
        <v>2026</v>
      </c>
      <c r="I1133" s="395"/>
      <c r="J1133" s="414">
        <v>200</v>
      </c>
      <c r="K1133" s="601"/>
      <c r="L1133" s="396"/>
      <c r="M1133" s="396">
        <v>44265</v>
      </c>
      <c r="N1133" s="579"/>
      <c r="O1133" s="394">
        <v>9791036310355</v>
      </c>
      <c r="P1133" s="451" t="s">
        <v>1891</v>
      </c>
      <c r="Q1133" s="394">
        <v>4924586</v>
      </c>
      <c r="R1133" s="398">
        <v>6.9</v>
      </c>
      <c r="S1133" s="398">
        <f t="shared" si="166"/>
        <v>6.5402843601895739</v>
      </c>
      <c r="T1133" s="452">
        <v>5.5E-2</v>
      </c>
      <c r="U1133" s="1077"/>
      <c r="V1133" s="400">
        <f t="shared" si="172"/>
        <v>0</v>
      </c>
      <c r="W1133" s="401">
        <f t="shared" si="168"/>
        <v>0</v>
      </c>
      <c r="X1133" s="402"/>
      <c r="Y1133" s="402"/>
      <c r="Z1133" s="402"/>
      <c r="AA1133" s="402"/>
      <c r="AB1133" s="402"/>
      <c r="AC1133" s="403">
        <f t="shared" si="167"/>
        <v>0</v>
      </c>
      <c r="AD1133" s="404">
        <f>IF($AC$2430&lt;85,AC1133,AC1133-(AC1133*'EN-TÊTE DÉLÉGUES'!$C$37))</f>
        <v>0</v>
      </c>
      <c r="AE1133" s="405">
        <f t="shared" si="169"/>
        <v>5.5E-2</v>
      </c>
      <c r="AF1133" s="406">
        <f t="shared" si="170"/>
        <v>0</v>
      </c>
      <c r="AG1133" s="407">
        <f t="shared" si="171"/>
        <v>0</v>
      </c>
    </row>
    <row r="1134" spans="1:33" s="408" customFormat="1" ht="12" customHeight="1" x14ac:dyDescent="0.15">
      <c r="A1134" s="449">
        <v>9791036316432</v>
      </c>
      <c r="B1134" s="395">
        <v>50</v>
      </c>
      <c r="C1134" s="450" t="s">
        <v>699</v>
      </c>
      <c r="D1134" s="450" t="s">
        <v>381</v>
      </c>
      <c r="E1134" s="393" t="s">
        <v>209</v>
      </c>
      <c r="F1134" s="393" t="s">
        <v>5502</v>
      </c>
      <c r="G1134" s="450" t="s">
        <v>3633</v>
      </c>
      <c r="H1134" s="394">
        <f>VLOOKUP(A1134,'02.04.2024'!$A$2:$D$70989,3,FALSE)</f>
        <v>1412</v>
      </c>
      <c r="I1134" s="395"/>
      <c r="J1134" s="414">
        <v>200</v>
      </c>
      <c r="K1134" s="396"/>
      <c r="L1134" s="396"/>
      <c r="M1134" s="396">
        <v>44321</v>
      </c>
      <c r="N1134" s="579"/>
      <c r="O1134" s="394">
        <v>9791036316432</v>
      </c>
      <c r="P1134" s="451" t="s">
        <v>2321</v>
      </c>
      <c r="Q1134" s="394">
        <v>1960986</v>
      </c>
      <c r="R1134" s="398">
        <v>6.9</v>
      </c>
      <c r="S1134" s="398">
        <f t="shared" si="166"/>
        <v>6.5402843601895739</v>
      </c>
      <c r="T1134" s="452">
        <v>5.5E-2</v>
      </c>
      <c r="U1134" s="1077"/>
      <c r="V1134" s="400">
        <f t="shared" si="172"/>
        <v>0</v>
      </c>
      <c r="W1134" s="401">
        <f t="shared" si="168"/>
        <v>0</v>
      </c>
      <c r="X1134" s="402"/>
      <c r="Y1134" s="402"/>
      <c r="Z1134" s="402"/>
      <c r="AA1134" s="402"/>
      <c r="AB1134" s="402"/>
      <c r="AC1134" s="403">
        <f t="shared" si="167"/>
        <v>0</v>
      </c>
      <c r="AD1134" s="404">
        <f>IF($AC$2430&lt;85,AC1134,AC1134-(AC1134*'EN-TÊTE DÉLÉGUES'!$C$37))</f>
        <v>0</v>
      </c>
      <c r="AE1134" s="405">
        <f t="shared" si="169"/>
        <v>5.5E-2</v>
      </c>
      <c r="AF1134" s="406">
        <f t="shared" si="170"/>
        <v>0</v>
      </c>
      <c r="AG1134" s="407">
        <f t="shared" si="171"/>
        <v>0</v>
      </c>
    </row>
    <row r="1135" spans="1:33" s="408" customFormat="1" ht="12" customHeight="1" x14ac:dyDescent="0.15">
      <c r="A1135" s="449">
        <v>9791036316463</v>
      </c>
      <c r="B1135" s="395">
        <v>50</v>
      </c>
      <c r="C1135" s="450" t="s">
        <v>699</v>
      </c>
      <c r="D1135" s="450" t="s">
        <v>381</v>
      </c>
      <c r="E1135" s="393" t="s">
        <v>209</v>
      </c>
      <c r="F1135" s="393" t="s">
        <v>5502</v>
      </c>
      <c r="G1135" s="450" t="s">
        <v>3634</v>
      </c>
      <c r="H1135" s="394">
        <f>VLOOKUP(A1135,'02.04.2024'!$A$2:$D$70989,3,FALSE)</f>
        <v>1505</v>
      </c>
      <c r="I1135" s="395"/>
      <c r="J1135" s="414">
        <v>200</v>
      </c>
      <c r="K1135" s="396"/>
      <c r="L1135" s="396"/>
      <c r="M1135" s="396">
        <v>44209</v>
      </c>
      <c r="N1135" s="579"/>
      <c r="O1135" s="394">
        <v>9791036316463</v>
      </c>
      <c r="P1135" s="451" t="s">
        <v>2459</v>
      </c>
      <c r="Q1135" s="394">
        <v>1960740</v>
      </c>
      <c r="R1135" s="398">
        <v>6.9</v>
      </c>
      <c r="S1135" s="398">
        <f t="shared" si="166"/>
        <v>6.5402843601895739</v>
      </c>
      <c r="T1135" s="452">
        <v>5.5E-2</v>
      </c>
      <c r="U1135" s="1077"/>
      <c r="V1135" s="400">
        <f t="shared" si="172"/>
        <v>0</v>
      </c>
      <c r="W1135" s="401">
        <f t="shared" si="168"/>
        <v>0</v>
      </c>
      <c r="X1135" s="402"/>
      <c r="Y1135" s="402"/>
      <c r="Z1135" s="402"/>
      <c r="AA1135" s="402"/>
      <c r="AB1135" s="402"/>
      <c r="AC1135" s="403">
        <f t="shared" si="167"/>
        <v>0</v>
      </c>
      <c r="AD1135" s="404">
        <f>IF($AC$2430&lt;85,AC1135,AC1135-(AC1135*'EN-TÊTE DÉLÉGUES'!$C$37))</f>
        <v>0</v>
      </c>
      <c r="AE1135" s="405">
        <f t="shared" si="169"/>
        <v>5.5E-2</v>
      </c>
      <c r="AF1135" s="406">
        <f t="shared" si="170"/>
        <v>0</v>
      </c>
      <c r="AG1135" s="407">
        <f t="shared" si="171"/>
        <v>0</v>
      </c>
    </row>
    <row r="1136" spans="1:33" s="408" customFormat="1" ht="12" customHeight="1" x14ac:dyDescent="0.15">
      <c r="A1136" s="449">
        <v>9791036320422</v>
      </c>
      <c r="B1136" s="395">
        <v>50</v>
      </c>
      <c r="C1136" s="450" t="s">
        <v>699</v>
      </c>
      <c r="D1136" s="450" t="s">
        <v>381</v>
      </c>
      <c r="E1136" s="393" t="s">
        <v>209</v>
      </c>
      <c r="F1136" s="393" t="s">
        <v>5502</v>
      </c>
      <c r="G1136" s="450" t="s">
        <v>3635</v>
      </c>
      <c r="H1136" s="394">
        <f>VLOOKUP(A1136,'02.04.2024'!$A$2:$D$70989,3,FALSE)</f>
        <v>654</v>
      </c>
      <c r="I1136" s="395"/>
      <c r="J1136" s="414">
        <v>200</v>
      </c>
      <c r="K1136" s="396"/>
      <c r="L1136" s="396"/>
      <c r="M1136" s="396">
        <v>44580</v>
      </c>
      <c r="N1136" s="395"/>
      <c r="O1136" s="394">
        <v>9791036320422</v>
      </c>
      <c r="P1136" s="414" t="s">
        <v>2761</v>
      </c>
      <c r="Q1136" s="414">
        <v>5631190</v>
      </c>
      <c r="R1136" s="398">
        <v>6.9</v>
      </c>
      <c r="S1136" s="398">
        <f t="shared" si="166"/>
        <v>6.5402843601895739</v>
      </c>
      <c r="T1136" s="452">
        <v>5.5E-2</v>
      </c>
      <c r="U1136" s="1077"/>
      <c r="V1136" s="400">
        <f t="shared" si="172"/>
        <v>0</v>
      </c>
      <c r="W1136" s="401">
        <f t="shared" si="168"/>
        <v>0</v>
      </c>
      <c r="X1136" s="402"/>
      <c r="Y1136" s="402"/>
      <c r="Z1136" s="402"/>
      <c r="AA1136" s="402"/>
      <c r="AB1136" s="402"/>
      <c r="AC1136" s="403">
        <f t="shared" si="167"/>
        <v>0</v>
      </c>
      <c r="AD1136" s="404">
        <f>IF($AC$2430&lt;85,AC1136,AC1136-(AC1136*'EN-TÊTE DÉLÉGUES'!$C$37))</f>
        <v>0</v>
      </c>
      <c r="AE1136" s="405">
        <f t="shared" si="169"/>
        <v>5.5E-2</v>
      </c>
      <c r="AF1136" s="406">
        <f t="shared" si="170"/>
        <v>0</v>
      </c>
      <c r="AG1136" s="407">
        <f t="shared" si="171"/>
        <v>0</v>
      </c>
    </row>
    <row r="1137" spans="1:33" s="446" customFormat="1" ht="12" customHeight="1" x14ac:dyDescent="0.15">
      <c r="A1137" s="427">
        <v>9791036344282</v>
      </c>
      <c r="B1137" s="468">
        <v>50</v>
      </c>
      <c r="C1137" s="429" t="s">
        <v>699</v>
      </c>
      <c r="D1137" s="429" t="s">
        <v>381</v>
      </c>
      <c r="E1137" s="429" t="s">
        <v>209</v>
      </c>
      <c r="F1137" s="429" t="s">
        <v>5502</v>
      </c>
      <c r="G1137" s="469" t="s">
        <v>4726</v>
      </c>
      <c r="H1137" s="431">
        <f>VLOOKUP(A1137,'02.04.2024'!$A$2:$D$70989,3,FALSE)</f>
        <v>2697</v>
      </c>
      <c r="I1137" s="432"/>
      <c r="J1137" s="432">
        <v>200</v>
      </c>
      <c r="K1137" s="433"/>
      <c r="L1137" s="433"/>
      <c r="M1137" s="433">
        <v>45091</v>
      </c>
      <c r="N1137" s="434" t="s">
        <v>1811</v>
      </c>
      <c r="O1137" s="434">
        <v>9791036344282</v>
      </c>
      <c r="P1137" s="434" t="s">
        <v>4324</v>
      </c>
      <c r="Q1137" s="470">
        <v>1939300</v>
      </c>
      <c r="R1137" s="436">
        <v>6.9</v>
      </c>
      <c r="S1137" s="436">
        <f t="shared" si="166"/>
        <v>6.5402843601895739</v>
      </c>
      <c r="T1137" s="471">
        <v>5.5E-2</v>
      </c>
      <c r="U1137" s="1082"/>
      <c r="V1137" s="438">
        <f t="shared" si="172"/>
        <v>0</v>
      </c>
      <c r="W1137" s="439">
        <f t="shared" si="168"/>
        <v>0</v>
      </c>
      <c r="X1137" s="440"/>
      <c r="Y1137" s="440"/>
      <c r="Z1137" s="440"/>
      <c r="AA1137" s="440"/>
      <c r="AB1137" s="440"/>
      <c r="AC1137" s="441">
        <f t="shared" si="167"/>
        <v>0</v>
      </c>
      <c r="AD1137" s="442">
        <f>IF($AC$2430&lt;85,AC1137,AC1137-(AC1137*'EN-TÊTE DÉLÉGUES'!$C$37))</f>
        <v>0</v>
      </c>
      <c r="AE1137" s="443">
        <f t="shared" si="169"/>
        <v>5.5E-2</v>
      </c>
      <c r="AF1137" s="444">
        <f t="shared" si="170"/>
        <v>0</v>
      </c>
      <c r="AG1137" s="445">
        <f t="shared" si="171"/>
        <v>0</v>
      </c>
    </row>
    <row r="1138" spans="1:33" s="420" customFormat="1" ht="12" customHeight="1" x14ac:dyDescent="0.15">
      <c r="A1138" s="411">
        <v>9791036344084</v>
      </c>
      <c r="B1138" s="392">
        <v>50</v>
      </c>
      <c r="C1138" s="393" t="s">
        <v>699</v>
      </c>
      <c r="D1138" s="393" t="s">
        <v>381</v>
      </c>
      <c r="E1138" s="393" t="s">
        <v>209</v>
      </c>
      <c r="F1138" s="393" t="s">
        <v>5502</v>
      </c>
      <c r="G1138" s="450" t="s">
        <v>3890</v>
      </c>
      <c r="H1138" s="394">
        <f>VLOOKUP(A1138,'02.04.2024'!$A$2:$D$70989,3,FALSE)</f>
        <v>1765</v>
      </c>
      <c r="I1138" s="413"/>
      <c r="J1138" s="413">
        <v>200</v>
      </c>
      <c r="K1138" s="415"/>
      <c r="L1138" s="415"/>
      <c r="M1138" s="416">
        <v>44867</v>
      </c>
      <c r="N1138" s="416"/>
      <c r="O1138" s="394">
        <v>9791036344084</v>
      </c>
      <c r="P1138" s="417" t="s">
        <v>3891</v>
      </c>
      <c r="Q1138" s="414">
        <v>1798033</v>
      </c>
      <c r="R1138" s="418">
        <v>6.9</v>
      </c>
      <c r="S1138" s="398">
        <f t="shared" ref="S1138:S1201" si="173">R1138/(1+T1138)</f>
        <v>6.5402843601895739</v>
      </c>
      <c r="T1138" s="419">
        <v>5.5E-2</v>
      </c>
      <c r="U1138" s="1077"/>
      <c r="V1138" s="400">
        <f t="shared" si="172"/>
        <v>0</v>
      </c>
      <c r="W1138" s="401">
        <f t="shared" si="168"/>
        <v>0</v>
      </c>
      <c r="AC1138" s="453">
        <f t="shared" si="167"/>
        <v>0</v>
      </c>
      <c r="AD1138" s="454">
        <f>IF($AC$2430&lt;85,AC1138,AC1138-(AC1138*'EN-TÊTE DÉLÉGUES'!$C$37))</f>
        <v>0</v>
      </c>
      <c r="AE1138" s="455">
        <f t="shared" si="169"/>
        <v>5.5E-2</v>
      </c>
      <c r="AF1138" s="456">
        <f t="shared" si="170"/>
        <v>0</v>
      </c>
      <c r="AG1138" s="457">
        <f t="shared" si="171"/>
        <v>0</v>
      </c>
    </row>
    <row r="1139" spans="1:33" s="408" customFormat="1" ht="12" customHeight="1" x14ac:dyDescent="0.15">
      <c r="A1139" s="391">
        <v>9791036313417</v>
      </c>
      <c r="B1139" s="395">
        <v>50</v>
      </c>
      <c r="C1139" s="426" t="s">
        <v>699</v>
      </c>
      <c r="D1139" s="393" t="s">
        <v>381</v>
      </c>
      <c r="E1139" s="393" t="s">
        <v>209</v>
      </c>
      <c r="F1139" s="393" t="s">
        <v>5502</v>
      </c>
      <c r="G1139" s="393" t="s">
        <v>3636</v>
      </c>
      <c r="H1139" s="394">
        <f>VLOOKUP(A1139,'02.04.2024'!$A$2:$D$70989,3,FALSE)</f>
        <v>446</v>
      </c>
      <c r="I1139" s="395"/>
      <c r="J1139" s="414">
        <v>200</v>
      </c>
      <c r="K1139" s="396"/>
      <c r="L1139" s="396"/>
      <c r="M1139" s="396">
        <v>43719</v>
      </c>
      <c r="N1139" s="579"/>
      <c r="O1139" s="397">
        <v>9791036313417</v>
      </c>
      <c r="P1139" s="409" t="s">
        <v>1392</v>
      </c>
      <c r="Q1139" s="397">
        <v>7492294</v>
      </c>
      <c r="R1139" s="398">
        <v>6.9</v>
      </c>
      <c r="S1139" s="398">
        <f t="shared" si="173"/>
        <v>6.5402843601895739</v>
      </c>
      <c r="T1139" s="399">
        <v>5.5E-2</v>
      </c>
      <c r="U1139" s="1077"/>
      <c r="V1139" s="400">
        <f t="shared" si="172"/>
        <v>0</v>
      </c>
      <c r="W1139" s="401">
        <f t="shared" si="168"/>
        <v>0</v>
      </c>
      <c r="X1139" s="402"/>
      <c r="Y1139" s="402"/>
      <c r="Z1139" s="402"/>
      <c r="AA1139" s="402"/>
      <c r="AB1139" s="402"/>
      <c r="AC1139" s="403">
        <f t="shared" si="167"/>
        <v>0</v>
      </c>
      <c r="AD1139" s="404">
        <f>IF($AC$2430&lt;85,AC1139,AC1139-(AC1139*'EN-TÊTE DÉLÉGUES'!$C$37))</f>
        <v>0</v>
      </c>
      <c r="AE1139" s="405">
        <f t="shared" si="169"/>
        <v>5.5E-2</v>
      </c>
      <c r="AF1139" s="406">
        <f t="shared" si="170"/>
        <v>0</v>
      </c>
      <c r="AG1139" s="407">
        <f t="shared" si="171"/>
        <v>0</v>
      </c>
    </row>
    <row r="1140" spans="1:33" s="408" customFormat="1" ht="12" customHeight="1" x14ac:dyDescent="0.15">
      <c r="A1140" s="449">
        <v>9791036326561</v>
      </c>
      <c r="B1140" s="395">
        <v>50</v>
      </c>
      <c r="C1140" s="450" t="s">
        <v>699</v>
      </c>
      <c r="D1140" s="450" t="s">
        <v>381</v>
      </c>
      <c r="E1140" s="393" t="s">
        <v>209</v>
      </c>
      <c r="F1140" s="393" t="s">
        <v>5502</v>
      </c>
      <c r="G1140" s="450" t="s">
        <v>3637</v>
      </c>
      <c r="H1140" s="394">
        <f>VLOOKUP(A1140,'02.04.2024'!$A$2:$D$70989,3,FALSE)</f>
        <v>2608</v>
      </c>
      <c r="I1140" s="395"/>
      <c r="J1140" s="414">
        <v>200</v>
      </c>
      <c r="K1140" s="396"/>
      <c r="L1140" s="396"/>
      <c r="M1140" s="396">
        <v>44482</v>
      </c>
      <c r="N1140" s="516"/>
      <c r="O1140" s="394">
        <v>9791036326561</v>
      </c>
      <c r="P1140" s="414" t="s">
        <v>2760</v>
      </c>
      <c r="Q1140" s="414">
        <v>8954534</v>
      </c>
      <c r="R1140" s="398">
        <v>6.9</v>
      </c>
      <c r="S1140" s="398">
        <f t="shared" si="173"/>
        <v>6.5402843601895739</v>
      </c>
      <c r="T1140" s="452">
        <v>5.5E-2</v>
      </c>
      <c r="U1140" s="1077"/>
      <c r="V1140" s="400">
        <f t="shared" si="172"/>
        <v>0</v>
      </c>
      <c r="W1140" s="401">
        <f t="shared" si="168"/>
        <v>0</v>
      </c>
      <c r="X1140" s="402"/>
      <c r="Y1140" s="402"/>
      <c r="Z1140" s="402"/>
      <c r="AA1140" s="402"/>
      <c r="AB1140" s="402"/>
      <c r="AC1140" s="403">
        <f t="shared" ref="AC1140:AC1212" si="174">W1140/(1+AE1140)</f>
        <v>0</v>
      </c>
      <c r="AD1140" s="404">
        <f>IF($AC$2430&lt;85,AC1140,AC1140-(AC1140*'EN-TÊTE DÉLÉGUES'!$C$37))</f>
        <v>0</v>
      </c>
      <c r="AE1140" s="405">
        <f t="shared" si="169"/>
        <v>5.5E-2</v>
      </c>
      <c r="AF1140" s="406">
        <f t="shared" si="170"/>
        <v>0</v>
      </c>
      <c r="AG1140" s="407">
        <f t="shared" si="171"/>
        <v>0</v>
      </c>
    </row>
    <row r="1141" spans="1:33" s="408" customFormat="1" ht="12" customHeight="1" x14ac:dyDescent="0.15">
      <c r="A1141" s="449">
        <v>9791036303869</v>
      </c>
      <c r="B1141" s="395">
        <v>50</v>
      </c>
      <c r="C1141" s="450" t="s">
        <v>699</v>
      </c>
      <c r="D1141" s="450" t="s">
        <v>381</v>
      </c>
      <c r="E1141" s="393" t="s">
        <v>209</v>
      </c>
      <c r="F1141" s="393" t="s">
        <v>5502</v>
      </c>
      <c r="G1141" s="450" t="s">
        <v>3638</v>
      </c>
      <c r="H1141" s="394">
        <f>VLOOKUP(A1141,'02.04.2024'!$A$2:$D$70989,3,FALSE)</f>
        <v>1878</v>
      </c>
      <c r="I1141" s="395"/>
      <c r="J1141" s="414">
        <v>200</v>
      </c>
      <c r="K1141" s="601"/>
      <c r="L1141" s="396"/>
      <c r="M1141" s="396">
        <v>43537</v>
      </c>
      <c r="N1141" s="579"/>
      <c r="O1141" s="394">
        <v>9791036303869</v>
      </c>
      <c r="P1141" s="451" t="s">
        <v>1124</v>
      </c>
      <c r="Q1141" s="394">
        <v>4607205</v>
      </c>
      <c r="R1141" s="398">
        <v>6.9</v>
      </c>
      <c r="S1141" s="398">
        <f t="shared" si="173"/>
        <v>6.5402843601895739</v>
      </c>
      <c r="T1141" s="452">
        <v>5.5E-2</v>
      </c>
      <c r="U1141" s="1077"/>
      <c r="V1141" s="400">
        <f t="shared" si="172"/>
        <v>0</v>
      </c>
      <c r="W1141" s="401">
        <f t="shared" si="168"/>
        <v>0</v>
      </c>
      <c r="X1141" s="402"/>
      <c r="Y1141" s="402"/>
      <c r="Z1141" s="402"/>
      <c r="AA1141" s="402"/>
      <c r="AB1141" s="402"/>
      <c r="AC1141" s="403">
        <f t="shared" si="174"/>
        <v>0</v>
      </c>
      <c r="AD1141" s="404">
        <f>IF($AC$2430&lt;85,AC1141,AC1141-(AC1141*'EN-TÊTE DÉLÉGUES'!$C$37))</f>
        <v>0</v>
      </c>
      <c r="AE1141" s="405">
        <f t="shared" si="169"/>
        <v>5.5E-2</v>
      </c>
      <c r="AF1141" s="406">
        <f t="shared" si="170"/>
        <v>0</v>
      </c>
      <c r="AG1141" s="407">
        <f t="shared" si="171"/>
        <v>0</v>
      </c>
    </row>
    <row r="1142" spans="1:33" s="408" customFormat="1" ht="12" customHeight="1" x14ac:dyDescent="0.15">
      <c r="A1142" s="449">
        <v>9791036329050</v>
      </c>
      <c r="B1142" s="395">
        <v>50</v>
      </c>
      <c r="C1142" s="450" t="s">
        <v>699</v>
      </c>
      <c r="D1142" s="450" t="s">
        <v>381</v>
      </c>
      <c r="E1142" s="393" t="s">
        <v>209</v>
      </c>
      <c r="F1142" s="393" t="s">
        <v>5502</v>
      </c>
      <c r="G1142" s="450" t="s">
        <v>4539</v>
      </c>
      <c r="H1142" s="394">
        <f>VLOOKUP(A1142,'02.04.2024'!$A$2:$D$70989,3,FALSE)</f>
        <v>482</v>
      </c>
      <c r="I1142" s="395"/>
      <c r="J1142" s="414">
        <v>200</v>
      </c>
      <c r="K1142" s="396"/>
      <c r="L1142" s="396"/>
      <c r="M1142" s="396">
        <v>44664</v>
      </c>
      <c r="N1142" s="579"/>
      <c r="O1142" s="394">
        <v>9791036329050</v>
      </c>
      <c r="P1142" s="451" t="s">
        <v>3272</v>
      </c>
      <c r="Q1142" s="394">
        <v>2934166</v>
      </c>
      <c r="R1142" s="398">
        <v>6.9</v>
      </c>
      <c r="S1142" s="398">
        <f t="shared" si="173"/>
        <v>6.5402843601895739</v>
      </c>
      <c r="T1142" s="452">
        <v>5.5E-2</v>
      </c>
      <c r="U1142" s="1077"/>
      <c r="V1142" s="400">
        <f t="shared" si="172"/>
        <v>0</v>
      </c>
      <c r="W1142" s="401">
        <f t="shared" si="168"/>
        <v>0</v>
      </c>
      <c r="X1142" s="402"/>
      <c r="Y1142" s="402"/>
      <c r="Z1142" s="402"/>
      <c r="AA1142" s="402"/>
      <c r="AB1142" s="402"/>
      <c r="AC1142" s="403">
        <f t="shared" si="174"/>
        <v>0</v>
      </c>
      <c r="AD1142" s="404">
        <f>IF($AC$2430&lt;85,AC1142,AC1142-(AC1142*'EN-TÊTE DÉLÉGUES'!$C$37))</f>
        <v>0</v>
      </c>
      <c r="AE1142" s="405">
        <f t="shared" si="169"/>
        <v>5.5E-2</v>
      </c>
      <c r="AF1142" s="406">
        <f t="shared" si="170"/>
        <v>0</v>
      </c>
      <c r="AG1142" s="407">
        <f t="shared" si="171"/>
        <v>0</v>
      </c>
    </row>
    <row r="1143" spans="1:33" s="408" customFormat="1" ht="12" customHeight="1" x14ac:dyDescent="0.15">
      <c r="A1143" s="449">
        <v>9791036313424</v>
      </c>
      <c r="B1143" s="395">
        <v>50</v>
      </c>
      <c r="C1143" s="450" t="s">
        <v>699</v>
      </c>
      <c r="D1143" s="450" t="s">
        <v>381</v>
      </c>
      <c r="E1143" s="393" t="s">
        <v>209</v>
      </c>
      <c r="F1143" s="393" t="s">
        <v>5502</v>
      </c>
      <c r="G1143" s="450" t="s">
        <v>3639</v>
      </c>
      <c r="H1143" s="394">
        <f>VLOOKUP(A1143,'02.04.2024'!$A$2:$D$70989,3,FALSE)</f>
        <v>1750</v>
      </c>
      <c r="I1143" s="395"/>
      <c r="J1143" s="414">
        <v>200</v>
      </c>
      <c r="K1143" s="396"/>
      <c r="L1143" s="396"/>
      <c r="M1143" s="396">
        <v>44125</v>
      </c>
      <c r="N1143" s="579"/>
      <c r="O1143" s="394">
        <v>9791036313424</v>
      </c>
      <c r="P1143" s="451" t="s">
        <v>1892</v>
      </c>
      <c r="Q1143" s="394">
        <v>7491063</v>
      </c>
      <c r="R1143" s="398">
        <v>6.9</v>
      </c>
      <c r="S1143" s="398">
        <f t="shared" si="173"/>
        <v>6.5402843601895739</v>
      </c>
      <c r="T1143" s="452">
        <v>5.5E-2</v>
      </c>
      <c r="U1143" s="1077"/>
      <c r="V1143" s="400">
        <f t="shared" si="172"/>
        <v>0</v>
      </c>
      <c r="W1143" s="401">
        <f t="shared" si="168"/>
        <v>0</v>
      </c>
      <c r="X1143" s="402"/>
      <c r="Y1143" s="402"/>
      <c r="Z1143" s="402"/>
      <c r="AA1143" s="402"/>
      <c r="AB1143" s="402"/>
      <c r="AC1143" s="403">
        <f t="shared" si="174"/>
        <v>0</v>
      </c>
      <c r="AD1143" s="404">
        <f>IF($AC$2430&lt;85,AC1143,AC1143-(AC1143*'EN-TÊTE DÉLÉGUES'!$C$37))</f>
        <v>0</v>
      </c>
      <c r="AE1143" s="405">
        <f t="shared" si="169"/>
        <v>5.5E-2</v>
      </c>
      <c r="AF1143" s="406">
        <f t="shared" si="170"/>
        <v>0</v>
      </c>
      <c r="AG1143" s="407">
        <f t="shared" si="171"/>
        <v>0</v>
      </c>
    </row>
    <row r="1144" spans="1:33" s="408" customFormat="1" ht="12" customHeight="1" x14ac:dyDescent="0.15">
      <c r="A1144" s="391">
        <v>9791036344213</v>
      </c>
      <c r="B1144" s="392">
        <v>50</v>
      </c>
      <c r="C1144" s="393" t="s">
        <v>699</v>
      </c>
      <c r="D1144" s="393" t="s">
        <v>381</v>
      </c>
      <c r="E1144" s="393" t="s">
        <v>209</v>
      </c>
      <c r="F1144" s="393" t="s">
        <v>5502</v>
      </c>
      <c r="G1144" s="459" t="s">
        <v>4069</v>
      </c>
      <c r="H1144" s="394">
        <f>VLOOKUP(A1144,'02.04.2024'!$A$2:$D$70989,3,FALSE)</f>
        <v>2730</v>
      </c>
      <c r="I1144" s="395"/>
      <c r="J1144" s="395">
        <v>200</v>
      </c>
      <c r="K1144" s="396"/>
      <c r="L1144" s="396"/>
      <c r="M1144" s="396">
        <v>44993</v>
      </c>
      <c r="N1144" s="397"/>
      <c r="O1144" s="397">
        <v>9791036344213</v>
      </c>
      <c r="P1144" s="397" t="s">
        <v>4068</v>
      </c>
      <c r="Q1144" s="460">
        <v>1843918</v>
      </c>
      <c r="R1144" s="398">
        <v>6.9</v>
      </c>
      <c r="S1144" s="398">
        <f t="shared" si="173"/>
        <v>6.5402843601895739</v>
      </c>
      <c r="T1144" s="461">
        <v>5.5E-2</v>
      </c>
      <c r="U1144" s="1097"/>
      <c r="V1144" s="400">
        <f t="shared" si="172"/>
        <v>0</v>
      </c>
      <c r="W1144" s="401">
        <f t="shared" si="168"/>
        <v>0</v>
      </c>
      <c r="X1144" s="402"/>
      <c r="Y1144" s="402"/>
      <c r="Z1144" s="402"/>
      <c r="AA1144" s="402"/>
      <c r="AB1144" s="402"/>
      <c r="AC1144" s="453">
        <f t="shared" si="174"/>
        <v>0</v>
      </c>
      <c r="AD1144" s="454">
        <f>IF($AC$2430&lt;85,AC1144,AC1144-(AC1144*'EN-TÊTE DÉLÉGUES'!$C$37))</f>
        <v>0</v>
      </c>
      <c r="AE1144" s="455">
        <f t="shared" si="169"/>
        <v>5.5E-2</v>
      </c>
      <c r="AF1144" s="456">
        <f t="shared" si="170"/>
        <v>0</v>
      </c>
      <c r="AG1144" s="457">
        <f t="shared" si="171"/>
        <v>0</v>
      </c>
    </row>
    <row r="1145" spans="1:33" s="446" customFormat="1" ht="12" customHeight="1" x14ac:dyDescent="0.15">
      <c r="A1145" s="427">
        <v>9791036359903</v>
      </c>
      <c r="B1145" s="468">
        <v>50</v>
      </c>
      <c r="C1145" s="429" t="s">
        <v>699</v>
      </c>
      <c r="D1145" s="429" t="s">
        <v>381</v>
      </c>
      <c r="E1145" s="429" t="s">
        <v>209</v>
      </c>
      <c r="F1145" s="429" t="s">
        <v>5502</v>
      </c>
      <c r="G1145" s="430" t="s">
        <v>4443</v>
      </c>
      <c r="H1145" s="431">
        <f>VLOOKUP(A1145,'02.04.2024'!$A$2:$D$70989,3,FALSE)</f>
        <v>1890</v>
      </c>
      <c r="I1145" s="432"/>
      <c r="J1145" s="432">
        <v>200</v>
      </c>
      <c r="K1145" s="433"/>
      <c r="L1145" s="433"/>
      <c r="M1145" s="433">
        <v>45175</v>
      </c>
      <c r="N1145" s="433" t="s">
        <v>1811</v>
      </c>
      <c r="O1145" s="434">
        <v>9791036359903</v>
      </c>
      <c r="P1145" s="435" t="s">
        <v>4442</v>
      </c>
      <c r="Q1145" s="434">
        <v>5150108</v>
      </c>
      <c r="R1145" s="436">
        <v>6.9</v>
      </c>
      <c r="S1145" s="436">
        <f t="shared" si="173"/>
        <v>6.5402843601895739</v>
      </c>
      <c r="T1145" s="471">
        <v>5.5E-2</v>
      </c>
      <c r="U1145" s="1082"/>
      <c r="V1145" s="438">
        <f t="shared" si="172"/>
        <v>0</v>
      </c>
      <c r="W1145" s="439">
        <f t="shared" si="168"/>
        <v>0</v>
      </c>
      <c r="X1145" s="440"/>
      <c r="Y1145" s="440"/>
      <c r="Z1145" s="440"/>
      <c r="AA1145" s="440"/>
      <c r="AB1145" s="440"/>
      <c r="AC1145" s="441">
        <f t="shared" si="174"/>
        <v>0</v>
      </c>
      <c r="AD1145" s="442">
        <f>IF($AC$2430&lt;85,AC1145,AC1145-(AC1145*'EN-TÊTE DÉLÉGUES'!$C$37))</f>
        <v>0</v>
      </c>
      <c r="AE1145" s="443">
        <f t="shared" si="169"/>
        <v>5.5E-2</v>
      </c>
      <c r="AF1145" s="444">
        <f t="shared" si="170"/>
        <v>0</v>
      </c>
      <c r="AG1145" s="445">
        <f t="shared" si="171"/>
        <v>0</v>
      </c>
    </row>
    <row r="1146" spans="1:33" s="446" customFormat="1" ht="12" customHeight="1" x14ac:dyDescent="0.15">
      <c r="A1146" s="937">
        <v>9791036355592</v>
      </c>
      <c r="B1146" s="1157">
        <v>50</v>
      </c>
      <c r="C1146" s="1158" t="s">
        <v>699</v>
      </c>
      <c r="D1146" s="953" t="s">
        <v>381</v>
      </c>
      <c r="E1146" s="939" t="s">
        <v>209</v>
      </c>
      <c r="F1146" s="939" t="s">
        <v>5502</v>
      </c>
      <c r="G1146" s="939" t="s">
        <v>4881</v>
      </c>
      <c r="H1146" s="941">
        <f>VLOOKUP(A1146,'02.04.2024'!$A$2:$D$70989,3,FALSE)</f>
        <v>2063</v>
      </c>
      <c r="I1146" s="941"/>
      <c r="J1146" s="938">
        <v>200</v>
      </c>
      <c r="K1146" s="942"/>
      <c r="L1146" s="942"/>
      <c r="M1146" s="942">
        <v>45371</v>
      </c>
      <c r="N1146" s="942" t="s">
        <v>1811</v>
      </c>
      <c r="O1146" s="943">
        <v>9791036355592</v>
      </c>
      <c r="P1146" s="943" t="s">
        <v>4882</v>
      </c>
      <c r="Q1146" s="943">
        <v>1088369</v>
      </c>
      <c r="R1146" s="954">
        <v>6.9</v>
      </c>
      <c r="S1146" s="945">
        <f t="shared" si="173"/>
        <v>6.5402843601895739</v>
      </c>
      <c r="T1146" s="946">
        <v>5.5E-2</v>
      </c>
      <c r="U1146" s="1101"/>
      <c r="V1146" s="947">
        <f t="shared" si="172"/>
        <v>0</v>
      </c>
      <c r="W1146" s="948">
        <f t="shared" si="168"/>
        <v>0</v>
      </c>
      <c r="X1146" s="440"/>
      <c r="Y1146" s="440"/>
      <c r="Z1146" s="440"/>
      <c r="AA1146" s="440"/>
      <c r="AB1146" s="440"/>
      <c r="AC1146" s="441">
        <f t="shared" si="174"/>
        <v>0</v>
      </c>
      <c r="AD1146" s="442">
        <f>IF($AC$2430&lt;85,AC1146,AC1146-(AC1146*'EN-TÊTE DÉLÉGUES'!$C$37))</f>
        <v>0</v>
      </c>
      <c r="AE1146" s="443">
        <f t="shared" si="169"/>
        <v>5.5E-2</v>
      </c>
      <c r="AF1146" s="444">
        <f t="shared" si="170"/>
        <v>0</v>
      </c>
      <c r="AG1146" s="445">
        <f t="shared" si="171"/>
        <v>0</v>
      </c>
    </row>
    <row r="1147" spans="1:33" s="408" customFormat="1" ht="12" customHeight="1" x14ac:dyDescent="0.15">
      <c r="A1147" s="449">
        <v>9791036332845</v>
      </c>
      <c r="B1147" s="395">
        <v>50</v>
      </c>
      <c r="C1147" s="393" t="s">
        <v>699</v>
      </c>
      <c r="D1147" s="514" t="s">
        <v>381</v>
      </c>
      <c r="E1147" s="515" t="s">
        <v>209</v>
      </c>
      <c r="F1147" s="515" t="s">
        <v>2764</v>
      </c>
      <c r="G1147" s="514" t="s">
        <v>3640</v>
      </c>
      <c r="H1147" s="394">
        <f>VLOOKUP(A1147,'02.04.2024'!$A$2:$D$70989,3,FALSE)</f>
        <v>1882</v>
      </c>
      <c r="I1147" s="414"/>
      <c r="J1147" s="414">
        <v>200</v>
      </c>
      <c r="K1147" s="396"/>
      <c r="L1147" s="396"/>
      <c r="M1147" s="396">
        <v>44580</v>
      </c>
      <c r="N1147" s="395"/>
      <c r="O1147" s="394">
        <v>9791036332845</v>
      </c>
      <c r="P1147" s="414" t="s">
        <v>2762</v>
      </c>
      <c r="Q1147" s="414">
        <v>4543145</v>
      </c>
      <c r="R1147" s="398">
        <v>6.9</v>
      </c>
      <c r="S1147" s="398">
        <f t="shared" si="173"/>
        <v>6.5402843601895739</v>
      </c>
      <c r="T1147" s="452">
        <v>5.5E-2</v>
      </c>
      <c r="U1147" s="1077"/>
      <c r="V1147" s="400">
        <f t="shared" ref="V1147:V1154" si="175">AC1147</f>
        <v>0</v>
      </c>
      <c r="W1147" s="401">
        <f t="shared" si="168"/>
        <v>0</v>
      </c>
      <c r="X1147" s="402"/>
      <c r="Y1147" s="402"/>
      <c r="Z1147" s="402"/>
      <c r="AA1147" s="402"/>
      <c r="AB1147" s="402"/>
      <c r="AC1147" s="403">
        <f t="shared" ref="AC1147:AC1154" si="176">W1147/(1+AE1147)</f>
        <v>0</v>
      </c>
      <c r="AD1147" s="404">
        <f>IF($AC$2430&lt;85,AC1147,AC1147-(AC1147*'EN-TÊTE DÉLÉGUES'!$C$37))</f>
        <v>0</v>
      </c>
      <c r="AE1147" s="405">
        <f t="shared" si="169"/>
        <v>5.5E-2</v>
      </c>
      <c r="AF1147" s="406">
        <f t="shared" ref="AF1147:AF1154" si="177">+AD1147*AE1147</f>
        <v>0</v>
      </c>
      <c r="AG1147" s="407">
        <f t="shared" ref="AG1147:AG1154" si="178">+AD1147+AF1147</f>
        <v>0</v>
      </c>
    </row>
    <row r="1148" spans="1:33" s="446" customFormat="1" ht="12" customHeight="1" x14ac:dyDescent="0.15">
      <c r="A1148" s="427">
        <v>9791036344077</v>
      </c>
      <c r="B1148" s="468">
        <v>50</v>
      </c>
      <c r="C1148" s="429" t="s">
        <v>699</v>
      </c>
      <c r="D1148" s="429" t="s">
        <v>381</v>
      </c>
      <c r="E1148" s="429" t="s">
        <v>209</v>
      </c>
      <c r="F1148" s="429" t="s">
        <v>2764</v>
      </c>
      <c r="G1148" s="430" t="s">
        <v>4818</v>
      </c>
      <c r="H1148" s="431">
        <f>VLOOKUP(A1148,'02.04.2024'!$A$2:$D$70989,3,FALSE)</f>
        <v>1821</v>
      </c>
      <c r="I1148" s="432"/>
      <c r="J1148" s="432">
        <v>200</v>
      </c>
      <c r="K1148" s="433"/>
      <c r="L1148" s="433"/>
      <c r="M1148" s="433">
        <v>45175</v>
      </c>
      <c r="N1148" s="433" t="s">
        <v>1811</v>
      </c>
      <c r="O1148" s="434">
        <v>9791036344077</v>
      </c>
      <c r="P1148" s="435" t="s">
        <v>4441</v>
      </c>
      <c r="Q1148" s="434">
        <v>1797418</v>
      </c>
      <c r="R1148" s="436">
        <v>6.9</v>
      </c>
      <c r="S1148" s="436">
        <f t="shared" si="173"/>
        <v>6.5402843601895739</v>
      </c>
      <c r="T1148" s="471">
        <v>5.5E-2</v>
      </c>
      <c r="U1148" s="1082"/>
      <c r="V1148" s="438">
        <f t="shared" si="175"/>
        <v>0</v>
      </c>
      <c r="W1148" s="439">
        <f t="shared" si="168"/>
        <v>0</v>
      </c>
      <c r="X1148" s="440"/>
      <c r="Y1148" s="440"/>
      <c r="Z1148" s="440"/>
      <c r="AA1148" s="440"/>
      <c r="AB1148" s="440"/>
      <c r="AC1148" s="441">
        <f t="shared" si="176"/>
        <v>0</v>
      </c>
      <c r="AD1148" s="442">
        <f>IF($AC$2430&lt;85,AC1148,AC1148-(AC1148*'EN-TÊTE DÉLÉGUES'!$C$37))</f>
        <v>0</v>
      </c>
      <c r="AE1148" s="443">
        <f t="shared" si="169"/>
        <v>5.5E-2</v>
      </c>
      <c r="AF1148" s="444">
        <f t="shared" si="177"/>
        <v>0</v>
      </c>
      <c r="AG1148" s="445">
        <f t="shared" si="178"/>
        <v>0</v>
      </c>
    </row>
    <row r="1149" spans="1:33" s="408" customFormat="1" ht="12" customHeight="1" x14ac:dyDescent="0.15">
      <c r="A1149" s="391">
        <v>9791036347184</v>
      </c>
      <c r="B1149" s="395">
        <v>50</v>
      </c>
      <c r="C1149" s="393" t="s">
        <v>699</v>
      </c>
      <c r="D1149" s="514" t="s">
        <v>381</v>
      </c>
      <c r="E1149" s="515" t="s">
        <v>209</v>
      </c>
      <c r="F1149" s="515" t="s">
        <v>2764</v>
      </c>
      <c r="G1149" s="459" t="s">
        <v>4066</v>
      </c>
      <c r="H1149" s="394">
        <f>VLOOKUP(A1149,'02.04.2024'!$A$2:$D$70989,3,FALSE)</f>
        <v>1359</v>
      </c>
      <c r="I1149" s="395"/>
      <c r="J1149" s="395">
        <v>200</v>
      </c>
      <c r="K1149" s="396"/>
      <c r="L1149" s="396"/>
      <c r="M1149" s="396">
        <v>44993</v>
      </c>
      <c r="N1149" s="397"/>
      <c r="O1149" s="397">
        <v>9791036347184</v>
      </c>
      <c r="P1149" s="397" t="s">
        <v>4065</v>
      </c>
      <c r="Q1149" s="460">
        <v>3598429</v>
      </c>
      <c r="R1149" s="398">
        <v>6.9</v>
      </c>
      <c r="S1149" s="398">
        <f t="shared" si="173"/>
        <v>6.5402843601895739</v>
      </c>
      <c r="T1149" s="461">
        <v>5.5E-2</v>
      </c>
      <c r="U1149" s="1097"/>
      <c r="V1149" s="400">
        <f t="shared" si="175"/>
        <v>0</v>
      </c>
      <c r="W1149" s="401">
        <f t="shared" si="168"/>
        <v>0</v>
      </c>
      <c r="X1149" s="402"/>
      <c r="Y1149" s="402"/>
      <c r="Z1149" s="402"/>
      <c r="AA1149" s="402"/>
      <c r="AB1149" s="402"/>
      <c r="AC1149" s="453">
        <f t="shared" si="176"/>
        <v>0</v>
      </c>
      <c r="AD1149" s="454">
        <f>IF($AC$2430&lt;85,AC1149,AC1149-(AC1149*'EN-TÊTE DÉLÉGUES'!$C$37))</f>
        <v>0</v>
      </c>
      <c r="AE1149" s="455">
        <f t="shared" si="169"/>
        <v>5.5E-2</v>
      </c>
      <c r="AF1149" s="456">
        <f t="shared" si="177"/>
        <v>0</v>
      </c>
      <c r="AG1149" s="457">
        <f t="shared" si="178"/>
        <v>0</v>
      </c>
    </row>
    <row r="1150" spans="1:33" s="446" customFormat="1" ht="12" customHeight="1" x14ac:dyDescent="0.15">
      <c r="A1150" s="427">
        <v>9791036357343</v>
      </c>
      <c r="B1150" s="468">
        <v>50</v>
      </c>
      <c r="C1150" s="429" t="s">
        <v>699</v>
      </c>
      <c r="D1150" s="429" t="s">
        <v>381</v>
      </c>
      <c r="E1150" s="429" t="s">
        <v>209</v>
      </c>
      <c r="F1150" s="429" t="s">
        <v>2764</v>
      </c>
      <c r="G1150" s="469" t="s">
        <v>4326</v>
      </c>
      <c r="H1150" s="431">
        <f>VLOOKUP(A1150,'02.04.2024'!$A$2:$D$70989,3,FALSE)</f>
        <v>2521</v>
      </c>
      <c r="I1150" s="432"/>
      <c r="J1150" s="432">
        <v>200</v>
      </c>
      <c r="K1150" s="433"/>
      <c r="L1150" s="433"/>
      <c r="M1150" s="433">
        <v>45091</v>
      </c>
      <c r="N1150" s="434" t="s">
        <v>1811</v>
      </c>
      <c r="O1150" s="434">
        <v>9791036357343</v>
      </c>
      <c r="P1150" s="434" t="s">
        <v>4325</v>
      </c>
      <c r="Q1150" s="470">
        <v>2796458</v>
      </c>
      <c r="R1150" s="436">
        <v>6.9</v>
      </c>
      <c r="S1150" s="436">
        <f t="shared" si="173"/>
        <v>6.5402843601895739</v>
      </c>
      <c r="T1150" s="471">
        <v>5.5E-2</v>
      </c>
      <c r="U1150" s="1082"/>
      <c r="V1150" s="438">
        <f t="shared" si="175"/>
        <v>0</v>
      </c>
      <c r="W1150" s="439">
        <f t="shared" si="168"/>
        <v>0</v>
      </c>
      <c r="X1150" s="440"/>
      <c r="Y1150" s="440"/>
      <c r="Z1150" s="440"/>
      <c r="AA1150" s="440"/>
      <c r="AB1150" s="440"/>
      <c r="AC1150" s="441">
        <f t="shared" si="176"/>
        <v>0</v>
      </c>
      <c r="AD1150" s="442">
        <f>IF($AC$2430&lt;85,AC1150,AC1150-(AC1150*'EN-TÊTE DÉLÉGUES'!$C$37))</f>
        <v>0</v>
      </c>
      <c r="AE1150" s="443">
        <f t="shared" si="169"/>
        <v>5.5E-2</v>
      </c>
      <c r="AF1150" s="444">
        <f t="shared" si="177"/>
        <v>0</v>
      </c>
      <c r="AG1150" s="445">
        <f t="shared" si="178"/>
        <v>0</v>
      </c>
    </row>
    <row r="1151" spans="1:33" s="408" customFormat="1" ht="12" customHeight="1" x14ac:dyDescent="0.15">
      <c r="A1151" s="449">
        <v>9791036332821</v>
      </c>
      <c r="B1151" s="395">
        <v>51</v>
      </c>
      <c r="C1151" s="393" t="s">
        <v>699</v>
      </c>
      <c r="D1151" s="514" t="s">
        <v>381</v>
      </c>
      <c r="E1151" s="515" t="s">
        <v>209</v>
      </c>
      <c r="F1151" s="515" t="s">
        <v>2764</v>
      </c>
      <c r="G1151" s="514" t="s">
        <v>3837</v>
      </c>
      <c r="H1151" s="394">
        <f>VLOOKUP(A1151,'02.04.2024'!$A$2:$D$70989,3,FALSE)</f>
        <v>1875</v>
      </c>
      <c r="I1151" s="414"/>
      <c r="J1151" s="414">
        <v>200</v>
      </c>
      <c r="K1151" s="396"/>
      <c r="L1151" s="396"/>
      <c r="M1151" s="396">
        <v>44699</v>
      </c>
      <c r="N1151" s="395"/>
      <c r="O1151" s="394">
        <v>9791036332821</v>
      </c>
      <c r="P1151" s="414" t="s">
        <v>3273</v>
      </c>
      <c r="Q1151" s="414">
        <v>4502275</v>
      </c>
      <c r="R1151" s="398">
        <v>6.9</v>
      </c>
      <c r="S1151" s="398">
        <f t="shared" si="173"/>
        <v>6.5402843601895739</v>
      </c>
      <c r="T1151" s="452">
        <v>5.5E-2</v>
      </c>
      <c r="U1151" s="1077"/>
      <c r="V1151" s="400">
        <f t="shared" si="175"/>
        <v>0</v>
      </c>
      <c r="W1151" s="401">
        <f t="shared" si="168"/>
        <v>0</v>
      </c>
      <c r="X1151" s="402"/>
      <c r="Y1151" s="402"/>
      <c r="Z1151" s="402"/>
      <c r="AA1151" s="402"/>
      <c r="AB1151" s="402"/>
      <c r="AC1151" s="453">
        <f t="shared" si="176"/>
        <v>0</v>
      </c>
      <c r="AD1151" s="454">
        <f>IF($AC$2430&lt;85,AC1151,AC1151-(AC1151*'EN-TÊTE DÉLÉGUES'!$C$37))</f>
        <v>0</v>
      </c>
      <c r="AE1151" s="455">
        <f t="shared" si="169"/>
        <v>5.5E-2</v>
      </c>
      <c r="AF1151" s="456">
        <f t="shared" si="177"/>
        <v>0</v>
      </c>
      <c r="AG1151" s="457">
        <f t="shared" si="178"/>
        <v>0</v>
      </c>
    </row>
    <row r="1152" spans="1:33" s="408" customFormat="1" ht="12" customHeight="1" x14ac:dyDescent="0.15">
      <c r="A1152" s="449">
        <v>9791036329302</v>
      </c>
      <c r="B1152" s="395">
        <v>51</v>
      </c>
      <c r="C1152" s="393" t="s">
        <v>699</v>
      </c>
      <c r="D1152" s="514" t="s">
        <v>381</v>
      </c>
      <c r="E1152" s="515" t="s">
        <v>209</v>
      </c>
      <c r="F1152" s="515" t="s">
        <v>2764</v>
      </c>
      <c r="G1152" s="514" t="s">
        <v>4067</v>
      </c>
      <c r="H1152" s="394">
        <f>VLOOKUP(A1152,'02.04.2024'!$A$2:$D$70989,3,FALSE)</f>
        <v>651</v>
      </c>
      <c r="I1152" s="414"/>
      <c r="J1152" s="414">
        <v>200</v>
      </c>
      <c r="K1152" s="396"/>
      <c r="L1152" s="396"/>
      <c r="M1152" s="396">
        <v>44580</v>
      </c>
      <c r="N1152" s="395"/>
      <c r="O1152" s="394">
        <v>9791036329302</v>
      </c>
      <c r="P1152" s="414" t="s">
        <v>2763</v>
      </c>
      <c r="Q1152" s="414">
        <v>3198291</v>
      </c>
      <c r="R1152" s="398">
        <v>6.9</v>
      </c>
      <c r="S1152" s="398">
        <f t="shared" si="173"/>
        <v>6.5402843601895739</v>
      </c>
      <c r="T1152" s="452">
        <v>5.5E-2</v>
      </c>
      <c r="U1152" s="1077"/>
      <c r="V1152" s="400">
        <f t="shared" si="175"/>
        <v>0</v>
      </c>
      <c r="W1152" s="401">
        <f t="shared" si="168"/>
        <v>0</v>
      </c>
      <c r="X1152" s="402"/>
      <c r="Y1152" s="402"/>
      <c r="Z1152" s="402"/>
      <c r="AA1152" s="402"/>
      <c r="AB1152" s="402"/>
      <c r="AC1152" s="403">
        <f t="shared" si="176"/>
        <v>0</v>
      </c>
      <c r="AD1152" s="404">
        <f>IF($AC$2430&lt;85,AC1152,AC1152-(AC1152*'EN-TÊTE DÉLÉGUES'!$C$37))</f>
        <v>0</v>
      </c>
      <c r="AE1152" s="405">
        <f t="shared" si="169"/>
        <v>5.5E-2</v>
      </c>
      <c r="AF1152" s="406">
        <f t="shared" si="177"/>
        <v>0</v>
      </c>
      <c r="AG1152" s="407">
        <f t="shared" si="178"/>
        <v>0</v>
      </c>
    </row>
    <row r="1153" spans="1:36" s="408" customFormat="1" ht="12" customHeight="1" x14ac:dyDescent="0.15">
      <c r="A1153" s="391">
        <v>9791036336225</v>
      </c>
      <c r="B1153" s="392">
        <v>51</v>
      </c>
      <c r="C1153" s="393" t="s">
        <v>699</v>
      </c>
      <c r="D1153" s="393" t="s">
        <v>381</v>
      </c>
      <c r="E1153" s="393" t="s">
        <v>209</v>
      </c>
      <c r="F1153" s="393" t="s">
        <v>2764</v>
      </c>
      <c r="G1153" s="393" t="s">
        <v>3962</v>
      </c>
      <c r="H1153" s="394">
        <f>VLOOKUP(A1153,'02.04.2024'!$A$2:$D$70989,3,FALSE)</f>
        <v>582</v>
      </c>
      <c r="I1153" s="394"/>
      <c r="J1153" s="395">
        <v>200</v>
      </c>
      <c r="K1153" s="396"/>
      <c r="L1153" s="396"/>
      <c r="M1153" s="396">
        <v>44811</v>
      </c>
      <c r="N1153" s="396"/>
      <c r="O1153" s="397">
        <v>9791036336225</v>
      </c>
      <c r="P1153" s="397" t="s">
        <v>3755</v>
      </c>
      <c r="Q1153" s="397">
        <v>6143597</v>
      </c>
      <c r="R1153" s="490">
        <v>6.9</v>
      </c>
      <c r="S1153" s="398">
        <f t="shared" si="173"/>
        <v>6.5402843601895739</v>
      </c>
      <c r="T1153" s="452">
        <v>5.5E-2</v>
      </c>
      <c r="U1153" s="1077"/>
      <c r="V1153" s="400">
        <f t="shared" si="175"/>
        <v>0</v>
      </c>
      <c r="W1153" s="401">
        <f t="shared" si="168"/>
        <v>0</v>
      </c>
      <c r="X1153" s="491"/>
      <c r="Y1153" s="402"/>
      <c r="Z1153" s="402"/>
      <c r="AA1153" s="402"/>
      <c r="AB1153" s="402"/>
      <c r="AC1153" s="403">
        <f t="shared" si="176"/>
        <v>0</v>
      </c>
      <c r="AD1153" s="404">
        <f>IF($AC$2430&lt;85,AC1153,AC1153-(AC1153*'EN-TÊTE DÉLÉGUES'!$C$37))</f>
        <v>0</v>
      </c>
      <c r="AE1153" s="405">
        <f t="shared" si="169"/>
        <v>5.5E-2</v>
      </c>
      <c r="AF1153" s="406">
        <f t="shared" si="177"/>
        <v>0</v>
      </c>
      <c r="AG1153" s="407">
        <f t="shared" si="178"/>
        <v>0</v>
      </c>
      <c r="AH1153" s="492"/>
    </row>
    <row r="1154" spans="1:36" ht="12" customHeight="1" x14ac:dyDescent="0.15">
      <c r="A1154" s="98">
        <v>9791036356346</v>
      </c>
      <c r="B1154" s="356">
        <v>51</v>
      </c>
      <c r="C1154" s="99" t="s">
        <v>699</v>
      </c>
      <c r="D1154" s="99" t="s">
        <v>381</v>
      </c>
      <c r="E1154" s="99" t="s">
        <v>209</v>
      </c>
      <c r="F1154" s="99" t="s">
        <v>2764</v>
      </c>
      <c r="G1154" s="99" t="s">
        <v>5193</v>
      </c>
      <c r="H1154" s="100">
        <f>VLOOKUP(A1154,'02.04.2024'!$A$2:$D$70989,3,FALSE)</f>
        <v>0</v>
      </c>
      <c r="I1154" s="101"/>
      <c r="J1154" s="101">
        <v>100</v>
      </c>
      <c r="K1154" s="121"/>
      <c r="L1154" s="121">
        <v>45414</v>
      </c>
      <c r="M1154" s="121"/>
      <c r="N1154" s="121" t="s">
        <v>1811</v>
      </c>
      <c r="O1154" s="102">
        <v>9791036356346</v>
      </c>
      <c r="P1154" s="103" t="s">
        <v>5194</v>
      </c>
      <c r="Q1154" s="101">
        <v>2358060</v>
      </c>
      <c r="R1154" s="124">
        <v>6.9</v>
      </c>
      <c r="S1154" s="124">
        <f t="shared" si="173"/>
        <v>6.5402843601895739</v>
      </c>
      <c r="T1154" s="355">
        <v>5.5E-2</v>
      </c>
      <c r="U1154" s="1077"/>
      <c r="V1154" s="240">
        <f t="shared" si="175"/>
        <v>0</v>
      </c>
      <c r="W1154" s="196">
        <f t="shared" ref="W1154:W1217" si="179">$R1154*$U1154</f>
        <v>0</v>
      </c>
      <c r="X1154" s="440"/>
      <c r="Y1154" s="440"/>
      <c r="Z1154" s="440"/>
      <c r="AA1154" s="440"/>
      <c r="AB1154" s="440"/>
      <c r="AC1154" s="441">
        <f t="shared" si="176"/>
        <v>0</v>
      </c>
      <c r="AD1154" s="442">
        <f>IF($AC$2430&lt;85,AC1154,AC1154-(AC1154*'EN-TÊTE DÉLÉGUES'!$C$37))</f>
        <v>0</v>
      </c>
      <c r="AE1154" s="443">
        <f t="shared" ref="AE1154:AE1217" si="180">IF(T1154=5.5%,0.055,IF(T1154=20%,0.2))</f>
        <v>5.5E-2</v>
      </c>
      <c r="AF1154" s="444">
        <f t="shared" si="177"/>
        <v>0</v>
      </c>
      <c r="AG1154" s="445">
        <f t="shared" si="178"/>
        <v>0</v>
      </c>
      <c r="AH1154" s="447"/>
      <c r="AI1154" s="448"/>
      <c r="AJ1154" s="447"/>
    </row>
    <row r="1155" spans="1:36" s="446" customFormat="1" ht="12" customHeight="1" x14ac:dyDescent="0.15">
      <c r="A1155" s="937">
        <v>9791036364792</v>
      </c>
      <c r="B1155" s="1157">
        <v>51</v>
      </c>
      <c r="C1155" s="1158" t="s">
        <v>696</v>
      </c>
      <c r="D1155" s="953" t="s">
        <v>381</v>
      </c>
      <c r="E1155" s="939" t="s">
        <v>209</v>
      </c>
      <c r="F1155" s="939" t="s">
        <v>4883</v>
      </c>
      <c r="G1155" s="939" t="s">
        <v>4884</v>
      </c>
      <c r="H1155" s="941">
        <f>VLOOKUP(A1155,'02.04.2024'!$A$2:$D$70989,3,FALSE)</f>
        <v>1667</v>
      </c>
      <c r="I1155" s="941"/>
      <c r="J1155" s="938">
        <v>200</v>
      </c>
      <c r="K1155" s="942"/>
      <c r="L1155" s="942"/>
      <c r="M1155" s="942">
        <v>45371</v>
      </c>
      <c r="N1155" s="942" t="s">
        <v>1811</v>
      </c>
      <c r="O1155" s="943">
        <v>9791036364792</v>
      </c>
      <c r="P1155" s="943" t="s">
        <v>4885</v>
      </c>
      <c r="Q1155" s="943">
        <v>1462729</v>
      </c>
      <c r="R1155" s="954">
        <v>6.9</v>
      </c>
      <c r="S1155" s="945">
        <f t="shared" si="173"/>
        <v>6.5402843601895739</v>
      </c>
      <c r="T1155" s="946">
        <v>5.5E-2</v>
      </c>
      <c r="U1155" s="1101"/>
      <c r="V1155" s="947">
        <f t="shared" si="172"/>
        <v>0</v>
      </c>
      <c r="W1155" s="948">
        <f t="shared" si="179"/>
        <v>0</v>
      </c>
      <c r="X1155" s="440"/>
      <c r="Y1155" s="440"/>
      <c r="Z1155" s="440"/>
      <c r="AA1155" s="440"/>
      <c r="AB1155" s="440"/>
      <c r="AC1155" s="441">
        <f t="shared" si="174"/>
        <v>0</v>
      </c>
      <c r="AD1155" s="442">
        <f>IF($AC$2430&lt;85,AC1155,AC1155-(AC1155*'EN-TÊTE DÉLÉGUES'!$C$37))</f>
        <v>0</v>
      </c>
      <c r="AE1155" s="443">
        <f t="shared" si="180"/>
        <v>5.5E-2</v>
      </c>
      <c r="AF1155" s="444">
        <f t="shared" si="170"/>
        <v>0</v>
      </c>
      <c r="AG1155" s="445">
        <f t="shared" si="171"/>
        <v>0</v>
      </c>
    </row>
    <row r="1156" spans="1:36" ht="12" customHeight="1" x14ac:dyDescent="0.15">
      <c r="A1156" s="98">
        <v>9791036360565</v>
      </c>
      <c r="B1156" s="356">
        <v>51</v>
      </c>
      <c r="C1156" s="99" t="s">
        <v>696</v>
      </c>
      <c r="D1156" s="99" t="s">
        <v>381</v>
      </c>
      <c r="E1156" s="99" t="s">
        <v>209</v>
      </c>
      <c r="F1156" s="99" t="s">
        <v>4883</v>
      </c>
      <c r="G1156" s="99" t="s">
        <v>5186</v>
      </c>
      <c r="H1156" s="100">
        <f>VLOOKUP(A1156,'02.04.2024'!$A$2:$D$70989,3,FALSE)</f>
        <v>0</v>
      </c>
      <c r="I1156" s="101"/>
      <c r="J1156" s="101">
        <v>100</v>
      </c>
      <c r="K1156" s="121"/>
      <c r="L1156" s="121">
        <v>45414</v>
      </c>
      <c r="M1156" s="121"/>
      <c r="N1156" s="121" t="s">
        <v>1811</v>
      </c>
      <c r="O1156" s="102">
        <v>9791036360565</v>
      </c>
      <c r="P1156" s="103" t="s">
        <v>5185</v>
      </c>
      <c r="Q1156" s="101">
        <v>5601635</v>
      </c>
      <c r="R1156" s="124">
        <v>6.9</v>
      </c>
      <c r="S1156" s="124">
        <f t="shared" si="173"/>
        <v>6.5402843601895739</v>
      </c>
      <c r="T1156" s="355">
        <v>5.5E-2</v>
      </c>
      <c r="U1156" s="1077"/>
      <c r="V1156" s="240">
        <f t="shared" si="172"/>
        <v>0</v>
      </c>
      <c r="W1156" s="196">
        <f t="shared" si="179"/>
        <v>0</v>
      </c>
      <c r="AC1156" s="441">
        <f t="shared" si="174"/>
        <v>0</v>
      </c>
      <c r="AD1156" s="442">
        <f>IF($AC$2430&lt;85,AC1156,AC1156-(AC1156*'EN-TÊTE DÉLÉGUES'!$C$37))</f>
        <v>0</v>
      </c>
      <c r="AE1156" s="443">
        <f t="shared" si="180"/>
        <v>5.5E-2</v>
      </c>
      <c r="AF1156" s="444">
        <f t="shared" si="170"/>
        <v>0</v>
      </c>
      <c r="AG1156" s="445">
        <f t="shared" si="171"/>
        <v>0</v>
      </c>
      <c r="AH1156" s="447"/>
      <c r="AI1156" s="448"/>
      <c r="AJ1156" s="447"/>
    </row>
    <row r="1157" spans="1:36" ht="12" customHeight="1" x14ac:dyDescent="0.15">
      <c r="A1157" s="98">
        <v>9791036356100</v>
      </c>
      <c r="B1157" s="356">
        <v>51</v>
      </c>
      <c r="C1157" s="99" t="s">
        <v>696</v>
      </c>
      <c r="D1157" s="99" t="s">
        <v>381</v>
      </c>
      <c r="E1157" s="99" t="s">
        <v>209</v>
      </c>
      <c r="F1157" s="99" t="s">
        <v>4883</v>
      </c>
      <c r="G1157" s="99" t="s">
        <v>5189</v>
      </c>
      <c r="H1157" s="100">
        <f>VLOOKUP(A1157,'02.04.2024'!$A$2:$D$70989,3,FALSE)</f>
        <v>0</v>
      </c>
      <c r="I1157" s="101"/>
      <c r="J1157" s="101">
        <v>100</v>
      </c>
      <c r="K1157" s="121"/>
      <c r="L1157" s="121">
        <v>45414</v>
      </c>
      <c r="M1157" s="121"/>
      <c r="N1157" s="121" t="s">
        <v>1811</v>
      </c>
      <c r="O1157" s="102">
        <v>9791036356100</v>
      </c>
      <c r="P1157" s="103" t="s">
        <v>5190</v>
      </c>
      <c r="Q1157" s="101">
        <v>2530987</v>
      </c>
      <c r="R1157" s="124">
        <v>6.9</v>
      </c>
      <c r="S1157" s="124">
        <f t="shared" si="173"/>
        <v>6.5402843601895739</v>
      </c>
      <c r="T1157" s="355">
        <v>5.5E-2</v>
      </c>
      <c r="U1157" s="1077"/>
      <c r="V1157" s="240">
        <f t="shared" si="172"/>
        <v>0</v>
      </c>
      <c r="W1157" s="196">
        <f t="shared" si="179"/>
        <v>0</v>
      </c>
      <c r="AC1157" s="441">
        <f t="shared" si="174"/>
        <v>0</v>
      </c>
      <c r="AD1157" s="442">
        <f>IF($AC$2430&lt;85,AC1157,AC1157-(AC1157*'EN-TÊTE DÉLÉGUES'!$C$37))</f>
        <v>0</v>
      </c>
      <c r="AE1157" s="443">
        <f t="shared" si="180"/>
        <v>5.5E-2</v>
      </c>
      <c r="AF1157" s="444">
        <f t="shared" si="170"/>
        <v>0</v>
      </c>
      <c r="AG1157" s="445">
        <f t="shared" si="171"/>
        <v>0</v>
      </c>
      <c r="AH1157" s="447"/>
      <c r="AI1157" s="448"/>
      <c r="AJ1157" s="447"/>
    </row>
    <row r="1158" spans="1:36" s="408" customFormat="1" ht="12" customHeight="1" x14ac:dyDescent="0.15">
      <c r="A1158" s="391">
        <v>9791036332838</v>
      </c>
      <c r="B1158" s="414">
        <v>51</v>
      </c>
      <c r="C1158" s="393" t="s">
        <v>699</v>
      </c>
      <c r="D1158" s="514" t="s">
        <v>381</v>
      </c>
      <c r="E1158" s="514" t="s">
        <v>209</v>
      </c>
      <c r="F1158" s="393" t="s">
        <v>817</v>
      </c>
      <c r="G1158" s="450" t="s">
        <v>2936</v>
      </c>
      <c r="H1158" s="394">
        <f>VLOOKUP(A1158,'02.04.2024'!$A$2:$D$70989,3,FALSE)</f>
        <v>236</v>
      </c>
      <c r="I1158" s="395"/>
      <c r="J1158" s="395">
        <v>300</v>
      </c>
      <c r="K1158" s="396"/>
      <c r="L1158" s="396"/>
      <c r="M1158" s="396">
        <v>44489</v>
      </c>
      <c r="N1158" s="395"/>
      <c r="O1158" s="397">
        <v>9791036332838</v>
      </c>
      <c r="P1158" s="395" t="s">
        <v>2805</v>
      </c>
      <c r="Q1158" s="395">
        <v>4502398</v>
      </c>
      <c r="R1158" s="398">
        <v>13.9</v>
      </c>
      <c r="S1158" s="398">
        <f t="shared" si="173"/>
        <v>13.175355450236967</v>
      </c>
      <c r="T1158" s="399">
        <v>5.5E-2</v>
      </c>
      <c r="U1158" s="1077"/>
      <c r="V1158" s="400">
        <f t="shared" si="172"/>
        <v>0</v>
      </c>
      <c r="W1158" s="401">
        <f t="shared" si="179"/>
        <v>0</v>
      </c>
      <c r="X1158" s="402"/>
      <c r="Y1158" s="402"/>
      <c r="Z1158" s="402"/>
      <c r="AA1158" s="402"/>
      <c r="AB1158" s="402"/>
      <c r="AC1158" s="403">
        <f t="shared" si="174"/>
        <v>0</v>
      </c>
      <c r="AD1158" s="404">
        <f>IF($AC$2430&lt;85,AC1158,AC1158-(AC1158*'EN-TÊTE DÉLÉGUES'!$C$37))</f>
        <v>0</v>
      </c>
      <c r="AE1158" s="405">
        <f t="shared" si="180"/>
        <v>5.5E-2</v>
      </c>
      <c r="AF1158" s="406">
        <f t="shared" si="170"/>
        <v>0</v>
      </c>
      <c r="AG1158" s="407">
        <f t="shared" si="171"/>
        <v>0</v>
      </c>
    </row>
    <row r="1159" spans="1:36" s="408" customFormat="1" ht="12" customHeight="1" x14ac:dyDescent="0.15">
      <c r="A1159" s="449">
        <v>9791036304491</v>
      </c>
      <c r="B1159" s="395">
        <v>51</v>
      </c>
      <c r="C1159" s="393" t="s">
        <v>699</v>
      </c>
      <c r="D1159" s="514" t="s">
        <v>381</v>
      </c>
      <c r="E1159" s="515" t="s">
        <v>209</v>
      </c>
      <c r="F1159" s="515" t="s">
        <v>817</v>
      </c>
      <c r="G1159" s="514" t="s">
        <v>3641</v>
      </c>
      <c r="H1159" s="394">
        <f>VLOOKUP(A1159,'02.04.2024'!$A$2:$D$70989,3,FALSE)</f>
        <v>1717</v>
      </c>
      <c r="I1159" s="414"/>
      <c r="J1159" s="414">
        <v>800</v>
      </c>
      <c r="K1159" s="396"/>
      <c r="L1159" s="396"/>
      <c r="M1159" s="396">
        <v>43355</v>
      </c>
      <c r="N1159" s="579"/>
      <c r="O1159" s="394">
        <v>9791036304491</v>
      </c>
      <c r="P1159" s="451" t="s">
        <v>678</v>
      </c>
      <c r="Q1159" s="414">
        <v>5194992</v>
      </c>
      <c r="R1159" s="398">
        <v>6.9</v>
      </c>
      <c r="S1159" s="398">
        <f t="shared" si="173"/>
        <v>6.5402843601895739</v>
      </c>
      <c r="T1159" s="452">
        <v>5.5E-2</v>
      </c>
      <c r="U1159" s="1077"/>
      <c r="V1159" s="400">
        <f t="shared" si="172"/>
        <v>0</v>
      </c>
      <c r="W1159" s="401">
        <f t="shared" si="179"/>
        <v>0</v>
      </c>
      <c r="X1159" s="402"/>
      <c r="Y1159" s="402"/>
      <c r="Z1159" s="402"/>
      <c r="AA1159" s="402"/>
      <c r="AB1159" s="402"/>
      <c r="AC1159" s="403">
        <f t="shared" si="174"/>
        <v>0</v>
      </c>
      <c r="AD1159" s="404">
        <f>IF($AC$2430&lt;85,AC1159,AC1159-(AC1159*'EN-TÊTE DÉLÉGUES'!$C$37))</f>
        <v>0</v>
      </c>
      <c r="AE1159" s="405">
        <f t="shared" si="180"/>
        <v>5.5E-2</v>
      </c>
      <c r="AF1159" s="406">
        <f t="shared" si="170"/>
        <v>0</v>
      </c>
      <c r="AG1159" s="407">
        <f t="shared" si="171"/>
        <v>0</v>
      </c>
    </row>
    <row r="1160" spans="1:36" s="408" customFormat="1" ht="12" customHeight="1" x14ac:dyDescent="0.15">
      <c r="A1160" s="449">
        <v>9791036317156</v>
      </c>
      <c r="B1160" s="395">
        <v>51</v>
      </c>
      <c r="C1160" s="393" t="s">
        <v>699</v>
      </c>
      <c r="D1160" s="514" t="s">
        <v>381</v>
      </c>
      <c r="E1160" s="515" t="s">
        <v>209</v>
      </c>
      <c r="F1160" s="515" t="s">
        <v>817</v>
      </c>
      <c r="G1160" s="514" t="s">
        <v>3642</v>
      </c>
      <c r="H1160" s="394">
        <f>VLOOKUP(A1160,'02.04.2024'!$A$2:$D$70989,3,FALSE)</f>
        <v>1052</v>
      </c>
      <c r="I1160" s="414"/>
      <c r="J1160" s="414">
        <v>800</v>
      </c>
      <c r="K1160" s="396"/>
      <c r="L1160" s="396"/>
      <c r="M1160" s="396">
        <v>44265</v>
      </c>
      <c r="N1160" s="396"/>
      <c r="O1160" s="394">
        <v>9791036317156</v>
      </c>
      <c r="P1160" s="451" t="s">
        <v>2324</v>
      </c>
      <c r="Q1160" s="414">
        <v>3289897</v>
      </c>
      <c r="R1160" s="398">
        <v>6.9</v>
      </c>
      <c r="S1160" s="398">
        <f t="shared" si="173"/>
        <v>6.5402843601895739</v>
      </c>
      <c r="T1160" s="452">
        <v>5.5E-2</v>
      </c>
      <c r="U1160" s="1077"/>
      <c r="V1160" s="400">
        <f t="shared" si="172"/>
        <v>0</v>
      </c>
      <c r="W1160" s="401">
        <f t="shared" si="179"/>
        <v>0</v>
      </c>
      <c r="X1160" s="402"/>
      <c r="Y1160" s="402"/>
      <c r="Z1160" s="402"/>
      <c r="AA1160" s="402"/>
      <c r="AB1160" s="402"/>
      <c r="AC1160" s="403">
        <f t="shared" si="174"/>
        <v>0</v>
      </c>
      <c r="AD1160" s="404">
        <f>IF($AC$2430&lt;85,AC1160,AC1160-(AC1160*'EN-TÊTE DÉLÉGUES'!$C$37))</f>
        <v>0</v>
      </c>
      <c r="AE1160" s="405">
        <f t="shared" si="180"/>
        <v>5.5E-2</v>
      </c>
      <c r="AF1160" s="406">
        <f t="shared" si="170"/>
        <v>0</v>
      </c>
      <c r="AG1160" s="407">
        <f t="shared" si="171"/>
        <v>0</v>
      </c>
    </row>
    <row r="1161" spans="1:36" s="408" customFormat="1" ht="12" customHeight="1" x14ac:dyDescent="0.15">
      <c r="A1161" s="449">
        <v>9791036316425</v>
      </c>
      <c r="B1161" s="414">
        <v>51</v>
      </c>
      <c r="C1161" s="393" t="s">
        <v>725</v>
      </c>
      <c r="D1161" s="514" t="s">
        <v>381</v>
      </c>
      <c r="E1161" s="515" t="s">
        <v>209</v>
      </c>
      <c r="F1161" s="515" t="s">
        <v>816</v>
      </c>
      <c r="G1161" s="514" t="s">
        <v>3643</v>
      </c>
      <c r="H1161" s="394">
        <f>VLOOKUP(A1161,'02.04.2024'!$A$2:$D$70989,3,FALSE)</f>
        <v>2066</v>
      </c>
      <c r="I1161" s="414"/>
      <c r="J1161" s="414">
        <v>200</v>
      </c>
      <c r="K1161" s="396"/>
      <c r="L1161" s="396"/>
      <c r="M1161" s="396">
        <v>44209</v>
      </c>
      <c r="N1161" s="396"/>
      <c r="O1161" s="394">
        <v>9791036316425</v>
      </c>
      <c r="P1161" s="451" t="s">
        <v>2325</v>
      </c>
      <c r="Q1161" s="414">
        <v>1966275</v>
      </c>
      <c r="R1161" s="398">
        <v>6.9</v>
      </c>
      <c r="S1161" s="398">
        <f t="shared" si="173"/>
        <v>6.5402843601895739</v>
      </c>
      <c r="T1161" s="452">
        <v>5.5E-2</v>
      </c>
      <c r="U1161" s="1077"/>
      <c r="V1161" s="400">
        <f t="shared" si="172"/>
        <v>0</v>
      </c>
      <c r="W1161" s="401">
        <f t="shared" si="179"/>
        <v>0</v>
      </c>
      <c r="X1161" s="402"/>
      <c r="Y1161" s="402"/>
      <c r="Z1161" s="402"/>
      <c r="AA1161" s="402"/>
      <c r="AB1161" s="402"/>
      <c r="AC1161" s="403">
        <f t="shared" si="174"/>
        <v>0</v>
      </c>
      <c r="AD1161" s="404">
        <f>IF($AC$2430&lt;85,AC1161,AC1161-(AC1161*'EN-TÊTE DÉLÉGUES'!$C$37))</f>
        <v>0</v>
      </c>
      <c r="AE1161" s="405">
        <f t="shared" si="180"/>
        <v>5.5E-2</v>
      </c>
      <c r="AF1161" s="406">
        <f t="shared" si="170"/>
        <v>0</v>
      </c>
      <c r="AG1161" s="407">
        <f t="shared" si="171"/>
        <v>0</v>
      </c>
    </row>
    <row r="1162" spans="1:36" s="408" customFormat="1" ht="12" customHeight="1" x14ac:dyDescent="0.15">
      <c r="A1162" s="449">
        <v>9791036332814</v>
      </c>
      <c r="B1162" s="414">
        <v>51</v>
      </c>
      <c r="C1162" s="393" t="s">
        <v>725</v>
      </c>
      <c r="D1162" s="514" t="s">
        <v>381</v>
      </c>
      <c r="E1162" s="515" t="s">
        <v>209</v>
      </c>
      <c r="F1162" s="515" t="s">
        <v>816</v>
      </c>
      <c r="G1162" s="514" t="s">
        <v>3834</v>
      </c>
      <c r="H1162" s="394">
        <f>VLOOKUP(A1162,'02.04.2024'!$A$2:$D$70989,3,FALSE)</f>
        <v>2052</v>
      </c>
      <c r="I1162" s="414"/>
      <c r="J1162" s="414">
        <v>200</v>
      </c>
      <c r="K1162" s="396"/>
      <c r="L1162" s="396"/>
      <c r="M1162" s="396">
        <v>44685</v>
      </c>
      <c r="N1162" s="395"/>
      <c r="O1162" s="394">
        <v>9791036332814</v>
      </c>
      <c r="P1162" s="414" t="s">
        <v>3274</v>
      </c>
      <c r="Q1162" s="414">
        <v>4500306</v>
      </c>
      <c r="R1162" s="398">
        <v>6.9</v>
      </c>
      <c r="S1162" s="398">
        <f t="shared" si="173"/>
        <v>6.5402843601895739</v>
      </c>
      <c r="T1162" s="452">
        <v>5.5E-2</v>
      </c>
      <c r="U1162" s="1077"/>
      <c r="V1162" s="400">
        <f t="shared" si="172"/>
        <v>0</v>
      </c>
      <c r="W1162" s="401">
        <f t="shared" si="179"/>
        <v>0</v>
      </c>
      <c r="X1162" s="402"/>
      <c r="Y1162" s="402"/>
      <c r="Z1162" s="402"/>
      <c r="AA1162" s="402"/>
      <c r="AB1162" s="402"/>
      <c r="AC1162" s="453">
        <f t="shared" si="174"/>
        <v>0</v>
      </c>
      <c r="AD1162" s="454">
        <f>IF($AC$2430&lt;85,AC1162,AC1162-(AC1162*'EN-TÊTE DÉLÉGUES'!$C$37))</f>
        <v>0</v>
      </c>
      <c r="AE1162" s="455">
        <f t="shared" si="180"/>
        <v>5.5E-2</v>
      </c>
      <c r="AF1162" s="456">
        <f t="shared" si="170"/>
        <v>0</v>
      </c>
      <c r="AG1162" s="457">
        <f t="shared" si="171"/>
        <v>0</v>
      </c>
    </row>
    <row r="1163" spans="1:36" s="408" customFormat="1" ht="12" customHeight="1" x14ac:dyDescent="0.15">
      <c r="A1163" s="449">
        <v>9791036320439</v>
      </c>
      <c r="B1163" s="414">
        <v>51</v>
      </c>
      <c r="C1163" s="393" t="s">
        <v>725</v>
      </c>
      <c r="D1163" s="514" t="s">
        <v>381</v>
      </c>
      <c r="E1163" s="515" t="s">
        <v>209</v>
      </c>
      <c r="F1163" s="515" t="s">
        <v>816</v>
      </c>
      <c r="G1163" s="514" t="s">
        <v>3644</v>
      </c>
      <c r="H1163" s="394">
        <f>VLOOKUP(A1163,'02.04.2024'!$A$2:$D$70989,3,FALSE)</f>
        <v>474</v>
      </c>
      <c r="I1163" s="414"/>
      <c r="J1163" s="414">
        <v>200</v>
      </c>
      <c r="K1163" s="396"/>
      <c r="L1163" s="396"/>
      <c r="M1163" s="396">
        <v>44580</v>
      </c>
      <c r="N1163" s="516"/>
      <c r="O1163" s="394">
        <v>9791036320439</v>
      </c>
      <c r="P1163" s="414" t="s">
        <v>2759</v>
      </c>
      <c r="Q1163" s="414">
        <v>6212396</v>
      </c>
      <c r="R1163" s="398">
        <v>6.9</v>
      </c>
      <c r="S1163" s="398">
        <f t="shared" si="173"/>
        <v>6.5402843601895739</v>
      </c>
      <c r="T1163" s="452">
        <v>5.5E-2</v>
      </c>
      <c r="U1163" s="1077"/>
      <c r="V1163" s="400">
        <f t="shared" si="172"/>
        <v>0</v>
      </c>
      <c r="W1163" s="401">
        <f t="shared" si="179"/>
        <v>0</v>
      </c>
      <c r="X1163" s="402"/>
      <c r="Y1163" s="402"/>
      <c r="Z1163" s="402"/>
      <c r="AA1163" s="402"/>
      <c r="AB1163" s="402"/>
      <c r="AC1163" s="403">
        <f t="shared" si="174"/>
        <v>0</v>
      </c>
      <c r="AD1163" s="404">
        <f>IF($AC$2430&lt;85,AC1163,AC1163-(AC1163*'EN-TÊTE DÉLÉGUES'!$C$37))</f>
        <v>0</v>
      </c>
      <c r="AE1163" s="405">
        <f t="shared" si="180"/>
        <v>5.5E-2</v>
      </c>
      <c r="AF1163" s="406">
        <f t="shared" si="170"/>
        <v>0</v>
      </c>
      <c r="AG1163" s="407">
        <f t="shared" si="171"/>
        <v>0</v>
      </c>
    </row>
    <row r="1164" spans="1:36" s="408" customFormat="1" ht="12" customHeight="1" x14ac:dyDescent="0.15">
      <c r="A1164" s="449">
        <v>9791036340536</v>
      </c>
      <c r="B1164" s="414">
        <v>51</v>
      </c>
      <c r="C1164" s="393" t="s">
        <v>725</v>
      </c>
      <c r="D1164" s="514" t="s">
        <v>381</v>
      </c>
      <c r="E1164" s="515" t="s">
        <v>209</v>
      </c>
      <c r="F1164" s="515" t="s">
        <v>816</v>
      </c>
      <c r="G1164" s="514" t="s">
        <v>3645</v>
      </c>
      <c r="H1164" s="394">
        <f>VLOOKUP(A1164,'02.04.2024'!$A$2:$D$70989,3,FALSE)</f>
        <v>6888</v>
      </c>
      <c r="I1164" s="414"/>
      <c r="J1164" s="414">
        <v>200</v>
      </c>
      <c r="K1164" s="396"/>
      <c r="L1164" s="396"/>
      <c r="M1164" s="396">
        <v>44580</v>
      </c>
      <c r="N1164" s="395"/>
      <c r="O1164" s="394">
        <v>9791036340536</v>
      </c>
      <c r="P1164" s="414" t="s">
        <v>2758</v>
      </c>
      <c r="Q1164" s="414">
        <v>8128324</v>
      </c>
      <c r="R1164" s="398">
        <v>6.9</v>
      </c>
      <c r="S1164" s="398">
        <f t="shared" si="173"/>
        <v>6.5402843601895739</v>
      </c>
      <c r="T1164" s="452">
        <v>5.5E-2</v>
      </c>
      <c r="U1164" s="1077"/>
      <c r="V1164" s="400">
        <f t="shared" si="172"/>
        <v>0</v>
      </c>
      <c r="W1164" s="401">
        <f t="shared" si="179"/>
        <v>0</v>
      </c>
      <c r="X1164" s="402"/>
      <c r="Y1164" s="402"/>
      <c r="Z1164" s="402"/>
      <c r="AA1164" s="402"/>
      <c r="AB1164" s="402"/>
      <c r="AC1164" s="403">
        <f t="shared" si="174"/>
        <v>0</v>
      </c>
      <c r="AD1164" s="404">
        <f>IF($AC$2430&lt;85,AC1164,AC1164-(AC1164*'EN-TÊTE DÉLÉGUES'!$C$37))</f>
        <v>0</v>
      </c>
      <c r="AE1164" s="405">
        <f t="shared" si="180"/>
        <v>5.5E-2</v>
      </c>
      <c r="AF1164" s="406">
        <f t="shared" si="170"/>
        <v>0</v>
      </c>
      <c r="AG1164" s="407">
        <f t="shared" si="171"/>
        <v>0</v>
      </c>
    </row>
    <row r="1165" spans="1:36" s="408" customFormat="1" ht="12" customHeight="1" x14ac:dyDescent="0.15">
      <c r="A1165" s="449">
        <v>9791036316524</v>
      </c>
      <c r="B1165" s="414">
        <v>51</v>
      </c>
      <c r="C1165" s="393" t="s">
        <v>725</v>
      </c>
      <c r="D1165" s="514" t="s">
        <v>381</v>
      </c>
      <c r="E1165" s="515" t="s">
        <v>209</v>
      </c>
      <c r="F1165" s="515" t="s">
        <v>816</v>
      </c>
      <c r="G1165" s="514" t="s">
        <v>3646</v>
      </c>
      <c r="H1165" s="394">
        <f>VLOOKUP(A1165,'02.04.2024'!$A$2:$D$70989,3,FALSE)</f>
        <v>1076</v>
      </c>
      <c r="I1165" s="414"/>
      <c r="J1165" s="414">
        <v>200</v>
      </c>
      <c r="K1165" s="396"/>
      <c r="L1165" s="396"/>
      <c r="M1165" s="396">
        <v>44447</v>
      </c>
      <c r="N1165" s="396"/>
      <c r="O1165" s="394">
        <v>9791036316524</v>
      </c>
      <c r="P1165" s="451" t="s">
        <v>2630</v>
      </c>
      <c r="Q1165" s="414">
        <v>1960617</v>
      </c>
      <c r="R1165" s="398">
        <v>6.9</v>
      </c>
      <c r="S1165" s="398">
        <f t="shared" si="173"/>
        <v>6.5402843601895739</v>
      </c>
      <c r="T1165" s="452">
        <v>5.5E-2</v>
      </c>
      <c r="U1165" s="1077"/>
      <c r="V1165" s="400">
        <f t="shared" si="172"/>
        <v>0</v>
      </c>
      <c r="W1165" s="401">
        <f t="shared" si="179"/>
        <v>0</v>
      </c>
      <c r="X1165" s="402"/>
      <c r="Y1165" s="402"/>
      <c r="Z1165" s="402"/>
      <c r="AA1165" s="402"/>
      <c r="AB1165" s="402"/>
      <c r="AC1165" s="403">
        <f t="shared" si="174"/>
        <v>0</v>
      </c>
      <c r="AD1165" s="404">
        <f>IF($AC$2430&lt;85,AC1165,AC1165-(AC1165*'EN-TÊTE DÉLÉGUES'!$C$37))</f>
        <v>0</v>
      </c>
      <c r="AE1165" s="405">
        <f t="shared" si="180"/>
        <v>5.5E-2</v>
      </c>
      <c r="AF1165" s="406">
        <f t="shared" si="170"/>
        <v>0</v>
      </c>
      <c r="AG1165" s="407">
        <f t="shared" si="171"/>
        <v>0</v>
      </c>
    </row>
    <row r="1166" spans="1:36" s="408" customFormat="1" ht="12" customHeight="1" x14ac:dyDescent="0.15">
      <c r="A1166" s="449">
        <v>9791036313394</v>
      </c>
      <c r="B1166" s="414">
        <v>51</v>
      </c>
      <c r="C1166" s="393" t="s">
        <v>725</v>
      </c>
      <c r="D1166" s="514" t="s">
        <v>381</v>
      </c>
      <c r="E1166" s="515" t="s">
        <v>209</v>
      </c>
      <c r="F1166" s="515" t="s">
        <v>816</v>
      </c>
      <c r="G1166" s="514" t="s">
        <v>3649</v>
      </c>
      <c r="H1166" s="394">
        <f>VLOOKUP(A1166,'02.04.2024'!$A$2:$D$70989,3,FALSE)</f>
        <v>1317</v>
      </c>
      <c r="I1166" s="414"/>
      <c r="J1166" s="414">
        <v>200</v>
      </c>
      <c r="K1166" s="396"/>
      <c r="L1166" s="396"/>
      <c r="M1166" s="396">
        <v>44342</v>
      </c>
      <c r="N1166" s="579"/>
      <c r="O1166" s="394">
        <v>9791036313394</v>
      </c>
      <c r="P1166" s="451" t="s">
        <v>2326</v>
      </c>
      <c r="Q1166" s="414">
        <v>7492048</v>
      </c>
      <c r="R1166" s="398">
        <v>6.9</v>
      </c>
      <c r="S1166" s="398">
        <f t="shared" si="173"/>
        <v>6.5402843601895739</v>
      </c>
      <c r="T1166" s="452">
        <v>5.5E-2</v>
      </c>
      <c r="U1166" s="1077"/>
      <c r="V1166" s="400">
        <f t="shared" si="172"/>
        <v>0</v>
      </c>
      <c r="W1166" s="401">
        <f t="shared" si="179"/>
        <v>0</v>
      </c>
      <c r="X1166" s="402"/>
      <c r="Y1166" s="402"/>
      <c r="Z1166" s="402"/>
      <c r="AA1166" s="402"/>
      <c r="AB1166" s="402"/>
      <c r="AC1166" s="403">
        <f t="shared" si="174"/>
        <v>0</v>
      </c>
      <c r="AD1166" s="404">
        <f>IF($AC$2430&lt;85,AC1166,AC1166-(AC1166*'EN-TÊTE DÉLÉGUES'!$C$37))</f>
        <v>0</v>
      </c>
      <c r="AE1166" s="405">
        <f t="shared" si="180"/>
        <v>5.5E-2</v>
      </c>
      <c r="AF1166" s="406">
        <f t="shared" si="170"/>
        <v>0</v>
      </c>
      <c r="AG1166" s="407">
        <f t="shared" si="171"/>
        <v>0</v>
      </c>
    </row>
    <row r="1167" spans="1:36" s="408" customFormat="1" ht="12" customHeight="1" x14ac:dyDescent="0.15">
      <c r="A1167" s="449">
        <v>9791036304477</v>
      </c>
      <c r="B1167" s="414">
        <v>51</v>
      </c>
      <c r="C1167" s="393" t="s">
        <v>725</v>
      </c>
      <c r="D1167" s="514" t="s">
        <v>381</v>
      </c>
      <c r="E1167" s="515" t="s">
        <v>209</v>
      </c>
      <c r="F1167" s="515" t="s">
        <v>816</v>
      </c>
      <c r="G1167" s="514" t="s">
        <v>3650</v>
      </c>
      <c r="H1167" s="394">
        <f>VLOOKUP(A1167,'02.04.2024'!$A$2:$D$70989,3,FALSE)</f>
        <v>1552</v>
      </c>
      <c r="I1167" s="414"/>
      <c r="J1167" s="414">
        <v>200</v>
      </c>
      <c r="K1167" s="396"/>
      <c r="L1167" s="396"/>
      <c r="M1167" s="396">
        <v>43355</v>
      </c>
      <c r="N1167" s="579"/>
      <c r="O1167" s="394">
        <v>9791036304477</v>
      </c>
      <c r="P1167" s="451" t="s">
        <v>688</v>
      </c>
      <c r="Q1167" s="414">
        <v>5194746</v>
      </c>
      <c r="R1167" s="398">
        <v>6.9</v>
      </c>
      <c r="S1167" s="398">
        <f t="shared" si="173"/>
        <v>6.5402843601895739</v>
      </c>
      <c r="T1167" s="452">
        <v>5.5E-2</v>
      </c>
      <c r="U1167" s="1077"/>
      <c r="V1167" s="400">
        <f t="shared" si="172"/>
        <v>0</v>
      </c>
      <c r="W1167" s="401">
        <f t="shared" si="179"/>
        <v>0</v>
      </c>
      <c r="X1167" s="402"/>
      <c r="Y1167" s="402"/>
      <c r="Z1167" s="402"/>
      <c r="AA1167" s="402"/>
      <c r="AB1167" s="402"/>
      <c r="AC1167" s="403">
        <f t="shared" si="174"/>
        <v>0</v>
      </c>
      <c r="AD1167" s="404">
        <f>IF($AC$2430&lt;85,AC1167,AC1167-(AC1167*'EN-TÊTE DÉLÉGUES'!$C$37))</f>
        <v>0</v>
      </c>
      <c r="AE1167" s="405">
        <f t="shared" si="180"/>
        <v>5.5E-2</v>
      </c>
      <c r="AF1167" s="406">
        <f t="shared" si="170"/>
        <v>0</v>
      </c>
      <c r="AG1167" s="407">
        <f t="shared" si="171"/>
        <v>0</v>
      </c>
    </row>
    <row r="1168" spans="1:36" s="408" customFormat="1" ht="12" customHeight="1" x14ac:dyDescent="0.15">
      <c r="A1168" s="449">
        <v>9782747096973</v>
      </c>
      <c r="B1168" s="414">
        <v>51</v>
      </c>
      <c r="C1168" s="393" t="s">
        <v>725</v>
      </c>
      <c r="D1168" s="514" t="s">
        <v>381</v>
      </c>
      <c r="E1168" s="515" t="s">
        <v>209</v>
      </c>
      <c r="F1168" s="515" t="s">
        <v>816</v>
      </c>
      <c r="G1168" s="514" t="s">
        <v>3647</v>
      </c>
      <c r="H1168" s="394">
        <f>VLOOKUP(A1168,'02.04.2024'!$A$2:$D$70989,3,FALSE)</f>
        <v>773</v>
      </c>
      <c r="I1168" s="414"/>
      <c r="J1168" s="414">
        <v>200</v>
      </c>
      <c r="K1168" s="396"/>
      <c r="L1168" s="396"/>
      <c r="M1168" s="396">
        <v>43355</v>
      </c>
      <c r="N1168" s="396"/>
      <c r="O1168" s="394">
        <v>9782747096973</v>
      </c>
      <c r="P1168" s="451" t="s">
        <v>679</v>
      </c>
      <c r="Q1168" s="414">
        <v>8276017</v>
      </c>
      <c r="R1168" s="398">
        <v>6.9</v>
      </c>
      <c r="S1168" s="398">
        <f t="shared" si="173"/>
        <v>6.5402843601895739</v>
      </c>
      <c r="T1168" s="452">
        <v>5.5E-2</v>
      </c>
      <c r="U1168" s="1077"/>
      <c r="V1168" s="400">
        <f t="shared" si="172"/>
        <v>0</v>
      </c>
      <c r="W1168" s="401">
        <f t="shared" si="179"/>
        <v>0</v>
      </c>
      <c r="X1168" s="402"/>
      <c r="Y1168" s="402"/>
      <c r="Z1168" s="402"/>
      <c r="AA1168" s="402"/>
      <c r="AB1168" s="402"/>
      <c r="AC1168" s="403">
        <f t="shared" si="174"/>
        <v>0</v>
      </c>
      <c r="AD1168" s="404">
        <f>IF($AC$2430&lt;85,AC1168,AC1168-(AC1168*'EN-TÊTE DÉLÉGUES'!$C$37))</f>
        <v>0</v>
      </c>
      <c r="AE1168" s="405">
        <f t="shared" si="180"/>
        <v>5.5E-2</v>
      </c>
      <c r="AF1168" s="406">
        <f t="shared" si="170"/>
        <v>0</v>
      </c>
      <c r="AG1168" s="407">
        <f t="shared" si="171"/>
        <v>0</v>
      </c>
    </row>
    <row r="1169" spans="1:36" s="408" customFormat="1" ht="12" customHeight="1" x14ac:dyDescent="0.15">
      <c r="A1169" s="449">
        <v>9791036303883</v>
      </c>
      <c r="B1169" s="414">
        <v>51</v>
      </c>
      <c r="C1169" s="393" t="s">
        <v>725</v>
      </c>
      <c r="D1169" s="514" t="s">
        <v>381</v>
      </c>
      <c r="E1169" s="515" t="s">
        <v>209</v>
      </c>
      <c r="F1169" s="515" t="s">
        <v>816</v>
      </c>
      <c r="G1169" s="514" t="s">
        <v>3648</v>
      </c>
      <c r="H1169" s="394">
        <f>VLOOKUP(A1169,'02.04.2024'!$A$2:$D$70989,3,FALSE)</f>
        <v>1777</v>
      </c>
      <c r="I1169" s="414"/>
      <c r="J1169" s="414">
        <v>200</v>
      </c>
      <c r="K1169" s="396"/>
      <c r="L1169" s="396"/>
      <c r="M1169" s="396">
        <v>43502</v>
      </c>
      <c r="N1169" s="579"/>
      <c r="O1169" s="394">
        <v>9791036303883</v>
      </c>
      <c r="P1169" s="451" t="s">
        <v>1125</v>
      </c>
      <c r="Q1169" s="414">
        <v>6973294</v>
      </c>
      <c r="R1169" s="398">
        <v>6.9</v>
      </c>
      <c r="S1169" s="398">
        <f t="shared" si="173"/>
        <v>6.5402843601895739</v>
      </c>
      <c r="T1169" s="452">
        <v>5.5E-2</v>
      </c>
      <c r="U1169" s="1077"/>
      <c r="V1169" s="400">
        <f t="shared" si="172"/>
        <v>0</v>
      </c>
      <c r="W1169" s="401">
        <f t="shared" si="179"/>
        <v>0</v>
      </c>
      <c r="X1169" s="402"/>
      <c r="Y1169" s="402"/>
      <c r="Z1169" s="402"/>
      <c r="AA1169" s="402"/>
      <c r="AB1169" s="402"/>
      <c r="AC1169" s="403">
        <f t="shared" si="174"/>
        <v>0</v>
      </c>
      <c r="AD1169" s="404">
        <f>IF($AC$2430&lt;85,AC1169,AC1169-(AC1169*'EN-TÊTE DÉLÉGUES'!$C$37))</f>
        <v>0</v>
      </c>
      <c r="AE1169" s="405">
        <f t="shared" si="180"/>
        <v>5.5E-2</v>
      </c>
      <c r="AF1169" s="406">
        <f t="shared" si="170"/>
        <v>0</v>
      </c>
      <c r="AG1169" s="407">
        <f t="shared" si="171"/>
        <v>0</v>
      </c>
    </row>
    <row r="1170" spans="1:36" s="408" customFormat="1" ht="12" customHeight="1" x14ac:dyDescent="0.15">
      <c r="A1170" s="391">
        <v>9791036344145</v>
      </c>
      <c r="B1170" s="414">
        <v>51</v>
      </c>
      <c r="C1170" s="393" t="s">
        <v>725</v>
      </c>
      <c r="D1170" s="393" t="s">
        <v>381</v>
      </c>
      <c r="E1170" s="393" t="s">
        <v>209</v>
      </c>
      <c r="F1170" s="393" t="s">
        <v>816</v>
      </c>
      <c r="G1170" s="393" t="s">
        <v>3961</v>
      </c>
      <c r="H1170" s="394">
        <f>VLOOKUP(A1170,'02.04.2024'!$A$2:$D$70989,3,FALSE)</f>
        <v>1820</v>
      </c>
      <c r="I1170" s="394"/>
      <c r="J1170" s="395">
        <v>200</v>
      </c>
      <c r="K1170" s="396"/>
      <c r="L1170" s="396"/>
      <c r="M1170" s="396">
        <v>44811</v>
      </c>
      <c r="N1170" s="396"/>
      <c r="O1170" s="397">
        <v>9791036344145</v>
      </c>
      <c r="P1170" s="397" t="s">
        <v>3754</v>
      </c>
      <c r="Q1170" s="397">
        <v>1828410</v>
      </c>
      <c r="R1170" s="490">
        <v>6.9</v>
      </c>
      <c r="S1170" s="398">
        <f t="shared" si="173"/>
        <v>6.5402843601895739</v>
      </c>
      <c r="T1170" s="452">
        <v>5.5E-2</v>
      </c>
      <c r="U1170" s="1077"/>
      <c r="V1170" s="400">
        <f t="shared" si="172"/>
        <v>0</v>
      </c>
      <c r="W1170" s="401">
        <f t="shared" si="179"/>
        <v>0</v>
      </c>
      <c r="X1170" s="491"/>
      <c r="Y1170" s="402"/>
      <c r="Z1170" s="402"/>
      <c r="AA1170" s="402"/>
      <c r="AB1170" s="402"/>
      <c r="AC1170" s="403">
        <f t="shared" si="174"/>
        <v>0</v>
      </c>
      <c r="AD1170" s="404">
        <f>IF($AC$2430&lt;85,AC1170,AC1170-(AC1170*'EN-TÊTE DÉLÉGUES'!$C$37))</f>
        <v>0</v>
      </c>
      <c r="AE1170" s="405">
        <f t="shared" si="180"/>
        <v>5.5E-2</v>
      </c>
      <c r="AF1170" s="406">
        <f t="shared" si="170"/>
        <v>0</v>
      </c>
      <c r="AG1170" s="407">
        <f t="shared" si="171"/>
        <v>0</v>
      </c>
      <c r="AH1170" s="492"/>
    </row>
    <row r="1171" spans="1:36" s="408" customFormat="1" ht="12" customHeight="1" x14ac:dyDescent="0.15">
      <c r="A1171" s="391">
        <v>9791036344220</v>
      </c>
      <c r="B1171" s="414">
        <v>51</v>
      </c>
      <c r="C1171" s="426" t="s">
        <v>725</v>
      </c>
      <c r="D1171" s="393" t="s">
        <v>381</v>
      </c>
      <c r="E1171" s="393" t="s">
        <v>209</v>
      </c>
      <c r="F1171" s="393" t="s">
        <v>816</v>
      </c>
      <c r="G1171" s="459" t="s">
        <v>4063</v>
      </c>
      <c r="H1171" s="394">
        <f>VLOOKUP(A1171,'02.04.2024'!$A$2:$D$70989,3,FALSE)</f>
        <v>751</v>
      </c>
      <c r="I1171" s="395"/>
      <c r="J1171" s="395">
        <v>200</v>
      </c>
      <c r="K1171" s="396"/>
      <c r="L1171" s="396"/>
      <c r="M1171" s="396">
        <v>44993</v>
      </c>
      <c r="N1171" s="397"/>
      <c r="O1171" s="397">
        <v>9791036344220</v>
      </c>
      <c r="P1171" s="397" t="s">
        <v>4064</v>
      </c>
      <c r="Q1171" s="460">
        <v>1844041</v>
      </c>
      <c r="R1171" s="398">
        <v>6.9</v>
      </c>
      <c r="S1171" s="398">
        <f t="shared" si="173"/>
        <v>6.5402843601895739</v>
      </c>
      <c r="T1171" s="461">
        <v>5.5E-2</v>
      </c>
      <c r="U1171" s="1097"/>
      <c r="V1171" s="400">
        <f t="shared" si="172"/>
        <v>0</v>
      </c>
      <c r="W1171" s="401">
        <f t="shared" si="179"/>
        <v>0</v>
      </c>
      <c r="X1171" s="402"/>
      <c r="Y1171" s="402"/>
      <c r="Z1171" s="402"/>
      <c r="AA1171" s="402"/>
      <c r="AB1171" s="402"/>
      <c r="AC1171" s="453">
        <f t="shared" si="174"/>
        <v>0</v>
      </c>
      <c r="AD1171" s="454">
        <f>IF($AC$2430&lt;85,AC1171,AC1171-(AC1171*'EN-TÊTE DÉLÉGUES'!$C$37))</f>
        <v>0</v>
      </c>
      <c r="AE1171" s="455">
        <f t="shared" si="180"/>
        <v>5.5E-2</v>
      </c>
      <c r="AF1171" s="456">
        <f t="shared" si="170"/>
        <v>0</v>
      </c>
      <c r="AG1171" s="457">
        <f t="shared" si="171"/>
        <v>0</v>
      </c>
    </row>
    <row r="1172" spans="1:36" s="408" customFormat="1" ht="12" customHeight="1" x14ac:dyDescent="0.15">
      <c r="A1172" s="449">
        <v>9791036315473</v>
      </c>
      <c r="B1172" s="414">
        <v>51</v>
      </c>
      <c r="C1172" s="393" t="s">
        <v>725</v>
      </c>
      <c r="D1172" s="514" t="s">
        <v>381</v>
      </c>
      <c r="E1172" s="515" t="s">
        <v>209</v>
      </c>
      <c r="F1172" s="515" t="s">
        <v>816</v>
      </c>
      <c r="G1172" s="514" t="s">
        <v>3651</v>
      </c>
      <c r="H1172" s="394">
        <f>VLOOKUP(A1172,'02.04.2024'!$A$2:$D$70989,3,FALSE)</f>
        <v>1074</v>
      </c>
      <c r="I1172" s="414"/>
      <c r="J1172" s="414">
        <v>200</v>
      </c>
      <c r="K1172" s="601"/>
      <c r="L1172" s="396"/>
      <c r="M1172" s="396">
        <v>44125</v>
      </c>
      <c r="N1172" s="396"/>
      <c r="O1172" s="394">
        <v>9791036315473</v>
      </c>
      <c r="P1172" s="451" t="s">
        <v>1893</v>
      </c>
      <c r="Q1172" s="414">
        <v>1230963</v>
      </c>
      <c r="R1172" s="398">
        <v>6.9</v>
      </c>
      <c r="S1172" s="398">
        <f t="shared" si="173"/>
        <v>6.5402843601895739</v>
      </c>
      <c r="T1172" s="452">
        <v>5.5E-2</v>
      </c>
      <c r="U1172" s="1077"/>
      <c r="V1172" s="400">
        <f t="shared" si="172"/>
        <v>0</v>
      </c>
      <c r="W1172" s="401">
        <f t="shared" si="179"/>
        <v>0</v>
      </c>
      <c r="X1172" s="402"/>
      <c r="Y1172" s="402"/>
      <c r="Z1172" s="402"/>
      <c r="AA1172" s="402"/>
      <c r="AB1172" s="402"/>
      <c r="AC1172" s="403">
        <f t="shared" si="174"/>
        <v>0</v>
      </c>
      <c r="AD1172" s="404">
        <f>IF($AC$2430&lt;85,AC1172,AC1172-(AC1172*'EN-TÊTE DÉLÉGUES'!$C$37))</f>
        <v>0</v>
      </c>
      <c r="AE1172" s="405">
        <f t="shared" si="180"/>
        <v>5.5E-2</v>
      </c>
      <c r="AF1172" s="406">
        <f t="shared" si="170"/>
        <v>0</v>
      </c>
      <c r="AG1172" s="407">
        <f t="shared" si="171"/>
        <v>0</v>
      </c>
    </row>
    <row r="1173" spans="1:36" s="408" customFormat="1" ht="12" customHeight="1" x14ac:dyDescent="0.15">
      <c r="A1173" s="449">
        <v>9791036304484</v>
      </c>
      <c r="B1173" s="414">
        <v>51</v>
      </c>
      <c r="C1173" s="393" t="s">
        <v>725</v>
      </c>
      <c r="D1173" s="514" t="s">
        <v>381</v>
      </c>
      <c r="E1173" s="515" t="s">
        <v>209</v>
      </c>
      <c r="F1173" s="515" t="s">
        <v>816</v>
      </c>
      <c r="G1173" s="514" t="s">
        <v>3652</v>
      </c>
      <c r="H1173" s="394">
        <f>VLOOKUP(A1173,'02.04.2024'!$A$2:$D$70989,3,FALSE)</f>
        <v>1220</v>
      </c>
      <c r="I1173" s="414"/>
      <c r="J1173" s="414">
        <v>200</v>
      </c>
      <c r="K1173" s="396"/>
      <c r="L1173" s="396"/>
      <c r="M1173" s="396">
        <v>43355</v>
      </c>
      <c r="N1173" s="579"/>
      <c r="O1173" s="394">
        <v>9791036304484</v>
      </c>
      <c r="P1173" s="451" t="s">
        <v>680</v>
      </c>
      <c r="Q1173" s="414">
        <v>5194869</v>
      </c>
      <c r="R1173" s="398">
        <v>6.9</v>
      </c>
      <c r="S1173" s="398">
        <f t="shared" si="173"/>
        <v>6.5402843601895739</v>
      </c>
      <c r="T1173" s="452">
        <v>5.5E-2</v>
      </c>
      <c r="U1173" s="1077"/>
      <c r="V1173" s="400">
        <f t="shared" si="172"/>
        <v>0</v>
      </c>
      <c r="W1173" s="401">
        <f t="shared" si="179"/>
        <v>0</v>
      </c>
      <c r="X1173" s="402"/>
      <c r="Y1173" s="402"/>
      <c r="Z1173" s="402"/>
      <c r="AA1173" s="402"/>
      <c r="AB1173" s="402"/>
      <c r="AC1173" s="403">
        <f t="shared" si="174"/>
        <v>0</v>
      </c>
      <c r="AD1173" s="404">
        <f>IF($AC$2430&lt;85,AC1173,AC1173-(AC1173*'EN-TÊTE DÉLÉGUES'!$C$37))</f>
        <v>0</v>
      </c>
      <c r="AE1173" s="405">
        <f t="shared" si="180"/>
        <v>5.5E-2</v>
      </c>
      <c r="AF1173" s="406">
        <f t="shared" ref="AF1173:AF1245" si="181">+AD1173*AE1173</f>
        <v>0</v>
      </c>
      <c r="AG1173" s="407">
        <f t="shared" ref="AG1173:AG1245" si="182">+AD1173+AF1173</f>
        <v>0</v>
      </c>
    </row>
    <row r="1174" spans="1:36" s="408" customFormat="1" ht="12" customHeight="1" x14ac:dyDescent="0.15">
      <c r="A1174" s="449">
        <v>9791036313905</v>
      </c>
      <c r="B1174" s="414">
        <v>51</v>
      </c>
      <c r="C1174" s="393" t="s">
        <v>725</v>
      </c>
      <c r="D1174" s="514" t="s">
        <v>381</v>
      </c>
      <c r="E1174" s="515" t="s">
        <v>209</v>
      </c>
      <c r="F1174" s="515" t="s">
        <v>816</v>
      </c>
      <c r="G1174" s="514" t="s">
        <v>3653</v>
      </c>
      <c r="H1174" s="394">
        <f>VLOOKUP(A1174,'02.04.2024'!$A$2:$D$70989,3,FALSE)</f>
        <v>3077</v>
      </c>
      <c r="I1174" s="414"/>
      <c r="J1174" s="414">
        <v>200</v>
      </c>
      <c r="K1174" s="396"/>
      <c r="L1174" s="396"/>
      <c r="M1174" s="396">
        <v>44083</v>
      </c>
      <c r="N1174" s="396"/>
      <c r="O1174" s="394">
        <v>9791036313905</v>
      </c>
      <c r="P1174" s="451" t="s">
        <v>1894</v>
      </c>
      <c r="Q1174" s="414">
        <v>7876478</v>
      </c>
      <c r="R1174" s="398">
        <v>6.9</v>
      </c>
      <c r="S1174" s="398">
        <f t="shared" si="173"/>
        <v>6.5402843601895739</v>
      </c>
      <c r="T1174" s="452">
        <v>5.5E-2</v>
      </c>
      <c r="U1174" s="1077"/>
      <c r="V1174" s="400">
        <f t="shared" si="172"/>
        <v>0</v>
      </c>
      <c r="W1174" s="401">
        <f t="shared" si="179"/>
        <v>0</v>
      </c>
      <c r="X1174" s="402"/>
      <c r="Y1174" s="402"/>
      <c r="Z1174" s="402"/>
      <c r="AA1174" s="402"/>
      <c r="AB1174" s="402"/>
      <c r="AC1174" s="403">
        <f t="shared" si="174"/>
        <v>0</v>
      </c>
      <c r="AD1174" s="404">
        <f>IF($AC$2430&lt;85,AC1174,AC1174-(AC1174*'EN-TÊTE DÉLÉGUES'!$C$37))</f>
        <v>0</v>
      </c>
      <c r="AE1174" s="405">
        <f t="shared" si="180"/>
        <v>5.5E-2</v>
      </c>
      <c r="AF1174" s="406">
        <f t="shared" si="181"/>
        <v>0</v>
      </c>
      <c r="AG1174" s="407">
        <f t="shared" si="182"/>
        <v>0</v>
      </c>
    </row>
    <row r="1175" spans="1:36" s="408" customFormat="1" ht="12" customHeight="1" x14ac:dyDescent="0.15">
      <c r="A1175" s="391">
        <v>9791036310379</v>
      </c>
      <c r="B1175" s="414">
        <v>51</v>
      </c>
      <c r="C1175" s="426" t="s">
        <v>725</v>
      </c>
      <c r="D1175" s="393" t="s">
        <v>381</v>
      </c>
      <c r="E1175" s="393" t="s">
        <v>209</v>
      </c>
      <c r="F1175" s="393" t="s">
        <v>816</v>
      </c>
      <c r="G1175" s="393" t="s">
        <v>3654</v>
      </c>
      <c r="H1175" s="394">
        <f>VLOOKUP(A1175,'02.04.2024'!$A$2:$D$70989,3,FALSE)</f>
        <v>500</v>
      </c>
      <c r="I1175" s="395"/>
      <c r="J1175" s="414">
        <v>200</v>
      </c>
      <c r="K1175" s="396"/>
      <c r="L1175" s="396"/>
      <c r="M1175" s="396">
        <v>43719</v>
      </c>
      <c r="N1175" s="396"/>
      <c r="O1175" s="397">
        <v>9791036310379</v>
      </c>
      <c r="P1175" s="409" t="s">
        <v>1393</v>
      </c>
      <c r="Q1175" s="397">
        <v>4658703</v>
      </c>
      <c r="R1175" s="398">
        <v>6.9</v>
      </c>
      <c r="S1175" s="398">
        <f t="shared" si="173"/>
        <v>6.5402843601895739</v>
      </c>
      <c r="T1175" s="399">
        <v>5.5E-2</v>
      </c>
      <c r="U1175" s="1077"/>
      <c r="V1175" s="400">
        <f t="shared" si="172"/>
        <v>0</v>
      </c>
      <c r="W1175" s="401">
        <f t="shared" si="179"/>
        <v>0</v>
      </c>
      <c r="X1175" s="402"/>
      <c r="Y1175" s="402"/>
      <c r="Z1175" s="402"/>
      <c r="AA1175" s="402"/>
      <c r="AB1175" s="402"/>
      <c r="AC1175" s="403">
        <f t="shared" si="174"/>
        <v>0</v>
      </c>
      <c r="AD1175" s="404">
        <f>IF($AC$2430&lt;85,AC1175,AC1175-(AC1175*'EN-TÊTE DÉLÉGUES'!$C$37))</f>
        <v>0</v>
      </c>
      <c r="AE1175" s="405">
        <f t="shared" si="180"/>
        <v>5.5E-2</v>
      </c>
      <c r="AF1175" s="406">
        <f t="shared" si="181"/>
        <v>0</v>
      </c>
      <c r="AG1175" s="407">
        <f t="shared" si="182"/>
        <v>0</v>
      </c>
    </row>
    <row r="1176" spans="1:36" s="446" customFormat="1" ht="12" customHeight="1" x14ac:dyDescent="0.15">
      <c r="A1176" s="427">
        <v>9791036344305</v>
      </c>
      <c r="B1176" s="468">
        <v>51</v>
      </c>
      <c r="C1176" s="429" t="s">
        <v>725</v>
      </c>
      <c r="D1176" s="429" t="s">
        <v>381</v>
      </c>
      <c r="E1176" s="429" t="s">
        <v>209</v>
      </c>
      <c r="F1176" s="429" t="s">
        <v>816</v>
      </c>
      <c r="G1176" s="469" t="s">
        <v>4688</v>
      </c>
      <c r="H1176" s="431">
        <f>VLOOKUP(A1176,'02.04.2024'!$A$2:$D$70989,3,FALSE)</f>
        <v>619</v>
      </c>
      <c r="I1176" s="432"/>
      <c r="J1176" s="432">
        <v>200</v>
      </c>
      <c r="K1176" s="433"/>
      <c r="L1176" s="433"/>
      <c r="M1176" s="433">
        <v>45049</v>
      </c>
      <c r="N1176" s="434" t="s">
        <v>1811</v>
      </c>
      <c r="O1176" s="434">
        <v>9791036344305</v>
      </c>
      <c r="P1176" s="434" t="s">
        <v>4327</v>
      </c>
      <c r="Q1176" s="470">
        <v>1939546</v>
      </c>
      <c r="R1176" s="436">
        <v>6.9</v>
      </c>
      <c r="S1176" s="436">
        <f t="shared" si="173"/>
        <v>6.5402843601895739</v>
      </c>
      <c r="T1176" s="471">
        <v>5.5E-2</v>
      </c>
      <c r="U1176" s="1082"/>
      <c r="V1176" s="438">
        <f t="shared" si="172"/>
        <v>0</v>
      </c>
      <c r="W1176" s="439">
        <f t="shared" si="179"/>
        <v>0</v>
      </c>
      <c r="X1176" s="440"/>
      <c r="Y1176" s="440"/>
      <c r="Z1176" s="440"/>
      <c r="AA1176" s="440"/>
      <c r="AB1176" s="440"/>
      <c r="AC1176" s="453">
        <f t="shared" si="174"/>
        <v>0</v>
      </c>
      <c r="AD1176" s="454">
        <f>IF($AC$2430&lt;85,AC1176,AC1176-(AC1176*'EN-TÊTE DÉLÉGUES'!$C$37))</f>
        <v>0</v>
      </c>
      <c r="AE1176" s="455">
        <f t="shared" si="180"/>
        <v>5.5E-2</v>
      </c>
      <c r="AF1176" s="456">
        <f t="shared" si="181"/>
        <v>0</v>
      </c>
      <c r="AG1176" s="457">
        <f t="shared" si="182"/>
        <v>0</v>
      </c>
    </row>
    <row r="1177" spans="1:36" s="446" customFormat="1" ht="12" customHeight="1" x14ac:dyDescent="0.15">
      <c r="A1177" s="427">
        <v>9791036355608</v>
      </c>
      <c r="B1177" s="468">
        <v>51</v>
      </c>
      <c r="C1177" s="429" t="s">
        <v>725</v>
      </c>
      <c r="D1177" s="429" t="s">
        <v>381</v>
      </c>
      <c r="E1177" s="429" t="s">
        <v>209</v>
      </c>
      <c r="F1177" s="429" t="s">
        <v>816</v>
      </c>
      <c r="G1177" s="430" t="s">
        <v>4819</v>
      </c>
      <c r="H1177" s="431">
        <f>VLOOKUP(A1177,'02.04.2024'!$A$2:$D$70989,3,FALSE)</f>
        <v>948</v>
      </c>
      <c r="I1177" s="432"/>
      <c r="J1177" s="432">
        <v>200</v>
      </c>
      <c r="K1177" s="433"/>
      <c r="L1177" s="433"/>
      <c r="M1177" s="433">
        <v>45175</v>
      </c>
      <c r="N1177" s="433" t="s">
        <v>1811</v>
      </c>
      <c r="O1177" s="434">
        <v>9791036355608</v>
      </c>
      <c r="P1177" s="435" t="s">
        <v>4444</v>
      </c>
      <c r="Q1177" s="434">
        <v>1089517</v>
      </c>
      <c r="R1177" s="436">
        <v>6.9</v>
      </c>
      <c r="S1177" s="436">
        <f t="shared" si="173"/>
        <v>6.5402843601895739</v>
      </c>
      <c r="T1177" s="471">
        <v>5.5E-2</v>
      </c>
      <c r="U1177" s="1082"/>
      <c r="V1177" s="438">
        <f t="shared" si="172"/>
        <v>0</v>
      </c>
      <c r="W1177" s="439">
        <f t="shared" si="179"/>
        <v>0</v>
      </c>
      <c r="X1177" s="440"/>
      <c r="Y1177" s="440"/>
      <c r="Z1177" s="440"/>
      <c r="AA1177" s="440"/>
      <c r="AB1177" s="440"/>
      <c r="AC1177" s="441">
        <f t="shared" si="174"/>
        <v>0</v>
      </c>
      <c r="AD1177" s="442">
        <f>IF($AC$2430&lt;85,AC1177,AC1177-(AC1177*'EN-TÊTE DÉLÉGUES'!$C$37))</f>
        <v>0</v>
      </c>
      <c r="AE1177" s="443">
        <f t="shared" si="180"/>
        <v>5.5E-2</v>
      </c>
      <c r="AF1177" s="444">
        <f t="shared" si="181"/>
        <v>0</v>
      </c>
      <c r="AG1177" s="445">
        <f t="shared" si="182"/>
        <v>0</v>
      </c>
    </row>
    <row r="1178" spans="1:36" ht="12" customHeight="1" x14ac:dyDescent="0.15">
      <c r="A1178" s="98">
        <v>9791036360886</v>
      </c>
      <c r="B1178" s="356">
        <v>52</v>
      </c>
      <c r="C1178" s="99" t="s">
        <v>725</v>
      </c>
      <c r="D1178" s="99" t="s">
        <v>381</v>
      </c>
      <c r="E1178" s="99" t="s">
        <v>209</v>
      </c>
      <c r="F1178" s="99" t="s">
        <v>816</v>
      </c>
      <c r="G1178" s="99" t="s">
        <v>5187</v>
      </c>
      <c r="H1178" s="100">
        <f>VLOOKUP(A1178,'02.04.2024'!$A$2:$D$70989,3,FALSE)</f>
        <v>0</v>
      </c>
      <c r="I1178" s="101"/>
      <c r="J1178" s="101">
        <v>100</v>
      </c>
      <c r="K1178" s="121"/>
      <c r="L1178" s="121">
        <v>45414</v>
      </c>
      <c r="M1178" s="121"/>
      <c r="N1178" s="121" t="s">
        <v>1811</v>
      </c>
      <c r="O1178" s="102">
        <v>9791036360886</v>
      </c>
      <c r="P1178" s="103" t="s">
        <v>5188</v>
      </c>
      <c r="Q1178" s="101">
        <v>6144865</v>
      </c>
      <c r="R1178" s="124">
        <v>6.9</v>
      </c>
      <c r="S1178" s="124">
        <f t="shared" si="173"/>
        <v>6.5402843601895739</v>
      </c>
      <c r="T1178" s="355">
        <v>5.5E-2</v>
      </c>
      <c r="U1178" s="1077"/>
      <c r="V1178" s="240">
        <f t="shared" si="172"/>
        <v>0</v>
      </c>
      <c r="W1178" s="196">
        <f t="shared" si="179"/>
        <v>0</v>
      </c>
      <c r="X1178" s="440"/>
      <c r="Y1178" s="440"/>
      <c r="Z1178" s="440"/>
      <c r="AA1178" s="440"/>
      <c r="AB1178" s="440"/>
      <c r="AC1178" s="441">
        <f t="shared" si="174"/>
        <v>0</v>
      </c>
      <c r="AD1178" s="442">
        <f>IF($AC$2430&lt;85,AC1178,AC1178-(AC1178*'EN-TÊTE DÉLÉGUES'!$C$37))</f>
        <v>0</v>
      </c>
      <c r="AE1178" s="443">
        <f t="shared" si="180"/>
        <v>5.5E-2</v>
      </c>
      <c r="AF1178" s="444">
        <f t="shared" si="181"/>
        <v>0</v>
      </c>
      <c r="AG1178" s="445">
        <f t="shared" si="182"/>
        <v>0</v>
      </c>
      <c r="AH1178" s="447"/>
      <c r="AI1178" s="448"/>
      <c r="AJ1178" s="447"/>
    </row>
    <row r="1179" spans="1:36" s="446" customFormat="1" ht="12" customHeight="1" x14ac:dyDescent="0.15">
      <c r="A1179" s="427">
        <v>9791036345500</v>
      </c>
      <c r="B1179" s="481">
        <v>52</v>
      </c>
      <c r="C1179" s="596" t="s">
        <v>725</v>
      </c>
      <c r="D1179" s="429" t="s">
        <v>381</v>
      </c>
      <c r="E1179" s="429" t="s">
        <v>209</v>
      </c>
      <c r="F1179" s="429" t="s">
        <v>4359</v>
      </c>
      <c r="G1179" s="469" t="s">
        <v>5266</v>
      </c>
      <c r="H1179" s="431">
        <f>VLOOKUP(A1179,'02.04.2024'!$A$2:$D$70989,3,FALSE)</f>
        <v>2093</v>
      </c>
      <c r="I1179" s="432"/>
      <c r="J1179" s="432">
        <v>200</v>
      </c>
      <c r="K1179" s="433"/>
      <c r="L1179" s="433"/>
      <c r="M1179" s="433">
        <v>45056</v>
      </c>
      <c r="N1179" s="434" t="s">
        <v>1811</v>
      </c>
      <c r="O1179" s="434">
        <v>9791036345500</v>
      </c>
      <c r="P1179" s="434" t="s">
        <v>4358</v>
      </c>
      <c r="Q1179" s="470">
        <v>2930874</v>
      </c>
      <c r="R1179" s="436">
        <v>11.9</v>
      </c>
      <c r="S1179" s="436">
        <f t="shared" si="173"/>
        <v>11.279620853080569</v>
      </c>
      <c r="T1179" s="471">
        <v>5.5E-2</v>
      </c>
      <c r="U1179" s="1082"/>
      <c r="V1179" s="438">
        <f>AC1179</f>
        <v>0</v>
      </c>
      <c r="W1179" s="439">
        <f t="shared" si="179"/>
        <v>0</v>
      </c>
      <c r="X1179" s="440"/>
      <c r="Y1179" s="440"/>
      <c r="Z1179" s="440"/>
      <c r="AA1179" s="440"/>
      <c r="AB1179" s="440"/>
      <c r="AC1179" s="453">
        <f>W1179/(1+AE1179)</f>
        <v>0</v>
      </c>
      <c r="AD1179" s="454">
        <f>IF($AC$2430&lt;85,AC1179,AC1179-(AC1179*'EN-TÊTE DÉLÉGUES'!$C$37))</f>
        <v>0</v>
      </c>
      <c r="AE1179" s="455">
        <f t="shared" si="180"/>
        <v>5.5E-2</v>
      </c>
      <c r="AF1179" s="456">
        <f>+AD1179*AE1179</f>
        <v>0</v>
      </c>
      <c r="AG1179" s="457">
        <f>+AD1179+AF1179</f>
        <v>0</v>
      </c>
    </row>
    <row r="1180" spans="1:36" ht="12" customHeight="1" x14ac:dyDescent="0.15">
      <c r="A1180" s="98">
        <v>9791036360763</v>
      </c>
      <c r="B1180" s="356">
        <v>52</v>
      </c>
      <c r="C1180" s="99" t="s">
        <v>725</v>
      </c>
      <c r="D1180" s="99" t="s">
        <v>381</v>
      </c>
      <c r="E1180" s="99" t="s">
        <v>209</v>
      </c>
      <c r="F1180" s="99" t="s">
        <v>4359</v>
      </c>
      <c r="G1180" s="99" t="s">
        <v>5264</v>
      </c>
      <c r="H1180" s="100">
        <f>VLOOKUP(A1180,'02.04.2024'!$A$2:$D$70989,3,FALSE)</f>
        <v>0</v>
      </c>
      <c r="I1180" s="101"/>
      <c r="J1180" s="101">
        <v>100</v>
      </c>
      <c r="K1180" s="121"/>
      <c r="L1180" s="121">
        <v>45414</v>
      </c>
      <c r="M1180" s="121"/>
      <c r="N1180" s="121" t="s">
        <v>1811</v>
      </c>
      <c r="O1180" s="102">
        <v>9791036360763</v>
      </c>
      <c r="P1180" s="103" t="s">
        <v>5265</v>
      </c>
      <c r="Q1180" s="101">
        <v>5999434</v>
      </c>
      <c r="R1180" s="124">
        <v>11.9</v>
      </c>
      <c r="S1180" s="124">
        <f t="shared" si="173"/>
        <v>11.279620853080569</v>
      </c>
      <c r="T1180" s="355">
        <v>5.5E-2</v>
      </c>
      <c r="U1180" s="1077"/>
      <c r="V1180" s="240">
        <f>AC1180</f>
        <v>0</v>
      </c>
      <c r="W1180" s="196">
        <f t="shared" si="179"/>
        <v>0</v>
      </c>
      <c r="X1180" s="440"/>
      <c r="Y1180" s="440"/>
      <c r="Z1180" s="440"/>
      <c r="AA1180" s="440"/>
      <c r="AB1180" s="440"/>
      <c r="AC1180" s="453">
        <f>W1180/(1+AE1180)</f>
        <v>0</v>
      </c>
      <c r="AD1180" s="454">
        <f>IF($AC$2430&lt;85,AC1180,AC1180-(AC1180*'EN-TÊTE DÉLÉGUES'!$C$37))</f>
        <v>0</v>
      </c>
      <c r="AE1180" s="455">
        <f t="shared" si="180"/>
        <v>5.5E-2</v>
      </c>
      <c r="AF1180" s="456">
        <f>+AD1180*AE1180</f>
        <v>0</v>
      </c>
      <c r="AG1180" s="457">
        <f>+AD1180+AF1180</f>
        <v>0</v>
      </c>
      <c r="AH1180" s="447"/>
      <c r="AI1180" s="448"/>
      <c r="AJ1180" s="447"/>
    </row>
    <row r="1181" spans="1:36" s="420" customFormat="1" ht="12" customHeight="1" x14ac:dyDescent="0.15">
      <c r="A1181" s="411">
        <v>9791036344121</v>
      </c>
      <c r="B1181" s="414">
        <v>52</v>
      </c>
      <c r="C1181" s="393" t="s">
        <v>696</v>
      </c>
      <c r="D1181" s="393" t="s">
        <v>381</v>
      </c>
      <c r="E1181" s="393" t="s">
        <v>209</v>
      </c>
      <c r="F1181" s="393" t="s">
        <v>5</v>
      </c>
      <c r="G1181" s="450" t="s">
        <v>4839</v>
      </c>
      <c r="H1181" s="394">
        <f>VLOOKUP(A1181,'02.04.2024'!$A$2:$D$70989,3,FALSE)</f>
        <v>1221</v>
      </c>
      <c r="I1181" s="413"/>
      <c r="J1181" s="413">
        <v>300</v>
      </c>
      <c r="K1181" s="415"/>
      <c r="L1181" s="415"/>
      <c r="M1181" s="416">
        <v>44846</v>
      </c>
      <c r="N1181" s="416"/>
      <c r="O1181" s="394">
        <v>9791036344121</v>
      </c>
      <c r="P1181" s="417" t="s">
        <v>3882</v>
      </c>
      <c r="Q1181" s="414">
        <v>1828164</v>
      </c>
      <c r="R1181" s="418">
        <v>13.9</v>
      </c>
      <c r="S1181" s="398">
        <f t="shared" si="173"/>
        <v>13.175355450236967</v>
      </c>
      <c r="T1181" s="419">
        <v>5.5E-2</v>
      </c>
      <c r="U1181" s="1077"/>
      <c r="V1181" s="400">
        <f t="shared" si="172"/>
        <v>0</v>
      </c>
      <c r="W1181" s="401">
        <f t="shared" si="179"/>
        <v>0</v>
      </c>
      <c r="AC1181" s="453">
        <f t="shared" si="174"/>
        <v>0</v>
      </c>
      <c r="AD1181" s="454">
        <f>IF($AC$2430&lt;85,AC1181,AC1181-(AC1181*'EN-TÊTE DÉLÉGUES'!$C$37))</f>
        <v>0</v>
      </c>
      <c r="AE1181" s="455">
        <f t="shared" si="180"/>
        <v>5.5E-2</v>
      </c>
      <c r="AF1181" s="456">
        <f t="shared" si="181"/>
        <v>0</v>
      </c>
      <c r="AG1181" s="457">
        <f t="shared" si="182"/>
        <v>0</v>
      </c>
    </row>
    <row r="1182" spans="1:36" s="446" customFormat="1" ht="12" customHeight="1" x14ac:dyDescent="0.15">
      <c r="A1182" s="427">
        <v>9791036356339</v>
      </c>
      <c r="B1182" s="481">
        <v>52</v>
      </c>
      <c r="C1182" s="429" t="s">
        <v>696</v>
      </c>
      <c r="D1182" s="429" t="s">
        <v>381</v>
      </c>
      <c r="E1182" s="429" t="s">
        <v>209</v>
      </c>
      <c r="F1182" s="429" t="s">
        <v>5</v>
      </c>
      <c r="G1182" s="430" t="s">
        <v>4838</v>
      </c>
      <c r="H1182" s="431">
        <f>VLOOKUP(A1182,'02.04.2024'!$A$2:$D$70989,3,FALSE)</f>
        <v>1718</v>
      </c>
      <c r="I1182" s="432"/>
      <c r="J1182" s="432">
        <v>200</v>
      </c>
      <c r="K1182" s="433"/>
      <c r="L1182" s="433"/>
      <c r="M1182" s="433">
        <v>45210</v>
      </c>
      <c r="N1182" s="433" t="s">
        <v>1811</v>
      </c>
      <c r="O1182" s="434">
        <v>9791036356339</v>
      </c>
      <c r="P1182" s="435" t="s">
        <v>4608</v>
      </c>
      <c r="Q1182" s="434">
        <v>2357936</v>
      </c>
      <c r="R1182" s="436">
        <v>13.9</v>
      </c>
      <c r="S1182" s="436">
        <f t="shared" si="173"/>
        <v>13.175355450236967</v>
      </c>
      <c r="T1182" s="487">
        <v>5.5E-2</v>
      </c>
      <c r="U1182" s="1082"/>
      <c r="V1182" s="438">
        <f t="shared" si="172"/>
        <v>0</v>
      </c>
      <c r="W1182" s="439">
        <f t="shared" si="179"/>
        <v>0</v>
      </c>
      <c r="X1182" s="440"/>
      <c r="Y1182" s="440"/>
      <c r="Z1182" s="440"/>
      <c r="AA1182" s="440"/>
      <c r="AB1182" s="440"/>
      <c r="AC1182" s="441">
        <f t="shared" si="174"/>
        <v>0</v>
      </c>
      <c r="AD1182" s="442">
        <f>IF($AC$2430&lt;85,AC1182,AC1182-(AC1182*'EN-TÊTE DÉLÉGUES'!$C$37))</f>
        <v>0</v>
      </c>
      <c r="AE1182" s="443">
        <f t="shared" si="180"/>
        <v>5.5E-2</v>
      </c>
      <c r="AF1182" s="444">
        <f t="shared" si="181"/>
        <v>0</v>
      </c>
      <c r="AG1182" s="445">
        <f t="shared" si="182"/>
        <v>0</v>
      </c>
    </row>
    <row r="1183" spans="1:36" s="408" customFormat="1" ht="12" customHeight="1" x14ac:dyDescent="0.15">
      <c r="A1183" s="391">
        <v>9782747052887</v>
      </c>
      <c r="B1183" s="414">
        <v>52</v>
      </c>
      <c r="C1183" s="393" t="s">
        <v>696</v>
      </c>
      <c r="D1183" s="393" t="s">
        <v>381</v>
      </c>
      <c r="E1183" s="393" t="s">
        <v>209</v>
      </c>
      <c r="F1183" s="393" t="s">
        <v>5</v>
      </c>
      <c r="G1183" s="450" t="s">
        <v>1690</v>
      </c>
      <c r="H1183" s="394">
        <f>VLOOKUP(A1183,'02.04.2024'!$A$2:$D$70989,3,FALSE)</f>
        <v>382</v>
      </c>
      <c r="I1183" s="395"/>
      <c r="J1183" s="395">
        <v>300</v>
      </c>
      <c r="K1183" s="396"/>
      <c r="L1183" s="396"/>
      <c r="M1183" s="396">
        <v>42040</v>
      </c>
      <c r="N1183" s="579"/>
      <c r="O1183" s="397">
        <v>9782747052887</v>
      </c>
      <c r="P1183" s="409" t="s">
        <v>180</v>
      </c>
      <c r="Q1183" s="397">
        <v>3272995</v>
      </c>
      <c r="R1183" s="398">
        <v>7.5</v>
      </c>
      <c r="S1183" s="398">
        <f t="shared" si="173"/>
        <v>7.109004739336493</v>
      </c>
      <c r="T1183" s="399">
        <v>5.5E-2</v>
      </c>
      <c r="U1183" s="1077"/>
      <c r="V1183" s="400">
        <f t="shared" si="172"/>
        <v>0</v>
      </c>
      <c r="W1183" s="401">
        <f t="shared" si="179"/>
        <v>0</v>
      </c>
      <c r="X1183" s="402"/>
      <c r="Y1183" s="402"/>
      <c r="Z1183" s="402"/>
      <c r="AA1183" s="402"/>
      <c r="AB1183" s="402"/>
      <c r="AC1183" s="403">
        <f t="shared" si="174"/>
        <v>0</v>
      </c>
      <c r="AD1183" s="404">
        <f>IF($AC$2430&lt;85,AC1183,AC1183-(AC1183*'EN-TÊTE DÉLÉGUES'!$C$37))</f>
        <v>0</v>
      </c>
      <c r="AE1183" s="405">
        <f t="shared" si="180"/>
        <v>5.5E-2</v>
      </c>
      <c r="AF1183" s="406">
        <f t="shared" si="181"/>
        <v>0</v>
      </c>
      <c r="AG1183" s="407">
        <f t="shared" si="182"/>
        <v>0</v>
      </c>
    </row>
    <row r="1184" spans="1:36" s="408" customFormat="1" ht="12" customHeight="1" x14ac:dyDescent="0.15">
      <c r="A1184" s="449">
        <v>9782747083812</v>
      </c>
      <c r="B1184" s="414">
        <v>52</v>
      </c>
      <c r="C1184" s="393" t="s">
        <v>696</v>
      </c>
      <c r="D1184" s="393" t="s">
        <v>381</v>
      </c>
      <c r="E1184" s="393" t="s">
        <v>209</v>
      </c>
      <c r="F1184" s="393" t="s">
        <v>5</v>
      </c>
      <c r="G1184" s="450" t="s">
        <v>1689</v>
      </c>
      <c r="H1184" s="394">
        <f>VLOOKUP(A1184,'02.04.2024'!$A$2:$D$70989,3,FALSE)</f>
        <v>505</v>
      </c>
      <c r="I1184" s="395"/>
      <c r="J1184" s="414">
        <v>300</v>
      </c>
      <c r="K1184" s="396"/>
      <c r="L1184" s="396"/>
      <c r="M1184" s="396">
        <v>43124</v>
      </c>
      <c r="N1184" s="396"/>
      <c r="O1184" s="394">
        <v>9782747083812</v>
      </c>
      <c r="P1184" s="451" t="s">
        <v>437</v>
      </c>
      <c r="Q1184" s="394">
        <v>6385404</v>
      </c>
      <c r="R1184" s="398">
        <v>7.5</v>
      </c>
      <c r="S1184" s="398">
        <f t="shared" si="173"/>
        <v>7.109004739336493</v>
      </c>
      <c r="T1184" s="452">
        <v>5.5E-2</v>
      </c>
      <c r="U1184" s="1077"/>
      <c r="V1184" s="400">
        <f t="shared" si="172"/>
        <v>0</v>
      </c>
      <c r="W1184" s="401">
        <f t="shared" si="179"/>
        <v>0</v>
      </c>
      <c r="X1184" s="402"/>
      <c r="Y1184" s="402"/>
      <c r="Z1184" s="402"/>
      <c r="AA1184" s="402"/>
      <c r="AB1184" s="402"/>
      <c r="AC1184" s="403">
        <f t="shared" si="174"/>
        <v>0</v>
      </c>
      <c r="AD1184" s="404">
        <f>IF($AC$2430&lt;85,AC1184,AC1184-(AC1184*'EN-TÊTE DÉLÉGUES'!$C$37))</f>
        <v>0</v>
      </c>
      <c r="AE1184" s="405">
        <f t="shared" si="180"/>
        <v>5.5E-2</v>
      </c>
      <c r="AF1184" s="406">
        <f t="shared" si="181"/>
        <v>0</v>
      </c>
      <c r="AG1184" s="407">
        <f t="shared" si="182"/>
        <v>0</v>
      </c>
    </row>
    <row r="1185" spans="1:33" s="408" customFormat="1" ht="12" customHeight="1" x14ac:dyDescent="0.15">
      <c r="A1185" s="449">
        <v>9782747090728</v>
      </c>
      <c r="B1185" s="414">
        <v>52</v>
      </c>
      <c r="C1185" s="393" t="s">
        <v>696</v>
      </c>
      <c r="D1185" s="393" t="s">
        <v>381</v>
      </c>
      <c r="E1185" s="393" t="s">
        <v>209</v>
      </c>
      <c r="F1185" s="393" t="s">
        <v>5</v>
      </c>
      <c r="G1185" s="450" t="s">
        <v>4540</v>
      </c>
      <c r="H1185" s="394">
        <f>VLOOKUP(A1185,'02.04.2024'!$A$2:$D$70989,3,FALSE)</f>
        <v>227</v>
      </c>
      <c r="I1185" s="395"/>
      <c r="J1185" s="414">
        <v>300</v>
      </c>
      <c r="K1185" s="396"/>
      <c r="L1185" s="396"/>
      <c r="M1185" s="396">
        <v>43257</v>
      </c>
      <c r="N1185" s="396"/>
      <c r="O1185" s="394">
        <v>9782747090728</v>
      </c>
      <c r="P1185" s="451" t="s">
        <v>520</v>
      </c>
      <c r="Q1185" s="394">
        <v>2805587</v>
      </c>
      <c r="R1185" s="398">
        <v>7.5</v>
      </c>
      <c r="S1185" s="398">
        <f t="shared" si="173"/>
        <v>7.109004739336493</v>
      </c>
      <c r="T1185" s="452">
        <v>5.5E-2</v>
      </c>
      <c r="U1185" s="1077"/>
      <c r="V1185" s="400">
        <f t="shared" si="172"/>
        <v>0</v>
      </c>
      <c r="W1185" s="401">
        <f t="shared" si="179"/>
        <v>0</v>
      </c>
      <c r="X1185" s="402"/>
      <c r="Y1185" s="402"/>
      <c r="Z1185" s="402"/>
      <c r="AA1185" s="402"/>
      <c r="AB1185" s="402"/>
      <c r="AC1185" s="403">
        <f t="shared" si="174"/>
        <v>0</v>
      </c>
      <c r="AD1185" s="404">
        <f>IF($AC$2430&lt;85,AC1185,AC1185-(AC1185*'EN-TÊTE DÉLÉGUES'!$C$37))</f>
        <v>0</v>
      </c>
      <c r="AE1185" s="405">
        <f t="shared" si="180"/>
        <v>5.5E-2</v>
      </c>
      <c r="AF1185" s="406">
        <f t="shared" si="181"/>
        <v>0</v>
      </c>
      <c r="AG1185" s="407">
        <f t="shared" si="182"/>
        <v>0</v>
      </c>
    </row>
    <row r="1186" spans="1:33" s="408" customFormat="1" ht="12" customHeight="1" x14ac:dyDescent="0.15">
      <c r="A1186" s="449">
        <v>9791036320095</v>
      </c>
      <c r="B1186" s="414">
        <v>52</v>
      </c>
      <c r="C1186" s="393" t="s">
        <v>696</v>
      </c>
      <c r="D1186" s="393" t="s">
        <v>381</v>
      </c>
      <c r="E1186" s="393" t="s">
        <v>209</v>
      </c>
      <c r="F1186" s="393" t="s">
        <v>3655</v>
      </c>
      <c r="G1186" s="450" t="s">
        <v>3276</v>
      </c>
      <c r="H1186" s="394">
        <f>VLOOKUP(A1186,'02.04.2024'!$A$2:$D$70989,3,FALSE)</f>
        <v>2152</v>
      </c>
      <c r="I1186" s="395"/>
      <c r="J1186" s="414">
        <v>300</v>
      </c>
      <c r="K1186" s="396"/>
      <c r="L1186" s="396"/>
      <c r="M1186" s="396">
        <v>44629</v>
      </c>
      <c r="N1186" s="396"/>
      <c r="O1186" s="394">
        <v>9791036320095</v>
      </c>
      <c r="P1186" s="451" t="s">
        <v>3275</v>
      </c>
      <c r="Q1186" s="394">
        <v>5282417</v>
      </c>
      <c r="R1186" s="398">
        <v>6.9</v>
      </c>
      <c r="S1186" s="398">
        <f t="shared" si="173"/>
        <v>6.5402843601895739</v>
      </c>
      <c r="T1186" s="452">
        <v>5.5E-2</v>
      </c>
      <c r="U1186" s="1077"/>
      <c r="V1186" s="400">
        <f t="shared" si="172"/>
        <v>0</v>
      </c>
      <c r="W1186" s="401">
        <f t="shared" si="179"/>
        <v>0</v>
      </c>
      <c r="X1186" s="402"/>
      <c r="Y1186" s="402"/>
      <c r="Z1186" s="402"/>
      <c r="AA1186" s="402"/>
      <c r="AB1186" s="402"/>
      <c r="AC1186" s="403">
        <f t="shared" si="174"/>
        <v>0</v>
      </c>
      <c r="AD1186" s="404">
        <f>IF($AC$2430&lt;85,AC1186,AC1186-(AC1186*'EN-TÊTE DÉLÉGUES'!$C$37))</f>
        <v>0</v>
      </c>
      <c r="AE1186" s="405">
        <f t="shared" si="180"/>
        <v>5.5E-2</v>
      </c>
      <c r="AF1186" s="406">
        <f t="shared" si="181"/>
        <v>0</v>
      </c>
      <c r="AG1186" s="407">
        <f t="shared" si="182"/>
        <v>0</v>
      </c>
    </row>
    <row r="1187" spans="1:33" s="408" customFormat="1" ht="12" customHeight="1" x14ac:dyDescent="0.15">
      <c r="A1187" s="449">
        <v>9791036309670</v>
      </c>
      <c r="B1187" s="414">
        <v>52</v>
      </c>
      <c r="C1187" s="393" t="s">
        <v>696</v>
      </c>
      <c r="D1187" s="393" t="s">
        <v>381</v>
      </c>
      <c r="E1187" s="393" t="s">
        <v>209</v>
      </c>
      <c r="F1187" s="393" t="s">
        <v>3655</v>
      </c>
      <c r="G1187" s="450" t="s">
        <v>1691</v>
      </c>
      <c r="H1187" s="394">
        <f>VLOOKUP(A1187,'02.04.2024'!$A$2:$D$70989,3,FALSE)</f>
        <v>577</v>
      </c>
      <c r="I1187" s="395"/>
      <c r="J1187" s="395">
        <v>300</v>
      </c>
      <c r="K1187" s="396"/>
      <c r="L1187" s="396"/>
      <c r="M1187" s="396">
        <v>43747</v>
      </c>
      <c r="N1187" s="579"/>
      <c r="O1187" s="394">
        <v>9791036309670</v>
      </c>
      <c r="P1187" s="451" t="s">
        <v>1126</v>
      </c>
      <c r="Q1187" s="394">
        <v>4617589</v>
      </c>
      <c r="R1187" s="398">
        <v>6.9</v>
      </c>
      <c r="S1187" s="398">
        <f t="shared" si="173"/>
        <v>6.5402843601895739</v>
      </c>
      <c r="T1187" s="452">
        <v>5.5E-2</v>
      </c>
      <c r="U1187" s="1077"/>
      <c r="V1187" s="400">
        <f t="shared" si="172"/>
        <v>0</v>
      </c>
      <c r="W1187" s="401">
        <f t="shared" si="179"/>
        <v>0</v>
      </c>
      <c r="X1187" s="402"/>
      <c r="Y1187" s="402"/>
      <c r="Z1187" s="402"/>
      <c r="AA1187" s="402"/>
      <c r="AB1187" s="402"/>
      <c r="AC1187" s="403">
        <f t="shared" si="174"/>
        <v>0</v>
      </c>
      <c r="AD1187" s="404">
        <f>IF($AC$2430&lt;85,AC1187,AC1187-(AC1187*'EN-TÊTE DÉLÉGUES'!$C$37))</f>
        <v>0</v>
      </c>
      <c r="AE1187" s="405">
        <f t="shared" si="180"/>
        <v>5.5E-2</v>
      </c>
      <c r="AF1187" s="406">
        <f t="shared" si="181"/>
        <v>0</v>
      </c>
      <c r="AG1187" s="407">
        <f t="shared" si="182"/>
        <v>0</v>
      </c>
    </row>
    <row r="1188" spans="1:33" s="408" customFormat="1" ht="12" customHeight="1" x14ac:dyDescent="0.15">
      <c r="A1188" s="391">
        <v>9791036309687</v>
      </c>
      <c r="B1188" s="414">
        <v>52</v>
      </c>
      <c r="C1188" s="426" t="s">
        <v>696</v>
      </c>
      <c r="D1188" s="393" t="s">
        <v>381</v>
      </c>
      <c r="E1188" s="393" t="s">
        <v>209</v>
      </c>
      <c r="F1188" s="393" t="s">
        <v>3655</v>
      </c>
      <c r="G1188" s="393" t="s">
        <v>1692</v>
      </c>
      <c r="H1188" s="394">
        <f>VLOOKUP(A1188,'02.04.2024'!$A$2:$D$70989,3,FALSE)</f>
        <v>504</v>
      </c>
      <c r="I1188" s="395"/>
      <c r="J1188" s="395">
        <v>300</v>
      </c>
      <c r="K1188" s="396"/>
      <c r="L1188" s="396"/>
      <c r="M1188" s="396">
        <v>43747</v>
      </c>
      <c r="N1188" s="396"/>
      <c r="O1188" s="397">
        <v>9791036309687</v>
      </c>
      <c r="P1188" s="409" t="s">
        <v>1347</v>
      </c>
      <c r="Q1188" s="397">
        <v>4128372</v>
      </c>
      <c r="R1188" s="398">
        <v>6.9</v>
      </c>
      <c r="S1188" s="398">
        <f t="shared" si="173"/>
        <v>6.5402843601895739</v>
      </c>
      <c r="T1188" s="399">
        <v>5.5E-2</v>
      </c>
      <c r="U1188" s="1077"/>
      <c r="V1188" s="400">
        <f t="shared" si="172"/>
        <v>0</v>
      </c>
      <c r="W1188" s="401">
        <f t="shared" si="179"/>
        <v>0</v>
      </c>
      <c r="X1188" s="402"/>
      <c r="Y1188" s="402"/>
      <c r="Z1188" s="402"/>
      <c r="AA1188" s="402"/>
      <c r="AB1188" s="402"/>
      <c r="AC1188" s="403">
        <f t="shared" si="174"/>
        <v>0</v>
      </c>
      <c r="AD1188" s="404">
        <f>IF($AC$2430&lt;85,AC1188,AC1188-(AC1188*'EN-TÊTE DÉLÉGUES'!$C$37))</f>
        <v>0</v>
      </c>
      <c r="AE1188" s="405">
        <f t="shared" si="180"/>
        <v>5.5E-2</v>
      </c>
      <c r="AF1188" s="406">
        <f t="shared" si="181"/>
        <v>0</v>
      </c>
      <c r="AG1188" s="407">
        <f t="shared" si="182"/>
        <v>0</v>
      </c>
    </row>
    <row r="1189" spans="1:33" s="408" customFormat="1" ht="12" customHeight="1" x14ac:dyDescent="0.15">
      <c r="A1189" s="391">
        <v>9791036315923</v>
      </c>
      <c r="B1189" s="414">
        <v>52</v>
      </c>
      <c r="C1189" s="426" t="s">
        <v>696</v>
      </c>
      <c r="D1189" s="393" t="s">
        <v>381</v>
      </c>
      <c r="E1189" s="393" t="s">
        <v>209</v>
      </c>
      <c r="F1189" s="393" t="s">
        <v>3655</v>
      </c>
      <c r="G1189" s="393" t="s">
        <v>1895</v>
      </c>
      <c r="H1189" s="394">
        <f>VLOOKUP(A1189,'02.04.2024'!$A$2:$D$70989,3,FALSE)</f>
        <v>402</v>
      </c>
      <c r="I1189" s="395"/>
      <c r="J1189" s="414">
        <v>300</v>
      </c>
      <c r="K1189" s="396"/>
      <c r="L1189" s="396"/>
      <c r="M1189" s="396">
        <v>44244</v>
      </c>
      <c r="N1189" s="396"/>
      <c r="O1189" s="397">
        <v>9791036315923</v>
      </c>
      <c r="P1189" s="409" t="s">
        <v>1979</v>
      </c>
      <c r="Q1189" s="397">
        <v>1366405</v>
      </c>
      <c r="R1189" s="398">
        <v>6.9</v>
      </c>
      <c r="S1189" s="398">
        <f t="shared" si="173"/>
        <v>6.5402843601895739</v>
      </c>
      <c r="T1189" s="399">
        <v>5.5E-2</v>
      </c>
      <c r="U1189" s="1077"/>
      <c r="V1189" s="400">
        <f t="shared" si="172"/>
        <v>0</v>
      </c>
      <c r="W1189" s="401">
        <f t="shared" si="179"/>
        <v>0</v>
      </c>
      <c r="X1189" s="402"/>
      <c r="Y1189" s="402"/>
      <c r="Z1189" s="402"/>
      <c r="AA1189" s="402"/>
      <c r="AB1189" s="402"/>
      <c r="AC1189" s="403">
        <f t="shared" si="174"/>
        <v>0</v>
      </c>
      <c r="AD1189" s="404">
        <f>IF($AC$2430&lt;85,AC1189,AC1189-(AC1189*'EN-TÊTE DÉLÉGUES'!$C$37))</f>
        <v>0</v>
      </c>
      <c r="AE1189" s="405">
        <f t="shared" si="180"/>
        <v>5.5E-2</v>
      </c>
      <c r="AF1189" s="406">
        <f t="shared" si="181"/>
        <v>0</v>
      </c>
      <c r="AG1189" s="407">
        <f t="shared" si="182"/>
        <v>0</v>
      </c>
    </row>
    <row r="1190" spans="1:33" s="408" customFormat="1" ht="12" customHeight="1" x14ac:dyDescent="0.15">
      <c r="A1190" s="391">
        <v>9791036315930</v>
      </c>
      <c r="B1190" s="414">
        <v>52</v>
      </c>
      <c r="C1190" s="426" t="s">
        <v>696</v>
      </c>
      <c r="D1190" s="393" t="s">
        <v>381</v>
      </c>
      <c r="E1190" s="393" t="s">
        <v>209</v>
      </c>
      <c r="F1190" s="393" t="s">
        <v>3655</v>
      </c>
      <c r="G1190" s="393" t="s">
        <v>1452</v>
      </c>
      <c r="H1190" s="394">
        <f>VLOOKUP(A1190,'02.04.2024'!$A$2:$D$70989,3,FALSE)</f>
        <v>215</v>
      </c>
      <c r="I1190" s="395"/>
      <c r="J1190" s="395">
        <v>300</v>
      </c>
      <c r="K1190" s="396"/>
      <c r="L1190" s="396"/>
      <c r="M1190" s="396">
        <v>44244</v>
      </c>
      <c r="N1190" s="579"/>
      <c r="O1190" s="397">
        <v>9791036315930</v>
      </c>
      <c r="P1190" s="409" t="s">
        <v>1980</v>
      </c>
      <c r="Q1190" s="397">
        <v>1366528</v>
      </c>
      <c r="R1190" s="398">
        <v>6.9</v>
      </c>
      <c r="S1190" s="398">
        <f t="shared" si="173"/>
        <v>6.5402843601895739</v>
      </c>
      <c r="T1190" s="399">
        <v>5.5E-2</v>
      </c>
      <c r="U1190" s="1077"/>
      <c r="V1190" s="400">
        <f t="shared" si="172"/>
        <v>0</v>
      </c>
      <c r="W1190" s="401">
        <f t="shared" si="179"/>
        <v>0</v>
      </c>
      <c r="X1190" s="402"/>
      <c r="Y1190" s="402"/>
      <c r="Z1190" s="402"/>
      <c r="AA1190" s="402"/>
      <c r="AB1190" s="402"/>
      <c r="AC1190" s="403">
        <f t="shared" si="174"/>
        <v>0</v>
      </c>
      <c r="AD1190" s="404">
        <f>IF($AC$2430&lt;85,AC1190,AC1190-(AC1190*'EN-TÊTE DÉLÉGUES'!$C$37))</f>
        <v>0</v>
      </c>
      <c r="AE1190" s="405">
        <f t="shared" si="180"/>
        <v>5.5E-2</v>
      </c>
      <c r="AF1190" s="406">
        <f t="shared" si="181"/>
        <v>0</v>
      </c>
      <c r="AG1190" s="407">
        <f t="shared" si="182"/>
        <v>0</v>
      </c>
    </row>
    <row r="1191" spans="1:33" s="408" customFormat="1" ht="12" customHeight="1" x14ac:dyDescent="0.15">
      <c r="A1191" s="449">
        <v>9791036309663</v>
      </c>
      <c r="B1191" s="414">
        <v>52</v>
      </c>
      <c r="C1191" s="393" t="s">
        <v>696</v>
      </c>
      <c r="D1191" s="393" t="s">
        <v>381</v>
      </c>
      <c r="E1191" s="393" t="s">
        <v>209</v>
      </c>
      <c r="F1191" s="393" t="s">
        <v>3655</v>
      </c>
      <c r="G1191" s="450" t="s">
        <v>1047</v>
      </c>
      <c r="H1191" s="394">
        <f>VLOOKUP(A1191,'02.04.2024'!$A$2:$D$70989,3,FALSE)</f>
        <v>1152</v>
      </c>
      <c r="I1191" s="395"/>
      <c r="J1191" s="395">
        <v>200</v>
      </c>
      <c r="K1191" s="396"/>
      <c r="L1191" s="396"/>
      <c r="M1191" s="396">
        <v>43621</v>
      </c>
      <c r="N1191" s="396"/>
      <c r="O1191" s="394">
        <v>9791036309663</v>
      </c>
      <c r="P1191" s="451" t="s">
        <v>1127</v>
      </c>
      <c r="Q1191" s="394">
        <v>4128249</v>
      </c>
      <c r="R1191" s="398">
        <v>6.9</v>
      </c>
      <c r="S1191" s="398">
        <f t="shared" si="173"/>
        <v>6.5402843601895739</v>
      </c>
      <c r="T1191" s="452">
        <v>5.5E-2</v>
      </c>
      <c r="U1191" s="1077"/>
      <c r="V1191" s="400">
        <f t="shared" si="172"/>
        <v>0</v>
      </c>
      <c r="W1191" s="401">
        <f t="shared" si="179"/>
        <v>0</v>
      </c>
      <c r="X1191" s="402"/>
      <c r="Y1191" s="402"/>
      <c r="Z1191" s="402"/>
      <c r="AA1191" s="402"/>
      <c r="AB1191" s="402"/>
      <c r="AC1191" s="403">
        <f t="shared" si="174"/>
        <v>0</v>
      </c>
      <c r="AD1191" s="404">
        <f>IF($AC$2430&lt;85,AC1191,AC1191-(AC1191*'EN-TÊTE DÉLÉGUES'!$C$37))</f>
        <v>0</v>
      </c>
      <c r="AE1191" s="405">
        <f t="shared" si="180"/>
        <v>5.5E-2</v>
      </c>
      <c r="AF1191" s="406">
        <f t="shared" si="181"/>
        <v>0</v>
      </c>
      <c r="AG1191" s="407">
        <f t="shared" si="182"/>
        <v>0</v>
      </c>
    </row>
    <row r="1192" spans="1:33" s="408" customFormat="1" ht="12" customHeight="1" x14ac:dyDescent="0.15">
      <c r="A1192" s="449">
        <v>9791036309656</v>
      </c>
      <c r="B1192" s="414">
        <v>52</v>
      </c>
      <c r="C1192" s="393" t="s">
        <v>696</v>
      </c>
      <c r="D1192" s="393" t="s">
        <v>381</v>
      </c>
      <c r="E1192" s="393" t="s">
        <v>209</v>
      </c>
      <c r="F1192" s="393" t="s">
        <v>3655</v>
      </c>
      <c r="G1192" s="450" t="s">
        <v>1211</v>
      </c>
      <c r="H1192" s="394">
        <f>VLOOKUP(A1192,'02.04.2024'!$A$2:$D$70989,3,FALSE)</f>
        <v>1162</v>
      </c>
      <c r="I1192" s="395"/>
      <c r="J1192" s="395">
        <v>200</v>
      </c>
      <c r="K1192" s="601"/>
      <c r="L1192" s="396"/>
      <c r="M1192" s="396">
        <v>43621</v>
      </c>
      <c r="N1192" s="579"/>
      <c r="O1192" s="394">
        <v>9791036309656</v>
      </c>
      <c r="P1192" s="451" t="s">
        <v>1128</v>
      </c>
      <c r="Q1192" s="394">
        <v>4128126</v>
      </c>
      <c r="R1192" s="398">
        <v>6.9</v>
      </c>
      <c r="S1192" s="398">
        <f t="shared" si="173"/>
        <v>6.5402843601895739</v>
      </c>
      <c r="T1192" s="452">
        <v>5.5E-2</v>
      </c>
      <c r="U1192" s="1077"/>
      <c r="V1192" s="400">
        <f t="shared" si="172"/>
        <v>0</v>
      </c>
      <c r="W1192" s="401">
        <f t="shared" si="179"/>
        <v>0</v>
      </c>
      <c r="X1192" s="402"/>
      <c r="Y1192" s="402"/>
      <c r="Z1192" s="402"/>
      <c r="AA1192" s="402"/>
      <c r="AB1192" s="402"/>
      <c r="AC1192" s="403">
        <f t="shared" si="174"/>
        <v>0</v>
      </c>
      <c r="AD1192" s="404">
        <f>IF($AC$2430&lt;85,AC1192,AC1192-(AC1192*'EN-TÊTE DÉLÉGUES'!$C$37))</f>
        <v>0</v>
      </c>
      <c r="AE1192" s="405">
        <f t="shared" si="180"/>
        <v>5.5E-2</v>
      </c>
      <c r="AF1192" s="406">
        <f t="shared" si="181"/>
        <v>0</v>
      </c>
      <c r="AG1192" s="407">
        <f t="shared" si="182"/>
        <v>0</v>
      </c>
    </row>
    <row r="1193" spans="1:33" s="408" customFormat="1" ht="12" customHeight="1" x14ac:dyDescent="0.15">
      <c r="A1193" s="391">
        <v>9791036315046</v>
      </c>
      <c r="B1193" s="414">
        <v>52</v>
      </c>
      <c r="C1193" s="426" t="s">
        <v>696</v>
      </c>
      <c r="D1193" s="393" t="s">
        <v>381</v>
      </c>
      <c r="E1193" s="393" t="s">
        <v>209</v>
      </c>
      <c r="F1193" s="393" t="s">
        <v>3655</v>
      </c>
      <c r="G1193" s="393" t="s">
        <v>1451</v>
      </c>
      <c r="H1193" s="394">
        <f>VLOOKUP(A1193,'02.04.2024'!$A$2:$D$70989,3,FALSE)</f>
        <v>573</v>
      </c>
      <c r="I1193" s="395"/>
      <c r="J1193" s="414">
        <v>200</v>
      </c>
      <c r="K1193" s="396"/>
      <c r="L1193" s="396"/>
      <c r="M1193" s="396">
        <v>43866</v>
      </c>
      <c r="N1193" s="579"/>
      <c r="O1193" s="397">
        <v>9791036315046</v>
      </c>
      <c r="P1193" s="409" t="s">
        <v>1486</v>
      </c>
      <c r="Q1193" s="397">
        <v>8997831</v>
      </c>
      <c r="R1193" s="398">
        <v>6.9</v>
      </c>
      <c r="S1193" s="398">
        <f t="shared" si="173"/>
        <v>6.5402843601895739</v>
      </c>
      <c r="T1193" s="399">
        <v>5.5E-2</v>
      </c>
      <c r="U1193" s="1077"/>
      <c r="V1193" s="400">
        <f t="shared" si="172"/>
        <v>0</v>
      </c>
      <c r="W1193" s="401">
        <f t="shared" si="179"/>
        <v>0</v>
      </c>
      <c r="X1193" s="402"/>
      <c r="Y1193" s="402"/>
      <c r="Z1193" s="402"/>
      <c r="AA1193" s="402"/>
      <c r="AB1193" s="402"/>
      <c r="AC1193" s="403">
        <f t="shared" si="174"/>
        <v>0</v>
      </c>
      <c r="AD1193" s="404">
        <f>IF($AC$2430&lt;85,AC1193,AC1193-(AC1193*'EN-TÊTE DÉLÉGUES'!$C$37))</f>
        <v>0</v>
      </c>
      <c r="AE1193" s="405">
        <f t="shared" si="180"/>
        <v>5.5E-2</v>
      </c>
      <c r="AF1193" s="406">
        <f t="shared" si="181"/>
        <v>0</v>
      </c>
      <c r="AG1193" s="407">
        <f t="shared" si="182"/>
        <v>0</v>
      </c>
    </row>
    <row r="1194" spans="1:33" s="408" customFormat="1" ht="12" customHeight="1" x14ac:dyDescent="0.15">
      <c r="A1194" s="391">
        <v>9791036315053</v>
      </c>
      <c r="B1194" s="414">
        <v>52</v>
      </c>
      <c r="C1194" s="426" t="s">
        <v>696</v>
      </c>
      <c r="D1194" s="393" t="s">
        <v>381</v>
      </c>
      <c r="E1194" s="393" t="s">
        <v>209</v>
      </c>
      <c r="F1194" s="393" t="s">
        <v>3655</v>
      </c>
      <c r="G1194" s="393" t="s">
        <v>1450</v>
      </c>
      <c r="H1194" s="394">
        <f>VLOOKUP(A1194,'02.04.2024'!$A$2:$D$70989,3,FALSE)</f>
        <v>1224</v>
      </c>
      <c r="I1194" s="395"/>
      <c r="J1194" s="414">
        <v>200</v>
      </c>
      <c r="K1194" s="396"/>
      <c r="L1194" s="396"/>
      <c r="M1194" s="396">
        <v>43866</v>
      </c>
      <c r="N1194" s="396"/>
      <c r="O1194" s="397">
        <v>9791036315053</v>
      </c>
      <c r="P1194" s="409" t="s">
        <v>1485</v>
      </c>
      <c r="Q1194" s="397">
        <v>8997954</v>
      </c>
      <c r="R1194" s="398">
        <v>6.9</v>
      </c>
      <c r="S1194" s="398">
        <f t="shared" si="173"/>
        <v>6.5402843601895739</v>
      </c>
      <c r="T1194" s="399">
        <v>5.5E-2</v>
      </c>
      <c r="U1194" s="1077"/>
      <c r="V1194" s="400">
        <f t="shared" si="172"/>
        <v>0</v>
      </c>
      <c r="W1194" s="401">
        <f t="shared" si="179"/>
        <v>0</v>
      </c>
      <c r="X1194" s="402"/>
      <c r="Y1194" s="402"/>
      <c r="Z1194" s="402"/>
      <c r="AA1194" s="402"/>
      <c r="AB1194" s="402"/>
      <c r="AC1194" s="403">
        <f t="shared" si="174"/>
        <v>0</v>
      </c>
      <c r="AD1194" s="404">
        <f>IF($AC$2430&lt;85,AC1194,AC1194-(AC1194*'EN-TÊTE DÉLÉGUES'!$C$37))</f>
        <v>0</v>
      </c>
      <c r="AE1194" s="405">
        <f t="shared" si="180"/>
        <v>5.5E-2</v>
      </c>
      <c r="AF1194" s="406">
        <f t="shared" si="181"/>
        <v>0</v>
      </c>
      <c r="AG1194" s="407">
        <f t="shared" si="182"/>
        <v>0</v>
      </c>
    </row>
    <row r="1195" spans="1:33" s="408" customFormat="1" ht="12" customHeight="1" x14ac:dyDescent="0.15">
      <c r="A1195" s="449">
        <v>9782747086028</v>
      </c>
      <c r="B1195" s="414">
        <v>52</v>
      </c>
      <c r="C1195" s="450" t="s">
        <v>696</v>
      </c>
      <c r="D1195" s="450" t="s">
        <v>381</v>
      </c>
      <c r="E1195" s="450" t="s">
        <v>209</v>
      </c>
      <c r="F1195" s="450" t="s">
        <v>53</v>
      </c>
      <c r="G1195" s="450" t="s">
        <v>3656</v>
      </c>
      <c r="H1195" s="394">
        <f>VLOOKUP(A1195,'02.04.2024'!$A$2:$D$70989,3,FALSE)</f>
        <v>143</v>
      </c>
      <c r="I1195" s="395"/>
      <c r="J1195" s="414">
        <v>300</v>
      </c>
      <c r="K1195" s="396"/>
      <c r="L1195" s="396"/>
      <c r="M1195" s="396">
        <v>43201</v>
      </c>
      <c r="N1195" s="579"/>
      <c r="O1195" s="394">
        <v>9782747086028</v>
      </c>
      <c r="P1195" s="451" t="s">
        <v>496</v>
      </c>
      <c r="Q1195" s="394">
        <v>7886777</v>
      </c>
      <c r="R1195" s="398">
        <v>6.9</v>
      </c>
      <c r="S1195" s="398">
        <f t="shared" si="173"/>
        <v>6.5402843601895739</v>
      </c>
      <c r="T1195" s="452">
        <v>5.5E-2</v>
      </c>
      <c r="U1195" s="1077"/>
      <c r="V1195" s="400">
        <f t="shared" ref="V1195:V1284" si="183">AC1195</f>
        <v>0</v>
      </c>
      <c r="W1195" s="401">
        <f t="shared" si="179"/>
        <v>0</v>
      </c>
      <c r="X1195" s="402"/>
      <c r="Y1195" s="402"/>
      <c r="Z1195" s="402"/>
      <c r="AA1195" s="402"/>
      <c r="AB1195" s="402"/>
      <c r="AC1195" s="403">
        <f t="shared" si="174"/>
        <v>0</v>
      </c>
      <c r="AD1195" s="404">
        <f>IF($AC$2430&lt;85,AC1195,AC1195-(AC1195*'EN-TÊTE DÉLÉGUES'!$C$37))</f>
        <v>0</v>
      </c>
      <c r="AE1195" s="405">
        <f t="shared" si="180"/>
        <v>5.5E-2</v>
      </c>
      <c r="AF1195" s="406">
        <f t="shared" si="181"/>
        <v>0</v>
      </c>
      <c r="AG1195" s="407">
        <f t="shared" si="182"/>
        <v>0</v>
      </c>
    </row>
    <row r="1196" spans="1:33" s="446" customFormat="1" ht="12" customHeight="1" x14ac:dyDescent="0.15">
      <c r="A1196" s="427">
        <v>9791036358135</v>
      </c>
      <c r="B1196" s="432">
        <v>52</v>
      </c>
      <c r="C1196" s="429" t="s">
        <v>696</v>
      </c>
      <c r="D1196" s="429" t="s">
        <v>381</v>
      </c>
      <c r="E1196" s="429" t="s">
        <v>4445</v>
      </c>
      <c r="F1196" s="429"/>
      <c r="G1196" s="430" t="s">
        <v>3660</v>
      </c>
      <c r="H1196" s="431">
        <f>VLOOKUP(A1196,'02.04.2024'!$A$2:$D$70989,3,FALSE)</f>
        <v>8556</v>
      </c>
      <c r="I1196" s="432"/>
      <c r="J1196" s="432">
        <v>200</v>
      </c>
      <c r="K1196" s="433"/>
      <c r="L1196" s="433"/>
      <c r="M1196" s="433">
        <v>45112</v>
      </c>
      <c r="N1196" s="433" t="s">
        <v>1811</v>
      </c>
      <c r="O1196" s="434">
        <v>9791036358135</v>
      </c>
      <c r="P1196" s="435" t="s">
        <v>4447</v>
      </c>
      <c r="Q1196" s="434">
        <v>2981639</v>
      </c>
      <c r="R1196" s="436">
        <v>6.9</v>
      </c>
      <c r="S1196" s="436">
        <f t="shared" si="173"/>
        <v>6.5402843601895739</v>
      </c>
      <c r="T1196" s="437">
        <v>5.5E-2</v>
      </c>
      <c r="U1196" s="1082"/>
      <c r="V1196" s="438">
        <f t="shared" ref="V1196:V1204" si="184">AC1196</f>
        <v>0</v>
      </c>
      <c r="W1196" s="439">
        <f t="shared" si="179"/>
        <v>0</v>
      </c>
      <c r="X1196" s="440"/>
      <c r="Y1196" s="440"/>
      <c r="Z1196" s="440"/>
      <c r="AA1196" s="440"/>
      <c r="AB1196" s="440"/>
      <c r="AC1196" s="441">
        <f t="shared" ref="AC1196:AC1204" si="185">W1196/(1+AE1196)</f>
        <v>0</v>
      </c>
      <c r="AD1196" s="442">
        <f>IF($AC$2430&lt;85,AC1196,AC1196-(AC1196*'EN-TÊTE DÉLÉGUES'!$C$37))</f>
        <v>0</v>
      </c>
      <c r="AE1196" s="443">
        <f t="shared" si="180"/>
        <v>5.5E-2</v>
      </c>
      <c r="AF1196" s="444">
        <f t="shared" ref="AF1196:AF1204" si="186">+AD1196*AE1196</f>
        <v>0</v>
      </c>
      <c r="AG1196" s="445">
        <f t="shared" ref="AG1196:AG1204" si="187">+AD1196+AF1196</f>
        <v>0</v>
      </c>
    </row>
    <row r="1197" spans="1:33" s="446" customFormat="1" ht="12" customHeight="1" x14ac:dyDescent="0.15">
      <c r="A1197" s="427">
        <v>9791036358159</v>
      </c>
      <c r="B1197" s="432">
        <v>52</v>
      </c>
      <c r="C1197" s="429" t="s">
        <v>696</v>
      </c>
      <c r="D1197" s="429" t="s">
        <v>381</v>
      </c>
      <c r="E1197" s="429" t="s">
        <v>4445</v>
      </c>
      <c r="F1197" s="429"/>
      <c r="G1197" s="430" t="s">
        <v>5503</v>
      </c>
      <c r="H1197" s="431">
        <f>VLOOKUP(A1197,'02.04.2024'!$A$2:$D$70989,3,FALSE)</f>
        <v>3200</v>
      </c>
      <c r="I1197" s="432"/>
      <c r="J1197" s="432">
        <v>200</v>
      </c>
      <c r="K1197" s="433"/>
      <c r="L1197" s="433"/>
      <c r="M1197" s="433">
        <v>45112</v>
      </c>
      <c r="N1197" s="433" t="s">
        <v>1811</v>
      </c>
      <c r="O1197" s="434">
        <v>9791036358159</v>
      </c>
      <c r="P1197" s="435" t="s">
        <v>4446</v>
      </c>
      <c r="Q1197" s="434">
        <v>2982501</v>
      </c>
      <c r="R1197" s="436">
        <v>6.9</v>
      </c>
      <c r="S1197" s="436">
        <f t="shared" si="173"/>
        <v>6.5402843601895739</v>
      </c>
      <c r="T1197" s="437">
        <v>5.5E-2</v>
      </c>
      <c r="U1197" s="1082"/>
      <c r="V1197" s="438">
        <f t="shared" si="184"/>
        <v>0</v>
      </c>
      <c r="W1197" s="439">
        <f t="shared" si="179"/>
        <v>0</v>
      </c>
      <c r="X1197" s="440"/>
      <c r="Y1197" s="440"/>
      <c r="Z1197" s="440"/>
      <c r="AA1197" s="440"/>
      <c r="AB1197" s="440"/>
      <c r="AC1197" s="441">
        <f t="shared" si="185"/>
        <v>0</v>
      </c>
      <c r="AD1197" s="442">
        <f>IF($AC$2430&lt;85,AC1197,AC1197-(AC1197*'EN-TÊTE DÉLÉGUES'!$C$37))</f>
        <v>0</v>
      </c>
      <c r="AE1197" s="443">
        <f t="shared" si="180"/>
        <v>5.5E-2</v>
      </c>
      <c r="AF1197" s="444">
        <f t="shared" si="186"/>
        <v>0</v>
      </c>
      <c r="AG1197" s="445">
        <f t="shared" si="187"/>
        <v>0</v>
      </c>
    </row>
    <row r="1198" spans="1:33" s="446" customFormat="1" ht="12" customHeight="1" x14ac:dyDescent="0.15">
      <c r="A1198" s="937">
        <v>9791036366765</v>
      </c>
      <c r="B1198" s="951">
        <v>52</v>
      </c>
      <c r="C1198" s="952" t="s">
        <v>696</v>
      </c>
      <c r="D1198" s="953" t="s">
        <v>381</v>
      </c>
      <c r="E1198" s="939" t="s">
        <v>4445</v>
      </c>
      <c r="F1198" s="939"/>
      <c r="G1198" s="939" t="s">
        <v>4865</v>
      </c>
      <c r="H1198" s="941">
        <f>VLOOKUP(A1198,'02.04.2024'!$A$2:$D$70989,3,FALSE)</f>
        <v>2152</v>
      </c>
      <c r="I1198" s="941"/>
      <c r="J1198" s="938">
        <v>200</v>
      </c>
      <c r="K1198" s="942"/>
      <c r="L1198" s="942"/>
      <c r="M1198" s="942">
        <v>45364</v>
      </c>
      <c r="N1198" s="942" t="s">
        <v>1811</v>
      </c>
      <c r="O1198" s="943">
        <v>9791036366765</v>
      </c>
      <c r="P1198" s="943" t="s">
        <v>4866</v>
      </c>
      <c r="Q1198" s="943">
        <v>3912549</v>
      </c>
      <c r="R1198" s="954">
        <v>8.9</v>
      </c>
      <c r="S1198" s="945">
        <f t="shared" si="173"/>
        <v>8.4360189573459721</v>
      </c>
      <c r="T1198" s="955">
        <v>5.5E-2</v>
      </c>
      <c r="U1198" s="1101"/>
      <c r="V1198" s="947">
        <f t="shared" si="184"/>
        <v>0</v>
      </c>
      <c r="W1198" s="948">
        <f t="shared" si="179"/>
        <v>0</v>
      </c>
      <c r="X1198" s="440"/>
      <c r="Y1198" s="440"/>
      <c r="Z1198" s="440"/>
      <c r="AA1198" s="440"/>
      <c r="AB1198" s="440"/>
      <c r="AC1198" s="441">
        <f t="shared" si="185"/>
        <v>0</v>
      </c>
      <c r="AD1198" s="442">
        <f>IF($AC$2430&lt;85,AC1198,AC1198-(AC1198*'EN-TÊTE DÉLÉGUES'!$C$37))</f>
        <v>0</v>
      </c>
      <c r="AE1198" s="443">
        <f t="shared" si="180"/>
        <v>5.5E-2</v>
      </c>
      <c r="AF1198" s="444">
        <f t="shared" si="186"/>
        <v>0</v>
      </c>
      <c r="AG1198" s="445">
        <f t="shared" si="187"/>
        <v>0</v>
      </c>
    </row>
    <row r="1199" spans="1:33" s="446" customFormat="1" ht="12" customHeight="1" x14ac:dyDescent="0.15">
      <c r="A1199" s="427">
        <v>9791036358142</v>
      </c>
      <c r="B1199" s="432">
        <v>53</v>
      </c>
      <c r="C1199" s="429" t="s">
        <v>696</v>
      </c>
      <c r="D1199" s="429" t="s">
        <v>381</v>
      </c>
      <c r="E1199" s="429" t="s">
        <v>4445</v>
      </c>
      <c r="F1199" s="429"/>
      <c r="G1199" s="430" t="s">
        <v>2854</v>
      </c>
      <c r="H1199" s="431">
        <f>VLOOKUP(A1199,'02.04.2024'!$A$2:$D$70989,3,FALSE)</f>
        <v>1985</v>
      </c>
      <c r="I1199" s="432"/>
      <c r="J1199" s="432">
        <v>200</v>
      </c>
      <c r="K1199" s="433"/>
      <c r="L1199" s="433"/>
      <c r="M1199" s="433">
        <v>45112</v>
      </c>
      <c r="N1199" s="433" t="s">
        <v>1811</v>
      </c>
      <c r="O1199" s="434">
        <v>9791036358142</v>
      </c>
      <c r="P1199" s="435" t="s">
        <v>4585</v>
      </c>
      <c r="Q1199" s="434">
        <v>2981762</v>
      </c>
      <c r="R1199" s="436">
        <v>6.9</v>
      </c>
      <c r="S1199" s="436">
        <f t="shared" si="173"/>
        <v>6.5402843601895739</v>
      </c>
      <c r="T1199" s="437">
        <v>5.5E-2</v>
      </c>
      <c r="U1199" s="1082"/>
      <c r="V1199" s="438">
        <f t="shared" si="184"/>
        <v>0</v>
      </c>
      <c r="W1199" s="439">
        <f t="shared" si="179"/>
        <v>0</v>
      </c>
      <c r="X1199" s="440"/>
      <c r="Y1199" s="440"/>
      <c r="Z1199" s="440"/>
      <c r="AA1199" s="440"/>
      <c r="AB1199" s="440"/>
      <c r="AC1199" s="441">
        <f t="shared" si="185"/>
        <v>0</v>
      </c>
      <c r="AD1199" s="442">
        <f>IF($AC$2430&lt;85,AC1199,AC1199-(AC1199*'EN-TÊTE DÉLÉGUES'!$C$37))</f>
        <v>0</v>
      </c>
      <c r="AE1199" s="443">
        <f t="shared" si="180"/>
        <v>5.5E-2</v>
      </c>
      <c r="AF1199" s="444">
        <f t="shared" si="186"/>
        <v>0</v>
      </c>
      <c r="AG1199" s="445">
        <f t="shared" si="187"/>
        <v>0</v>
      </c>
    </row>
    <row r="1200" spans="1:33" s="446" customFormat="1" ht="12" customHeight="1" x14ac:dyDescent="0.15">
      <c r="A1200" s="937">
        <v>9791036366758</v>
      </c>
      <c r="B1200" s="951">
        <v>53</v>
      </c>
      <c r="C1200" s="952" t="s">
        <v>696</v>
      </c>
      <c r="D1200" s="953" t="s">
        <v>381</v>
      </c>
      <c r="E1200" s="939" t="s">
        <v>4445</v>
      </c>
      <c r="F1200" s="939"/>
      <c r="G1200" s="939" t="s">
        <v>157</v>
      </c>
      <c r="H1200" s="941">
        <f>VLOOKUP(A1200,'02.04.2024'!$A$2:$D$70989,3,FALSE)</f>
        <v>1736</v>
      </c>
      <c r="I1200" s="941"/>
      <c r="J1200" s="938">
        <v>200</v>
      </c>
      <c r="K1200" s="942"/>
      <c r="L1200" s="942"/>
      <c r="M1200" s="942">
        <v>45364</v>
      </c>
      <c r="N1200" s="942" t="s">
        <v>1811</v>
      </c>
      <c r="O1200" s="943">
        <v>9791036366758</v>
      </c>
      <c r="P1200" s="943" t="s">
        <v>4867</v>
      </c>
      <c r="Q1200" s="943">
        <v>3912426</v>
      </c>
      <c r="R1200" s="954">
        <v>6.9</v>
      </c>
      <c r="S1200" s="945">
        <f t="shared" si="173"/>
        <v>6.5402843601895739</v>
      </c>
      <c r="T1200" s="955">
        <v>5.5E-2</v>
      </c>
      <c r="U1200" s="1101"/>
      <c r="V1200" s="947">
        <f t="shared" si="184"/>
        <v>0</v>
      </c>
      <c r="W1200" s="948">
        <f t="shared" si="179"/>
        <v>0</v>
      </c>
      <c r="X1200" s="440"/>
      <c r="Y1200" s="440"/>
      <c r="Z1200" s="440"/>
      <c r="AA1200" s="440"/>
      <c r="AB1200" s="440"/>
      <c r="AC1200" s="441">
        <f t="shared" si="185"/>
        <v>0</v>
      </c>
      <c r="AD1200" s="442">
        <f>IF($AC$2430&lt;85,AC1200,AC1200-(AC1200*'EN-TÊTE DÉLÉGUES'!$C$37))</f>
        <v>0</v>
      </c>
      <c r="AE1200" s="443">
        <f t="shared" si="180"/>
        <v>5.5E-2</v>
      </c>
      <c r="AF1200" s="444">
        <f t="shared" si="186"/>
        <v>0</v>
      </c>
      <c r="AG1200" s="445">
        <f t="shared" si="187"/>
        <v>0</v>
      </c>
    </row>
    <row r="1201" spans="1:35" s="446" customFormat="1" ht="12" customHeight="1" x14ac:dyDescent="0.15">
      <c r="A1201" s="427">
        <v>9791036358166</v>
      </c>
      <c r="B1201" s="432">
        <v>53</v>
      </c>
      <c r="C1201" s="429" t="s">
        <v>696</v>
      </c>
      <c r="D1201" s="429" t="s">
        <v>381</v>
      </c>
      <c r="E1201" s="429" t="s">
        <v>4445</v>
      </c>
      <c r="F1201" s="429"/>
      <c r="G1201" s="430" t="s">
        <v>823</v>
      </c>
      <c r="H1201" s="431">
        <f>VLOOKUP(A1201,'02.04.2024'!$A$2:$D$70989,3,FALSE)</f>
        <v>2326</v>
      </c>
      <c r="I1201" s="432"/>
      <c r="J1201" s="432">
        <v>200</v>
      </c>
      <c r="K1201" s="433"/>
      <c r="L1201" s="433"/>
      <c r="M1201" s="433">
        <v>45112</v>
      </c>
      <c r="N1201" s="433" t="s">
        <v>1811</v>
      </c>
      <c r="O1201" s="434">
        <v>9791036358166</v>
      </c>
      <c r="P1201" s="435" t="s">
        <v>4448</v>
      </c>
      <c r="Q1201" s="434">
        <v>2982624</v>
      </c>
      <c r="R1201" s="436">
        <v>6.9</v>
      </c>
      <c r="S1201" s="436">
        <f t="shared" si="173"/>
        <v>6.5402843601895739</v>
      </c>
      <c r="T1201" s="437">
        <v>5.5E-2</v>
      </c>
      <c r="U1201" s="1082"/>
      <c r="V1201" s="438">
        <f t="shared" si="184"/>
        <v>0</v>
      </c>
      <c r="W1201" s="439">
        <f t="shared" si="179"/>
        <v>0</v>
      </c>
      <c r="X1201" s="440"/>
      <c r="Y1201" s="440"/>
      <c r="Z1201" s="440"/>
      <c r="AA1201" s="440"/>
      <c r="AB1201" s="440"/>
      <c r="AC1201" s="441">
        <f t="shared" si="185"/>
        <v>0</v>
      </c>
      <c r="AD1201" s="442">
        <f>IF($AC$2430&lt;85,AC1201,AC1201-(AC1201*'EN-TÊTE DÉLÉGUES'!$C$37))</f>
        <v>0</v>
      </c>
      <c r="AE1201" s="443">
        <f t="shared" si="180"/>
        <v>5.5E-2</v>
      </c>
      <c r="AF1201" s="444">
        <f t="shared" si="186"/>
        <v>0</v>
      </c>
      <c r="AG1201" s="445">
        <f t="shared" si="187"/>
        <v>0</v>
      </c>
    </row>
    <row r="1202" spans="1:35" s="447" customFormat="1" ht="12" customHeight="1" x14ac:dyDescent="0.15">
      <c r="A1202" s="98">
        <v>9791036364808</v>
      </c>
      <c r="B1202" s="356">
        <v>53</v>
      </c>
      <c r="C1202" s="99" t="s">
        <v>696</v>
      </c>
      <c r="D1202" s="99" t="s">
        <v>381</v>
      </c>
      <c r="E1202" s="99" t="s">
        <v>4445</v>
      </c>
      <c r="F1202" s="99"/>
      <c r="G1202" s="99" t="s">
        <v>5504</v>
      </c>
      <c r="H1202" s="100">
        <f>VLOOKUP(A1202,'02.04.2024'!$A$2:$D$70989,3,FALSE)</f>
        <v>0</v>
      </c>
      <c r="I1202" s="101"/>
      <c r="J1202" s="101">
        <v>100</v>
      </c>
      <c r="K1202" s="121"/>
      <c r="L1202" s="121">
        <v>45385</v>
      </c>
      <c r="M1202" s="121"/>
      <c r="N1202" s="121" t="s">
        <v>1811</v>
      </c>
      <c r="O1202" s="102">
        <v>9791036364808</v>
      </c>
      <c r="P1202" s="103" t="s">
        <v>5198</v>
      </c>
      <c r="Q1202" s="101">
        <v>1462853</v>
      </c>
      <c r="R1202" s="124">
        <v>7.9</v>
      </c>
      <c r="S1202" s="124">
        <f t="shared" ref="S1202:S1265" si="188">R1202/(1+T1202)</f>
        <v>7.488151658767773</v>
      </c>
      <c r="T1202" s="355">
        <v>5.5E-2</v>
      </c>
      <c r="U1202" s="1077"/>
      <c r="V1202" s="240">
        <f t="shared" si="184"/>
        <v>0</v>
      </c>
      <c r="W1202" s="196">
        <f t="shared" si="179"/>
        <v>0</v>
      </c>
      <c r="X1202" s="494"/>
      <c r="Y1202" s="494"/>
      <c r="Z1202" s="494"/>
      <c r="AA1202" s="494"/>
      <c r="AB1202" s="494"/>
      <c r="AC1202" s="441">
        <f t="shared" si="185"/>
        <v>0</v>
      </c>
      <c r="AD1202" s="442">
        <f>IF($AC$2430&lt;85,AC1202,AC1202-(AC1202*'EN-TÊTE DÉLÉGUES'!$C$37))</f>
        <v>0</v>
      </c>
      <c r="AE1202" s="443">
        <f t="shared" si="180"/>
        <v>5.5E-2</v>
      </c>
      <c r="AF1202" s="444">
        <f t="shared" si="186"/>
        <v>0</v>
      </c>
      <c r="AG1202" s="445">
        <f t="shared" si="187"/>
        <v>0</v>
      </c>
      <c r="AI1202" s="448"/>
    </row>
    <row r="1203" spans="1:35" s="447" customFormat="1" ht="12" customHeight="1" x14ac:dyDescent="0.15">
      <c r="A1203" s="98">
        <v>9791036366772</v>
      </c>
      <c r="B1203" s="356">
        <v>53</v>
      </c>
      <c r="C1203" s="99" t="s">
        <v>696</v>
      </c>
      <c r="D1203" s="99" t="s">
        <v>381</v>
      </c>
      <c r="E1203" s="99" t="s">
        <v>4445</v>
      </c>
      <c r="F1203" s="99"/>
      <c r="G1203" s="99" t="s">
        <v>5195</v>
      </c>
      <c r="H1203" s="100">
        <f>VLOOKUP(A1203,'02.04.2024'!$A$2:$D$70989,3,FALSE)</f>
        <v>0</v>
      </c>
      <c r="I1203" s="101"/>
      <c r="J1203" s="101">
        <v>100</v>
      </c>
      <c r="K1203" s="121"/>
      <c r="L1203" s="121">
        <v>45385</v>
      </c>
      <c r="M1203" s="121"/>
      <c r="N1203" s="121" t="s">
        <v>1811</v>
      </c>
      <c r="O1203" s="102">
        <v>9791036366772</v>
      </c>
      <c r="P1203" s="103" t="s">
        <v>5196</v>
      </c>
      <c r="Q1203" s="101">
        <v>3912673</v>
      </c>
      <c r="R1203" s="124">
        <v>8.9</v>
      </c>
      <c r="S1203" s="124">
        <f t="shared" si="188"/>
        <v>8.4360189573459721</v>
      </c>
      <c r="T1203" s="355">
        <v>5.5E-2</v>
      </c>
      <c r="U1203" s="1077"/>
      <c r="V1203" s="240">
        <f t="shared" si="184"/>
        <v>0</v>
      </c>
      <c r="W1203" s="196">
        <f t="shared" si="179"/>
        <v>0</v>
      </c>
      <c r="X1203" s="494"/>
      <c r="Y1203" s="494"/>
      <c r="Z1203" s="494"/>
      <c r="AA1203" s="494"/>
      <c r="AB1203" s="494"/>
      <c r="AC1203" s="441">
        <f t="shared" si="185"/>
        <v>0</v>
      </c>
      <c r="AD1203" s="442">
        <f>IF($AC$2430&lt;85,AC1203,AC1203-(AC1203*'EN-TÊTE DÉLÉGUES'!$C$37))</f>
        <v>0</v>
      </c>
      <c r="AE1203" s="443">
        <f t="shared" si="180"/>
        <v>5.5E-2</v>
      </c>
      <c r="AF1203" s="444">
        <f t="shared" si="186"/>
        <v>0</v>
      </c>
      <c r="AG1203" s="445">
        <f t="shared" si="187"/>
        <v>0</v>
      </c>
      <c r="AI1203" s="448"/>
    </row>
    <row r="1204" spans="1:35" s="447" customFormat="1" ht="12" customHeight="1" x14ac:dyDescent="0.15">
      <c r="A1204" s="98">
        <v>9791036363634</v>
      </c>
      <c r="B1204" s="356">
        <v>53</v>
      </c>
      <c r="C1204" s="99" t="s">
        <v>696</v>
      </c>
      <c r="D1204" s="99" t="s">
        <v>381</v>
      </c>
      <c r="E1204" s="99" t="s">
        <v>4445</v>
      </c>
      <c r="F1204" s="99"/>
      <c r="G1204" s="99" t="s">
        <v>3665</v>
      </c>
      <c r="H1204" s="100">
        <f>VLOOKUP(A1204,'02.04.2024'!$A$2:$D$70989,3,FALSE)</f>
        <v>0</v>
      </c>
      <c r="I1204" s="101"/>
      <c r="J1204" s="101">
        <v>100</v>
      </c>
      <c r="K1204" s="121"/>
      <c r="L1204" s="121">
        <v>45385</v>
      </c>
      <c r="M1204" s="121"/>
      <c r="N1204" s="121" t="s">
        <v>1811</v>
      </c>
      <c r="O1204" s="102">
        <v>9791036363634</v>
      </c>
      <c r="P1204" s="103" t="s">
        <v>5197</v>
      </c>
      <c r="Q1204" s="101">
        <v>8597215</v>
      </c>
      <c r="R1204" s="124">
        <v>6.9</v>
      </c>
      <c r="S1204" s="124">
        <f t="shared" si="188"/>
        <v>6.5402843601895739</v>
      </c>
      <c r="T1204" s="355">
        <v>5.5E-2</v>
      </c>
      <c r="U1204" s="1077"/>
      <c r="V1204" s="240">
        <f t="shared" si="184"/>
        <v>0</v>
      </c>
      <c r="W1204" s="196">
        <f t="shared" si="179"/>
        <v>0</v>
      </c>
      <c r="X1204" s="494"/>
      <c r="Y1204" s="494"/>
      <c r="Z1204" s="494"/>
      <c r="AA1204" s="494"/>
      <c r="AB1204" s="494"/>
      <c r="AC1204" s="441">
        <f t="shared" si="185"/>
        <v>0</v>
      </c>
      <c r="AD1204" s="442">
        <f>IF($AC$2430&lt;85,AC1204,AC1204-(AC1204*'EN-TÊTE DÉLÉGUES'!$C$37))</f>
        <v>0</v>
      </c>
      <c r="AE1204" s="443">
        <f t="shared" si="180"/>
        <v>5.5E-2</v>
      </c>
      <c r="AF1204" s="444">
        <f t="shared" si="186"/>
        <v>0</v>
      </c>
      <c r="AG1204" s="445">
        <f t="shared" si="187"/>
        <v>0</v>
      </c>
      <c r="AI1204" s="448"/>
    </row>
    <row r="1205" spans="1:35" s="408" customFormat="1" ht="12" customHeight="1" x14ac:dyDescent="0.15">
      <c r="A1205" s="391">
        <v>9791036320187</v>
      </c>
      <c r="B1205" s="414">
        <v>53</v>
      </c>
      <c r="C1205" s="393" t="s">
        <v>696</v>
      </c>
      <c r="D1205" s="393" t="s">
        <v>381</v>
      </c>
      <c r="E1205" s="393" t="s">
        <v>204</v>
      </c>
      <c r="F1205" s="393" t="s">
        <v>3052</v>
      </c>
      <c r="G1205" s="393" t="s">
        <v>3658</v>
      </c>
      <c r="H1205" s="394">
        <f>VLOOKUP(A1205,'02.04.2024'!$A$2:$D$70989,3,FALSE)</f>
        <v>599</v>
      </c>
      <c r="I1205" s="395"/>
      <c r="J1205" s="414">
        <v>300</v>
      </c>
      <c r="K1205" s="396"/>
      <c r="L1205" s="396"/>
      <c r="M1205" s="396">
        <v>44069</v>
      </c>
      <c r="N1205" s="579"/>
      <c r="O1205" s="397">
        <v>9791036320187</v>
      </c>
      <c r="P1205" s="409" t="s">
        <v>2136</v>
      </c>
      <c r="Q1205" s="397">
        <v>5341148</v>
      </c>
      <c r="R1205" s="398">
        <v>6.9</v>
      </c>
      <c r="S1205" s="398">
        <f t="shared" si="188"/>
        <v>6.5402843601895739</v>
      </c>
      <c r="T1205" s="399">
        <v>5.5E-2</v>
      </c>
      <c r="U1205" s="1077"/>
      <c r="V1205" s="400">
        <f t="shared" si="183"/>
        <v>0</v>
      </c>
      <c r="W1205" s="401">
        <f t="shared" si="179"/>
        <v>0</v>
      </c>
      <c r="X1205" s="402"/>
      <c r="Y1205" s="402"/>
      <c r="Z1205" s="402"/>
      <c r="AA1205" s="402"/>
      <c r="AB1205" s="402"/>
      <c r="AC1205" s="403">
        <f t="shared" si="174"/>
        <v>0</v>
      </c>
      <c r="AD1205" s="404">
        <f>IF($AC$2430&lt;85,AC1205,AC1205-(AC1205*'EN-TÊTE DÉLÉGUES'!$C$37))</f>
        <v>0</v>
      </c>
      <c r="AE1205" s="405">
        <f t="shared" si="180"/>
        <v>5.5E-2</v>
      </c>
      <c r="AF1205" s="406">
        <f t="shared" si="181"/>
        <v>0</v>
      </c>
      <c r="AG1205" s="407">
        <f t="shared" si="182"/>
        <v>0</v>
      </c>
    </row>
    <row r="1206" spans="1:35" s="408" customFormat="1" ht="12" customHeight="1" x14ac:dyDescent="0.15">
      <c r="A1206" s="391">
        <v>9791036324376</v>
      </c>
      <c r="B1206" s="414">
        <v>53</v>
      </c>
      <c r="C1206" s="393" t="s">
        <v>696</v>
      </c>
      <c r="D1206" s="393" t="s">
        <v>381</v>
      </c>
      <c r="E1206" s="393" t="s">
        <v>204</v>
      </c>
      <c r="F1206" s="393" t="s">
        <v>3052</v>
      </c>
      <c r="G1206" s="450" t="s">
        <v>3657</v>
      </c>
      <c r="H1206" s="394">
        <f>VLOOKUP(A1206,'02.04.2024'!$A$2:$D$70989,3,FALSE)</f>
        <v>3192</v>
      </c>
      <c r="I1206" s="395"/>
      <c r="J1206" s="414">
        <v>750</v>
      </c>
      <c r="K1206" s="396"/>
      <c r="L1206" s="396"/>
      <c r="M1206" s="396">
        <v>44447</v>
      </c>
      <c r="N1206" s="579"/>
      <c r="O1206" s="397">
        <v>9791036324376</v>
      </c>
      <c r="P1206" s="409" t="s">
        <v>2620</v>
      </c>
      <c r="Q1206" s="397">
        <v>7361184</v>
      </c>
      <c r="R1206" s="398">
        <v>6.9</v>
      </c>
      <c r="S1206" s="398">
        <f t="shared" si="188"/>
        <v>6.5402843601895739</v>
      </c>
      <c r="T1206" s="399">
        <v>5.5E-2</v>
      </c>
      <c r="U1206" s="1077"/>
      <c r="V1206" s="400">
        <f t="shared" si="183"/>
        <v>0</v>
      </c>
      <c r="W1206" s="401">
        <f t="shared" si="179"/>
        <v>0</v>
      </c>
      <c r="X1206" s="402"/>
      <c r="Y1206" s="402"/>
      <c r="Z1206" s="402"/>
      <c r="AA1206" s="402"/>
      <c r="AB1206" s="402"/>
      <c r="AC1206" s="403">
        <f t="shared" si="174"/>
        <v>0</v>
      </c>
      <c r="AD1206" s="404">
        <f>IF($AC$2430&lt;85,AC1206,AC1206-(AC1206*'EN-TÊTE DÉLÉGUES'!$C$37))</f>
        <v>0</v>
      </c>
      <c r="AE1206" s="405">
        <f t="shared" si="180"/>
        <v>5.5E-2</v>
      </c>
      <c r="AF1206" s="406">
        <f t="shared" si="181"/>
        <v>0</v>
      </c>
      <c r="AG1206" s="407">
        <f t="shared" si="182"/>
        <v>0</v>
      </c>
    </row>
    <row r="1207" spans="1:35" s="408" customFormat="1" ht="12" customHeight="1" x14ac:dyDescent="0.15">
      <c r="A1207" s="391">
        <v>9782747098205</v>
      </c>
      <c r="B1207" s="414">
        <v>53</v>
      </c>
      <c r="C1207" s="393" t="s">
        <v>696</v>
      </c>
      <c r="D1207" s="393" t="s">
        <v>381</v>
      </c>
      <c r="E1207" s="393" t="s">
        <v>204</v>
      </c>
      <c r="F1207" s="393" t="s">
        <v>205</v>
      </c>
      <c r="G1207" s="450" t="s">
        <v>1693</v>
      </c>
      <c r="H1207" s="394">
        <f>VLOOKUP(A1207,'02.04.2024'!$A$2:$D$70989,3,FALSE)</f>
        <v>76</v>
      </c>
      <c r="I1207" s="395"/>
      <c r="J1207" s="395">
        <v>200</v>
      </c>
      <c r="K1207" s="396"/>
      <c r="L1207" s="396"/>
      <c r="M1207" s="396">
        <v>43530</v>
      </c>
      <c r="N1207" s="396"/>
      <c r="O1207" s="397">
        <v>9782747098205</v>
      </c>
      <c r="P1207" s="409" t="s">
        <v>1131</v>
      </c>
      <c r="Q1207" s="397">
        <v>8608910</v>
      </c>
      <c r="R1207" s="398">
        <v>7.9</v>
      </c>
      <c r="S1207" s="398">
        <f t="shared" si="188"/>
        <v>7.488151658767773</v>
      </c>
      <c r="T1207" s="399">
        <v>5.5E-2</v>
      </c>
      <c r="U1207" s="1077"/>
      <c r="V1207" s="400">
        <f t="shared" si="183"/>
        <v>0</v>
      </c>
      <c r="W1207" s="401">
        <f t="shared" si="179"/>
        <v>0</v>
      </c>
      <c r="X1207" s="402"/>
      <c r="Y1207" s="402"/>
      <c r="Z1207" s="402"/>
      <c r="AA1207" s="402"/>
      <c r="AB1207" s="402"/>
      <c r="AC1207" s="403">
        <f t="shared" si="174"/>
        <v>0</v>
      </c>
      <c r="AD1207" s="404">
        <f>IF($AC$2430&lt;85,AC1207,AC1207-(AC1207*'EN-TÊTE DÉLÉGUES'!$C$37))</f>
        <v>0</v>
      </c>
      <c r="AE1207" s="405">
        <f t="shared" si="180"/>
        <v>5.5E-2</v>
      </c>
      <c r="AF1207" s="406">
        <f t="shared" si="181"/>
        <v>0</v>
      </c>
      <c r="AG1207" s="407">
        <f t="shared" si="182"/>
        <v>0</v>
      </c>
    </row>
    <row r="1208" spans="1:35" s="408" customFormat="1" ht="12" customHeight="1" x14ac:dyDescent="0.15">
      <c r="A1208" s="391">
        <v>9791036308628</v>
      </c>
      <c r="B1208" s="414">
        <v>53</v>
      </c>
      <c r="C1208" s="393" t="s">
        <v>696</v>
      </c>
      <c r="D1208" s="393" t="s">
        <v>381</v>
      </c>
      <c r="E1208" s="393" t="s">
        <v>204</v>
      </c>
      <c r="F1208" s="393" t="s">
        <v>205</v>
      </c>
      <c r="G1208" s="450" t="s">
        <v>1694</v>
      </c>
      <c r="H1208" s="394">
        <f>VLOOKUP(A1208,'02.04.2024'!$A$2:$D$70989,3,FALSE)</f>
        <v>14</v>
      </c>
      <c r="I1208" s="395"/>
      <c r="J1208" s="395">
        <v>300</v>
      </c>
      <c r="K1208" s="396"/>
      <c r="L1208" s="396"/>
      <c r="M1208" s="396">
        <v>43607</v>
      </c>
      <c r="N1208" s="396"/>
      <c r="O1208" s="397">
        <v>9791036308628</v>
      </c>
      <c r="P1208" s="409" t="s">
        <v>1132</v>
      </c>
      <c r="Q1208" s="397">
        <v>7296412</v>
      </c>
      <c r="R1208" s="398">
        <v>7.9</v>
      </c>
      <c r="S1208" s="398">
        <f t="shared" si="188"/>
        <v>7.488151658767773</v>
      </c>
      <c r="T1208" s="399">
        <v>5.5E-2</v>
      </c>
      <c r="U1208" s="1077"/>
      <c r="V1208" s="400">
        <f t="shared" si="183"/>
        <v>0</v>
      </c>
      <c r="W1208" s="401">
        <f t="shared" si="179"/>
        <v>0</v>
      </c>
      <c r="X1208" s="402"/>
      <c r="Y1208" s="402"/>
      <c r="Z1208" s="402"/>
      <c r="AA1208" s="402"/>
      <c r="AB1208" s="402"/>
      <c r="AC1208" s="403">
        <f t="shared" si="174"/>
        <v>0</v>
      </c>
      <c r="AD1208" s="404">
        <f>IF($AC$2430&lt;85,AC1208,AC1208-(AC1208*'EN-TÊTE DÉLÉGUES'!$C$37))</f>
        <v>0</v>
      </c>
      <c r="AE1208" s="405">
        <f t="shared" si="180"/>
        <v>5.5E-2</v>
      </c>
      <c r="AF1208" s="406">
        <f t="shared" si="181"/>
        <v>0</v>
      </c>
      <c r="AG1208" s="407">
        <f t="shared" si="182"/>
        <v>0</v>
      </c>
    </row>
    <row r="1209" spans="1:35" s="408" customFormat="1" ht="12" customHeight="1" x14ac:dyDescent="0.15">
      <c r="A1209" s="391">
        <v>9791036308635</v>
      </c>
      <c r="B1209" s="414">
        <v>53</v>
      </c>
      <c r="C1209" s="426" t="s">
        <v>696</v>
      </c>
      <c r="D1209" s="393" t="s">
        <v>381</v>
      </c>
      <c r="E1209" s="393" t="s">
        <v>204</v>
      </c>
      <c r="F1209" s="393" t="s">
        <v>205</v>
      </c>
      <c r="G1209" s="393" t="s">
        <v>1695</v>
      </c>
      <c r="H1209" s="394">
        <f>VLOOKUP(A1209,'02.04.2024'!$A$2:$D$70989,3,FALSE)</f>
        <v>319</v>
      </c>
      <c r="I1209" s="395"/>
      <c r="J1209" s="414">
        <v>300</v>
      </c>
      <c r="K1209" s="396"/>
      <c r="L1209" s="396"/>
      <c r="M1209" s="396">
        <v>43782</v>
      </c>
      <c r="N1209" s="396"/>
      <c r="O1209" s="397">
        <v>9791036308635</v>
      </c>
      <c r="P1209" s="409" t="s">
        <v>1423</v>
      </c>
      <c r="Q1209" s="397">
        <v>7296535</v>
      </c>
      <c r="R1209" s="398">
        <v>7.9</v>
      </c>
      <c r="S1209" s="398">
        <f t="shared" si="188"/>
        <v>7.488151658767773</v>
      </c>
      <c r="T1209" s="399">
        <v>5.5E-2</v>
      </c>
      <c r="U1209" s="1077"/>
      <c r="V1209" s="400">
        <f t="shared" si="183"/>
        <v>0</v>
      </c>
      <c r="W1209" s="401">
        <f t="shared" si="179"/>
        <v>0</v>
      </c>
      <c r="X1209" s="402"/>
      <c r="Y1209" s="402"/>
      <c r="Z1209" s="402"/>
      <c r="AA1209" s="402"/>
      <c r="AB1209" s="402"/>
      <c r="AC1209" s="403">
        <f t="shared" si="174"/>
        <v>0</v>
      </c>
      <c r="AD1209" s="404">
        <f>IF($AC$2430&lt;85,AC1209,AC1209-(AC1209*'EN-TÊTE DÉLÉGUES'!$C$37))</f>
        <v>0</v>
      </c>
      <c r="AE1209" s="405">
        <f t="shared" si="180"/>
        <v>5.5E-2</v>
      </c>
      <c r="AF1209" s="406">
        <f t="shared" si="181"/>
        <v>0</v>
      </c>
      <c r="AG1209" s="407">
        <f t="shared" si="182"/>
        <v>0</v>
      </c>
    </row>
    <row r="1210" spans="1:35" s="408" customFormat="1" ht="12" customHeight="1" x14ac:dyDescent="0.15">
      <c r="A1210" s="391">
        <v>9782747098250</v>
      </c>
      <c r="B1210" s="414">
        <v>53</v>
      </c>
      <c r="C1210" s="393" t="s">
        <v>696</v>
      </c>
      <c r="D1210" s="393" t="s">
        <v>381</v>
      </c>
      <c r="E1210" s="393" t="s">
        <v>204</v>
      </c>
      <c r="F1210" s="393" t="s">
        <v>3659</v>
      </c>
      <c r="G1210" s="450" t="s">
        <v>2981</v>
      </c>
      <c r="H1210" s="394">
        <f>VLOOKUP(A1210,'02.04.2024'!$A$2:$D$70989,3,FALSE)</f>
        <v>293</v>
      </c>
      <c r="I1210" s="395"/>
      <c r="J1210" s="395">
        <v>300</v>
      </c>
      <c r="K1210" s="396"/>
      <c r="L1210" s="396"/>
      <c r="M1210" s="396">
        <v>44307</v>
      </c>
      <c r="N1210" s="396"/>
      <c r="O1210" s="397">
        <v>9782747098250</v>
      </c>
      <c r="P1210" s="409" t="s">
        <v>2242</v>
      </c>
      <c r="Q1210" s="397">
        <v>4545671</v>
      </c>
      <c r="R1210" s="398">
        <v>6.9</v>
      </c>
      <c r="S1210" s="398">
        <f t="shared" si="188"/>
        <v>6.5402843601895739</v>
      </c>
      <c r="T1210" s="399">
        <v>5.5E-2</v>
      </c>
      <c r="U1210" s="1077"/>
      <c r="V1210" s="400">
        <f t="shared" si="183"/>
        <v>0</v>
      </c>
      <c r="W1210" s="401">
        <f t="shared" si="179"/>
        <v>0</v>
      </c>
      <c r="X1210" s="402"/>
      <c r="Y1210" s="402"/>
      <c r="Z1210" s="402"/>
      <c r="AA1210" s="402"/>
      <c r="AB1210" s="402"/>
      <c r="AC1210" s="403">
        <f t="shared" si="174"/>
        <v>0</v>
      </c>
      <c r="AD1210" s="404">
        <f>IF($AC$2430&lt;85,AC1210,AC1210-(AC1210*'EN-TÊTE DÉLÉGUES'!$C$37))</f>
        <v>0</v>
      </c>
      <c r="AE1210" s="405">
        <f t="shared" si="180"/>
        <v>5.5E-2</v>
      </c>
      <c r="AF1210" s="406">
        <f t="shared" si="181"/>
        <v>0</v>
      </c>
      <c r="AG1210" s="407">
        <f t="shared" si="182"/>
        <v>0</v>
      </c>
    </row>
    <row r="1211" spans="1:35" s="408" customFormat="1" ht="12" customHeight="1" x14ac:dyDescent="0.15">
      <c r="A1211" s="391">
        <v>9782747083447</v>
      </c>
      <c r="B1211" s="414">
        <v>53</v>
      </c>
      <c r="C1211" s="393" t="s">
        <v>696</v>
      </c>
      <c r="D1211" s="393" t="s">
        <v>381</v>
      </c>
      <c r="E1211" s="393" t="s">
        <v>204</v>
      </c>
      <c r="F1211" s="393" t="s">
        <v>3659</v>
      </c>
      <c r="G1211" s="450" t="s">
        <v>3660</v>
      </c>
      <c r="H1211" s="394">
        <f>VLOOKUP(A1211,'02.04.2024'!$A$2:$D$70989,3,FALSE)</f>
        <v>3753</v>
      </c>
      <c r="I1211" s="395"/>
      <c r="J1211" s="395">
        <v>300</v>
      </c>
      <c r="K1211" s="601"/>
      <c r="L1211" s="396"/>
      <c r="M1211" s="396">
        <v>43019</v>
      </c>
      <c r="N1211" s="579"/>
      <c r="O1211" s="397">
        <v>9782747083447</v>
      </c>
      <c r="P1211" s="409" t="s">
        <v>444</v>
      </c>
      <c r="Q1211" s="397">
        <v>6283855</v>
      </c>
      <c r="R1211" s="398">
        <v>6.5</v>
      </c>
      <c r="S1211" s="398">
        <f t="shared" si="188"/>
        <v>6.1611374407582939</v>
      </c>
      <c r="T1211" s="399">
        <v>5.5E-2</v>
      </c>
      <c r="U1211" s="1077"/>
      <c r="V1211" s="400">
        <f t="shared" si="183"/>
        <v>0</v>
      </c>
      <c r="W1211" s="401">
        <f t="shared" si="179"/>
        <v>0</v>
      </c>
      <c r="X1211" s="402"/>
      <c r="Y1211" s="402"/>
      <c r="Z1211" s="402"/>
      <c r="AA1211" s="402"/>
      <c r="AB1211" s="402"/>
      <c r="AC1211" s="403">
        <f t="shared" si="174"/>
        <v>0</v>
      </c>
      <c r="AD1211" s="404">
        <f>IF($AC$2430&lt;85,AC1211,AC1211-(AC1211*'EN-TÊTE DÉLÉGUES'!$C$37))</f>
        <v>0</v>
      </c>
      <c r="AE1211" s="405">
        <f t="shared" si="180"/>
        <v>5.5E-2</v>
      </c>
      <c r="AF1211" s="406">
        <f t="shared" si="181"/>
        <v>0</v>
      </c>
      <c r="AG1211" s="407">
        <f t="shared" si="182"/>
        <v>0</v>
      </c>
    </row>
    <row r="1212" spans="1:35" s="408" customFormat="1" ht="12" customHeight="1" x14ac:dyDescent="0.15">
      <c r="A1212" s="391">
        <v>9782747083478</v>
      </c>
      <c r="B1212" s="414">
        <v>53</v>
      </c>
      <c r="C1212" s="393" t="s">
        <v>696</v>
      </c>
      <c r="D1212" s="393" t="s">
        <v>381</v>
      </c>
      <c r="E1212" s="393" t="s">
        <v>204</v>
      </c>
      <c r="F1212" s="393" t="s">
        <v>3659</v>
      </c>
      <c r="G1212" s="450" t="s">
        <v>3661</v>
      </c>
      <c r="H1212" s="394">
        <f>VLOOKUP(A1212,'02.04.2024'!$A$2:$D$70989,3,FALSE)</f>
        <v>1179</v>
      </c>
      <c r="I1212" s="395"/>
      <c r="J1212" s="395">
        <v>200</v>
      </c>
      <c r="K1212" s="396"/>
      <c r="L1212" s="396"/>
      <c r="M1212" s="396">
        <v>43362</v>
      </c>
      <c r="N1212" s="396"/>
      <c r="O1212" s="397">
        <v>9782747083478</v>
      </c>
      <c r="P1212" s="409" t="s">
        <v>429</v>
      </c>
      <c r="Q1212" s="397">
        <v>6283486</v>
      </c>
      <c r="R1212" s="398">
        <v>7.9</v>
      </c>
      <c r="S1212" s="398">
        <f t="shared" si="188"/>
        <v>7.488151658767773</v>
      </c>
      <c r="T1212" s="399">
        <v>5.5E-2</v>
      </c>
      <c r="U1212" s="1077"/>
      <c r="V1212" s="400">
        <f t="shared" si="183"/>
        <v>0</v>
      </c>
      <c r="W1212" s="401">
        <f t="shared" si="179"/>
        <v>0</v>
      </c>
      <c r="X1212" s="402"/>
      <c r="Y1212" s="402"/>
      <c r="Z1212" s="402"/>
      <c r="AA1212" s="402"/>
      <c r="AB1212" s="402"/>
      <c r="AC1212" s="403">
        <f t="shared" si="174"/>
        <v>0</v>
      </c>
      <c r="AD1212" s="404">
        <f>IF($AC$2430&lt;85,AC1212,AC1212-(AC1212*'EN-TÊTE DÉLÉGUES'!$C$37))</f>
        <v>0</v>
      </c>
      <c r="AE1212" s="405">
        <f t="shared" si="180"/>
        <v>5.5E-2</v>
      </c>
      <c r="AF1212" s="406">
        <f t="shared" si="181"/>
        <v>0</v>
      </c>
      <c r="AG1212" s="407">
        <f t="shared" si="182"/>
        <v>0</v>
      </c>
    </row>
    <row r="1213" spans="1:35" s="408" customFormat="1" ht="12" customHeight="1" x14ac:dyDescent="0.15">
      <c r="A1213" s="391">
        <v>9791036315909</v>
      </c>
      <c r="B1213" s="414">
        <v>53</v>
      </c>
      <c r="C1213" s="426" t="s">
        <v>696</v>
      </c>
      <c r="D1213" s="393" t="s">
        <v>381</v>
      </c>
      <c r="E1213" s="393" t="s">
        <v>204</v>
      </c>
      <c r="F1213" s="393" t="s">
        <v>3659</v>
      </c>
      <c r="G1213" s="450" t="s">
        <v>2131</v>
      </c>
      <c r="H1213" s="394">
        <f>VLOOKUP(A1213,'02.04.2024'!$A$2:$D$70989,3,FALSE)</f>
        <v>408</v>
      </c>
      <c r="I1213" s="395"/>
      <c r="J1213" s="395">
        <v>300</v>
      </c>
      <c r="K1213" s="396"/>
      <c r="L1213" s="396"/>
      <c r="M1213" s="396">
        <v>44069</v>
      </c>
      <c r="N1213" s="579"/>
      <c r="O1213" s="397">
        <v>9791036315909</v>
      </c>
      <c r="P1213" s="409" t="s">
        <v>2132</v>
      </c>
      <c r="Q1213" s="397">
        <v>1366159</v>
      </c>
      <c r="R1213" s="398">
        <v>6.9</v>
      </c>
      <c r="S1213" s="398">
        <f t="shared" si="188"/>
        <v>6.5402843601895739</v>
      </c>
      <c r="T1213" s="399">
        <v>5.5E-2</v>
      </c>
      <c r="U1213" s="1077"/>
      <c r="V1213" s="400">
        <f t="shared" si="183"/>
        <v>0</v>
      </c>
      <c r="W1213" s="401">
        <f t="shared" si="179"/>
        <v>0</v>
      </c>
      <c r="X1213" s="402"/>
      <c r="Y1213" s="402"/>
      <c r="Z1213" s="402"/>
      <c r="AA1213" s="402"/>
      <c r="AB1213" s="402"/>
      <c r="AC1213" s="403">
        <f t="shared" ref="AC1213:AC1299" si="189">W1213/(1+AE1213)</f>
        <v>0</v>
      </c>
      <c r="AD1213" s="404">
        <f>IF($AC$2430&lt;85,AC1213,AC1213-(AC1213*'EN-TÊTE DÉLÉGUES'!$C$37))</f>
        <v>0</v>
      </c>
      <c r="AE1213" s="405">
        <f t="shared" si="180"/>
        <v>5.5E-2</v>
      </c>
      <c r="AF1213" s="406">
        <f t="shared" si="181"/>
        <v>0</v>
      </c>
      <c r="AG1213" s="407">
        <f t="shared" si="182"/>
        <v>0</v>
      </c>
    </row>
    <row r="1214" spans="1:35" s="408" customFormat="1" ht="12" customHeight="1" x14ac:dyDescent="0.15">
      <c r="A1214" s="391">
        <v>9782747083546</v>
      </c>
      <c r="B1214" s="414">
        <v>53</v>
      </c>
      <c r="C1214" s="393" t="s">
        <v>696</v>
      </c>
      <c r="D1214" s="393" t="s">
        <v>381</v>
      </c>
      <c r="E1214" s="393" t="s">
        <v>204</v>
      </c>
      <c r="F1214" s="393" t="s">
        <v>3659</v>
      </c>
      <c r="G1214" s="450" t="s">
        <v>157</v>
      </c>
      <c r="H1214" s="394">
        <f>VLOOKUP(A1214,'02.04.2024'!$A$2:$D$70989,3,FALSE)</f>
        <v>34</v>
      </c>
      <c r="I1214" s="395"/>
      <c r="J1214" s="395">
        <v>300</v>
      </c>
      <c r="K1214" s="396"/>
      <c r="L1214" s="396"/>
      <c r="M1214" s="396">
        <v>43019</v>
      </c>
      <c r="N1214" s="396"/>
      <c r="O1214" s="397">
        <v>9782747083546</v>
      </c>
      <c r="P1214" s="409" t="s">
        <v>449</v>
      </c>
      <c r="Q1214" s="397">
        <v>6282625</v>
      </c>
      <c r="R1214" s="398">
        <v>6.9</v>
      </c>
      <c r="S1214" s="398">
        <f t="shared" si="188"/>
        <v>6.5402843601895739</v>
      </c>
      <c r="T1214" s="399">
        <v>5.5E-2</v>
      </c>
      <c r="U1214" s="1077"/>
      <c r="V1214" s="400">
        <f t="shared" si="183"/>
        <v>0</v>
      </c>
      <c r="W1214" s="401">
        <f t="shared" si="179"/>
        <v>0</v>
      </c>
      <c r="X1214" s="402"/>
      <c r="Y1214" s="402"/>
      <c r="Z1214" s="402"/>
      <c r="AA1214" s="402"/>
      <c r="AB1214" s="402"/>
      <c r="AC1214" s="403">
        <f t="shared" si="189"/>
        <v>0</v>
      </c>
      <c r="AD1214" s="404">
        <f>IF($AC$2430&lt;85,AC1214,AC1214-(AC1214*'EN-TÊTE DÉLÉGUES'!$C$37))</f>
        <v>0</v>
      </c>
      <c r="AE1214" s="405">
        <f t="shared" si="180"/>
        <v>5.5E-2</v>
      </c>
      <c r="AF1214" s="406">
        <f t="shared" si="181"/>
        <v>0</v>
      </c>
      <c r="AG1214" s="407">
        <f t="shared" si="182"/>
        <v>0</v>
      </c>
    </row>
    <row r="1215" spans="1:35" s="408" customFormat="1" ht="12" customHeight="1" x14ac:dyDescent="0.15">
      <c r="A1215" s="391">
        <v>9791036328855</v>
      </c>
      <c r="B1215" s="395">
        <v>54</v>
      </c>
      <c r="C1215" s="393" t="s">
        <v>696</v>
      </c>
      <c r="D1215" s="393" t="s">
        <v>381</v>
      </c>
      <c r="E1215" s="393" t="s">
        <v>204</v>
      </c>
      <c r="F1215" s="393" t="s">
        <v>3659</v>
      </c>
      <c r="G1215" s="450" t="s">
        <v>2842</v>
      </c>
      <c r="H1215" s="394">
        <f>VLOOKUP(A1215,'02.04.2024'!$A$2:$D$70989,3,FALSE)</f>
        <v>653</v>
      </c>
      <c r="I1215" s="395"/>
      <c r="J1215" s="395">
        <v>300</v>
      </c>
      <c r="K1215" s="396"/>
      <c r="L1215" s="396"/>
      <c r="M1215" s="396">
        <v>44342</v>
      </c>
      <c r="N1215" s="396"/>
      <c r="O1215" s="397">
        <v>9791036328855</v>
      </c>
      <c r="P1215" s="409" t="s">
        <v>2243</v>
      </c>
      <c r="Q1215" s="397">
        <v>2735737</v>
      </c>
      <c r="R1215" s="398">
        <v>6.9</v>
      </c>
      <c r="S1215" s="398">
        <f t="shared" si="188"/>
        <v>6.5402843601895739</v>
      </c>
      <c r="T1215" s="399">
        <v>5.5E-2</v>
      </c>
      <c r="U1215" s="1077"/>
      <c r="V1215" s="400">
        <f t="shared" si="183"/>
        <v>0</v>
      </c>
      <c r="W1215" s="401">
        <f t="shared" si="179"/>
        <v>0</v>
      </c>
      <c r="X1215" s="402"/>
      <c r="Y1215" s="402"/>
      <c r="Z1215" s="402"/>
      <c r="AA1215" s="402"/>
      <c r="AB1215" s="402"/>
      <c r="AC1215" s="403">
        <f t="shared" si="189"/>
        <v>0</v>
      </c>
      <c r="AD1215" s="404">
        <f>IF($AC$2430&lt;85,AC1215,AC1215-(AC1215*'EN-TÊTE DÉLÉGUES'!$C$37))</f>
        <v>0</v>
      </c>
      <c r="AE1215" s="405">
        <f t="shared" si="180"/>
        <v>5.5E-2</v>
      </c>
      <c r="AF1215" s="406">
        <f t="shared" si="181"/>
        <v>0</v>
      </c>
      <c r="AG1215" s="407">
        <f t="shared" si="182"/>
        <v>0</v>
      </c>
    </row>
    <row r="1216" spans="1:35" s="408" customFormat="1" ht="12" customHeight="1" x14ac:dyDescent="0.15">
      <c r="A1216" s="391">
        <v>9791036308642</v>
      </c>
      <c r="B1216" s="395">
        <v>54</v>
      </c>
      <c r="C1216" s="393" t="s">
        <v>696</v>
      </c>
      <c r="D1216" s="393" t="s">
        <v>381</v>
      </c>
      <c r="E1216" s="393" t="s">
        <v>204</v>
      </c>
      <c r="F1216" s="393" t="s">
        <v>3659</v>
      </c>
      <c r="G1216" s="450" t="s">
        <v>3662</v>
      </c>
      <c r="H1216" s="394">
        <f>VLOOKUP(A1216,'02.04.2024'!$A$2:$D$70989,3,FALSE)</f>
        <v>93</v>
      </c>
      <c r="I1216" s="395"/>
      <c r="J1216" s="395">
        <v>300</v>
      </c>
      <c r="K1216" s="396"/>
      <c r="L1216" s="396"/>
      <c r="M1216" s="396">
        <v>43607</v>
      </c>
      <c r="N1216" s="579"/>
      <c r="O1216" s="397">
        <v>9791036308642</v>
      </c>
      <c r="P1216" s="409" t="s">
        <v>1129</v>
      </c>
      <c r="Q1216" s="397">
        <v>7296658</v>
      </c>
      <c r="R1216" s="398">
        <v>6.9</v>
      </c>
      <c r="S1216" s="398">
        <f t="shared" si="188"/>
        <v>6.5402843601895739</v>
      </c>
      <c r="T1216" s="399">
        <v>5.5E-2</v>
      </c>
      <c r="U1216" s="1077"/>
      <c r="V1216" s="400">
        <f t="shared" si="183"/>
        <v>0</v>
      </c>
      <c r="W1216" s="401">
        <f t="shared" si="179"/>
        <v>0</v>
      </c>
      <c r="X1216" s="402"/>
      <c r="Y1216" s="402"/>
      <c r="Z1216" s="402"/>
      <c r="AA1216" s="402"/>
      <c r="AB1216" s="402"/>
      <c r="AC1216" s="403">
        <f t="shared" si="189"/>
        <v>0</v>
      </c>
      <c r="AD1216" s="404">
        <f>IF($AC$2430&lt;85,AC1216,AC1216-(AC1216*'EN-TÊTE DÉLÉGUES'!$C$37))</f>
        <v>0</v>
      </c>
      <c r="AE1216" s="405">
        <f t="shared" si="180"/>
        <v>5.5E-2</v>
      </c>
      <c r="AF1216" s="406">
        <f t="shared" si="181"/>
        <v>0</v>
      </c>
      <c r="AG1216" s="407">
        <f t="shared" si="182"/>
        <v>0</v>
      </c>
    </row>
    <row r="1217" spans="1:33" s="408" customFormat="1" ht="12" customHeight="1" x14ac:dyDescent="0.15">
      <c r="A1217" s="391">
        <v>9782747083423</v>
      </c>
      <c r="B1217" s="395">
        <v>54</v>
      </c>
      <c r="C1217" s="393" t="s">
        <v>696</v>
      </c>
      <c r="D1217" s="393" t="s">
        <v>381</v>
      </c>
      <c r="E1217" s="393" t="s">
        <v>204</v>
      </c>
      <c r="F1217" s="393" t="s">
        <v>3659</v>
      </c>
      <c r="G1217" s="450" t="s">
        <v>3663</v>
      </c>
      <c r="H1217" s="394">
        <f>VLOOKUP(A1217,'02.04.2024'!$A$2:$D$70989,3,FALSE)</f>
        <v>1426</v>
      </c>
      <c r="I1217" s="395"/>
      <c r="J1217" s="395">
        <v>300</v>
      </c>
      <c r="K1217" s="396"/>
      <c r="L1217" s="396"/>
      <c r="M1217" s="396">
        <v>43019</v>
      </c>
      <c r="N1217" s="579"/>
      <c r="O1217" s="397">
        <v>9782747083423</v>
      </c>
      <c r="P1217" s="409" t="s">
        <v>447</v>
      </c>
      <c r="Q1217" s="397">
        <v>6284101</v>
      </c>
      <c r="R1217" s="398">
        <v>6.9</v>
      </c>
      <c r="S1217" s="398">
        <f t="shared" si="188"/>
        <v>6.5402843601895739</v>
      </c>
      <c r="T1217" s="399">
        <v>5.5E-2</v>
      </c>
      <c r="U1217" s="1077"/>
      <c r="V1217" s="400">
        <f t="shared" si="183"/>
        <v>0</v>
      </c>
      <c r="W1217" s="401">
        <f t="shared" si="179"/>
        <v>0</v>
      </c>
      <c r="X1217" s="402"/>
      <c r="Y1217" s="402"/>
      <c r="Z1217" s="402"/>
      <c r="AA1217" s="402"/>
      <c r="AB1217" s="402"/>
      <c r="AC1217" s="403">
        <f t="shared" si="189"/>
        <v>0</v>
      </c>
      <c r="AD1217" s="404">
        <f>IF($AC$2430&lt;85,AC1217,AC1217-(AC1217*'EN-TÊTE DÉLÉGUES'!$C$37))</f>
        <v>0</v>
      </c>
      <c r="AE1217" s="405">
        <f t="shared" si="180"/>
        <v>5.5E-2</v>
      </c>
      <c r="AF1217" s="406">
        <f t="shared" si="181"/>
        <v>0</v>
      </c>
      <c r="AG1217" s="407">
        <f t="shared" si="182"/>
        <v>0</v>
      </c>
    </row>
    <row r="1218" spans="1:33" s="408" customFormat="1" ht="12" customHeight="1" x14ac:dyDescent="0.15">
      <c r="A1218" s="391">
        <v>9782747083492</v>
      </c>
      <c r="B1218" s="395">
        <v>54</v>
      </c>
      <c r="C1218" s="393" t="s">
        <v>696</v>
      </c>
      <c r="D1218" s="393" t="s">
        <v>381</v>
      </c>
      <c r="E1218" s="393" t="s">
        <v>204</v>
      </c>
      <c r="F1218" s="393" t="s">
        <v>3659</v>
      </c>
      <c r="G1218" s="450" t="s">
        <v>1212</v>
      </c>
      <c r="H1218" s="394">
        <f>VLOOKUP(A1218,'02.04.2024'!$A$2:$D$70989,3,FALSE)</f>
        <v>1123</v>
      </c>
      <c r="I1218" s="395"/>
      <c r="J1218" s="395">
        <v>300</v>
      </c>
      <c r="K1218" s="396"/>
      <c r="L1218" s="396"/>
      <c r="M1218" s="396">
        <v>43019</v>
      </c>
      <c r="N1218" s="579"/>
      <c r="O1218" s="397">
        <v>9782747083492</v>
      </c>
      <c r="P1218" s="409" t="s">
        <v>448</v>
      </c>
      <c r="Q1218" s="397">
        <v>6283240</v>
      </c>
      <c r="R1218" s="398">
        <v>6.9</v>
      </c>
      <c r="S1218" s="398">
        <f t="shared" si="188"/>
        <v>6.5402843601895739</v>
      </c>
      <c r="T1218" s="399">
        <v>5.5E-2</v>
      </c>
      <c r="U1218" s="1077"/>
      <c r="V1218" s="400">
        <f t="shared" si="183"/>
        <v>0</v>
      </c>
      <c r="W1218" s="401">
        <f t="shared" ref="W1218:W1281" si="190">$R1218*$U1218</f>
        <v>0</v>
      </c>
      <c r="X1218" s="402"/>
      <c r="Y1218" s="402"/>
      <c r="Z1218" s="402"/>
      <c r="AA1218" s="402"/>
      <c r="AB1218" s="402"/>
      <c r="AC1218" s="403">
        <f t="shared" si="189"/>
        <v>0</v>
      </c>
      <c r="AD1218" s="404">
        <f>IF($AC$2430&lt;85,AC1218,AC1218-(AC1218*'EN-TÊTE DÉLÉGUES'!$C$37))</f>
        <v>0</v>
      </c>
      <c r="AE1218" s="405">
        <f t="shared" ref="AE1218:AE1281" si="191">IF(T1218=5.5%,0.055,IF(T1218=20%,0.2))</f>
        <v>5.5E-2</v>
      </c>
      <c r="AF1218" s="406">
        <f t="shared" si="181"/>
        <v>0</v>
      </c>
      <c r="AG1218" s="407">
        <f t="shared" si="182"/>
        <v>0</v>
      </c>
    </row>
    <row r="1219" spans="1:33" s="408" customFormat="1" ht="12" customHeight="1" x14ac:dyDescent="0.15">
      <c r="A1219" s="391">
        <v>9791036317682</v>
      </c>
      <c r="B1219" s="395">
        <v>54</v>
      </c>
      <c r="C1219" s="393" t="s">
        <v>696</v>
      </c>
      <c r="D1219" s="393" t="s">
        <v>381</v>
      </c>
      <c r="E1219" s="393" t="s">
        <v>204</v>
      </c>
      <c r="F1219" s="393" t="s">
        <v>3659</v>
      </c>
      <c r="G1219" s="393" t="s">
        <v>80</v>
      </c>
      <c r="H1219" s="394">
        <f>VLOOKUP(A1219,'02.04.2024'!$A$2:$D$70989,3,FALSE)</f>
        <v>545</v>
      </c>
      <c r="I1219" s="395"/>
      <c r="J1219" s="414">
        <v>200</v>
      </c>
      <c r="K1219" s="396"/>
      <c r="L1219" s="396"/>
      <c r="M1219" s="396">
        <v>44069</v>
      </c>
      <c r="N1219" s="396"/>
      <c r="O1219" s="397">
        <v>9791036317682</v>
      </c>
      <c r="P1219" s="409" t="s">
        <v>1896</v>
      </c>
      <c r="Q1219" s="397">
        <v>3809553</v>
      </c>
      <c r="R1219" s="398">
        <v>6.9</v>
      </c>
      <c r="S1219" s="398">
        <f t="shared" si="188"/>
        <v>6.5402843601895739</v>
      </c>
      <c r="T1219" s="399">
        <v>5.5E-2</v>
      </c>
      <c r="U1219" s="1077"/>
      <c r="V1219" s="400">
        <f t="shared" si="183"/>
        <v>0</v>
      </c>
      <c r="W1219" s="401">
        <f t="shared" si="190"/>
        <v>0</v>
      </c>
      <c r="X1219" s="402"/>
      <c r="Y1219" s="402"/>
      <c r="Z1219" s="402"/>
      <c r="AA1219" s="402"/>
      <c r="AB1219" s="402"/>
      <c r="AC1219" s="403">
        <f t="shared" si="189"/>
        <v>0</v>
      </c>
      <c r="AD1219" s="404">
        <f>IF($AC$2430&lt;85,AC1219,AC1219-(AC1219*'EN-TÊTE DÉLÉGUES'!$C$37))</f>
        <v>0</v>
      </c>
      <c r="AE1219" s="405">
        <f t="shared" si="191"/>
        <v>5.5E-2</v>
      </c>
      <c r="AF1219" s="406">
        <f t="shared" si="181"/>
        <v>0</v>
      </c>
      <c r="AG1219" s="407">
        <f t="shared" si="182"/>
        <v>0</v>
      </c>
    </row>
    <row r="1220" spans="1:33" s="408" customFormat="1" ht="12" customHeight="1" x14ac:dyDescent="0.15">
      <c r="A1220" s="449">
        <v>9782747094986</v>
      </c>
      <c r="B1220" s="395">
        <v>54</v>
      </c>
      <c r="C1220" s="393" t="s">
        <v>696</v>
      </c>
      <c r="D1220" s="393" t="s">
        <v>381</v>
      </c>
      <c r="E1220" s="393" t="s">
        <v>204</v>
      </c>
      <c r="F1220" s="393" t="s">
        <v>3659</v>
      </c>
      <c r="G1220" s="450" t="s">
        <v>3664</v>
      </c>
      <c r="H1220" s="394">
        <f>VLOOKUP(A1220,'02.04.2024'!$A$2:$D$70989,3,FALSE)</f>
        <v>604</v>
      </c>
      <c r="I1220" s="395"/>
      <c r="J1220" s="414">
        <v>300</v>
      </c>
      <c r="K1220" s="396"/>
      <c r="L1220" s="396"/>
      <c r="M1220" s="396">
        <v>43264</v>
      </c>
      <c r="N1220" s="396"/>
      <c r="O1220" s="394">
        <v>9782747094986</v>
      </c>
      <c r="P1220" s="451" t="s">
        <v>588</v>
      </c>
      <c r="Q1220" s="394">
        <v>7335191</v>
      </c>
      <c r="R1220" s="398">
        <v>7.9</v>
      </c>
      <c r="S1220" s="398">
        <f t="shared" si="188"/>
        <v>7.488151658767773</v>
      </c>
      <c r="T1220" s="452">
        <v>5.5E-2</v>
      </c>
      <c r="U1220" s="1077"/>
      <c r="V1220" s="400">
        <f t="shared" si="183"/>
        <v>0</v>
      </c>
      <c r="W1220" s="401">
        <f t="shared" si="190"/>
        <v>0</v>
      </c>
      <c r="X1220" s="402"/>
      <c r="Y1220" s="402"/>
      <c r="Z1220" s="402"/>
      <c r="AA1220" s="402"/>
      <c r="AB1220" s="402"/>
      <c r="AC1220" s="403">
        <f t="shared" si="189"/>
        <v>0</v>
      </c>
      <c r="AD1220" s="404">
        <f>IF($AC$2430&lt;85,AC1220,AC1220-(AC1220*'EN-TÊTE DÉLÉGUES'!$C$37))</f>
        <v>0</v>
      </c>
      <c r="AE1220" s="405">
        <f t="shared" si="191"/>
        <v>5.5E-2</v>
      </c>
      <c r="AF1220" s="406">
        <f t="shared" si="181"/>
        <v>0</v>
      </c>
      <c r="AG1220" s="407">
        <f t="shared" si="182"/>
        <v>0</v>
      </c>
    </row>
    <row r="1221" spans="1:33" s="408" customFormat="1" ht="12" customHeight="1" x14ac:dyDescent="0.15">
      <c r="A1221" s="449">
        <v>9782747094993</v>
      </c>
      <c r="B1221" s="395">
        <v>54</v>
      </c>
      <c r="C1221" s="393" t="s">
        <v>696</v>
      </c>
      <c r="D1221" s="393" t="s">
        <v>381</v>
      </c>
      <c r="E1221" s="393" t="s">
        <v>204</v>
      </c>
      <c r="F1221" s="393" t="s">
        <v>3659</v>
      </c>
      <c r="G1221" s="450" t="s">
        <v>1304</v>
      </c>
      <c r="H1221" s="394">
        <f>VLOOKUP(A1221,'02.04.2024'!$A$2:$D$70989,3,FALSE)</f>
        <v>138</v>
      </c>
      <c r="I1221" s="395"/>
      <c r="J1221" s="414">
        <v>300</v>
      </c>
      <c r="K1221" s="396"/>
      <c r="L1221" s="396"/>
      <c r="M1221" s="396">
        <v>43264</v>
      </c>
      <c r="N1221" s="396"/>
      <c r="O1221" s="394">
        <v>9782747094993</v>
      </c>
      <c r="P1221" s="451" t="s">
        <v>587</v>
      </c>
      <c r="Q1221" s="394">
        <v>7335314</v>
      </c>
      <c r="R1221" s="398">
        <v>6.9</v>
      </c>
      <c r="S1221" s="398">
        <f t="shared" si="188"/>
        <v>6.5402843601895739</v>
      </c>
      <c r="T1221" s="452">
        <v>5.5E-2</v>
      </c>
      <c r="U1221" s="1077"/>
      <c r="V1221" s="400">
        <f t="shared" si="183"/>
        <v>0</v>
      </c>
      <c r="W1221" s="401">
        <f t="shared" si="190"/>
        <v>0</v>
      </c>
      <c r="X1221" s="402"/>
      <c r="Y1221" s="402"/>
      <c r="Z1221" s="402"/>
      <c r="AA1221" s="402"/>
      <c r="AB1221" s="402"/>
      <c r="AC1221" s="403">
        <f t="shared" si="189"/>
        <v>0</v>
      </c>
      <c r="AD1221" s="404">
        <f>IF($AC$2430&lt;85,AC1221,AC1221-(AC1221*'EN-TÊTE DÉLÉGUES'!$C$37))</f>
        <v>0</v>
      </c>
      <c r="AE1221" s="405">
        <f t="shared" si="191"/>
        <v>5.5E-2</v>
      </c>
      <c r="AF1221" s="406">
        <f t="shared" si="181"/>
        <v>0</v>
      </c>
      <c r="AG1221" s="407">
        <f t="shared" si="182"/>
        <v>0</v>
      </c>
    </row>
    <row r="1222" spans="1:33" s="408" customFormat="1" ht="12" customHeight="1" x14ac:dyDescent="0.15">
      <c r="A1222" s="391">
        <v>9791036324383</v>
      </c>
      <c r="B1222" s="395">
        <v>54</v>
      </c>
      <c r="C1222" s="393" t="s">
        <v>696</v>
      </c>
      <c r="D1222" s="393" t="s">
        <v>381</v>
      </c>
      <c r="E1222" s="393" t="s">
        <v>204</v>
      </c>
      <c r="F1222" s="393" t="s">
        <v>3659</v>
      </c>
      <c r="G1222" s="450" t="s">
        <v>2244</v>
      </c>
      <c r="H1222" s="394">
        <f>VLOOKUP(A1222,'02.04.2024'!$A$2:$D$70989,3,FALSE)</f>
        <v>623</v>
      </c>
      <c r="I1222" s="395"/>
      <c r="J1222" s="395">
        <v>300</v>
      </c>
      <c r="K1222" s="396"/>
      <c r="L1222" s="396"/>
      <c r="M1222" s="396">
        <v>44363</v>
      </c>
      <c r="N1222" s="396"/>
      <c r="O1222" s="397">
        <v>9791036324383</v>
      </c>
      <c r="P1222" s="409" t="s">
        <v>2241</v>
      </c>
      <c r="Q1222" s="397">
        <v>7361307</v>
      </c>
      <c r="R1222" s="398">
        <v>6.9</v>
      </c>
      <c r="S1222" s="398">
        <f t="shared" si="188"/>
        <v>6.5402843601895739</v>
      </c>
      <c r="T1222" s="399">
        <v>5.5E-2</v>
      </c>
      <c r="U1222" s="1077"/>
      <c r="V1222" s="400">
        <f t="shared" si="183"/>
        <v>0</v>
      </c>
      <c r="W1222" s="401">
        <f t="shared" si="190"/>
        <v>0</v>
      </c>
      <c r="X1222" s="402"/>
      <c r="Y1222" s="402"/>
      <c r="Z1222" s="402"/>
      <c r="AA1222" s="402"/>
      <c r="AB1222" s="402"/>
      <c r="AC1222" s="403">
        <f t="shared" si="189"/>
        <v>0</v>
      </c>
      <c r="AD1222" s="404">
        <f>IF($AC$2430&lt;85,AC1222,AC1222-(AC1222*'EN-TÊTE DÉLÉGUES'!$C$37))</f>
        <v>0</v>
      </c>
      <c r="AE1222" s="405">
        <f t="shared" si="191"/>
        <v>5.5E-2</v>
      </c>
      <c r="AF1222" s="406">
        <f t="shared" si="181"/>
        <v>0</v>
      </c>
      <c r="AG1222" s="407">
        <f t="shared" si="182"/>
        <v>0</v>
      </c>
    </row>
    <row r="1223" spans="1:33" s="408" customFormat="1" ht="12" customHeight="1" x14ac:dyDescent="0.15">
      <c r="A1223" s="391">
        <v>9782747083485</v>
      </c>
      <c r="B1223" s="395">
        <v>54</v>
      </c>
      <c r="C1223" s="393" t="s">
        <v>696</v>
      </c>
      <c r="D1223" s="393" t="s">
        <v>381</v>
      </c>
      <c r="E1223" s="393" t="s">
        <v>204</v>
      </c>
      <c r="F1223" s="393" t="s">
        <v>3659</v>
      </c>
      <c r="G1223" s="450" t="s">
        <v>3665</v>
      </c>
      <c r="H1223" s="394">
        <f>VLOOKUP(A1223,'02.04.2024'!$A$2:$D$70989,3,FALSE)</f>
        <v>5055</v>
      </c>
      <c r="I1223" s="395"/>
      <c r="J1223" s="395">
        <v>300</v>
      </c>
      <c r="K1223" s="396"/>
      <c r="L1223" s="396"/>
      <c r="M1223" s="396">
        <v>43019</v>
      </c>
      <c r="N1223" s="396"/>
      <c r="O1223" s="397">
        <v>9782747083485</v>
      </c>
      <c r="P1223" s="409" t="s">
        <v>446</v>
      </c>
      <c r="Q1223" s="397">
        <v>6283363</v>
      </c>
      <c r="R1223" s="398">
        <v>6.9</v>
      </c>
      <c r="S1223" s="398">
        <f t="shared" si="188"/>
        <v>6.5402843601895739</v>
      </c>
      <c r="T1223" s="399">
        <v>5.5E-2</v>
      </c>
      <c r="U1223" s="1077"/>
      <c r="V1223" s="400">
        <f t="shared" si="183"/>
        <v>0</v>
      </c>
      <c r="W1223" s="401">
        <f t="shared" si="190"/>
        <v>0</v>
      </c>
      <c r="X1223" s="402"/>
      <c r="Y1223" s="402"/>
      <c r="Z1223" s="402"/>
      <c r="AA1223" s="402"/>
      <c r="AB1223" s="402"/>
      <c r="AC1223" s="403">
        <f t="shared" si="189"/>
        <v>0</v>
      </c>
      <c r="AD1223" s="404">
        <f>IF($AC$2430&lt;85,AC1223,AC1223-(AC1223*'EN-TÊTE DÉLÉGUES'!$C$37))</f>
        <v>0</v>
      </c>
      <c r="AE1223" s="405">
        <f t="shared" si="191"/>
        <v>5.5E-2</v>
      </c>
      <c r="AF1223" s="406">
        <f t="shared" si="181"/>
        <v>0</v>
      </c>
      <c r="AG1223" s="407">
        <f t="shared" si="182"/>
        <v>0</v>
      </c>
    </row>
    <row r="1224" spans="1:33" s="408" customFormat="1" ht="12" customHeight="1" x14ac:dyDescent="0.15">
      <c r="A1224" s="391">
        <v>9782747098212</v>
      </c>
      <c r="B1224" s="395">
        <v>54</v>
      </c>
      <c r="C1224" s="393" t="s">
        <v>696</v>
      </c>
      <c r="D1224" s="393" t="s">
        <v>381</v>
      </c>
      <c r="E1224" s="393" t="s">
        <v>204</v>
      </c>
      <c r="F1224" s="393" t="s">
        <v>3659</v>
      </c>
      <c r="G1224" s="450" t="s">
        <v>1048</v>
      </c>
      <c r="H1224" s="394">
        <f>VLOOKUP(A1224,'02.04.2024'!$A$2:$D$70989,3,FALSE)</f>
        <v>72</v>
      </c>
      <c r="I1224" s="395"/>
      <c r="J1224" s="395">
        <v>300</v>
      </c>
      <c r="K1224" s="396"/>
      <c r="L1224" s="396"/>
      <c r="M1224" s="396">
        <v>43530</v>
      </c>
      <c r="N1224" s="396"/>
      <c r="O1224" s="397">
        <v>9782747098212</v>
      </c>
      <c r="P1224" s="409" t="s">
        <v>1130</v>
      </c>
      <c r="Q1224" s="397">
        <v>8609033</v>
      </c>
      <c r="R1224" s="398">
        <v>6.9</v>
      </c>
      <c r="S1224" s="398">
        <f t="shared" si="188"/>
        <v>6.5402843601895739</v>
      </c>
      <c r="T1224" s="399">
        <v>5.5E-2</v>
      </c>
      <c r="U1224" s="1077"/>
      <c r="V1224" s="400">
        <f t="shared" si="183"/>
        <v>0</v>
      </c>
      <c r="W1224" s="401">
        <f t="shared" si="190"/>
        <v>0</v>
      </c>
      <c r="X1224" s="402"/>
      <c r="Y1224" s="402"/>
      <c r="Z1224" s="402"/>
      <c r="AA1224" s="402"/>
      <c r="AB1224" s="402"/>
      <c r="AC1224" s="403">
        <f t="shared" si="189"/>
        <v>0</v>
      </c>
      <c r="AD1224" s="404">
        <f>IF($AC$2430&lt;85,AC1224,AC1224-(AC1224*'EN-TÊTE DÉLÉGUES'!$C$37))</f>
        <v>0</v>
      </c>
      <c r="AE1224" s="405">
        <f t="shared" si="191"/>
        <v>5.5E-2</v>
      </c>
      <c r="AF1224" s="406">
        <f t="shared" si="181"/>
        <v>0</v>
      </c>
      <c r="AG1224" s="407">
        <f t="shared" si="182"/>
        <v>0</v>
      </c>
    </row>
    <row r="1225" spans="1:33" s="408" customFormat="1" ht="12" customHeight="1" x14ac:dyDescent="0.15">
      <c r="A1225" s="391">
        <v>9791036309496</v>
      </c>
      <c r="B1225" s="395">
        <v>54</v>
      </c>
      <c r="C1225" s="393" t="s">
        <v>2327</v>
      </c>
      <c r="D1225" s="393" t="s">
        <v>381</v>
      </c>
      <c r="E1225" s="393" t="s">
        <v>5505</v>
      </c>
      <c r="F1225" s="393" t="s">
        <v>3058</v>
      </c>
      <c r="G1225" s="393" t="s">
        <v>1916</v>
      </c>
      <c r="H1225" s="394">
        <f>VLOOKUP(A1225,'02.04.2024'!$A$2:$D$70989,3,FALSE)</f>
        <v>4946</v>
      </c>
      <c r="I1225" s="395"/>
      <c r="J1225" s="414">
        <v>200</v>
      </c>
      <c r="K1225" s="396"/>
      <c r="L1225" s="396"/>
      <c r="M1225" s="396">
        <v>44076</v>
      </c>
      <c r="N1225" s="396"/>
      <c r="O1225" s="397">
        <v>9791036309496</v>
      </c>
      <c r="P1225" s="409" t="s">
        <v>1918</v>
      </c>
      <c r="Q1225" s="397">
        <v>3961442</v>
      </c>
      <c r="R1225" s="398">
        <v>8.3000000000000007</v>
      </c>
      <c r="S1225" s="398">
        <f t="shared" si="188"/>
        <v>7.867298578199053</v>
      </c>
      <c r="T1225" s="399">
        <v>5.5E-2</v>
      </c>
      <c r="U1225" s="1077"/>
      <c r="V1225" s="400">
        <f t="shared" ref="V1225:V1233" si="192">AC1225</f>
        <v>0</v>
      </c>
      <c r="W1225" s="401">
        <f t="shared" si="190"/>
        <v>0</v>
      </c>
      <c r="X1225" s="402"/>
      <c r="Y1225" s="402"/>
      <c r="Z1225" s="402"/>
      <c r="AA1225" s="402"/>
      <c r="AB1225" s="402"/>
      <c r="AC1225" s="403">
        <f t="shared" ref="AC1225:AC1233" si="193">W1225/(1+AE1225)</f>
        <v>0</v>
      </c>
      <c r="AD1225" s="404">
        <f>IF($AC$2430&lt;85,AC1225,AC1225-(AC1225*'EN-TÊTE DÉLÉGUES'!$C$37))</f>
        <v>0</v>
      </c>
      <c r="AE1225" s="405">
        <f t="shared" si="191"/>
        <v>5.5E-2</v>
      </c>
      <c r="AF1225" s="406">
        <f t="shared" ref="AF1225:AF1233" si="194">+AD1225*AE1225</f>
        <v>0</v>
      </c>
      <c r="AG1225" s="407">
        <f t="shared" ref="AG1225:AG1233" si="195">+AD1225+AF1225</f>
        <v>0</v>
      </c>
    </row>
    <row r="1226" spans="1:33" s="408" customFormat="1" ht="12" customHeight="1" x14ac:dyDescent="0.15">
      <c r="A1226" s="391">
        <v>9791036309502</v>
      </c>
      <c r="B1226" s="395">
        <v>54</v>
      </c>
      <c r="C1226" s="393" t="s">
        <v>2327</v>
      </c>
      <c r="D1226" s="393" t="s">
        <v>381</v>
      </c>
      <c r="E1226" s="393" t="s">
        <v>5505</v>
      </c>
      <c r="F1226" s="393" t="s">
        <v>3058</v>
      </c>
      <c r="G1226" s="393" t="s">
        <v>1917</v>
      </c>
      <c r="H1226" s="394">
        <f>VLOOKUP(A1226,'02.04.2024'!$A$2:$D$70989,3,FALSE)</f>
        <v>2567</v>
      </c>
      <c r="I1226" s="395"/>
      <c r="J1226" s="414">
        <v>200</v>
      </c>
      <c r="K1226" s="396"/>
      <c r="L1226" s="608"/>
      <c r="M1226" s="396">
        <v>44076</v>
      </c>
      <c r="N1226" s="396"/>
      <c r="O1226" s="397">
        <v>9791036309502</v>
      </c>
      <c r="P1226" s="409" t="s">
        <v>1919</v>
      </c>
      <c r="Q1226" s="397">
        <v>3961565</v>
      </c>
      <c r="R1226" s="398">
        <v>8.3000000000000007</v>
      </c>
      <c r="S1226" s="398">
        <f t="shared" si="188"/>
        <v>7.867298578199053</v>
      </c>
      <c r="T1226" s="399">
        <v>5.5E-2</v>
      </c>
      <c r="U1226" s="1077"/>
      <c r="V1226" s="400">
        <f t="shared" si="192"/>
        <v>0</v>
      </c>
      <c r="W1226" s="401">
        <f t="shared" si="190"/>
        <v>0</v>
      </c>
      <c r="X1226" s="402"/>
      <c r="Y1226" s="402"/>
      <c r="Z1226" s="402"/>
      <c r="AA1226" s="402"/>
      <c r="AB1226" s="402"/>
      <c r="AC1226" s="403">
        <f t="shared" si="193"/>
        <v>0</v>
      </c>
      <c r="AD1226" s="404">
        <f>IF($AC$2430&lt;85,AC1226,AC1226-(AC1226*'EN-TÊTE DÉLÉGUES'!$C$37))</f>
        <v>0</v>
      </c>
      <c r="AE1226" s="405">
        <f t="shared" si="191"/>
        <v>5.5E-2</v>
      </c>
      <c r="AF1226" s="406">
        <f t="shared" si="194"/>
        <v>0</v>
      </c>
      <c r="AG1226" s="407">
        <f t="shared" si="195"/>
        <v>0</v>
      </c>
    </row>
    <row r="1227" spans="1:33" s="408" customFormat="1" ht="12" customHeight="1" x14ac:dyDescent="0.15">
      <c r="A1227" s="391">
        <v>9791036309519</v>
      </c>
      <c r="B1227" s="395">
        <v>54</v>
      </c>
      <c r="C1227" s="393" t="s">
        <v>2327</v>
      </c>
      <c r="D1227" s="393" t="s">
        <v>381</v>
      </c>
      <c r="E1227" s="393" t="s">
        <v>5505</v>
      </c>
      <c r="F1227" s="393" t="s">
        <v>3058</v>
      </c>
      <c r="G1227" s="393" t="s">
        <v>2226</v>
      </c>
      <c r="H1227" s="394">
        <f>VLOOKUP(A1227,'02.04.2024'!$A$2:$D$70989,3,FALSE)</f>
        <v>1513</v>
      </c>
      <c r="I1227" s="395"/>
      <c r="J1227" s="414">
        <v>200</v>
      </c>
      <c r="K1227" s="396"/>
      <c r="L1227" s="608"/>
      <c r="M1227" s="396">
        <v>44230</v>
      </c>
      <c r="N1227" s="396"/>
      <c r="O1227" s="397">
        <v>9791036309519</v>
      </c>
      <c r="P1227" s="409" t="s">
        <v>2225</v>
      </c>
      <c r="Q1227" s="397">
        <v>3961688</v>
      </c>
      <c r="R1227" s="398">
        <v>8.3000000000000007</v>
      </c>
      <c r="S1227" s="398">
        <f t="shared" si="188"/>
        <v>7.867298578199053</v>
      </c>
      <c r="T1227" s="399">
        <v>5.5E-2</v>
      </c>
      <c r="U1227" s="1077"/>
      <c r="V1227" s="400">
        <f t="shared" si="192"/>
        <v>0</v>
      </c>
      <c r="W1227" s="401">
        <f t="shared" si="190"/>
        <v>0</v>
      </c>
      <c r="X1227" s="402"/>
      <c r="Y1227" s="402"/>
      <c r="Z1227" s="402"/>
      <c r="AA1227" s="402"/>
      <c r="AB1227" s="402"/>
      <c r="AC1227" s="403">
        <f t="shared" si="193"/>
        <v>0</v>
      </c>
      <c r="AD1227" s="404">
        <f>IF($AC$2430&lt;85,AC1227,AC1227-(AC1227*'EN-TÊTE DÉLÉGUES'!$C$37))</f>
        <v>0</v>
      </c>
      <c r="AE1227" s="405">
        <f t="shared" si="191"/>
        <v>5.5E-2</v>
      </c>
      <c r="AF1227" s="406">
        <f t="shared" si="194"/>
        <v>0</v>
      </c>
      <c r="AG1227" s="407">
        <f t="shared" si="195"/>
        <v>0</v>
      </c>
    </row>
    <row r="1228" spans="1:33" s="408" customFormat="1" ht="12" customHeight="1" x14ac:dyDescent="0.15">
      <c r="A1228" s="391">
        <v>9791036319068</v>
      </c>
      <c r="B1228" s="395">
        <v>54</v>
      </c>
      <c r="C1228" s="393" t="s">
        <v>2327</v>
      </c>
      <c r="D1228" s="393" t="s">
        <v>381</v>
      </c>
      <c r="E1228" s="393" t="s">
        <v>5505</v>
      </c>
      <c r="F1228" s="393" t="s">
        <v>3058</v>
      </c>
      <c r="G1228" s="393" t="s">
        <v>2608</v>
      </c>
      <c r="H1228" s="394">
        <f>VLOOKUP(A1228,'02.04.2024'!$A$2:$D$70989,3,FALSE)</f>
        <v>1703</v>
      </c>
      <c r="I1228" s="395"/>
      <c r="J1228" s="414">
        <v>200</v>
      </c>
      <c r="K1228" s="396"/>
      <c r="L1228" s="396"/>
      <c r="M1228" s="396">
        <v>44419</v>
      </c>
      <c r="N1228" s="396"/>
      <c r="O1228" s="397">
        <v>9791036319068</v>
      </c>
      <c r="P1228" s="409" t="s">
        <v>2607</v>
      </c>
      <c r="Q1228" s="397">
        <v>4592728</v>
      </c>
      <c r="R1228" s="398">
        <v>8.3000000000000007</v>
      </c>
      <c r="S1228" s="398">
        <f t="shared" si="188"/>
        <v>7.867298578199053</v>
      </c>
      <c r="T1228" s="399">
        <v>5.5E-2</v>
      </c>
      <c r="U1228" s="1077"/>
      <c r="V1228" s="400">
        <f t="shared" si="192"/>
        <v>0</v>
      </c>
      <c r="W1228" s="401">
        <f t="shared" si="190"/>
        <v>0</v>
      </c>
      <c r="X1228" s="402"/>
      <c r="Y1228" s="402"/>
      <c r="Z1228" s="402"/>
      <c r="AA1228" s="402"/>
      <c r="AB1228" s="402"/>
      <c r="AC1228" s="403">
        <f t="shared" si="193"/>
        <v>0</v>
      </c>
      <c r="AD1228" s="404">
        <f>IF($AC$2430&lt;85,AC1228,AC1228-(AC1228*'EN-TÊTE DÉLÉGUES'!$C$37))</f>
        <v>0</v>
      </c>
      <c r="AE1228" s="405">
        <f t="shared" si="191"/>
        <v>5.5E-2</v>
      </c>
      <c r="AF1228" s="406">
        <f t="shared" si="194"/>
        <v>0</v>
      </c>
      <c r="AG1228" s="407">
        <f t="shared" si="195"/>
        <v>0</v>
      </c>
    </row>
    <row r="1229" spans="1:33" s="408" customFormat="1" ht="12" customHeight="1" x14ac:dyDescent="0.15">
      <c r="A1229" s="391">
        <v>9791036341335</v>
      </c>
      <c r="B1229" s="395">
        <v>54</v>
      </c>
      <c r="C1229" s="393" t="s">
        <v>2327</v>
      </c>
      <c r="D1229" s="393" t="s">
        <v>381</v>
      </c>
      <c r="E1229" s="393" t="s">
        <v>5505</v>
      </c>
      <c r="F1229" s="393" t="s">
        <v>3058</v>
      </c>
      <c r="G1229" s="393" t="s">
        <v>3313</v>
      </c>
      <c r="H1229" s="394">
        <f>VLOOKUP(A1229,'02.04.2024'!$A$2:$D$70989,3,FALSE)</f>
        <v>2322</v>
      </c>
      <c r="I1229" s="395"/>
      <c r="J1229" s="414">
        <v>200</v>
      </c>
      <c r="K1229" s="396"/>
      <c r="L1229" s="396"/>
      <c r="M1229" s="396">
        <v>44685</v>
      </c>
      <c r="N1229" s="396"/>
      <c r="O1229" s="397">
        <v>9791036341335</v>
      </c>
      <c r="P1229" s="409" t="s">
        <v>3312</v>
      </c>
      <c r="Q1229" s="397">
        <v>8414965</v>
      </c>
      <c r="R1229" s="398">
        <v>8.3000000000000007</v>
      </c>
      <c r="S1229" s="398">
        <f t="shared" si="188"/>
        <v>7.867298578199053</v>
      </c>
      <c r="T1229" s="399">
        <v>5.5E-2</v>
      </c>
      <c r="U1229" s="1077"/>
      <c r="V1229" s="400">
        <f t="shared" si="192"/>
        <v>0</v>
      </c>
      <c r="W1229" s="401">
        <f t="shared" si="190"/>
        <v>0</v>
      </c>
      <c r="X1229" s="402"/>
      <c r="Y1229" s="402"/>
      <c r="Z1229" s="402"/>
      <c r="AA1229" s="402"/>
      <c r="AB1229" s="402"/>
      <c r="AC1229" s="453">
        <f t="shared" si="193"/>
        <v>0</v>
      </c>
      <c r="AD1229" s="454">
        <f>IF($AC$2430&lt;85,AC1229,AC1229-(AC1229*'EN-TÊTE DÉLÉGUES'!$C$37))</f>
        <v>0</v>
      </c>
      <c r="AE1229" s="455">
        <f t="shared" si="191"/>
        <v>5.5E-2</v>
      </c>
      <c r="AF1229" s="456">
        <f t="shared" si="194"/>
        <v>0</v>
      </c>
      <c r="AG1229" s="457">
        <f t="shared" si="195"/>
        <v>0</v>
      </c>
    </row>
    <row r="1230" spans="1:33" s="408" customFormat="1" ht="12" customHeight="1" x14ac:dyDescent="0.15">
      <c r="A1230" s="391">
        <v>9791036341342</v>
      </c>
      <c r="B1230" s="395">
        <v>54</v>
      </c>
      <c r="C1230" s="393" t="s">
        <v>2327</v>
      </c>
      <c r="D1230" s="393" t="s">
        <v>381</v>
      </c>
      <c r="E1230" s="393" t="s">
        <v>5505</v>
      </c>
      <c r="F1230" s="393" t="s">
        <v>3058</v>
      </c>
      <c r="G1230" s="393" t="s">
        <v>3760</v>
      </c>
      <c r="H1230" s="394">
        <f>VLOOKUP(A1230,'02.04.2024'!$A$2:$D$70989,3,FALSE)</f>
        <v>1723</v>
      </c>
      <c r="I1230" s="394"/>
      <c r="J1230" s="395">
        <v>200</v>
      </c>
      <c r="K1230" s="396"/>
      <c r="L1230" s="396"/>
      <c r="M1230" s="396">
        <v>44818</v>
      </c>
      <c r="N1230" s="396"/>
      <c r="O1230" s="397">
        <v>9791036341342</v>
      </c>
      <c r="P1230" s="397" t="s">
        <v>3761</v>
      </c>
      <c r="Q1230" s="397">
        <v>8415088</v>
      </c>
      <c r="R1230" s="490">
        <v>8.3000000000000007</v>
      </c>
      <c r="S1230" s="398">
        <f t="shared" si="188"/>
        <v>7.867298578199053</v>
      </c>
      <c r="T1230" s="399">
        <v>5.5E-2</v>
      </c>
      <c r="U1230" s="1077"/>
      <c r="V1230" s="400">
        <f t="shared" si="192"/>
        <v>0</v>
      </c>
      <c r="W1230" s="401">
        <f t="shared" si="190"/>
        <v>0</v>
      </c>
      <c r="X1230" s="491"/>
      <c r="Y1230" s="402"/>
      <c r="Z1230" s="402"/>
      <c r="AA1230" s="402"/>
      <c r="AB1230" s="402"/>
      <c r="AC1230" s="403">
        <f t="shared" si="193"/>
        <v>0</v>
      </c>
      <c r="AD1230" s="404">
        <f>IF($AC$2430&lt;85,AC1230,AC1230-(AC1230*'EN-TÊTE DÉLÉGUES'!$C$37))</f>
        <v>0</v>
      </c>
      <c r="AE1230" s="405">
        <f t="shared" si="191"/>
        <v>5.5E-2</v>
      </c>
      <c r="AF1230" s="406">
        <f t="shared" si="194"/>
        <v>0</v>
      </c>
      <c r="AG1230" s="407">
        <f t="shared" si="195"/>
        <v>0</v>
      </c>
    </row>
    <row r="1231" spans="1:33" s="408" customFormat="1" ht="12" customHeight="1" x14ac:dyDescent="0.15">
      <c r="A1231" s="391">
        <v>9791036354526</v>
      </c>
      <c r="B1231" s="392">
        <v>54</v>
      </c>
      <c r="C1231" s="393" t="s">
        <v>2327</v>
      </c>
      <c r="D1231" s="393" t="s">
        <v>381</v>
      </c>
      <c r="E1231" s="393" t="s">
        <v>5505</v>
      </c>
      <c r="F1231" s="393" t="s">
        <v>3058</v>
      </c>
      <c r="G1231" s="459" t="s">
        <v>4072</v>
      </c>
      <c r="H1231" s="394">
        <f>VLOOKUP(A1231,'02.04.2024'!$A$2:$D$70989,3,FALSE)</f>
        <v>914</v>
      </c>
      <c r="I1231" s="395"/>
      <c r="J1231" s="395">
        <v>200</v>
      </c>
      <c r="K1231" s="396"/>
      <c r="L1231" s="396"/>
      <c r="M1231" s="396">
        <v>45000</v>
      </c>
      <c r="N1231" s="397"/>
      <c r="O1231" s="397">
        <v>9791036354526</v>
      </c>
      <c r="P1231" s="397" t="s">
        <v>4073</v>
      </c>
      <c r="Q1231" s="460">
        <v>8333037</v>
      </c>
      <c r="R1231" s="398">
        <v>8.3000000000000007</v>
      </c>
      <c r="S1231" s="398">
        <f t="shared" si="188"/>
        <v>7.867298578199053</v>
      </c>
      <c r="T1231" s="461">
        <v>5.5E-2</v>
      </c>
      <c r="U1231" s="1097"/>
      <c r="V1231" s="400">
        <f t="shared" si="192"/>
        <v>0</v>
      </c>
      <c r="W1231" s="401">
        <f t="shared" si="190"/>
        <v>0</v>
      </c>
      <c r="X1231" s="402"/>
      <c r="Y1231" s="402"/>
      <c r="Z1231" s="402"/>
      <c r="AA1231" s="402"/>
      <c r="AB1231" s="402"/>
      <c r="AC1231" s="453">
        <f t="shared" si="193"/>
        <v>0</v>
      </c>
      <c r="AD1231" s="454">
        <f>IF($AC$2430&lt;85,AC1231,AC1231-(AC1231*'EN-TÊTE DÉLÉGUES'!$C$37))</f>
        <v>0</v>
      </c>
      <c r="AE1231" s="455">
        <f t="shared" si="191"/>
        <v>5.5E-2</v>
      </c>
      <c r="AF1231" s="456">
        <f t="shared" si="194"/>
        <v>0</v>
      </c>
      <c r="AG1231" s="457">
        <f t="shared" si="195"/>
        <v>0</v>
      </c>
    </row>
    <row r="1232" spans="1:33" s="446" customFormat="1" ht="12" customHeight="1" x14ac:dyDescent="0.15">
      <c r="A1232" s="427">
        <v>9791036359880</v>
      </c>
      <c r="B1232" s="468">
        <v>54</v>
      </c>
      <c r="C1232" s="429" t="s">
        <v>2327</v>
      </c>
      <c r="D1232" s="429" t="s">
        <v>381</v>
      </c>
      <c r="E1232" s="429" t="s">
        <v>5505</v>
      </c>
      <c r="F1232" s="429" t="s">
        <v>3058</v>
      </c>
      <c r="G1232" s="430" t="s">
        <v>4473</v>
      </c>
      <c r="H1232" s="431">
        <f>VLOOKUP(A1232,'02.04.2024'!$A$2:$D$70989,3,FALSE)</f>
        <v>793</v>
      </c>
      <c r="I1232" s="432"/>
      <c r="J1232" s="432">
        <v>200</v>
      </c>
      <c r="K1232" s="433"/>
      <c r="L1232" s="433"/>
      <c r="M1232" s="433">
        <v>45112</v>
      </c>
      <c r="N1232" s="433" t="s">
        <v>1811</v>
      </c>
      <c r="O1232" s="434">
        <v>9791036359880</v>
      </c>
      <c r="P1232" s="435" t="s">
        <v>4472</v>
      </c>
      <c r="Q1232" s="434">
        <v>5149862</v>
      </c>
      <c r="R1232" s="436">
        <v>8.3000000000000007</v>
      </c>
      <c r="S1232" s="436">
        <f t="shared" si="188"/>
        <v>7.867298578199053</v>
      </c>
      <c r="T1232" s="437">
        <v>5.5E-2</v>
      </c>
      <c r="U1232" s="1082"/>
      <c r="V1232" s="438">
        <f t="shared" si="192"/>
        <v>0</v>
      </c>
      <c r="W1232" s="439">
        <f t="shared" si="190"/>
        <v>0</v>
      </c>
      <c r="X1232" s="493"/>
      <c r="Y1232" s="440"/>
      <c r="Z1232" s="440"/>
      <c r="AA1232" s="440"/>
      <c r="AB1232" s="440"/>
      <c r="AC1232" s="441">
        <f t="shared" si="193"/>
        <v>0</v>
      </c>
      <c r="AD1232" s="442">
        <f>IF($AC$2430&lt;85,AC1232,AC1232-(AC1232*'EN-TÊTE DÉLÉGUES'!$C$37))</f>
        <v>0</v>
      </c>
      <c r="AE1232" s="443">
        <f t="shared" si="191"/>
        <v>5.5E-2</v>
      </c>
      <c r="AF1232" s="444">
        <f t="shared" si="194"/>
        <v>0</v>
      </c>
      <c r="AG1232" s="445">
        <f t="shared" si="195"/>
        <v>0</v>
      </c>
    </row>
    <row r="1233" spans="1:35" s="446" customFormat="1" ht="12" customHeight="1" x14ac:dyDescent="0.15">
      <c r="A1233" s="937">
        <v>9791036359897</v>
      </c>
      <c r="B1233" s="951">
        <v>54</v>
      </c>
      <c r="C1233" s="952" t="s">
        <v>2327</v>
      </c>
      <c r="D1233" s="953" t="s">
        <v>381</v>
      </c>
      <c r="E1233" s="939" t="s">
        <v>5505</v>
      </c>
      <c r="F1233" s="939" t="s">
        <v>3058</v>
      </c>
      <c r="G1233" s="939" t="s">
        <v>4868</v>
      </c>
      <c r="H1233" s="941">
        <f>VLOOKUP(A1233,'02.04.2024'!$A$2:$D$70989,3,FALSE)</f>
        <v>2826</v>
      </c>
      <c r="I1233" s="941"/>
      <c r="J1233" s="938">
        <v>200</v>
      </c>
      <c r="K1233" s="942"/>
      <c r="L1233" s="942"/>
      <c r="M1233" s="942">
        <v>45357</v>
      </c>
      <c r="N1233" s="942" t="s">
        <v>1811</v>
      </c>
      <c r="O1233" s="943">
        <v>9791036359897</v>
      </c>
      <c r="P1233" s="943" t="s">
        <v>4869</v>
      </c>
      <c r="Q1233" s="943">
        <v>5149985</v>
      </c>
      <c r="R1233" s="954">
        <v>8.3000000000000007</v>
      </c>
      <c r="S1233" s="945">
        <f t="shared" si="188"/>
        <v>7.867298578199053</v>
      </c>
      <c r="T1233" s="955">
        <v>5.5E-2</v>
      </c>
      <c r="U1233" s="1101"/>
      <c r="V1233" s="947">
        <f t="shared" si="192"/>
        <v>0</v>
      </c>
      <c r="W1233" s="948">
        <f t="shared" si="190"/>
        <v>0</v>
      </c>
      <c r="X1233" s="493"/>
      <c r="Y1233" s="440"/>
      <c r="Z1233" s="440"/>
      <c r="AA1233" s="440"/>
      <c r="AB1233" s="440"/>
      <c r="AC1233" s="441">
        <f t="shared" si="193"/>
        <v>0</v>
      </c>
      <c r="AD1233" s="442">
        <f>IF($AC$2430&lt;85,AC1233,AC1233-(AC1233*'EN-TÊTE DÉLÉGUES'!$C$37))</f>
        <v>0</v>
      </c>
      <c r="AE1233" s="443">
        <f t="shared" si="191"/>
        <v>5.5E-2</v>
      </c>
      <c r="AF1233" s="444">
        <f t="shared" si="194"/>
        <v>0</v>
      </c>
      <c r="AG1233" s="445">
        <f t="shared" si="195"/>
        <v>0</v>
      </c>
    </row>
    <row r="1234" spans="1:35" s="408" customFormat="1" ht="12" customHeight="1" x14ac:dyDescent="0.15">
      <c r="A1234" s="391">
        <v>9782747019262</v>
      </c>
      <c r="B1234" s="395">
        <v>56</v>
      </c>
      <c r="C1234" s="393" t="s">
        <v>699</v>
      </c>
      <c r="D1234" s="393" t="s">
        <v>3666</v>
      </c>
      <c r="E1234" s="393" t="s">
        <v>5506</v>
      </c>
      <c r="F1234" s="393" t="s">
        <v>93</v>
      </c>
      <c r="G1234" s="450" t="s">
        <v>1213</v>
      </c>
      <c r="H1234" s="394">
        <f>VLOOKUP(A1234,'02.04.2024'!$A$2:$D$70989,3,FALSE)</f>
        <v>9906</v>
      </c>
      <c r="I1234" s="395"/>
      <c r="J1234" s="395">
        <v>200</v>
      </c>
      <c r="K1234" s="396"/>
      <c r="L1234" s="396"/>
      <c r="M1234" s="396">
        <v>38967</v>
      </c>
      <c r="N1234" s="396"/>
      <c r="O1234" s="397">
        <v>9782747019262</v>
      </c>
      <c r="P1234" s="409" t="s">
        <v>79</v>
      </c>
      <c r="Q1234" s="397">
        <v>3450382</v>
      </c>
      <c r="R1234" s="398">
        <v>20.9</v>
      </c>
      <c r="S1234" s="398">
        <f t="shared" si="188"/>
        <v>19.810426540284361</v>
      </c>
      <c r="T1234" s="399">
        <v>5.5E-2</v>
      </c>
      <c r="U1234" s="1077"/>
      <c r="V1234" s="400">
        <f t="shared" si="183"/>
        <v>0</v>
      </c>
      <c r="W1234" s="401">
        <f t="shared" si="190"/>
        <v>0</v>
      </c>
      <c r="X1234" s="402"/>
      <c r="Y1234" s="402"/>
      <c r="Z1234" s="402"/>
      <c r="AA1234" s="402"/>
      <c r="AB1234" s="402"/>
      <c r="AC1234" s="403">
        <f t="shared" si="189"/>
        <v>0</v>
      </c>
      <c r="AD1234" s="404">
        <f>IF($AC$2430&lt;85,AC1234,AC1234-(AC1234*'EN-TÊTE DÉLÉGUES'!$C$37))</f>
        <v>0</v>
      </c>
      <c r="AE1234" s="405">
        <f t="shared" si="191"/>
        <v>5.5E-2</v>
      </c>
      <c r="AF1234" s="406">
        <f t="shared" si="181"/>
        <v>0</v>
      </c>
      <c r="AG1234" s="407">
        <f t="shared" si="182"/>
        <v>0</v>
      </c>
    </row>
    <row r="1235" spans="1:35" s="408" customFormat="1" ht="12" customHeight="1" x14ac:dyDescent="0.15">
      <c r="A1235" s="391">
        <v>9782747049030</v>
      </c>
      <c r="B1235" s="395">
        <v>56</v>
      </c>
      <c r="C1235" s="393" t="s">
        <v>699</v>
      </c>
      <c r="D1235" s="393" t="s">
        <v>3666</v>
      </c>
      <c r="E1235" s="393" t="s">
        <v>5506</v>
      </c>
      <c r="F1235" s="393" t="s">
        <v>93</v>
      </c>
      <c r="G1235" s="450" t="s">
        <v>1214</v>
      </c>
      <c r="H1235" s="394">
        <f>VLOOKUP(A1235,'02.04.2024'!$A$2:$D$70989,3,FALSE)</f>
        <v>7319</v>
      </c>
      <c r="I1235" s="395"/>
      <c r="J1235" s="395">
        <v>200</v>
      </c>
      <c r="K1235" s="396"/>
      <c r="L1235" s="396"/>
      <c r="M1235" s="396">
        <v>42075</v>
      </c>
      <c r="N1235" s="396"/>
      <c r="O1235" s="397">
        <v>9782747049030</v>
      </c>
      <c r="P1235" s="409" t="s">
        <v>187</v>
      </c>
      <c r="Q1235" s="397">
        <v>3288134</v>
      </c>
      <c r="R1235" s="398">
        <v>20.9</v>
      </c>
      <c r="S1235" s="398">
        <f t="shared" si="188"/>
        <v>19.810426540284361</v>
      </c>
      <c r="T1235" s="399">
        <v>5.5E-2</v>
      </c>
      <c r="U1235" s="1077"/>
      <c r="V1235" s="400">
        <f t="shared" si="183"/>
        <v>0</v>
      </c>
      <c r="W1235" s="401">
        <f t="shared" si="190"/>
        <v>0</v>
      </c>
      <c r="X1235" s="402"/>
      <c r="Y1235" s="402"/>
      <c r="Z1235" s="402"/>
      <c r="AA1235" s="402"/>
      <c r="AB1235" s="402"/>
      <c r="AC1235" s="403">
        <f t="shared" si="189"/>
        <v>0</v>
      </c>
      <c r="AD1235" s="404">
        <f>IF($AC$2430&lt;85,AC1235,AC1235-(AC1235*'EN-TÊTE DÉLÉGUES'!$C$37))</f>
        <v>0</v>
      </c>
      <c r="AE1235" s="405">
        <f t="shared" si="191"/>
        <v>5.5E-2</v>
      </c>
      <c r="AF1235" s="406">
        <f t="shared" si="181"/>
        <v>0</v>
      </c>
      <c r="AG1235" s="407">
        <f t="shared" si="182"/>
        <v>0</v>
      </c>
    </row>
    <row r="1236" spans="1:35" s="408" customFormat="1" ht="12" customHeight="1" x14ac:dyDescent="0.15">
      <c r="A1236" s="391">
        <v>9782747029575</v>
      </c>
      <c r="B1236" s="395">
        <v>56</v>
      </c>
      <c r="C1236" s="393" t="s">
        <v>699</v>
      </c>
      <c r="D1236" s="393" t="s">
        <v>3666</v>
      </c>
      <c r="E1236" s="393" t="s">
        <v>5506</v>
      </c>
      <c r="F1236" s="393" t="s">
        <v>93</v>
      </c>
      <c r="G1236" s="450" t="s">
        <v>3667</v>
      </c>
      <c r="H1236" s="394">
        <f>VLOOKUP(A1236,'02.04.2024'!$A$2:$D$70989,3,FALSE)</f>
        <v>4512</v>
      </c>
      <c r="I1236" s="395"/>
      <c r="J1236" s="395">
        <v>200</v>
      </c>
      <c r="K1236" s="396"/>
      <c r="L1236" s="396"/>
      <c r="M1236" s="396">
        <v>40612</v>
      </c>
      <c r="N1236" s="396"/>
      <c r="O1236" s="397">
        <v>9782747029575</v>
      </c>
      <c r="P1236" s="409" t="s">
        <v>81</v>
      </c>
      <c r="Q1236" s="397">
        <v>3369877</v>
      </c>
      <c r="R1236" s="398">
        <v>20.9</v>
      </c>
      <c r="S1236" s="398">
        <f t="shared" si="188"/>
        <v>19.810426540284361</v>
      </c>
      <c r="T1236" s="399">
        <v>5.5E-2</v>
      </c>
      <c r="U1236" s="1077"/>
      <c r="V1236" s="400">
        <f t="shared" si="183"/>
        <v>0</v>
      </c>
      <c r="W1236" s="401">
        <f t="shared" si="190"/>
        <v>0</v>
      </c>
      <c r="X1236" s="402"/>
      <c r="Y1236" s="402"/>
      <c r="Z1236" s="402"/>
      <c r="AA1236" s="402"/>
      <c r="AB1236" s="402"/>
      <c r="AC1236" s="403">
        <f t="shared" si="189"/>
        <v>0</v>
      </c>
      <c r="AD1236" s="404">
        <f>IF($AC$2430&lt;85,AC1236,AC1236-(AC1236*'EN-TÊTE DÉLÉGUES'!$C$37))</f>
        <v>0</v>
      </c>
      <c r="AE1236" s="405">
        <f t="shared" si="191"/>
        <v>5.5E-2</v>
      </c>
      <c r="AF1236" s="406">
        <f t="shared" si="181"/>
        <v>0</v>
      </c>
      <c r="AG1236" s="407">
        <f t="shared" si="182"/>
        <v>0</v>
      </c>
    </row>
    <row r="1237" spans="1:35" s="408" customFormat="1" ht="12" customHeight="1" x14ac:dyDescent="0.15">
      <c r="A1237" s="391">
        <v>9782747088497</v>
      </c>
      <c r="B1237" s="395">
        <v>56</v>
      </c>
      <c r="C1237" s="393" t="s">
        <v>699</v>
      </c>
      <c r="D1237" s="393" t="s">
        <v>3666</v>
      </c>
      <c r="E1237" s="393" t="s">
        <v>5506</v>
      </c>
      <c r="F1237" s="393" t="s">
        <v>93</v>
      </c>
      <c r="G1237" s="450" t="s">
        <v>1215</v>
      </c>
      <c r="H1237" s="394">
        <f>VLOOKUP(A1237,'02.04.2024'!$A$2:$D$70989,3,FALSE)</f>
        <v>5111</v>
      </c>
      <c r="I1237" s="395"/>
      <c r="J1237" s="395">
        <v>200</v>
      </c>
      <c r="K1237" s="396"/>
      <c r="L1237" s="396"/>
      <c r="M1237" s="396">
        <v>43600</v>
      </c>
      <c r="N1237" s="396"/>
      <c r="O1237" s="397">
        <v>9782747088497</v>
      </c>
      <c r="P1237" s="409" t="s">
        <v>1133</v>
      </c>
      <c r="Q1237" s="397">
        <v>6973048</v>
      </c>
      <c r="R1237" s="398">
        <v>20.9</v>
      </c>
      <c r="S1237" s="398">
        <f t="shared" si="188"/>
        <v>19.810426540284361</v>
      </c>
      <c r="T1237" s="399">
        <v>5.5E-2</v>
      </c>
      <c r="U1237" s="1077"/>
      <c r="V1237" s="400">
        <f t="shared" si="183"/>
        <v>0</v>
      </c>
      <c r="W1237" s="401">
        <f t="shared" si="190"/>
        <v>0</v>
      </c>
      <c r="X1237" s="402"/>
      <c r="Y1237" s="402"/>
      <c r="Z1237" s="402"/>
      <c r="AA1237" s="402"/>
      <c r="AB1237" s="402"/>
      <c r="AC1237" s="421">
        <f t="shared" si="189"/>
        <v>0</v>
      </c>
      <c r="AD1237" s="422">
        <f>IF($AC$2430&lt;85,AC1237,AC1237-(AC1237*'EN-TÊTE DÉLÉGUES'!$C$37))</f>
        <v>0</v>
      </c>
      <c r="AE1237" s="423">
        <f t="shared" si="191"/>
        <v>5.5E-2</v>
      </c>
      <c r="AF1237" s="424">
        <f t="shared" si="181"/>
        <v>0</v>
      </c>
      <c r="AG1237" s="425">
        <f t="shared" si="182"/>
        <v>0</v>
      </c>
    </row>
    <row r="1238" spans="1:35" s="446" customFormat="1" ht="12" customHeight="1" x14ac:dyDescent="0.15">
      <c r="A1238" s="427">
        <v>9791036340857</v>
      </c>
      <c r="B1238" s="481">
        <v>56</v>
      </c>
      <c r="C1238" s="429" t="s">
        <v>699</v>
      </c>
      <c r="D1238" s="429" t="s">
        <v>3666</v>
      </c>
      <c r="E1238" s="429" t="s">
        <v>5506</v>
      </c>
      <c r="F1238" s="429" t="s">
        <v>93</v>
      </c>
      <c r="G1238" s="469" t="s">
        <v>4355</v>
      </c>
      <c r="H1238" s="431">
        <f>VLOOKUP(A1238,'02.04.2024'!$A$2:$D$70989,3,FALSE)</f>
        <v>13919</v>
      </c>
      <c r="I1238" s="432"/>
      <c r="J1238" s="432">
        <v>200</v>
      </c>
      <c r="K1238" s="433"/>
      <c r="L1238" s="433"/>
      <c r="M1238" s="433">
        <v>45070</v>
      </c>
      <c r="N1238" s="434" t="s">
        <v>1811</v>
      </c>
      <c r="O1238" s="434">
        <v>9791036340857</v>
      </c>
      <c r="P1238" s="434" t="s">
        <v>4354</v>
      </c>
      <c r="Q1238" s="470">
        <v>8294157</v>
      </c>
      <c r="R1238" s="436">
        <v>20.9</v>
      </c>
      <c r="S1238" s="436">
        <f t="shared" si="188"/>
        <v>19.810426540284361</v>
      </c>
      <c r="T1238" s="471">
        <v>5.5E-2</v>
      </c>
      <c r="U1238" s="1082"/>
      <c r="V1238" s="438">
        <f t="shared" si="183"/>
        <v>0</v>
      </c>
      <c r="W1238" s="439">
        <f t="shared" si="190"/>
        <v>0</v>
      </c>
      <c r="X1238" s="440"/>
      <c r="Y1238" s="440"/>
      <c r="Z1238" s="440"/>
      <c r="AA1238" s="440"/>
      <c r="AB1238" s="440"/>
      <c r="AC1238" s="453">
        <f t="shared" si="189"/>
        <v>0</v>
      </c>
      <c r="AD1238" s="454">
        <f>IF($AC$2430&lt;85,AC1238,AC1238-(AC1238*'EN-TÊTE DÉLÉGUES'!$C$37))</f>
        <v>0</v>
      </c>
      <c r="AE1238" s="455">
        <f t="shared" si="191"/>
        <v>5.5E-2</v>
      </c>
      <c r="AF1238" s="456">
        <f t="shared" si="181"/>
        <v>0</v>
      </c>
      <c r="AG1238" s="457">
        <f t="shared" si="182"/>
        <v>0</v>
      </c>
    </row>
    <row r="1239" spans="1:35" s="447" customFormat="1" ht="12" customHeight="1" x14ac:dyDescent="0.15">
      <c r="A1239" s="98">
        <v>9791036369377</v>
      </c>
      <c r="B1239" s="356">
        <v>56</v>
      </c>
      <c r="C1239" s="99" t="s">
        <v>699</v>
      </c>
      <c r="D1239" s="99" t="s">
        <v>3666</v>
      </c>
      <c r="E1239" s="99" t="s">
        <v>5506</v>
      </c>
      <c r="F1239" s="99" t="s">
        <v>93</v>
      </c>
      <c r="G1239" s="99" t="s">
        <v>5507</v>
      </c>
      <c r="H1239" s="100">
        <f>VLOOKUP(A1239,'02.04.2024'!$A$2:$D$70989,3,FALSE)</f>
        <v>0</v>
      </c>
      <c r="I1239" s="101"/>
      <c r="J1239" s="101">
        <v>100</v>
      </c>
      <c r="K1239" s="121"/>
      <c r="L1239" s="121">
        <v>45385</v>
      </c>
      <c r="M1239" s="121"/>
      <c r="N1239" s="121" t="s">
        <v>1811</v>
      </c>
      <c r="O1239" s="102">
        <v>9791036369377</v>
      </c>
      <c r="P1239" s="103" t="s">
        <v>5305</v>
      </c>
      <c r="Q1239" s="101">
        <v>5495001</v>
      </c>
      <c r="R1239" s="124">
        <v>13.9</v>
      </c>
      <c r="S1239" s="124">
        <f t="shared" si="188"/>
        <v>13.175355450236967</v>
      </c>
      <c r="T1239" s="355">
        <v>5.5E-2</v>
      </c>
      <c r="U1239" s="1077"/>
      <c r="V1239" s="240">
        <f t="shared" si="183"/>
        <v>0</v>
      </c>
      <c r="W1239" s="196">
        <f t="shared" si="190"/>
        <v>0</v>
      </c>
      <c r="X1239" s="440"/>
      <c r="Y1239" s="440"/>
      <c r="Z1239" s="440"/>
      <c r="AA1239" s="440"/>
      <c r="AB1239" s="440"/>
      <c r="AC1239" s="453">
        <f t="shared" si="189"/>
        <v>0</v>
      </c>
      <c r="AD1239" s="454">
        <f>IF($AC$2430&lt;85,AC1239,AC1239-(AC1239*'EN-TÊTE DÉLÉGUES'!$C$37))</f>
        <v>0</v>
      </c>
      <c r="AE1239" s="455">
        <f t="shared" si="191"/>
        <v>5.5E-2</v>
      </c>
      <c r="AF1239" s="456">
        <f t="shared" si="181"/>
        <v>0</v>
      </c>
      <c r="AG1239" s="457">
        <f t="shared" si="182"/>
        <v>0</v>
      </c>
      <c r="AI1239" s="448"/>
    </row>
    <row r="1240" spans="1:35" s="408" customFormat="1" ht="12" customHeight="1" x14ac:dyDescent="0.15">
      <c r="A1240" s="391">
        <v>9791036316258</v>
      </c>
      <c r="B1240" s="395">
        <v>56</v>
      </c>
      <c r="C1240" s="393" t="s">
        <v>699</v>
      </c>
      <c r="D1240" s="393" t="s">
        <v>3666</v>
      </c>
      <c r="E1240" s="393" t="s">
        <v>5506</v>
      </c>
      <c r="F1240" s="393" t="s">
        <v>5508</v>
      </c>
      <c r="G1240" s="450" t="s">
        <v>1897</v>
      </c>
      <c r="H1240" s="394">
        <f>VLOOKUP(A1240,'02.04.2024'!$A$2:$D$70989,3,FALSE)</f>
        <v>2917</v>
      </c>
      <c r="I1240" s="395"/>
      <c r="J1240" s="395">
        <v>200</v>
      </c>
      <c r="K1240" s="396"/>
      <c r="L1240" s="396"/>
      <c r="M1240" s="396">
        <v>43978</v>
      </c>
      <c r="N1240" s="396"/>
      <c r="O1240" s="397">
        <v>9791036316258</v>
      </c>
      <c r="P1240" s="409" t="s">
        <v>1898</v>
      </c>
      <c r="Q1240" s="397">
        <v>1675310</v>
      </c>
      <c r="R1240" s="398">
        <v>23.9</v>
      </c>
      <c r="S1240" s="398">
        <f t="shared" si="188"/>
        <v>22.654028436018958</v>
      </c>
      <c r="T1240" s="399">
        <v>5.5E-2</v>
      </c>
      <c r="U1240" s="1077"/>
      <c r="V1240" s="400">
        <f t="shared" si="183"/>
        <v>0</v>
      </c>
      <c r="W1240" s="401">
        <f t="shared" si="190"/>
        <v>0</v>
      </c>
      <c r="X1240" s="402"/>
      <c r="Y1240" s="402"/>
      <c r="Z1240" s="402"/>
      <c r="AA1240" s="402"/>
      <c r="AB1240" s="402"/>
      <c r="AC1240" s="403">
        <f t="shared" si="189"/>
        <v>0</v>
      </c>
      <c r="AD1240" s="404">
        <f>IF($AC$2430&lt;85,AC1240,AC1240-(AC1240*'EN-TÊTE DÉLÉGUES'!$C$37))</f>
        <v>0</v>
      </c>
      <c r="AE1240" s="405">
        <f t="shared" si="191"/>
        <v>5.5E-2</v>
      </c>
      <c r="AF1240" s="406">
        <f t="shared" si="181"/>
        <v>0</v>
      </c>
      <c r="AG1240" s="407">
        <f t="shared" si="182"/>
        <v>0</v>
      </c>
    </row>
    <row r="1241" spans="1:35" s="408" customFormat="1" ht="12" customHeight="1" x14ac:dyDescent="0.15">
      <c r="A1241" s="391">
        <v>9791036324253</v>
      </c>
      <c r="B1241" s="395">
        <v>56</v>
      </c>
      <c r="C1241" s="393" t="s">
        <v>699</v>
      </c>
      <c r="D1241" s="393" t="s">
        <v>3666</v>
      </c>
      <c r="E1241" s="393" t="s">
        <v>5506</v>
      </c>
      <c r="F1241" s="393" t="s">
        <v>5508</v>
      </c>
      <c r="G1241" s="450" t="s">
        <v>5509</v>
      </c>
      <c r="H1241" s="394">
        <f>VLOOKUP(A1241,'02.04.2024'!$A$2:$D$70989,3,FALSE)</f>
        <v>3631</v>
      </c>
      <c r="I1241" s="395"/>
      <c r="J1241" s="395">
        <v>200</v>
      </c>
      <c r="K1241" s="396"/>
      <c r="L1241" s="396"/>
      <c r="M1241" s="396">
        <v>44111</v>
      </c>
      <c r="N1241" s="396"/>
      <c r="O1241" s="397">
        <v>9791036324253</v>
      </c>
      <c r="P1241" s="409" t="s">
        <v>2055</v>
      </c>
      <c r="Q1241" s="397">
        <v>6887860</v>
      </c>
      <c r="R1241" s="398">
        <v>25.9</v>
      </c>
      <c r="S1241" s="398">
        <f t="shared" si="188"/>
        <v>24.549763033175356</v>
      </c>
      <c r="T1241" s="399">
        <v>5.5E-2</v>
      </c>
      <c r="U1241" s="1077"/>
      <c r="V1241" s="400">
        <f t="shared" si="183"/>
        <v>0</v>
      </c>
      <c r="W1241" s="401">
        <f t="shared" si="190"/>
        <v>0</v>
      </c>
      <c r="X1241" s="402"/>
      <c r="Y1241" s="402"/>
      <c r="Z1241" s="402"/>
      <c r="AA1241" s="402"/>
      <c r="AB1241" s="402"/>
      <c r="AC1241" s="403">
        <f t="shared" si="189"/>
        <v>0</v>
      </c>
      <c r="AD1241" s="404">
        <f>IF($AC$2430&lt;85,AC1241,AC1241-(AC1241*'EN-TÊTE DÉLÉGUES'!$C$37))</f>
        <v>0</v>
      </c>
      <c r="AE1241" s="405">
        <f t="shared" si="191"/>
        <v>5.5E-2</v>
      </c>
      <c r="AF1241" s="406">
        <f t="shared" si="181"/>
        <v>0</v>
      </c>
      <c r="AG1241" s="407">
        <f t="shared" si="182"/>
        <v>0</v>
      </c>
    </row>
    <row r="1242" spans="1:35" s="408" customFormat="1" ht="12" customHeight="1" x14ac:dyDescent="0.15">
      <c r="A1242" s="391">
        <v>9791036332876</v>
      </c>
      <c r="B1242" s="395">
        <v>56</v>
      </c>
      <c r="C1242" s="393" t="s">
        <v>699</v>
      </c>
      <c r="D1242" s="393" t="s">
        <v>3666</v>
      </c>
      <c r="E1242" s="393" t="s">
        <v>5506</v>
      </c>
      <c r="F1242" s="393" t="s">
        <v>5508</v>
      </c>
      <c r="G1242" s="450" t="s">
        <v>2937</v>
      </c>
      <c r="H1242" s="394">
        <f>VLOOKUP(A1242,'02.04.2024'!$A$2:$D$70989,3,FALSE)</f>
        <v>1970</v>
      </c>
      <c r="I1242" s="395"/>
      <c r="J1242" s="395">
        <v>200</v>
      </c>
      <c r="K1242" s="396"/>
      <c r="L1242" s="396"/>
      <c r="M1242" s="396">
        <v>44489</v>
      </c>
      <c r="N1242" s="579"/>
      <c r="O1242" s="397">
        <v>9791036332876</v>
      </c>
      <c r="P1242" s="409" t="s">
        <v>2938</v>
      </c>
      <c r="Q1242" s="397">
        <v>4543514</v>
      </c>
      <c r="R1242" s="398">
        <v>25.9</v>
      </c>
      <c r="S1242" s="398">
        <f t="shared" si="188"/>
        <v>24.549763033175356</v>
      </c>
      <c r="T1242" s="399">
        <v>5.5E-2</v>
      </c>
      <c r="U1242" s="1077"/>
      <c r="V1242" s="400">
        <f t="shared" si="183"/>
        <v>0</v>
      </c>
      <c r="W1242" s="401">
        <f t="shared" si="190"/>
        <v>0</v>
      </c>
      <c r="X1242" s="402"/>
      <c r="Y1242" s="402"/>
      <c r="Z1242" s="402"/>
      <c r="AA1242" s="402"/>
      <c r="AB1242" s="402"/>
      <c r="AC1242" s="403">
        <f t="shared" si="189"/>
        <v>0</v>
      </c>
      <c r="AD1242" s="404">
        <f>IF($AC$2430&lt;85,AC1242,AC1242-(AC1242*'EN-TÊTE DÉLÉGUES'!$C$37))</f>
        <v>0</v>
      </c>
      <c r="AE1242" s="405">
        <f t="shared" si="191"/>
        <v>5.5E-2</v>
      </c>
      <c r="AF1242" s="406">
        <f t="shared" si="181"/>
        <v>0</v>
      </c>
      <c r="AG1242" s="407">
        <f t="shared" si="182"/>
        <v>0</v>
      </c>
    </row>
    <row r="1243" spans="1:35" s="420" customFormat="1" ht="12" customHeight="1" x14ac:dyDescent="0.15">
      <c r="A1243" s="411">
        <v>9791036338687</v>
      </c>
      <c r="B1243" s="395">
        <v>56</v>
      </c>
      <c r="C1243" s="393" t="s">
        <v>699</v>
      </c>
      <c r="D1243" s="393" t="s">
        <v>3666</v>
      </c>
      <c r="E1243" s="393" t="s">
        <v>5506</v>
      </c>
      <c r="F1243" s="393" t="s">
        <v>5508</v>
      </c>
      <c r="G1243" s="450" t="s">
        <v>3896</v>
      </c>
      <c r="H1243" s="394">
        <f>VLOOKUP(A1243,'02.04.2024'!$A$2:$D$70989,3,FALSE)</f>
        <v>1487</v>
      </c>
      <c r="I1243" s="413"/>
      <c r="J1243" s="413">
        <v>200</v>
      </c>
      <c r="K1243" s="415"/>
      <c r="L1243" s="415"/>
      <c r="M1243" s="416">
        <v>44846</v>
      </c>
      <c r="N1243" s="416"/>
      <c r="O1243" s="394">
        <v>9791036338687</v>
      </c>
      <c r="P1243" s="417" t="s">
        <v>3897</v>
      </c>
      <c r="Q1243" s="414">
        <v>7078448</v>
      </c>
      <c r="R1243" s="418">
        <v>23.9</v>
      </c>
      <c r="S1243" s="398">
        <f t="shared" si="188"/>
        <v>22.654028436018958</v>
      </c>
      <c r="T1243" s="419">
        <v>5.5E-2</v>
      </c>
      <c r="U1243" s="1077"/>
      <c r="V1243" s="400">
        <f t="shared" si="183"/>
        <v>0</v>
      </c>
      <c r="W1243" s="401">
        <f t="shared" si="190"/>
        <v>0</v>
      </c>
      <c r="AC1243" s="453">
        <f t="shared" si="189"/>
        <v>0</v>
      </c>
      <c r="AD1243" s="454">
        <f>IF($AC$2430&lt;85,AC1243,AC1243-(AC1243*'EN-TÊTE DÉLÉGUES'!$C$37))</f>
        <v>0</v>
      </c>
      <c r="AE1243" s="455">
        <f t="shared" si="191"/>
        <v>5.5E-2</v>
      </c>
      <c r="AF1243" s="456">
        <f t="shared" si="181"/>
        <v>0</v>
      </c>
      <c r="AG1243" s="457">
        <f t="shared" si="182"/>
        <v>0</v>
      </c>
    </row>
    <row r="1244" spans="1:35" s="446" customFormat="1" ht="12" customHeight="1" x14ac:dyDescent="0.15">
      <c r="A1244" s="427">
        <v>9791036365881</v>
      </c>
      <c r="B1244" s="463">
        <v>56</v>
      </c>
      <c r="C1244" s="464" t="s">
        <v>699</v>
      </c>
      <c r="D1244" s="465" t="s">
        <v>3666</v>
      </c>
      <c r="E1244" s="429" t="s">
        <v>5506</v>
      </c>
      <c r="F1244" s="429" t="s">
        <v>5508</v>
      </c>
      <c r="G1244" s="429" t="s">
        <v>4928</v>
      </c>
      <c r="H1244" s="431">
        <f>VLOOKUP(A1244,'02.04.2024'!$A$2:$D$70989,3,FALSE)</f>
        <v>4336</v>
      </c>
      <c r="I1244" s="431"/>
      <c r="J1244" s="432">
        <v>200</v>
      </c>
      <c r="K1244" s="433"/>
      <c r="L1244" s="433"/>
      <c r="M1244" s="433">
        <v>45301</v>
      </c>
      <c r="N1244" s="433" t="s">
        <v>1811</v>
      </c>
      <c r="O1244" s="434">
        <v>9791036365881</v>
      </c>
      <c r="P1244" s="434" t="s">
        <v>4927</v>
      </c>
      <c r="Q1244" s="434">
        <v>3141703</v>
      </c>
      <c r="R1244" s="466">
        <v>25.9</v>
      </c>
      <c r="S1244" s="436">
        <f t="shared" si="188"/>
        <v>24.549763033175356</v>
      </c>
      <c r="T1244" s="467">
        <v>5.5E-2</v>
      </c>
      <c r="U1244" s="1082"/>
      <c r="V1244" s="438">
        <f t="shared" si="183"/>
        <v>0</v>
      </c>
      <c r="W1244" s="439">
        <f t="shared" si="190"/>
        <v>0</v>
      </c>
      <c r="X1244" s="588"/>
      <c r="Y1244" s="588"/>
      <c r="Z1244" s="588"/>
      <c r="AA1244" s="588"/>
      <c r="AB1244" s="588"/>
      <c r="AC1244" s="441">
        <f t="shared" si="189"/>
        <v>0</v>
      </c>
      <c r="AD1244" s="442">
        <f>IF($AC$2430&lt;85,AC1244,AC1244-(AC1244*'EN-TÊTE DÉLÉGUES'!$C$37))</f>
        <v>0</v>
      </c>
      <c r="AE1244" s="443">
        <f t="shared" si="191"/>
        <v>5.5E-2</v>
      </c>
      <c r="AF1244" s="444">
        <f t="shared" si="181"/>
        <v>0</v>
      </c>
      <c r="AG1244" s="445">
        <f t="shared" si="182"/>
        <v>0</v>
      </c>
    </row>
    <row r="1245" spans="1:35" s="408" customFormat="1" ht="12" customHeight="1" x14ac:dyDescent="0.15">
      <c r="A1245" s="391">
        <v>9791036304903</v>
      </c>
      <c r="B1245" s="395">
        <v>56</v>
      </c>
      <c r="C1245" s="393" t="s">
        <v>699</v>
      </c>
      <c r="D1245" s="393" t="s">
        <v>3666</v>
      </c>
      <c r="E1245" s="393" t="s">
        <v>5506</v>
      </c>
      <c r="F1245" s="393" t="s">
        <v>1906</v>
      </c>
      <c r="G1245" s="450" t="s">
        <v>1907</v>
      </c>
      <c r="H1245" s="394">
        <f>VLOOKUP(A1245,'02.04.2024'!$A$2:$D$70989,3,FALSE)</f>
        <v>3803</v>
      </c>
      <c r="I1245" s="395"/>
      <c r="J1245" s="395">
        <v>200</v>
      </c>
      <c r="K1245" s="396"/>
      <c r="L1245" s="396"/>
      <c r="M1245" s="396">
        <v>43978</v>
      </c>
      <c r="N1245" s="579"/>
      <c r="O1245" s="397">
        <v>9791036304903</v>
      </c>
      <c r="P1245" s="409" t="s">
        <v>1908</v>
      </c>
      <c r="Q1245" s="397">
        <v>5686815</v>
      </c>
      <c r="R1245" s="398">
        <v>20.9</v>
      </c>
      <c r="S1245" s="398">
        <f t="shared" si="188"/>
        <v>19.810426540284361</v>
      </c>
      <c r="T1245" s="399">
        <v>5.5E-2</v>
      </c>
      <c r="U1245" s="1077"/>
      <c r="V1245" s="400">
        <f t="shared" si="183"/>
        <v>0</v>
      </c>
      <c r="W1245" s="401">
        <f t="shared" si="190"/>
        <v>0</v>
      </c>
      <c r="X1245" s="402"/>
      <c r="Y1245" s="402"/>
      <c r="Z1245" s="402"/>
      <c r="AA1245" s="402"/>
      <c r="AB1245" s="402"/>
      <c r="AC1245" s="421">
        <f t="shared" si="189"/>
        <v>0</v>
      </c>
      <c r="AD1245" s="422">
        <f>IF($AC$2430&lt;85,AC1245,AC1245-(AC1245*'EN-TÊTE DÉLÉGUES'!$C$37))</f>
        <v>0</v>
      </c>
      <c r="AE1245" s="423">
        <f t="shared" si="191"/>
        <v>5.5E-2</v>
      </c>
      <c r="AF1245" s="424">
        <f t="shared" si="181"/>
        <v>0</v>
      </c>
      <c r="AG1245" s="425">
        <f t="shared" si="182"/>
        <v>0</v>
      </c>
    </row>
    <row r="1246" spans="1:35" s="408" customFormat="1" ht="12" customHeight="1" x14ac:dyDescent="0.15">
      <c r="A1246" s="391">
        <v>9791036323553</v>
      </c>
      <c r="B1246" s="395">
        <v>56</v>
      </c>
      <c r="C1246" s="393" t="s">
        <v>699</v>
      </c>
      <c r="D1246" s="393" t="s">
        <v>3666</v>
      </c>
      <c r="E1246" s="393" t="s">
        <v>5506</v>
      </c>
      <c r="F1246" s="393" t="s">
        <v>1906</v>
      </c>
      <c r="G1246" s="450" t="s">
        <v>3668</v>
      </c>
      <c r="H1246" s="394">
        <f>VLOOKUP(A1246,'02.04.2024'!$A$2:$D$70989,3,FALSE)</f>
        <v>2643</v>
      </c>
      <c r="I1246" s="395"/>
      <c r="J1246" s="395">
        <v>200</v>
      </c>
      <c r="K1246" s="396"/>
      <c r="L1246" s="396"/>
      <c r="M1246" s="396">
        <v>44692</v>
      </c>
      <c r="N1246" s="579"/>
      <c r="O1246" s="397">
        <v>9791036323553</v>
      </c>
      <c r="P1246" s="409" t="s">
        <v>3327</v>
      </c>
      <c r="Q1246" s="397">
        <v>6166735</v>
      </c>
      <c r="R1246" s="398">
        <v>20.9</v>
      </c>
      <c r="S1246" s="398">
        <f t="shared" si="188"/>
        <v>19.810426540284361</v>
      </c>
      <c r="T1246" s="399">
        <v>5.5E-2</v>
      </c>
      <c r="U1246" s="1077"/>
      <c r="V1246" s="400">
        <f t="shared" si="183"/>
        <v>0</v>
      </c>
      <c r="W1246" s="401">
        <f t="shared" si="190"/>
        <v>0</v>
      </c>
      <c r="X1246" s="402"/>
      <c r="Y1246" s="402"/>
      <c r="Z1246" s="402"/>
      <c r="AA1246" s="402"/>
      <c r="AB1246" s="402"/>
      <c r="AC1246" s="453">
        <f t="shared" si="189"/>
        <v>0</v>
      </c>
      <c r="AD1246" s="454">
        <f>IF($AC$2430&lt;85,AC1246,AC1246-(AC1246*'EN-TÊTE DÉLÉGUES'!$C$37))</f>
        <v>0</v>
      </c>
      <c r="AE1246" s="455">
        <f t="shared" si="191"/>
        <v>5.5E-2</v>
      </c>
      <c r="AF1246" s="456">
        <f t="shared" ref="AF1246:AF1329" si="196">+AD1246*AE1246</f>
        <v>0</v>
      </c>
      <c r="AG1246" s="457">
        <f t="shared" ref="AG1246:AG1329" si="197">+AD1246+AF1246</f>
        <v>0</v>
      </c>
    </row>
    <row r="1247" spans="1:35" s="408" customFormat="1" ht="12" customHeight="1" x14ac:dyDescent="0.15">
      <c r="A1247" s="449">
        <v>9791036318429</v>
      </c>
      <c r="B1247" s="395">
        <v>57</v>
      </c>
      <c r="C1247" s="450" t="s">
        <v>699</v>
      </c>
      <c r="D1247" s="450" t="s">
        <v>3666</v>
      </c>
      <c r="E1247" s="393" t="s">
        <v>5510</v>
      </c>
      <c r="F1247" s="450" t="s">
        <v>560</v>
      </c>
      <c r="G1247" s="450" t="s">
        <v>2699</v>
      </c>
      <c r="H1247" s="394">
        <f>VLOOKUP(A1247,'02.04.2024'!$A$2:$D$70989,3,FALSE)</f>
        <v>2273</v>
      </c>
      <c r="I1247" s="395"/>
      <c r="J1247" s="395">
        <v>200</v>
      </c>
      <c r="K1247" s="396"/>
      <c r="L1247" s="396"/>
      <c r="M1247" s="396">
        <v>44223</v>
      </c>
      <c r="N1247" s="579"/>
      <c r="O1247" s="394">
        <v>9791036318429</v>
      </c>
      <c r="P1247" s="451" t="s">
        <v>2368</v>
      </c>
      <c r="Q1247" s="394">
        <v>4208985</v>
      </c>
      <c r="R1247" s="398">
        <v>10.9</v>
      </c>
      <c r="S1247" s="398">
        <f t="shared" si="188"/>
        <v>10.33175355450237</v>
      </c>
      <c r="T1247" s="452">
        <v>5.5E-2</v>
      </c>
      <c r="U1247" s="1077"/>
      <c r="V1247" s="400">
        <f t="shared" si="183"/>
        <v>0</v>
      </c>
      <c r="W1247" s="401">
        <f t="shared" si="190"/>
        <v>0</v>
      </c>
      <c r="X1247" s="402"/>
      <c r="Y1247" s="402"/>
      <c r="Z1247" s="402"/>
      <c r="AA1247" s="402"/>
      <c r="AB1247" s="402"/>
      <c r="AC1247" s="403">
        <f t="shared" si="189"/>
        <v>0</v>
      </c>
      <c r="AD1247" s="404">
        <f>IF($AC$2430&lt;85,AC1247,AC1247-(AC1247*'EN-TÊTE DÉLÉGUES'!$C$37))</f>
        <v>0</v>
      </c>
      <c r="AE1247" s="405">
        <f t="shared" si="191"/>
        <v>5.5E-2</v>
      </c>
      <c r="AF1247" s="406">
        <f t="shared" si="196"/>
        <v>0</v>
      </c>
      <c r="AG1247" s="407">
        <f t="shared" si="197"/>
        <v>0</v>
      </c>
    </row>
    <row r="1248" spans="1:35" s="408" customFormat="1" ht="12" customHeight="1" x14ac:dyDescent="0.15">
      <c r="A1248" s="449">
        <v>9791036319457</v>
      </c>
      <c r="B1248" s="395">
        <v>57</v>
      </c>
      <c r="C1248" s="450" t="s">
        <v>699</v>
      </c>
      <c r="D1248" s="450" t="s">
        <v>3666</v>
      </c>
      <c r="E1248" s="393" t="s">
        <v>5510</v>
      </c>
      <c r="F1248" s="450" t="s">
        <v>560</v>
      </c>
      <c r="G1248" s="450" t="s">
        <v>3278</v>
      </c>
      <c r="H1248" s="394">
        <f>VLOOKUP(A1248,'02.04.2024'!$A$2:$D$70989,3,FALSE)</f>
        <v>422</v>
      </c>
      <c r="I1248" s="395"/>
      <c r="J1248" s="395">
        <v>200</v>
      </c>
      <c r="K1248" s="396"/>
      <c r="L1248" s="396"/>
      <c r="M1248" s="396">
        <v>44608</v>
      </c>
      <c r="N1248" s="579"/>
      <c r="O1248" s="394">
        <v>9791036319457</v>
      </c>
      <c r="P1248" s="451" t="s">
        <v>3277</v>
      </c>
      <c r="Q1248" s="394">
        <v>4681105</v>
      </c>
      <c r="R1248" s="398">
        <v>10.9</v>
      </c>
      <c r="S1248" s="398">
        <f t="shared" si="188"/>
        <v>10.33175355450237</v>
      </c>
      <c r="T1248" s="452">
        <v>5.5E-2</v>
      </c>
      <c r="U1248" s="1077"/>
      <c r="V1248" s="400">
        <f t="shared" si="183"/>
        <v>0</v>
      </c>
      <c r="W1248" s="401">
        <f t="shared" si="190"/>
        <v>0</v>
      </c>
      <c r="X1248" s="402"/>
      <c r="Y1248" s="402"/>
      <c r="Z1248" s="402"/>
      <c r="AA1248" s="402"/>
      <c r="AB1248" s="402"/>
      <c r="AC1248" s="403">
        <f t="shared" si="189"/>
        <v>0</v>
      </c>
      <c r="AD1248" s="404">
        <f>IF($AC$2430&lt;85,AC1248,AC1248-(AC1248*'EN-TÊTE DÉLÉGUES'!$C$37))</f>
        <v>0</v>
      </c>
      <c r="AE1248" s="405">
        <f t="shared" si="191"/>
        <v>5.5E-2</v>
      </c>
      <c r="AF1248" s="406">
        <f t="shared" si="196"/>
        <v>0</v>
      </c>
      <c r="AG1248" s="407">
        <f t="shared" si="197"/>
        <v>0</v>
      </c>
    </row>
    <row r="1249" spans="1:36" s="408" customFormat="1" ht="12" customHeight="1" x14ac:dyDescent="0.15">
      <c r="A1249" s="391">
        <v>9791036348129</v>
      </c>
      <c r="B1249" s="395">
        <v>57</v>
      </c>
      <c r="C1249" s="450" t="s">
        <v>699</v>
      </c>
      <c r="D1249" s="450" t="s">
        <v>3666</v>
      </c>
      <c r="E1249" s="393" t="s">
        <v>5510</v>
      </c>
      <c r="F1249" s="450" t="s">
        <v>560</v>
      </c>
      <c r="G1249" s="459" t="s">
        <v>4543</v>
      </c>
      <c r="H1249" s="394">
        <f>VLOOKUP(A1249,'02.04.2024'!$A$2:$D$70989,3,FALSE)</f>
        <v>1701</v>
      </c>
      <c r="I1249" s="395"/>
      <c r="J1249" s="395">
        <v>200</v>
      </c>
      <c r="K1249" s="396"/>
      <c r="L1249" s="396"/>
      <c r="M1249" s="396">
        <v>44951</v>
      </c>
      <c r="N1249" s="397"/>
      <c r="O1249" s="397">
        <v>9791036348129</v>
      </c>
      <c r="P1249" s="397" t="s">
        <v>4089</v>
      </c>
      <c r="Q1249" s="460">
        <v>4065139</v>
      </c>
      <c r="R1249" s="398">
        <v>10.9</v>
      </c>
      <c r="S1249" s="398">
        <f t="shared" si="188"/>
        <v>10.33175355450237</v>
      </c>
      <c r="T1249" s="461">
        <v>5.5E-2</v>
      </c>
      <c r="U1249" s="1077"/>
      <c r="V1249" s="400">
        <f t="shared" si="183"/>
        <v>0</v>
      </c>
      <c r="W1249" s="401">
        <f t="shared" si="190"/>
        <v>0</v>
      </c>
      <c r="X1249" s="402"/>
      <c r="Y1249" s="402"/>
      <c r="Z1249" s="402"/>
      <c r="AA1249" s="402"/>
      <c r="AB1249" s="402"/>
      <c r="AC1249" s="453">
        <f t="shared" si="189"/>
        <v>0</v>
      </c>
      <c r="AD1249" s="454">
        <f>IF($AC$2430&lt;85,AC1249,AC1249-(AC1249*'EN-TÊTE DÉLÉGUES'!$C$37))</f>
        <v>0</v>
      </c>
      <c r="AE1249" s="455">
        <f t="shared" si="191"/>
        <v>5.5E-2</v>
      </c>
      <c r="AF1249" s="456">
        <f t="shared" si="196"/>
        <v>0</v>
      </c>
      <c r="AG1249" s="457">
        <f t="shared" si="197"/>
        <v>0</v>
      </c>
    </row>
    <row r="1250" spans="1:36" s="446" customFormat="1" ht="12" customHeight="1" x14ac:dyDescent="0.15">
      <c r="A1250" s="427">
        <v>9791036357954</v>
      </c>
      <c r="B1250" s="463">
        <v>57</v>
      </c>
      <c r="C1250" s="464" t="s">
        <v>699</v>
      </c>
      <c r="D1250" s="465" t="s">
        <v>3666</v>
      </c>
      <c r="E1250" s="429" t="s">
        <v>5510</v>
      </c>
      <c r="F1250" s="429" t="s">
        <v>560</v>
      </c>
      <c r="G1250" s="429" t="s">
        <v>5474</v>
      </c>
      <c r="H1250" s="431">
        <f>VLOOKUP(A1250,'02.04.2024'!$A$2:$D$70989,3,FALSE)</f>
        <v>2403</v>
      </c>
      <c r="I1250" s="431"/>
      <c r="J1250" s="432">
        <v>200</v>
      </c>
      <c r="K1250" s="433"/>
      <c r="L1250" s="433"/>
      <c r="M1250" s="433">
        <v>45329</v>
      </c>
      <c r="N1250" s="433" t="s">
        <v>1811</v>
      </c>
      <c r="O1250" s="434">
        <v>9791036357954</v>
      </c>
      <c r="P1250" s="434" t="s">
        <v>4984</v>
      </c>
      <c r="Q1250" s="434">
        <v>2884824</v>
      </c>
      <c r="R1250" s="466">
        <v>10.9</v>
      </c>
      <c r="S1250" s="436">
        <f t="shared" si="188"/>
        <v>10.33175355450237</v>
      </c>
      <c r="T1250" s="467">
        <v>5.5E-2</v>
      </c>
      <c r="U1250" s="1082"/>
      <c r="V1250" s="438">
        <f t="shared" si="183"/>
        <v>0</v>
      </c>
      <c r="W1250" s="439">
        <f t="shared" si="190"/>
        <v>0</v>
      </c>
      <c r="X1250" s="440"/>
      <c r="Y1250" s="440"/>
      <c r="Z1250" s="440"/>
      <c r="AA1250" s="440"/>
      <c r="AB1250" s="440"/>
      <c r="AC1250" s="441">
        <f t="shared" si="189"/>
        <v>0</v>
      </c>
      <c r="AD1250" s="442">
        <f>IF($AC$2430&lt;85,AC1250,AC1250-(AC1250*'EN-TÊTE DÉLÉGUES'!$C$37))</f>
        <v>0</v>
      </c>
      <c r="AE1250" s="443">
        <f t="shared" si="191"/>
        <v>5.5E-2</v>
      </c>
      <c r="AF1250" s="444">
        <f t="shared" si="196"/>
        <v>0</v>
      </c>
      <c r="AG1250" s="445">
        <f t="shared" si="197"/>
        <v>0</v>
      </c>
    </row>
    <row r="1251" spans="1:36" s="408" customFormat="1" ht="12" customHeight="1" x14ac:dyDescent="0.15">
      <c r="A1251" s="391">
        <v>9791036317491</v>
      </c>
      <c r="B1251" s="395">
        <v>57</v>
      </c>
      <c r="C1251" s="393" t="s">
        <v>696</v>
      </c>
      <c r="D1251" s="393" t="s">
        <v>3666</v>
      </c>
      <c r="E1251" s="393" t="s">
        <v>5510</v>
      </c>
      <c r="F1251" s="393" t="s">
        <v>5512</v>
      </c>
      <c r="G1251" s="450" t="s">
        <v>2492</v>
      </c>
      <c r="H1251" s="394">
        <f>VLOOKUP(A1251,'02.04.2024'!$A$2:$D$70989,3,FALSE)</f>
        <v>351</v>
      </c>
      <c r="I1251" s="395"/>
      <c r="J1251" s="395">
        <v>200</v>
      </c>
      <c r="K1251" s="396"/>
      <c r="L1251" s="396"/>
      <c r="M1251" s="396">
        <v>44321</v>
      </c>
      <c r="N1251" s="396"/>
      <c r="O1251" s="397">
        <v>9791036317491</v>
      </c>
      <c r="P1251" s="409" t="s">
        <v>2507</v>
      </c>
      <c r="Q1251" s="397">
        <v>3730864</v>
      </c>
      <c r="R1251" s="398">
        <v>11.9</v>
      </c>
      <c r="S1251" s="398">
        <f t="shared" si="188"/>
        <v>11.279620853080569</v>
      </c>
      <c r="T1251" s="399">
        <v>5.5E-2</v>
      </c>
      <c r="U1251" s="1077"/>
      <c r="V1251" s="400">
        <f>AC1251</f>
        <v>0</v>
      </c>
      <c r="W1251" s="401">
        <f t="shared" si="190"/>
        <v>0</v>
      </c>
      <c r="X1251" s="402"/>
      <c r="Y1251" s="402"/>
      <c r="Z1251" s="402"/>
      <c r="AA1251" s="402"/>
      <c r="AB1251" s="402"/>
      <c r="AC1251" s="403">
        <f>W1251/(1+AE1251)</f>
        <v>0</v>
      </c>
      <c r="AD1251" s="404">
        <f>IF($AC$2430&lt;85,AC1251,AC1251-(AC1251*'EN-TÊTE DÉLÉGUES'!$C$37))</f>
        <v>0</v>
      </c>
      <c r="AE1251" s="405">
        <f t="shared" si="191"/>
        <v>5.5E-2</v>
      </c>
      <c r="AF1251" s="406">
        <f>+AD1251*AE1251</f>
        <v>0</v>
      </c>
      <c r="AG1251" s="407">
        <f>+AD1251+AF1251</f>
        <v>0</v>
      </c>
    </row>
    <row r="1252" spans="1:36" s="420" customFormat="1" ht="12" customHeight="1" x14ac:dyDescent="0.15">
      <c r="A1252" s="411">
        <v>9791036332081</v>
      </c>
      <c r="B1252" s="395">
        <v>57</v>
      </c>
      <c r="C1252" s="393" t="s">
        <v>696</v>
      </c>
      <c r="D1252" s="393" t="s">
        <v>3666</v>
      </c>
      <c r="E1252" s="393" t="s">
        <v>5510</v>
      </c>
      <c r="F1252" s="450" t="s">
        <v>3934</v>
      </c>
      <c r="G1252" s="450" t="s">
        <v>3935</v>
      </c>
      <c r="H1252" s="394">
        <f>VLOOKUP(A1252,'02.04.2024'!$A$2:$D$70989,3,FALSE)</f>
        <v>4747</v>
      </c>
      <c r="I1252" s="413"/>
      <c r="J1252" s="413">
        <v>200</v>
      </c>
      <c r="K1252" s="415"/>
      <c r="L1252" s="415"/>
      <c r="M1252" s="416">
        <v>44860</v>
      </c>
      <c r="N1252" s="416"/>
      <c r="O1252" s="394">
        <v>9791036332081</v>
      </c>
      <c r="P1252" s="417" t="s">
        <v>3936</v>
      </c>
      <c r="Q1252" s="414">
        <v>4448594</v>
      </c>
      <c r="R1252" s="418">
        <v>16.899999999999999</v>
      </c>
      <c r="S1252" s="398">
        <f t="shared" si="188"/>
        <v>16.018957345971565</v>
      </c>
      <c r="T1252" s="419">
        <v>5.5E-2</v>
      </c>
      <c r="U1252" s="1077"/>
      <c r="V1252" s="400">
        <f>AC1252</f>
        <v>0</v>
      </c>
      <c r="W1252" s="401">
        <f t="shared" si="190"/>
        <v>0</v>
      </c>
      <c r="AC1252" s="453">
        <f>W1252/(1+AE1252)</f>
        <v>0</v>
      </c>
      <c r="AD1252" s="454">
        <f>IF($AC$2430&lt;85,AC1252,AC1252-(AC1252*'EN-TÊTE DÉLÉGUES'!$C$37))</f>
        <v>0</v>
      </c>
      <c r="AE1252" s="455">
        <f t="shared" si="191"/>
        <v>5.5E-2</v>
      </c>
      <c r="AF1252" s="456">
        <f>+AD1252*AE1252</f>
        <v>0</v>
      </c>
      <c r="AG1252" s="457">
        <f>+AD1252+AF1252</f>
        <v>0</v>
      </c>
    </row>
    <row r="1253" spans="1:36" s="446" customFormat="1" ht="12" customHeight="1" x14ac:dyDescent="0.15">
      <c r="A1253" s="427">
        <v>9791036332098</v>
      </c>
      <c r="B1253" s="432">
        <v>57</v>
      </c>
      <c r="C1253" s="429" t="s">
        <v>696</v>
      </c>
      <c r="D1253" s="429" t="s">
        <v>3666</v>
      </c>
      <c r="E1253" s="429" t="s">
        <v>5510</v>
      </c>
      <c r="F1253" s="430" t="s">
        <v>3934</v>
      </c>
      <c r="G1253" s="430" t="s">
        <v>4646</v>
      </c>
      <c r="H1253" s="431">
        <f>VLOOKUP(A1253,'02.04.2024'!$A$2:$D$70989,3,FALSE)</f>
        <v>2087</v>
      </c>
      <c r="I1253" s="432"/>
      <c r="J1253" s="432">
        <v>200</v>
      </c>
      <c r="K1253" s="433"/>
      <c r="L1253" s="433"/>
      <c r="M1253" s="433">
        <v>45232</v>
      </c>
      <c r="N1253" s="433" t="s">
        <v>1811</v>
      </c>
      <c r="O1253" s="434">
        <v>9791036332098</v>
      </c>
      <c r="P1253" s="435" t="s">
        <v>4645</v>
      </c>
      <c r="Q1253" s="434">
        <v>4367748</v>
      </c>
      <c r="R1253" s="436">
        <v>16.899999999999999</v>
      </c>
      <c r="S1253" s="436">
        <f t="shared" si="188"/>
        <v>16.018957345971565</v>
      </c>
      <c r="T1253" s="595">
        <v>5.5E-2</v>
      </c>
      <c r="U1253" s="1082"/>
      <c r="V1253" s="438">
        <f>AC1253</f>
        <v>0</v>
      </c>
      <c r="W1253" s="439">
        <f t="shared" si="190"/>
        <v>0</v>
      </c>
      <c r="X1253" s="440"/>
      <c r="Y1253" s="440"/>
      <c r="Z1253" s="440"/>
      <c r="AA1253" s="440"/>
      <c r="AB1253" s="440"/>
      <c r="AC1253" s="441">
        <f>W1253/(1+AE1253)</f>
        <v>0</v>
      </c>
      <c r="AD1253" s="442">
        <f>IF($AC$2430&lt;85,AC1253,AC1253-(AC1253*'EN-TÊTE DÉLÉGUES'!$C$37))</f>
        <v>0</v>
      </c>
      <c r="AE1253" s="443">
        <f t="shared" si="191"/>
        <v>5.5E-2</v>
      </c>
      <c r="AF1253" s="444">
        <f>+AD1253*AE1253</f>
        <v>0</v>
      </c>
      <c r="AG1253" s="445">
        <f>+AD1253+AF1253</f>
        <v>0</v>
      </c>
    </row>
    <row r="1254" spans="1:36" s="408" customFormat="1" ht="12" customHeight="1" x14ac:dyDescent="0.15">
      <c r="A1254" s="449">
        <v>9791036316159</v>
      </c>
      <c r="B1254" s="395">
        <v>57</v>
      </c>
      <c r="C1254" s="450" t="s">
        <v>699</v>
      </c>
      <c r="D1254" s="450" t="s">
        <v>3666</v>
      </c>
      <c r="E1254" s="393" t="s">
        <v>5510</v>
      </c>
      <c r="F1254" s="450" t="s">
        <v>3868</v>
      </c>
      <c r="G1254" s="514" t="s">
        <v>3280</v>
      </c>
      <c r="H1254" s="394">
        <f>VLOOKUP(A1254,'02.04.2024'!$A$2:$D$70989,3,FALSE)</f>
        <v>1021</v>
      </c>
      <c r="I1254" s="414"/>
      <c r="J1254" s="414">
        <v>200</v>
      </c>
      <c r="K1254" s="396"/>
      <c r="L1254" s="396"/>
      <c r="M1254" s="396">
        <v>44356</v>
      </c>
      <c r="N1254" s="579"/>
      <c r="O1254" s="394">
        <v>9791036316159</v>
      </c>
      <c r="P1254" s="451" t="s">
        <v>2307</v>
      </c>
      <c r="Q1254" s="414">
        <v>1491402</v>
      </c>
      <c r="R1254" s="398">
        <v>12.9</v>
      </c>
      <c r="S1254" s="398">
        <f t="shared" si="188"/>
        <v>12.227488151658768</v>
      </c>
      <c r="T1254" s="452">
        <v>5.5E-2</v>
      </c>
      <c r="U1254" s="1077"/>
      <c r="V1254" s="400">
        <f t="shared" si="183"/>
        <v>0</v>
      </c>
      <c r="W1254" s="401">
        <f t="shared" si="190"/>
        <v>0</v>
      </c>
      <c r="X1254" s="402"/>
      <c r="Y1254" s="402"/>
      <c r="Z1254" s="402"/>
      <c r="AA1254" s="402"/>
      <c r="AB1254" s="402"/>
      <c r="AC1254" s="403">
        <f t="shared" si="189"/>
        <v>0</v>
      </c>
      <c r="AD1254" s="404">
        <f>IF($AC$2430&lt;85,AC1254,AC1254-(AC1254*'EN-TÊTE DÉLÉGUES'!$C$37))</f>
        <v>0</v>
      </c>
      <c r="AE1254" s="405">
        <f t="shared" si="191"/>
        <v>5.5E-2</v>
      </c>
      <c r="AF1254" s="406">
        <f t="shared" si="196"/>
        <v>0</v>
      </c>
      <c r="AG1254" s="407">
        <f t="shared" si="197"/>
        <v>0</v>
      </c>
    </row>
    <row r="1255" spans="1:36" s="408" customFormat="1" ht="12" customHeight="1" x14ac:dyDescent="0.15">
      <c r="A1255" s="449">
        <v>9791036316388</v>
      </c>
      <c r="B1255" s="395">
        <v>57</v>
      </c>
      <c r="C1255" s="450" t="s">
        <v>699</v>
      </c>
      <c r="D1255" s="450" t="s">
        <v>3666</v>
      </c>
      <c r="E1255" s="393" t="s">
        <v>5510</v>
      </c>
      <c r="F1255" s="450" t="s">
        <v>3868</v>
      </c>
      <c r="G1255" s="514" t="s">
        <v>4544</v>
      </c>
      <c r="H1255" s="394">
        <f>VLOOKUP(A1255,'02.04.2024'!$A$2:$D$70989,3,FALSE)</f>
        <v>1868</v>
      </c>
      <c r="I1255" s="414"/>
      <c r="J1255" s="414">
        <v>300</v>
      </c>
      <c r="K1255" s="396"/>
      <c r="L1255" s="396"/>
      <c r="M1255" s="396">
        <v>44727</v>
      </c>
      <c r="N1255" s="579"/>
      <c r="O1255" s="394">
        <v>9791036316388</v>
      </c>
      <c r="P1255" s="451" t="s">
        <v>3279</v>
      </c>
      <c r="Q1255" s="414">
        <v>1927828</v>
      </c>
      <c r="R1255" s="398">
        <v>12.9</v>
      </c>
      <c r="S1255" s="398">
        <f t="shared" si="188"/>
        <v>12.227488151658768</v>
      </c>
      <c r="T1255" s="452">
        <v>5.5E-2</v>
      </c>
      <c r="U1255" s="1077"/>
      <c r="V1255" s="400">
        <f t="shared" si="183"/>
        <v>0</v>
      </c>
      <c r="W1255" s="401">
        <f t="shared" si="190"/>
        <v>0</v>
      </c>
      <c r="X1255" s="402"/>
      <c r="Y1255" s="402"/>
      <c r="Z1255" s="402"/>
      <c r="AA1255" s="402"/>
      <c r="AB1255" s="402"/>
      <c r="AC1255" s="453">
        <f t="shared" si="189"/>
        <v>0</v>
      </c>
      <c r="AD1255" s="454">
        <f>IF($AC$2430&lt;85,AC1255,AC1255-(AC1255*'EN-TÊTE DÉLÉGUES'!$C$37))</f>
        <v>0</v>
      </c>
      <c r="AE1255" s="455">
        <f t="shared" si="191"/>
        <v>5.5E-2</v>
      </c>
      <c r="AF1255" s="456">
        <f t="shared" si="196"/>
        <v>0</v>
      </c>
      <c r="AG1255" s="457">
        <f t="shared" si="197"/>
        <v>0</v>
      </c>
    </row>
    <row r="1256" spans="1:36" s="408" customFormat="1" ht="12" customHeight="1" x14ac:dyDescent="0.15">
      <c r="A1256" s="391">
        <v>9791036319280</v>
      </c>
      <c r="B1256" s="395">
        <v>57</v>
      </c>
      <c r="C1256" s="450" t="s">
        <v>699</v>
      </c>
      <c r="D1256" s="450" t="s">
        <v>3666</v>
      </c>
      <c r="E1256" s="393" t="s">
        <v>5510</v>
      </c>
      <c r="F1256" s="450" t="s">
        <v>2595</v>
      </c>
      <c r="G1256" s="393" t="s">
        <v>3325</v>
      </c>
      <c r="H1256" s="394">
        <f>VLOOKUP(A1256,'02.04.2024'!$A$2:$D$70989,3,FALSE)</f>
        <v>795</v>
      </c>
      <c r="I1256" s="395"/>
      <c r="J1256" s="414">
        <v>300</v>
      </c>
      <c r="K1256" s="396"/>
      <c r="L1256" s="396"/>
      <c r="M1256" s="396">
        <v>44433</v>
      </c>
      <c r="N1256" s="579"/>
      <c r="O1256" s="397">
        <v>9791036319280</v>
      </c>
      <c r="P1256" s="409" t="s">
        <v>2594</v>
      </c>
      <c r="Q1256" s="397">
        <v>4624737</v>
      </c>
      <c r="R1256" s="398">
        <v>11.9</v>
      </c>
      <c r="S1256" s="398">
        <f t="shared" si="188"/>
        <v>11.279620853080569</v>
      </c>
      <c r="T1256" s="399">
        <v>5.5E-2</v>
      </c>
      <c r="U1256" s="1077"/>
      <c r="V1256" s="400">
        <f t="shared" si="183"/>
        <v>0</v>
      </c>
      <c r="W1256" s="401">
        <f t="shared" si="190"/>
        <v>0</v>
      </c>
      <c r="X1256" s="402"/>
      <c r="Y1256" s="402"/>
      <c r="Z1256" s="402"/>
      <c r="AA1256" s="402"/>
      <c r="AB1256" s="402"/>
      <c r="AC1256" s="403">
        <f t="shared" si="189"/>
        <v>0</v>
      </c>
      <c r="AD1256" s="404">
        <f>IF($AC$2430&lt;85,AC1256,AC1256-(AC1256*'EN-TÊTE DÉLÉGUES'!$C$37))</f>
        <v>0</v>
      </c>
      <c r="AE1256" s="405">
        <f t="shared" si="191"/>
        <v>5.5E-2</v>
      </c>
      <c r="AF1256" s="406">
        <f t="shared" si="196"/>
        <v>0</v>
      </c>
      <c r="AG1256" s="407">
        <f t="shared" si="197"/>
        <v>0</v>
      </c>
    </row>
    <row r="1257" spans="1:36" s="408" customFormat="1" ht="12" customHeight="1" x14ac:dyDescent="0.15">
      <c r="A1257" s="391">
        <v>9791036342189</v>
      </c>
      <c r="B1257" s="395">
        <v>57</v>
      </c>
      <c r="C1257" s="450" t="s">
        <v>699</v>
      </c>
      <c r="D1257" s="450" t="s">
        <v>3666</v>
      </c>
      <c r="E1257" s="393" t="s">
        <v>5510</v>
      </c>
      <c r="F1257" s="450" t="s">
        <v>2595</v>
      </c>
      <c r="G1257" s="393" t="s">
        <v>3669</v>
      </c>
      <c r="H1257" s="394">
        <f>VLOOKUP(A1257,'02.04.2024'!$A$2:$D$70989,3,FALSE)</f>
        <v>1695</v>
      </c>
      <c r="I1257" s="395"/>
      <c r="J1257" s="414">
        <v>300</v>
      </c>
      <c r="K1257" s="396"/>
      <c r="L1257" s="396"/>
      <c r="M1257" s="396">
        <v>44741</v>
      </c>
      <c r="N1257" s="579"/>
      <c r="O1257" s="397">
        <v>9791036342189</v>
      </c>
      <c r="P1257" s="409" t="s">
        <v>3324</v>
      </c>
      <c r="Q1257" s="397">
        <v>8580546</v>
      </c>
      <c r="R1257" s="398">
        <v>12.9</v>
      </c>
      <c r="S1257" s="398">
        <f t="shared" si="188"/>
        <v>12.227488151658768</v>
      </c>
      <c r="T1257" s="399">
        <v>5.5E-2</v>
      </c>
      <c r="U1257" s="1077"/>
      <c r="V1257" s="400">
        <f t="shared" si="183"/>
        <v>0</v>
      </c>
      <c r="W1257" s="401">
        <f t="shared" si="190"/>
        <v>0</v>
      </c>
      <c r="X1257" s="402"/>
      <c r="Y1257" s="402"/>
      <c r="Z1257" s="402"/>
      <c r="AA1257" s="402"/>
      <c r="AB1257" s="402"/>
      <c r="AC1257" s="453">
        <f t="shared" si="189"/>
        <v>0</v>
      </c>
      <c r="AD1257" s="454">
        <f>IF($AC$2430&lt;85,AC1257,AC1257-(AC1257*'EN-TÊTE DÉLÉGUES'!$C$37))</f>
        <v>0</v>
      </c>
      <c r="AE1257" s="455">
        <f t="shared" si="191"/>
        <v>5.5E-2</v>
      </c>
      <c r="AF1257" s="456">
        <f t="shared" si="196"/>
        <v>0</v>
      </c>
      <c r="AG1257" s="457">
        <f t="shared" si="197"/>
        <v>0</v>
      </c>
    </row>
    <row r="1258" spans="1:36" s="446" customFormat="1" ht="12" customHeight="1" x14ac:dyDescent="0.15">
      <c r="A1258" s="427">
        <v>9791036348150</v>
      </c>
      <c r="B1258" s="481">
        <v>57</v>
      </c>
      <c r="C1258" s="596" t="s">
        <v>699</v>
      </c>
      <c r="D1258" s="429" t="s">
        <v>3666</v>
      </c>
      <c r="E1258" s="429" t="s">
        <v>5510</v>
      </c>
      <c r="F1258" s="429" t="s">
        <v>2595</v>
      </c>
      <c r="G1258" s="469" t="s">
        <v>4370</v>
      </c>
      <c r="H1258" s="431">
        <f>VLOOKUP(A1258,'02.04.2024'!$A$2:$D$70989,3,FALSE)</f>
        <v>67</v>
      </c>
      <c r="I1258" s="432"/>
      <c r="J1258" s="481">
        <v>300</v>
      </c>
      <c r="K1258" s="433"/>
      <c r="L1258" s="433"/>
      <c r="M1258" s="433">
        <v>45056</v>
      </c>
      <c r="N1258" s="434" t="s">
        <v>1811</v>
      </c>
      <c r="O1258" s="434">
        <v>9791036348150</v>
      </c>
      <c r="P1258" s="434" t="s">
        <v>4369</v>
      </c>
      <c r="Q1258" s="470">
        <v>4021425</v>
      </c>
      <c r="R1258" s="436">
        <v>12.9</v>
      </c>
      <c r="S1258" s="436">
        <f t="shared" si="188"/>
        <v>12.227488151658768</v>
      </c>
      <c r="T1258" s="471">
        <v>5.5E-2</v>
      </c>
      <c r="U1258" s="1082"/>
      <c r="V1258" s="438">
        <f t="shared" si="183"/>
        <v>0</v>
      </c>
      <c r="W1258" s="439">
        <f t="shared" si="190"/>
        <v>0</v>
      </c>
      <c r="X1258" s="440"/>
      <c r="Y1258" s="440"/>
      <c r="Z1258" s="440"/>
      <c r="AA1258" s="440"/>
      <c r="AB1258" s="440"/>
      <c r="AC1258" s="453">
        <f t="shared" si="189"/>
        <v>0</v>
      </c>
      <c r="AD1258" s="454">
        <f>IF($AC$2430&lt;85,AC1258,AC1258-(AC1258*'EN-TÊTE DÉLÉGUES'!$C$37))</f>
        <v>0</v>
      </c>
      <c r="AE1258" s="455">
        <f t="shared" si="191"/>
        <v>5.5E-2</v>
      </c>
      <c r="AF1258" s="456">
        <f t="shared" si="196"/>
        <v>0</v>
      </c>
      <c r="AG1258" s="457">
        <f t="shared" si="197"/>
        <v>0</v>
      </c>
    </row>
    <row r="1259" spans="1:36" s="446" customFormat="1" ht="12" customHeight="1" x14ac:dyDescent="0.15">
      <c r="A1259" s="427">
        <v>9791036345067</v>
      </c>
      <c r="B1259" s="481">
        <v>57</v>
      </c>
      <c r="C1259" s="596" t="s">
        <v>696</v>
      </c>
      <c r="D1259" s="429" t="s">
        <v>3666</v>
      </c>
      <c r="E1259" s="429" t="s">
        <v>5510</v>
      </c>
      <c r="F1259" s="429" t="s">
        <v>4365</v>
      </c>
      <c r="G1259" s="469" t="s">
        <v>4475</v>
      </c>
      <c r="H1259" s="431">
        <f>VLOOKUP(A1259,'02.04.2024'!$A$2:$D$70989,3,FALSE)</f>
        <v>2139</v>
      </c>
      <c r="I1259" s="432"/>
      <c r="J1259" s="432">
        <v>200</v>
      </c>
      <c r="K1259" s="433"/>
      <c r="L1259" s="433"/>
      <c r="M1259" s="433">
        <v>45028</v>
      </c>
      <c r="N1259" s="434" t="s">
        <v>1811</v>
      </c>
      <c r="O1259" s="434">
        <v>9791036345067</v>
      </c>
      <c r="P1259" s="434" t="s">
        <v>4275</v>
      </c>
      <c r="Q1259" s="470">
        <v>2279244</v>
      </c>
      <c r="R1259" s="436">
        <v>12.9</v>
      </c>
      <c r="S1259" s="436">
        <f t="shared" si="188"/>
        <v>12.227488151658768</v>
      </c>
      <c r="T1259" s="471">
        <v>5.5E-2</v>
      </c>
      <c r="U1259" s="1082"/>
      <c r="V1259" s="438">
        <f>AC1259</f>
        <v>0</v>
      </c>
      <c r="W1259" s="439">
        <f t="shared" si="190"/>
        <v>0</v>
      </c>
      <c r="X1259" s="440"/>
      <c r="Y1259" s="440"/>
      <c r="Z1259" s="440"/>
      <c r="AA1259" s="440"/>
      <c r="AB1259" s="440"/>
      <c r="AC1259" s="453">
        <f>W1259/(1+AE1259)</f>
        <v>0</v>
      </c>
      <c r="AD1259" s="454">
        <f>IF($AC$2430&lt;85,AC1259,AC1259-(AC1259*'EN-TÊTE DÉLÉGUES'!$C$37))</f>
        <v>0</v>
      </c>
      <c r="AE1259" s="455">
        <f t="shared" si="191"/>
        <v>5.5E-2</v>
      </c>
      <c r="AF1259" s="456">
        <f>+AD1259*AE1259</f>
        <v>0</v>
      </c>
      <c r="AG1259" s="457">
        <f>+AD1259+AF1259</f>
        <v>0</v>
      </c>
    </row>
    <row r="1260" spans="1:36" s="446" customFormat="1" ht="12" customHeight="1" x14ac:dyDescent="0.15">
      <c r="A1260" s="427">
        <v>9791036345074</v>
      </c>
      <c r="B1260" s="481">
        <v>57</v>
      </c>
      <c r="C1260" s="596" t="s">
        <v>696</v>
      </c>
      <c r="D1260" s="429" t="s">
        <v>3666</v>
      </c>
      <c r="E1260" s="429" t="s">
        <v>5510</v>
      </c>
      <c r="F1260" s="429" t="s">
        <v>4365</v>
      </c>
      <c r="G1260" s="430" t="s">
        <v>4477</v>
      </c>
      <c r="H1260" s="431">
        <f>VLOOKUP(A1260,'02.04.2024'!$A$2:$D$70989,3,FALSE)</f>
        <v>2060</v>
      </c>
      <c r="I1260" s="432"/>
      <c r="J1260" s="432">
        <v>200</v>
      </c>
      <c r="K1260" s="433"/>
      <c r="L1260" s="433"/>
      <c r="M1260" s="433">
        <v>45168</v>
      </c>
      <c r="N1260" s="433" t="s">
        <v>1811</v>
      </c>
      <c r="O1260" s="434">
        <v>9791036345074</v>
      </c>
      <c r="P1260" s="435" t="s">
        <v>4476</v>
      </c>
      <c r="Q1260" s="434">
        <v>2279367</v>
      </c>
      <c r="R1260" s="436">
        <v>12.9</v>
      </c>
      <c r="S1260" s="436">
        <f t="shared" si="188"/>
        <v>12.227488151658768</v>
      </c>
      <c r="T1260" s="471">
        <v>5.5E-2</v>
      </c>
      <c r="U1260" s="1082"/>
      <c r="V1260" s="438">
        <f>AC1260</f>
        <v>0</v>
      </c>
      <c r="W1260" s="439">
        <f t="shared" si="190"/>
        <v>0</v>
      </c>
      <c r="X1260" s="440"/>
      <c r="Y1260" s="440"/>
      <c r="Z1260" s="440"/>
      <c r="AA1260" s="440"/>
      <c r="AB1260" s="440"/>
      <c r="AC1260" s="441">
        <f>W1260/(1+AE1260)</f>
        <v>0</v>
      </c>
      <c r="AD1260" s="442">
        <f>IF($AC$2430&lt;85,AC1260,AC1260-(AC1260*'EN-TÊTE DÉLÉGUES'!$C$37))</f>
        <v>0</v>
      </c>
      <c r="AE1260" s="443">
        <f t="shared" si="191"/>
        <v>5.5E-2</v>
      </c>
      <c r="AF1260" s="444">
        <f>+AD1260*AE1260</f>
        <v>0</v>
      </c>
      <c r="AG1260" s="445">
        <f>+AD1260+AF1260</f>
        <v>0</v>
      </c>
    </row>
    <row r="1261" spans="1:36" ht="12" customHeight="1" x14ac:dyDescent="0.15">
      <c r="A1261" s="98">
        <v>9791036357947</v>
      </c>
      <c r="B1261" s="356">
        <v>57</v>
      </c>
      <c r="C1261" s="99" t="s">
        <v>696</v>
      </c>
      <c r="D1261" s="99" t="s">
        <v>3666</v>
      </c>
      <c r="E1261" s="99" t="s">
        <v>5510</v>
      </c>
      <c r="F1261" s="99" t="s">
        <v>4365</v>
      </c>
      <c r="G1261" s="99" t="s">
        <v>5297</v>
      </c>
      <c r="H1261" s="100">
        <f>VLOOKUP(A1261,'02.04.2024'!$A$2:$D$70989,3,FALSE)</f>
        <v>0</v>
      </c>
      <c r="I1261" s="101"/>
      <c r="J1261" s="101">
        <v>100</v>
      </c>
      <c r="K1261" s="121"/>
      <c r="L1261" s="121">
        <v>45406</v>
      </c>
      <c r="M1261" s="121"/>
      <c r="N1261" s="121" t="s">
        <v>1811</v>
      </c>
      <c r="O1261" s="102">
        <v>9791036357947</v>
      </c>
      <c r="P1261" s="103" t="s">
        <v>5296</v>
      </c>
      <c r="Q1261" s="101">
        <v>2884701</v>
      </c>
      <c r="R1261" s="124">
        <v>12.9</v>
      </c>
      <c r="S1261" s="124">
        <f t="shared" si="188"/>
        <v>12.227488151658768</v>
      </c>
      <c r="T1261" s="355">
        <v>5.5E-2</v>
      </c>
      <c r="U1261" s="1077"/>
      <c r="V1261" s="240">
        <f>AC1261</f>
        <v>0</v>
      </c>
      <c r="W1261" s="196">
        <f t="shared" si="190"/>
        <v>0</v>
      </c>
      <c r="X1261" s="440"/>
      <c r="Y1261" s="440"/>
      <c r="Z1261" s="440"/>
      <c r="AA1261" s="440"/>
      <c r="AB1261" s="440"/>
      <c r="AC1261" s="441">
        <f>W1261/(1+AE1261)</f>
        <v>0</v>
      </c>
      <c r="AD1261" s="442">
        <f>IF($AC$2430&lt;85,AC1261,AC1261-(AC1261*'EN-TÊTE DÉLÉGUES'!$C$37))</f>
        <v>0</v>
      </c>
      <c r="AE1261" s="443">
        <f t="shared" si="191"/>
        <v>5.5E-2</v>
      </c>
      <c r="AF1261" s="444">
        <f>+AD1261*AE1261</f>
        <v>0</v>
      </c>
      <c r="AG1261" s="445">
        <f>+AD1261+AF1261</f>
        <v>0</v>
      </c>
      <c r="AH1261" s="447"/>
      <c r="AI1261" s="448"/>
      <c r="AJ1261" s="447"/>
    </row>
    <row r="1262" spans="1:36" s="408" customFormat="1" ht="12" customHeight="1" x14ac:dyDescent="0.15">
      <c r="A1262" s="391">
        <v>9791036310737</v>
      </c>
      <c r="B1262" s="414">
        <v>58</v>
      </c>
      <c r="C1262" s="450" t="s">
        <v>696</v>
      </c>
      <c r="D1262" s="450" t="s">
        <v>3666</v>
      </c>
      <c r="E1262" s="450" t="s">
        <v>5510</v>
      </c>
      <c r="F1262" s="450" t="s">
        <v>5511</v>
      </c>
      <c r="G1262" s="393" t="s">
        <v>3673</v>
      </c>
      <c r="H1262" s="394">
        <f>VLOOKUP(A1262,'02.04.2024'!$A$2:$D$70989,3,FALSE)</f>
        <v>914</v>
      </c>
      <c r="I1262" s="395"/>
      <c r="J1262" s="414">
        <v>800</v>
      </c>
      <c r="K1262" s="396"/>
      <c r="L1262" s="396"/>
      <c r="M1262" s="396">
        <v>44510</v>
      </c>
      <c r="N1262" s="516"/>
      <c r="O1262" s="397">
        <v>9791036310737</v>
      </c>
      <c r="P1262" s="395" t="s">
        <v>2769</v>
      </c>
      <c r="Q1262" s="395">
        <v>5069734</v>
      </c>
      <c r="R1262" s="398">
        <v>10.9</v>
      </c>
      <c r="S1262" s="398">
        <f t="shared" si="188"/>
        <v>10.33175355450237</v>
      </c>
      <c r="T1262" s="399">
        <v>5.5E-2</v>
      </c>
      <c r="U1262" s="1077"/>
      <c r="V1262" s="400">
        <f t="shared" si="183"/>
        <v>0</v>
      </c>
      <c r="W1262" s="401">
        <f t="shared" si="190"/>
        <v>0</v>
      </c>
      <c r="X1262" s="402"/>
      <c r="Y1262" s="402"/>
      <c r="Z1262" s="402"/>
      <c r="AA1262" s="402"/>
      <c r="AB1262" s="402"/>
      <c r="AC1262" s="403">
        <f t="shared" si="189"/>
        <v>0</v>
      </c>
      <c r="AD1262" s="404">
        <f>IF($AC$2430&lt;85,AC1262,AC1262-(AC1262*'EN-TÊTE DÉLÉGUES'!$C$37))</f>
        <v>0</v>
      </c>
      <c r="AE1262" s="405">
        <f t="shared" si="191"/>
        <v>5.5E-2</v>
      </c>
      <c r="AF1262" s="406">
        <f t="shared" si="196"/>
        <v>0</v>
      </c>
      <c r="AG1262" s="407">
        <f t="shared" si="197"/>
        <v>0</v>
      </c>
    </row>
    <row r="1263" spans="1:36" s="446" customFormat="1" ht="12" customHeight="1" x14ac:dyDescent="0.15">
      <c r="A1263" s="427">
        <v>9791036354311</v>
      </c>
      <c r="B1263" s="481">
        <v>58</v>
      </c>
      <c r="C1263" s="430" t="s">
        <v>696</v>
      </c>
      <c r="D1263" s="430" t="s">
        <v>3666</v>
      </c>
      <c r="E1263" s="430" t="s">
        <v>5510</v>
      </c>
      <c r="F1263" s="430" t="s">
        <v>5511</v>
      </c>
      <c r="G1263" s="430" t="s">
        <v>4478</v>
      </c>
      <c r="H1263" s="431">
        <f>VLOOKUP(A1263,'02.04.2024'!$A$2:$D$70989,3,FALSE)</f>
        <v>63</v>
      </c>
      <c r="I1263" s="432"/>
      <c r="J1263" s="432">
        <v>200</v>
      </c>
      <c r="K1263" s="433"/>
      <c r="L1263" s="433"/>
      <c r="M1263" s="433">
        <v>45168</v>
      </c>
      <c r="N1263" s="433" t="s">
        <v>1811</v>
      </c>
      <c r="O1263" s="434">
        <v>9791036354311</v>
      </c>
      <c r="P1263" s="435" t="s">
        <v>4479</v>
      </c>
      <c r="Q1263" s="434">
        <v>8188736</v>
      </c>
      <c r="R1263" s="436">
        <v>16.899999999999999</v>
      </c>
      <c r="S1263" s="436">
        <f t="shared" si="188"/>
        <v>16.018957345971565</v>
      </c>
      <c r="T1263" s="437">
        <v>5.5E-2</v>
      </c>
      <c r="U1263" s="1082"/>
      <c r="V1263" s="438">
        <f t="shared" si="183"/>
        <v>0</v>
      </c>
      <c r="W1263" s="439">
        <f t="shared" si="190"/>
        <v>0</v>
      </c>
      <c r="X1263" s="440"/>
      <c r="Y1263" s="440"/>
      <c r="Z1263" s="440"/>
      <c r="AA1263" s="440"/>
      <c r="AB1263" s="440"/>
      <c r="AC1263" s="441">
        <f t="shared" si="189"/>
        <v>0</v>
      </c>
      <c r="AD1263" s="442">
        <f>IF($AC$2430&lt;85,AC1263,AC1263-(AC1263*'EN-TÊTE DÉLÉGUES'!$C$37))</f>
        <v>0</v>
      </c>
      <c r="AE1263" s="443">
        <f t="shared" si="191"/>
        <v>5.5E-2</v>
      </c>
      <c r="AF1263" s="444">
        <f t="shared" si="196"/>
        <v>0</v>
      </c>
      <c r="AG1263" s="445">
        <f t="shared" si="197"/>
        <v>0</v>
      </c>
    </row>
    <row r="1264" spans="1:36" s="446" customFormat="1" ht="12" customHeight="1" x14ac:dyDescent="0.15">
      <c r="A1264" s="427">
        <v>9791036348143</v>
      </c>
      <c r="B1264" s="481">
        <v>58</v>
      </c>
      <c r="C1264" s="596" t="s">
        <v>696</v>
      </c>
      <c r="D1264" s="429" t="s">
        <v>3666</v>
      </c>
      <c r="E1264" s="429" t="s">
        <v>5510</v>
      </c>
      <c r="F1264" s="429" t="s">
        <v>5511</v>
      </c>
      <c r="G1264" s="469" t="s">
        <v>4368</v>
      </c>
      <c r="H1264" s="431">
        <f>VLOOKUP(A1264,'02.04.2024'!$A$2:$D$70989,3,FALSE)</f>
        <v>826</v>
      </c>
      <c r="I1264" s="432"/>
      <c r="J1264" s="432">
        <v>200</v>
      </c>
      <c r="K1264" s="433"/>
      <c r="L1264" s="433"/>
      <c r="M1264" s="433">
        <v>45070</v>
      </c>
      <c r="N1264" s="434" t="s">
        <v>1811</v>
      </c>
      <c r="O1264" s="434">
        <v>9791036348143</v>
      </c>
      <c r="P1264" s="434" t="s">
        <v>4367</v>
      </c>
      <c r="Q1264" s="470">
        <v>4040524</v>
      </c>
      <c r="R1264" s="436">
        <v>10.9</v>
      </c>
      <c r="S1264" s="436">
        <f t="shared" si="188"/>
        <v>10.33175355450237</v>
      </c>
      <c r="T1264" s="471">
        <v>5.5E-2</v>
      </c>
      <c r="U1264" s="1082"/>
      <c r="V1264" s="438">
        <f>AC1264</f>
        <v>0</v>
      </c>
      <c r="W1264" s="439">
        <f t="shared" si="190"/>
        <v>0</v>
      </c>
      <c r="X1264" s="440"/>
      <c r="Y1264" s="440"/>
      <c r="Z1264" s="440"/>
      <c r="AA1264" s="440"/>
      <c r="AB1264" s="440"/>
      <c r="AC1264" s="453">
        <f>W1264/(1+AE1264)</f>
        <v>0</v>
      </c>
      <c r="AD1264" s="454">
        <f>IF($AC$2430&lt;85,AC1264,AC1264-(AC1264*'EN-TÊTE DÉLÉGUES'!$C$37))</f>
        <v>0</v>
      </c>
      <c r="AE1264" s="455">
        <f t="shared" si="191"/>
        <v>5.5E-2</v>
      </c>
      <c r="AF1264" s="456">
        <f>+AD1264*AE1264</f>
        <v>0</v>
      </c>
      <c r="AG1264" s="457">
        <f>+AD1264+AF1264</f>
        <v>0</v>
      </c>
    </row>
    <row r="1265" spans="1:36" s="446" customFormat="1" ht="12" customHeight="1" x14ac:dyDescent="0.15">
      <c r="A1265" s="937">
        <v>9791036356148</v>
      </c>
      <c r="B1265" s="1157">
        <v>58</v>
      </c>
      <c r="C1265" s="1158" t="s">
        <v>696</v>
      </c>
      <c r="D1265" s="953" t="s">
        <v>3666</v>
      </c>
      <c r="E1265" s="939" t="s">
        <v>5510</v>
      </c>
      <c r="F1265" s="939" t="s">
        <v>5511</v>
      </c>
      <c r="G1265" s="939" t="s">
        <v>4990</v>
      </c>
      <c r="H1265" s="941">
        <f>VLOOKUP(A1265,'02.04.2024'!$A$2:$D$70989,3,FALSE)</f>
        <v>2487</v>
      </c>
      <c r="I1265" s="941"/>
      <c r="J1265" s="938">
        <v>200</v>
      </c>
      <c r="K1265" s="942"/>
      <c r="L1265" s="942"/>
      <c r="M1265" s="942">
        <v>45371</v>
      </c>
      <c r="N1265" s="942" t="s">
        <v>1811</v>
      </c>
      <c r="O1265" s="943">
        <v>9791036356148</v>
      </c>
      <c r="P1265" s="943" t="s">
        <v>4989</v>
      </c>
      <c r="Q1265" s="943">
        <v>1199119</v>
      </c>
      <c r="R1265" s="954">
        <v>12.9</v>
      </c>
      <c r="S1265" s="945">
        <f t="shared" si="188"/>
        <v>12.227488151658768</v>
      </c>
      <c r="T1265" s="955">
        <v>5.5E-2</v>
      </c>
      <c r="U1265" s="1101"/>
      <c r="V1265" s="947">
        <f>AC1265</f>
        <v>0</v>
      </c>
      <c r="W1265" s="948">
        <f t="shared" si="190"/>
        <v>0</v>
      </c>
      <c r="X1265" s="440"/>
      <c r="Y1265" s="440"/>
      <c r="Z1265" s="440"/>
      <c r="AA1265" s="440"/>
      <c r="AB1265" s="440"/>
      <c r="AC1265" s="441">
        <f>W1265/(1+AE1265)</f>
        <v>0</v>
      </c>
      <c r="AD1265" s="442">
        <f>IF($AC$2430&lt;85,AC1265,AC1265-(AC1265*'EN-TÊTE DÉLÉGUES'!$C$37))</f>
        <v>0</v>
      </c>
      <c r="AE1265" s="443">
        <f t="shared" si="191"/>
        <v>5.5E-2</v>
      </c>
      <c r="AF1265" s="444">
        <f>+AD1265*AE1265</f>
        <v>0</v>
      </c>
      <c r="AG1265" s="445">
        <f>+AD1265+AF1265</f>
        <v>0</v>
      </c>
    </row>
    <row r="1266" spans="1:36" s="446" customFormat="1" ht="12" customHeight="1" x14ac:dyDescent="0.15">
      <c r="A1266" s="427">
        <v>9791036342455</v>
      </c>
      <c r="B1266" s="481">
        <v>58</v>
      </c>
      <c r="C1266" s="596" t="s">
        <v>696</v>
      </c>
      <c r="D1266" s="429" t="s">
        <v>3666</v>
      </c>
      <c r="E1266" s="429" t="s">
        <v>5510</v>
      </c>
      <c r="F1266" s="430" t="s">
        <v>4494</v>
      </c>
      <c r="G1266" s="430" t="s">
        <v>5302</v>
      </c>
      <c r="H1266" s="431">
        <f>VLOOKUP(A1266,'02.04.2024'!$A$2:$D$70989,3,FALSE)</f>
        <v>1927</v>
      </c>
      <c r="I1266" s="432"/>
      <c r="J1266" s="432">
        <v>200</v>
      </c>
      <c r="K1266" s="433"/>
      <c r="L1266" s="433"/>
      <c r="M1266" s="433">
        <v>45175</v>
      </c>
      <c r="N1266" s="433" t="s">
        <v>1811</v>
      </c>
      <c r="O1266" s="434">
        <v>9791036342455</v>
      </c>
      <c r="P1266" s="435" t="s">
        <v>4493</v>
      </c>
      <c r="Q1266" s="434">
        <v>8909148</v>
      </c>
      <c r="R1266" s="436">
        <v>12.9</v>
      </c>
      <c r="S1266" s="436">
        <f t="shared" ref="S1266:S1329" si="198">R1266/(1+T1266)</f>
        <v>12.227488151658768</v>
      </c>
      <c r="T1266" s="471">
        <v>5.5E-2</v>
      </c>
      <c r="U1266" s="1082"/>
      <c r="V1266" s="438">
        <f>AC1266</f>
        <v>0</v>
      </c>
      <c r="W1266" s="439">
        <f t="shared" si="190"/>
        <v>0</v>
      </c>
      <c r="X1266" s="440"/>
      <c r="Y1266" s="440"/>
      <c r="Z1266" s="440"/>
      <c r="AA1266" s="440"/>
      <c r="AB1266" s="440"/>
      <c r="AC1266" s="441">
        <f>W1266/(1+AE1266)</f>
        <v>0</v>
      </c>
      <c r="AD1266" s="442">
        <f>IF($AC$2430&lt;85,AC1266,AC1266-(AC1266*'EN-TÊTE DÉLÉGUES'!$C$37))</f>
        <v>0</v>
      </c>
      <c r="AE1266" s="443">
        <f t="shared" si="191"/>
        <v>5.5E-2</v>
      </c>
      <c r="AF1266" s="444">
        <f>+AD1266*AE1266</f>
        <v>0</v>
      </c>
      <c r="AG1266" s="445">
        <f>+AD1266+AF1266</f>
        <v>0</v>
      </c>
    </row>
    <row r="1267" spans="1:36" ht="12" customHeight="1" x14ac:dyDescent="0.15">
      <c r="A1267" s="98">
        <v>9791036357930</v>
      </c>
      <c r="B1267" s="356">
        <v>58</v>
      </c>
      <c r="C1267" s="99" t="s">
        <v>696</v>
      </c>
      <c r="D1267" s="99" t="s">
        <v>3666</v>
      </c>
      <c r="E1267" s="99" t="s">
        <v>5510</v>
      </c>
      <c r="F1267" s="99" t="s">
        <v>4494</v>
      </c>
      <c r="G1267" s="99" t="s">
        <v>5303</v>
      </c>
      <c r="H1267" s="100">
        <f>VLOOKUP(A1267,'02.04.2024'!$A$2:$D$70989,3,FALSE)</f>
        <v>0</v>
      </c>
      <c r="I1267" s="101"/>
      <c r="J1267" s="101">
        <v>100</v>
      </c>
      <c r="K1267" s="121"/>
      <c r="L1267" s="121">
        <v>45455</v>
      </c>
      <c r="M1267" s="121"/>
      <c r="N1267" s="121" t="s">
        <v>1811</v>
      </c>
      <c r="O1267" s="102">
        <v>9791036357930</v>
      </c>
      <c r="P1267" s="103" t="s">
        <v>5304</v>
      </c>
      <c r="Q1267" s="101">
        <v>2884578</v>
      </c>
      <c r="R1267" s="124">
        <v>12.9</v>
      </c>
      <c r="S1267" s="124">
        <f t="shared" si="198"/>
        <v>12.227488151658768</v>
      </c>
      <c r="T1267" s="355">
        <v>5.5E-2</v>
      </c>
      <c r="U1267" s="1077"/>
      <c r="V1267" s="240">
        <f>AC1267</f>
        <v>0</v>
      </c>
      <c r="W1267" s="196">
        <f t="shared" si="190"/>
        <v>0</v>
      </c>
      <c r="X1267" s="440"/>
      <c r="Y1267" s="440"/>
      <c r="Z1267" s="440"/>
      <c r="AA1267" s="440"/>
      <c r="AB1267" s="440"/>
      <c r="AC1267" s="441">
        <f>W1267/(1+AE1267)</f>
        <v>0</v>
      </c>
      <c r="AD1267" s="442">
        <f>IF($AC$2430&lt;85,AC1267,AC1267-(AC1267*'EN-TÊTE DÉLÉGUES'!$C$37))</f>
        <v>0</v>
      </c>
      <c r="AE1267" s="443">
        <f t="shared" si="191"/>
        <v>5.5E-2</v>
      </c>
      <c r="AF1267" s="444">
        <f>+AD1267*AE1267</f>
        <v>0</v>
      </c>
      <c r="AG1267" s="445">
        <f>+AD1267+AF1267</f>
        <v>0</v>
      </c>
      <c r="AH1267" s="447"/>
      <c r="AI1267" s="448"/>
      <c r="AJ1267" s="447"/>
    </row>
    <row r="1268" spans="1:36" s="408" customFormat="1" ht="12" customHeight="1" x14ac:dyDescent="0.15">
      <c r="A1268" s="449">
        <v>9791036309762</v>
      </c>
      <c r="B1268" s="414">
        <v>58</v>
      </c>
      <c r="C1268" s="450" t="s">
        <v>696</v>
      </c>
      <c r="D1268" s="450" t="s">
        <v>3666</v>
      </c>
      <c r="E1268" s="450" t="s">
        <v>5510</v>
      </c>
      <c r="F1268" s="450" t="s">
        <v>4166</v>
      </c>
      <c r="G1268" s="450" t="s">
        <v>3658</v>
      </c>
      <c r="H1268" s="394">
        <f>VLOOKUP(A1268,'02.04.2024'!$A$2:$D$70989,3,FALSE)</f>
        <v>206</v>
      </c>
      <c r="I1268" s="395"/>
      <c r="J1268" s="395">
        <v>200</v>
      </c>
      <c r="K1268" s="396"/>
      <c r="L1268" s="396"/>
      <c r="M1268" s="396">
        <v>43628</v>
      </c>
      <c r="N1268" s="579"/>
      <c r="O1268" s="394">
        <v>9791036309762</v>
      </c>
      <c r="P1268" s="451" t="s">
        <v>1110</v>
      </c>
      <c r="Q1268" s="394">
        <v>4174151</v>
      </c>
      <c r="R1268" s="398">
        <v>12.9</v>
      </c>
      <c r="S1268" s="398">
        <f t="shared" si="198"/>
        <v>12.227488151658768</v>
      </c>
      <c r="T1268" s="452">
        <v>5.5E-2</v>
      </c>
      <c r="U1268" s="1077"/>
      <c r="V1268" s="400">
        <f t="shared" si="183"/>
        <v>0</v>
      </c>
      <c r="W1268" s="401">
        <f t="shared" si="190"/>
        <v>0</v>
      </c>
      <c r="X1268" s="402"/>
      <c r="Y1268" s="402"/>
      <c r="Z1268" s="402"/>
      <c r="AA1268" s="402"/>
      <c r="AB1268" s="402"/>
      <c r="AC1268" s="403">
        <f t="shared" si="189"/>
        <v>0</v>
      </c>
      <c r="AD1268" s="404">
        <f>IF($AC$2430&lt;85,AC1268,AC1268-(AC1268*'EN-TÊTE DÉLÉGUES'!$C$37))</f>
        <v>0</v>
      </c>
      <c r="AE1268" s="405">
        <f t="shared" si="191"/>
        <v>5.5E-2</v>
      </c>
      <c r="AF1268" s="406">
        <f t="shared" si="196"/>
        <v>0</v>
      </c>
      <c r="AG1268" s="407">
        <f t="shared" si="197"/>
        <v>0</v>
      </c>
    </row>
    <row r="1269" spans="1:36" s="408" customFormat="1" ht="12" customHeight="1" x14ac:dyDescent="0.15">
      <c r="A1269" s="391">
        <v>9791036309786</v>
      </c>
      <c r="B1269" s="414">
        <v>58</v>
      </c>
      <c r="C1269" s="426" t="s">
        <v>696</v>
      </c>
      <c r="D1269" s="450" t="s">
        <v>3666</v>
      </c>
      <c r="E1269" s="393" t="s">
        <v>5510</v>
      </c>
      <c r="F1269" s="393" t="s">
        <v>3052</v>
      </c>
      <c r="G1269" s="393" t="s">
        <v>1517</v>
      </c>
      <c r="H1269" s="394">
        <f>VLOOKUP(A1269,'02.04.2024'!$A$2:$D$70989,3,FALSE)</f>
        <v>360</v>
      </c>
      <c r="I1269" s="395"/>
      <c r="J1269" s="414">
        <v>300</v>
      </c>
      <c r="K1269" s="396"/>
      <c r="L1269" s="396"/>
      <c r="M1269" s="396">
        <v>43775</v>
      </c>
      <c r="N1269" s="579"/>
      <c r="O1269" s="397">
        <v>9791036309786</v>
      </c>
      <c r="P1269" s="409" t="s">
        <v>1477</v>
      </c>
      <c r="Q1269" s="397">
        <v>4463095</v>
      </c>
      <c r="R1269" s="398">
        <v>12.9</v>
      </c>
      <c r="S1269" s="398">
        <f t="shared" si="198"/>
        <v>12.227488151658768</v>
      </c>
      <c r="T1269" s="399">
        <v>5.5E-2</v>
      </c>
      <c r="U1269" s="1077"/>
      <c r="V1269" s="400">
        <f t="shared" si="183"/>
        <v>0</v>
      </c>
      <c r="W1269" s="401">
        <f t="shared" si="190"/>
        <v>0</v>
      </c>
      <c r="X1269" s="402"/>
      <c r="Y1269" s="402"/>
      <c r="Z1269" s="402"/>
      <c r="AA1269" s="402"/>
      <c r="AB1269" s="402"/>
      <c r="AC1269" s="403">
        <f t="shared" si="189"/>
        <v>0</v>
      </c>
      <c r="AD1269" s="404">
        <f>IF($AC$2430&lt;85,AC1269,AC1269-(AC1269*'EN-TÊTE DÉLÉGUES'!$C$37))</f>
        <v>0</v>
      </c>
      <c r="AE1269" s="405">
        <f t="shared" si="191"/>
        <v>5.5E-2</v>
      </c>
      <c r="AF1269" s="406">
        <f t="shared" si="196"/>
        <v>0</v>
      </c>
      <c r="AG1269" s="407">
        <f t="shared" si="197"/>
        <v>0</v>
      </c>
    </row>
    <row r="1270" spans="1:36" s="408" customFormat="1" ht="12" customHeight="1" x14ac:dyDescent="0.15">
      <c r="A1270" s="391">
        <v>9791036313240</v>
      </c>
      <c r="B1270" s="414">
        <v>58</v>
      </c>
      <c r="C1270" s="393" t="s">
        <v>696</v>
      </c>
      <c r="D1270" s="450" t="s">
        <v>3666</v>
      </c>
      <c r="E1270" s="393" t="s">
        <v>5510</v>
      </c>
      <c r="F1270" s="393" t="s">
        <v>2292</v>
      </c>
      <c r="G1270" s="393" t="s">
        <v>2293</v>
      </c>
      <c r="H1270" s="394">
        <f>VLOOKUP(A1270,'02.04.2024'!$A$2:$D$70989,3,FALSE)</f>
        <v>116</v>
      </c>
      <c r="I1270" s="395"/>
      <c r="J1270" s="414">
        <v>300</v>
      </c>
      <c r="K1270" s="396"/>
      <c r="L1270" s="396"/>
      <c r="M1270" s="396">
        <v>44230</v>
      </c>
      <c r="N1270" s="579"/>
      <c r="O1270" s="397">
        <v>9791036313240</v>
      </c>
      <c r="P1270" s="409" t="s">
        <v>2291</v>
      </c>
      <c r="Q1270" s="397">
        <v>6608139</v>
      </c>
      <c r="R1270" s="398">
        <v>10.9</v>
      </c>
      <c r="S1270" s="398">
        <f t="shared" si="198"/>
        <v>10.33175355450237</v>
      </c>
      <c r="T1270" s="399">
        <v>5.5E-2</v>
      </c>
      <c r="U1270" s="1077"/>
      <c r="V1270" s="400">
        <f t="shared" ref="V1270:V1280" si="199">AC1270</f>
        <v>0</v>
      </c>
      <c r="W1270" s="401">
        <f t="shared" si="190"/>
        <v>0</v>
      </c>
      <c r="X1270" s="402"/>
      <c r="Y1270" s="402"/>
      <c r="Z1270" s="402"/>
      <c r="AA1270" s="402"/>
      <c r="AB1270" s="402"/>
      <c r="AC1270" s="403">
        <f t="shared" ref="AC1270:AC1280" si="200">W1270/(1+AE1270)</f>
        <v>0</v>
      </c>
      <c r="AD1270" s="404">
        <f>IF($AC$2430&lt;85,AC1270,AC1270-(AC1270*'EN-TÊTE DÉLÉGUES'!$C$37))</f>
        <v>0</v>
      </c>
      <c r="AE1270" s="405">
        <f t="shared" si="191"/>
        <v>5.5E-2</v>
      </c>
      <c r="AF1270" s="406">
        <f t="shared" ref="AF1270:AF1280" si="201">+AD1270*AE1270</f>
        <v>0</v>
      </c>
      <c r="AG1270" s="407">
        <f t="shared" ref="AG1270:AG1280" si="202">+AD1270+AF1270</f>
        <v>0</v>
      </c>
    </row>
    <row r="1271" spans="1:36" s="408" customFormat="1" ht="12" customHeight="1" x14ac:dyDescent="0.15">
      <c r="A1271" s="391">
        <v>9791036313257</v>
      </c>
      <c r="B1271" s="414">
        <v>58</v>
      </c>
      <c r="C1271" s="450" t="s">
        <v>696</v>
      </c>
      <c r="D1271" s="450" t="s">
        <v>3666</v>
      </c>
      <c r="E1271" s="393" t="s">
        <v>5510</v>
      </c>
      <c r="F1271" s="393" t="s">
        <v>2292</v>
      </c>
      <c r="G1271" s="393" t="s">
        <v>2572</v>
      </c>
      <c r="H1271" s="394">
        <f>VLOOKUP(A1271,'02.04.2024'!$A$2:$D$70989,3,FALSE)</f>
        <v>1047</v>
      </c>
      <c r="I1271" s="395"/>
      <c r="J1271" s="414">
        <v>300</v>
      </c>
      <c r="K1271" s="396"/>
      <c r="L1271" s="396"/>
      <c r="M1271" s="396">
        <v>44503</v>
      </c>
      <c r="N1271" s="579"/>
      <c r="O1271" s="397">
        <v>9791036313257</v>
      </c>
      <c r="P1271" s="409" t="s">
        <v>2573</v>
      </c>
      <c r="Q1271" s="397">
        <v>6620083</v>
      </c>
      <c r="R1271" s="398">
        <v>11.9</v>
      </c>
      <c r="S1271" s="398">
        <f t="shared" si="198"/>
        <v>11.279620853080569</v>
      </c>
      <c r="T1271" s="399">
        <v>5.5E-2</v>
      </c>
      <c r="U1271" s="1077"/>
      <c r="V1271" s="400">
        <f t="shared" si="199"/>
        <v>0</v>
      </c>
      <c r="W1271" s="401">
        <f t="shared" si="190"/>
        <v>0</v>
      </c>
      <c r="X1271" s="402"/>
      <c r="Y1271" s="402"/>
      <c r="Z1271" s="402"/>
      <c r="AA1271" s="402"/>
      <c r="AB1271" s="402"/>
      <c r="AC1271" s="403">
        <f t="shared" si="200"/>
        <v>0</v>
      </c>
      <c r="AD1271" s="404">
        <f>IF($AC$2430&lt;85,AC1271,AC1271-(AC1271*'EN-TÊTE DÉLÉGUES'!$C$37))</f>
        <v>0</v>
      </c>
      <c r="AE1271" s="405">
        <f t="shared" si="191"/>
        <v>5.5E-2</v>
      </c>
      <c r="AF1271" s="406">
        <f t="shared" si="201"/>
        <v>0</v>
      </c>
      <c r="AG1271" s="407">
        <f t="shared" si="202"/>
        <v>0</v>
      </c>
    </row>
    <row r="1272" spans="1:36" s="408" customFormat="1" ht="12" customHeight="1" x14ac:dyDescent="0.15">
      <c r="A1272" s="391">
        <v>9791036326264</v>
      </c>
      <c r="B1272" s="414">
        <v>58</v>
      </c>
      <c r="C1272" s="450" t="s">
        <v>696</v>
      </c>
      <c r="D1272" s="450" t="s">
        <v>3666</v>
      </c>
      <c r="E1272" s="393" t="s">
        <v>5510</v>
      </c>
      <c r="F1272" s="393" t="s">
        <v>2292</v>
      </c>
      <c r="G1272" s="393" t="s">
        <v>3286</v>
      </c>
      <c r="H1272" s="394">
        <f>VLOOKUP(A1272,'02.04.2024'!$A$2:$D$70989,3,FALSE)</f>
        <v>1621</v>
      </c>
      <c r="I1272" s="395"/>
      <c r="J1272" s="414">
        <v>300</v>
      </c>
      <c r="K1272" s="396"/>
      <c r="L1272" s="396"/>
      <c r="M1272" s="396">
        <v>44720</v>
      </c>
      <c r="N1272" s="579"/>
      <c r="O1272" s="397">
        <v>9791036326264</v>
      </c>
      <c r="P1272" s="409" t="s">
        <v>3285</v>
      </c>
      <c r="Q1272" s="397">
        <v>8823515</v>
      </c>
      <c r="R1272" s="398">
        <v>11.9</v>
      </c>
      <c r="S1272" s="398">
        <f t="shared" si="198"/>
        <v>11.279620853080569</v>
      </c>
      <c r="T1272" s="399">
        <v>5.5E-2</v>
      </c>
      <c r="U1272" s="1077"/>
      <c r="V1272" s="400">
        <f t="shared" si="199"/>
        <v>0</v>
      </c>
      <c r="W1272" s="401">
        <f t="shared" si="190"/>
        <v>0</v>
      </c>
      <c r="X1272" s="402"/>
      <c r="Y1272" s="402"/>
      <c r="Z1272" s="402"/>
      <c r="AA1272" s="402"/>
      <c r="AB1272" s="402"/>
      <c r="AC1272" s="453">
        <f t="shared" si="200"/>
        <v>0</v>
      </c>
      <c r="AD1272" s="454">
        <f>IF($AC$2430&lt;85,AC1272,AC1272-(AC1272*'EN-TÊTE DÉLÉGUES'!$C$37))</f>
        <v>0</v>
      </c>
      <c r="AE1272" s="455">
        <f t="shared" si="191"/>
        <v>5.5E-2</v>
      </c>
      <c r="AF1272" s="456">
        <f t="shared" si="201"/>
        <v>0</v>
      </c>
      <c r="AG1272" s="457">
        <f t="shared" si="202"/>
        <v>0</v>
      </c>
    </row>
    <row r="1273" spans="1:36" ht="12" customHeight="1" x14ac:dyDescent="0.15">
      <c r="A1273" s="98">
        <v>9791036350511</v>
      </c>
      <c r="B1273" s="356">
        <v>58</v>
      </c>
      <c r="C1273" s="99" t="s">
        <v>696</v>
      </c>
      <c r="D1273" s="99" t="s">
        <v>3666</v>
      </c>
      <c r="E1273" s="99" t="s">
        <v>5510</v>
      </c>
      <c r="F1273" s="99" t="s">
        <v>5310</v>
      </c>
      <c r="G1273" s="99" t="s">
        <v>5311</v>
      </c>
      <c r="H1273" s="100">
        <f>VLOOKUP(A1273,'02.04.2024'!$A$2:$D$70989,3,FALSE)</f>
        <v>0</v>
      </c>
      <c r="I1273" s="101"/>
      <c r="J1273" s="101">
        <v>100</v>
      </c>
      <c r="K1273" s="121"/>
      <c r="L1273" s="121">
        <v>45385</v>
      </c>
      <c r="M1273" s="121"/>
      <c r="N1273" s="121" t="s">
        <v>1811</v>
      </c>
      <c r="O1273" s="102">
        <v>9791036350511</v>
      </c>
      <c r="P1273" s="103" t="s">
        <v>5312</v>
      </c>
      <c r="Q1273" s="101">
        <v>5294748</v>
      </c>
      <c r="R1273" s="124">
        <v>10.9</v>
      </c>
      <c r="S1273" s="124">
        <f t="shared" si="198"/>
        <v>10.33175355450237</v>
      </c>
      <c r="T1273" s="355">
        <v>5.5E-2</v>
      </c>
      <c r="U1273" s="1077"/>
      <c r="V1273" s="240">
        <f t="shared" si="199"/>
        <v>0</v>
      </c>
      <c r="W1273" s="196">
        <f t="shared" si="190"/>
        <v>0</v>
      </c>
      <c r="AC1273" s="441">
        <f t="shared" si="200"/>
        <v>0</v>
      </c>
      <c r="AD1273" s="442">
        <f>IF($AC$2430&lt;85,AC1273,AC1273-(AC1273*'EN-TÊTE DÉLÉGUES'!$C$37))</f>
        <v>0</v>
      </c>
      <c r="AE1273" s="443">
        <f t="shared" si="191"/>
        <v>5.5E-2</v>
      </c>
      <c r="AF1273" s="444">
        <f t="shared" si="201"/>
        <v>0</v>
      </c>
      <c r="AG1273" s="445">
        <f t="shared" si="202"/>
        <v>0</v>
      </c>
      <c r="AH1273" s="447"/>
      <c r="AI1273" s="448"/>
      <c r="AJ1273" s="447"/>
    </row>
    <row r="1274" spans="1:36" s="408" customFormat="1" ht="12" customHeight="1" x14ac:dyDescent="0.15">
      <c r="A1274" s="391">
        <v>9791036329043</v>
      </c>
      <c r="B1274" s="395">
        <v>58</v>
      </c>
      <c r="C1274" s="450" t="s">
        <v>699</v>
      </c>
      <c r="D1274" s="450" t="s">
        <v>3666</v>
      </c>
      <c r="E1274" s="393" t="s">
        <v>5510</v>
      </c>
      <c r="F1274" s="393" t="s">
        <v>3965</v>
      </c>
      <c r="G1274" s="393" t="s">
        <v>3964</v>
      </c>
      <c r="H1274" s="394">
        <f>VLOOKUP(A1274,'02.04.2024'!$A$2:$D$70989,3,FALSE)</f>
        <v>3059</v>
      </c>
      <c r="I1274" s="394"/>
      <c r="J1274" s="395">
        <v>300</v>
      </c>
      <c r="K1274" s="396"/>
      <c r="L1274" s="396"/>
      <c r="M1274" s="396">
        <v>44811</v>
      </c>
      <c r="N1274" s="396"/>
      <c r="O1274" s="397">
        <v>9791036329043</v>
      </c>
      <c r="P1274" s="397" t="s">
        <v>3789</v>
      </c>
      <c r="Q1274" s="397">
        <v>2934043</v>
      </c>
      <c r="R1274" s="490">
        <v>12.9</v>
      </c>
      <c r="S1274" s="398">
        <f t="shared" si="198"/>
        <v>12.227488151658768</v>
      </c>
      <c r="T1274" s="399">
        <v>5.5E-2</v>
      </c>
      <c r="U1274" s="1077"/>
      <c r="V1274" s="400">
        <f t="shared" si="199"/>
        <v>0</v>
      </c>
      <c r="W1274" s="401">
        <f t="shared" si="190"/>
        <v>0</v>
      </c>
      <c r="X1274" s="491"/>
      <c r="Y1274" s="402"/>
      <c r="Z1274" s="402"/>
      <c r="AA1274" s="402"/>
      <c r="AB1274" s="402"/>
      <c r="AC1274" s="403">
        <f t="shared" si="200"/>
        <v>0</v>
      </c>
      <c r="AD1274" s="404">
        <f>IF($AC$2430&lt;85,AC1274,AC1274-(AC1274*'EN-TÊTE DÉLÉGUES'!$C$37))</f>
        <v>0</v>
      </c>
      <c r="AE1274" s="405">
        <f t="shared" si="191"/>
        <v>5.5E-2</v>
      </c>
      <c r="AF1274" s="406">
        <f t="shared" si="201"/>
        <v>0</v>
      </c>
      <c r="AG1274" s="407">
        <f t="shared" si="202"/>
        <v>0</v>
      </c>
      <c r="AH1274" s="492"/>
    </row>
    <row r="1275" spans="1:36" s="446" customFormat="1" ht="12" customHeight="1" x14ac:dyDescent="0.15">
      <c r="A1275" s="427">
        <v>9791036347337</v>
      </c>
      <c r="B1275" s="481">
        <v>58</v>
      </c>
      <c r="C1275" s="596" t="s">
        <v>699</v>
      </c>
      <c r="D1275" s="429" t="s">
        <v>3666</v>
      </c>
      <c r="E1275" s="429" t="s">
        <v>5510</v>
      </c>
      <c r="F1275" s="429" t="s">
        <v>3965</v>
      </c>
      <c r="G1275" s="469" t="s">
        <v>4586</v>
      </c>
      <c r="H1275" s="431">
        <f>VLOOKUP(A1275,'02.04.2024'!$A$2:$D$70989,3,FALSE)</f>
        <v>2939</v>
      </c>
      <c r="I1275" s="432"/>
      <c r="J1275" s="432">
        <v>300</v>
      </c>
      <c r="K1275" s="433"/>
      <c r="L1275" s="433"/>
      <c r="M1275" s="433">
        <v>45021</v>
      </c>
      <c r="N1275" s="434" t="s">
        <v>1811</v>
      </c>
      <c r="O1275" s="434">
        <v>9791036347337</v>
      </c>
      <c r="P1275" s="434" t="s">
        <v>4272</v>
      </c>
      <c r="Q1275" s="470">
        <v>3620974</v>
      </c>
      <c r="R1275" s="436">
        <v>12.9</v>
      </c>
      <c r="S1275" s="436">
        <f t="shared" si="198"/>
        <v>12.227488151658768</v>
      </c>
      <c r="T1275" s="471">
        <v>5.5E-2</v>
      </c>
      <c r="U1275" s="1082"/>
      <c r="V1275" s="438">
        <f t="shared" si="199"/>
        <v>0</v>
      </c>
      <c r="W1275" s="439">
        <f t="shared" si="190"/>
        <v>0</v>
      </c>
      <c r="X1275" s="440"/>
      <c r="Y1275" s="440"/>
      <c r="Z1275" s="440"/>
      <c r="AA1275" s="440"/>
      <c r="AB1275" s="440"/>
      <c r="AC1275" s="453">
        <f t="shared" si="200"/>
        <v>0</v>
      </c>
      <c r="AD1275" s="454">
        <f>IF($AC$2430&lt;85,AC1275,AC1275-(AC1275*'EN-TÊTE DÉLÉGUES'!$C$37))</f>
        <v>0</v>
      </c>
      <c r="AE1275" s="455">
        <f t="shared" si="191"/>
        <v>5.5E-2</v>
      </c>
      <c r="AF1275" s="456">
        <f t="shared" si="201"/>
        <v>0</v>
      </c>
      <c r="AG1275" s="457">
        <f t="shared" si="202"/>
        <v>0</v>
      </c>
    </row>
    <row r="1276" spans="1:36" s="446" customFormat="1" ht="12" customHeight="1" x14ac:dyDescent="0.15">
      <c r="A1276" s="937">
        <v>9791036356131</v>
      </c>
      <c r="B1276" s="951">
        <v>58</v>
      </c>
      <c r="C1276" s="952" t="s">
        <v>696</v>
      </c>
      <c r="D1276" s="953" t="s">
        <v>3666</v>
      </c>
      <c r="E1276" s="939" t="s">
        <v>5510</v>
      </c>
      <c r="F1276" s="939" t="s">
        <v>825</v>
      </c>
      <c r="G1276" s="939" t="s">
        <v>5010</v>
      </c>
      <c r="H1276" s="941">
        <f>VLOOKUP(A1276,'02.04.2024'!$A$2:$D$70989,3,FALSE)</f>
        <v>2118</v>
      </c>
      <c r="I1276" s="941"/>
      <c r="J1276" s="938">
        <v>200</v>
      </c>
      <c r="K1276" s="942"/>
      <c r="L1276" s="942"/>
      <c r="M1276" s="942">
        <v>45364</v>
      </c>
      <c r="N1276" s="942" t="s">
        <v>1811</v>
      </c>
      <c r="O1276" s="943">
        <v>9791036356131</v>
      </c>
      <c r="P1276" s="943" t="s">
        <v>5009</v>
      </c>
      <c r="Q1276" s="943">
        <v>1198996</v>
      </c>
      <c r="R1276" s="954">
        <v>17.899999999999999</v>
      </c>
      <c r="S1276" s="945">
        <f t="shared" si="198"/>
        <v>16.966824644549764</v>
      </c>
      <c r="T1276" s="955">
        <v>5.5E-2</v>
      </c>
      <c r="U1276" s="1101"/>
      <c r="V1276" s="947">
        <f t="shared" si="199"/>
        <v>0</v>
      </c>
      <c r="W1276" s="948">
        <f t="shared" si="190"/>
        <v>0</v>
      </c>
      <c r="X1276" s="440"/>
      <c r="Y1276" s="440"/>
      <c r="Z1276" s="440"/>
      <c r="AA1276" s="440"/>
      <c r="AB1276" s="440"/>
      <c r="AC1276" s="441">
        <f t="shared" si="200"/>
        <v>0</v>
      </c>
      <c r="AD1276" s="442">
        <f>IF($AC$2430&lt;85,AC1276,AC1276-(AC1276*'EN-TÊTE DÉLÉGUES'!$C$37))</f>
        <v>0</v>
      </c>
      <c r="AE1276" s="443">
        <f t="shared" si="191"/>
        <v>5.5E-2</v>
      </c>
      <c r="AF1276" s="444">
        <f t="shared" si="201"/>
        <v>0</v>
      </c>
      <c r="AG1276" s="445">
        <f t="shared" si="202"/>
        <v>0</v>
      </c>
    </row>
    <row r="1277" spans="1:36" s="408" customFormat="1" ht="12" customHeight="1" x14ac:dyDescent="0.15">
      <c r="A1277" s="391">
        <v>9782747051965</v>
      </c>
      <c r="B1277" s="395">
        <v>59</v>
      </c>
      <c r="C1277" s="393" t="s">
        <v>696</v>
      </c>
      <c r="D1277" s="393" t="s">
        <v>3666</v>
      </c>
      <c r="E1277" s="393" t="s">
        <v>5510</v>
      </c>
      <c r="F1277" s="393" t="s">
        <v>825</v>
      </c>
      <c r="G1277" s="450" t="s">
        <v>206</v>
      </c>
      <c r="H1277" s="394">
        <f>VLOOKUP(A1277,'02.04.2024'!$A$2:$D$70989,3,FALSE)</f>
        <v>143</v>
      </c>
      <c r="I1277" s="395"/>
      <c r="J1277" s="395">
        <v>300</v>
      </c>
      <c r="K1277" s="396"/>
      <c r="L1277" s="396"/>
      <c r="M1277" s="396">
        <v>41786</v>
      </c>
      <c r="N1277" s="396"/>
      <c r="O1277" s="397">
        <v>9782747051965</v>
      </c>
      <c r="P1277" s="409" t="s">
        <v>121</v>
      </c>
      <c r="Q1277" s="397">
        <v>3277550</v>
      </c>
      <c r="R1277" s="398">
        <v>18.899999999999999</v>
      </c>
      <c r="S1277" s="398">
        <f t="shared" si="198"/>
        <v>17.914691943127963</v>
      </c>
      <c r="T1277" s="399">
        <v>5.5E-2</v>
      </c>
      <c r="U1277" s="1077"/>
      <c r="V1277" s="400">
        <f t="shared" si="199"/>
        <v>0</v>
      </c>
      <c r="W1277" s="401">
        <f t="shared" si="190"/>
        <v>0</v>
      </c>
      <c r="X1277" s="402"/>
      <c r="Y1277" s="402"/>
      <c r="Z1277" s="402"/>
      <c r="AA1277" s="402"/>
      <c r="AB1277" s="402"/>
      <c r="AC1277" s="403">
        <f t="shared" si="200"/>
        <v>0</v>
      </c>
      <c r="AD1277" s="404">
        <f>IF($AC$2430&lt;85,AC1277,AC1277-(AC1277*'EN-TÊTE DÉLÉGUES'!$C$37))</f>
        <v>0</v>
      </c>
      <c r="AE1277" s="405">
        <f t="shared" si="191"/>
        <v>5.5E-2</v>
      </c>
      <c r="AF1277" s="406">
        <f t="shared" si="201"/>
        <v>0</v>
      </c>
      <c r="AG1277" s="407">
        <f t="shared" si="202"/>
        <v>0</v>
      </c>
    </row>
    <row r="1278" spans="1:36" s="408" customFormat="1" ht="12" customHeight="1" x14ac:dyDescent="0.15">
      <c r="A1278" s="391">
        <v>9791036342196</v>
      </c>
      <c r="B1278" s="395">
        <v>59</v>
      </c>
      <c r="C1278" s="393" t="s">
        <v>696</v>
      </c>
      <c r="D1278" s="515" t="s">
        <v>3666</v>
      </c>
      <c r="E1278" s="393" t="s">
        <v>5510</v>
      </c>
      <c r="F1278" s="393" t="s">
        <v>825</v>
      </c>
      <c r="G1278" s="459" t="s">
        <v>4100</v>
      </c>
      <c r="H1278" s="394">
        <f>VLOOKUP(A1278,'02.04.2024'!$A$2:$D$70989,3,FALSE)</f>
        <v>3304</v>
      </c>
      <c r="I1278" s="395"/>
      <c r="J1278" s="395">
        <v>200</v>
      </c>
      <c r="K1278" s="396"/>
      <c r="L1278" s="396"/>
      <c r="M1278" s="396">
        <v>44993</v>
      </c>
      <c r="N1278" s="397"/>
      <c r="O1278" s="397">
        <v>9791036342196</v>
      </c>
      <c r="P1278" s="397" t="s">
        <v>4099</v>
      </c>
      <c r="Q1278" s="460">
        <v>8580669</v>
      </c>
      <c r="R1278" s="398">
        <v>16.899999999999999</v>
      </c>
      <c r="S1278" s="398">
        <f t="shared" si="198"/>
        <v>16.018957345971565</v>
      </c>
      <c r="T1278" s="461">
        <v>5.5E-2</v>
      </c>
      <c r="U1278" s="1097"/>
      <c r="V1278" s="400">
        <f t="shared" si="199"/>
        <v>0</v>
      </c>
      <c r="W1278" s="401">
        <f t="shared" si="190"/>
        <v>0</v>
      </c>
      <c r="X1278" s="402"/>
      <c r="Y1278" s="402"/>
      <c r="Z1278" s="402"/>
      <c r="AA1278" s="402"/>
      <c r="AB1278" s="402"/>
      <c r="AC1278" s="453">
        <f t="shared" si="200"/>
        <v>0</v>
      </c>
      <c r="AD1278" s="454">
        <f>IF($AC$2430&lt;85,AC1278,AC1278-(AC1278*'EN-TÊTE DÉLÉGUES'!$C$37))</f>
        <v>0</v>
      </c>
      <c r="AE1278" s="455">
        <f t="shared" si="191"/>
        <v>5.5E-2</v>
      </c>
      <c r="AF1278" s="456">
        <f t="shared" si="201"/>
        <v>0</v>
      </c>
      <c r="AG1278" s="457">
        <f t="shared" si="202"/>
        <v>0</v>
      </c>
    </row>
    <row r="1279" spans="1:36" s="408" customFormat="1" ht="12" customHeight="1" x14ac:dyDescent="0.15">
      <c r="A1279" s="449">
        <v>9782747098571</v>
      </c>
      <c r="B1279" s="414">
        <v>59</v>
      </c>
      <c r="C1279" s="450" t="s">
        <v>696</v>
      </c>
      <c r="D1279" s="393" t="s">
        <v>3666</v>
      </c>
      <c r="E1279" s="450" t="s">
        <v>5510</v>
      </c>
      <c r="F1279" s="450" t="s">
        <v>825</v>
      </c>
      <c r="G1279" s="450" t="s">
        <v>1256</v>
      </c>
      <c r="H1279" s="394">
        <f>VLOOKUP(A1279,'02.04.2024'!$A$2:$D$70989,3,FALSE)</f>
        <v>222</v>
      </c>
      <c r="I1279" s="395"/>
      <c r="J1279" s="414">
        <v>300</v>
      </c>
      <c r="K1279" s="396"/>
      <c r="L1279" s="396"/>
      <c r="M1279" s="396">
        <v>43194</v>
      </c>
      <c r="N1279" s="396"/>
      <c r="O1279" s="394">
        <v>9782747098571</v>
      </c>
      <c r="P1279" s="451" t="s">
        <v>498</v>
      </c>
      <c r="Q1279" s="394">
        <v>8756291</v>
      </c>
      <c r="R1279" s="398">
        <v>17.899999999999999</v>
      </c>
      <c r="S1279" s="398">
        <f t="shared" si="198"/>
        <v>16.966824644549764</v>
      </c>
      <c r="T1279" s="452">
        <v>5.5E-2</v>
      </c>
      <c r="U1279" s="1077"/>
      <c r="V1279" s="400">
        <f t="shared" si="199"/>
        <v>0</v>
      </c>
      <c r="W1279" s="401">
        <f t="shared" si="190"/>
        <v>0</v>
      </c>
      <c r="X1279" s="402"/>
      <c r="Y1279" s="402"/>
      <c r="Z1279" s="402"/>
      <c r="AA1279" s="402"/>
      <c r="AB1279" s="402"/>
      <c r="AC1279" s="403">
        <f t="shared" si="200"/>
        <v>0</v>
      </c>
      <c r="AD1279" s="404">
        <f>IF($AC$2430&lt;85,AC1279,AC1279-(AC1279*'EN-TÊTE DÉLÉGUES'!$C$37))</f>
        <v>0</v>
      </c>
      <c r="AE1279" s="405">
        <f t="shared" si="191"/>
        <v>5.5E-2</v>
      </c>
      <c r="AF1279" s="406">
        <f t="shared" si="201"/>
        <v>0</v>
      </c>
      <c r="AG1279" s="407">
        <f t="shared" si="202"/>
        <v>0</v>
      </c>
    </row>
    <row r="1280" spans="1:36" s="408" customFormat="1" ht="12" customHeight="1" x14ac:dyDescent="0.15">
      <c r="A1280" s="391">
        <v>9782747086752</v>
      </c>
      <c r="B1280" s="395">
        <v>59</v>
      </c>
      <c r="C1280" s="393" t="s">
        <v>696</v>
      </c>
      <c r="D1280" s="393" t="s">
        <v>3666</v>
      </c>
      <c r="E1280" s="393" t="s">
        <v>5510</v>
      </c>
      <c r="F1280" s="393" t="s">
        <v>825</v>
      </c>
      <c r="G1280" s="450" t="s">
        <v>1219</v>
      </c>
      <c r="H1280" s="394">
        <f>VLOOKUP(A1280,'02.04.2024'!$A$2:$D$70989,3,FALSE)</f>
        <v>116</v>
      </c>
      <c r="I1280" s="395"/>
      <c r="J1280" s="395">
        <v>300</v>
      </c>
      <c r="K1280" s="396"/>
      <c r="L1280" s="396"/>
      <c r="M1280" s="396">
        <v>43054</v>
      </c>
      <c r="N1280" s="396"/>
      <c r="O1280" s="397">
        <v>9782747086752</v>
      </c>
      <c r="P1280" s="409" t="s">
        <v>464</v>
      </c>
      <c r="Q1280" s="397">
        <v>8529908</v>
      </c>
      <c r="R1280" s="398">
        <v>13.9</v>
      </c>
      <c r="S1280" s="398">
        <f t="shared" si="198"/>
        <v>13.175355450236967</v>
      </c>
      <c r="T1280" s="399">
        <v>5.5E-2</v>
      </c>
      <c r="U1280" s="1077"/>
      <c r="V1280" s="400">
        <f t="shared" si="199"/>
        <v>0</v>
      </c>
      <c r="W1280" s="401">
        <f t="shared" si="190"/>
        <v>0</v>
      </c>
      <c r="X1280" s="402"/>
      <c r="Y1280" s="402"/>
      <c r="Z1280" s="402"/>
      <c r="AA1280" s="402"/>
      <c r="AB1280" s="402"/>
      <c r="AC1280" s="403">
        <f t="shared" si="200"/>
        <v>0</v>
      </c>
      <c r="AD1280" s="404">
        <f>IF($AC$2430&lt;85,AC1280,AC1280-(AC1280*'EN-TÊTE DÉLÉGUES'!$C$37))</f>
        <v>0</v>
      </c>
      <c r="AE1280" s="405">
        <f t="shared" si="191"/>
        <v>5.5E-2</v>
      </c>
      <c r="AF1280" s="406">
        <f t="shared" si="201"/>
        <v>0</v>
      </c>
      <c r="AG1280" s="407">
        <f t="shared" si="202"/>
        <v>0</v>
      </c>
    </row>
    <row r="1281" spans="1:33" s="408" customFormat="1" ht="12" customHeight="1" x14ac:dyDescent="0.15">
      <c r="A1281" s="391">
        <v>9791036315022</v>
      </c>
      <c r="B1281" s="414">
        <v>59</v>
      </c>
      <c r="C1281" s="450" t="s">
        <v>696</v>
      </c>
      <c r="D1281" s="450" t="s">
        <v>3666</v>
      </c>
      <c r="E1281" s="393" t="s">
        <v>5510</v>
      </c>
      <c r="F1281" s="393" t="s">
        <v>1901</v>
      </c>
      <c r="G1281" s="393" t="s">
        <v>2037</v>
      </c>
      <c r="H1281" s="394">
        <f>VLOOKUP(A1281,'02.04.2024'!$A$2:$D$70989,3,FALSE)</f>
        <v>247</v>
      </c>
      <c r="I1281" s="395"/>
      <c r="J1281" s="414">
        <v>300</v>
      </c>
      <c r="K1281" s="396"/>
      <c r="L1281" s="396"/>
      <c r="M1281" s="396">
        <v>43992</v>
      </c>
      <c r="N1281" s="579"/>
      <c r="O1281" s="397">
        <v>9791036315022</v>
      </c>
      <c r="P1281" s="409" t="s">
        <v>1902</v>
      </c>
      <c r="Q1281" s="397">
        <v>8997585</v>
      </c>
      <c r="R1281" s="398">
        <v>10.9</v>
      </c>
      <c r="S1281" s="398">
        <f t="shared" si="198"/>
        <v>10.33175355450237</v>
      </c>
      <c r="T1281" s="399">
        <v>5.5E-2</v>
      </c>
      <c r="U1281" s="1077"/>
      <c r="V1281" s="400">
        <f t="shared" si="183"/>
        <v>0</v>
      </c>
      <c r="W1281" s="401">
        <f t="shared" si="190"/>
        <v>0</v>
      </c>
      <c r="X1281" s="402"/>
      <c r="Y1281" s="402"/>
      <c r="Z1281" s="402"/>
      <c r="AA1281" s="402"/>
      <c r="AB1281" s="402"/>
      <c r="AC1281" s="403">
        <f t="shared" si="189"/>
        <v>0</v>
      </c>
      <c r="AD1281" s="404">
        <f>IF($AC$2430&lt;85,AC1281,AC1281-(AC1281*'EN-TÊTE DÉLÉGUES'!$C$37))</f>
        <v>0</v>
      </c>
      <c r="AE1281" s="405">
        <f t="shared" si="191"/>
        <v>5.5E-2</v>
      </c>
      <c r="AF1281" s="406">
        <f t="shared" si="196"/>
        <v>0</v>
      </c>
      <c r="AG1281" s="407">
        <f t="shared" si="197"/>
        <v>0</v>
      </c>
    </row>
    <row r="1282" spans="1:33" s="408" customFormat="1" ht="12" customHeight="1" x14ac:dyDescent="0.15">
      <c r="A1282" s="391">
        <v>9791036319303</v>
      </c>
      <c r="B1282" s="414">
        <v>59</v>
      </c>
      <c r="C1282" s="450" t="s">
        <v>696</v>
      </c>
      <c r="D1282" s="450" t="s">
        <v>3666</v>
      </c>
      <c r="E1282" s="393" t="s">
        <v>5510</v>
      </c>
      <c r="F1282" s="393" t="s">
        <v>1901</v>
      </c>
      <c r="G1282" s="393" t="s">
        <v>2256</v>
      </c>
      <c r="H1282" s="394">
        <f>VLOOKUP(A1282,'02.04.2024'!$A$2:$D$70989,3,FALSE)</f>
        <v>896</v>
      </c>
      <c r="I1282" s="395"/>
      <c r="J1282" s="414">
        <v>300</v>
      </c>
      <c r="K1282" s="396"/>
      <c r="L1282" s="396"/>
      <c r="M1282" s="396">
        <v>44202</v>
      </c>
      <c r="N1282" s="579"/>
      <c r="O1282" s="397">
        <v>9791036319303</v>
      </c>
      <c r="P1282" s="409" t="s">
        <v>2255</v>
      </c>
      <c r="Q1282" s="397">
        <v>4626585</v>
      </c>
      <c r="R1282" s="398">
        <v>10.9</v>
      </c>
      <c r="S1282" s="398">
        <f t="shared" si="198"/>
        <v>10.33175355450237</v>
      </c>
      <c r="T1282" s="399">
        <v>5.5E-2</v>
      </c>
      <c r="U1282" s="1077"/>
      <c r="V1282" s="400">
        <f t="shared" si="183"/>
        <v>0</v>
      </c>
      <c r="W1282" s="401">
        <f t="shared" ref="W1282:W1345" si="203">$R1282*$U1282</f>
        <v>0</v>
      </c>
      <c r="X1282" s="402"/>
      <c r="Y1282" s="402"/>
      <c r="Z1282" s="402"/>
      <c r="AA1282" s="402"/>
      <c r="AB1282" s="402"/>
      <c r="AC1282" s="403">
        <f t="shared" si="189"/>
        <v>0</v>
      </c>
      <c r="AD1282" s="404">
        <f>IF($AC$2430&lt;85,AC1282,AC1282-(AC1282*'EN-TÊTE DÉLÉGUES'!$C$37))</f>
        <v>0</v>
      </c>
      <c r="AE1282" s="405">
        <f t="shared" ref="AE1282:AE1345" si="204">IF(T1282=5.5%,0.055,IF(T1282=20%,0.2))</f>
        <v>5.5E-2</v>
      </c>
      <c r="AF1282" s="406">
        <f t="shared" si="196"/>
        <v>0</v>
      </c>
      <c r="AG1282" s="407">
        <f t="shared" si="197"/>
        <v>0</v>
      </c>
    </row>
    <row r="1283" spans="1:33" s="408" customFormat="1" ht="12" customHeight="1" x14ac:dyDescent="0.15">
      <c r="A1283" s="391">
        <v>9791036330117</v>
      </c>
      <c r="B1283" s="414">
        <v>59</v>
      </c>
      <c r="C1283" s="450" t="s">
        <v>696</v>
      </c>
      <c r="D1283" s="450" t="s">
        <v>3666</v>
      </c>
      <c r="E1283" s="393" t="s">
        <v>5510</v>
      </c>
      <c r="F1283" s="393" t="s">
        <v>1901</v>
      </c>
      <c r="G1283" s="393" t="s">
        <v>3282</v>
      </c>
      <c r="H1283" s="394">
        <f>VLOOKUP(A1283,'02.04.2024'!$A$2:$D$70989,3,FALSE)</f>
        <v>1163</v>
      </c>
      <c r="I1283" s="395"/>
      <c r="J1283" s="414">
        <v>300</v>
      </c>
      <c r="K1283" s="396"/>
      <c r="L1283" s="396"/>
      <c r="M1283" s="396">
        <v>44601</v>
      </c>
      <c r="N1283" s="579"/>
      <c r="O1283" s="397">
        <v>9791036330117</v>
      </c>
      <c r="P1283" s="409" t="s">
        <v>3281</v>
      </c>
      <c r="Q1283" s="397">
        <v>3513350</v>
      </c>
      <c r="R1283" s="398">
        <v>10.9</v>
      </c>
      <c r="S1283" s="398">
        <f t="shared" si="198"/>
        <v>10.33175355450237</v>
      </c>
      <c r="T1283" s="399">
        <v>5.5E-2</v>
      </c>
      <c r="U1283" s="1077"/>
      <c r="V1283" s="400">
        <f t="shared" si="183"/>
        <v>0</v>
      </c>
      <c r="W1283" s="401">
        <f t="shared" si="203"/>
        <v>0</v>
      </c>
      <c r="X1283" s="402"/>
      <c r="Y1283" s="402"/>
      <c r="Z1283" s="402"/>
      <c r="AA1283" s="402"/>
      <c r="AB1283" s="402"/>
      <c r="AC1283" s="403">
        <f t="shared" si="189"/>
        <v>0</v>
      </c>
      <c r="AD1283" s="404">
        <f>IF($AC$2430&lt;85,AC1283,AC1283-(AC1283*'EN-TÊTE DÉLÉGUES'!$C$37))</f>
        <v>0</v>
      </c>
      <c r="AE1283" s="405">
        <f t="shared" si="204"/>
        <v>5.5E-2</v>
      </c>
      <c r="AF1283" s="406">
        <f t="shared" si="196"/>
        <v>0</v>
      </c>
      <c r="AG1283" s="407">
        <f t="shared" si="197"/>
        <v>0</v>
      </c>
    </row>
    <row r="1284" spans="1:33" s="420" customFormat="1" ht="12" customHeight="1" x14ac:dyDescent="0.15">
      <c r="A1284" s="411">
        <v>9791036348136</v>
      </c>
      <c r="B1284" s="414">
        <v>59</v>
      </c>
      <c r="C1284" s="450" t="s">
        <v>696</v>
      </c>
      <c r="D1284" s="450" t="s">
        <v>3666</v>
      </c>
      <c r="E1284" s="393" t="s">
        <v>5510</v>
      </c>
      <c r="F1284" s="393" t="s">
        <v>1901</v>
      </c>
      <c r="G1284" s="450" t="s">
        <v>3929</v>
      </c>
      <c r="H1284" s="394">
        <f>VLOOKUP(A1284,'02.04.2024'!$A$2:$D$70989,3,FALSE)</f>
        <v>1723</v>
      </c>
      <c r="I1284" s="413"/>
      <c r="J1284" s="413">
        <v>300</v>
      </c>
      <c r="K1284" s="415"/>
      <c r="L1284" s="415"/>
      <c r="M1284" s="416">
        <v>44853</v>
      </c>
      <c r="N1284" s="416"/>
      <c r="O1284" s="394">
        <v>9791036348136</v>
      </c>
      <c r="P1284" s="417" t="s">
        <v>3930</v>
      </c>
      <c r="Q1284" s="414">
        <v>4065262</v>
      </c>
      <c r="R1284" s="418">
        <v>10.9</v>
      </c>
      <c r="S1284" s="398">
        <f t="shared" si="198"/>
        <v>10.33175355450237</v>
      </c>
      <c r="T1284" s="419">
        <v>5.5E-2</v>
      </c>
      <c r="U1284" s="1077"/>
      <c r="V1284" s="400">
        <f t="shared" si="183"/>
        <v>0</v>
      </c>
      <c r="W1284" s="401">
        <f t="shared" si="203"/>
        <v>0</v>
      </c>
      <c r="AC1284" s="453">
        <f t="shared" si="189"/>
        <v>0</v>
      </c>
      <c r="AD1284" s="454">
        <f>IF($AC$2430&lt;85,AC1284,AC1284-(AC1284*'EN-TÊTE DÉLÉGUES'!$C$37))</f>
        <v>0</v>
      </c>
      <c r="AE1284" s="455">
        <f t="shared" si="204"/>
        <v>5.5E-2</v>
      </c>
      <c r="AF1284" s="456">
        <f t="shared" si="196"/>
        <v>0</v>
      </c>
      <c r="AG1284" s="457">
        <f t="shared" si="197"/>
        <v>0</v>
      </c>
    </row>
    <row r="1285" spans="1:33" s="408" customFormat="1" ht="12" customHeight="1" x14ac:dyDescent="0.15">
      <c r="A1285" s="391">
        <v>9791036329067</v>
      </c>
      <c r="B1285" s="414">
        <v>59</v>
      </c>
      <c r="C1285" s="393" t="s">
        <v>698</v>
      </c>
      <c r="D1285" s="514" t="s">
        <v>3666</v>
      </c>
      <c r="E1285" s="450" t="s">
        <v>5510</v>
      </c>
      <c r="F1285" s="515" t="s">
        <v>5513</v>
      </c>
      <c r="G1285" s="450" t="s">
        <v>3958</v>
      </c>
      <c r="H1285" s="394">
        <f>VLOOKUP(A1285,'02.04.2024'!$A$2:$D$70989,3,FALSE)</f>
        <v>931</v>
      </c>
      <c r="I1285" s="395"/>
      <c r="J1285" s="395">
        <v>200</v>
      </c>
      <c r="K1285" s="396"/>
      <c r="L1285" s="396"/>
      <c r="M1285" s="396">
        <v>44811</v>
      </c>
      <c r="N1285" s="396"/>
      <c r="O1285" s="397">
        <v>9791036329067</v>
      </c>
      <c r="P1285" s="409" t="s">
        <v>3308</v>
      </c>
      <c r="Q1285" s="397">
        <v>2934290</v>
      </c>
      <c r="R1285" s="398">
        <v>13.9</v>
      </c>
      <c r="S1285" s="398">
        <f t="shared" si="198"/>
        <v>13.175355450236967</v>
      </c>
      <c r="T1285" s="399">
        <v>5.5E-2</v>
      </c>
      <c r="U1285" s="1077"/>
      <c r="V1285" s="400">
        <f t="shared" ref="V1285:V1290" si="205">AC1285</f>
        <v>0</v>
      </c>
      <c r="W1285" s="401">
        <f t="shared" si="203"/>
        <v>0</v>
      </c>
      <c r="X1285" s="402"/>
      <c r="Y1285" s="402"/>
      <c r="Z1285" s="402"/>
      <c r="AA1285" s="402"/>
      <c r="AB1285" s="402"/>
      <c r="AC1285" s="403">
        <f t="shared" ref="AC1285:AC1290" si="206">W1285/(1+AE1285)</f>
        <v>0</v>
      </c>
      <c r="AD1285" s="404">
        <f>IF($AC$2430&lt;85,AC1285,AC1285-(AC1285*'EN-TÊTE DÉLÉGUES'!$C$37))</f>
        <v>0</v>
      </c>
      <c r="AE1285" s="405">
        <f t="shared" si="204"/>
        <v>5.5E-2</v>
      </c>
      <c r="AF1285" s="406">
        <f t="shared" ref="AF1285:AF1290" si="207">+AD1285*AE1285</f>
        <v>0</v>
      </c>
      <c r="AG1285" s="407">
        <f t="shared" ref="AG1285:AG1290" si="208">+AD1285+AF1285</f>
        <v>0</v>
      </c>
    </row>
    <row r="1286" spans="1:33" s="408" customFormat="1" ht="12" customHeight="1" x14ac:dyDescent="0.15">
      <c r="A1286" s="391">
        <v>9791036315947</v>
      </c>
      <c r="B1286" s="414">
        <v>59</v>
      </c>
      <c r="C1286" s="393" t="s">
        <v>696</v>
      </c>
      <c r="D1286" s="450" t="s">
        <v>3666</v>
      </c>
      <c r="E1286" s="393" t="s">
        <v>5510</v>
      </c>
      <c r="F1286" s="393" t="s">
        <v>5513</v>
      </c>
      <c r="G1286" s="450" t="s">
        <v>2087</v>
      </c>
      <c r="H1286" s="394">
        <f>VLOOKUP(A1286,'02.04.2024'!$A$2:$D$70989,3,FALSE)</f>
        <v>446</v>
      </c>
      <c r="I1286" s="395"/>
      <c r="J1286" s="395">
        <v>300</v>
      </c>
      <c r="K1286" s="396"/>
      <c r="L1286" s="396"/>
      <c r="M1286" s="396">
        <v>44111</v>
      </c>
      <c r="N1286" s="579"/>
      <c r="O1286" s="397">
        <v>9791036315947</v>
      </c>
      <c r="P1286" s="409" t="s">
        <v>2113</v>
      </c>
      <c r="Q1286" s="397">
        <v>1366651</v>
      </c>
      <c r="R1286" s="398">
        <v>11.9</v>
      </c>
      <c r="S1286" s="398">
        <f t="shared" si="198"/>
        <v>11.279620853080569</v>
      </c>
      <c r="T1286" s="399">
        <v>5.5E-2</v>
      </c>
      <c r="U1286" s="1077"/>
      <c r="V1286" s="400">
        <f t="shared" si="205"/>
        <v>0</v>
      </c>
      <c r="W1286" s="401">
        <f t="shared" si="203"/>
        <v>0</v>
      </c>
      <c r="X1286" s="402"/>
      <c r="Y1286" s="402"/>
      <c r="Z1286" s="402"/>
      <c r="AA1286" s="402"/>
      <c r="AB1286" s="402"/>
      <c r="AC1286" s="403">
        <f t="shared" si="206"/>
        <v>0</v>
      </c>
      <c r="AD1286" s="404">
        <f>IF($AC$2430&lt;85,AC1286,AC1286-(AC1286*'EN-TÊTE DÉLÉGUES'!$C$37))</f>
        <v>0</v>
      </c>
      <c r="AE1286" s="405">
        <f t="shared" si="204"/>
        <v>5.5E-2</v>
      </c>
      <c r="AF1286" s="406">
        <f t="shared" si="207"/>
        <v>0</v>
      </c>
      <c r="AG1286" s="407">
        <f t="shared" si="208"/>
        <v>0</v>
      </c>
    </row>
    <row r="1287" spans="1:33" s="408" customFormat="1" ht="12" customHeight="1" x14ac:dyDescent="0.15">
      <c r="A1287" s="391">
        <v>9782747068628</v>
      </c>
      <c r="B1287" s="414">
        <v>59</v>
      </c>
      <c r="C1287" s="393" t="s">
        <v>696</v>
      </c>
      <c r="D1287" s="450" t="s">
        <v>3666</v>
      </c>
      <c r="E1287" s="393" t="s">
        <v>5510</v>
      </c>
      <c r="F1287" s="393" t="s">
        <v>823</v>
      </c>
      <c r="G1287" s="450" t="s">
        <v>3675</v>
      </c>
      <c r="H1287" s="394">
        <f>VLOOKUP(A1287,'02.04.2024'!$A$2:$D$70989,3,FALSE)</f>
        <v>230</v>
      </c>
      <c r="I1287" s="395"/>
      <c r="J1287" s="395">
        <v>300</v>
      </c>
      <c r="K1287" s="396"/>
      <c r="L1287" s="396"/>
      <c r="M1287" s="396">
        <v>42795</v>
      </c>
      <c r="N1287" s="579"/>
      <c r="O1287" s="397">
        <v>9782747068628</v>
      </c>
      <c r="P1287" s="409" t="s">
        <v>292</v>
      </c>
      <c r="Q1287" s="397">
        <v>8854069</v>
      </c>
      <c r="R1287" s="398">
        <v>13.9</v>
      </c>
      <c r="S1287" s="398">
        <f t="shared" si="198"/>
        <v>13.175355450236967</v>
      </c>
      <c r="T1287" s="399">
        <v>5.5E-2</v>
      </c>
      <c r="U1287" s="1077"/>
      <c r="V1287" s="400">
        <f t="shared" si="205"/>
        <v>0</v>
      </c>
      <c r="W1287" s="401">
        <f t="shared" si="203"/>
        <v>0</v>
      </c>
      <c r="X1287" s="402"/>
      <c r="Y1287" s="402"/>
      <c r="Z1287" s="402"/>
      <c r="AA1287" s="402"/>
      <c r="AB1287" s="402"/>
      <c r="AC1287" s="403">
        <f t="shared" si="206"/>
        <v>0</v>
      </c>
      <c r="AD1287" s="404">
        <f>IF($AC$2430&lt;85,AC1287,AC1287-(AC1287*'EN-TÊTE DÉLÉGUES'!$C$37))</f>
        <v>0</v>
      </c>
      <c r="AE1287" s="405">
        <f t="shared" si="204"/>
        <v>5.5E-2</v>
      </c>
      <c r="AF1287" s="406">
        <f t="shared" si="207"/>
        <v>0</v>
      </c>
      <c r="AG1287" s="407">
        <f t="shared" si="208"/>
        <v>0</v>
      </c>
    </row>
    <row r="1288" spans="1:33" s="408" customFormat="1" ht="12" customHeight="1" x14ac:dyDescent="0.15">
      <c r="A1288" s="449">
        <v>9782747099042</v>
      </c>
      <c r="B1288" s="414">
        <v>59</v>
      </c>
      <c r="C1288" s="393" t="s">
        <v>696</v>
      </c>
      <c r="D1288" s="450" t="s">
        <v>3666</v>
      </c>
      <c r="E1288" s="514" t="s">
        <v>5510</v>
      </c>
      <c r="F1288" s="514" t="s">
        <v>823</v>
      </c>
      <c r="G1288" s="514" t="s">
        <v>824</v>
      </c>
      <c r="H1288" s="394">
        <f>VLOOKUP(A1288,'02.04.2024'!$A$2:$D$70989,3,FALSE)</f>
        <v>153</v>
      </c>
      <c r="I1288" s="414"/>
      <c r="J1288" s="414">
        <v>300</v>
      </c>
      <c r="K1288" s="396"/>
      <c r="L1288" s="396"/>
      <c r="M1288" s="396">
        <v>43411</v>
      </c>
      <c r="N1288" s="579"/>
      <c r="O1288" s="394">
        <v>9782747099042</v>
      </c>
      <c r="P1288" s="451" t="s">
        <v>656</v>
      </c>
      <c r="Q1288" s="414">
        <v>1931122</v>
      </c>
      <c r="R1288" s="398">
        <v>13.9</v>
      </c>
      <c r="S1288" s="398">
        <f t="shared" si="198"/>
        <v>13.175355450236967</v>
      </c>
      <c r="T1288" s="452">
        <v>5.5E-2</v>
      </c>
      <c r="U1288" s="1077"/>
      <c r="V1288" s="400">
        <f t="shared" si="205"/>
        <v>0</v>
      </c>
      <c r="W1288" s="401">
        <f t="shared" si="203"/>
        <v>0</v>
      </c>
      <c r="X1288" s="402"/>
      <c r="Y1288" s="402"/>
      <c r="Z1288" s="402"/>
      <c r="AA1288" s="402"/>
      <c r="AB1288" s="402"/>
      <c r="AC1288" s="403">
        <f t="shared" si="206"/>
        <v>0</v>
      </c>
      <c r="AD1288" s="404">
        <f>IF($AC$2430&lt;85,AC1288,AC1288-(AC1288*'EN-TÊTE DÉLÉGUES'!$C$37))</f>
        <v>0</v>
      </c>
      <c r="AE1288" s="405">
        <f t="shared" si="204"/>
        <v>5.5E-2</v>
      </c>
      <c r="AF1288" s="406">
        <f t="shared" si="207"/>
        <v>0</v>
      </c>
      <c r="AG1288" s="407">
        <f t="shared" si="208"/>
        <v>0</v>
      </c>
    </row>
    <row r="1289" spans="1:33" s="408" customFormat="1" ht="12" customHeight="1" x14ac:dyDescent="0.15">
      <c r="A1289" s="449">
        <v>9791036312540</v>
      </c>
      <c r="B1289" s="414">
        <v>59</v>
      </c>
      <c r="C1289" s="393" t="s">
        <v>696</v>
      </c>
      <c r="D1289" s="450" t="s">
        <v>3666</v>
      </c>
      <c r="E1289" s="393" t="s">
        <v>5510</v>
      </c>
      <c r="F1289" s="393" t="s">
        <v>823</v>
      </c>
      <c r="G1289" s="514" t="s">
        <v>2071</v>
      </c>
      <c r="H1289" s="394">
        <f>VLOOKUP(A1289,'02.04.2024'!$A$2:$D$70989,3,FALSE)</f>
        <v>408</v>
      </c>
      <c r="I1289" s="414"/>
      <c r="J1289" s="395">
        <v>300</v>
      </c>
      <c r="K1289" s="396"/>
      <c r="L1289" s="396"/>
      <c r="M1289" s="396">
        <v>44020</v>
      </c>
      <c r="N1289" s="579"/>
      <c r="O1289" s="394">
        <v>9791036312540</v>
      </c>
      <c r="P1289" s="451" t="s">
        <v>2072</v>
      </c>
      <c r="Q1289" s="414">
        <v>6018127</v>
      </c>
      <c r="R1289" s="398">
        <v>13.9</v>
      </c>
      <c r="S1289" s="398">
        <f t="shared" si="198"/>
        <v>13.175355450236967</v>
      </c>
      <c r="T1289" s="452">
        <v>5.5E-2</v>
      </c>
      <c r="U1289" s="1077"/>
      <c r="V1289" s="400">
        <f t="shared" si="205"/>
        <v>0</v>
      </c>
      <c r="W1289" s="401">
        <f t="shared" si="203"/>
        <v>0</v>
      </c>
      <c r="X1289" s="402"/>
      <c r="Y1289" s="402"/>
      <c r="Z1289" s="402"/>
      <c r="AA1289" s="402"/>
      <c r="AB1289" s="402"/>
      <c r="AC1289" s="403">
        <f t="shared" si="206"/>
        <v>0</v>
      </c>
      <c r="AD1289" s="404">
        <f>IF($AC$2430&lt;85,AC1289,AC1289-(AC1289*'EN-TÊTE DÉLÉGUES'!$C$37))</f>
        <v>0</v>
      </c>
      <c r="AE1289" s="405">
        <f t="shared" si="204"/>
        <v>5.5E-2</v>
      </c>
      <c r="AF1289" s="406">
        <f t="shared" si="207"/>
        <v>0</v>
      </c>
      <c r="AG1289" s="407">
        <f t="shared" si="208"/>
        <v>0</v>
      </c>
    </row>
    <row r="1290" spans="1:33" s="408" customFormat="1" ht="12" customHeight="1" x14ac:dyDescent="0.15">
      <c r="A1290" s="449">
        <v>9782747090711</v>
      </c>
      <c r="B1290" s="395">
        <v>59</v>
      </c>
      <c r="C1290" s="393" t="s">
        <v>698</v>
      </c>
      <c r="D1290" s="450" t="s">
        <v>3666</v>
      </c>
      <c r="E1290" s="393" t="s">
        <v>5510</v>
      </c>
      <c r="F1290" s="393" t="s">
        <v>5514</v>
      </c>
      <c r="G1290" s="450" t="s">
        <v>3684</v>
      </c>
      <c r="H1290" s="394">
        <f>VLOOKUP(A1290,'02.04.2024'!$A$2:$D$70989,3,FALSE)</f>
        <v>398</v>
      </c>
      <c r="I1290" s="395"/>
      <c r="J1290" s="414">
        <v>300</v>
      </c>
      <c r="K1290" s="396"/>
      <c r="L1290" s="396"/>
      <c r="M1290" s="396">
        <v>43257</v>
      </c>
      <c r="N1290" s="396"/>
      <c r="O1290" s="394">
        <v>9782747090711</v>
      </c>
      <c r="P1290" s="451" t="s">
        <v>525</v>
      </c>
      <c r="Q1290" s="394">
        <v>2805464</v>
      </c>
      <c r="R1290" s="398">
        <v>13.9</v>
      </c>
      <c r="S1290" s="398">
        <f t="shared" si="198"/>
        <v>13.175355450236967</v>
      </c>
      <c r="T1290" s="452">
        <v>5.5E-2</v>
      </c>
      <c r="U1290" s="1077"/>
      <c r="V1290" s="400">
        <f t="shared" si="205"/>
        <v>0</v>
      </c>
      <c r="W1290" s="401">
        <f t="shared" si="203"/>
        <v>0</v>
      </c>
      <c r="X1290" s="402"/>
      <c r="Y1290" s="402"/>
      <c r="Z1290" s="402"/>
      <c r="AA1290" s="402"/>
      <c r="AB1290" s="402"/>
      <c r="AC1290" s="403">
        <f t="shared" si="206"/>
        <v>0</v>
      </c>
      <c r="AD1290" s="404">
        <f>IF($AC$2430&lt;85,AC1290,AC1290-(AC1290*'EN-TÊTE DÉLÉGUES'!$C$37))</f>
        <v>0</v>
      </c>
      <c r="AE1290" s="405">
        <f t="shared" si="204"/>
        <v>5.5E-2</v>
      </c>
      <c r="AF1290" s="406">
        <f t="shared" si="207"/>
        <v>0</v>
      </c>
      <c r="AG1290" s="407">
        <f t="shared" si="208"/>
        <v>0</v>
      </c>
    </row>
    <row r="1291" spans="1:33" s="408" customFormat="1" ht="12" customHeight="1" x14ac:dyDescent="0.15">
      <c r="A1291" s="391">
        <v>9791036318856</v>
      </c>
      <c r="B1291" s="395">
        <v>59</v>
      </c>
      <c r="C1291" s="450" t="s">
        <v>696</v>
      </c>
      <c r="D1291" s="393" t="s">
        <v>3666</v>
      </c>
      <c r="E1291" s="393" t="s">
        <v>5510</v>
      </c>
      <c r="F1291" s="393" t="s">
        <v>2602</v>
      </c>
      <c r="G1291" s="450" t="s">
        <v>2924</v>
      </c>
      <c r="H1291" s="394">
        <f>VLOOKUP(A1291,'02.04.2024'!$A$2:$D$70989,3,FALSE)</f>
        <v>1505</v>
      </c>
      <c r="I1291" s="395"/>
      <c r="J1291" s="395">
        <v>200</v>
      </c>
      <c r="K1291" s="396"/>
      <c r="L1291" s="396"/>
      <c r="M1291" s="396">
        <v>44461</v>
      </c>
      <c r="N1291" s="396"/>
      <c r="O1291" s="397">
        <v>9791036318856</v>
      </c>
      <c r="P1291" s="409" t="s">
        <v>2601</v>
      </c>
      <c r="Q1291" s="397">
        <v>4569354</v>
      </c>
      <c r="R1291" s="398">
        <v>16.899999999999999</v>
      </c>
      <c r="S1291" s="398">
        <f t="shared" si="198"/>
        <v>16.018957345971565</v>
      </c>
      <c r="T1291" s="399">
        <v>5.5E-2</v>
      </c>
      <c r="U1291" s="1077"/>
      <c r="V1291" s="400">
        <f t="shared" ref="V1291:V1348" si="209">AC1291</f>
        <v>0</v>
      </c>
      <c r="W1291" s="401">
        <f t="shared" si="203"/>
        <v>0</v>
      </c>
      <c r="X1291" s="402"/>
      <c r="Y1291" s="402"/>
      <c r="Z1291" s="402"/>
      <c r="AA1291" s="402"/>
      <c r="AB1291" s="402"/>
      <c r="AC1291" s="403">
        <f t="shared" si="189"/>
        <v>0</v>
      </c>
      <c r="AD1291" s="404">
        <f>IF($AC$2430&lt;85,AC1291,AC1291-(AC1291*'EN-TÊTE DÉLÉGUES'!$C$37))</f>
        <v>0</v>
      </c>
      <c r="AE1291" s="405">
        <f t="shared" si="204"/>
        <v>5.5E-2</v>
      </c>
      <c r="AF1291" s="406">
        <f t="shared" si="196"/>
        <v>0</v>
      </c>
      <c r="AG1291" s="407">
        <f t="shared" si="197"/>
        <v>0</v>
      </c>
    </row>
    <row r="1292" spans="1:33" s="420" customFormat="1" ht="12" customHeight="1" x14ac:dyDescent="0.15">
      <c r="A1292" s="411">
        <v>9791036318863</v>
      </c>
      <c r="B1292" s="395">
        <v>59</v>
      </c>
      <c r="C1292" s="450" t="s">
        <v>696</v>
      </c>
      <c r="D1292" s="393" t="s">
        <v>3666</v>
      </c>
      <c r="E1292" s="393" t="s">
        <v>5510</v>
      </c>
      <c r="F1292" s="393" t="s">
        <v>2602</v>
      </c>
      <c r="G1292" s="450" t="s">
        <v>4545</v>
      </c>
      <c r="H1292" s="394">
        <f>VLOOKUP(A1292,'02.04.2024'!$A$2:$D$70989,3,FALSE)</f>
        <v>2038</v>
      </c>
      <c r="I1292" s="413"/>
      <c r="J1292" s="413">
        <v>200</v>
      </c>
      <c r="K1292" s="415"/>
      <c r="L1292" s="415"/>
      <c r="M1292" s="416">
        <v>44874</v>
      </c>
      <c r="N1292" s="416"/>
      <c r="O1292" s="394">
        <v>9791036318863</v>
      </c>
      <c r="P1292" s="417" t="s">
        <v>3914</v>
      </c>
      <c r="Q1292" s="414">
        <v>4569477</v>
      </c>
      <c r="R1292" s="418">
        <v>15.9</v>
      </c>
      <c r="S1292" s="398">
        <f t="shared" si="198"/>
        <v>15.071090047393366</v>
      </c>
      <c r="T1292" s="659">
        <v>5.5E-2</v>
      </c>
      <c r="U1292" s="1077"/>
      <c r="V1292" s="400">
        <f t="shared" si="209"/>
        <v>0</v>
      </c>
      <c r="W1292" s="401">
        <f t="shared" si="203"/>
        <v>0</v>
      </c>
      <c r="AC1292" s="453">
        <f t="shared" si="189"/>
        <v>0</v>
      </c>
      <c r="AD1292" s="454">
        <f>IF($AC$2430&lt;85,AC1292,AC1292-(AC1292*'EN-TÊTE DÉLÉGUES'!$C$37))</f>
        <v>0</v>
      </c>
      <c r="AE1292" s="455">
        <f t="shared" si="204"/>
        <v>5.5E-2</v>
      </c>
      <c r="AF1292" s="456">
        <f t="shared" si="196"/>
        <v>0</v>
      </c>
      <c r="AG1292" s="457">
        <f t="shared" si="197"/>
        <v>0</v>
      </c>
    </row>
    <row r="1293" spans="1:33" s="408" customFormat="1" ht="12" customHeight="1" x14ac:dyDescent="0.15">
      <c r="A1293" s="391">
        <v>9782747051163</v>
      </c>
      <c r="B1293" s="395">
        <v>59</v>
      </c>
      <c r="C1293" s="393" t="s">
        <v>696</v>
      </c>
      <c r="D1293" s="393" t="s">
        <v>3666</v>
      </c>
      <c r="E1293" s="393" t="s">
        <v>5510</v>
      </c>
      <c r="F1293" s="393" t="s">
        <v>812</v>
      </c>
      <c r="G1293" s="450" t="s">
        <v>1253</v>
      </c>
      <c r="H1293" s="394">
        <f>VLOOKUP(A1293,'02.04.2024'!$A$2:$D$70989,3,FALSE)</f>
        <v>1858</v>
      </c>
      <c r="I1293" s="395"/>
      <c r="J1293" s="395">
        <v>200</v>
      </c>
      <c r="K1293" s="396"/>
      <c r="L1293" s="396"/>
      <c r="M1293" s="396">
        <v>41907</v>
      </c>
      <c r="N1293" s="579"/>
      <c r="O1293" s="397">
        <v>9782747051163</v>
      </c>
      <c r="P1293" s="409" t="s">
        <v>150</v>
      </c>
      <c r="Q1293" s="397">
        <v>3789396</v>
      </c>
      <c r="R1293" s="398">
        <v>13.9</v>
      </c>
      <c r="S1293" s="398">
        <f t="shared" si="198"/>
        <v>13.175355450236967</v>
      </c>
      <c r="T1293" s="399">
        <v>5.5E-2</v>
      </c>
      <c r="U1293" s="1077"/>
      <c r="V1293" s="400">
        <f t="shared" si="209"/>
        <v>0</v>
      </c>
      <c r="W1293" s="401">
        <f t="shared" si="203"/>
        <v>0</v>
      </c>
      <c r="X1293" s="402"/>
      <c r="Y1293" s="402"/>
      <c r="Z1293" s="402"/>
      <c r="AA1293" s="402"/>
      <c r="AB1293" s="402"/>
      <c r="AC1293" s="403">
        <f t="shared" si="189"/>
        <v>0</v>
      </c>
      <c r="AD1293" s="404">
        <f>IF($AC$2430&lt;85,AC1293,AC1293-(AC1293*'EN-TÊTE DÉLÉGUES'!$C$37))</f>
        <v>0</v>
      </c>
      <c r="AE1293" s="405">
        <f t="shared" si="204"/>
        <v>5.5E-2</v>
      </c>
      <c r="AF1293" s="406">
        <f t="shared" si="196"/>
        <v>0</v>
      </c>
      <c r="AG1293" s="407">
        <f t="shared" si="197"/>
        <v>0</v>
      </c>
    </row>
    <row r="1294" spans="1:33" s="408" customFormat="1" ht="12" customHeight="1" x14ac:dyDescent="0.15">
      <c r="A1294" s="391">
        <v>9782747051170</v>
      </c>
      <c r="B1294" s="395">
        <v>60</v>
      </c>
      <c r="C1294" s="393" t="s">
        <v>696</v>
      </c>
      <c r="D1294" s="393" t="s">
        <v>3666</v>
      </c>
      <c r="E1294" s="393" t="s">
        <v>5510</v>
      </c>
      <c r="F1294" s="393" t="s">
        <v>812</v>
      </c>
      <c r="G1294" s="450" t="s">
        <v>1008</v>
      </c>
      <c r="H1294" s="394">
        <f>VLOOKUP(A1294,'02.04.2024'!$A$2:$D$70989,3,FALSE)</f>
        <v>473</v>
      </c>
      <c r="I1294" s="395"/>
      <c r="J1294" s="395">
        <v>200</v>
      </c>
      <c r="K1294" s="396"/>
      <c r="L1294" s="396"/>
      <c r="M1294" s="396">
        <v>42027</v>
      </c>
      <c r="N1294" s="579"/>
      <c r="O1294" s="397">
        <v>9782747051170</v>
      </c>
      <c r="P1294" s="409" t="s">
        <v>184</v>
      </c>
      <c r="Q1294" s="397">
        <v>4042242</v>
      </c>
      <c r="R1294" s="398">
        <v>13.9</v>
      </c>
      <c r="S1294" s="398">
        <f t="shared" si="198"/>
        <v>13.175355450236967</v>
      </c>
      <c r="T1294" s="399">
        <v>5.5E-2</v>
      </c>
      <c r="U1294" s="1077"/>
      <c r="V1294" s="400">
        <f t="shared" si="209"/>
        <v>0</v>
      </c>
      <c r="W1294" s="401">
        <f t="shared" si="203"/>
        <v>0</v>
      </c>
      <c r="X1294" s="402"/>
      <c r="Y1294" s="402"/>
      <c r="Z1294" s="402"/>
      <c r="AA1294" s="402"/>
      <c r="AB1294" s="402"/>
      <c r="AC1294" s="403">
        <f t="shared" si="189"/>
        <v>0</v>
      </c>
      <c r="AD1294" s="404">
        <f>IF($AC$2430&lt;85,AC1294,AC1294-(AC1294*'EN-TÊTE DÉLÉGUES'!$C$37))</f>
        <v>0</v>
      </c>
      <c r="AE1294" s="405">
        <f t="shared" si="204"/>
        <v>5.5E-2</v>
      </c>
      <c r="AF1294" s="406">
        <f t="shared" si="196"/>
        <v>0</v>
      </c>
      <c r="AG1294" s="407">
        <f t="shared" si="197"/>
        <v>0</v>
      </c>
    </row>
    <row r="1295" spans="1:33" s="408" customFormat="1" ht="12" customHeight="1" x14ac:dyDescent="0.15">
      <c r="A1295" s="391">
        <v>9782747051187</v>
      </c>
      <c r="B1295" s="395">
        <v>60</v>
      </c>
      <c r="C1295" s="393" t="s">
        <v>696</v>
      </c>
      <c r="D1295" s="393" t="s">
        <v>3666</v>
      </c>
      <c r="E1295" s="393" t="s">
        <v>5510</v>
      </c>
      <c r="F1295" s="393" t="s">
        <v>812</v>
      </c>
      <c r="G1295" s="450" t="s">
        <v>810</v>
      </c>
      <c r="H1295" s="394">
        <f>VLOOKUP(A1295,'02.04.2024'!$A$2:$D$70989,3,FALSE)</f>
        <v>1024</v>
      </c>
      <c r="I1295" s="395"/>
      <c r="J1295" s="414">
        <v>300</v>
      </c>
      <c r="K1295" s="396"/>
      <c r="L1295" s="396"/>
      <c r="M1295" s="396">
        <v>42173</v>
      </c>
      <c r="N1295" s="579"/>
      <c r="O1295" s="397">
        <v>9782747051187</v>
      </c>
      <c r="P1295" s="409" t="s">
        <v>191</v>
      </c>
      <c r="Q1295" s="397">
        <v>3989680</v>
      </c>
      <c r="R1295" s="398">
        <v>13.9</v>
      </c>
      <c r="S1295" s="398">
        <f t="shared" si="198"/>
        <v>13.175355450236967</v>
      </c>
      <c r="T1295" s="399">
        <v>5.5E-2</v>
      </c>
      <c r="U1295" s="1077"/>
      <c r="V1295" s="400">
        <f t="shared" si="209"/>
        <v>0</v>
      </c>
      <c r="W1295" s="401">
        <f t="shared" si="203"/>
        <v>0</v>
      </c>
      <c r="X1295" s="402"/>
      <c r="Y1295" s="402"/>
      <c r="Z1295" s="402"/>
      <c r="AA1295" s="402"/>
      <c r="AB1295" s="402"/>
      <c r="AC1295" s="403">
        <f t="shared" si="189"/>
        <v>0</v>
      </c>
      <c r="AD1295" s="404">
        <f>IF($AC$2430&lt;85,AC1295,AC1295-(AC1295*'EN-TÊTE DÉLÉGUES'!$C$37))</f>
        <v>0</v>
      </c>
      <c r="AE1295" s="405">
        <f t="shared" si="204"/>
        <v>5.5E-2</v>
      </c>
      <c r="AF1295" s="406">
        <f t="shared" si="196"/>
        <v>0</v>
      </c>
      <c r="AG1295" s="407">
        <f t="shared" si="197"/>
        <v>0</v>
      </c>
    </row>
    <row r="1296" spans="1:33" s="408" customFormat="1" ht="12" customHeight="1" x14ac:dyDescent="0.15">
      <c r="A1296" s="391">
        <v>9782747051194</v>
      </c>
      <c r="B1296" s="395">
        <v>60</v>
      </c>
      <c r="C1296" s="393" t="s">
        <v>696</v>
      </c>
      <c r="D1296" s="393" t="s">
        <v>3666</v>
      </c>
      <c r="E1296" s="393" t="s">
        <v>5510</v>
      </c>
      <c r="F1296" s="393" t="s">
        <v>812</v>
      </c>
      <c r="G1296" s="450" t="s">
        <v>1299</v>
      </c>
      <c r="H1296" s="394">
        <f>VLOOKUP(A1296,'02.04.2024'!$A$2:$D$70989,3,FALSE)</f>
        <v>719</v>
      </c>
      <c r="I1296" s="395"/>
      <c r="J1296" s="414">
        <v>300</v>
      </c>
      <c r="K1296" s="396"/>
      <c r="L1296" s="396"/>
      <c r="M1296" s="396">
        <v>42299</v>
      </c>
      <c r="N1296" s="579"/>
      <c r="O1296" s="397">
        <v>9782747051194</v>
      </c>
      <c r="P1296" s="409" t="s">
        <v>202</v>
      </c>
      <c r="Q1296" s="397">
        <v>4311005</v>
      </c>
      <c r="R1296" s="398">
        <v>13.9</v>
      </c>
      <c r="S1296" s="398">
        <f t="shared" si="198"/>
        <v>13.175355450236967</v>
      </c>
      <c r="T1296" s="399">
        <v>5.5E-2</v>
      </c>
      <c r="U1296" s="1077"/>
      <c r="V1296" s="400">
        <f t="shared" si="209"/>
        <v>0</v>
      </c>
      <c r="W1296" s="401">
        <f t="shared" si="203"/>
        <v>0</v>
      </c>
      <c r="X1296" s="402"/>
      <c r="Y1296" s="402"/>
      <c r="Z1296" s="402"/>
      <c r="AA1296" s="402"/>
      <c r="AB1296" s="402"/>
      <c r="AC1296" s="403">
        <f t="shared" si="189"/>
        <v>0</v>
      </c>
      <c r="AD1296" s="404">
        <f>IF($AC$2430&lt;85,AC1296,AC1296-(AC1296*'EN-TÊTE DÉLÉGUES'!$C$37))</f>
        <v>0</v>
      </c>
      <c r="AE1296" s="405">
        <f t="shared" si="204"/>
        <v>5.5E-2</v>
      </c>
      <c r="AF1296" s="406">
        <f t="shared" si="196"/>
        <v>0</v>
      </c>
      <c r="AG1296" s="407">
        <f t="shared" si="197"/>
        <v>0</v>
      </c>
    </row>
    <row r="1297" spans="1:34" s="408" customFormat="1" ht="12" customHeight="1" x14ac:dyDescent="0.15">
      <c r="A1297" s="391">
        <v>9782747051200</v>
      </c>
      <c r="B1297" s="395">
        <v>60</v>
      </c>
      <c r="C1297" s="393" t="s">
        <v>696</v>
      </c>
      <c r="D1297" s="393" t="s">
        <v>3666</v>
      </c>
      <c r="E1297" s="393" t="s">
        <v>5510</v>
      </c>
      <c r="F1297" s="393" t="s">
        <v>812</v>
      </c>
      <c r="G1297" s="450" t="s">
        <v>818</v>
      </c>
      <c r="H1297" s="394">
        <f>VLOOKUP(A1297,'02.04.2024'!$A$2:$D$70989,3,FALSE)</f>
        <v>1118</v>
      </c>
      <c r="I1297" s="395"/>
      <c r="J1297" s="414">
        <v>300</v>
      </c>
      <c r="K1297" s="396"/>
      <c r="L1297" s="396"/>
      <c r="M1297" s="396">
        <v>42403</v>
      </c>
      <c r="N1297" s="396"/>
      <c r="O1297" s="397">
        <v>9782747051200</v>
      </c>
      <c r="P1297" s="409" t="s">
        <v>233</v>
      </c>
      <c r="Q1297" s="397">
        <v>3893906</v>
      </c>
      <c r="R1297" s="398">
        <v>13.9</v>
      </c>
      <c r="S1297" s="398">
        <f t="shared" si="198"/>
        <v>13.175355450236967</v>
      </c>
      <c r="T1297" s="399">
        <v>5.5E-2</v>
      </c>
      <c r="U1297" s="1077"/>
      <c r="V1297" s="400">
        <f t="shared" si="209"/>
        <v>0</v>
      </c>
      <c r="W1297" s="401">
        <f t="shared" si="203"/>
        <v>0</v>
      </c>
      <c r="X1297" s="402"/>
      <c r="Y1297" s="402"/>
      <c r="Z1297" s="402"/>
      <c r="AA1297" s="402"/>
      <c r="AB1297" s="402"/>
      <c r="AC1297" s="403">
        <f t="shared" si="189"/>
        <v>0</v>
      </c>
      <c r="AD1297" s="404">
        <f>IF($AC$2430&lt;85,AC1297,AC1297-(AC1297*'EN-TÊTE DÉLÉGUES'!$C$37))</f>
        <v>0</v>
      </c>
      <c r="AE1297" s="405">
        <f t="shared" si="204"/>
        <v>5.5E-2</v>
      </c>
      <c r="AF1297" s="406">
        <f t="shared" si="196"/>
        <v>0</v>
      </c>
      <c r="AG1297" s="407">
        <f t="shared" si="197"/>
        <v>0</v>
      </c>
    </row>
    <row r="1298" spans="1:34" s="408" customFormat="1" ht="12" customHeight="1" x14ac:dyDescent="0.15">
      <c r="A1298" s="391">
        <v>9782747051217</v>
      </c>
      <c r="B1298" s="395">
        <v>60</v>
      </c>
      <c r="C1298" s="393" t="s">
        <v>696</v>
      </c>
      <c r="D1298" s="393" t="s">
        <v>3666</v>
      </c>
      <c r="E1298" s="393" t="s">
        <v>5510</v>
      </c>
      <c r="F1298" s="393" t="s">
        <v>812</v>
      </c>
      <c r="G1298" s="450" t="s">
        <v>1300</v>
      </c>
      <c r="H1298" s="394">
        <f>VLOOKUP(A1298,'02.04.2024'!$A$2:$D$70989,3,FALSE)</f>
        <v>1012</v>
      </c>
      <c r="I1298" s="395"/>
      <c r="J1298" s="414">
        <v>300</v>
      </c>
      <c r="K1298" s="396"/>
      <c r="L1298" s="396"/>
      <c r="M1298" s="396">
        <v>42543</v>
      </c>
      <c r="N1298" s="396"/>
      <c r="O1298" s="397">
        <v>9782747051217</v>
      </c>
      <c r="P1298" s="409" t="s">
        <v>273</v>
      </c>
      <c r="Q1298" s="397">
        <v>6848448</v>
      </c>
      <c r="R1298" s="398">
        <v>13.9</v>
      </c>
      <c r="S1298" s="398">
        <f t="shared" si="198"/>
        <v>13.175355450236967</v>
      </c>
      <c r="T1298" s="399">
        <v>5.5E-2</v>
      </c>
      <c r="U1298" s="1077"/>
      <c r="V1298" s="400">
        <f t="shared" si="209"/>
        <v>0</v>
      </c>
      <c r="W1298" s="401">
        <f t="shared" si="203"/>
        <v>0</v>
      </c>
      <c r="X1298" s="402"/>
      <c r="Y1298" s="402"/>
      <c r="Z1298" s="402"/>
      <c r="AA1298" s="402"/>
      <c r="AB1298" s="402"/>
      <c r="AC1298" s="403">
        <f t="shared" si="189"/>
        <v>0</v>
      </c>
      <c r="AD1298" s="404">
        <f>IF($AC$2430&lt;85,AC1298,AC1298-(AC1298*'EN-TÊTE DÉLÉGUES'!$C$37))</f>
        <v>0</v>
      </c>
      <c r="AE1298" s="405">
        <f t="shared" si="204"/>
        <v>5.5E-2</v>
      </c>
      <c r="AF1298" s="406">
        <f t="shared" si="196"/>
        <v>0</v>
      </c>
      <c r="AG1298" s="407">
        <f t="shared" si="197"/>
        <v>0</v>
      </c>
    </row>
    <row r="1299" spans="1:34" s="408" customFormat="1" ht="12" customHeight="1" x14ac:dyDescent="0.15">
      <c r="A1299" s="391">
        <v>9782747067881</v>
      </c>
      <c r="B1299" s="395">
        <v>60</v>
      </c>
      <c r="C1299" s="393" t="s">
        <v>696</v>
      </c>
      <c r="D1299" s="393" t="s">
        <v>3666</v>
      </c>
      <c r="E1299" s="393" t="s">
        <v>5510</v>
      </c>
      <c r="F1299" s="393" t="s">
        <v>821</v>
      </c>
      <c r="G1299" s="450" t="s">
        <v>819</v>
      </c>
      <c r="H1299" s="394">
        <f>VLOOKUP(A1299,'02.04.2024'!$A$2:$D$70989,3,FALSE)</f>
        <v>849</v>
      </c>
      <c r="I1299" s="395"/>
      <c r="J1299" s="414">
        <v>300</v>
      </c>
      <c r="K1299" s="396"/>
      <c r="L1299" s="396"/>
      <c r="M1299" s="396">
        <v>42837</v>
      </c>
      <c r="N1299" s="396"/>
      <c r="O1299" s="397">
        <v>9782747067881</v>
      </c>
      <c r="P1299" s="409" t="s">
        <v>307</v>
      </c>
      <c r="Q1299" s="397">
        <v>8519817</v>
      </c>
      <c r="R1299" s="398">
        <v>13.9</v>
      </c>
      <c r="S1299" s="398">
        <f t="shared" si="198"/>
        <v>13.175355450236967</v>
      </c>
      <c r="T1299" s="399">
        <v>5.5E-2</v>
      </c>
      <c r="U1299" s="1077"/>
      <c r="V1299" s="400">
        <f t="shared" si="209"/>
        <v>0</v>
      </c>
      <c r="W1299" s="401">
        <f t="shared" si="203"/>
        <v>0</v>
      </c>
      <c r="X1299" s="402"/>
      <c r="Y1299" s="402"/>
      <c r="Z1299" s="402"/>
      <c r="AA1299" s="402"/>
      <c r="AB1299" s="402"/>
      <c r="AC1299" s="403">
        <f t="shared" si="189"/>
        <v>0</v>
      </c>
      <c r="AD1299" s="404">
        <f>IF($AC$2430&lt;85,AC1299,AC1299-(AC1299*'EN-TÊTE DÉLÉGUES'!$C$37))</f>
        <v>0</v>
      </c>
      <c r="AE1299" s="405">
        <f t="shared" si="204"/>
        <v>5.5E-2</v>
      </c>
      <c r="AF1299" s="406">
        <f t="shared" si="196"/>
        <v>0</v>
      </c>
      <c r="AG1299" s="407">
        <f t="shared" si="197"/>
        <v>0</v>
      </c>
    </row>
    <row r="1300" spans="1:34" s="408" customFormat="1" ht="12" customHeight="1" x14ac:dyDescent="0.15">
      <c r="A1300" s="391">
        <v>9782747067898</v>
      </c>
      <c r="B1300" s="395">
        <v>60</v>
      </c>
      <c r="C1300" s="393" t="s">
        <v>696</v>
      </c>
      <c r="D1300" s="393" t="s">
        <v>3666</v>
      </c>
      <c r="E1300" s="393" t="s">
        <v>5510</v>
      </c>
      <c r="F1300" s="393" t="s">
        <v>821</v>
      </c>
      <c r="G1300" s="450" t="s">
        <v>820</v>
      </c>
      <c r="H1300" s="394">
        <f>VLOOKUP(A1300,'02.04.2024'!$A$2:$D$70989,3,FALSE)</f>
        <v>476</v>
      </c>
      <c r="I1300" s="395"/>
      <c r="J1300" s="414">
        <v>300</v>
      </c>
      <c r="K1300" s="396"/>
      <c r="L1300" s="396"/>
      <c r="M1300" s="396">
        <v>42970</v>
      </c>
      <c r="N1300" s="579"/>
      <c r="O1300" s="397">
        <v>9782747067898</v>
      </c>
      <c r="P1300" s="409" t="s">
        <v>308</v>
      </c>
      <c r="Q1300" s="397">
        <v>8519694</v>
      </c>
      <c r="R1300" s="398">
        <v>13.9</v>
      </c>
      <c r="S1300" s="398">
        <f t="shared" si="198"/>
        <v>13.175355450236967</v>
      </c>
      <c r="T1300" s="399">
        <v>5.5E-2</v>
      </c>
      <c r="U1300" s="1077"/>
      <c r="V1300" s="400">
        <f t="shared" si="209"/>
        <v>0</v>
      </c>
      <c r="W1300" s="401">
        <f t="shared" si="203"/>
        <v>0</v>
      </c>
      <c r="X1300" s="402"/>
      <c r="Y1300" s="402"/>
      <c r="Z1300" s="402"/>
      <c r="AA1300" s="402"/>
      <c r="AB1300" s="402"/>
      <c r="AC1300" s="403">
        <f t="shared" ref="AC1300:AC1350" si="210">W1300/(1+AE1300)</f>
        <v>0</v>
      </c>
      <c r="AD1300" s="404">
        <f>IF($AC$2430&lt;85,AC1300,AC1300-(AC1300*'EN-TÊTE DÉLÉGUES'!$C$37))</f>
        <v>0</v>
      </c>
      <c r="AE1300" s="405">
        <f t="shared" si="204"/>
        <v>5.5E-2</v>
      </c>
      <c r="AF1300" s="406">
        <f t="shared" si="196"/>
        <v>0</v>
      </c>
      <c r="AG1300" s="407">
        <f t="shared" si="197"/>
        <v>0</v>
      </c>
    </row>
    <row r="1301" spans="1:34" s="408" customFormat="1" ht="12" customHeight="1" x14ac:dyDescent="0.15">
      <c r="A1301" s="449">
        <v>9782747067904</v>
      </c>
      <c r="B1301" s="395">
        <v>60</v>
      </c>
      <c r="C1301" s="450" t="s">
        <v>696</v>
      </c>
      <c r="D1301" s="393" t="s">
        <v>3666</v>
      </c>
      <c r="E1301" s="393" t="s">
        <v>5510</v>
      </c>
      <c r="F1301" s="450" t="s">
        <v>821</v>
      </c>
      <c r="G1301" s="450" t="s">
        <v>1216</v>
      </c>
      <c r="H1301" s="394">
        <f>VLOOKUP(A1301,'02.04.2024'!$A$2:$D$70989,3,FALSE)</f>
        <v>657</v>
      </c>
      <c r="I1301" s="395"/>
      <c r="J1301" s="414">
        <v>300</v>
      </c>
      <c r="K1301" s="396"/>
      <c r="L1301" s="396"/>
      <c r="M1301" s="396">
        <v>43117</v>
      </c>
      <c r="N1301" s="579"/>
      <c r="O1301" s="394">
        <v>9782747067904</v>
      </c>
      <c r="P1301" s="451" t="s">
        <v>513</v>
      </c>
      <c r="Q1301" s="394">
        <v>8519571</v>
      </c>
      <c r="R1301" s="398">
        <v>13.9</v>
      </c>
      <c r="S1301" s="398">
        <f t="shared" si="198"/>
        <v>13.175355450236967</v>
      </c>
      <c r="T1301" s="452">
        <v>5.5E-2</v>
      </c>
      <c r="U1301" s="1077"/>
      <c r="V1301" s="400">
        <f t="shared" si="209"/>
        <v>0</v>
      </c>
      <c r="W1301" s="401">
        <f t="shared" si="203"/>
        <v>0</v>
      </c>
      <c r="X1301" s="402"/>
      <c r="Y1301" s="402"/>
      <c r="Z1301" s="402"/>
      <c r="AA1301" s="402"/>
      <c r="AB1301" s="402"/>
      <c r="AC1301" s="403">
        <f t="shared" si="210"/>
        <v>0</v>
      </c>
      <c r="AD1301" s="404">
        <f>IF($AC$2430&lt;85,AC1301,AC1301-(AC1301*'EN-TÊTE DÉLÉGUES'!$C$37))</f>
        <v>0</v>
      </c>
      <c r="AE1301" s="405">
        <f t="shared" si="204"/>
        <v>5.5E-2</v>
      </c>
      <c r="AF1301" s="406">
        <f t="shared" si="196"/>
        <v>0</v>
      </c>
      <c r="AG1301" s="407">
        <f t="shared" si="197"/>
        <v>0</v>
      </c>
    </row>
    <row r="1302" spans="1:34" s="408" customFormat="1" ht="12" customHeight="1" x14ac:dyDescent="0.15">
      <c r="A1302" s="449">
        <v>9782747067911</v>
      </c>
      <c r="B1302" s="395">
        <v>60</v>
      </c>
      <c r="C1302" s="450" t="s">
        <v>696</v>
      </c>
      <c r="D1302" s="393" t="s">
        <v>3666</v>
      </c>
      <c r="E1302" s="393" t="s">
        <v>5510</v>
      </c>
      <c r="F1302" s="450" t="s">
        <v>821</v>
      </c>
      <c r="G1302" s="450" t="s">
        <v>1217</v>
      </c>
      <c r="H1302" s="394">
        <f>VLOOKUP(A1302,'02.04.2024'!$A$2:$D$70989,3,FALSE)</f>
        <v>418</v>
      </c>
      <c r="I1302" s="395"/>
      <c r="J1302" s="414">
        <v>300</v>
      </c>
      <c r="K1302" s="396"/>
      <c r="L1302" s="396"/>
      <c r="M1302" s="396">
        <v>43243</v>
      </c>
      <c r="N1302" s="579"/>
      <c r="O1302" s="394">
        <v>9782747067911</v>
      </c>
      <c r="P1302" s="451" t="s">
        <v>534</v>
      </c>
      <c r="Q1302" s="394">
        <v>8519448</v>
      </c>
      <c r="R1302" s="398">
        <v>13.9</v>
      </c>
      <c r="S1302" s="398">
        <f t="shared" si="198"/>
        <v>13.175355450236967</v>
      </c>
      <c r="T1302" s="452">
        <v>5.5E-2</v>
      </c>
      <c r="U1302" s="1077"/>
      <c r="V1302" s="400">
        <f t="shared" si="209"/>
        <v>0</v>
      </c>
      <c r="W1302" s="401">
        <f t="shared" si="203"/>
        <v>0</v>
      </c>
      <c r="X1302" s="402"/>
      <c r="Y1302" s="402"/>
      <c r="Z1302" s="402"/>
      <c r="AA1302" s="402"/>
      <c r="AB1302" s="402"/>
      <c r="AC1302" s="403">
        <f t="shared" si="210"/>
        <v>0</v>
      </c>
      <c r="AD1302" s="404">
        <f>IF($AC$2430&lt;85,AC1302,AC1302-(AC1302*'EN-TÊTE DÉLÉGUES'!$C$37))</f>
        <v>0</v>
      </c>
      <c r="AE1302" s="405">
        <f t="shared" si="204"/>
        <v>5.5E-2</v>
      </c>
      <c r="AF1302" s="406">
        <f t="shared" si="196"/>
        <v>0</v>
      </c>
      <c r="AG1302" s="407">
        <f t="shared" si="197"/>
        <v>0</v>
      </c>
    </row>
    <row r="1303" spans="1:34" s="408" customFormat="1" ht="12" customHeight="1" x14ac:dyDescent="0.15">
      <c r="A1303" s="449">
        <v>9782747097857</v>
      </c>
      <c r="B1303" s="395">
        <v>60</v>
      </c>
      <c r="C1303" s="450" t="s">
        <v>696</v>
      </c>
      <c r="D1303" s="393" t="s">
        <v>3666</v>
      </c>
      <c r="E1303" s="393" t="s">
        <v>5510</v>
      </c>
      <c r="F1303" s="450" t="s">
        <v>821</v>
      </c>
      <c r="G1303" s="450" t="s">
        <v>3592</v>
      </c>
      <c r="H1303" s="394">
        <f>VLOOKUP(A1303,'02.04.2024'!$A$2:$D$70989,3,FALSE)</f>
        <v>1015</v>
      </c>
      <c r="I1303" s="395"/>
      <c r="J1303" s="414">
        <v>300</v>
      </c>
      <c r="K1303" s="396"/>
      <c r="L1303" s="396"/>
      <c r="M1303" s="396">
        <v>43341</v>
      </c>
      <c r="N1303" s="579"/>
      <c r="O1303" s="394">
        <v>9782747097857</v>
      </c>
      <c r="P1303" s="451" t="s">
        <v>576</v>
      </c>
      <c r="Q1303" s="394">
        <v>8611124</v>
      </c>
      <c r="R1303" s="398">
        <v>13.9</v>
      </c>
      <c r="S1303" s="398">
        <f t="shared" si="198"/>
        <v>13.175355450236967</v>
      </c>
      <c r="T1303" s="452">
        <v>5.5E-2</v>
      </c>
      <c r="U1303" s="1077"/>
      <c r="V1303" s="400">
        <f t="shared" si="209"/>
        <v>0</v>
      </c>
      <c r="W1303" s="401">
        <f t="shared" si="203"/>
        <v>0</v>
      </c>
      <c r="X1303" s="402"/>
      <c r="Y1303" s="402"/>
      <c r="Z1303" s="402"/>
      <c r="AA1303" s="402"/>
      <c r="AB1303" s="402"/>
      <c r="AC1303" s="403">
        <f t="shared" si="210"/>
        <v>0</v>
      </c>
      <c r="AD1303" s="404">
        <f>IF($AC$2430&lt;85,AC1303,AC1303-(AC1303*'EN-TÊTE DÉLÉGUES'!$C$37))</f>
        <v>0</v>
      </c>
      <c r="AE1303" s="405">
        <f t="shared" si="204"/>
        <v>5.5E-2</v>
      </c>
      <c r="AF1303" s="406">
        <f t="shared" si="196"/>
        <v>0</v>
      </c>
      <c r="AG1303" s="407">
        <f t="shared" si="197"/>
        <v>0</v>
      </c>
    </row>
    <row r="1304" spans="1:34" s="408" customFormat="1" ht="12" customHeight="1" x14ac:dyDescent="0.15">
      <c r="A1304" s="449">
        <v>9782747097871</v>
      </c>
      <c r="B1304" s="395">
        <v>60</v>
      </c>
      <c r="C1304" s="450" t="s">
        <v>696</v>
      </c>
      <c r="D1304" s="393" t="s">
        <v>3666</v>
      </c>
      <c r="E1304" s="393" t="s">
        <v>5510</v>
      </c>
      <c r="F1304" s="450" t="s">
        <v>821</v>
      </c>
      <c r="G1304" s="450" t="s">
        <v>1306</v>
      </c>
      <c r="H1304" s="394">
        <f>VLOOKUP(A1304,'02.04.2024'!$A$2:$D$70989,3,FALSE)</f>
        <v>644</v>
      </c>
      <c r="I1304" s="395"/>
      <c r="J1304" s="414">
        <v>300</v>
      </c>
      <c r="K1304" s="396"/>
      <c r="L1304" s="396"/>
      <c r="M1304" s="396">
        <v>43607</v>
      </c>
      <c r="N1304" s="396"/>
      <c r="O1304" s="394">
        <v>9782747097871</v>
      </c>
      <c r="P1304" s="451" t="s">
        <v>1134</v>
      </c>
      <c r="Q1304" s="394">
        <v>8611371</v>
      </c>
      <c r="R1304" s="398">
        <v>13.9</v>
      </c>
      <c r="S1304" s="398">
        <f t="shared" si="198"/>
        <v>13.175355450236967</v>
      </c>
      <c r="T1304" s="452">
        <v>5.5E-2</v>
      </c>
      <c r="U1304" s="1077"/>
      <c r="V1304" s="400">
        <f t="shared" si="209"/>
        <v>0</v>
      </c>
      <c r="W1304" s="401">
        <f t="shared" si="203"/>
        <v>0</v>
      </c>
      <c r="X1304" s="402"/>
      <c r="Y1304" s="402"/>
      <c r="Z1304" s="402"/>
      <c r="AA1304" s="402"/>
      <c r="AB1304" s="402"/>
      <c r="AC1304" s="403">
        <f t="shared" si="210"/>
        <v>0</v>
      </c>
      <c r="AD1304" s="404">
        <f>IF($AC$2430&lt;85,AC1304,AC1304-(AC1304*'EN-TÊTE DÉLÉGUES'!$C$37))</f>
        <v>0</v>
      </c>
      <c r="AE1304" s="405">
        <f t="shared" si="204"/>
        <v>5.5E-2</v>
      </c>
      <c r="AF1304" s="406">
        <f t="shared" si="196"/>
        <v>0</v>
      </c>
      <c r="AG1304" s="407">
        <f t="shared" si="197"/>
        <v>0</v>
      </c>
    </row>
    <row r="1305" spans="1:34" s="408" customFormat="1" ht="12" customHeight="1" x14ac:dyDescent="0.15">
      <c r="A1305" s="391">
        <v>9782747099400</v>
      </c>
      <c r="B1305" s="395">
        <v>60</v>
      </c>
      <c r="C1305" s="426" t="s">
        <v>696</v>
      </c>
      <c r="D1305" s="393" t="s">
        <v>3666</v>
      </c>
      <c r="E1305" s="393" t="s">
        <v>5510</v>
      </c>
      <c r="F1305" s="393" t="s">
        <v>821</v>
      </c>
      <c r="G1305" s="393" t="s">
        <v>3672</v>
      </c>
      <c r="H1305" s="394">
        <f>VLOOKUP(A1305,'02.04.2024'!$A$2:$D$70989,3,FALSE)</f>
        <v>108</v>
      </c>
      <c r="I1305" s="395"/>
      <c r="J1305" s="414">
        <v>300</v>
      </c>
      <c r="K1305" s="396"/>
      <c r="L1305" s="396"/>
      <c r="M1305" s="396">
        <v>43698</v>
      </c>
      <c r="N1305" s="396"/>
      <c r="O1305" s="397">
        <v>9782747099400</v>
      </c>
      <c r="P1305" s="409" t="s">
        <v>1394</v>
      </c>
      <c r="Q1305" s="397">
        <v>2197508</v>
      </c>
      <c r="R1305" s="398">
        <v>13.9</v>
      </c>
      <c r="S1305" s="398">
        <f t="shared" si="198"/>
        <v>13.175355450236967</v>
      </c>
      <c r="T1305" s="399">
        <v>5.5E-2</v>
      </c>
      <c r="U1305" s="1077"/>
      <c r="V1305" s="400">
        <f t="shared" si="209"/>
        <v>0</v>
      </c>
      <c r="W1305" s="401">
        <f t="shared" si="203"/>
        <v>0</v>
      </c>
      <c r="X1305" s="402"/>
      <c r="Y1305" s="402"/>
      <c r="Z1305" s="402"/>
      <c r="AA1305" s="402"/>
      <c r="AB1305" s="402"/>
      <c r="AC1305" s="403">
        <f t="shared" si="210"/>
        <v>0</v>
      </c>
      <c r="AD1305" s="404">
        <f>IF($AC$2430&lt;85,AC1305,AC1305-(AC1305*'EN-TÊTE DÉLÉGUES'!$C$37))</f>
        <v>0</v>
      </c>
      <c r="AE1305" s="405">
        <f t="shared" si="204"/>
        <v>5.5E-2</v>
      </c>
      <c r="AF1305" s="406">
        <f t="shared" si="196"/>
        <v>0</v>
      </c>
      <c r="AG1305" s="407">
        <f t="shared" si="197"/>
        <v>0</v>
      </c>
    </row>
    <row r="1306" spans="1:34" s="408" customFormat="1" ht="12" customHeight="1" x14ac:dyDescent="0.15">
      <c r="A1306" s="391">
        <v>9791036309540</v>
      </c>
      <c r="B1306" s="395">
        <v>60</v>
      </c>
      <c r="C1306" s="450" t="s">
        <v>696</v>
      </c>
      <c r="D1306" s="393" t="s">
        <v>3666</v>
      </c>
      <c r="E1306" s="393" t="s">
        <v>5510</v>
      </c>
      <c r="F1306" s="450" t="s">
        <v>3591</v>
      </c>
      <c r="G1306" s="393" t="s">
        <v>4546</v>
      </c>
      <c r="H1306" s="394">
        <f>VLOOKUP(A1306,'02.04.2024'!$A$2:$D$70989,3,FALSE)</f>
        <v>197</v>
      </c>
      <c r="I1306" s="395"/>
      <c r="J1306" s="414">
        <v>300</v>
      </c>
      <c r="K1306" s="396"/>
      <c r="L1306" s="396"/>
      <c r="M1306" s="396">
        <v>43880</v>
      </c>
      <c r="N1306" s="396"/>
      <c r="O1306" s="397">
        <v>9791036309540</v>
      </c>
      <c r="P1306" s="409" t="s">
        <v>1900</v>
      </c>
      <c r="Q1306" s="397">
        <v>4591859</v>
      </c>
      <c r="R1306" s="398">
        <v>13.9</v>
      </c>
      <c r="S1306" s="398">
        <f t="shared" si="198"/>
        <v>13.175355450236967</v>
      </c>
      <c r="T1306" s="399">
        <v>5.5E-2</v>
      </c>
      <c r="U1306" s="1077"/>
      <c r="V1306" s="400">
        <f t="shared" si="209"/>
        <v>0</v>
      </c>
      <c r="W1306" s="401">
        <f t="shared" si="203"/>
        <v>0</v>
      </c>
      <c r="X1306" s="402"/>
      <c r="Y1306" s="402"/>
      <c r="Z1306" s="402"/>
      <c r="AA1306" s="402"/>
      <c r="AB1306" s="402"/>
      <c r="AC1306" s="403">
        <f t="shared" si="210"/>
        <v>0</v>
      </c>
      <c r="AD1306" s="404">
        <f>IF($AC$2430&lt;85,AC1306,AC1306-(AC1306*'EN-TÊTE DÉLÉGUES'!$C$37))</f>
        <v>0</v>
      </c>
      <c r="AE1306" s="405">
        <f t="shared" si="204"/>
        <v>5.5E-2</v>
      </c>
      <c r="AF1306" s="406">
        <f t="shared" si="196"/>
        <v>0</v>
      </c>
      <c r="AG1306" s="407">
        <f t="shared" si="197"/>
        <v>0</v>
      </c>
    </row>
    <row r="1307" spans="1:34" s="408" customFormat="1" ht="12" customHeight="1" x14ac:dyDescent="0.15">
      <c r="A1307" s="391">
        <v>9791036316883</v>
      </c>
      <c r="B1307" s="395">
        <v>60</v>
      </c>
      <c r="C1307" s="450" t="s">
        <v>696</v>
      </c>
      <c r="D1307" s="450" t="s">
        <v>3666</v>
      </c>
      <c r="E1307" s="393" t="s">
        <v>5510</v>
      </c>
      <c r="F1307" s="450" t="s">
        <v>3591</v>
      </c>
      <c r="G1307" s="393" t="s">
        <v>2220</v>
      </c>
      <c r="H1307" s="394">
        <f>VLOOKUP(A1307,'02.04.2024'!$A$2:$D$70989,3,FALSE)</f>
        <v>1526</v>
      </c>
      <c r="I1307" s="395"/>
      <c r="J1307" s="414">
        <v>800</v>
      </c>
      <c r="K1307" s="396"/>
      <c r="L1307" s="396"/>
      <c r="M1307" s="396">
        <v>44230</v>
      </c>
      <c r="N1307" s="396"/>
      <c r="O1307" s="397">
        <v>9791036316883</v>
      </c>
      <c r="P1307" s="409" t="s">
        <v>2219</v>
      </c>
      <c r="Q1307" s="397">
        <v>2935519</v>
      </c>
      <c r="R1307" s="398">
        <v>13.9</v>
      </c>
      <c r="S1307" s="398">
        <f t="shared" si="198"/>
        <v>13.175355450236967</v>
      </c>
      <c r="T1307" s="399">
        <v>5.5E-2</v>
      </c>
      <c r="U1307" s="1077"/>
      <c r="V1307" s="400">
        <f t="shared" si="209"/>
        <v>0</v>
      </c>
      <c r="W1307" s="401">
        <f t="shared" si="203"/>
        <v>0</v>
      </c>
      <c r="X1307" s="402"/>
      <c r="Y1307" s="402"/>
      <c r="Z1307" s="402"/>
      <c r="AA1307" s="402"/>
      <c r="AB1307" s="402"/>
      <c r="AC1307" s="403">
        <f t="shared" si="210"/>
        <v>0</v>
      </c>
      <c r="AD1307" s="404">
        <f>IF($AC$2430&lt;85,AC1307,AC1307-(AC1307*'EN-TÊTE DÉLÉGUES'!$C$37))</f>
        <v>0</v>
      </c>
      <c r="AE1307" s="405">
        <f t="shared" si="204"/>
        <v>5.5E-2</v>
      </c>
      <c r="AF1307" s="406">
        <f t="shared" si="196"/>
        <v>0</v>
      </c>
      <c r="AG1307" s="407">
        <f t="shared" si="197"/>
        <v>0</v>
      </c>
    </row>
    <row r="1308" spans="1:34" s="446" customFormat="1" ht="12" customHeight="1" x14ac:dyDescent="0.15">
      <c r="A1308" s="427">
        <v>9791036345036</v>
      </c>
      <c r="B1308" s="481">
        <v>60</v>
      </c>
      <c r="C1308" s="596" t="s">
        <v>696</v>
      </c>
      <c r="D1308" s="429" t="s">
        <v>3666</v>
      </c>
      <c r="E1308" s="429" t="s">
        <v>5510</v>
      </c>
      <c r="F1308" s="430" t="s">
        <v>4696</v>
      </c>
      <c r="G1308" s="430" t="s">
        <v>4695</v>
      </c>
      <c r="H1308" s="431">
        <f>VLOOKUP(A1308,'02.04.2024'!$A$2:$D$70989,3,FALSE)</f>
        <v>4631</v>
      </c>
      <c r="I1308" s="432"/>
      <c r="J1308" s="432">
        <v>200</v>
      </c>
      <c r="K1308" s="433"/>
      <c r="L1308" s="433"/>
      <c r="M1308" s="433">
        <v>45224</v>
      </c>
      <c r="N1308" s="433" t="s">
        <v>1811</v>
      </c>
      <c r="O1308" s="434">
        <v>9791036345036</v>
      </c>
      <c r="P1308" s="435" t="s">
        <v>4694</v>
      </c>
      <c r="Q1308" s="434">
        <v>2248184</v>
      </c>
      <c r="R1308" s="436">
        <v>16.899999999999999</v>
      </c>
      <c r="S1308" s="436">
        <f t="shared" si="198"/>
        <v>16.018957345971565</v>
      </c>
      <c r="T1308" s="471">
        <v>5.5E-2</v>
      </c>
      <c r="U1308" s="1082"/>
      <c r="V1308" s="438">
        <f t="shared" ref="V1308:V1313" si="211">AC1308</f>
        <v>0</v>
      </c>
      <c r="W1308" s="439">
        <f t="shared" si="203"/>
        <v>0</v>
      </c>
      <c r="X1308" s="440"/>
      <c r="Y1308" s="440"/>
      <c r="Z1308" s="440"/>
      <c r="AA1308" s="440"/>
      <c r="AB1308" s="440"/>
      <c r="AC1308" s="441">
        <f t="shared" ref="AC1308:AC1313" si="212">W1308/(1+AE1308)</f>
        <v>0</v>
      </c>
      <c r="AD1308" s="442">
        <f>IF($AC$2430&lt;85,AC1308,AC1308-(AC1308*'EN-TÊTE DÉLÉGUES'!$C$37))</f>
        <v>0</v>
      </c>
      <c r="AE1308" s="443">
        <f t="shared" si="204"/>
        <v>5.5E-2</v>
      </c>
      <c r="AF1308" s="444">
        <f t="shared" ref="AF1308:AF1313" si="213">+AD1308*AE1308</f>
        <v>0</v>
      </c>
      <c r="AG1308" s="445">
        <f t="shared" ref="AG1308:AG1313" si="214">+AD1308+AF1308</f>
        <v>0</v>
      </c>
    </row>
    <row r="1309" spans="1:34" s="446" customFormat="1" ht="12" customHeight="1" x14ac:dyDescent="0.15">
      <c r="A1309" s="937">
        <v>9791036326882</v>
      </c>
      <c r="B1309" s="951">
        <v>60</v>
      </c>
      <c r="C1309" s="952" t="s">
        <v>696</v>
      </c>
      <c r="D1309" s="953" t="s">
        <v>3666</v>
      </c>
      <c r="E1309" s="939" t="s">
        <v>5510</v>
      </c>
      <c r="F1309" s="939" t="s">
        <v>5002</v>
      </c>
      <c r="G1309" s="939" t="s">
        <v>5003</v>
      </c>
      <c r="H1309" s="941">
        <f>VLOOKUP(A1309,'02.04.2024'!$A$2:$D$70989,3,FALSE)</f>
        <v>3465</v>
      </c>
      <c r="I1309" s="941"/>
      <c r="J1309" s="938">
        <v>200</v>
      </c>
      <c r="K1309" s="942"/>
      <c r="L1309" s="942"/>
      <c r="M1309" s="942">
        <v>45357</v>
      </c>
      <c r="N1309" s="942" t="s">
        <v>1811</v>
      </c>
      <c r="O1309" s="943">
        <v>9791036326882</v>
      </c>
      <c r="P1309" s="943" t="s">
        <v>5004</v>
      </c>
      <c r="Q1309" s="943">
        <v>1157919</v>
      </c>
      <c r="R1309" s="954">
        <v>16.899999999999999</v>
      </c>
      <c r="S1309" s="945">
        <f t="shared" si="198"/>
        <v>16.018957345971565</v>
      </c>
      <c r="T1309" s="955">
        <v>5.5E-2</v>
      </c>
      <c r="U1309" s="1101"/>
      <c r="V1309" s="947">
        <f t="shared" si="211"/>
        <v>0</v>
      </c>
      <c r="W1309" s="948">
        <f t="shared" si="203"/>
        <v>0</v>
      </c>
      <c r="X1309" s="588"/>
      <c r="Y1309" s="588"/>
      <c r="Z1309" s="588"/>
      <c r="AA1309" s="588"/>
      <c r="AB1309" s="588"/>
      <c r="AC1309" s="441">
        <f t="shared" si="212"/>
        <v>0</v>
      </c>
      <c r="AD1309" s="442">
        <f>IF($AC$2430&lt;85,AC1309,AC1309-(AC1309*'EN-TÊTE DÉLÉGUES'!$C$37))</f>
        <v>0</v>
      </c>
      <c r="AE1309" s="443">
        <f t="shared" si="204"/>
        <v>5.5E-2</v>
      </c>
      <c r="AF1309" s="444">
        <f t="shared" si="213"/>
        <v>0</v>
      </c>
      <c r="AG1309" s="445">
        <f t="shared" si="214"/>
        <v>0</v>
      </c>
    </row>
    <row r="1310" spans="1:34" s="408" customFormat="1" ht="12" customHeight="1" x14ac:dyDescent="0.15">
      <c r="A1310" s="391">
        <v>9791036311758</v>
      </c>
      <c r="B1310" s="414">
        <v>60</v>
      </c>
      <c r="C1310" s="393" t="s">
        <v>696</v>
      </c>
      <c r="D1310" s="450" t="s">
        <v>3666</v>
      </c>
      <c r="E1310" s="393" t="s">
        <v>5510</v>
      </c>
      <c r="F1310" s="393" t="s">
        <v>2606</v>
      </c>
      <c r="G1310" s="450" t="s">
        <v>2673</v>
      </c>
      <c r="H1310" s="394">
        <f>VLOOKUP(A1310,'02.04.2024'!$A$2:$D$70989,3,FALSE)</f>
        <v>1887</v>
      </c>
      <c r="I1310" s="395"/>
      <c r="J1310" s="414">
        <v>850</v>
      </c>
      <c r="K1310" s="396"/>
      <c r="L1310" s="396"/>
      <c r="M1310" s="396">
        <v>44454</v>
      </c>
      <c r="N1310" s="396"/>
      <c r="O1310" s="397">
        <v>9791036311758</v>
      </c>
      <c r="P1310" s="409" t="s">
        <v>2605</v>
      </c>
      <c r="Q1310" s="397">
        <v>5420988</v>
      </c>
      <c r="R1310" s="398">
        <v>13.9</v>
      </c>
      <c r="S1310" s="398">
        <f t="shared" si="198"/>
        <v>13.175355450236967</v>
      </c>
      <c r="T1310" s="399">
        <v>5.5E-2</v>
      </c>
      <c r="U1310" s="1077"/>
      <c r="V1310" s="400">
        <f t="shared" si="211"/>
        <v>0</v>
      </c>
      <c r="W1310" s="401">
        <f t="shared" si="203"/>
        <v>0</v>
      </c>
      <c r="X1310" s="402"/>
      <c r="Y1310" s="402"/>
      <c r="Z1310" s="402"/>
      <c r="AA1310" s="402"/>
      <c r="AB1310" s="402"/>
      <c r="AC1310" s="403">
        <f t="shared" si="212"/>
        <v>0</v>
      </c>
      <c r="AD1310" s="404">
        <f>IF($AC$2430&lt;85,AC1310,AC1310-(AC1310*'EN-TÊTE DÉLÉGUES'!$C$37))</f>
        <v>0</v>
      </c>
      <c r="AE1310" s="405">
        <f t="shared" si="204"/>
        <v>5.5E-2</v>
      </c>
      <c r="AF1310" s="406">
        <f t="shared" si="213"/>
        <v>0</v>
      </c>
      <c r="AG1310" s="407">
        <f t="shared" si="214"/>
        <v>0</v>
      </c>
    </row>
    <row r="1311" spans="1:34" s="408" customFormat="1" ht="12" customHeight="1" x14ac:dyDescent="0.15">
      <c r="A1311" s="391">
        <v>9791036311765</v>
      </c>
      <c r="B1311" s="414">
        <v>60</v>
      </c>
      <c r="C1311" s="393" t="s">
        <v>696</v>
      </c>
      <c r="D1311" s="450" t="s">
        <v>3666</v>
      </c>
      <c r="E1311" s="393" t="s">
        <v>5510</v>
      </c>
      <c r="F1311" s="393" t="s">
        <v>2606</v>
      </c>
      <c r="G1311" s="450" t="s">
        <v>3284</v>
      </c>
      <c r="H1311" s="394">
        <f>VLOOKUP(A1311,'02.04.2024'!$A$2:$D$70989,3,FALSE)</f>
        <v>1544</v>
      </c>
      <c r="I1311" s="395"/>
      <c r="J1311" s="395">
        <v>300</v>
      </c>
      <c r="K1311" s="396"/>
      <c r="L1311" s="396"/>
      <c r="M1311" s="396">
        <v>44748</v>
      </c>
      <c r="N1311" s="579"/>
      <c r="O1311" s="397">
        <v>9791036311765</v>
      </c>
      <c r="P1311" s="409" t="s">
        <v>3283</v>
      </c>
      <c r="Q1311" s="397">
        <v>5421111</v>
      </c>
      <c r="R1311" s="398">
        <v>13.9</v>
      </c>
      <c r="S1311" s="398">
        <f t="shared" si="198"/>
        <v>13.175355450236967</v>
      </c>
      <c r="T1311" s="399">
        <v>5.5E-2</v>
      </c>
      <c r="U1311" s="1077"/>
      <c r="V1311" s="400">
        <f t="shared" si="211"/>
        <v>0</v>
      </c>
      <c r="W1311" s="401">
        <f t="shared" si="203"/>
        <v>0</v>
      </c>
      <c r="X1311" s="402"/>
      <c r="Y1311" s="402"/>
      <c r="Z1311" s="402"/>
      <c r="AA1311" s="402"/>
      <c r="AB1311" s="402"/>
      <c r="AC1311" s="453">
        <f t="shared" si="212"/>
        <v>0</v>
      </c>
      <c r="AD1311" s="454">
        <f>IF($AC$2430&lt;85,AC1311,AC1311-(AC1311*'EN-TÊTE DÉLÉGUES'!$C$37))</f>
        <v>0</v>
      </c>
      <c r="AE1311" s="455">
        <f t="shared" si="204"/>
        <v>5.5E-2</v>
      </c>
      <c r="AF1311" s="456">
        <f t="shared" si="213"/>
        <v>0</v>
      </c>
      <c r="AG1311" s="457">
        <f t="shared" si="214"/>
        <v>0</v>
      </c>
    </row>
    <row r="1312" spans="1:34" s="408" customFormat="1" ht="12" customHeight="1" x14ac:dyDescent="0.15">
      <c r="A1312" s="391">
        <v>9791036329142</v>
      </c>
      <c r="B1312" s="395">
        <v>60</v>
      </c>
      <c r="C1312" s="393" t="s">
        <v>696</v>
      </c>
      <c r="D1312" s="450" t="s">
        <v>3666</v>
      </c>
      <c r="E1312" s="393" t="s">
        <v>5510</v>
      </c>
      <c r="F1312" s="393" t="s">
        <v>3783</v>
      </c>
      <c r="G1312" s="393" t="s">
        <v>3784</v>
      </c>
      <c r="H1312" s="394">
        <f>VLOOKUP(A1312,'02.04.2024'!$A$2:$D$70989,3,FALSE)</f>
        <v>1929</v>
      </c>
      <c r="I1312" s="394"/>
      <c r="J1312" s="395">
        <v>200</v>
      </c>
      <c r="K1312" s="396"/>
      <c r="L1312" s="396"/>
      <c r="M1312" s="396">
        <v>44832</v>
      </c>
      <c r="N1312" s="396"/>
      <c r="O1312" s="397">
        <v>9791036329142</v>
      </c>
      <c r="P1312" s="397" t="s">
        <v>3785</v>
      </c>
      <c r="Q1312" s="397">
        <v>3040659</v>
      </c>
      <c r="R1312" s="490">
        <v>15.9</v>
      </c>
      <c r="S1312" s="398">
        <f t="shared" si="198"/>
        <v>15.071090047393366</v>
      </c>
      <c r="T1312" s="399">
        <v>5.5E-2</v>
      </c>
      <c r="U1312" s="1077"/>
      <c r="V1312" s="400">
        <f t="shared" si="211"/>
        <v>0</v>
      </c>
      <c r="W1312" s="401">
        <f t="shared" si="203"/>
        <v>0</v>
      </c>
      <c r="X1312" s="491"/>
      <c r="Y1312" s="402"/>
      <c r="Z1312" s="402"/>
      <c r="AA1312" s="402"/>
      <c r="AB1312" s="402"/>
      <c r="AC1312" s="403">
        <f t="shared" si="212"/>
        <v>0</v>
      </c>
      <c r="AD1312" s="404">
        <f>IF($AC$2430&lt;85,AC1312,AC1312-(AC1312*'EN-TÊTE DÉLÉGUES'!$C$37))</f>
        <v>0</v>
      </c>
      <c r="AE1312" s="405">
        <f t="shared" si="204"/>
        <v>5.5E-2</v>
      </c>
      <c r="AF1312" s="406">
        <f t="shared" si="213"/>
        <v>0</v>
      </c>
      <c r="AG1312" s="407">
        <f t="shared" si="214"/>
        <v>0</v>
      </c>
      <c r="AH1312" s="492"/>
    </row>
    <row r="1313" spans="1:34" s="446" customFormat="1" ht="12" customHeight="1" x14ac:dyDescent="0.15">
      <c r="A1313" s="427">
        <v>9791036332067</v>
      </c>
      <c r="B1313" s="432">
        <v>60</v>
      </c>
      <c r="C1313" s="429" t="s">
        <v>696</v>
      </c>
      <c r="D1313" s="430" t="s">
        <v>3666</v>
      </c>
      <c r="E1313" s="429" t="s">
        <v>5510</v>
      </c>
      <c r="F1313" s="429" t="s">
        <v>3783</v>
      </c>
      <c r="G1313" s="430" t="s">
        <v>4547</v>
      </c>
      <c r="H1313" s="431">
        <f>VLOOKUP(A1313,'02.04.2024'!$A$2:$D$70989,3,FALSE)</f>
        <v>1925</v>
      </c>
      <c r="I1313" s="432"/>
      <c r="J1313" s="432">
        <v>200</v>
      </c>
      <c r="K1313" s="433"/>
      <c r="L1313" s="433"/>
      <c r="M1313" s="433">
        <v>45182</v>
      </c>
      <c r="N1313" s="433" t="s">
        <v>1811</v>
      </c>
      <c r="O1313" s="434">
        <v>9791036332067</v>
      </c>
      <c r="P1313" s="435" t="s">
        <v>4474</v>
      </c>
      <c r="Q1313" s="434">
        <v>4367502</v>
      </c>
      <c r="R1313" s="436">
        <v>15.9</v>
      </c>
      <c r="S1313" s="436">
        <f t="shared" si="198"/>
        <v>15.071090047393366</v>
      </c>
      <c r="T1313" s="437">
        <v>5.5E-2</v>
      </c>
      <c r="U1313" s="1082"/>
      <c r="V1313" s="438">
        <f t="shared" si="211"/>
        <v>0</v>
      </c>
      <c r="W1313" s="439">
        <f t="shared" si="203"/>
        <v>0</v>
      </c>
      <c r="X1313" s="493"/>
      <c r="Y1313" s="440"/>
      <c r="Z1313" s="440"/>
      <c r="AA1313" s="440"/>
      <c r="AB1313" s="440"/>
      <c r="AC1313" s="441">
        <f t="shared" si="212"/>
        <v>0</v>
      </c>
      <c r="AD1313" s="442">
        <f>IF($AC$2430&lt;85,AC1313,AC1313-(AC1313*'EN-TÊTE DÉLÉGUES'!$C$37))</f>
        <v>0</v>
      </c>
      <c r="AE1313" s="443">
        <f t="shared" si="204"/>
        <v>5.5E-2</v>
      </c>
      <c r="AF1313" s="444">
        <f t="shared" si="213"/>
        <v>0</v>
      </c>
      <c r="AG1313" s="445">
        <f t="shared" si="214"/>
        <v>0</v>
      </c>
    </row>
    <row r="1314" spans="1:34" s="408" customFormat="1" ht="12" customHeight="1" x14ac:dyDescent="0.15">
      <c r="A1314" s="391">
        <v>9791036302961</v>
      </c>
      <c r="B1314" s="414">
        <v>60</v>
      </c>
      <c r="C1314" s="426" t="s">
        <v>696</v>
      </c>
      <c r="D1314" s="450" t="s">
        <v>3666</v>
      </c>
      <c r="E1314" s="393" t="s">
        <v>5510</v>
      </c>
      <c r="F1314" s="393" t="s">
        <v>1521</v>
      </c>
      <c r="G1314" s="393" t="s">
        <v>2088</v>
      </c>
      <c r="H1314" s="394">
        <f>VLOOKUP(A1314,'02.04.2024'!$A$2:$D$70989,3,FALSE)</f>
        <v>293</v>
      </c>
      <c r="I1314" s="395"/>
      <c r="J1314" s="414">
        <v>850</v>
      </c>
      <c r="K1314" s="396"/>
      <c r="L1314" s="396"/>
      <c r="M1314" s="396">
        <v>43726</v>
      </c>
      <c r="N1314" s="396"/>
      <c r="O1314" s="397">
        <v>9791036302961</v>
      </c>
      <c r="P1314" s="409" t="s">
        <v>1336</v>
      </c>
      <c r="Q1314" s="397">
        <v>3470484</v>
      </c>
      <c r="R1314" s="398">
        <v>13.9</v>
      </c>
      <c r="S1314" s="398">
        <f t="shared" si="198"/>
        <v>13.175355450236967</v>
      </c>
      <c r="T1314" s="399">
        <v>5.5E-2</v>
      </c>
      <c r="U1314" s="1077"/>
      <c r="V1314" s="400">
        <f t="shared" si="209"/>
        <v>0</v>
      </c>
      <c r="W1314" s="401">
        <f t="shared" si="203"/>
        <v>0</v>
      </c>
      <c r="X1314" s="402"/>
      <c r="Y1314" s="402"/>
      <c r="Z1314" s="402"/>
      <c r="AA1314" s="402"/>
      <c r="AB1314" s="402"/>
      <c r="AC1314" s="403">
        <f t="shared" si="210"/>
        <v>0</v>
      </c>
      <c r="AD1314" s="404">
        <f>IF($AC$2430&lt;85,AC1314,AC1314-(AC1314*'EN-TÊTE DÉLÉGUES'!$C$37))</f>
        <v>0</v>
      </c>
      <c r="AE1314" s="405">
        <f t="shared" si="204"/>
        <v>5.5E-2</v>
      </c>
      <c r="AF1314" s="406">
        <f t="shared" si="196"/>
        <v>0</v>
      </c>
      <c r="AG1314" s="407">
        <f t="shared" si="197"/>
        <v>0</v>
      </c>
    </row>
    <row r="1315" spans="1:34" s="408" customFormat="1" ht="12" customHeight="1" x14ac:dyDescent="0.15">
      <c r="A1315" s="391">
        <v>9791036302985</v>
      </c>
      <c r="B1315" s="414">
        <v>60</v>
      </c>
      <c r="C1315" s="450" t="s">
        <v>696</v>
      </c>
      <c r="D1315" s="450" t="s">
        <v>3666</v>
      </c>
      <c r="E1315" s="393" t="s">
        <v>5510</v>
      </c>
      <c r="F1315" s="393" t="s">
        <v>1521</v>
      </c>
      <c r="G1315" s="393" t="s">
        <v>2597</v>
      </c>
      <c r="H1315" s="394">
        <f>VLOOKUP(A1315,'02.04.2024'!$A$2:$D$70989,3,FALSE)</f>
        <v>1713</v>
      </c>
      <c r="I1315" s="395"/>
      <c r="J1315" s="414">
        <v>850</v>
      </c>
      <c r="K1315" s="396"/>
      <c r="L1315" s="396"/>
      <c r="M1315" s="396">
        <v>44433</v>
      </c>
      <c r="N1315" s="396"/>
      <c r="O1315" s="397">
        <v>9791036302985</v>
      </c>
      <c r="P1315" s="409" t="s">
        <v>2596</v>
      </c>
      <c r="Q1315" s="397">
        <v>4680813</v>
      </c>
      <c r="R1315" s="398">
        <v>13.9</v>
      </c>
      <c r="S1315" s="398">
        <f t="shared" si="198"/>
        <v>13.175355450236967</v>
      </c>
      <c r="T1315" s="399">
        <v>5.5E-2</v>
      </c>
      <c r="U1315" s="1077"/>
      <c r="V1315" s="400">
        <f t="shared" si="209"/>
        <v>0</v>
      </c>
      <c r="W1315" s="401">
        <f t="shared" si="203"/>
        <v>0</v>
      </c>
      <c r="X1315" s="402"/>
      <c r="Y1315" s="402"/>
      <c r="Z1315" s="402"/>
      <c r="AA1315" s="402"/>
      <c r="AB1315" s="402"/>
      <c r="AC1315" s="403">
        <f t="shared" si="210"/>
        <v>0</v>
      </c>
      <c r="AD1315" s="404">
        <f>IF($AC$2430&lt;85,AC1315,AC1315-(AC1315*'EN-TÊTE DÉLÉGUES'!$C$37))</f>
        <v>0</v>
      </c>
      <c r="AE1315" s="405">
        <f t="shared" si="204"/>
        <v>5.5E-2</v>
      </c>
      <c r="AF1315" s="406">
        <f t="shared" si="196"/>
        <v>0</v>
      </c>
      <c r="AG1315" s="407">
        <f t="shared" si="197"/>
        <v>0</v>
      </c>
    </row>
    <row r="1316" spans="1:34" s="408" customFormat="1" ht="12" customHeight="1" x14ac:dyDescent="0.15">
      <c r="A1316" s="391">
        <v>9782747052818</v>
      </c>
      <c r="B1316" s="414">
        <v>61</v>
      </c>
      <c r="C1316" s="393" t="s">
        <v>696</v>
      </c>
      <c r="D1316" s="450" t="s">
        <v>3666</v>
      </c>
      <c r="E1316" s="393" t="s">
        <v>5510</v>
      </c>
      <c r="F1316" s="393" t="s">
        <v>813</v>
      </c>
      <c r="G1316" s="450" t="s">
        <v>1301</v>
      </c>
      <c r="H1316" s="394">
        <f>VLOOKUP(A1316,'02.04.2024'!$A$2:$D$70989,3,FALSE)</f>
        <v>2271</v>
      </c>
      <c r="I1316" s="395"/>
      <c r="J1316" s="395">
        <v>200</v>
      </c>
      <c r="K1316" s="396"/>
      <c r="L1316" s="396"/>
      <c r="M1316" s="396">
        <v>42445</v>
      </c>
      <c r="N1316" s="396"/>
      <c r="O1316" s="397">
        <v>9782747052818</v>
      </c>
      <c r="P1316" s="409" t="s">
        <v>241</v>
      </c>
      <c r="Q1316" s="397">
        <v>3273734</v>
      </c>
      <c r="R1316" s="398">
        <v>14.9</v>
      </c>
      <c r="S1316" s="398">
        <f t="shared" si="198"/>
        <v>14.123222748815166</v>
      </c>
      <c r="T1316" s="399">
        <v>5.5E-2</v>
      </c>
      <c r="U1316" s="1077"/>
      <c r="V1316" s="400">
        <f t="shared" si="209"/>
        <v>0</v>
      </c>
      <c r="W1316" s="401">
        <f t="shared" si="203"/>
        <v>0</v>
      </c>
      <c r="X1316" s="402"/>
      <c r="Y1316" s="402"/>
      <c r="Z1316" s="402"/>
      <c r="AA1316" s="402"/>
      <c r="AB1316" s="402"/>
      <c r="AC1316" s="403">
        <f t="shared" si="210"/>
        <v>0</v>
      </c>
      <c r="AD1316" s="404">
        <f>IF($AC$2430&lt;85,AC1316,AC1316-(AC1316*'EN-TÊTE DÉLÉGUES'!$C$37))</f>
        <v>0</v>
      </c>
      <c r="AE1316" s="405">
        <f t="shared" si="204"/>
        <v>5.5E-2</v>
      </c>
      <c r="AF1316" s="406">
        <f t="shared" si="196"/>
        <v>0</v>
      </c>
      <c r="AG1316" s="407">
        <f t="shared" si="197"/>
        <v>0</v>
      </c>
    </row>
    <row r="1317" spans="1:34" s="408" customFormat="1" ht="12" customHeight="1" x14ac:dyDescent="0.15">
      <c r="A1317" s="391">
        <v>9782747058001</v>
      </c>
      <c r="B1317" s="414">
        <v>61</v>
      </c>
      <c r="C1317" s="393" t="s">
        <v>696</v>
      </c>
      <c r="D1317" s="450" t="s">
        <v>3666</v>
      </c>
      <c r="E1317" s="393" t="s">
        <v>5510</v>
      </c>
      <c r="F1317" s="393" t="s">
        <v>813</v>
      </c>
      <c r="G1317" s="450" t="s">
        <v>1307</v>
      </c>
      <c r="H1317" s="394">
        <f>VLOOKUP(A1317,'02.04.2024'!$A$2:$D$70989,3,FALSE)</f>
        <v>1341</v>
      </c>
      <c r="I1317" s="395"/>
      <c r="J1317" s="395">
        <v>200</v>
      </c>
      <c r="K1317" s="396"/>
      <c r="L1317" s="396"/>
      <c r="M1317" s="396">
        <v>42634</v>
      </c>
      <c r="N1317" s="396"/>
      <c r="O1317" s="397">
        <v>9782747058001</v>
      </c>
      <c r="P1317" s="409" t="s">
        <v>284</v>
      </c>
      <c r="Q1317" s="397">
        <v>3252313</v>
      </c>
      <c r="R1317" s="398">
        <v>14.9</v>
      </c>
      <c r="S1317" s="398">
        <f t="shared" si="198"/>
        <v>14.123222748815166</v>
      </c>
      <c r="T1317" s="399">
        <v>5.5E-2</v>
      </c>
      <c r="U1317" s="1077"/>
      <c r="V1317" s="400">
        <f t="shared" si="209"/>
        <v>0</v>
      </c>
      <c r="W1317" s="401">
        <f t="shared" si="203"/>
        <v>0</v>
      </c>
      <c r="X1317" s="402"/>
      <c r="Y1317" s="402"/>
      <c r="Z1317" s="402"/>
      <c r="AA1317" s="402"/>
      <c r="AB1317" s="402"/>
      <c r="AC1317" s="403">
        <f t="shared" si="210"/>
        <v>0</v>
      </c>
      <c r="AD1317" s="404">
        <f>IF($AC$2430&lt;85,AC1317,AC1317-(AC1317*'EN-TÊTE DÉLÉGUES'!$C$37))</f>
        <v>0</v>
      </c>
      <c r="AE1317" s="405">
        <f t="shared" si="204"/>
        <v>5.5E-2</v>
      </c>
      <c r="AF1317" s="406">
        <f t="shared" si="196"/>
        <v>0</v>
      </c>
      <c r="AG1317" s="407">
        <f t="shared" si="197"/>
        <v>0</v>
      </c>
    </row>
    <row r="1318" spans="1:34" s="408" customFormat="1" ht="12" customHeight="1" x14ac:dyDescent="0.15">
      <c r="A1318" s="391">
        <v>9782747068635</v>
      </c>
      <c r="B1318" s="414">
        <v>61</v>
      </c>
      <c r="C1318" s="393" t="s">
        <v>696</v>
      </c>
      <c r="D1318" s="450" t="s">
        <v>3666</v>
      </c>
      <c r="E1318" s="393" t="s">
        <v>5510</v>
      </c>
      <c r="F1318" s="393" t="s">
        <v>813</v>
      </c>
      <c r="G1318" s="450" t="s">
        <v>1303</v>
      </c>
      <c r="H1318" s="394">
        <f>VLOOKUP(A1318,'02.04.2024'!$A$2:$D$70989,3,FALSE)</f>
        <v>1997</v>
      </c>
      <c r="I1318" s="395"/>
      <c r="J1318" s="395">
        <v>200</v>
      </c>
      <c r="K1318" s="396"/>
      <c r="L1318" s="396"/>
      <c r="M1318" s="396">
        <v>42795</v>
      </c>
      <c r="N1318" s="396"/>
      <c r="O1318" s="397">
        <v>9782747068635</v>
      </c>
      <c r="P1318" s="409" t="s">
        <v>293</v>
      </c>
      <c r="Q1318" s="397">
        <v>8853946</v>
      </c>
      <c r="R1318" s="398">
        <v>14.9</v>
      </c>
      <c r="S1318" s="398">
        <f t="shared" si="198"/>
        <v>14.123222748815166</v>
      </c>
      <c r="T1318" s="399">
        <v>5.5E-2</v>
      </c>
      <c r="U1318" s="1077"/>
      <c r="V1318" s="400">
        <f t="shared" si="209"/>
        <v>0</v>
      </c>
      <c r="W1318" s="401">
        <f t="shared" si="203"/>
        <v>0</v>
      </c>
      <c r="X1318" s="402"/>
      <c r="Y1318" s="402"/>
      <c r="Z1318" s="402"/>
      <c r="AA1318" s="402"/>
      <c r="AB1318" s="402"/>
      <c r="AC1318" s="403">
        <f t="shared" si="210"/>
        <v>0</v>
      </c>
      <c r="AD1318" s="404">
        <f>IF($AC$2430&lt;85,AC1318,AC1318-(AC1318*'EN-TÊTE DÉLÉGUES'!$C$37))</f>
        <v>0</v>
      </c>
      <c r="AE1318" s="405">
        <f t="shared" si="204"/>
        <v>5.5E-2</v>
      </c>
      <c r="AF1318" s="406">
        <f t="shared" si="196"/>
        <v>0</v>
      </c>
      <c r="AG1318" s="407">
        <f t="shared" si="197"/>
        <v>0</v>
      </c>
    </row>
    <row r="1319" spans="1:34" s="408" customFormat="1" ht="12" customHeight="1" x14ac:dyDescent="0.15">
      <c r="A1319" s="391">
        <v>9782747080996</v>
      </c>
      <c r="B1319" s="414">
        <v>61</v>
      </c>
      <c r="C1319" s="393" t="s">
        <v>696</v>
      </c>
      <c r="D1319" s="450" t="s">
        <v>3666</v>
      </c>
      <c r="E1319" s="393" t="s">
        <v>5510</v>
      </c>
      <c r="F1319" s="393" t="s">
        <v>813</v>
      </c>
      <c r="G1319" s="450" t="s">
        <v>1308</v>
      </c>
      <c r="H1319" s="394">
        <f>VLOOKUP(A1319,'02.04.2024'!$A$2:$D$70989,3,FALSE)</f>
        <v>1712</v>
      </c>
      <c r="I1319" s="395"/>
      <c r="J1319" s="395">
        <v>200</v>
      </c>
      <c r="K1319" s="396"/>
      <c r="L1319" s="396"/>
      <c r="M1319" s="396">
        <v>42970</v>
      </c>
      <c r="N1319" s="396"/>
      <c r="O1319" s="397">
        <v>9782747080996</v>
      </c>
      <c r="P1319" s="409" t="s">
        <v>409</v>
      </c>
      <c r="Q1319" s="397">
        <v>3504986</v>
      </c>
      <c r="R1319" s="398">
        <v>14.9</v>
      </c>
      <c r="S1319" s="398">
        <f t="shared" si="198"/>
        <v>14.123222748815166</v>
      </c>
      <c r="T1319" s="399">
        <v>5.5E-2</v>
      </c>
      <c r="U1319" s="1077"/>
      <c r="V1319" s="400">
        <f t="shared" si="209"/>
        <v>0</v>
      </c>
      <c r="W1319" s="401">
        <f t="shared" si="203"/>
        <v>0</v>
      </c>
      <c r="X1319" s="402"/>
      <c r="Y1319" s="402"/>
      <c r="Z1319" s="402"/>
      <c r="AA1319" s="402"/>
      <c r="AB1319" s="402"/>
      <c r="AC1319" s="403">
        <f t="shared" si="210"/>
        <v>0</v>
      </c>
      <c r="AD1319" s="404">
        <f>IF($AC$2430&lt;85,AC1319,AC1319-(AC1319*'EN-TÊTE DÉLÉGUES'!$C$37))</f>
        <v>0</v>
      </c>
      <c r="AE1319" s="405">
        <f t="shared" si="204"/>
        <v>5.5E-2</v>
      </c>
      <c r="AF1319" s="406">
        <f t="shared" si="196"/>
        <v>0</v>
      </c>
      <c r="AG1319" s="407">
        <f t="shared" si="197"/>
        <v>0</v>
      </c>
    </row>
    <row r="1320" spans="1:34" s="408" customFormat="1" ht="12" customHeight="1" x14ac:dyDescent="0.15">
      <c r="A1320" s="449">
        <v>9782747082969</v>
      </c>
      <c r="B1320" s="414">
        <v>61</v>
      </c>
      <c r="C1320" s="450" t="s">
        <v>696</v>
      </c>
      <c r="D1320" s="450" t="s">
        <v>3666</v>
      </c>
      <c r="E1320" s="450" t="s">
        <v>5510</v>
      </c>
      <c r="F1320" s="450" t="s">
        <v>813</v>
      </c>
      <c r="G1320" s="450" t="s">
        <v>1309</v>
      </c>
      <c r="H1320" s="394">
        <f>VLOOKUP(A1320,'02.04.2024'!$A$2:$D$70989,3,FALSE)</f>
        <v>1075</v>
      </c>
      <c r="I1320" s="395"/>
      <c r="J1320" s="414">
        <v>200</v>
      </c>
      <c r="K1320" s="396"/>
      <c r="L1320" s="396"/>
      <c r="M1320" s="396">
        <v>43152</v>
      </c>
      <c r="N1320" s="579"/>
      <c r="O1320" s="394">
        <v>9782747082969</v>
      </c>
      <c r="P1320" s="451" t="s">
        <v>509</v>
      </c>
      <c r="Q1320" s="394">
        <v>5825889</v>
      </c>
      <c r="R1320" s="398">
        <v>14.9</v>
      </c>
      <c r="S1320" s="398">
        <f t="shared" si="198"/>
        <v>14.123222748815166</v>
      </c>
      <c r="T1320" s="452">
        <v>5.5E-2</v>
      </c>
      <c r="U1320" s="1077"/>
      <c r="V1320" s="400">
        <f t="shared" si="209"/>
        <v>0</v>
      </c>
      <c r="W1320" s="401">
        <f t="shared" si="203"/>
        <v>0</v>
      </c>
      <c r="X1320" s="402"/>
      <c r="Y1320" s="402"/>
      <c r="Z1320" s="402"/>
      <c r="AA1320" s="402"/>
      <c r="AB1320" s="402"/>
      <c r="AC1320" s="403">
        <f t="shared" si="210"/>
        <v>0</v>
      </c>
      <c r="AD1320" s="404">
        <f>IF($AC$2430&lt;85,AC1320,AC1320-(AC1320*'EN-TÊTE DÉLÉGUES'!$C$37))</f>
        <v>0</v>
      </c>
      <c r="AE1320" s="405">
        <f t="shared" si="204"/>
        <v>5.5E-2</v>
      </c>
      <c r="AF1320" s="406">
        <f t="shared" si="196"/>
        <v>0</v>
      </c>
      <c r="AG1320" s="407">
        <f t="shared" si="197"/>
        <v>0</v>
      </c>
    </row>
    <row r="1321" spans="1:34" s="408" customFormat="1" ht="12" customHeight="1" x14ac:dyDescent="0.15">
      <c r="A1321" s="449">
        <v>9782747095044</v>
      </c>
      <c r="B1321" s="414">
        <v>61</v>
      </c>
      <c r="C1321" s="450" t="s">
        <v>696</v>
      </c>
      <c r="D1321" s="450" t="s">
        <v>3666</v>
      </c>
      <c r="E1321" s="450" t="s">
        <v>5510</v>
      </c>
      <c r="F1321" s="450" t="s">
        <v>813</v>
      </c>
      <c r="G1321" s="450" t="s">
        <v>1310</v>
      </c>
      <c r="H1321" s="394">
        <f>VLOOKUP(A1321,'02.04.2024'!$A$2:$D$70989,3,FALSE)</f>
        <v>543</v>
      </c>
      <c r="I1321" s="395"/>
      <c r="J1321" s="414">
        <v>200</v>
      </c>
      <c r="K1321" s="396"/>
      <c r="L1321" s="396"/>
      <c r="M1321" s="396">
        <v>43334</v>
      </c>
      <c r="N1321" s="579"/>
      <c r="O1321" s="394">
        <v>9782747095044</v>
      </c>
      <c r="P1321" s="451" t="s">
        <v>579</v>
      </c>
      <c r="Q1321" s="394">
        <v>7413012</v>
      </c>
      <c r="R1321" s="398">
        <v>14.9</v>
      </c>
      <c r="S1321" s="398">
        <f t="shared" si="198"/>
        <v>14.123222748815166</v>
      </c>
      <c r="T1321" s="452">
        <v>5.5E-2</v>
      </c>
      <c r="U1321" s="1077"/>
      <c r="V1321" s="400">
        <f t="shared" si="209"/>
        <v>0</v>
      </c>
      <c r="W1321" s="401">
        <f t="shared" si="203"/>
        <v>0</v>
      </c>
      <c r="X1321" s="402"/>
      <c r="Y1321" s="402"/>
      <c r="Z1321" s="402"/>
      <c r="AA1321" s="402"/>
      <c r="AB1321" s="402"/>
      <c r="AC1321" s="403">
        <f t="shared" si="210"/>
        <v>0</v>
      </c>
      <c r="AD1321" s="404">
        <f>IF($AC$2430&lt;85,AC1321,AC1321-(AC1321*'EN-TÊTE DÉLÉGUES'!$C$37))</f>
        <v>0</v>
      </c>
      <c r="AE1321" s="405">
        <f t="shared" si="204"/>
        <v>5.5E-2</v>
      </c>
      <c r="AF1321" s="406">
        <f t="shared" si="196"/>
        <v>0</v>
      </c>
      <c r="AG1321" s="407">
        <f t="shared" si="197"/>
        <v>0</v>
      </c>
    </row>
    <row r="1322" spans="1:34" s="408" customFormat="1" ht="12" customHeight="1" x14ac:dyDescent="0.15">
      <c r="A1322" s="391">
        <v>9782747099417</v>
      </c>
      <c r="B1322" s="414">
        <v>61</v>
      </c>
      <c r="C1322" s="426" t="s">
        <v>696</v>
      </c>
      <c r="D1322" s="450" t="s">
        <v>3666</v>
      </c>
      <c r="E1322" s="393" t="s">
        <v>5510</v>
      </c>
      <c r="F1322" s="393" t="s">
        <v>813</v>
      </c>
      <c r="G1322" s="393" t="s">
        <v>1696</v>
      </c>
      <c r="H1322" s="394">
        <f>VLOOKUP(A1322,'02.04.2024'!$A$2:$D$70989,3,FALSE)</f>
        <v>1531</v>
      </c>
      <c r="I1322" s="395"/>
      <c r="J1322" s="414">
        <v>200</v>
      </c>
      <c r="K1322" s="396"/>
      <c r="L1322" s="396"/>
      <c r="M1322" s="396">
        <v>43726</v>
      </c>
      <c r="N1322" s="579"/>
      <c r="O1322" s="397">
        <v>9782747099417</v>
      </c>
      <c r="P1322" s="409" t="s">
        <v>1354</v>
      </c>
      <c r="Q1322" s="397">
        <v>2197631</v>
      </c>
      <c r="R1322" s="398">
        <v>14.9</v>
      </c>
      <c r="S1322" s="398">
        <f t="shared" si="198"/>
        <v>14.123222748815166</v>
      </c>
      <c r="T1322" s="399">
        <v>5.5E-2</v>
      </c>
      <c r="U1322" s="1077"/>
      <c r="V1322" s="400">
        <f t="shared" si="209"/>
        <v>0</v>
      </c>
      <c r="W1322" s="401">
        <f t="shared" si="203"/>
        <v>0</v>
      </c>
      <c r="X1322" s="402"/>
      <c r="Y1322" s="402"/>
      <c r="Z1322" s="402"/>
      <c r="AA1322" s="402"/>
      <c r="AB1322" s="402"/>
      <c r="AC1322" s="421">
        <f t="shared" si="210"/>
        <v>0</v>
      </c>
      <c r="AD1322" s="422">
        <f>IF($AC$2430&lt;85,AC1322,AC1322-(AC1322*'EN-TÊTE DÉLÉGUES'!$C$37))</f>
        <v>0</v>
      </c>
      <c r="AE1322" s="423">
        <f t="shared" si="204"/>
        <v>5.5E-2</v>
      </c>
      <c r="AF1322" s="424">
        <f t="shared" si="196"/>
        <v>0</v>
      </c>
      <c r="AG1322" s="425">
        <f t="shared" si="197"/>
        <v>0</v>
      </c>
    </row>
    <row r="1323" spans="1:34" s="408" customFormat="1" ht="12" customHeight="1" x14ac:dyDescent="0.15">
      <c r="A1323" s="391">
        <v>9791036317231</v>
      </c>
      <c r="B1323" s="414">
        <v>61</v>
      </c>
      <c r="C1323" s="426" t="s">
        <v>696</v>
      </c>
      <c r="D1323" s="450" t="s">
        <v>3666</v>
      </c>
      <c r="E1323" s="393" t="s">
        <v>5510</v>
      </c>
      <c r="F1323" s="393" t="s">
        <v>813</v>
      </c>
      <c r="G1323" s="393" t="s">
        <v>2133</v>
      </c>
      <c r="H1323" s="394">
        <f>VLOOKUP(A1323,'02.04.2024'!$A$2:$D$70989,3,FALSE)</f>
        <v>1000</v>
      </c>
      <c r="I1323" s="395"/>
      <c r="J1323" s="414">
        <v>200</v>
      </c>
      <c r="K1323" s="396"/>
      <c r="L1323" s="396"/>
      <c r="M1323" s="396">
        <v>44069</v>
      </c>
      <c r="N1323" s="579"/>
      <c r="O1323" s="397">
        <v>9791036317231</v>
      </c>
      <c r="P1323" s="409" t="s">
        <v>2134</v>
      </c>
      <c r="Q1323" s="397">
        <v>3458300</v>
      </c>
      <c r="R1323" s="398">
        <v>13.9</v>
      </c>
      <c r="S1323" s="398">
        <f t="shared" si="198"/>
        <v>13.175355450236967</v>
      </c>
      <c r="T1323" s="399">
        <v>5.5E-2</v>
      </c>
      <c r="U1323" s="1077"/>
      <c r="V1323" s="400">
        <f t="shared" si="209"/>
        <v>0</v>
      </c>
      <c r="W1323" s="401">
        <f t="shared" si="203"/>
        <v>0</v>
      </c>
      <c r="X1323" s="402"/>
      <c r="Y1323" s="402"/>
      <c r="Z1323" s="402"/>
      <c r="AA1323" s="402"/>
      <c r="AB1323" s="402"/>
      <c r="AC1323" s="403">
        <f t="shared" si="210"/>
        <v>0</v>
      </c>
      <c r="AD1323" s="404">
        <f>IF($AC$2430&lt;85,AC1323,AC1323-(AC1323*'EN-TÊTE DÉLÉGUES'!$C$37))</f>
        <v>0</v>
      </c>
      <c r="AE1323" s="405">
        <f t="shared" si="204"/>
        <v>5.5E-2</v>
      </c>
      <c r="AF1323" s="406">
        <f t="shared" si="196"/>
        <v>0</v>
      </c>
      <c r="AG1323" s="407">
        <f t="shared" si="197"/>
        <v>0</v>
      </c>
    </row>
    <row r="1324" spans="1:34" s="408" customFormat="1" ht="12" customHeight="1" x14ac:dyDescent="0.15">
      <c r="A1324" s="391">
        <v>9791036317248</v>
      </c>
      <c r="B1324" s="414">
        <v>61</v>
      </c>
      <c r="C1324" s="426" t="s">
        <v>696</v>
      </c>
      <c r="D1324" s="450" t="s">
        <v>3666</v>
      </c>
      <c r="E1324" s="393" t="s">
        <v>5510</v>
      </c>
      <c r="F1324" s="393" t="s">
        <v>813</v>
      </c>
      <c r="G1324" s="393" t="s">
        <v>3053</v>
      </c>
      <c r="H1324" s="394">
        <f>VLOOKUP(A1324,'02.04.2024'!$A$2:$D$70989,3,FALSE)</f>
        <v>1168</v>
      </c>
      <c r="I1324" s="395"/>
      <c r="J1324" s="414">
        <v>200</v>
      </c>
      <c r="K1324" s="601"/>
      <c r="L1324" s="396"/>
      <c r="M1324" s="396">
        <v>44384</v>
      </c>
      <c r="N1324" s="579"/>
      <c r="O1324" s="397">
        <v>9791036317248</v>
      </c>
      <c r="P1324" s="409" t="s">
        <v>3099</v>
      </c>
      <c r="Q1324" s="397">
        <v>3457808</v>
      </c>
      <c r="R1324" s="398">
        <v>14.9</v>
      </c>
      <c r="S1324" s="398">
        <f t="shared" si="198"/>
        <v>14.123222748815166</v>
      </c>
      <c r="T1324" s="399">
        <v>5.5E-2</v>
      </c>
      <c r="U1324" s="1077"/>
      <c r="V1324" s="400">
        <f t="shared" si="209"/>
        <v>0</v>
      </c>
      <c r="W1324" s="401">
        <f t="shared" si="203"/>
        <v>0</v>
      </c>
      <c r="X1324" s="402"/>
      <c r="Y1324" s="402"/>
      <c r="Z1324" s="402"/>
      <c r="AA1324" s="402"/>
      <c r="AB1324" s="402"/>
      <c r="AC1324" s="403">
        <f t="shared" si="210"/>
        <v>0</v>
      </c>
      <c r="AD1324" s="404">
        <f>IF($AC$2430&lt;85,AC1324,AC1324-(AC1324*'EN-TÊTE DÉLÉGUES'!$C$37))</f>
        <v>0</v>
      </c>
      <c r="AE1324" s="405">
        <f t="shared" si="204"/>
        <v>5.5E-2</v>
      </c>
      <c r="AF1324" s="406">
        <f t="shared" si="196"/>
        <v>0</v>
      </c>
      <c r="AG1324" s="407">
        <f t="shared" si="197"/>
        <v>0</v>
      </c>
    </row>
    <row r="1325" spans="1:34" s="408" customFormat="1" ht="12" customHeight="1" x14ac:dyDescent="0.15">
      <c r="A1325" s="391">
        <v>9791036338113</v>
      </c>
      <c r="B1325" s="414">
        <v>61</v>
      </c>
      <c r="C1325" s="426" t="s">
        <v>696</v>
      </c>
      <c r="D1325" s="450" t="s">
        <v>3666</v>
      </c>
      <c r="E1325" s="393" t="s">
        <v>5510</v>
      </c>
      <c r="F1325" s="393" t="s">
        <v>813</v>
      </c>
      <c r="G1325" s="393" t="s">
        <v>3767</v>
      </c>
      <c r="H1325" s="394">
        <f>VLOOKUP(A1325,'02.04.2024'!$A$2:$D$70989,3,FALSE)</f>
        <v>1401</v>
      </c>
      <c r="I1325" s="394"/>
      <c r="J1325" s="395">
        <v>200</v>
      </c>
      <c r="K1325" s="396"/>
      <c r="L1325" s="396"/>
      <c r="M1325" s="396">
        <v>44748</v>
      </c>
      <c r="N1325" s="396"/>
      <c r="O1325" s="397">
        <v>9791036338113</v>
      </c>
      <c r="P1325" s="397" t="s">
        <v>3766</v>
      </c>
      <c r="Q1325" s="397">
        <v>6920394</v>
      </c>
      <c r="R1325" s="490">
        <v>14.9</v>
      </c>
      <c r="S1325" s="398">
        <f t="shared" si="198"/>
        <v>14.123222748815166</v>
      </c>
      <c r="T1325" s="399">
        <v>5.5E-2</v>
      </c>
      <c r="U1325" s="1077"/>
      <c r="V1325" s="400">
        <f t="shared" si="209"/>
        <v>0</v>
      </c>
      <c r="W1325" s="401">
        <f t="shared" si="203"/>
        <v>0</v>
      </c>
      <c r="X1325" s="491"/>
      <c r="Y1325" s="402"/>
      <c r="Z1325" s="402"/>
      <c r="AA1325" s="402"/>
      <c r="AB1325" s="402"/>
      <c r="AC1325" s="453">
        <f t="shared" si="210"/>
        <v>0</v>
      </c>
      <c r="AD1325" s="454">
        <f>IF($AC$2430&lt;85,AC1325,AC1325-(AC1325*'EN-TÊTE DÉLÉGUES'!$C$37))</f>
        <v>0</v>
      </c>
      <c r="AE1325" s="455">
        <f t="shared" si="204"/>
        <v>5.5E-2</v>
      </c>
      <c r="AF1325" s="456">
        <f t="shared" si="196"/>
        <v>0</v>
      </c>
      <c r="AG1325" s="457">
        <f t="shared" si="197"/>
        <v>0</v>
      </c>
      <c r="AH1325" s="492"/>
    </row>
    <row r="1326" spans="1:34" s="446" customFormat="1" ht="12" customHeight="1" x14ac:dyDescent="0.15">
      <c r="A1326" s="427">
        <v>9791036338120</v>
      </c>
      <c r="B1326" s="432">
        <v>61</v>
      </c>
      <c r="C1326" s="596" t="s">
        <v>696</v>
      </c>
      <c r="D1326" s="429" t="s">
        <v>3666</v>
      </c>
      <c r="E1326" s="429" t="s">
        <v>5510</v>
      </c>
      <c r="F1326" s="429" t="s">
        <v>813</v>
      </c>
      <c r="G1326" s="430" t="s">
        <v>4489</v>
      </c>
      <c r="H1326" s="431">
        <f>VLOOKUP(A1326,'02.04.2024'!$A$2:$D$70989,3,FALSE)</f>
        <v>2768</v>
      </c>
      <c r="I1326" s="432"/>
      <c r="J1326" s="432">
        <v>200</v>
      </c>
      <c r="K1326" s="433"/>
      <c r="L1326" s="433"/>
      <c r="M1326" s="433">
        <v>45112</v>
      </c>
      <c r="N1326" s="433" t="s">
        <v>1811</v>
      </c>
      <c r="O1326" s="434">
        <v>9791036338120</v>
      </c>
      <c r="P1326" s="435" t="s">
        <v>4488</v>
      </c>
      <c r="Q1326" s="434">
        <v>6920517</v>
      </c>
      <c r="R1326" s="436">
        <v>14.9</v>
      </c>
      <c r="S1326" s="436">
        <f t="shared" si="198"/>
        <v>14.123222748815166</v>
      </c>
      <c r="T1326" s="437">
        <v>5.5E-2</v>
      </c>
      <c r="U1326" s="1082"/>
      <c r="V1326" s="438">
        <f t="shared" si="209"/>
        <v>0</v>
      </c>
      <c r="W1326" s="439">
        <f t="shared" si="203"/>
        <v>0</v>
      </c>
      <c r="X1326" s="440"/>
      <c r="Y1326" s="440"/>
      <c r="Z1326" s="440"/>
      <c r="AA1326" s="440"/>
      <c r="AB1326" s="440"/>
      <c r="AC1326" s="441">
        <f t="shared" si="210"/>
        <v>0</v>
      </c>
      <c r="AD1326" s="442">
        <f>IF($AC$2430&lt;85,AC1326,AC1326-(AC1326*'EN-TÊTE DÉLÉGUES'!$C$37))</f>
        <v>0</v>
      </c>
      <c r="AE1326" s="443">
        <f t="shared" si="204"/>
        <v>5.5E-2</v>
      </c>
      <c r="AF1326" s="444">
        <f t="shared" si="196"/>
        <v>0</v>
      </c>
      <c r="AG1326" s="445">
        <f t="shared" si="197"/>
        <v>0</v>
      </c>
    </row>
    <row r="1327" spans="1:34" s="446" customFormat="1" ht="12" customHeight="1" x14ac:dyDescent="0.15">
      <c r="A1327" s="427">
        <v>9791036353154</v>
      </c>
      <c r="B1327" s="481">
        <v>61</v>
      </c>
      <c r="C1327" s="429" t="s">
        <v>696</v>
      </c>
      <c r="D1327" s="430" t="s">
        <v>3666</v>
      </c>
      <c r="E1327" s="429" t="s">
        <v>5510</v>
      </c>
      <c r="F1327" s="429" t="s">
        <v>813</v>
      </c>
      <c r="G1327" s="430" t="s">
        <v>4633</v>
      </c>
      <c r="H1327" s="431">
        <f>VLOOKUP(A1327,'02.04.2024'!$A$2:$D$70989,3,FALSE)</f>
        <v>3040</v>
      </c>
      <c r="I1327" s="432"/>
      <c r="J1327" s="432">
        <v>200</v>
      </c>
      <c r="K1327" s="433"/>
      <c r="L1327" s="433"/>
      <c r="M1327" s="433">
        <v>45232</v>
      </c>
      <c r="N1327" s="433" t="s">
        <v>1811</v>
      </c>
      <c r="O1327" s="434">
        <v>9791036353154</v>
      </c>
      <c r="P1327" s="435" t="s">
        <v>4632</v>
      </c>
      <c r="Q1327" s="434">
        <v>6870923</v>
      </c>
      <c r="R1327" s="436">
        <v>16.899999999999999</v>
      </c>
      <c r="S1327" s="436">
        <f t="shared" si="198"/>
        <v>16.018957345971565</v>
      </c>
      <c r="T1327" s="437">
        <v>5.5E-2</v>
      </c>
      <c r="U1327" s="1082"/>
      <c r="V1327" s="438">
        <f t="shared" si="209"/>
        <v>0</v>
      </c>
      <c r="W1327" s="439">
        <f t="shared" si="203"/>
        <v>0</v>
      </c>
      <c r="X1327" s="440"/>
      <c r="Y1327" s="440"/>
      <c r="Z1327" s="440"/>
      <c r="AA1327" s="440"/>
      <c r="AB1327" s="440"/>
      <c r="AC1327" s="441">
        <f t="shared" si="210"/>
        <v>0</v>
      </c>
      <c r="AD1327" s="442">
        <f>IF($AC$2430&lt;85,AC1327,AC1327-(AC1327*'EN-TÊTE DÉLÉGUES'!$C$37))</f>
        <v>0</v>
      </c>
      <c r="AE1327" s="443">
        <f t="shared" si="204"/>
        <v>5.5E-2</v>
      </c>
      <c r="AF1327" s="444">
        <f t="shared" si="196"/>
        <v>0</v>
      </c>
      <c r="AG1327" s="445">
        <f t="shared" si="197"/>
        <v>0</v>
      </c>
    </row>
    <row r="1328" spans="1:34" s="408" customFormat="1" ht="12" customHeight="1" x14ac:dyDescent="0.15">
      <c r="A1328" s="391">
        <v>9791036326226</v>
      </c>
      <c r="B1328" s="395">
        <v>61</v>
      </c>
      <c r="C1328" s="450" t="s">
        <v>696</v>
      </c>
      <c r="D1328" s="450" t="s">
        <v>3666</v>
      </c>
      <c r="E1328" s="450" t="s">
        <v>5510</v>
      </c>
      <c r="F1328" s="393" t="s">
        <v>3786</v>
      </c>
      <c r="G1328" s="393" t="s">
        <v>3787</v>
      </c>
      <c r="H1328" s="394">
        <f>VLOOKUP(A1328,'02.04.2024'!$A$2:$D$70989,3,FALSE)</f>
        <v>2183</v>
      </c>
      <c r="I1328" s="394"/>
      <c r="J1328" s="395">
        <v>200</v>
      </c>
      <c r="K1328" s="396"/>
      <c r="L1328" s="396"/>
      <c r="M1328" s="396">
        <v>44748</v>
      </c>
      <c r="N1328" s="396"/>
      <c r="O1328" s="397">
        <v>9791036326226</v>
      </c>
      <c r="P1328" s="397" t="s">
        <v>3788</v>
      </c>
      <c r="Q1328" s="397">
        <v>8823392</v>
      </c>
      <c r="R1328" s="490">
        <v>14.9</v>
      </c>
      <c r="S1328" s="398">
        <f t="shared" si="198"/>
        <v>14.123222748815166</v>
      </c>
      <c r="T1328" s="399">
        <v>5.5E-2</v>
      </c>
      <c r="U1328" s="1077"/>
      <c r="V1328" s="400">
        <f t="shared" si="209"/>
        <v>0</v>
      </c>
      <c r="W1328" s="401">
        <f t="shared" si="203"/>
        <v>0</v>
      </c>
      <c r="X1328" s="491"/>
      <c r="Y1328" s="402"/>
      <c r="Z1328" s="402"/>
      <c r="AA1328" s="402"/>
      <c r="AB1328" s="402"/>
      <c r="AC1328" s="453">
        <f t="shared" si="210"/>
        <v>0</v>
      </c>
      <c r="AD1328" s="454">
        <f>IF($AC$2430&lt;85,AC1328,AC1328-(AC1328*'EN-TÊTE DÉLÉGUES'!$C$37))</f>
        <v>0</v>
      </c>
      <c r="AE1328" s="455">
        <f t="shared" si="204"/>
        <v>5.5E-2</v>
      </c>
      <c r="AF1328" s="456">
        <f t="shared" si="196"/>
        <v>0</v>
      </c>
      <c r="AG1328" s="457">
        <f t="shared" si="197"/>
        <v>0</v>
      </c>
      <c r="AH1328" s="492"/>
    </row>
    <row r="1329" spans="1:34" s="408" customFormat="1" ht="12" customHeight="1" x14ac:dyDescent="0.15">
      <c r="A1329" s="391">
        <v>9791036326233</v>
      </c>
      <c r="B1329" s="395">
        <v>61</v>
      </c>
      <c r="C1329" s="450" t="s">
        <v>696</v>
      </c>
      <c r="D1329" s="450" t="s">
        <v>3666</v>
      </c>
      <c r="E1329" s="450" t="s">
        <v>5510</v>
      </c>
      <c r="F1329" s="393" t="s">
        <v>3786</v>
      </c>
      <c r="G1329" s="459" t="s">
        <v>4548</v>
      </c>
      <c r="H1329" s="394">
        <f>VLOOKUP(A1329,'02.04.2024'!$A$2:$D$70989,3,FALSE)</f>
        <v>2346</v>
      </c>
      <c r="I1329" s="395"/>
      <c r="J1329" s="395">
        <v>200</v>
      </c>
      <c r="K1329" s="396"/>
      <c r="L1329" s="396"/>
      <c r="M1329" s="396">
        <v>44993</v>
      </c>
      <c r="N1329" s="397"/>
      <c r="O1329" s="397">
        <v>9791036326233</v>
      </c>
      <c r="P1329" s="397" t="s">
        <v>4088</v>
      </c>
      <c r="Q1329" s="460">
        <v>8821911</v>
      </c>
      <c r="R1329" s="398">
        <v>14.9</v>
      </c>
      <c r="S1329" s="398">
        <f t="shared" si="198"/>
        <v>14.123222748815166</v>
      </c>
      <c r="T1329" s="461">
        <v>5.5E-2</v>
      </c>
      <c r="U1329" s="1097"/>
      <c r="V1329" s="400">
        <f t="shared" si="209"/>
        <v>0</v>
      </c>
      <c r="W1329" s="401">
        <f t="shared" si="203"/>
        <v>0</v>
      </c>
      <c r="X1329" s="402"/>
      <c r="Y1329" s="402"/>
      <c r="Z1329" s="402"/>
      <c r="AA1329" s="402"/>
      <c r="AB1329" s="402"/>
      <c r="AC1329" s="453">
        <f t="shared" si="210"/>
        <v>0</v>
      </c>
      <c r="AD1329" s="454">
        <f>IF($AC$2430&lt;85,AC1329,AC1329-(AC1329*'EN-TÊTE DÉLÉGUES'!$C$37))</f>
        <v>0</v>
      </c>
      <c r="AE1329" s="455">
        <f t="shared" si="204"/>
        <v>5.5E-2</v>
      </c>
      <c r="AF1329" s="456">
        <f t="shared" si="196"/>
        <v>0</v>
      </c>
      <c r="AG1329" s="457">
        <f t="shared" si="197"/>
        <v>0</v>
      </c>
    </row>
    <row r="1330" spans="1:34" s="994" customFormat="1" ht="12" customHeight="1" x14ac:dyDescent="0.15">
      <c r="A1330" s="1015">
        <v>9791036335853</v>
      </c>
      <c r="B1330" s="1028">
        <v>61</v>
      </c>
      <c r="C1330" s="1026" t="s">
        <v>696</v>
      </c>
      <c r="D1330" s="1026" t="s">
        <v>3666</v>
      </c>
      <c r="E1330" s="1027" t="s">
        <v>5510</v>
      </c>
      <c r="F1330" s="1026" t="s">
        <v>4090</v>
      </c>
      <c r="G1330" s="1017" t="s">
        <v>4091</v>
      </c>
      <c r="H1330" s="1016">
        <f>VLOOKUP(A1330,'02.04.2024'!$A$2:$D$70989,3,FALSE)</f>
        <v>2800</v>
      </c>
      <c r="I1330" s="1018"/>
      <c r="J1330" s="1018">
        <v>300</v>
      </c>
      <c r="K1330" s="1019"/>
      <c r="L1330" s="1019"/>
      <c r="M1330" s="1019">
        <v>44965</v>
      </c>
      <c r="N1330" s="1020"/>
      <c r="O1330" s="1020">
        <v>9791036335853</v>
      </c>
      <c r="P1330" s="1020" t="s">
        <v>4092</v>
      </c>
      <c r="Q1330" s="1021">
        <v>5647336</v>
      </c>
      <c r="R1330" s="1022">
        <v>14.9</v>
      </c>
      <c r="S1330" s="1022">
        <f t="shared" ref="S1330:S1393" si="215">R1330/(1+T1330)</f>
        <v>14.123222748815166</v>
      </c>
      <c r="T1330" s="1023">
        <v>5.5E-2</v>
      </c>
      <c r="U1330" s="1077"/>
      <c r="V1330" s="1024">
        <f t="shared" ref="V1330:V1344" si="216">AC1330</f>
        <v>0</v>
      </c>
      <c r="W1330" s="1025">
        <f t="shared" si="203"/>
        <v>0</v>
      </c>
      <c r="X1330" s="998"/>
      <c r="Y1330" s="998"/>
      <c r="Z1330" s="998"/>
      <c r="AA1330" s="998"/>
      <c r="AB1330" s="998"/>
      <c r="AC1330" s="453">
        <f t="shared" ref="AC1330:AC1344" si="217">W1330/(1+AE1330)</f>
        <v>0</v>
      </c>
      <c r="AD1330" s="454">
        <f>IF($AC$2430&lt;85,AC1330,AC1330-(AC1330*'EN-TÊTE DÉLÉGUES'!$C$37))</f>
        <v>0</v>
      </c>
      <c r="AE1330" s="455">
        <f t="shared" si="204"/>
        <v>5.5E-2</v>
      </c>
      <c r="AF1330" s="456">
        <f t="shared" ref="AF1330:AF1344" si="218">+AD1330*AE1330</f>
        <v>0</v>
      </c>
      <c r="AG1330" s="457">
        <f t="shared" ref="AG1330:AG1344" si="219">+AD1330+AF1330</f>
        <v>0</v>
      </c>
    </row>
    <row r="1331" spans="1:34" s="408" customFormat="1" ht="12" customHeight="1" x14ac:dyDescent="0.15">
      <c r="A1331" s="449">
        <v>9791036314391</v>
      </c>
      <c r="B1331" s="395">
        <v>61</v>
      </c>
      <c r="C1331" s="393" t="s">
        <v>698</v>
      </c>
      <c r="D1331" s="450" t="s">
        <v>3666</v>
      </c>
      <c r="E1331" s="450" t="s">
        <v>5510</v>
      </c>
      <c r="F1331" s="393" t="s">
        <v>728</v>
      </c>
      <c r="G1331" s="450" t="s">
        <v>2928</v>
      </c>
      <c r="H1331" s="394">
        <f>VLOOKUP(A1331,'02.04.2024'!$A$2:$D$70989,3,FALSE)</f>
        <v>223</v>
      </c>
      <c r="I1331" s="395"/>
      <c r="J1331" s="414">
        <v>200</v>
      </c>
      <c r="K1331" s="396"/>
      <c r="L1331" s="396"/>
      <c r="M1331" s="396">
        <v>44482</v>
      </c>
      <c r="N1331" s="516"/>
      <c r="O1331" s="394">
        <v>9791036314391</v>
      </c>
      <c r="P1331" s="414" t="s">
        <v>2800</v>
      </c>
      <c r="Q1331" s="414">
        <v>8553967</v>
      </c>
      <c r="R1331" s="398">
        <v>14.9</v>
      </c>
      <c r="S1331" s="398">
        <f t="shared" si="215"/>
        <v>14.123222748815166</v>
      </c>
      <c r="T1331" s="452">
        <v>5.5E-2</v>
      </c>
      <c r="U1331" s="1077"/>
      <c r="V1331" s="400">
        <f t="shared" si="216"/>
        <v>0</v>
      </c>
      <c r="W1331" s="401">
        <f t="shared" si="203"/>
        <v>0</v>
      </c>
      <c r="X1331" s="402"/>
      <c r="Y1331" s="402"/>
      <c r="Z1331" s="402"/>
      <c r="AA1331" s="402"/>
      <c r="AB1331" s="402"/>
      <c r="AC1331" s="403">
        <f t="shared" si="217"/>
        <v>0</v>
      </c>
      <c r="AD1331" s="404">
        <f>IF($AC$2430&lt;85,AC1331,AC1331-(AC1331*'EN-TÊTE DÉLÉGUES'!$C$37))</f>
        <v>0</v>
      </c>
      <c r="AE1331" s="405">
        <f t="shared" si="204"/>
        <v>5.5E-2</v>
      </c>
      <c r="AF1331" s="406">
        <f t="shared" si="218"/>
        <v>0</v>
      </c>
      <c r="AG1331" s="407">
        <f t="shared" si="219"/>
        <v>0</v>
      </c>
    </row>
    <row r="1332" spans="1:34" s="420" customFormat="1" ht="12" customHeight="1" x14ac:dyDescent="0.15">
      <c r="A1332" s="411">
        <v>9791036340000</v>
      </c>
      <c r="B1332" s="414">
        <v>61</v>
      </c>
      <c r="C1332" s="393" t="s">
        <v>696</v>
      </c>
      <c r="D1332" s="514" t="s">
        <v>3666</v>
      </c>
      <c r="E1332" s="450" t="s">
        <v>5510</v>
      </c>
      <c r="F1332" s="515" t="s">
        <v>728</v>
      </c>
      <c r="G1332" s="450" t="s">
        <v>3910</v>
      </c>
      <c r="H1332" s="394">
        <f>VLOOKUP(A1332,'02.04.2024'!$A$2:$D$70989,3,FALSE)</f>
        <v>2062</v>
      </c>
      <c r="I1332" s="413"/>
      <c r="J1332" s="413">
        <v>200</v>
      </c>
      <c r="K1332" s="415"/>
      <c r="L1332" s="415"/>
      <c r="M1332" s="416">
        <v>44846</v>
      </c>
      <c r="N1332" s="416"/>
      <c r="O1332" s="394">
        <v>9791036340000</v>
      </c>
      <c r="P1332" s="417" t="s">
        <v>3911</v>
      </c>
      <c r="Q1332" s="414">
        <v>8009453</v>
      </c>
      <c r="R1332" s="418">
        <v>13.9</v>
      </c>
      <c r="S1332" s="398">
        <f t="shared" si="215"/>
        <v>13.175355450236967</v>
      </c>
      <c r="T1332" s="419">
        <v>5.5E-2</v>
      </c>
      <c r="U1332" s="1077"/>
      <c r="V1332" s="400">
        <f t="shared" si="216"/>
        <v>0</v>
      </c>
      <c r="W1332" s="401">
        <f t="shared" si="203"/>
        <v>0</v>
      </c>
      <c r="AC1332" s="453">
        <f t="shared" si="217"/>
        <v>0</v>
      </c>
      <c r="AD1332" s="454">
        <f>IF($AC$2430&lt;85,AC1332,AC1332-(AC1332*'EN-TÊTE DÉLÉGUES'!$C$37))</f>
        <v>0</v>
      </c>
      <c r="AE1332" s="455">
        <f t="shared" si="204"/>
        <v>5.5E-2</v>
      </c>
      <c r="AF1332" s="456">
        <f t="shared" si="218"/>
        <v>0</v>
      </c>
      <c r="AG1332" s="457">
        <f t="shared" si="219"/>
        <v>0</v>
      </c>
    </row>
    <row r="1333" spans="1:34" s="446" customFormat="1" ht="12" customHeight="1" x14ac:dyDescent="0.15">
      <c r="A1333" s="427">
        <v>9791036348884</v>
      </c>
      <c r="B1333" s="481">
        <v>61</v>
      </c>
      <c r="C1333" s="596" t="s">
        <v>696</v>
      </c>
      <c r="D1333" s="429" t="s">
        <v>3666</v>
      </c>
      <c r="E1333" s="429" t="s">
        <v>5510</v>
      </c>
      <c r="F1333" s="429" t="s">
        <v>728</v>
      </c>
      <c r="G1333" s="430" t="s">
        <v>5047</v>
      </c>
      <c r="H1333" s="431">
        <f>VLOOKUP(A1333,'02.04.2024'!$A$2:$D$70989,3,FALSE)</f>
        <v>529</v>
      </c>
      <c r="I1333" s="432"/>
      <c r="J1333" s="432">
        <v>200</v>
      </c>
      <c r="K1333" s="433"/>
      <c r="L1333" s="433"/>
      <c r="M1333" s="433">
        <v>45210</v>
      </c>
      <c r="N1333" s="433" t="s">
        <v>1811</v>
      </c>
      <c r="O1333" s="434">
        <v>9791036348884</v>
      </c>
      <c r="P1333" s="435" t="s">
        <v>4699</v>
      </c>
      <c r="Q1333" s="434">
        <v>4591152</v>
      </c>
      <c r="R1333" s="436">
        <v>12.9</v>
      </c>
      <c r="S1333" s="436">
        <f t="shared" si="215"/>
        <v>12.227488151658768</v>
      </c>
      <c r="T1333" s="471">
        <v>5.5E-2</v>
      </c>
      <c r="U1333" s="1082"/>
      <c r="V1333" s="438">
        <f t="shared" si="216"/>
        <v>0</v>
      </c>
      <c r="W1333" s="439">
        <f t="shared" si="203"/>
        <v>0</v>
      </c>
      <c r="X1333" s="440"/>
      <c r="Y1333" s="440"/>
      <c r="Z1333" s="440"/>
      <c r="AA1333" s="440"/>
      <c r="AB1333" s="440"/>
      <c r="AC1333" s="441">
        <f t="shared" si="217"/>
        <v>0</v>
      </c>
      <c r="AD1333" s="442">
        <f>IF($AC$2430&lt;85,AC1333,AC1333-(AC1333*'EN-TÊTE DÉLÉGUES'!$C$37))</f>
        <v>0</v>
      </c>
      <c r="AE1333" s="443">
        <f t="shared" si="204"/>
        <v>5.5E-2</v>
      </c>
      <c r="AF1333" s="444">
        <f t="shared" si="218"/>
        <v>0</v>
      </c>
      <c r="AG1333" s="445">
        <f t="shared" si="219"/>
        <v>0</v>
      </c>
    </row>
    <row r="1334" spans="1:34" s="408" customFormat="1" ht="12" customHeight="1" x14ac:dyDescent="0.15">
      <c r="A1334" s="391">
        <v>9782747051538</v>
      </c>
      <c r="B1334" s="414">
        <v>61</v>
      </c>
      <c r="C1334" s="393" t="s">
        <v>696</v>
      </c>
      <c r="D1334" s="450" t="s">
        <v>3666</v>
      </c>
      <c r="E1334" s="393" t="s">
        <v>5510</v>
      </c>
      <c r="F1334" s="393" t="s">
        <v>223</v>
      </c>
      <c r="G1334" s="450" t="s">
        <v>1218</v>
      </c>
      <c r="H1334" s="394">
        <f>VLOOKUP(A1334,'02.04.2024'!$A$2:$D$70989,3,FALSE)</f>
        <v>263</v>
      </c>
      <c r="I1334" s="395"/>
      <c r="J1334" s="395">
        <v>300</v>
      </c>
      <c r="K1334" s="396"/>
      <c r="L1334" s="396"/>
      <c r="M1334" s="396">
        <v>42543</v>
      </c>
      <c r="N1334" s="396"/>
      <c r="O1334" s="397">
        <v>9782747051538</v>
      </c>
      <c r="P1334" s="409" t="s">
        <v>263</v>
      </c>
      <c r="Q1334" s="397">
        <v>6849187</v>
      </c>
      <c r="R1334" s="398">
        <v>12.9</v>
      </c>
      <c r="S1334" s="398">
        <f t="shared" si="215"/>
        <v>12.227488151658768</v>
      </c>
      <c r="T1334" s="399">
        <v>5.5E-2</v>
      </c>
      <c r="U1334" s="1077"/>
      <c r="V1334" s="400">
        <f t="shared" si="216"/>
        <v>0</v>
      </c>
      <c r="W1334" s="401">
        <f t="shared" si="203"/>
        <v>0</v>
      </c>
      <c r="X1334" s="402"/>
      <c r="Y1334" s="402"/>
      <c r="Z1334" s="402"/>
      <c r="AA1334" s="402"/>
      <c r="AB1334" s="402"/>
      <c r="AC1334" s="403">
        <f t="shared" si="217"/>
        <v>0</v>
      </c>
      <c r="AD1334" s="404">
        <f>IF($AC$2430&lt;85,AC1334,AC1334-(AC1334*'EN-TÊTE DÉLÉGUES'!$C$37))</f>
        <v>0</v>
      </c>
      <c r="AE1334" s="405">
        <f t="shared" si="204"/>
        <v>5.5E-2</v>
      </c>
      <c r="AF1334" s="406">
        <f t="shared" si="218"/>
        <v>0</v>
      </c>
      <c r="AG1334" s="407">
        <f t="shared" si="219"/>
        <v>0</v>
      </c>
    </row>
    <row r="1335" spans="1:34" s="408" customFormat="1" ht="12" customHeight="1" x14ac:dyDescent="0.15">
      <c r="A1335" s="391">
        <v>9782747062121</v>
      </c>
      <c r="B1335" s="414">
        <v>61</v>
      </c>
      <c r="C1335" s="393" t="s">
        <v>696</v>
      </c>
      <c r="D1335" s="450" t="s">
        <v>3666</v>
      </c>
      <c r="E1335" s="393" t="s">
        <v>5510</v>
      </c>
      <c r="F1335" s="393" t="s">
        <v>223</v>
      </c>
      <c r="G1335" s="450" t="s">
        <v>1311</v>
      </c>
      <c r="H1335" s="394">
        <f>VLOOKUP(A1335,'02.04.2024'!$A$2:$D$70989,3,FALSE)</f>
        <v>749</v>
      </c>
      <c r="I1335" s="395"/>
      <c r="J1335" s="395">
        <v>800</v>
      </c>
      <c r="K1335" s="396"/>
      <c r="L1335" s="396"/>
      <c r="M1335" s="396">
        <v>42662</v>
      </c>
      <c r="N1335" s="396"/>
      <c r="O1335" s="397">
        <v>9782747062121</v>
      </c>
      <c r="P1335" s="409" t="s">
        <v>269</v>
      </c>
      <c r="Q1335" s="397">
        <v>3232361</v>
      </c>
      <c r="R1335" s="398">
        <v>12.9</v>
      </c>
      <c r="S1335" s="398">
        <f t="shared" si="215"/>
        <v>12.227488151658768</v>
      </c>
      <c r="T1335" s="399">
        <v>5.5E-2</v>
      </c>
      <c r="U1335" s="1077"/>
      <c r="V1335" s="400">
        <f t="shared" si="216"/>
        <v>0</v>
      </c>
      <c r="W1335" s="401">
        <f t="shared" si="203"/>
        <v>0</v>
      </c>
      <c r="X1335" s="402"/>
      <c r="Y1335" s="402"/>
      <c r="Z1335" s="402"/>
      <c r="AA1335" s="402"/>
      <c r="AB1335" s="402"/>
      <c r="AC1335" s="403">
        <f t="shared" si="217"/>
        <v>0</v>
      </c>
      <c r="AD1335" s="404">
        <f>IF($AC$2430&lt;85,AC1335,AC1335-(AC1335*'EN-TÊTE DÉLÉGUES'!$C$37))</f>
        <v>0</v>
      </c>
      <c r="AE1335" s="405">
        <f t="shared" si="204"/>
        <v>5.5E-2</v>
      </c>
      <c r="AF1335" s="406">
        <f t="shared" si="218"/>
        <v>0</v>
      </c>
      <c r="AG1335" s="407">
        <f t="shared" si="219"/>
        <v>0</v>
      </c>
    </row>
    <row r="1336" spans="1:34" s="408" customFormat="1" ht="12" customHeight="1" x14ac:dyDescent="0.15">
      <c r="A1336" s="391">
        <v>9791036336126</v>
      </c>
      <c r="B1336" s="395">
        <v>61</v>
      </c>
      <c r="C1336" s="450" t="s">
        <v>696</v>
      </c>
      <c r="D1336" s="450" t="s">
        <v>3666</v>
      </c>
      <c r="E1336" s="450" t="s">
        <v>5510</v>
      </c>
      <c r="F1336" s="450" t="s">
        <v>1520</v>
      </c>
      <c r="G1336" s="393" t="s">
        <v>3674</v>
      </c>
      <c r="H1336" s="394">
        <f>VLOOKUP(A1336,'02.04.2024'!$A$2:$D$70989,3,FALSE)</f>
        <v>1633</v>
      </c>
      <c r="I1336" s="395"/>
      <c r="J1336" s="414">
        <v>300</v>
      </c>
      <c r="K1336" s="396"/>
      <c r="L1336" s="396"/>
      <c r="M1336" s="396">
        <v>44699</v>
      </c>
      <c r="N1336" s="396"/>
      <c r="O1336" s="397">
        <v>9791036336126</v>
      </c>
      <c r="P1336" s="409" t="s">
        <v>3326</v>
      </c>
      <c r="Q1336" s="397">
        <v>5999787</v>
      </c>
      <c r="R1336" s="398">
        <v>14.9</v>
      </c>
      <c r="S1336" s="398">
        <f t="shared" si="215"/>
        <v>14.123222748815166</v>
      </c>
      <c r="T1336" s="399">
        <v>5.5E-2</v>
      </c>
      <c r="U1336" s="1077"/>
      <c r="V1336" s="400">
        <f t="shared" si="216"/>
        <v>0</v>
      </c>
      <c r="W1336" s="401">
        <f t="shared" si="203"/>
        <v>0</v>
      </c>
      <c r="X1336" s="402"/>
      <c r="Y1336" s="402"/>
      <c r="Z1336" s="402"/>
      <c r="AA1336" s="402"/>
      <c r="AB1336" s="402"/>
      <c r="AC1336" s="453">
        <f t="shared" si="217"/>
        <v>0</v>
      </c>
      <c r="AD1336" s="454">
        <f>IF($AC$2430&lt;85,AC1336,AC1336-(AC1336*'EN-TÊTE DÉLÉGUES'!$C$37))</f>
        <v>0</v>
      </c>
      <c r="AE1336" s="455">
        <f t="shared" si="204"/>
        <v>5.5E-2</v>
      </c>
      <c r="AF1336" s="456">
        <f t="shared" si="218"/>
        <v>0</v>
      </c>
      <c r="AG1336" s="457">
        <f t="shared" si="219"/>
        <v>0</v>
      </c>
    </row>
    <row r="1337" spans="1:34" s="408" customFormat="1" ht="12" customHeight="1" x14ac:dyDescent="0.15">
      <c r="A1337" s="391">
        <v>9782747092098</v>
      </c>
      <c r="B1337" s="395">
        <v>62</v>
      </c>
      <c r="C1337" s="450" t="s">
        <v>696</v>
      </c>
      <c r="D1337" s="450" t="s">
        <v>3666</v>
      </c>
      <c r="E1337" s="393" t="s">
        <v>5510</v>
      </c>
      <c r="F1337" s="393" t="s">
        <v>1903</v>
      </c>
      <c r="G1337" s="393" t="s">
        <v>2294</v>
      </c>
      <c r="H1337" s="394">
        <f>VLOOKUP(A1337,'02.04.2024'!$A$2:$D$70989,3,FALSE)</f>
        <v>453</v>
      </c>
      <c r="I1337" s="395"/>
      <c r="J1337" s="414">
        <v>300</v>
      </c>
      <c r="K1337" s="396"/>
      <c r="L1337" s="396"/>
      <c r="M1337" s="396">
        <v>44097</v>
      </c>
      <c r="N1337" s="396"/>
      <c r="O1337" s="397">
        <v>9782747092098</v>
      </c>
      <c r="P1337" s="409" t="s">
        <v>1904</v>
      </c>
      <c r="Q1337" s="397">
        <v>5441301</v>
      </c>
      <c r="R1337" s="398">
        <v>15.9</v>
      </c>
      <c r="S1337" s="398">
        <f t="shared" si="215"/>
        <v>15.071090047393366</v>
      </c>
      <c r="T1337" s="399">
        <v>5.5E-2</v>
      </c>
      <c r="U1337" s="1077"/>
      <c r="V1337" s="400">
        <f t="shared" si="216"/>
        <v>0</v>
      </c>
      <c r="W1337" s="401">
        <f t="shared" si="203"/>
        <v>0</v>
      </c>
      <c r="X1337" s="402"/>
      <c r="Y1337" s="402"/>
      <c r="Z1337" s="402"/>
      <c r="AA1337" s="402"/>
      <c r="AB1337" s="402"/>
      <c r="AC1337" s="403">
        <f t="shared" si="217"/>
        <v>0</v>
      </c>
      <c r="AD1337" s="404">
        <f>IF($AC$2430&lt;85,AC1337,AC1337-(AC1337*'EN-TÊTE DÉLÉGUES'!$C$37))</f>
        <v>0</v>
      </c>
      <c r="AE1337" s="405">
        <f t="shared" si="204"/>
        <v>5.5E-2</v>
      </c>
      <c r="AF1337" s="406">
        <f t="shared" si="218"/>
        <v>0</v>
      </c>
      <c r="AG1337" s="407">
        <f t="shared" si="219"/>
        <v>0</v>
      </c>
    </row>
    <row r="1338" spans="1:34" s="408" customFormat="1" ht="12" customHeight="1" x14ac:dyDescent="0.15">
      <c r="A1338" s="391">
        <v>9791036324772</v>
      </c>
      <c r="B1338" s="395">
        <v>62</v>
      </c>
      <c r="C1338" s="450" t="s">
        <v>696</v>
      </c>
      <c r="D1338" s="450" t="s">
        <v>3666</v>
      </c>
      <c r="E1338" s="450" t="s">
        <v>5510</v>
      </c>
      <c r="F1338" s="450" t="s">
        <v>1903</v>
      </c>
      <c r="G1338" s="393" t="s">
        <v>2604</v>
      </c>
      <c r="H1338" s="394">
        <f>VLOOKUP(A1338,'02.04.2024'!$A$2:$D$70989,3,FALSE)</f>
        <v>552</v>
      </c>
      <c r="I1338" s="395"/>
      <c r="J1338" s="414">
        <v>300</v>
      </c>
      <c r="K1338" s="396"/>
      <c r="L1338" s="396"/>
      <c r="M1338" s="396">
        <v>44454</v>
      </c>
      <c r="N1338" s="396"/>
      <c r="O1338" s="397">
        <v>9791036324772</v>
      </c>
      <c r="P1338" s="409" t="s">
        <v>2603</v>
      </c>
      <c r="Q1338" s="397">
        <v>7638775</v>
      </c>
      <c r="R1338" s="398">
        <v>15.9</v>
      </c>
      <c r="S1338" s="398">
        <f t="shared" si="215"/>
        <v>15.071090047393366</v>
      </c>
      <c r="T1338" s="399">
        <v>5.5E-2</v>
      </c>
      <c r="U1338" s="1077"/>
      <c r="V1338" s="400">
        <f t="shared" si="216"/>
        <v>0</v>
      </c>
      <c r="W1338" s="401">
        <f t="shared" si="203"/>
        <v>0</v>
      </c>
      <c r="X1338" s="402"/>
      <c r="Y1338" s="402"/>
      <c r="Z1338" s="402"/>
      <c r="AA1338" s="402"/>
      <c r="AB1338" s="402"/>
      <c r="AC1338" s="403">
        <f t="shared" si="217"/>
        <v>0</v>
      </c>
      <c r="AD1338" s="404">
        <f>IF($AC$2430&lt;85,AC1338,AC1338-(AC1338*'EN-TÊTE DÉLÉGUES'!$C$37))</f>
        <v>0</v>
      </c>
      <c r="AE1338" s="405">
        <f t="shared" si="204"/>
        <v>5.5E-2</v>
      </c>
      <c r="AF1338" s="406">
        <f t="shared" si="218"/>
        <v>0</v>
      </c>
      <c r="AG1338" s="407">
        <f t="shared" si="219"/>
        <v>0</v>
      </c>
    </row>
    <row r="1339" spans="1:34" s="408" customFormat="1" ht="12" customHeight="1" x14ac:dyDescent="0.15">
      <c r="A1339" s="391">
        <v>9791036336133</v>
      </c>
      <c r="B1339" s="414">
        <v>62</v>
      </c>
      <c r="C1339" s="393" t="s">
        <v>696</v>
      </c>
      <c r="D1339" s="450" t="s">
        <v>3666</v>
      </c>
      <c r="E1339" s="393" t="s">
        <v>5510</v>
      </c>
      <c r="F1339" s="393" t="s">
        <v>122</v>
      </c>
      <c r="G1339" s="450" t="s">
        <v>3931</v>
      </c>
      <c r="H1339" s="394">
        <f>VLOOKUP(A1339,'02.04.2024'!$A$2:$D$70989,3,FALSE)</f>
        <v>1800</v>
      </c>
      <c r="I1339" s="395"/>
      <c r="J1339" s="395">
        <v>200</v>
      </c>
      <c r="K1339" s="396"/>
      <c r="L1339" s="396"/>
      <c r="M1339" s="396">
        <v>44482</v>
      </c>
      <c r="N1339" s="395"/>
      <c r="O1339" s="397">
        <v>9791036336133</v>
      </c>
      <c r="P1339" s="395" t="s">
        <v>2802</v>
      </c>
      <c r="Q1339" s="395">
        <v>5999912</v>
      </c>
      <c r="R1339" s="398">
        <v>16.899999999999999</v>
      </c>
      <c r="S1339" s="398">
        <f t="shared" si="215"/>
        <v>16.018957345971565</v>
      </c>
      <c r="T1339" s="399">
        <v>5.5E-2</v>
      </c>
      <c r="U1339" s="1077"/>
      <c r="V1339" s="400">
        <f t="shared" si="216"/>
        <v>0</v>
      </c>
      <c r="W1339" s="401">
        <f t="shared" si="203"/>
        <v>0</v>
      </c>
      <c r="X1339" s="402"/>
      <c r="Y1339" s="402"/>
      <c r="Z1339" s="402"/>
      <c r="AA1339" s="402"/>
      <c r="AB1339" s="402"/>
      <c r="AC1339" s="403">
        <f t="shared" si="217"/>
        <v>0</v>
      </c>
      <c r="AD1339" s="404">
        <f>IF($AC$2430&lt;85,AC1339,AC1339-(AC1339*'EN-TÊTE DÉLÉGUES'!$C$37))</f>
        <v>0</v>
      </c>
      <c r="AE1339" s="405">
        <f t="shared" si="204"/>
        <v>5.5E-2</v>
      </c>
      <c r="AF1339" s="406">
        <f t="shared" si="218"/>
        <v>0</v>
      </c>
      <c r="AG1339" s="407">
        <f t="shared" si="219"/>
        <v>0</v>
      </c>
    </row>
    <row r="1340" spans="1:34" s="420" customFormat="1" ht="12" customHeight="1" x14ac:dyDescent="0.15">
      <c r="A1340" s="411">
        <v>9791036345791</v>
      </c>
      <c r="B1340" s="414">
        <v>62</v>
      </c>
      <c r="C1340" s="393" t="s">
        <v>696</v>
      </c>
      <c r="D1340" s="450" t="s">
        <v>3666</v>
      </c>
      <c r="E1340" s="393" t="s">
        <v>5510</v>
      </c>
      <c r="F1340" s="393" t="s">
        <v>122</v>
      </c>
      <c r="G1340" s="450" t="s">
        <v>3932</v>
      </c>
      <c r="H1340" s="394">
        <f>VLOOKUP(A1340,'02.04.2024'!$A$2:$D$70989,3,FALSE)</f>
        <v>3065</v>
      </c>
      <c r="I1340" s="413"/>
      <c r="J1340" s="413">
        <v>300</v>
      </c>
      <c r="K1340" s="415"/>
      <c r="L1340" s="415"/>
      <c r="M1340" s="416">
        <v>44846</v>
      </c>
      <c r="N1340" s="416"/>
      <c r="O1340" s="394">
        <v>9791036345791</v>
      </c>
      <c r="P1340" s="417" t="s">
        <v>3933</v>
      </c>
      <c r="Q1340" s="414">
        <v>3000062</v>
      </c>
      <c r="R1340" s="418">
        <v>15.9</v>
      </c>
      <c r="S1340" s="398">
        <f t="shared" si="215"/>
        <v>15.071090047393366</v>
      </c>
      <c r="T1340" s="419">
        <v>5.5E-2</v>
      </c>
      <c r="U1340" s="1077"/>
      <c r="V1340" s="400">
        <f t="shared" si="216"/>
        <v>0</v>
      </c>
      <c r="W1340" s="401">
        <f t="shared" si="203"/>
        <v>0</v>
      </c>
      <c r="AC1340" s="453">
        <f t="shared" si="217"/>
        <v>0</v>
      </c>
      <c r="AD1340" s="454">
        <f>IF($AC$2430&lt;85,AC1340,AC1340-(AC1340*'EN-TÊTE DÉLÉGUES'!$C$37))</f>
        <v>0</v>
      </c>
      <c r="AE1340" s="455">
        <f t="shared" si="204"/>
        <v>5.5E-2</v>
      </c>
      <c r="AF1340" s="456">
        <f t="shared" si="218"/>
        <v>0</v>
      </c>
      <c r="AG1340" s="457">
        <f t="shared" si="219"/>
        <v>0</v>
      </c>
    </row>
    <row r="1341" spans="1:34" s="408" customFormat="1" ht="12" customHeight="1" x14ac:dyDescent="0.15">
      <c r="A1341" s="391">
        <v>9791036315978</v>
      </c>
      <c r="B1341" s="395">
        <v>62</v>
      </c>
      <c r="C1341" s="450" t="s">
        <v>699</v>
      </c>
      <c r="D1341" s="450" t="s">
        <v>3666</v>
      </c>
      <c r="E1341" s="393" t="s">
        <v>5510</v>
      </c>
      <c r="F1341" s="450" t="s">
        <v>3331</v>
      </c>
      <c r="G1341" s="393" t="s">
        <v>3670</v>
      </c>
      <c r="H1341" s="394">
        <f>VLOOKUP(A1341,'02.04.2024'!$A$2:$D$70989,3,FALSE)</f>
        <v>1028</v>
      </c>
      <c r="I1341" s="395"/>
      <c r="J1341" s="414">
        <v>300</v>
      </c>
      <c r="K1341" s="396"/>
      <c r="L1341" s="396"/>
      <c r="M1341" s="396">
        <v>44573</v>
      </c>
      <c r="N1341" s="579"/>
      <c r="O1341" s="397">
        <v>9791036315978</v>
      </c>
      <c r="P1341" s="409" t="s">
        <v>3328</v>
      </c>
      <c r="Q1341" s="397">
        <v>1374434</v>
      </c>
      <c r="R1341" s="398">
        <v>12.9</v>
      </c>
      <c r="S1341" s="398">
        <f t="shared" si="215"/>
        <v>12.227488151658768</v>
      </c>
      <c r="T1341" s="399">
        <v>5.5E-2</v>
      </c>
      <c r="U1341" s="1077"/>
      <c r="V1341" s="400">
        <f t="shared" si="216"/>
        <v>0</v>
      </c>
      <c r="W1341" s="401">
        <f t="shared" si="203"/>
        <v>0</v>
      </c>
      <c r="X1341" s="402"/>
      <c r="Y1341" s="402"/>
      <c r="Z1341" s="402"/>
      <c r="AA1341" s="402"/>
      <c r="AB1341" s="402"/>
      <c r="AC1341" s="403">
        <f t="shared" si="217"/>
        <v>0</v>
      </c>
      <c r="AD1341" s="404">
        <f>IF($AC$2430&lt;85,AC1341,AC1341-(AC1341*'EN-TÊTE DÉLÉGUES'!$C$37))</f>
        <v>0</v>
      </c>
      <c r="AE1341" s="405">
        <f t="shared" si="204"/>
        <v>5.5E-2</v>
      </c>
      <c r="AF1341" s="406">
        <f t="shared" si="218"/>
        <v>0</v>
      </c>
      <c r="AG1341" s="407">
        <f t="shared" si="219"/>
        <v>0</v>
      </c>
    </row>
    <row r="1342" spans="1:34" s="408" customFormat="1" ht="12" customHeight="1" x14ac:dyDescent="0.15">
      <c r="A1342" s="391">
        <v>9791036315985</v>
      </c>
      <c r="B1342" s="395">
        <v>62</v>
      </c>
      <c r="C1342" s="450" t="s">
        <v>699</v>
      </c>
      <c r="D1342" s="450" t="s">
        <v>3666</v>
      </c>
      <c r="E1342" s="393" t="s">
        <v>5510</v>
      </c>
      <c r="F1342" s="450" t="s">
        <v>3331</v>
      </c>
      <c r="G1342" s="393" t="s">
        <v>3762</v>
      </c>
      <c r="H1342" s="394">
        <f>VLOOKUP(A1342,'02.04.2024'!$A$2:$D$70989,3,FALSE)</f>
        <v>2412</v>
      </c>
      <c r="I1342" s="394"/>
      <c r="J1342" s="414">
        <v>300</v>
      </c>
      <c r="K1342" s="396"/>
      <c r="L1342" s="396"/>
      <c r="M1342" s="396">
        <v>44748</v>
      </c>
      <c r="N1342" s="396"/>
      <c r="O1342" s="397">
        <v>9791036315985</v>
      </c>
      <c r="P1342" s="397" t="s">
        <v>3763</v>
      </c>
      <c r="Q1342" s="397">
        <v>1374557</v>
      </c>
      <c r="R1342" s="490">
        <v>12.9</v>
      </c>
      <c r="S1342" s="398">
        <f t="shared" si="215"/>
        <v>12.227488151658768</v>
      </c>
      <c r="T1342" s="399">
        <v>5.5E-2</v>
      </c>
      <c r="U1342" s="1077"/>
      <c r="V1342" s="400">
        <f t="shared" si="216"/>
        <v>0</v>
      </c>
      <c r="W1342" s="401">
        <f t="shared" si="203"/>
        <v>0</v>
      </c>
      <c r="X1342" s="491"/>
      <c r="Y1342" s="402"/>
      <c r="Z1342" s="402"/>
      <c r="AA1342" s="402"/>
      <c r="AB1342" s="402"/>
      <c r="AC1342" s="453">
        <f t="shared" si="217"/>
        <v>0</v>
      </c>
      <c r="AD1342" s="454">
        <f>IF($AC$2430&lt;85,AC1342,AC1342-(AC1342*'EN-TÊTE DÉLÉGUES'!$C$37))</f>
        <v>0</v>
      </c>
      <c r="AE1342" s="455">
        <f t="shared" si="204"/>
        <v>5.5E-2</v>
      </c>
      <c r="AF1342" s="456">
        <f t="shared" si="218"/>
        <v>0</v>
      </c>
      <c r="AG1342" s="457">
        <f t="shared" si="219"/>
        <v>0</v>
      </c>
      <c r="AH1342" s="492"/>
    </row>
    <row r="1343" spans="1:34" s="408" customFormat="1" ht="12" customHeight="1" x14ac:dyDescent="0.15">
      <c r="A1343" s="391">
        <v>9791036338038</v>
      </c>
      <c r="B1343" s="414">
        <v>62</v>
      </c>
      <c r="C1343" s="393" t="s">
        <v>696</v>
      </c>
      <c r="D1343" s="450" t="s">
        <v>3666</v>
      </c>
      <c r="E1343" s="393" t="s">
        <v>5510</v>
      </c>
      <c r="F1343" s="393" t="s">
        <v>107</v>
      </c>
      <c r="G1343" s="450" t="s">
        <v>4549</v>
      </c>
      <c r="H1343" s="394">
        <f>VLOOKUP(A1343,'02.04.2024'!$A$2:$D$70989,3,FALSE)</f>
        <v>733</v>
      </c>
      <c r="I1343" s="395"/>
      <c r="J1343" s="395">
        <v>300</v>
      </c>
      <c r="K1343" s="396"/>
      <c r="L1343" s="396"/>
      <c r="M1343" s="396">
        <v>44392</v>
      </c>
      <c r="N1343" s="396"/>
      <c r="O1343" s="397">
        <v>9791036338038</v>
      </c>
      <c r="P1343" s="409" t="s">
        <v>2600</v>
      </c>
      <c r="Q1343" s="397">
        <v>6835830</v>
      </c>
      <c r="R1343" s="398">
        <v>15.9</v>
      </c>
      <c r="S1343" s="398">
        <f t="shared" si="215"/>
        <v>15.071090047393366</v>
      </c>
      <c r="T1343" s="399">
        <v>5.5E-2</v>
      </c>
      <c r="U1343" s="1077"/>
      <c r="V1343" s="400">
        <f t="shared" si="216"/>
        <v>0</v>
      </c>
      <c r="W1343" s="401">
        <f t="shared" si="203"/>
        <v>0</v>
      </c>
      <c r="X1343" s="402"/>
      <c r="Y1343" s="402"/>
      <c r="Z1343" s="402"/>
      <c r="AA1343" s="402"/>
      <c r="AB1343" s="402"/>
      <c r="AC1343" s="403">
        <f t="shared" si="217"/>
        <v>0</v>
      </c>
      <c r="AD1343" s="404">
        <f>IF($AC$2430&lt;85,AC1343,AC1343-(AC1343*'EN-TÊTE DÉLÉGUES'!$C$37))</f>
        <v>0</v>
      </c>
      <c r="AE1343" s="405">
        <f t="shared" si="204"/>
        <v>5.5E-2</v>
      </c>
      <c r="AF1343" s="406">
        <f t="shared" si="218"/>
        <v>0</v>
      </c>
      <c r="AG1343" s="407">
        <f t="shared" si="219"/>
        <v>0</v>
      </c>
    </row>
    <row r="1344" spans="1:34" s="446" customFormat="1" ht="12" customHeight="1" x14ac:dyDescent="0.15">
      <c r="A1344" s="427">
        <v>9791036328909</v>
      </c>
      <c r="B1344" s="481">
        <v>62</v>
      </c>
      <c r="C1344" s="596" t="s">
        <v>696</v>
      </c>
      <c r="D1344" s="429" t="s">
        <v>3666</v>
      </c>
      <c r="E1344" s="429" t="s">
        <v>5510</v>
      </c>
      <c r="F1344" s="429" t="s">
        <v>5476</v>
      </c>
      <c r="G1344" s="429" t="s">
        <v>4930</v>
      </c>
      <c r="H1344" s="431">
        <f>VLOOKUP(A1344,'02.04.2024'!$A$2:$D$70989,3,FALSE)</f>
        <v>1271</v>
      </c>
      <c r="I1344" s="431"/>
      <c r="J1344" s="432">
        <v>200</v>
      </c>
      <c r="K1344" s="433"/>
      <c r="L1344" s="433"/>
      <c r="M1344" s="433">
        <v>45336</v>
      </c>
      <c r="N1344" s="433" t="s">
        <v>1811</v>
      </c>
      <c r="O1344" s="434">
        <v>9791036328909</v>
      </c>
      <c r="P1344" s="434" t="s">
        <v>4929</v>
      </c>
      <c r="Q1344" s="434">
        <v>2752139</v>
      </c>
      <c r="R1344" s="466">
        <v>13.9</v>
      </c>
      <c r="S1344" s="436">
        <f t="shared" si="215"/>
        <v>13.175355450236967</v>
      </c>
      <c r="T1344" s="467">
        <v>5.5E-2</v>
      </c>
      <c r="U1344" s="1082"/>
      <c r="V1344" s="438">
        <f t="shared" si="216"/>
        <v>0</v>
      </c>
      <c r="W1344" s="439">
        <f t="shared" si="203"/>
        <v>0</v>
      </c>
      <c r="X1344" s="440"/>
      <c r="Y1344" s="440"/>
      <c r="Z1344" s="440"/>
      <c r="AA1344" s="440"/>
      <c r="AB1344" s="440"/>
      <c r="AC1344" s="441">
        <f t="shared" si="217"/>
        <v>0</v>
      </c>
      <c r="AD1344" s="442">
        <f>IF($AC$2430&lt;85,AC1344,AC1344-(AC1344*'EN-TÊTE DÉLÉGUES'!$C$37))</f>
        <v>0</v>
      </c>
      <c r="AE1344" s="443">
        <f t="shared" si="204"/>
        <v>5.5E-2</v>
      </c>
      <c r="AF1344" s="444">
        <f t="shared" si="218"/>
        <v>0</v>
      </c>
      <c r="AG1344" s="445">
        <f t="shared" si="219"/>
        <v>0</v>
      </c>
    </row>
    <row r="1345" spans="1:36" s="408" customFormat="1" ht="12" customHeight="1" x14ac:dyDescent="0.15">
      <c r="A1345" s="391">
        <v>9791036302909</v>
      </c>
      <c r="B1345" s="414">
        <v>62</v>
      </c>
      <c r="C1345" s="393" t="s">
        <v>696</v>
      </c>
      <c r="D1345" s="450" t="s">
        <v>3666</v>
      </c>
      <c r="E1345" s="393" t="s">
        <v>5510</v>
      </c>
      <c r="F1345" s="393" t="s">
        <v>2024</v>
      </c>
      <c r="G1345" s="450" t="s">
        <v>4550</v>
      </c>
      <c r="H1345" s="394">
        <f>VLOOKUP(A1345,'02.04.2024'!$A$2:$D$70989,3,FALSE)</f>
        <v>1109</v>
      </c>
      <c r="I1345" s="395"/>
      <c r="J1345" s="395">
        <v>200</v>
      </c>
      <c r="K1345" s="601"/>
      <c r="L1345" s="396"/>
      <c r="M1345" s="396">
        <v>43880</v>
      </c>
      <c r="N1345" s="396"/>
      <c r="O1345" s="397">
        <v>9791036302909</v>
      </c>
      <c r="P1345" s="409" t="s">
        <v>1905</v>
      </c>
      <c r="Q1345" s="397">
        <v>3469992</v>
      </c>
      <c r="R1345" s="398">
        <v>15.9</v>
      </c>
      <c r="S1345" s="398">
        <f t="shared" si="215"/>
        <v>15.071090047393366</v>
      </c>
      <c r="T1345" s="399">
        <v>5.5E-2</v>
      </c>
      <c r="U1345" s="1077"/>
      <c r="V1345" s="400">
        <f t="shared" si="209"/>
        <v>0</v>
      </c>
      <c r="W1345" s="401">
        <f t="shared" si="203"/>
        <v>0</v>
      </c>
      <c r="X1345" s="402"/>
      <c r="Y1345" s="402"/>
      <c r="Z1345" s="402"/>
      <c r="AA1345" s="402"/>
      <c r="AB1345" s="402"/>
      <c r="AC1345" s="403">
        <f t="shared" si="210"/>
        <v>0</v>
      </c>
      <c r="AD1345" s="404">
        <f>IF($AC$2430&lt;85,AC1345,AC1345-(AC1345*'EN-TÊTE DÉLÉGUES'!$C$37))</f>
        <v>0</v>
      </c>
      <c r="AE1345" s="405">
        <f t="shared" si="204"/>
        <v>5.5E-2</v>
      </c>
      <c r="AF1345" s="406">
        <f t="shared" ref="AF1345:AF1453" si="220">+AD1345*AE1345</f>
        <v>0</v>
      </c>
      <c r="AG1345" s="407">
        <f t="shared" ref="AG1345:AG1453" si="221">+AD1345+AF1345</f>
        <v>0</v>
      </c>
    </row>
    <row r="1346" spans="1:36" s="408" customFormat="1" ht="12" customHeight="1" x14ac:dyDescent="0.15">
      <c r="A1346" s="391">
        <v>9791036302923</v>
      </c>
      <c r="B1346" s="414">
        <v>62</v>
      </c>
      <c r="C1346" s="393" t="s">
        <v>696</v>
      </c>
      <c r="D1346" s="450" t="s">
        <v>3666</v>
      </c>
      <c r="E1346" s="393" t="s">
        <v>5510</v>
      </c>
      <c r="F1346" s="393" t="s">
        <v>2024</v>
      </c>
      <c r="G1346" s="450" t="s">
        <v>2927</v>
      </c>
      <c r="H1346" s="394">
        <f>VLOOKUP(A1346,'02.04.2024'!$A$2:$D$70989,3,FALSE)</f>
        <v>1573</v>
      </c>
      <c r="I1346" s="395"/>
      <c r="J1346" s="395">
        <v>800</v>
      </c>
      <c r="K1346" s="396"/>
      <c r="L1346" s="396"/>
      <c r="M1346" s="396">
        <v>44475</v>
      </c>
      <c r="N1346" s="396"/>
      <c r="O1346" s="397">
        <v>9791036302923</v>
      </c>
      <c r="P1346" s="409" t="s">
        <v>2318</v>
      </c>
      <c r="Q1346" s="397">
        <v>3470115</v>
      </c>
      <c r="R1346" s="398">
        <v>15.9</v>
      </c>
      <c r="S1346" s="398">
        <f t="shared" si="215"/>
        <v>15.071090047393366</v>
      </c>
      <c r="T1346" s="399">
        <v>5.5E-2</v>
      </c>
      <c r="U1346" s="1077"/>
      <c r="V1346" s="400">
        <f t="shared" si="209"/>
        <v>0</v>
      </c>
      <c r="W1346" s="401">
        <f t="shared" ref="W1346:W1409" si="222">$R1346*$U1346</f>
        <v>0</v>
      </c>
      <c r="X1346" s="402"/>
      <c r="Y1346" s="402"/>
      <c r="Z1346" s="402"/>
      <c r="AA1346" s="402"/>
      <c r="AB1346" s="402"/>
      <c r="AC1346" s="403">
        <f t="shared" si="210"/>
        <v>0</v>
      </c>
      <c r="AD1346" s="404">
        <f>IF($AC$2430&lt;85,AC1346,AC1346-(AC1346*'EN-TÊTE DÉLÉGUES'!$C$37))</f>
        <v>0</v>
      </c>
      <c r="AE1346" s="405">
        <f t="shared" ref="AE1346:AE1409" si="223">IF(T1346=5.5%,0.055,IF(T1346=20%,0.2))</f>
        <v>5.5E-2</v>
      </c>
      <c r="AF1346" s="406">
        <f t="shared" si="220"/>
        <v>0</v>
      </c>
      <c r="AG1346" s="407">
        <f t="shared" si="221"/>
        <v>0</v>
      </c>
    </row>
    <row r="1347" spans="1:36" s="408" customFormat="1" ht="12" customHeight="1" x14ac:dyDescent="0.15">
      <c r="A1347" s="391">
        <v>9791036323027</v>
      </c>
      <c r="B1347" s="414">
        <v>62</v>
      </c>
      <c r="C1347" s="426" t="s">
        <v>696</v>
      </c>
      <c r="D1347" s="450" t="s">
        <v>3666</v>
      </c>
      <c r="E1347" s="393" t="s">
        <v>5510</v>
      </c>
      <c r="F1347" s="393" t="s">
        <v>2804</v>
      </c>
      <c r="G1347" s="450" t="s">
        <v>3288</v>
      </c>
      <c r="H1347" s="394">
        <f>VLOOKUP(A1347,'02.04.2024'!$A$2:$D$70989,3,FALSE)</f>
        <v>3156</v>
      </c>
      <c r="I1347" s="395"/>
      <c r="J1347" s="414">
        <v>850</v>
      </c>
      <c r="K1347" s="396"/>
      <c r="L1347" s="396"/>
      <c r="M1347" s="396">
        <v>44475</v>
      </c>
      <c r="N1347" s="395"/>
      <c r="O1347" s="397">
        <v>9791036323027</v>
      </c>
      <c r="P1347" s="395" t="s">
        <v>2803</v>
      </c>
      <c r="Q1347" s="395">
        <v>5925922</v>
      </c>
      <c r="R1347" s="398">
        <v>14.9</v>
      </c>
      <c r="S1347" s="398">
        <f t="shared" si="215"/>
        <v>14.123222748815166</v>
      </c>
      <c r="T1347" s="399">
        <v>5.5E-2</v>
      </c>
      <c r="U1347" s="1077"/>
      <c r="V1347" s="400">
        <f t="shared" si="209"/>
        <v>0</v>
      </c>
      <c r="W1347" s="401">
        <f t="shared" si="222"/>
        <v>0</v>
      </c>
      <c r="X1347" s="402"/>
      <c r="Y1347" s="402"/>
      <c r="Z1347" s="402"/>
      <c r="AA1347" s="402"/>
      <c r="AB1347" s="402"/>
      <c r="AC1347" s="403">
        <f t="shared" si="210"/>
        <v>0</v>
      </c>
      <c r="AD1347" s="404">
        <f>IF($AC$2430&lt;85,AC1347,AC1347-(AC1347*'EN-TÊTE DÉLÉGUES'!$C$37))</f>
        <v>0</v>
      </c>
      <c r="AE1347" s="405">
        <f t="shared" si="223"/>
        <v>5.5E-2</v>
      </c>
      <c r="AF1347" s="406">
        <f t="shared" si="220"/>
        <v>0</v>
      </c>
      <c r="AG1347" s="407">
        <f t="shared" si="221"/>
        <v>0</v>
      </c>
    </row>
    <row r="1348" spans="1:36" s="408" customFormat="1" ht="12" customHeight="1" x14ac:dyDescent="0.15">
      <c r="A1348" s="391">
        <v>9791036323034</v>
      </c>
      <c r="B1348" s="414">
        <v>62</v>
      </c>
      <c r="C1348" s="426" t="s">
        <v>696</v>
      </c>
      <c r="D1348" s="450" t="s">
        <v>3666</v>
      </c>
      <c r="E1348" s="393" t="s">
        <v>5510</v>
      </c>
      <c r="F1348" s="393" t="s">
        <v>2804</v>
      </c>
      <c r="G1348" s="450" t="s">
        <v>3676</v>
      </c>
      <c r="H1348" s="394">
        <f>VLOOKUP(A1348,'02.04.2024'!$A$2:$D$70989,3,FALSE)</f>
        <v>1478</v>
      </c>
      <c r="I1348" s="395"/>
      <c r="J1348" s="395">
        <v>300</v>
      </c>
      <c r="K1348" s="396"/>
      <c r="L1348" s="396"/>
      <c r="M1348" s="396">
        <v>44720</v>
      </c>
      <c r="N1348" s="395"/>
      <c r="O1348" s="397">
        <v>9791036323034</v>
      </c>
      <c r="P1348" s="395" t="s">
        <v>3287</v>
      </c>
      <c r="Q1348" s="395">
        <v>5922105</v>
      </c>
      <c r="R1348" s="398">
        <v>14.9</v>
      </c>
      <c r="S1348" s="398">
        <f t="shared" si="215"/>
        <v>14.123222748815166</v>
      </c>
      <c r="T1348" s="399">
        <v>5.5E-2</v>
      </c>
      <c r="U1348" s="1077"/>
      <c r="V1348" s="400">
        <f t="shared" si="209"/>
        <v>0</v>
      </c>
      <c r="W1348" s="401">
        <f t="shared" si="222"/>
        <v>0</v>
      </c>
      <c r="X1348" s="402"/>
      <c r="Y1348" s="402"/>
      <c r="Z1348" s="402"/>
      <c r="AA1348" s="402"/>
      <c r="AB1348" s="402"/>
      <c r="AC1348" s="453">
        <f t="shared" si="210"/>
        <v>0</v>
      </c>
      <c r="AD1348" s="454">
        <f>IF($AC$2430&lt;85,AC1348,AC1348-(AC1348*'EN-TÊTE DÉLÉGUES'!$C$37))</f>
        <v>0</v>
      </c>
      <c r="AE1348" s="455">
        <f t="shared" si="223"/>
        <v>5.5E-2</v>
      </c>
      <c r="AF1348" s="456">
        <f t="shared" si="220"/>
        <v>0</v>
      </c>
      <c r="AG1348" s="457">
        <f t="shared" si="221"/>
        <v>0</v>
      </c>
    </row>
    <row r="1349" spans="1:36" s="446" customFormat="1" ht="12" customHeight="1" x14ac:dyDescent="0.15">
      <c r="A1349" s="427">
        <v>9791036331565</v>
      </c>
      <c r="B1349" s="481">
        <v>62</v>
      </c>
      <c r="C1349" s="596" t="s">
        <v>696</v>
      </c>
      <c r="D1349" s="429" t="s">
        <v>3666</v>
      </c>
      <c r="E1349" s="429" t="s">
        <v>5510</v>
      </c>
      <c r="F1349" s="429" t="s">
        <v>4492</v>
      </c>
      <c r="G1349" s="430" t="s">
        <v>4817</v>
      </c>
      <c r="H1349" s="431">
        <f>VLOOKUP(A1349,'02.04.2024'!$A$2:$D$70989,3,FALSE)</f>
        <v>4323</v>
      </c>
      <c r="I1349" s="432"/>
      <c r="J1349" s="432">
        <v>200</v>
      </c>
      <c r="K1349" s="433"/>
      <c r="L1349" s="433"/>
      <c r="M1349" s="433">
        <v>45161</v>
      </c>
      <c r="N1349" s="433" t="s">
        <v>1811</v>
      </c>
      <c r="O1349" s="434">
        <v>9791036331565</v>
      </c>
      <c r="P1349" s="435" t="s">
        <v>4491</v>
      </c>
      <c r="Q1349" s="434">
        <v>4171229</v>
      </c>
      <c r="R1349" s="436">
        <v>14.9</v>
      </c>
      <c r="S1349" s="436">
        <f t="shared" si="215"/>
        <v>14.123222748815166</v>
      </c>
      <c r="T1349" s="471">
        <v>5.5E-2</v>
      </c>
      <c r="U1349" s="1082"/>
      <c r="V1349" s="438">
        <f t="shared" ref="V1349:V1476" si="224">AC1349</f>
        <v>0</v>
      </c>
      <c r="W1349" s="439">
        <f t="shared" si="222"/>
        <v>0</v>
      </c>
      <c r="X1349" s="440"/>
      <c r="Y1349" s="440"/>
      <c r="Z1349" s="440"/>
      <c r="AA1349" s="440"/>
      <c r="AB1349" s="440"/>
      <c r="AC1349" s="441">
        <f t="shared" si="210"/>
        <v>0</v>
      </c>
      <c r="AD1349" s="442">
        <f>IF($AC$2430&lt;85,AC1349,AC1349-(AC1349*'EN-TÊTE DÉLÉGUES'!$C$37))</f>
        <v>0</v>
      </c>
      <c r="AE1349" s="443">
        <f t="shared" si="223"/>
        <v>5.5E-2</v>
      </c>
      <c r="AF1349" s="444">
        <f t="shared" si="220"/>
        <v>0</v>
      </c>
      <c r="AG1349" s="445">
        <f t="shared" si="221"/>
        <v>0</v>
      </c>
    </row>
    <row r="1350" spans="1:36" s="446" customFormat="1" ht="12" customHeight="1" x14ac:dyDescent="0.15">
      <c r="A1350" s="427">
        <v>9791036331572</v>
      </c>
      <c r="B1350" s="463">
        <v>62</v>
      </c>
      <c r="C1350" s="464" t="s">
        <v>696</v>
      </c>
      <c r="D1350" s="465" t="s">
        <v>3666</v>
      </c>
      <c r="E1350" s="429" t="s">
        <v>5510</v>
      </c>
      <c r="F1350" s="429" t="s">
        <v>4492</v>
      </c>
      <c r="G1350" s="663" t="s">
        <v>4985</v>
      </c>
      <c r="H1350" s="431">
        <f>VLOOKUP(A1350,'02.04.2024'!$A$2:$D$70989,3,FALSE)</f>
        <v>1770</v>
      </c>
      <c r="I1350" s="431"/>
      <c r="J1350" s="432">
        <v>200</v>
      </c>
      <c r="K1350" s="433"/>
      <c r="L1350" s="433"/>
      <c r="M1350" s="433">
        <v>45343</v>
      </c>
      <c r="N1350" s="433" t="s">
        <v>1811</v>
      </c>
      <c r="O1350" s="434">
        <v>9791036331572</v>
      </c>
      <c r="P1350" s="434" t="s">
        <v>4986</v>
      </c>
      <c r="Q1350" s="434">
        <v>4171352</v>
      </c>
      <c r="R1350" s="466">
        <v>14.9</v>
      </c>
      <c r="S1350" s="436">
        <f t="shared" si="215"/>
        <v>14.123222748815166</v>
      </c>
      <c r="T1350" s="467">
        <v>5.5E-2</v>
      </c>
      <c r="U1350" s="1082"/>
      <c r="V1350" s="438">
        <f t="shared" si="224"/>
        <v>0</v>
      </c>
      <c r="W1350" s="439">
        <f t="shared" si="222"/>
        <v>0</v>
      </c>
      <c r="X1350" s="440"/>
      <c r="Y1350" s="440"/>
      <c r="Z1350" s="440"/>
      <c r="AA1350" s="440"/>
      <c r="AB1350" s="440"/>
      <c r="AC1350" s="453">
        <f t="shared" si="210"/>
        <v>0</v>
      </c>
      <c r="AD1350" s="454">
        <f>IF($AC$2430&lt;85,AC1350,AC1350-(AC1350*'EN-TÊTE DÉLÉGUES'!$C$37))</f>
        <v>0</v>
      </c>
      <c r="AE1350" s="455">
        <f t="shared" si="223"/>
        <v>5.5E-2</v>
      </c>
      <c r="AF1350" s="456">
        <f t="shared" si="220"/>
        <v>0</v>
      </c>
      <c r="AG1350" s="457">
        <f t="shared" si="221"/>
        <v>0</v>
      </c>
    </row>
    <row r="1351" spans="1:36" ht="12" customHeight="1" x14ac:dyDescent="0.15">
      <c r="A1351" s="98">
        <v>9791036357381</v>
      </c>
      <c r="B1351" s="356">
        <v>62</v>
      </c>
      <c r="C1351" s="99" t="s">
        <v>696</v>
      </c>
      <c r="D1351" s="99" t="s">
        <v>3666</v>
      </c>
      <c r="E1351" s="99" t="s">
        <v>5510</v>
      </c>
      <c r="F1351" s="99" t="s">
        <v>5298</v>
      </c>
      <c r="G1351" s="99" t="s">
        <v>5515</v>
      </c>
      <c r="H1351" s="100">
        <f>VLOOKUP(A1351,'02.04.2024'!$A$2:$D$70989,3,FALSE)</f>
        <v>0</v>
      </c>
      <c r="I1351" s="101"/>
      <c r="J1351" s="101">
        <v>100</v>
      </c>
      <c r="K1351" s="121"/>
      <c r="L1351" s="121">
        <v>45441</v>
      </c>
      <c r="M1351" s="121"/>
      <c r="N1351" s="121" t="s">
        <v>1811</v>
      </c>
      <c r="O1351" s="102">
        <v>9791036357381</v>
      </c>
      <c r="P1351" s="103" t="s">
        <v>5299</v>
      </c>
      <c r="Q1351" s="101">
        <v>2773129</v>
      </c>
      <c r="R1351" s="124">
        <v>10.9</v>
      </c>
      <c r="S1351" s="124">
        <f t="shared" si="215"/>
        <v>10.33175355450237</v>
      </c>
      <c r="T1351" s="355">
        <v>5.5E-2</v>
      </c>
      <c r="U1351" s="1077"/>
      <c r="V1351" s="240">
        <f t="shared" si="224"/>
        <v>0</v>
      </c>
      <c r="W1351" s="196">
        <f t="shared" si="222"/>
        <v>0</v>
      </c>
      <c r="AC1351" s="441">
        <f t="shared" ref="AC1351:AC1476" si="225">W1351/(1+AE1351)</f>
        <v>0</v>
      </c>
      <c r="AD1351" s="442">
        <f>IF($AC$2430&lt;85,AC1351,AC1351-(AC1351*'EN-TÊTE DÉLÉGUES'!$C$37))</f>
        <v>0</v>
      </c>
      <c r="AE1351" s="443">
        <f t="shared" si="223"/>
        <v>5.5E-2</v>
      </c>
      <c r="AF1351" s="444">
        <f t="shared" si="220"/>
        <v>0</v>
      </c>
      <c r="AG1351" s="445">
        <f t="shared" si="221"/>
        <v>0</v>
      </c>
      <c r="AH1351" s="447"/>
      <c r="AI1351" s="448"/>
      <c r="AJ1351" s="447"/>
    </row>
    <row r="1352" spans="1:36" s="408" customFormat="1" ht="12" customHeight="1" x14ac:dyDescent="0.15">
      <c r="A1352" s="391">
        <v>9782747097956</v>
      </c>
      <c r="B1352" s="395">
        <v>62</v>
      </c>
      <c r="C1352" s="393" t="s">
        <v>698</v>
      </c>
      <c r="D1352" s="393" t="s">
        <v>3666</v>
      </c>
      <c r="E1352" s="393" t="s">
        <v>5510</v>
      </c>
      <c r="F1352" s="393" t="s">
        <v>5516</v>
      </c>
      <c r="G1352" s="450" t="s">
        <v>1697</v>
      </c>
      <c r="H1352" s="394">
        <f>VLOOKUP(A1352,'02.04.2024'!$A$2:$D$70989,3,FALSE)</f>
        <v>1512</v>
      </c>
      <c r="I1352" s="395"/>
      <c r="J1352" s="395">
        <v>300</v>
      </c>
      <c r="K1352" s="396"/>
      <c r="L1352" s="396"/>
      <c r="M1352" s="396">
        <v>43516</v>
      </c>
      <c r="N1352" s="396"/>
      <c r="O1352" s="397">
        <v>9782747097956</v>
      </c>
      <c r="P1352" s="409" t="s">
        <v>1136</v>
      </c>
      <c r="Q1352" s="397">
        <v>8612232</v>
      </c>
      <c r="R1352" s="398">
        <v>14.9</v>
      </c>
      <c r="S1352" s="398">
        <f t="shared" si="215"/>
        <v>14.123222748815166</v>
      </c>
      <c r="T1352" s="399">
        <v>5.5E-2</v>
      </c>
      <c r="U1352" s="1077"/>
      <c r="V1352" s="400">
        <f t="shared" ref="V1352:V1383" si="226">AC1352</f>
        <v>0</v>
      </c>
      <c r="W1352" s="401">
        <f t="shared" si="222"/>
        <v>0</v>
      </c>
      <c r="X1352" s="402"/>
      <c r="Y1352" s="402"/>
      <c r="Z1352" s="402"/>
      <c r="AA1352" s="402"/>
      <c r="AB1352" s="402"/>
      <c r="AC1352" s="403">
        <f t="shared" ref="AC1352:AC1383" si="227">W1352/(1+AE1352)</f>
        <v>0</v>
      </c>
      <c r="AD1352" s="404">
        <f>IF($AC$2430&lt;85,AC1352,AC1352-(AC1352*'EN-TÊTE DÉLÉGUES'!$C$37))</f>
        <v>0</v>
      </c>
      <c r="AE1352" s="405">
        <f t="shared" si="223"/>
        <v>5.5E-2</v>
      </c>
      <c r="AF1352" s="406">
        <f t="shared" ref="AF1352:AF1383" si="228">+AD1352*AE1352</f>
        <v>0</v>
      </c>
      <c r="AG1352" s="407">
        <f t="shared" ref="AG1352:AG1383" si="229">+AD1352+AF1352</f>
        <v>0</v>
      </c>
    </row>
    <row r="1353" spans="1:36" s="408" customFormat="1" ht="12" customHeight="1" x14ac:dyDescent="0.15">
      <c r="A1353" s="391">
        <v>9791036303678</v>
      </c>
      <c r="B1353" s="395">
        <v>63</v>
      </c>
      <c r="C1353" s="426" t="s">
        <v>698</v>
      </c>
      <c r="D1353" s="393" t="s">
        <v>3666</v>
      </c>
      <c r="E1353" s="393" t="s">
        <v>5510</v>
      </c>
      <c r="F1353" s="393" t="s">
        <v>5516</v>
      </c>
      <c r="G1353" s="393" t="s">
        <v>1698</v>
      </c>
      <c r="H1353" s="394">
        <f>VLOOKUP(A1353,'02.04.2024'!$A$2:$D$70989,3,FALSE)</f>
        <v>389</v>
      </c>
      <c r="I1353" s="395"/>
      <c r="J1353" s="414">
        <v>200</v>
      </c>
      <c r="K1353" s="396"/>
      <c r="L1353" s="396"/>
      <c r="M1353" s="396">
        <v>43894</v>
      </c>
      <c r="N1353" s="396"/>
      <c r="O1353" s="397">
        <v>9791036303678</v>
      </c>
      <c r="P1353" s="409" t="s">
        <v>1483</v>
      </c>
      <c r="Q1353" s="397">
        <v>4468728</v>
      </c>
      <c r="R1353" s="398">
        <v>14.9</v>
      </c>
      <c r="S1353" s="398">
        <f t="shared" si="215"/>
        <v>14.123222748815166</v>
      </c>
      <c r="T1353" s="399">
        <v>5.5E-2</v>
      </c>
      <c r="U1353" s="1077"/>
      <c r="V1353" s="400">
        <f t="shared" si="226"/>
        <v>0</v>
      </c>
      <c r="W1353" s="401">
        <f t="shared" si="222"/>
        <v>0</v>
      </c>
      <c r="X1353" s="402"/>
      <c r="Y1353" s="402"/>
      <c r="Z1353" s="402"/>
      <c r="AA1353" s="402"/>
      <c r="AB1353" s="402"/>
      <c r="AC1353" s="403">
        <f t="shared" si="227"/>
        <v>0</v>
      </c>
      <c r="AD1353" s="404">
        <f>IF($AC$2430&lt;85,AC1353,AC1353-(AC1353*'EN-TÊTE DÉLÉGUES'!$C$37))</f>
        <v>0</v>
      </c>
      <c r="AE1353" s="405">
        <f t="shared" si="223"/>
        <v>5.5E-2</v>
      </c>
      <c r="AF1353" s="406">
        <f t="shared" si="228"/>
        <v>0</v>
      </c>
      <c r="AG1353" s="407">
        <f t="shared" si="229"/>
        <v>0</v>
      </c>
    </row>
    <row r="1354" spans="1:36" s="420" customFormat="1" ht="12" customHeight="1" x14ac:dyDescent="0.15">
      <c r="A1354" s="411">
        <v>9791036349096</v>
      </c>
      <c r="B1354" s="395">
        <v>63</v>
      </c>
      <c r="C1354" s="393" t="s">
        <v>698</v>
      </c>
      <c r="D1354" s="393" t="s">
        <v>381</v>
      </c>
      <c r="E1354" s="393" t="s">
        <v>5510</v>
      </c>
      <c r="F1354" s="393" t="s">
        <v>5517</v>
      </c>
      <c r="G1354" s="450" t="s">
        <v>3904</v>
      </c>
      <c r="H1354" s="394">
        <f>VLOOKUP(A1354,'02.04.2024'!$A$2:$D$70989,3,FALSE)</f>
        <v>1746</v>
      </c>
      <c r="I1354" s="413"/>
      <c r="J1354" s="413">
        <v>200</v>
      </c>
      <c r="K1354" s="415"/>
      <c r="L1354" s="415"/>
      <c r="M1354" s="416">
        <v>44888</v>
      </c>
      <c r="N1354" s="416"/>
      <c r="O1354" s="394">
        <v>9791036349096</v>
      </c>
      <c r="P1354" s="417" t="s">
        <v>3905</v>
      </c>
      <c r="Q1354" s="414">
        <v>4777768</v>
      </c>
      <c r="R1354" s="418">
        <v>7.9</v>
      </c>
      <c r="S1354" s="398">
        <f t="shared" si="215"/>
        <v>7.488151658767773</v>
      </c>
      <c r="T1354" s="419">
        <v>5.5E-2</v>
      </c>
      <c r="U1354" s="1077"/>
      <c r="V1354" s="400">
        <f t="shared" si="226"/>
        <v>0</v>
      </c>
      <c r="W1354" s="401">
        <f t="shared" si="222"/>
        <v>0</v>
      </c>
      <c r="AC1354" s="453">
        <f t="shared" si="227"/>
        <v>0</v>
      </c>
      <c r="AD1354" s="454">
        <f>IF($AC$2430&lt;85,AC1354,AC1354-(AC1354*'EN-TÊTE DÉLÉGUES'!$C$37))</f>
        <v>0</v>
      </c>
      <c r="AE1354" s="455">
        <f t="shared" si="223"/>
        <v>5.5E-2</v>
      </c>
      <c r="AF1354" s="456">
        <f t="shared" si="228"/>
        <v>0</v>
      </c>
      <c r="AG1354" s="457">
        <f t="shared" si="229"/>
        <v>0</v>
      </c>
    </row>
    <row r="1355" spans="1:36" s="446" customFormat="1" ht="12" customHeight="1" x14ac:dyDescent="0.15">
      <c r="A1355" s="427">
        <v>9791036358081</v>
      </c>
      <c r="B1355" s="481">
        <v>63</v>
      </c>
      <c r="C1355" s="430" t="s">
        <v>698</v>
      </c>
      <c r="D1355" s="430" t="s">
        <v>381</v>
      </c>
      <c r="E1355" s="430" t="s">
        <v>5510</v>
      </c>
      <c r="F1355" s="430" t="s">
        <v>5517</v>
      </c>
      <c r="G1355" s="430" t="s">
        <v>1698</v>
      </c>
      <c r="H1355" s="431">
        <f>VLOOKUP(A1355,'02.04.2024'!$A$2:$D$70989,3,FALSE)</f>
        <v>3785</v>
      </c>
      <c r="I1355" s="432"/>
      <c r="J1355" s="432">
        <v>200</v>
      </c>
      <c r="K1355" s="433"/>
      <c r="L1355" s="433"/>
      <c r="M1355" s="433">
        <v>45238</v>
      </c>
      <c r="N1355" s="433" t="s">
        <v>1811</v>
      </c>
      <c r="O1355" s="434">
        <v>9791036358081</v>
      </c>
      <c r="P1355" s="435" t="s">
        <v>4631</v>
      </c>
      <c r="Q1355" s="434">
        <v>2886424</v>
      </c>
      <c r="R1355" s="436">
        <v>7.9</v>
      </c>
      <c r="S1355" s="436">
        <f t="shared" si="215"/>
        <v>7.488151658767773</v>
      </c>
      <c r="T1355" s="487">
        <v>5.5E-2</v>
      </c>
      <c r="U1355" s="1082"/>
      <c r="V1355" s="438">
        <f t="shared" si="226"/>
        <v>0</v>
      </c>
      <c r="W1355" s="439">
        <f t="shared" si="222"/>
        <v>0</v>
      </c>
      <c r="X1355" s="440"/>
      <c r="Y1355" s="440"/>
      <c r="Z1355" s="440"/>
      <c r="AA1355" s="440"/>
      <c r="AB1355" s="440"/>
      <c r="AC1355" s="441">
        <f t="shared" si="227"/>
        <v>0</v>
      </c>
      <c r="AD1355" s="442">
        <f>IF($AC$2430&lt;85,AC1355,AC1355-(AC1355*'EN-TÊTE DÉLÉGUES'!$C$37))</f>
        <v>0</v>
      </c>
      <c r="AE1355" s="443">
        <f t="shared" si="223"/>
        <v>5.5E-2</v>
      </c>
      <c r="AF1355" s="444">
        <f t="shared" si="228"/>
        <v>0</v>
      </c>
      <c r="AG1355" s="445">
        <f t="shared" si="229"/>
        <v>0</v>
      </c>
    </row>
    <row r="1356" spans="1:36" s="408" customFormat="1" ht="12" customHeight="1" x14ac:dyDescent="0.15">
      <c r="A1356" s="391">
        <v>9782747017107</v>
      </c>
      <c r="B1356" s="395">
        <v>63</v>
      </c>
      <c r="C1356" s="393" t="s">
        <v>698</v>
      </c>
      <c r="D1356" s="393" t="s">
        <v>3666</v>
      </c>
      <c r="E1356" s="393" t="s">
        <v>5510</v>
      </c>
      <c r="F1356" s="393" t="s">
        <v>827</v>
      </c>
      <c r="G1356" s="450" t="s">
        <v>1279</v>
      </c>
      <c r="H1356" s="394">
        <f>VLOOKUP(A1356,'02.04.2024'!$A$2:$D$70989,3,FALSE)</f>
        <v>1349</v>
      </c>
      <c r="I1356" s="395"/>
      <c r="J1356" s="395">
        <v>200</v>
      </c>
      <c r="K1356" s="396"/>
      <c r="L1356" s="396"/>
      <c r="M1356" s="396">
        <v>38421</v>
      </c>
      <c r="N1356" s="396"/>
      <c r="O1356" s="397">
        <v>9782747017107</v>
      </c>
      <c r="P1356" s="409" t="s">
        <v>54</v>
      </c>
      <c r="Q1356" s="397">
        <v>3789519</v>
      </c>
      <c r="R1356" s="398">
        <v>16.899999999999999</v>
      </c>
      <c r="S1356" s="398">
        <f t="shared" si="215"/>
        <v>16.018957345971565</v>
      </c>
      <c r="T1356" s="399">
        <v>5.5E-2</v>
      </c>
      <c r="U1356" s="1077"/>
      <c r="V1356" s="400">
        <f t="shared" si="226"/>
        <v>0</v>
      </c>
      <c r="W1356" s="401">
        <f t="shared" si="222"/>
        <v>0</v>
      </c>
      <c r="X1356" s="402"/>
      <c r="Y1356" s="402"/>
      <c r="Z1356" s="402"/>
      <c r="AA1356" s="402"/>
      <c r="AB1356" s="402"/>
      <c r="AC1356" s="403">
        <f t="shared" si="227"/>
        <v>0</v>
      </c>
      <c r="AD1356" s="404">
        <f>IF($AC$2430&lt;85,AC1356,AC1356-(AC1356*'EN-TÊTE DÉLÉGUES'!$C$37))</f>
        <v>0</v>
      </c>
      <c r="AE1356" s="405">
        <f t="shared" si="223"/>
        <v>5.5E-2</v>
      </c>
      <c r="AF1356" s="406">
        <f t="shared" si="228"/>
        <v>0</v>
      </c>
      <c r="AG1356" s="407">
        <f t="shared" si="229"/>
        <v>0</v>
      </c>
    </row>
    <row r="1357" spans="1:36" s="408" customFormat="1" ht="12" customHeight="1" x14ac:dyDescent="0.15">
      <c r="A1357" s="391">
        <v>9782747017220</v>
      </c>
      <c r="B1357" s="395">
        <v>63</v>
      </c>
      <c r="C1357" s="393" t="s">
        <v>698</v>
      </c>
      <c r="D1357" s="393" t="s">
        <v>3666</v>
      </c>
      <c r="E1357" s="393" t="s">
        <v>5510</v>
      </c>
      <c r="F1357" s="393" t="s">
        <v>827</v>
      </c>
      <c r="G1357" s="450" t="s">
        <v>1314</v>
      </c>
      <c r="H1357" s="394">
        <f>VLOOKUP(A1357,'02.04.2024'!$A$2:$D$70989,3,FALSE)</f>
        <v>473</v>
      </c>
      <c r="I1357" s="395"/>
      <c r="J1357" s="395">
        <v>200</v>
      </c>
      <c r="K1357" s="396"/>
      <c r="L1357" s="396"/>
      <c r="M1357" s="396">
        <v>38883</v>
      </c>
      <c r="N1357" s="396"/>
      <c r="O1357" s="397">
        <v>9782747017220</v>
      </c>
      <c r="P1357" s="409" t="s">
        <v>59</v>
      </c>
      <c r="Q1357" s="397">
        <v>3789027</v>
      </c>
      <c r="R1357" s="398">
        <v>14.9</v>
      </c>
      <c r="S1357" s="398">
        <f t="shared" si="215"/>
        <v>14.123222748815166</v>
      </c>
      <c r="T1357" s="399">
        <v>5.5E-2</v>
      </c>
      <c r="U1357" s="1077"/>
      <c r="V1357" s="400">
        <f t="shared" si="226"/>
        <v>0</v>
      </c>
      <c r="W1357" s="401">
        <f t="shared" si="222"/>
        <v>0</v>
      </c>
      <c r="X1357" s="402"/>
      <c r="Y1357" s="402"/>
      <c r="Z1357" s="402"/>
      <c r="AA1357" s="402"/>
      <c r="AB1357" s="402"/>
      <c r="AC1357" s="403">
        <f t="shared" si="227"/>
        <v>0</v>
      </c>
      <c r="AD1357" s="404">
        <f>IF($AC$2430&lt;85,AC1357,AC1357-(AC1357*'EN-TÊTE DÉLÉGUES'!$C$37))</f>
        <v>0</v>
      </c>
      <c r="AE1357" s="405">
        <f t="shared" si="223"/>
        <v>5.5E-2</v>
      </c>
      <c r="AF1357" s="406">
        <f t="shared" si="228"/>
        <v>0</v>
      </c>
      <c r="AG1357" s="407">
        <f t="shared" si="229"/>
        <v>0</v>
      </c>
    </row>
    <row r="1358" spans="1:36" s="408" customFormat="1" ht="12" customHeight="1" x14ac:dyDescent="0.15">
      <c r="A1358" s="391">
        <v>9782747017237</v>
      </c>
      <c r="B1358" s="395">
        <v>63</v>
      </c>
      <c r="C1358" s="393" t="s">
        <v>698</v>
      </c>
      <c r="D1358" s="393" t="s">
        <v>3666</v>
      </c>
      <c r="E1358" s="393" t="s">
        <v>5510</v>
      </c>
      <c r="F1358" s="393" t="s">
        <v>827</v>
      </c>
      <c r="G1358" s="450" t="s">
        <v>1221</v>
      </c>
      <c r="H1358" s="394">
        <f>VLOOKUP(A1358,'02.04.2024'!$A$2:$D$70989,3,FALSE)</f>
        <v>1167</v>
      </c>
      <c r="I1358" s="395"/>
      <c r="J1358" s="395">
        <v>200</v>
      </c>
      <c r="K1358" s="396"/>
      <c r="L1358" s="396"/>
      <c r="M1358" s="396">
        <v>39156</v>
      </c>
      <c r="N1358" s="579"/>
      <c r="O1358" s="397">
        <v>9782747017237</v>
      </c>
      <c r="P1358" s="409" t="s">
        <v>55</v>
      </c>
      <c r="Q1358" s="397">
        <v>3788779</v>
      </c>
      <c r="R1358" s="398">
        <v>16.899999999999999</v>
      </c>
      <c r="S1358" s="398">
        <f t="shared" si="215"/>
        <v>16.018957345971565</v>
      </c>
      <c r="T1358" s="399">
        <v>5.5E-2</v>
      </c>
      <c r="U1358" s="1077"/>
      <c r="V1358" s="400">
        <f t="shared" si="226"/>
        <v>0</v>
      </c>
      <c r="W1358" s="401">
        <f t="shared" si="222"/>
        <v>0</v>
      </c>
      <c r="X1358" s="402"/>
      <c r="Y1358" s="402"/>
      <c r="Z1358" s="402"/>
      <c r="AA1358" s="402"/>
      <c r="AB1358" s="402"/>
      <c r="AC1358" s="403">
        <f t="shared" si="227"/>
        <v>0</v>
      </c>
      <c r="AD1358" s="404">
        <f>IF($AC$2430&lt;85,AC1358,AC1358-(AC1358*'EN-TÊTE DÉLÉGUES'!$C$37))</f>
        <v>0</v>
      </c>
      <c r="AE1358" s="405">
        <f t="shared" si="223"/>
        <v>5.5E-2</v>
      </c>
      <c r="AF1358" s="406">
        <f t="shared" si="228"/>
        <v>0</v>
      </c>
      <c r="AG1358" s="407">
        <f t="shared" si="229"/>
        <v>0</v>
      </c>
    </row>
    <row r="1359" spans="1:36" s="408" customFormat="1" ht="12" customHeight="1" x14ac:dyDescent="0.15">
      <c r="A1359" s="391">
        <v>9782747025737</v>
      </c>
      <c r="B1359" s="395">
        <v>63</v>
      </c>
      <c r="C1359" s="393" t="s">
        <v>698</v>
      </c>
      <c r="D1359" s="393" t="s">
        <v>3666</v>
      </c>
      <c r="E1359" s="393" t="s">
        <v>5510</v>
      </c>
      <c r="F1359" s="393" t="s">
        <v>827</v>
      </c>
      <c r="G1359" s="450" t="s">
        <v>1222</v>
      </c>
      <c r="H1359" s="394">
        <f>VLOOKUP(A1359,'02.04.2024'!$A$2:$D$70989,3,FALSE)</f>
        <v>1161</v>
      </c>
      <c r="I1359" s="395"/>
      <c r="J1359" s="395">
        <v>300</v>
      </c>
      <c r="K1359" s="396"/>
      <c r="L1359" s="396"/>
      <c r="M1359" s="396">
        <v>39520</v>
      </c>
      <c r="N1359" s="579"/>
      <c r="O1359" s="397">
        <v>9782747025737</v>
      </c>
      <c r="P1359" s="409" t="s">
        <v>57</v>
      </c>
      <c r="Q1359" s="397">
        <v>3788287</v>
      </c>
      <c r="R1359" s="398">
        <v>14.9</v>
      </c>
      <c r="S1359" s="398">
        <f t="shared" si="215"/>
        <v>14.123222748815166</v>
      </c>
      <c r="T1359" s="399">
        <v>5.5E-2</v>
      </c>
      <c r="U1359" s="1077"/>
      <c r="V1359" s="400">
        <f t="shared" si="226"/>
        <v>0</v>
      </c>
      <c r="W1359" s="401">
        <f t="shared" si="222"/>
        <v>0</v>
      </c>
      <c r="X1359" s="402"/>
      <c r="Y1359" s="402"/>
      <c r="Z1359" s="402"/>
      <c r="AA1359" s="402"/>
      <c r="AB1359" s="402"/>
      <c r="AC1359" s="403">
        <f t="shared" si="227"/>
        <v>0</v>
      </c>
      <c r="AD1359" s="404">
        <f>IF($AC$2430&lt;85,AC1359,AC1359-(AC1359*'EN-TÊTE DÉLÉGUES'!$C$37))</f>
        <v>0</v>
      </c>
      <c r="AE1359" s="405">
        <f t="shared" si="223"/>
        <v>5.5E-2</v>
      </c>
      <c r="AF1359" s="406">
        <f t="shared" si="228"/>
        <v>0</v>
      </c>
      <c r="AG1359" s="407">
        <f t="shared" si="229"/>
        <v>0</v>
      </c>
    </row>
    <row r="1360" spans="1:36" s="408" customFormat="1" ht="12" customHeight="1" x14ac:dyDescent="0.15">
      <c r="A1360" s="391">
        <v>9782747027977</v>
      </c>
      <c r="B1360" s="395">
        <v>63</v>
      </c>
      <c r="C1360" s="393" t="s">
        <v>698</v>
      </c>
      <c r="D1360" s="393" t="s">
        <v>3666</v>
      </c>
      <c r="E1360" s="393" t="s">
        <v>5510</v>
      </c>
      <c r="F1360" s="393" t="s">
        <v>827</v>
      </c>
      <c r="G1360" s="450" t="s">
        <v>1280</v>
      </c>
      <c r="H1360" s="394">
        <f>VLOOKUP(A1360,'02.04.2024'!$A$2:$D$70989,3,FALSE)</f>
        <v>267</v>
      </c>
      <c r="I1360" s="395"/>
      <c r="J1360" s="395">
        <v>300</v>
      </c>
      <c r="K1360" s="396"/>
      <c r="L1360" s="396"/>
      <c r="M1360" s="396">
        <v>39828</v>
      </c>
      <c r="N1360" s="579"/>
      <c r="O1360" s="397">
        <v>9782747027977</v>
      </c>
      <c r="P1360" s="409" t="s">
        <v>58</v>
      </c>
      <c r="Q1360" s="397">
        <v>3784470</v>
      </c>
      <c r="R1360" s="398">
        <v>14.9</v>
      </c>
      <c r="S1360" s="398">
        <f t="shared" si="215"/>
        <v>14.123222748815166</v>
      </c>
      <c r="T1360" s="399">
        <v>5.5E-2</v>
      </c>
      <c r="U1360" s="1077"/>
      <c r="V1360" s="400">
        <f t="shared" si="226"/>
        <v>0</v>
      </c>
      <c r="W1360" s="401">
        <f t="shared" si="222"/>
        <v>0</v>
      </c>
      <c r="X1360" s="402"/>
      <c r="Y1360" s="402"/>
      <c r="Z1360" s="402"/>
      <c r="AA1360" s="402"/>
      <c r="AB1360" s="402"/>
      <c r="AC1360" s="403">
        <f t="shared" si="227"/>
        <v>0</v>
      </c>
      <c r="AD1360" s="404">
        <f>IF($AC$2430&lt;85,AC1360,AC1360-(AC1360*'EN-TÊTE DÉLÉGUES'!$C$37))</f>
        <v>0</v>
      </c>
      <c r="AE1360" s="405">
        <f t="shared" si="223"/>
        <v>5.5E-2</v>
      </c>
      <c r="AF1360" s="406">
        <f t="shared" si="228"/>
        <v>0</v>
      </c>
      <c r="AG1360" s="407">
        <f t="shared" si="229"/>
        <v>0</v>
      </c>
    </row>
    <row r="1361" spans="1:35" s="408" customFormat="1" ht="12" customHeight="1" x14ac:dyDescent="0.15">
      <c r="A1361" s="391">
        <v>9782747034579</v>
      </c>
      <c r="B1361" s="395">
        <v>63</v>
      </c>
      <c r="C1361" s="393" t="s">
        <v>698</v>
      </c>
      <c r="D1361" s="393" t="s">
        <v>3666</v>
      </c>
      <c r="E1361" s="393" t="s">
        <v>5510</v>
      </c>
      <c r="F1361" s="393" t="s">
        <v>827</v>
      </c>
      <c r="G1361" s="450" t="s">
        <v>1223</v>
      </c>
      <c r="H1361" s="394">
        <f>VLOOKUP(A1361,'02.04.2024'!$A$2:$D$70989,3,FALSE)</f>
        <v>1260</v>
      </c>
      <c r="I1361" s="395"/>
      <c r="J1361" s="395">
        <v>300</v>
      </c>
      <c r="K1361" s="396"/>
      <c r="L1361" s="396"/>
      <c r="M1361" s="396">
        <v>40584</v>
      </c>
      <c r="N1361" s="579"/>
      <c r="O1361" s="397">
        <v>9782747034579</v>
      </c>
      <c r="P1361" s="409" t="s">
        <v>56</v>
      </c>
      <c r="Q1361" s="397">
        <v>4059717</v>
      </c>
      <c r="R1361" s="398">
        <v>14.9</v>
      </c>
      <c r="S1361" s="398">
        <f t="shared" si="215"/>
        <v>14.123222748815166</v>
      </c>
      <c r="T1361" s="399">
        <v>5.5E-2</v>
      </c>
      <c r="U1361" s="1077"/>
      <c r="V1361" s="400">
        <f t="shared" si="226"/>
        <v>0</v>
      </c>
      <c r="W1361" s="401">
        <f t="shared" si="222"/>
        <v>0</v>
      </c>
      <c r="X1361" s="402"/>
      <c r="Y1361" s="402"/>
      <c r="Z1361" s="402"/>
      <c r="AA1361" s="402"/>
      <c r="AB1361" s="402"/>
      <c r="AC1361" s="403">
        <f t="shared" si="227"/>
        <v>0</v>
      </c>
      <c r="AD1361" s="404">
        <f>IF($AC$2430&lt;85,AC1361,AC1361-(AC1361*'EN-TÊTE DÉLÉGUES'!$C$37))</f>
        <v>0</v>
      </c>
      <c r="AE1361" s="405">
        <f t="shared" si="223"/>
        <v>5.5E-2</v>
      </c>
      <c r="AF1361" s="406">
        <f t="shared" si="228"/>
        <v>0</v>
      </c>
      <c r="AG1361" s="407">
        <f t="shared" si="229"/>
        <v>0</v>
      </c>
    </row>
    <row r="1362" spans="1:35" s="408" customFormat="1" ht="12" customHeight="1" x14ac:dyDescent="0.15">
      <c r="A1362" s="391">
        <v>9782747037013</v>
      </c>
      <c r="B1362" s="395">
        <v>63</v>
      </c>
      <c r="C1362" s="393" t="s">
        <v>698</v>
      </c>
      <c r="D1362" s="393" t="s">
        <v>3666</v>
      </c>
      <c r="E1362" s="393" t="s">
        <v>5510</v>
      </c>
      <c r="F1362" s="393" t="s">
        <v>827</v>
      </c>
      <c r="G1362" s="450" t="s">
        <v>1224</v>
      </c>
      <c r="H1362" s="394">
        <f>VLOOKUP(A1362,'02.04.2024'!$A$2:$D$70989,3,FALSE)</f>
        <v>448</v>
      </c>
      <c r="I1362" s="395"/>
      <c r="J1362" s="395">
        <v>300</v>
      </c>
      <c r="K1362" s="396"/>
      <c r="L1362" s="396"/>
      <c r="M1362" s="396">
        <v>40963</v>
      </c>
      <c r="N1362" s="579"/>
      <c r="O1362" s="397">
        <v>9782747037013</v>
      </c>
      <c r="P1362" s="409" t="s">
        <v>96</v>
      </c>
      <c r="Q1362" s="397">
        <v>4055041</v>
      </c>
      <c r="R1362" s="398">
        <v>14.9</v>
      </c>
      <c r="S1362" s="398">
        <f t="shared" si="215"/>
        <v>14.123222748815166</v>
      </c>
      <c r="T1362" s="399">
        <v>5.5E-2</v>
      </c>
      <c r="U1362" s="1077"/>
      <c r="V1362" s="400">
        <f t="shared" si="226"/>
        <v>0</v>
      </c>
      <c r="W1362" s="401">
        <f t="shared" si="222"/>
        <v>0</v>
      </c>
      <c r="X1362" s="402"/>
      <c r="Y1362" s="402"/>
      <c r="Z1362" s="402"/>
      <c r="AA1362" s="402"/>
      <c r="AB1362" s="402"/>
      <c r="AC1362" s="403">
        <f t="shared" si="227"/>
        <v>0</v>
      </c>
      <c r="AD1362" s="404">
        <f>IF($AC$2430&lt;85,AC1362,AC1362-(AC1362*'EN-TÊTE DÉLÉGUES'!$C$37))</f>
        <v>0</v>
      </c>
      <c r="AE1362" s="405">
        <f t="shared" si="223"/>
        <v>5.5E-2</v>
      </c>
      <c r="AF1362" s="406">
        <f t="shared" si="228"/>
        <v>0</v>
      </c>
      <c r="AG1362" s="407">
        <f t="shared" si="229"/>
        <v>0</v>
      </c>
    </row>
    <row r="1363" spans="1:35" s="408" customFormat="1" ht="12" customHeight="1" x14ac:dyDescent="0.15">
      <c r="A1363" s="391">
        <v>9782747045018</v>
      </c>
      <c r="B1363" s="395">
        <v>63</v>
      </c>
      <c r="C1363" s="393" t="s">
        <v>698</v>
      </c>
      <c r="D1363" s="393" t="s">
        <v>3666</v>
      </c>
      <c r="E1363" s="393" t="s">
        <v>5510</v>
      </c>
      <c r="F1363" s="393" t="s">
        <v>827</v>
      </c>
      <c r="G1363" s="450" t="s">
        <v>828</v>
      </c>
      <c r="H1363" s="394">
        <f>VLOOKUP(A1363,'02.04.2024'!$A$2:$D$70989,3,FALSE)</f>
        <v>7</v>
      </c>
      <c r="I1363" s="395"/>
      <c r="J1363" s="395">
        <v>300</v>
      </c>
      <c r="K1363" s="396"/>
      <c r="L1363" s="396"/>
      <c r="M1363" s="396">
        <v>41298</v>
      </c>
      <c r="N1363" s="579"/>
      <c r="O1363" s="397">
        <v>9782747045018</v>
      </c>
      <c r="P1363" s="409" t="s">
        <v>84</v>
      </c>
      <c r="Q1363" s="397">
        <v>4067475</v>
      </c>
      <c r="R1363" s="398">
        <v>14.9</v>
      </c>
      <c r="S1363" s="398">
        <f t="shared" si="215"/>
        <v>14.123222748815166</v>
      </c>
      <c r="T1363" s="399">
        <v>5.5E-2</v>
      </c>
      <c r="U1363" s="1077"/>
      <c r="V1363" s="400">
        <f t="shared" si="226"/>
        <v>0</v>
      </c>
      <c r="W1363" s="401">
        <f t="shared" si="222"/>
        <v>0</v>
      </c>
      <c r="X1363" s="402"/>
      <c r="Y1363" s="402"/>
      <c r="Z1363" s="402"/>
      <c r="AA1363" s="402"/>
      <c r="AB1363" s="402"/>
      <c r="AC1363" s="403">
        <f t="shared" si="227"/>
        <v>0</v>
      </c>
      <c r="AD1363" s="404">
        <f>IF($AC$2430&lt;85,AC1363,AC1363-(AC1363*'EN-TÊTE DÉLÉGUES'!$C$37))</f>
        <v>0</v>
      </c>
      <c r="AE1363" s="405">
        <f t="shared" si="223"/>
        <v>5.5E-2</v>
      </c>
      <c r="AF1363" s="406">
        <f t="shared" si="228"/>
        <v>0</v>
      </c>
      <c r="AG1363" s="407">
        <f t="shared" si="229"/>
        <v>0</v>
      </c>
    </row>
    <row r="1364" spans="1:35" s="408" customFormat="1" ht="12" customHeight="1" x14ac:dyDescent="0.15">
      <c r="A1364" s="391">
        <v>9782747038577</v>
      </c>
      <c r="B1364" s="395">
        <v>63</v>
      </c>
      <c r="C1364" s="393" t="s">
        <v>698</v>
      </c>
      <c r="D1364" s="393" t="s">
        <v>3666</v>
      </c>
      <c r="E1364" s="393" t="s">
        <v>5510</v>
      </c>
      <c r="F1364" s="393" t="s">
        <v>827</v>
      </c>
      <c r="G1364" s="450" t="s">
        <v>1225</v>
      </c>
      <c r="H1364" s="394">
        <f>VLOOKUP(A1364,'02.04.2024'!$A$2:$D$70989,3,FALSE)</f>
        <v>962</v>
      </c>
      <c r="I1364" s="395"/>
      <c r="J1364" s="395">
        <v>300</v>
      </c>
      <c r="K1364" s="396"/>
      <c r="L1364" s="608"/>
      <c r="M1364" s="396">
        <v>41688</v>
      </c>
      <c r="N1364" s="579"/>
      <c r="O1364" s="397">
        <v>9782747038577</v>
      </c>
      <c r="P1364" s="409" t="s">
        <v>115</v>
      </c>
      <c r="Q1364" s="397">
        <v>3786070</v>
      </c>
      <c r="R1364" s="398">
        <v>14.9</v>
      </c>
      <c r="S1364" s="398">
        <f t="shared" si="215"/>
        <v>14.123222748815166</v>
      </c>
      <c r="T1364" s="399">
        <v>5.5E-2</v>
      </c>
      <c r="U1364" s="1077"/>
      <c r="V1364" s="400">
        <f t="shared" si="226"/>
        <v>0</v>
      </c>
      <c r="W1364" s="401">
        <f t="shared" si="222"/>
        <v>0</v>
      </c>
      <c r="X1364" s="402"/>
      <c r="Y1364" s="402"/>
      <c r="Z1364" s="402"/>
      <c r="AA1364" s="402"/>
      <c r="AB1364" s="402"/>
      <c r="AC1364" s="403">
        <f t="shared" si="227"/>
        <v>0</v>
      </c>
      <c r="AD1364" s="404">
        <f>IF($AC$2430&lt;85,AC1364,AC1364-(AC1364*'EN-TÊTE DÉLÉGUES'!$C$37))</f>
        <v>0</v>
      </c>
      <c r="AE1364" s="405">
        <f t="shared" si="223"/>
        <v>5.5E-2</v>
      </c>
      <c r="AF1364" s="406">
        <f t="shared" si="228"/>
        <v>0</v>
      </c>
      <c r="AG1364" s="407">
        <f t="shared" si="229"/>
        <v>0</v>
      </c>
    </row>
    <row r="1365" spans="1:35" s="408" customFormat="1" ht="12" customHeight="1" x14ac:dyDescent="0.15">
      <c r="A1365" s="391">
        <v>9782747038584</v>
      </c>
      <c r="B1365" s="395">
        <v>63</v>
      </c>
      <c r="C1365" s="393" t="s">
        <v>698</v>
      </c>
      <c r="D1365" s="393" t="s">
        <v>3666</v>
      </c>
      <c r="E1365" s="393" t="s">
        <v>5510</v>
      </c>
      <c r="F1365" s="393" t="s">
        <v>827</v>
      </c>
      <c r="G1365" s="450" t="s">
        <v>1226</v>
      </c>
      <c r="H1365" s="394">
        <f>VLOOKUP(A1365,'02.04.2024'!$A$2:$D$70989,3,FALSE)</f>
        <v>2881</v>
      </c>
      <c r="I1365" s="395"/>
      <c r="J1365" s="395">
        <v>300</v>
      </c>
      <c r="K1365" s="396"/>
      <c r="L1365" s="396"/>
      <c r="M1365" s="396">
        <v>42054</v>
      </c>
      <c r="N1365" s="579"/>
      <c r="O1365" s="397">
        <v>9782747038584</v>
      </c>
      <c r="P1365" s="409" t="s">
        <v>183</v>
      </c>
      <c r="Q1365" s="397">
        <v>4080271</v>
      </c>
      <c r="R1365" s="398">
        <v>14.9</v>
      </c>
      <c r="S1365" s="398">
        <f t="shared" si="215"/>
        <v>14.123222748815166</v>
      </c>
      <c r="T1365" s="399">
        <v>5.5E-2</v>
      </c>
      <c r="U1365" s="1077"/>
      <c r="V1365" s="400">
        <f t="shared" si="226"/>
        <v>0</v>
      </c>
      <c r="W1365" s="401">
        <f t="shared" si="222"/>
        <v>0</v>
      </c>
      <c r="X1365" s="402"/>
      <c r="Y1365" s="402"/>
      <c r="Z1365" s="402"/>
      <c r="AA1365" s="402"/>
      <c r="AB1365" s="402"/>
      <c r="AC1365" s="403">
        <f t="shared" si="227"/>
        <v>0</v>
      </c>
      <c r="AD1365" s="404">
        <f>IF($AC$2430&lt;85,AC1365,AC1365-(AC1365*'EN-TÊTE DÉLÉGUES'!$C$37))</f>
        <v>0</v>
      </c>
      <c r="AE1365" s="405">
        <f t="shared" si="223"/>
        <v>5.5E-2</v>
      </c>
      <c r="AF1365" s="406">
        <f t="shared" si="228"/>
        <v>0</v>
      </c>
      <c r="AG1365" s="407">
        <f t="shared" si="229"/>
        <v>0</v>
      </c>
    </row>
    <row r="1366" spans="1:35" s="408" customFormat="1" ht="12" customHeight="1" x14ac:dyDescent="0.15">
      <c r="A1366" s="391">
        <v>9782747053587</v>
      </c>
      <c r="B1366" s="395">
        <v>63</v>
      </c>
      <c r="C1366" s="393" t="s">
        <v>698</v>
      </c>
      <c r="D1366" s="393" t="s">
        <v>3666</v>
      </c>
      <c r="E1366" s="393" t="s">
        <v>5510</v>
      </c>
      <c r="F1366" s="393" t="s">
        <v>827</v>
      </c>
      <c r="G1366" s="450" t="s">
        <v>829</v>
      </c>
      <c r="H1366" s="394">
        <f>VLOOKUP(A1366,'02.04.2024'!$A$2:$D$70989,3,FALSE)</f>
        <v>1946</v>
      </c>
      <c r="I1366" s="395"/>
      <c r="J1366" s="395">
        <v>300</v>
      </c>
      <c r="K1366" s="396"/>
      <c r="L1366" s="396"/>
      <c r="M1366" s="396">
        <v>42424</v>
      </c>
      <c r="N1366" s="579"/>
      <c r="O1366" s="397">
        <v>9782747053587</v>
      </c>
      <c r="P1366" s="409" t="s">
        <v>239</v>
      </c>
      <c r="Q1366" s="397">
        <v>3268934</v>
      </c>
      <c r="R1366" s="398">
        <v>14.9</v>
      </c>
      <c r="S1366" s="398">
        <f t="shared" si="215"/>
        <v>14.123222748815166</v>
      </c>
      <c r="T1366" s="399">
        <v>5.5E-2</v>
      </c>
      <c r="U1366" s="1077"/>
      <c r="V1366" s="400">
        <f t="shared" si="226"/>
        <v>0</v>
      </c>
      <c r="W1366" s="401">
        <f t="shared" si="222"/>
        <v>0</v>
      </c>
      <c r="X1366" s="402"/>
      <c r="Y1366" s="402"/>
      <c r="Z1366" s="402"/>
      <c r="AA1366" s="402"/>
      <c r="AB1366" s="402"/>
      <c r="AC1366" s="403">
        <f t="shared" si="227"/>
        <v>0</v>
      </c>
      <c r="AD1366" s="404">
        <f>IF($AC$2430&lt;85,AC1366,AC1366-(AC1366*'EN-TÊTE DÉLÉGUES'!$C$37))</f>
        <v>0</v>
      </c>
      <c r="AE1366" s="405">
        <f t="shared" si="223"/>
        <v>5.5E-2</v>
      </c>
      <c r="AF1366" s="406">
        <f t="shared" si="228"/>
        <v>0</v>
      </c>
      <c r="AG1366" s="407">
        <f t="shared" si="229"/>
        <v>0</v>
      </c>
    </row>
    <row r="1367" spans="1:35" s="408" customFormat="1" ht="12" customHeight="1" x14ac:dyDescent="0.15">
      <c r="A1367" s="391">
        <v>9782747057356</v>
      </c>
      <c r="B1367" s="395">
        <v>63</v>
      </c>
      <c r="C1367" s="393" t="s">
        <v>698</v>
      </c>
      <c r="D1367" s="393" t="s">
        <v>3666</v>
      </c>
      <c r="E1367" s="393" t="s">
        <v>5510</v>
      </c>
      <c r="F1367" s="393" t="s">
        <v>827</v>
      </c>
      <c r="G1367" s="450" t="s">
        <v>1315</v>
      </c>
      <c r="H1367" s="394">
        <f>VLOOKUP(A1367,'02.04.2024'!$A$2:$D$70989,3,FALSE)</f>
        <v>1076</v>
      </c>
      <c r="I1367" s="395"/>
      <c r="J1367" s="395">
        <v>300</v>
      </c>
      <c r="K1367" s="396"/>
      <c r="L1367" s="396"/>
      <c r="M1367" s="396">
        <v>42788</v>
      </c>
      <c r="N1367" s="579"/>
      <c r="O1367" s="397">
        <v>9782747057356</v>
      </c>
      <c r="P1367" s="409" t="s">
        <v>296</v>
      </c>
      <c r="Q1367" s="397">
        <v>3257731</v>
      </c>
      <c r="R1367" s="398">
        <v>14.9</v>
      </c>
      <c r="S1367" s="398">
        <f t="shared" si="215"/>
        <v>14.123222748815166</v>
      </c>
      <c r="T1367" s="399">
        <v>5.5E-2</v>
      </c>
      <c r="U1367" s="1077"/>
      <c r="V1367" s="400">
        <f t="shared" si="226"/>
        <v>0</v>
      </c>
      <c r="W1367" s="401">
        <f t="shared" si="222"/>
        <v>0</v>
      </c>
      <c r="X1367" s="402"/>
      <c r="Y1367" s="402"/>
      <c r="Z1367" s="402"/>
      <c r="AA1367" s="402"/>
      <c r="AB1367" s="402"/>
      <c r="AC1367" s="403">
        <f t="shared" si="227"/>
        <v>0</v>
      </c>
      <c r="AD1367" s="404">
        <f>IF($AC$2430&lt;85,AC1367,AC1367-(AC1367*'EN-TÊTE DÉLÉGUES'!$C$37))</f>
        <v>0</v>
      </c>
      <c r="AE1367" s="405">
        <f t="shared" si="223"/>
        <v>5.5E-2</v>
      </c>
      <c r="AF1367" s="406">
        <f t="shared" si="228"/>
        <v>0</v>
      </c>
      <c r="AG1367" s="407">
        <f t="shared" si="229"/>
        <v>0</v>
      </c>
    </row>
    <row r="1368" spans="1:35" s="408" customFormat="1" ht="12" customHeight="1" x14ac:dyDescent="0.15">
      <c r="A1368" s="391">
        <v>9782747057363</v>
      </c>
      <c r="B1368" s="395">
        <v>63</v>
      </c>
      <c r="C1368" s="393" t="s">
        <v>698</v>
      </c>
      <c r="D1368" s="393" t="s">
        <v>3666</v>
      </c>
      <c r="E1368" s="393" t="s">
        <v>5510</v>
      </c>
      <c r="F1368" s="393" t="s">
        <v>827</v>
      </c>
      <c r="G1368" s="450" t="s">
        <v>1699</v>
      </c>
      <c r="H1368" s="394">
        <f>VLOOKUP(A1368,'02.04.2024'!$A$2:$D$70989,3,FALSE)</f>
        <v>945</v>
      </c>
      <c r="I1368" s="395"/>
      <c r="J1368" s="395">
        <v>300</v>
      </c>
      <c r="K1368" s="396"/>
      <c r="L1368" s="396"/>
      <c r="M1368" s="396">
        <v>43061</v>
      </c>
      <c r="N1368" s="579"/>
      <c r="O1368" s="397">
        <v>9782747057363</v>
      </c>
      <c r="P1368" s="409" t="s">
        <v>297</v>
      </c>
      <c r="Q1368" s="397">
        <v>3257608</v>
      </c>
      <c r="R1368" s="398">
        <v>14.9</v>
      </c>
      <c r="S1368" s="398">
        <f t="shared" si="215"/>
        <v>14.123222748815166</v>
      </c>
      <c r="T1368" s="399">
        <v>5.5E-2</v>
      </c>
      <c r="U1368" s="1077"/>
      <c r="V1368" s="400">
        <f t="shared" si="226"/>
        <v>0</v>
      </c>
      <c r="W1368" s="401">
        <f t="shared" si="222"/>
        <v>0</v>
      </c>
      <c r="X1368" s="402"/>
      <c r="Y1368" s="402"/>
      <c r="Z1368" s="402"/>
      <c r="AA1368" s="402"/>
      <c r="AB1368" s="402"/>
      <c r="AC1368" s="403">
        <f t="shared" si="227"/>
        <v>0</v>
      </c>
      <c r="AD1368" s="404">
        <f>IF($AC$2430&lt;85,AC1368,AC1368-(AC1368*'EN-TÊTE DÉLÉGUES'!$C$37))</f>
        <v>0</v>
      </c>
      <c r="AE1368" s="405">
        <f t="shared" si="223"/>
        <v>5.5E-2</v>
      </c>
      <c r="AF1368" s="406">
        <f t="shared" si="228"/>
        <v>0</v>
      </c>
      <c r="AG1368" s="407">
        <f t="shared" si="229"/>
        <v>0</v>
      </c>
    </row>
    <row r="1369" spans="1:35" s="408" customFormat="1" ht="12" customHeight="1" x14ac:dyDescent="0.15">
      <c r="A1369" s="449">
        <v>9782747057370</v>
      </c>
      <c r="B1369" s="395">
        <v>63</v>
      </c>
      <c r="C1369" s="393" t="s">
        <v>698</v>
      </c>
      <c r="D1369" s="393" t="s">
        <v>3666</v>
      </c>
      <c r="E1369" s="393" t="s">
        <v>5510</v>
      </c>
      <c r="F1369" s="450" t="s">
        <v>827</v>
      </c>
      <c r="G1369" s="514" t="s">
        <v>1316</v>
      </c>
      <c r="H1369" s="394">
        <f>VLOOKUP(A1369,'02.04.2024'!$A$2:$D$70989,3,FALSE)</f>
        <v>1600</v>
      </c>
      <c r="I1369" s="414"/>
      <c r="J1369" s="414">
        <v>300</v>
      </c>
      <c r="K1369" s="396"/>
      <c r="L1369" s="396"/>
      <c r="M1369" s="396">
        <v>43397</v>
      </c>
      <c r="N1369" s="579"/>
      <c r="O1369" s="394">
        <v>9782747057370</v>
      </c>
      <c r="P1369" s="451" t="s">
        <v>662</v>
      </c>
      <c r="Q1369" s="414">
        <v>3257485</v>
      </c>
      <c r="R1369" s="398">
        <v>14.9</v>
      </c>
      <c r="S1369" s="398">
        <f t="shared" si="215"/>
        <v>14.123222748815166</v>
      </c>
      <c r="T1369" s="452">
        <v>5.5E-2</v>
      </c>
      <c r="U1369" s="1077"/>
      <c r="V1369" s="400">
        <f t="shared" si="226"/>
        <v>0</v>
      </c>
      <c r="W1369" s="401">
        <f t="shared" si="222"/>
        <v>0</v>
      </c>
      <c r="X1369" s="402"/>
      <c r="Y1369" s="402"/>
      <c r="Z1369" s="402"/>
      <c r="AA1369" s="402"/>
      <c r="AB1369" s="402"/>
      <c r="AC1369" s="403">
        <f t="shared" si="227"/>
        <v>0</v>
      </c>
      <c r="AD1369" s="404">
        <f>IF($AC$2430&lt;85,AC1369,AC1369-(AC1369*'EN-TÊTE DÉLÉGUES'!$C$37))</f>
        <v>0</v>
      </c>
      <c r="AE1369" s="405">
        <f t="shared" si="223"/>
        <v>5.5E-2</v>
      </c>
      <c r="AF1369" s="406">
        <f t="shared" si="228"/>
        <v>0</v>
      </c>
      <c r="AG1369" s="407">
        <f t="shared" si="229"/>
        <v>0</v>
      </c>
    </row>
    <row r="1370" spans="1:35" s="408" customFormat="1" ht="12" customHeight="1" x14ac:dyDescent="0.15">
      <c r="A1370" s="391">
        <v>9782747057387</v>
      </c>
      <c r="B1370" s="395">
        <v>63</v>
      </c>
      <c r="C1370" s="426" t="s">
        <v>698</v>
      </c>
      <c r="D1370" s="393" t="s">
        <v>3666</v>
      </c>
      <c r="E1370" s="393" t="s">
        <v>5510</v>
      </c>
      <c r="F1370" s="393" t="s">
        <v>827</v>
      </c>
      <c r="G1370" s="393" t="s">
        <v>1700</v>
      </c>
      <c r="H1370" s="394">
        <f>VLOOKUP(A1370,'02.04.2024'!$A$2:$D$70989,3,FALSE)</f>
        <v>689</v>
      </c>
      <c r="I1370" s="395"/>
      <c r="J1370" s="414">
        <v>300</v>
      </c>
      <c r="K1370" s="396"/>
      <c r="L1370" s="396"/>
      <c r="M1370" s="396">
        <v>43775</v>
      </c>
      <c r="N1370" s="579"/>
      <c r="O1370" s="397">
        <v>9782747057387</v>
      </c>
      <c r="P1370" s="409" t="s">
        <v>1390</v>
      </c>
      <c r="Q1370" s="397">
        <v>4342516</v>
      </c>
      <c r="R1370" s="398">
        <v>14.9</v>
      </c>
      <c r="S1370" s="398">
        <f t="shared" si="215"/>
        <v>14.123222748815166</v>
      </c>
      <c r="T1370" s="399">
        <v>5.5E-2</v>
      </c>
      <c r="U1370" s="1077"/>
      <c r="V1370" s="400">
        <f t="shared" si="226"/>
        <v>0</v>
      </c>
      <c r="W1370" s="401">
        <f t="shared" si="222"/>
        <v>0</v>
      </c>
      <c r="X1370" s="402"/>
      <c r="Y1370" s="402"/>
      <c r="Z1370" s="402"/>
      <c r="AA1370" s="402"/>
      <c r="AB1370" s="402"/>
      <c r="AC1370" s="403">
        <f t="shared" si="227"/>
        <v>0</v>
      </c>
      <c r="AD1370" s="404">
        <f>IF($AC$2430&lt;85,AC1370,AC1370-(AC1370*'EN-TÊTE DÉLÉGUES'!$C$37))</f>
        <v>0</v>
      </c>
      <c r="AE1370" s="405">
        <f t="shared" si="223"/>
        <v>5.5E-2</v>
      </c>
      <c r="AF1370" s="406">
        <f t="shared" si="228"/>
        <v>0</v>
      </c>
      <c r="AG1370" s="407">
        <f t="shared" si="229"/>
        <v>0</v>
      </c>
    </row>
    <row r="1371" spans="1:35" s="408" customFormat="1" ht="12" customHeight="1" x14ac:dyDescent="0.15">
      <c r="A1371" s="391">
        <v>9791036324871</v>
      </c>
      <c r="B1371" s="395">
        <v>63</v>
      </c>
      <c r="C1371" s="393" t="s">
        <v>698</v>
      </c>
      <c r="D1371" s="514" t="s">
        <v>3666</v>
      </c>
      <c r="E1371" s="393" t="s">
        <v>5510</v>
      </c>
      <c r="F1371" s="450" t="s">
        <v>2694</v>
      </c>
      <c r="G1371" s="393" t="s">
        <v>2693</v>
      </c>
      <c r="H1371" s="394">
        <f>VLOOKUP(A1371,'02.04.2024'!$A$2:$D$70989,3,FALSE)</f>
        <v>1240</v>
      </c>
      <c r="I1371" s="395"/>
      <c r="J1371" s="414">
        <v>200</v>
      </c>
      <c r="K1371" s="396"/>
      <c r="L1371" s="396"/>
      <c r="M1371" s="396">
        <v>44321</v>
      </c>
      <c r="N1371" s="579"/>
      <c r="O1371" s="397">
        <v>9791036324871</v>
      </c>
      <c r="P1371" s="409" t="s">
        <v>2254</v>
      </c>
      <c r="Q1371" s="397">
        <v>7978064</v>
      </c>
      <c r="R1371" s="398">
        <v>14.9</v>
      </c>
      <c r="S1371" s="398">
        <f t="shared" si="215"/>
        <v>14.123222748815166</v>
      </c>
      <c r="T1371" s="399">
        <v>5.5E-2</v>
      </c>
      <c r="U1371" s="1077"/>
      <c r="V1371" s="400">
        <f t="shared" si="226"/>
        <v>0</v>
      </c>
      <c r="W1371" s="401">
        <f t="shared" si="222"/>
        <v>0</v>
      </c>
      <c r="X1371" s="402"/>
      <c r="Y1371" s="402"/>
      <c r="Z1371" s="402"/>
      <c r="AA1371" s="402"/>
      <c r="AB1371" s="402"/>
      <c r="AC1371" s="421">
        <f t="shared" si="227"/>
        <v>0</v>
      </c>
      <c r="AD1371" s="422">
        <f>IF($AC$2430&lt;85,AC1371,AC1371-(AC1371*'EN-TÊTE DÉLÉGUES'!$C$37))</f>
        <v>0</v>
      </c>
      <c r="AE1371" s="423">
        <f t="shared" si="223"/>
        <v>5.5E-2</v>
      </c>
      <c r="AF1371" s="424">
        <f t="shared" si="228"/>
        <v>0</v>
      </c>
      <c r="AG1371" s="425">
        <f t="shared" si="229"/>
        <v>0</v>
      </c>
    </row>
    <row r="1372" spans="1:35" s="408" customFormat="1" ht="12" customHeight="1" x14ac:dyDescent="0.15">
      <c r="A1372" s="391">
        <v>9791036329074</v>
      </c>
      <c r="B1372" s="395">
        <v>63</v>
      </c>
      <c r="C1372" s="393" t="s">
        <v>698</v>
      </c>
      <c r="D1372" s="514" t="s">
        <v>3666</v>
      </c>
      <c r="E1372" s="393" t="s">
        <v>5510</v>
      </c>
      <c r="F1372" s="450" t="s">
        <v>2694</v>
      </c>
      <c r="G1372" s="393" t="s">
        <v>3299</v>
      </c>
      <c r="H1372" s="394">
        <f>VLOOKUP(A1372,'02.04.2024'!$A$2:$D$70989,3,FALSE)</f>
        <v>4103</v>
      </c>
      <c r="I1372" s="395"/>
      <c r="J1372" s="414">
        <v>200</v>
      </c>
      <c r="K1372" s="601"/>
      <c r="L1372" s="396"/>
      <c r="M1372" s="396">
        <v>44692</v>
      </c>
      <c r="N1372" s="396"/>
      <c r="O1372" s="397">
        <v>9791036329074</v>
      </c>
      <c r="P1372" s="409" t="s">
        <v>3298</v>
      </c>
      <c r="Q1372" s="397">
        <v>2934413</v>
      </c>
      <c r="R1372" s="398">
        <v>14.9</v>
      </c>
      <c r="S1372" s="398">
        <f t="shared" si="215"/>
        <v>14.123222748815166</v>
      </c>
      <c r="T1372" s="399">
        <v>5.5E-2</v>
      </c>
      <c r="U1372" s="1077"/>
      <c r="V1372" s="400">
        <f t="shared" si="226"/>
        <v>0</v>
      </c>
      <c r="W1372" s="401">
        <f t="shared" si="222"/>
        <v>0</v>
      </c>
      <c r="X1372" s="402"/>
      <c r="Y1372" s="402"/>
      <c r="Z1372" s="402"/>
      <c r="AA1372" s="402"/>
      <c r="AB1372" s="402"/>
      <c r="AC1372" s="453">
        <f t="shared" si="227"/>
        <v>0</v>
      </c>
      <c r="AD1372" s="454">
        <f>IF($AC$2430&lt;85,AC1372,AC1372-(AC1372*'EN-TÊTE DÉLÉGUES'!$C$37))</f>
        <v>0</v>
      </c>
      <c r="AE1372" s="455">
        <f t="shared" si="223"/>
        <v>5.5E-2</v>
      </c>
      <c r="AF1372" s="456">
        <f t="shared" si="228"/>
        <v>0</v>
      </c>
      <c r="AG1372" s="457">
        <f t="shared" si="229"/>
        <v>0</v>
      </c>
    </row>
    <row r="1373" spans="1:35" s="446" customFormat="1" ht="12" customHeight="1" x14ac:dyDescent="0.15">
      <c r="A1373" s="427">
        <v>9791036345838</v>
      </c>
      <c r="B1373" s="481">
        <v>63</v>
      </c>
      <c r="C1373" s="429" t="s">
        <v>698</v>
      </c>
      <c r="D1373" s="429" t="s">
        <v>3666</v>
      </c>
      <c r="E1373" s="429" t="s">
        <v>5510</v>
      </c>
      <c r="F1373" s="429" t="s">
        <v>2694</v>
      </c>
      <c r="G1373" s="469" t="s">
        <v>4554</v>
      </c>
      <c r="H1373" s="431">
        <f>VLOOKUP(A1373,'02.04.2024'!$A$2:$D$70989,3,FALSE)</f>
        <v>2981</v>
      </c>
      <c r="I1373" s="432"/>
      <c r="J1373" s="432">
        <v>200</v>
      </c>
      <c r="K1373" s="433"/>
      <c r="L1373" s="433"/>
      <c r="M1373" s="433">
        <v>45035</v>
      </c>
      <c r="N1373" s="434" t="s">
        <v>1811</v>
      </c>
      <c r="O1373" s="434">
        <v>9791036345838</v>
      </c>
      <c r="P1373" s="434" t="s">
        <v>4276</v>
      </c>
      <c r="Q1373" s="470">
        <v>3059791</v>
      </c>
      <c r="R1373" s="436">
        <v>14.9</v>
      </c>
      <c r="S1373" s="436">
        <f t="shared" si="215"/>
        <v>14.123222748815166</v>
      </c>
      <c r="T1373" s="471">
        <v>5.5E-2</v>
      </c>
      <c r="U1373" s="1082"/>
      <c r="V1373" s="438">
        <f t="shared" si="226"/>
        <v>0</v>
      </c>
      <c r="W1373" s="439">
        <f t="shared" si="222"/>
        <v>0</v>
      </c>
      <c r="X1373" s="440"/>
      <c r="Y1373" s="440"/>
      <c r="Z1373" s="440"/>
      <c r="AA1373" s="440"/>
      <c r="AB1373" s="440"/>
      <c r="AC1373" s="453">
        <f t="shared" si="227"/>
        <v>0</v>
      </c>
      <c r="AD1373" s="454">
        <f>IF($AC$2430&lt;85,AC1373,AC1373-(AC1373*'EN-TÊTE DÉLÉGUES'!$C$37))</f>
        <v>0</v>
      </c>
      <c r="AE1373" s="455">
        <f t="shared" si="223"/>
        <v>5.5E-2</v>
      </c>
      <c r="AF1373" s="456">
        <f t="shared" si="228"/>
        <v>0</v>
      </c>
      <c r="AG1373" s="457">
        <f t="shared" si="229"/>
        <v>0</v>
      </c>
    </row>
    <row r="1374" spans="1:35" s="447" customFormat="1" ht="12" customHeight="1" x14ac:dyDescent="0.15">
      <c r="A1374" s="98">
        <v>9791036363337</v>
      </c>
      <c r="B1374" s="356">
        <v>63</v>
      </c>
      <c r="C1374" s="99" t="s">
        <v>698</v>
      </c>
      <c r="D1374" s="99" t="s">
        <v>3666</v>
      </c>
      <c r="E1374" s="99" t="s">
        <v>5510</v>
      </c>
      <c r="F1374" s="99" t="s">
        <v>2694</v>
      </c>
      <c r="G1374" s="99" t="s">
        <v>5210</v>
      </c>
      <c r="H1374" s="100">
        <f>VLOOKUP(A1374,'02.04.2024'!$A$2:$D$70989,3,FALSE)</f>
        <v>0</v>
      </c>
      <c r="I1374" s="101"/>
      <c r="J1374" s="101">
        <v>100</v>
      </c>
      <c r="K1374" s="121"/>
      <c r="L1374" s="121">
        <v>45385</v>
      </c>
      <c r="M1374" s="121"/>
      <c r="N1374" s="121" t="s">
        <v>1811</v>
      </c>
      <c r="O1374" s="102">
        <v>9791036363337</v>
      </c>
      <c r="P1374" s="103" t="s">
        <v>5211</v>
      </c>
      <c r="Q1374" s="101">
        <v>8446267</v>
      </c>
      <c r="R1374" s="124">
        <v>14.9</v>
      </c>
      <c r="S1374" s="124">
        <f t="shared" si="215"/>
        <v>14.123222748815166</v>
      </c>
      <c r="T1374" s="355">
        <v>5.5E-2</v>
      </c>
      <c r="U1374" s="1077"/>
      <c r="V1374" s="240">
        <f t="shared" si="226"/>
        <v>0</v>
      </c>
      <c r="W1374" s="196">
        <f t="shared" si="222"/>
        <v>0</v>
      </c>
      <c r="X1374" s="440"/>
      <c r="Y1374" s="440"/>
      <c r="Z1374" s="440"/>
      <c r="AA1374" s="440"/>
      <c r="AB1374" s="440"/>
      <c r="AC1374" s="453">
        <f t="shared" si="227"/>
        <v>0</v>
      </c>
      <c r="AD1374" s="454">
        <f>IF($AC$2430&lt;85,AC1374,AC1374-(AC1374*'EN-TÊTE DÉLÉGUES'!$C$37))</f>
        <v>0</v>
      </c>
      <c r="AE1374" s="455">
        <f t="shared" si="223"/>
        <v>5.5E-2</v>
      </c>
      <c r="AF1374" s="456">
        <f t="shared" si="228"/>
        <v>0</v>
      </c>
      <c r="AG1374" s="457">
        <f t="shared" si="229"/>
        <v>0</v>
      </c>
      <c r="AI1374" s="448"/>
    </row>
    <row r="1375" spans="1:35" s="408" customFormat="1" ht="12" customHeight="1" x14ac:dyDescent="0.15">
      <c r="A1375" s="391">
        <v>9782747037136</v>
      </c>
      <c r="B1375" s="395">
        <v>63</v>
      </c>
      <c r="C1375" s="393" t="s">
        <v>698</v>
      </c>
      <c r="D1375" s="393" t="s">
        <v>3666</v>
      </c>
      <c r="E1375" s="393" t="s">
        <v>5510</v>
      </c>
      <c r="F1375" s="393" t="s">
        <v>3054</v>
      </c>
      <c r="G1375" s="450" t="s">
        <v>2946</v>
      </c>
      <c r="H1375" s="394">
        <f>VLOOKUP(A1375,'02.04.2024'!$A$2:$D$70989,3,FALSE)</f>
        <v>755</v>
      </c>
      <c r="I1375" s="395"/>
      <c r="J1375" s="395">
        <v>300</v>
      </c>
      <c r="K1375" s="396"/>
      <c r="L1375" s="396"/>
      <c r="M1375" s="396">
        <v>41445</v>
      </c>
      <c r="N1375" s="579"/>
      <c r="O1375" s="397">
        <v>9782747037136</v>
      </c>
      <c r="P1375" s="409" t="s">
        <v>8</v>
      </c>
      <c r="Q1375" s="397">
        <v>3787056</v>
      </c>
      <c r="R1375" s="398">
        <v>13.9</v>
      </c>
      <c r="S1375" s="398">
        <f t="shared" si="215"/>
        <v>13.175355450236967</v>
      </c>
      <c r="T1375" s="399">
        <v>5.5E-2</v>
      </c>
      <c r="U1375" s="1077"/>
      <c r="V1375" s="400">
        <f t="shared" si="226"/>
        <v>0</v>
      </c>
      <c r="W1375" s="401">
        <f t="shared" si="222"/>
        <v>0</v>
      </c>
      <c r="X1375" s="402"/>
      <c r="Y1375" s="402"/>
      <c r="Z1375" s="402"/>
      <c r="AA1375" s="402"/>
      <c r="AB1375" s="402"/>
      <c r="AC1375" s="403">
        <f t="shared" si="227"/>
        <v>0</v>
      </c>
      <c r="AD1375" s="404">
        <f>IF($AC$2430&lt;85,AC1375,AC1375-(AC1375*'EN-TÊTE DÉLÉGUES'!$C$37))</f>
        <v>0</v>
      </c>
      <c r="AE1375" s="405">
        <f t="shared" si="223"/>
        <v>5.5E-2</v>
      </c>
      <c r="AF1375" s="406">
        <f t="shared" si="228"/>
        <v>0</v>
      </c>
      <c r="AG1375" s="407">
        <f t="shared" si="229"/>
        <v>0</v>
      </c>
    </row>
    <row r="1376" spans="1:35" s="408" customFormat="1" ht="12" customHeight="1" x14ac:dyDescent="0.15">
      <c r="A1376" s="391">
        <v>9782747080569</v>
      </c>
      <c r="B1376" s="395">
        <v>64</v>
      </c>
      <c r="C1376" s="393" t="s">
        <v>698</v>
      </c>
      <c r="D1376" s="393" t="s">
        <v>381</v>
      </c>
      <c r="E1376" s="393" t="s">
        <v>5510</v>
      </c>
      <c r="F1376" s="393" t="s">
        <v>3681</v>
      </c>
      <c r="G1376" s="450" t="s">
        <v>2949</v>
      </c>
      <c r="H1376" s="394">
        <f>VLOOKUP(A1376,'02.04.2024'!$A$2:$D$70989,3,FALSE)</f>
        <v>5377</v>
      </c>
      <c r="I1376" s="395"/>
      <c r="J1376" s="395">
        <v>200</v>
      </c>
      <c r="K1376" s="396"/>
      <c r="L1376" s="396"/>
      <c r="M1376" s="396">
        <v>42788</v>
      </c>
      <c r="N1376" s="396"/>
      <c r="O1376" s="397">
        <v>9782747080569</v>
      </c>
      <c r="P1376" s="409" t="s">
        <v>309</v>
      </c>
      <c r="Q1376" s="397">
        <v>7928680</v>
      </c>
      <c r="R1376" s="398">
        <v>8.3000000000000007</v>
      </c>
      <c r="S1376" s="398">
        <f t="shared" si="215"/>
        <v>7.867298578199053</v>
      </c>
      <c r="T1376" s="399">
        <v>5.5E-2</v>
      </c>
      <c r="U1376" s="1077"/>
      <c r="V1376" s="400">
        <f t="shared" si="226"/>
        <v>0</v>
      </c>
      <c r="W1376" s="401">
        <f t="shared" si="222"/>
        <v>0</v>
      </c>
      <c r="X1376" s="402"/>
      <c r="Y1376" s="402"/>
      <c r="Z1376" s="402"/>
      <c r="AA1376" s="402"/>
      <c r="AB1376" s="402"/>
      <c r="AC1376" s="403">
        <f t="shared" si="227"/>
        <v>0</v>
      </c>
      <c r="AD1376" s="404">
        <f>IF($AC$2430&lt;85,AC1376,AC1376-(AC1376*'EN-TÊTE DÉLÉGUES'!$C$37))</f>
        <v>0</v>
      </c>
      <c r="AE1376" s="405">
        <f t="shared" si="223"/>
        <v>5.5E-2</v>
      </c>
      <c r="AF1376" s="406">
        <f t="shared" si="228"/>
        <v>0</v>
      </c>
      <c r="AG1376" s="407">
        <f t="shared" si="229"/>
        <v>0</v>
      </c>
    </row>
    <row r="1377" spans="1:35" s="408" customFormat="1" ht="12" customHeight="1" x14ac:dyDescent="0.15">
      <c r="A1377" s="391">
        <v>9782747083829</v>
      </c>
      <c r="B1377" s="395">
        <v>64</v>
      </c>
      <c r="C1377" s="393" t="s">
        <v>698</v>
      </c>
      <c r="D1377" s="393" t="s">
        <v>381</v>
      </c>
      <c r="E1377" s="393" t="s">
        <v>5510</v>
      </c>
      <c r="F1377" s="393" t="s">
        <v>3681</v>
      </c>
      <c r="G1377" s="450" t="s">
        <v>2950</v>
      </c>
      <c r="H1377" s="394">
        <f>VLOOKUP(A1377,'02.04.2024'!$A$2:$D$70989,3,FALSE)</f>
        <v>7018</v>
      </c>
      <c r="I1377" s="395"/>
      <c r="J1377" s="395">
        <v>200</v>
      </c>
      <c r="K1377" s="396"/>
      <c r="L1377" s="396"/>
      <c r="M1377" s="396">
        <v>43061</v>
      </c>
      <c r="N1377" s="396"/>
      <c r="O1377" s="397">
        <v>9782747083829</v>
      </c>
      <c r="P1377" s="409" t="s">
        <v>418</v>
      </c>
      <c r="Q1377" s="397">
        <v>6386511</v>
      </c>
      <c r="R1377" s="398">
        <v>8.3000000000000007</v>
      </c>
      <c r="S1377" s="398">
        <f t="shared" si="215"/>
        <v>7.867298578199053</v>
      </c>
      <c r="T1377" s="399">
        <v>5.5E-2</v>
      </c>
      <c r="U1377" s="1077"/>
      <c r="V1377" s="400">
        <f t="shared" si="226"/>
        <v>0</v>
      </c>
      <c r="W1377" s="401">
        <f t="shared" si="222"/>
        <v>0</v>
      </c>
      <c r="X1377" s="402"/>
      <c r="Y1377" s="402"/>
      <c r="Z1377" s="402"/>
      <c r="AA1377" s="402"/>
      <c r="AB1377" s="402"/>
      <c r="AC1377" s="403">
        <f t="shared" si="227"/>
        <v>0</v>
      </c>
      <c r="AD1377" s="404">
        <f>IF($AC$2430&lt;85,AC1377,AC1377-(AC1377*'EN-TÊTE DÉLÉGUES'!$C$37))</f>
        <v>0</v>
      </c>
      <c r="AE1377" s="405">
        <f t="shared" si="223"/>
        <v>5.5E-2</v>
      </c>
      <c r="AF1377" s="406">
        <f t="shared" si="228"/>
        <v>0</v>
      </c>
      <c r="AG1377" s="407">
        <f t="shared" si="229"/>
        <v>0</v>
      </c>
    </row>
    <row r="1378" spans="1:35" s="408" customFormat="1" ht="12" customHeight="1" x14ac:dyDescent="0.15">
      <c r="A1378" s="449">
        <v>9782747083836</v>
      </c>
      <c r="B1378" s="395">
        <v>64</v>
      </c>
      <c r="C1378" s="450" t="s">
        <v>698</v>
      </c>
      <c r="D1378" s="393" t="s">
        <v>381</v>
      </c>
      <c r="E1378" s="393" t="s">
        <v>5510</v>
      </c>
      <c r="F1378" s="393" t="s">
        <v>3681</v>
      </c>
      <c r="G1378" s="450" t="s">
        <v>2951</v>
      </c>
      <c r="H1378" s="394">
        <f>VLOOKUP(A1378,'02.04.2024'!$A$2:$D$70989,3,FALSE)</f>
        <v>1131</v>
      </c>
      <c r="I1378" s="395"/>
      <c r="J1378" s="414">
        <v>200</v>
      </c>
      <c r="K1378" s="601"/>
      <c r="L1378" s="396"/>
      <c r="M1378" s="396">
        <v>43166</v>
      </c>
      <c r="N1378" s="396"/>
      <c r="O1378" s="394">
        <v>9782747083836</v>
      </c>
      <c r="P1378" s="451" t="s">
        <v>552</v>
      </c>
      <c r="Q1378" s="394">
        <v>6386388</v>
      </c>
      <c r="R1378" s="398">
        <v>8.3000000000000007</v>
      </c>
      <c r="S1378" s="398">
        <f t="shared" si="215"/>
        <v>7.867298578199053</v>
      </c>
      <c r="T1378" s="452">
        <v>5.5E-2</v>
      </c>
      <c r="U1378" s="1077"/>
      <c r="V1378" s="400">
        <f t="shared" si="226"/>
        <v>0</v>
      </c>
      <c r="W1378" s="401">
        <f t="shared" si="222"/>
        <v>0</v>
      </c>
      <c r="X1378" s="402"/>
      <c r="Y1378" s="402"/>
      <c r="Z1378" s="402"/>
      <c r="AA1378" s="402"/>
      <c r="AB1378" s="402"/>
      <c r="AC1378" s="403">
        <f t="shared" si="227"/>
        <v>0</v>
      </c>
      <c r="AD1378" s="404">
        <f>IF($AC$2430&lt;85,AC1378,AC1378-(AC1378*'EN-TÊTE DÉLÉGUES'!$C$37))</f>
        <v>0</v>
      </c>
      <c r="AE1378" s="405">
        <f t="shared" si="223"/>
        <v>5.5E-2</v>
      </c>
      <c r="AF1378" s="406">
        <f t="shared" si="228"/>
        <v>0</v>
      </c>
      <c r="AG1378" s="407">
        <f t="shared" si="229"/>
        <v>0</v>
      </c>
    </row>
    <row r="1379" spans="1:35" s="408" customFormat="1" ht="12" customHeight="1" x14ac:dyDescent="0.15">
      <c r="A1379" s="449">
        <v>9782747083843</v>
      </c>
      <c r="B1379" s="395">
        <v>64</v>
      </c>
      <c r="C1379" s="450" t="s">
        <v>698</v>
      </c>
      <c r="D1379" s="393" t="s">
        <v>381</v>
      </c>
      <c r="E1379" s="393" t="s">
        <v>5510</v>
      </c>
      <c r="F1379" s="393" t="s">
        <v>3681</v>
      </c>
      <c r="G1379" s="450" t="s">
        <v>2952</v>
      </c>
      <c r="H1379" s="394">
        <f>VLOOKUP(A1379,'02.04.2024'!$A$2:$D$70989,3,FALSE)</f>
        <v>3470</v>
      </c>
      <c r="I1379" s="395"/>
      <c r="J1379" s="414">
        <v>200</v>
      </c>
      <c r="K1379" s="396"/>
      <c r="L1379" s="396"/>
      <c r="M1379" s="396">
        <v>43257</v>
      </c>
      <c r="N1379" s="396"/>
      <c r="O1379" s="394">
        <v>9782747083843</v>
      </c>
      <c r="P1379" s="451" t="s">
        <v>523</v>
      </c>
      <c r="Q1379" s="394">
        <v>6386265</v>
      </c>
      <c r="R1379" s="398">
        <v>8.3000000000000007</v>
      </c>
      <c r="S1379" s="398">
        <f t="shared" si="215"/>
        <v>7.867298578199053</v>
      </c>
      <c r="T1379" s="452">
        <v>5.5E-2</v>
      </c>
      <c r="U1379" s="1077"/>
      <c r="V1379" s="400">
        <f t="shared" si="226"/>
        <v>0</v>
      </c>
      <c r="W1379" s="401">
        <f t="shared" si="222"/>
        <v>0</v>
      </c>
      <c r="X1379" s="402"/>
      <c r="Y1379" s="402"/>
      <c r="Z1379" s="402"/>
      <c r="AA1379" s="402"/>
      <c r="AB1379" s="402"/>
      <c r="AC1379" s="403">
        <f t="shared" si="227"/>
        <v>0</v>
      </c>
      <c r="AD1379" s="404">
        <f>IF($AC$2430&lt;85,AC1379,AC1379-(AC1379*'EN-TÊTE DÉLÉGUES'!$C$37))</f>
        <v>0</v>
      </c>
      <c r="AE1379" s="405">
        <f t="shared" si="223"/>
        <v>5.5E-2</v>
      </c>
      <c r="AF1379" s="406">
        <f t="shared" si="228"/>
        <v>0</v>
      </c>
      <c r="AG1379" s="407">
        <f t="shared" si="229"/>
        <v>0</v>
      </c>
    </row>
    <row r="1380" spans="1:35" s="408" customFormat="1" ht="12" customHeight="1" x14ac:dyDescent="0.15">
      <c r="A1380" s="449">
        <v>9782747083850</v>
      </c>
      <c r="B1380" s="395">
        <v>64</v>
      </c>
      <c r="C1380" s="393" t="s">
        <v>698</v>
      </c>
      <c r="D1380" s="393" t="s">
        <v>381</v>
      </c>
      <c r="E1380" s="393" t="s">
        <v>5510</v>
      </c>
      <c r="F1380" s="393" t="s">
        <v>3681</v>
      </c>
      <c r="G1380" s="514" t="s">
        <v>2953</v>
      </c>
      <c r="H1380" s="394">
        <f>VLOOKUP(A1380,'02.04.2024'!$A$2:$D$70989,3,FALSE)</f>
        <v>1228</v>
      </c>
      <c r="I1380" s="414"/>
      <c r="J1380" s="414">
        <v>200</v>
      </c>
      <c r="K1380" s="396"/>
      <c r="L1380" s="396"/>
      <c r="M1380" s="396">
        <v>43397</v>
      </c>
      <c r="N1380" s="396"/>
      <c r="O1380" s="394">
        <v>9782747083850</v>
      </c>
      <c r="P1380" s="451" t="s">
        <v>663</v>
      </c>
      <c r="Q1380" s="414">
        <v>6386142</v>
      </c>
      <c r="R1380" s="398">
        <v>8.3000000000000007</v>
      </c>
      <c r="S1380" s="398">
        <f t="shared" si="215"/>
        <v>7.867298578199053</v>
      </c>
      <c r="T1380" s="452">
        <v>5.5E-2</v>
      </c>
      <c r="U1380" s="1077"/>
      <c r="V1380" s="400">
        <f t="shared" si="226"/>
        <v>0</v>
      </c>
      <c r="W1380" s="401">
        <f t="shared" si="222"/>
        <v>0</v>
      </c>
      <c r="X1380" s="402"/>
      <c r="Y1380" s="402"/>
      <c r="Z1380" s="402"/>
      <c r="AA1380" s="402"/>
      <c r="AB1380" s="402"/>
      <c r="AC1380" s="403">
        <f t="shared" si="227"/>
        <v>0</v>
      </c>
      <c r="AD1380" s="404">
        <f>IF($AC$2430&lt;85,AC1380,AC1380-(AC1380*'EN-TÊTE DÉLÉGUES'!$C$37))</f>
        <v>0</v>
      </c>
      <c r="AE1380" s="405">
        <f t="shared" si="223"/>
        <v>5.5E-2</v>
      </c>
      <c r="AF1380" s="406">
        <f t="shared" si="228"/>
        <v>0</v>
      </c>
      <c r="AG1380" s="407">
        <f t="shared" si="229"/>
        <v>0</v>
      </c>
    </row>
    <row r="1381" spans="1:35" s="408" customFormat="1" ht="12" customHeight="1" x14ac:dyDescent="0.15">
      <c r="A1381" s="449">
        <v>9782747083867</v>
      </c>
      <c r="B1381" s="395">
        <v>64</v>
      </c>
      <c r="C1381" s="450" t="s">
        <v>698</v>
      </c>
      <c r="D1381" s="393" t="s">
        <v>381</v>
      </c>
      <c r="E1381" s="393" t="s">
        <v>5510</v>
      </c>
      <c r="F1381" s="393" t="s">
        <v>3681</v>
      </c>
      <c r="G1381" s="514" t="s">
        <v>2954</v>
      </c>
      <c r="H1381" s="394">
        <f>VLOOKUP(A1381,'02.04.2024'!$A$2:$D$70989,3,FALSE)</f>
        <v>3242</v>
      </c>
      <c r="I1381" s="414"/>
      <c r="J1381" s="414">
        <v>200</v>
      </c>
      <c r="K1381" s="396"/>
      <c r="L1381" s="396"/>
      <c r="M1381" s="396">
        <v>43558</v>
      </c>
      <c r="N1381" s="396"/>
      <c r="O1381" s="394">
        <v>9782747083867</v>
      </c>
      <c r="P1381" s="451" t="s">
        <v>1137</v>
      </c>
      <c r="Q1381" s="414">
        <v>6386019</v>
      </c>
      <c r="R1381" s="398">
        <v>8.3000000000000007</v>
      </c>
      <c r="S1381" s="398">
        <f t="shared" si="215"/>
        <v>7.867298578199053</v>
      </c>
      <c r="T1381" s="452">
        <v>5.5E-2</v>
      </c>
      <c r="U1381" s="1077"/>
      <c r="V1381" s="400">
        <f t="shared" si="226"/>
        <v>0</v>
      </c>
      <c r="W1381" s="401">
        <f t="shared" si="222"/>
        <v>0</v>
      </c>
      <c r="X1381" s="402"/>
      <c r="Y1381" s="402"/>
      <c r="Z1381" s="402"/>
      <c r="AA1381" s="402"/>
      <c r="AB1381" s="402"/>
      <c r="AC1381" s="403">
        <f t="shared" si="227"/>
        <v>0</v>
      </c>
      <c r="AD1381" s="404">
        <f>IF($AC$2430&lt;85,AC1381,AC1381-(AC1381*'EN-TÊTE DÉLÉGUES'!$C$37))</f>
        <v>0</v>
      </c>
      <c r="AE1381" s="405">
        <f t="shared" si="223"/>
        <v>5.5E-2</v>
      </c>
      <c r="AF1381" s="406">
        <f t="shared" si="228"/>
        <v>0</v>
      </c>
      <c r="AG1381" s="407">
        <f t="shared" si="229"/>
        <v>0</v>
      </c>
    </row>
    <row r="1382" spans="1:35" s="408" customFormat="1" ht="12" customHeight="1" x14ac:dyDescent="0.15">
      <c r="A1382" s="391">
        <v>9782747097963</v>
      </c>
      <c r="B1382" s="395">
        <v>64</v>
      </c>
      <c r="C1382" s="426" t="s">
        <v>698</v>
      </c>
      <c r="D1382" s="393" t="s">
        <v>381</v>
      </c>
      <c r="E1382" s="393" t="s">
        <v>5510</v>
      </c>
      <c r="F1382" s="393" t="s">
        <v>3681</v>
      </c>
      <c r="G1382" s="393" t="s">
        <v>2955</v>
      </c>
      <c r="H1382" s="394">
        <f>VLOOKUP(A1382,'02.04.2024'!$A$2:$D$70989,3,FALSE)</f>
        <v>1180</v>
      </c>
      <c r="I1382" s="395"/>
      <c r="J1382" s="414">
        <v>200</v>
      </c>
      <c r="K1382" s="396"/>
      <c r="L1382" s="396"/>
      <c r="M1382" s="396">
        <v>43775</v>
      </c>
      <c r="N1382" s="396"/>
      <c r="O1382" s="397">
        <v>9782747097963</v>
      </c>
      <c r="P1382" s="409" t="s">
        <v>1375</v>
      </c>
      <c r="Q1382" s="397">
        <v>8612355</v>
      </c>
      <c r="R1382" s="398">
        <v>8.3000000000000007</v>
      </c>
      <c r="S1382" s="398">
        <f t="shared" si="215"/>
        <v>7.867298578199053</v>
      </c>
      <c r="T1382" s="399">
        <v>5.5E-2</v>
      </c>
      <c r="U1382" s="1077"/>
      <c r="V1382" s="400">
        <f t="shared" si="226"/>
        <v>0</v>
      </c>
      <c r="W1382" s="401">
        <f t="shared" si="222"/>
        <v>0</v>
      </c>
      <c r="X1382" s="402"/>
      <c r="Y1382" s="402"/>
      <c r="Z1382" s="402"/>
      <c r="AA1382" s="402"/>
      <c r="AB1382" s="402"/>
      <c r="AC1382" s="403">
        <f t="shared" si="227"/>
        <v>0</v>
      </c>
      <c r="AD1382" s="404">
        <f>IF($AC$2430&lt;85,AC1382,AC1382-(AC1382*'EN-TÊTE DÉLÉGUES'!$C$37))</f>
        <v>0</v>
      </c>
      <c r="AE1382" s="405">
        <f t="shared" si="223"/>
        <v>5.5E-2</v>
      </c>
      <c r="AF1382" s="406">
        <f t="shared" si="228"/>
        <v>0</v>
      </c>
      <c r="AG1382" s="407">
        <f t="shared" si="229"/>
        <v>0</v>
      </c>
    </row>
    <row r="1383" spans="1:35" s="408" customFormat="1" ht="12" customHeight="1" x14ac:dyDescent="0.15">
      <c r="A1383" s="391">
        <v>9791036310621</v>
      </c>
      <c r="B1383" s="395">
        <v>64</v>
      </c>
      <c r="C1383" s="426" t="s">
        <v>698</v>
      </c>
      <c r="D1383" s="393" t="s">
        <v>381</v>
      </c>
      <c r="E1383" s="393" t="s">
        <v>5510</v>
      </c>
      <c r="F1383" s="393" t="s">
        <v>3681</v>
      </c>
      <c r="G1383" s="393" t="s">
        <v>2956</v>
      </c>
      <c r="H1383" s="394">
        <f>VLOOKUP(A1383,'02.04.2024'!$A$2:$D$70989,3,FALSE)</f>
        <v>1176</v>
      </c>
      <c r="I1383" s="395"/>
      <c r="J1383" s="414">
        <v>200</v>
      </c>
      <c r="K1383" s="396"/>
      <c r="L1383" s="396"/>
      <c r="M1383" s="396">
        <v>43985</v>
      </c>
      <c r="N1383" s="396"/>
      <c r="O1383" s="397">
        <v>9791036310621</v>
      </c>
      <c r="P1383" s="409" t="s">
        <v>1909</v>
      </c>
      <c r="Q1383" s="397">
        <v>5054225</v>
      </c>
      <c r="R1383" s="398">
        <v>8.3000000000000007</v>
      </c>
      <c r="S1383" s="398">
        <f t="shared" si="215"/>
        <v>7.867298578199053</v>
      </c>
      <c r="T1383" s="399">
        <v>5.5E-2</v>
      </c>
      <c r="U1383" s="1077"/>
      <c r="V1383" s="400">
        <f t="shared" si="226"/>
        <v>0</v>
      </c>
      <c r="W1383" s="401">
        <f t="shared" si="222"/>
        <v>0</v>
      </c>
      <c r="X1383" s="402"/>
      <c r="Y1383" s="402"/>
      <c r="Z1383" s="402"/>
      <c r="AA1383" s="402"/>
      <c r="AB1383" s="402"/>
      <c r="AC1383" s="403">
        <f t="shared" si="227"/>
        <v>0</v>
      </c>
      <c r="AD1383" s="404">
        <f>IF($AC$2430&lt;85,AC1383,AC1383-(AC1383*'EN-TÊTE DÉLÉGUES'!$C$37))</f>
        <v>0</v>
      </c>
      <c r="AE1383" s="405">
        <f t="shared" si="223"/>
        <v>5.5E-2</v>
      </c>
      <c r="AF1383" s="406">
        <f t="shared" si="228"/>
        <v>0</v>
      </c>
      <c r="AG1383" s="407">
        <f t="shared" si="229"/>
        <v>0</v>
      </c>
    </row>
    <row r="1384" spans="1:35" s="408" customFormat="1" ht="12" customHeight="1" x14ac:dyDescent="0.15">
      <c r="A1384" s="391">
        <v>9791036310638</v>
      </c>
      <c r="B1384" s="395">
        <v>64</v>
      </c>
      <c r="C1384" s="426" t="s">
        <v>698</v>
      </c>
      <c r="D1384" s="393" t="s">
        <v>381</v>
      </c>
      <c r="E1384" s="393" t="s">
        <v>5510</v>
      </c>
      <c r="F1384" s="393" t="s">
        <v>3681</v>
      </c>
      <c r="G1384" s="393" t="s">
        <v>2957</v>
      </c>
      <c r="H1384" s="394">
        <f>VLOOKUP(A1384,'02.04.2024'!$A$2:$D$70989,3,FALSE)</f>
        <v>1228</v>
      </c>
      <c r="I1384" s="395"/>
      <c r="J1384" s="414">
        <v>200</v>
      </c>
      <c r="K1384" s="396"/>
      <c r="L1384" s="396"/>
      <c r="M1384" s="396">
        <v>44139</v>
      </c>
      <c r="N1384" s="396"/>
      <c r="O1384" s="397">
        <v>9791036310638</v>
      </c>
      <c r="P1384" s="409" t="s">
        <v>2059</v>
      </c>
      <c r="Q1384" s="397">
        <v>5054348</v>
      </c>
      <c r="R1384" s="398">
        <v>8.3000000000000007</v>
      </c>
      <c r="S1384" s="398">
        <f t="shared" si="215"/>
        <v>7.867298578199053</v>
      </c>
      <c r="T1384" s="399">
        <v>5.5E-2</v>
      </c>
      <c r="U1384" s="1077"/>
      <c r="V1384" s="400">
        <f t="shared" ref="V1384:V1415" si="230">AC1384</f>
        <v>0</v>
      </c>
      <c r="W1384" s="401">
        <f t="shared" si="222"/>
        <v>0</v>
      </c>
      <c r="X1384" s="402"/>
      <c r="Y1384" s="402"/>
      <c r="Z1384" s="402"/>
      <c r="AA1384" s="402"/>
      <c r="AB1384" s="402"/>
      <c r="AC1384" s="403">
        <f t="shared" ref="AC1384:AC1415" si="231">W1384/(1+AE1384)</f>
        <v>0</v>
      </c>
      <c r="AD1384" s="404">
        <f>IF($AC$2430&lt;85,AC1384,AC1384-(AC1384*'EN-TÊTE DÉLÉGUES'!$C$37))</f>
        <v>0</v>
      </c>
      <c r="AE1384" s="405">
        <f t="shared" si="223"/>
        <v>5.5E-2</v>
      </c>
      <c r="AF1384" s="406">
        <f t="shared" ref="AF1384:AF1415" si="232">+AD1384*AE1384</f>
        <v>0</v>
      </c>
      <c r="AG1384" s="407">
        <f t="shared" ref="AG1384:AG1415" si="233">+AD1384+AF1384</f>
        <v>0</v>
      </c>
    </row>
    <row r="1385" spans="1:35" s="408" customFormat="1" ht="12" customHeight="1" x14ac:dyDescent="0.15">
      <c r="A1385" s="391">
        <v>9791036310645</v>
      </c>
      <c r="B1385" s="395">
        <v>64</v>
      </c>
      <c r="C1385" s="426" t="s">
        <v>698</v>
      </c>
      <c r="D1385" s="393" t="s">
        <v>381</v>
      </c>
      <c r="E1385" s="393" t="s">
        <v>5510</v>
      </c>
      <c r="F1385" s="393" t="s">
        <v>3681</v>
      </c>
      <c r="G1385" s="393" t="s">
        <v>2958</v>
      </c>
      <c r="H1385" s="394">
        <f>VLOOKUP(A1385,'02.04.2024'!$A$2:$D$70989,3,FALSE)</f>
        <v>687</v>
      </c>
      <c r="I1385" s="395"/>
      <c r="J1385" s="414">
        <v>200</v>
      </c>
      <c r="K1385" s="396"/>
      <c r="L1385" s="396"/>
      <c r="M1385" s="396">
        <v>44524</v>
      </c>
      <c r="N1385" s="395"/>
      <c r="O1385" s="397">
        <v>9791036310645</v>
      </c>
      <c r="P1385" s="395" t="s">
        <v>2765</v>
      </c>
      <c r="Q1385" s="395">
        <v>5054471</v>
      </c>
      <c r="R1385" s="398">
        <v>8.3000000000000007</v>
      </c>
      <c r="S1385" s="398">
        <f t="shared" si="215"/>
        <v>7.867298578199053</v>
      </c>
      <c r="T1385" s="399">
        <v>5.5E-2</v>
      </c>
      <c r="U1385" s="1077"/>
      <c r="V1385" s="400">
        <f t="shared" si="230"/>
        <v>0</v>
      </c>
      <c r="W1385" s="401">
        <f t="shared" si="222"/>
        <v>0</v>
      </c>
      <c r="X1385" s="402"/>
      <c r="Y1385" s="402"/>
      <c r="Z1385" s="402"/>
      <c r="AA1385" s="402"/>
      <c r="AB1385" s="402"/>
      <c r="AC1385" s="403">
        <f t="shared" si="231"/>
        <v>0</v>
      </c>
      <c r="AD1385" s="404">
        <f>IF($AC$2430&lt;85,AC1385,AC1385-(AC1385*'EN-TÊTE DÉLÉGUES'!$C$37))</f>
        <v>0</v>
      </c>
      <c r="AE1385" s="405">
        <f t="shared" si="223"/>
        <v>5.5E-2</v>
      </c>
      <c r="AF1385" s="406">
        <f t="shared" si="232"/>
        <v>0</v>
      </c>
      <c r="AG1385" s="407">
        <f t="shared" si="233"/>
        <v>0</v>
      </c>
    </row>
    <row r="1386" spans="1:35" s="408" customFormat="1" ht="12" customHeight="1" x14ac:dyDescent="0.15">
      <c r="A1386" s="391">
        <v>9791036333156</v>
      </c>
      <c r="B1386" s="395">
        <v>64</v>
      </c>
      <c r="C1386" s="426" t="s">
        <v>698</v>
      </c>
      <c r="D1386" s="393" t="s">
        <v>381</v>
      </c>
      <c r="E1386" s="393" t="s">
        <v>5510</v>
      </c>
      <c r="F1386" s="393" t="s">
        <v>3681</v>
      </c>
      <c r="G1386" s="393" t="s">
        <v>3301</v>
      </c>
      <c r="H1386" s="394">
        <f>VLOOKUP(A1386,'02.04.2024'!$A$2:$D$70989,3,FALSE)</f>
        <v>824</v>
      </c>
      <c r="I1386" s="395"/>
      <c r="J1386" s="414">
        <v>200</v>
      </c>
      <c r="K1386" s="396"/>
      <c r="L1386" s="396"/>
      <c r="M1386" s="396">
        <v>44720</v>
      </c>
      <c r="N1386" s="395"/>
      <c r="O1386" s="397">
        <v>9791036333156</v>
      </c>
      <c r="P1386" s="395" t="s">
        <v>3300</v>
      </c>
      <c r="Q1386" s="395">
        <v>4846476</v>
      </c>
      <c r="R1386" s="398">
        <v>8.3000000000000007</v>
      </c>
      <c r="S1386" s="398">
        <f t="shared" si="215"/>
        <v>7.867298578199053</v>
      </c>
      <c r="T1386" s="399">
        <v>5.5E-2</v>
      </c>
      <c r="U1386" s="1077"/>
      <c r="V1386" s="400">
        <f t="shared" si="230"/>
        <v>0</v>
      </c>
      <c r="W1386" s="401">
        <f t="shared" si="222"/>
        <v>0</v>
      </c>
      <c r="X1386" s="402"/>
      <c r="Y1386" s="402"/>
      <c r="Z1386" s="402"/>
      <c r="AA1386" s="402"/>
      <c r="AB1386" s="402"/>
      <c r="AC1386" s="453">
        <f t="shared" si="231"/>
        <v>0</v>
      </c>
      <c r="AD1386" s="454">
        <f>IF($AC$2430&lt;85,AC1386,AC1386-(AC1386*'EN-TÊTE DÉLÉGUES'!$C$37))</f>
        <v>0</v>
      </c>
      <c r="AE1386" s="455">
        <f t="shared" si="223"/>
        <v>5.5E-2</v>
      </c>
      <c r="AF1386" s="456">
        <f t="shared" si="232"/>
        <v>0</v>
      </c>
      <c r="AG1386" s="457">
        <f t="shared" si="233"/>
        <v>0</v>
      </c>
    </row>
    <row r="1387" spans="1:35" s="420" customFormat="1" ht="12" customHeight="1" x14ac:dyDescent="0.15">
      <c r="A1387" s="411">
        <v>9791036332616</v>
      </c>
      <c r="B1387" s="395">
        <v>64</v>
      </c>
      <c r="C1387" s="426" t="s">
        <v>698</v>
      </c>
      <c r="D1387" s="393" t="s">
        <v>381</v>
      </c>
      <c r="E1387" s="393" t="s">
        <v>5510</v>
      </c>
      <c r="F1387" s="393" t="s">
        <v>3681</v>
      </c>
      <c r="G1387" s="450" t="s">
        <v>829</v>
      </c>
      <c r="H1387" s="394">
        <f>VLOOKUP(A1387,'02.04.2024'!$A$2:$D$70989,3,FALSE)</f>
        <v>2352</v>
      </c>
      <c r="I1387" s="413"/>
      <c r="J1387" s="413">
        <v>300</v>
      </c>
      <c r="K1387" s="415"/>
      <c r="L1387" s="415"/>
      <c r="M1387" s="416">
        <v>44888</v>
      </c>
      <c r="N1387" s="416"/>
      <c r="O1387" s="394">
        <v>9791036332616</v>
      </c>
      <c r="P1387" s="417" t="s">
        <v>3892</v>
      </c>
      <c r="Q1387" s="414">
        <v>4499565</v>
      </c>
      <c r="R1387" s="418">
        <v>8.3000000000000007</v>
      </c>
      <c r="S1387" s="398">
        <f t="shared" si="215"/>
        <v>7.867298578199053</v>
      </c>
      <c r="T1387" s="419">
        <v>5.5E-2</v>
      </c>
      <c r="U1387" s="1077"/>
      <c r="V1387" s="400">
        <f t="shared" si="230"/>
        <v>0</v>
      </c>
      <c r="W1387" s="401">
        <f t="shared" si="222"/>
        <v>0</v>
      </c>
      <c r="AC1387" s="453">
        <f t="shared" si="231"/>
        <v>0</v>
      </c>
      <c r="AD1387" s="454">
        <f>IF($AC$2430&lt;85,AC1387,AC1387-(AC1387*'EN-TÊTE DÉLÉGUES'!$C$37))</f>
        <v>0</v>
      </c>
      <c r="AE1387" s="455">
        <f t="shared" si="223"/>
        <v>5.5E-2</v>
      </c>
      <c r="AF1387" s="456">
        <f t="shared" si="232"/>
        <v>0</v>
      </c>
      <c r="AG1387" s="457">
        <f t="shared" si="233"/>
        <v>0</v>
      </c>
    </row>
    <row r="1388" spans="1:35" s="446" customFormat="1" ht="12" customHeight="1" x14ac:dyDescent="0.15">
      <c r="A1388" s="427">
        <v>9791036347320</v>
      </c>
      <c r="B1388" s="481">
        <v>64</v>
      </c>
      <c r="C1388" s="429" t="s">
        <v>698</v>
      </c>
      <c r="D1388" s="429" t="s">
        <v>381</v>
      </c>
      <c r="E1388" s="429" t="s">
        <v>5510</v>
      </c>
      <c r="F1388" s="429" t="s">
        <v>3681</v>
      </c>
      <c r="G1388" s="469" t="s">
        <v>4353</v>
      </c>
      <c r="H1388" s="431">
        <f>VLOOKUP(A1388,'02.04.2024'!$A$2:$D$70989,3,FALSE)</f>
        <v>2785</v>
      </c>
      <c r="I1388" s="432"/>
      <c r="J1388" s="432">
        <v>200</v>
      </c>
      <c r="K1388" s="433"/>
      <c r="L1388" s="433"/>
      <c r="M1388" s="433">
        <v>45035</v>
      </c>
      <c r="N1388" s="434" t="s">
        <v>1811</v>
      </c>
      <c r="O1388" s="434">
        <v>9791036347320</v>
      </c>
      <c r="P1388" s="434" t="s">
        <v>4277</v>
      </c>
      <c r="Q1388" s="470">
        <v>3620851</v>
      </c>
      <c r="R1388" s="436">
        <v>8.3000000000000007</v>
      </c>
      <c r="S1388" s="436">
        <f t="shared" si="215"/>
        <v>7.867298578199053</v>
      </c>
      <c r="T1388" s="471">
        <v>5.5E-2</v>
      </c>
      <c r="U1388" s="1082"/>
      <c r="V1388" s="438">
        <f t="shared" si="230"/>
        <v>0</v>
      </c>
      <c r="W1388" s="439">
        <f t="shared" si="222"/>
        <v>0</v>
      </c>
      <c r="X1388" s="588"/>
      <c r="Y1388" s="588"/>
      <c r="Z1388" s="588"/>
      <c r="AA1388" s="588"/>
      <c r="AB1388" s="588"/>
      <c r="AC1388" s="453">
        <f t="shared" si="231"/>
        <v>0</v>
      </c>
      <c r="AD1388" s="454">
        <f>IF($AC$2430&lt;85,AC1388,AC1388-(AC1388*'EN-TÊTE DÉLÉGUES'!$C$37))</f>
        <v>0</v>
      </c>
      <c r="AE1388" s="455">
        <f t="shared" si="223"/>
        <v>5.5E-2</v>
      </c>
      <c r="AF1388" s="456">
        <f t="shared" si="232"/>
        <v>0</v>
      </c>
      <c r="AG1388" s="457">
        <f t="shared" si="233"/>
        <v>0</v>
      </c>
    </row>
    <row r="1389" spans="1:35" s="446" customFormat="1" ht="12" customHeight="1" x14ac:dyDescent="0.15">
      <c r="A1389" s="427">
        <v>9791036358036</v>
      </c>
      <c r="B1389" s="481">
        <v>64</v>
      </c>
      <c r="C1389" s="429" t="s">
        <v>698</v>
      </c>
      <c r="D1389" s="429" t="s">
        <v>381</v>
      </c>
      <c r="E1389" s="429" t="s">
        <v>5510</v>
      </c>
      <c r="F1389" s="429" t="s">
        <v>3681</v>
      </c>
      <c r="G1389" s="430" t="s">
        <v>1699</v>
      </c>
      <c r="H1389" s="431">
        <f>VLOOKUP(A1389,'02.04.2024'!$A$2:$D$70989,3,FALSE)</f>
        <v>3237</v>
      </c>
      <c r="I1389" s="432"/>
      <c r="J1389" s="432">
        <v>200</v>
      </c>
      <c r="K1389" s="433"/>
      <c r="L1389" s="433"/>
      <c r="M1389" s="433">
        <v>45238</v>
      </c>
      <c r="N1389" s="433" t="s">
        <v>1811</v>
      </c>
      <c r="O1389" s="434">
        <v>9791036358036</v>
      </c>
      <c r="P1389" s="435" t="s">
        <v>4634</v>
      </c>
      <c r="Q1389" s="434">
        <v>2885808</v>
      </c>
      <c r="R1389" s="436">
        <v>8.3000000000000007</v>
      </c>
      <c r="S1389" s="436">
        <f t="shared" si="215"/>
        <v>7.867298578199053</v>
      </c>
      <c r="T1389" s="471">
        <v>5.5E-2</v>
      </c>
      <c r="U1389" s="1082"/>
      <c r="V1389" s="438">
        <f t="shared" si="230"/>
        <v>0</v>
      </c>
      <c r="W1389" s="439">
        <f t="shared" si="222"/>
        <v>0</v>
      </c>
      <c r="X1389" s="588"/>
      <c r="Y1389" s="588"/>
      <c r="Z1389" s="588"/>
      <c r="AA1389" s="588"/>
      <c r="AB1389" s="588"/>
      <c r="AC1389" s="441">
        <f t="shared" si="231"/>
        <v>0</v>
      </c>
      <c r="AD1389" s="442">
        <f>IF($AC$2430&lt;85,AC1389,AC1389-(AC1389*'EN-TÊTE DÉLÉGUES'!$C$37))</f>
        <v>0</v>
      </c>
      <c r="AE1389" s="443">
        <f t="shared" si="223"/>
        <v>5.5E-2</v>
      </c>
      <c r="AF1389" s="444">
        <f t="shared" si="232"/>
        <v>0</v>
      </c>
      <c r="AG1389" s="445">
        <f t="shared" si="233"/>
        <v>0</v>
      </c>
    </row>
    <row r="1390" spans="1:35" s="447" customFormat="1" ht="12" customHeight="1" x14ac:dyDescent="0.15">
      <c r="A1390" s="98">
        <v>9791036358050</v>
      </c>
      <c r="B1390" s="356">
        <v>64</v>
      </c>
      <c r="C1390" s="99" t="s">
        <v>698</v>
      </c>
      <c r="D1390" s="99" t="s">
        <v>381</v>
      </c>
      <c r="E1390" s="99" t="s">
        <v>5510</v>
      </c>
      <c r="F1390" s="99" t="s">
        <v>3681</v>
      </c>
      <c r="G1390" s="99" t="s">
        <v>1316</v>
      </c>
      <c r="H1390" s="100">
        <f>VLOOKUP(A1390,'02.04.2024'!$A$2:$D$70989,3,FALSE)</f>
        <v>0</v>
      </c>
      <c r="I1390" s="101"/>
      <c r="J1390" s="101">
        <v>100</v>
      </c>
      <c r="K1390" s="121"/>
      <c r="L1390" s="121">
        <v>45385</v>
      </c>
      <c r="M1390" s="121"/>
      <c r="N1390" s="121" t="s">
        <v>1811</v>
      </c>
      <c r="O1390" s="102">
        <v>9791036358050</v>
      </c>
      <c r="P1390" s="103" t="s">
        <v>5215</v>
      </c>
      <c r="Q1390" s="101">
        <v>2886054</v>
      </c>
      <c r="R1390" s="124">
        <v>8.3000000000000007</v>
      </c>
      <c r="S1390" s="124">
        <f t="shared" si="215"/>
        <v>7.867298578199053</v>
      </c>
      <c r="T1390" s="355">
        <v>5.5E-2</v>
      </c>
      <c r="U1390" s="1077"/>
      <c r="V1390" s="240">
        <f t="shared" si="230"/>
        <v>0</v>
      </c>
      <c r="W1390" s="196">
        <f t="shared" si="222"/>
        <v>0</v>
      </c>
      <c r="X1390" s="588"/>
      <c r="Y1390" s="588"/>
      <c r="Z1390" s="588"/>
      <c r="AA1390" s="588"/>
      <c r="AB1390" s="588"/>
      <c r="AC1390" s="441">
        <f t="shared" si="231"/>
        <v>0</v>
      </c>
      <c r="AD1390" s="442">
        <f>IF($AC$2430&lt;85,AC1390,AC1390-(AC1390*'EN-TÊTE DÉLÉGUES'!$C$37))</f>
        <v>0</v>
      </c>
      <c r="AE1390" s="443">
        <f t="shared" si="223"/>
        <v>5.5E-2</v>
      </c>
      <c r="AF1390" s="444">
        <f t="shared" si="232"/>
        <v>0</v>
      </c>
      <c r="AG1390" s="445">
        <f t="shared" si="233"/>
        <v>0</v>
      </c>
      <c r="AI1390" s="448"/>
    </row>
    <row r="1391" spans="1:35" s="447" customFormat="1" ht="12" customHeight="1" x14ac:dyDescent="0.15">
      <c r="A1391" s="98">
        <v>9791036358043</v>
      </c>
      <c r="B1391" s="356">
        <v>64</v>
      </c>
      <c r="C1391" s="99" t="s">
        <v>698</v>
      </c>
      <c r="D1391" s="99" t="s">
        <v>381</v>
      </c>
      <c r="E1391" s="99" t="s">
        <v>5510</v>
      </c>
      <c r="F1391" s="99" t="s">
        <v>5212</v>
      </c>
      <c r="G1391" s="99" t="s">
        <v>5213</v>
      </c>
      <c r="H1391" s="100">
        <f>VLOOKUP(A1391,'02.04.2024'!$A$2:$D$70989,3,FALSE)</f>
        <v>0</v>
      </c>
      <c r="I1391" s="101"/>
      <c r="J1391" s="101">
        <v>100</v>
      </c>
      <c r="K1391" s="121"/>
      <c r="L1391" s="121">
        <v>45385</v>
      </c>
      <c r="M1391" s="121"/>
      <c r="N1391" s="121" t="s">
        <v>1811</v>
      </c>
      <c r="O1391" s="102">
        <v>9791036358043</v>
      </c>
      <c r="P1391" s="103" t="s">
        <v>5214</v>
      </c>
      <c r="Q1391" s="101">
        <v>2885931</v>
      </c>
      <c r="R1391" s="124">
        <v>8.3000000000000007</v>
      </c>
      <c r="S1391" s="124">
        <f t="shared" si="215"/>
        <v>7.867298578199053</v>
      </c>
      <c r="T1391" s="355">
        <v>5.5E-2</v>
      </c>
      <c r="U1391" s="1077"/>
      <c r="V1391" s="240">
        <f t="shared" si="230"/>
        <v>0</v>
      </c>
      <c r="W1391" s="196">
        <f t="shared" si="222"/>
        <v>0</v>
      </c>
      <c r="X1391" s="440"/>
      <c r="Y1391" s="440"/>
      <c r="Z1391" s="440"/>
      <c r="AA1391" s="440"/>
      <c r="AB1391" s="440"/>
      <c r="AC1391" s="453">
        <f t="shared" si="231"/>
        <v>0</v>
      </c>
      <c r="AD1391" s="454">
        <f>IF($AC$2430&lt;85,AC1391,AC1391-(AC1391*'EN-TÊTE DÉLÉGUES'!$C$37))</f>
        <v>0</v>
      </c>
      <c r="AE1391" s="455">
        <f t="shared" si="223"/>
        <v>5.5E-2</v>
      </c>
      <c r="AF1391" s="456">
        <f t="shared" si="232"/>
        <v>0</v>
      </c>
      <c r="AG1391" s="457">
        <f t="shared" si="233"/>
        <v>0</v>
      </c>
      <c r="AI1391" s="448"/>
    </row>
    <row r="1392" spans="1:35" s="408" customFormat="1" ht="12" customHeight="1" x14ac:dyDescent="0.15">
      <c r="A1392" s="391">
        <v>9791036316296</v>
      </c>
      <c r="B1392" s="395">
        <v>64</v>
      </c>
      <c r="C1392" s="426" t="s">
        <v>698</v>
      </c>
      <c r="D1392" s="393" t="s">
        <v>381</v>
      </c>
      <c r="E1392" s="393" t="s">
        <v>5510</v>
      </c>
      <c r="F1392" s="393" t="s">
        <v>2947</v>
      </c>
      <c r="G1392" s="393" t="s">
        <v>2948</v>
      </c>
      <c r="H1392" s="394">
        <f>VLOOKUP(A1392,'02.04.2024'!$A$2:$D$70989,3,FALSE)</f>
        <v>160</v>
      </c>
      <c r="I1392" s="395"/>
      <c r="J1392" s="414">
        <v>200</v>
      </c>
      <c r="K1392" s="396"/>
      <c r="L1392" s="396"/>
      <c r="M1392" s="396">
        <v>43894</v>
      </c>
      <c r="N1392" s="396"/>
      <c r="O1392" s="397">
        <v>9791036316296</v>
      </c>
      <c r="P1392" s="409" t="s">
        <v>1910</v>
      </c>
      <c r="Q1392" s="397">
        <v>1758171</v>
      </c>
      <c r="R1392" s="398">
        <v>7.2</v>
      </c>
      <c r="S1392" s="398">
        <f t="shared" si="215"/>
        <v>6.8246445497630335</v>
      </c>
      <c r="T1392" s="399">
        <v>5.5E-2</v>
      </c>
      <c r="U1392" s="1077"/>
      <c r="V1392" s="400">
        <f t="shared" si="230"/>
        <v>0</v>
      </c>
      <c r="W1392" s="401">
        <f t="shared" si="222"/>
        <v>0</v>
      </c>
      <c r="X1392" s="402"/>
      <c r="Y1392" s="402"/>
      <c r="Z1392" s="402"/>
      <c r="AA1392" s="402"/>
      <c r="AB1392" s="402"/>
      <c r="AC1392" s="403">
        <f t="shared" si="231"/>
        <v>0</v>
      </c>
      <c r="AD1392" s="404">
        <f>IF($AC$2430&lt;85,AC1392,AC1392-(AC1392*'EN-TÊTE DÉLÉGUES'!$C$37))</f>
        <v>0</v>
      </c>
      <c r="AE1392" s="405">
        <f t="shared" si="223"/>
        <v>5.5E-2</v>
      </c>
      <c r="AF1392" s="406">
        <f t="shared" si="232"/>
        <v>0</v>
      </c>
      <c r="AG1392" s="407">
        <f t="shared" si="233"/>
        <v>0</v>
      </c>
    </row>
    <row r="1393" spans="1:33" s="408" customFormat="1" ht="12" customHeight="1" x14ac:dyDescent="0.15">
      <c r="A1393" s="391">
        <v>9791036318900</v>
      </c>
      <c r="B1393" s="395">
        <v>64</v>
      </c>
      <c r="C1393" s="426" t="s">
        <v>698</v>
      </c>
      <c r="D1393" s="393" t="s">
        <v>381</v>
      </c>
      <c r="E1393" s="393" t="s">
        <v>5510</v>
      </c>
      <c r="F1393" s="393" t="s">
        <v>2947</v>
      </c>
      <c r="G1393" s="393" t="s">
        <v>2946</v>
      </c>
      <c r="H1393" s="394">
        <f>VLOOKUP(A1393,'02.04.2024'!$A$2:$D$70989,3,FALSE)</f>
        <v>1832</v>
      </c>
      <c r="I1393" s="395"/>
      <c r="J1393" s="414">
        <v>200</v>
      </c>
      <c r="K1393" s="396"/>
      <c r="L1393" s="396"/>
      <c r="M1393" s="396">
        <v>44349</v>
      </c>
      <c r="N1393" s="396"/>
      <c r="O1393" s="397">
        <v>9791036318900</v>
      </c>
      <c r="P1393" s="409" t="s">
        <v>2253</v>
      </c>
      <c r="Q1393" s="397">
        <v>4568738</v>
      </c>
      <c r="R1393" s="398">
        <v>7.2</v>
      </c>
      <c r="S1393" s="398">
        <f t="shared" si="215"/>
        <v>6.8246445497630335</v>
      </c>
      <c r="T1393" s="399">
        <v>5.5E-2</v>
      </c>
      <c r="U1393" s="1077"/>
      <c r="V1393" s="400">
        <f t="shared" si="230"/>
        <v>0</v>
      </c>
      <c r="W1393" s="401">
        <f t="shared" si="222"/>
        <v>0</v>
      </c>
      <c r="X1393" s="402"/>
      <c r="Y1393" s="402"/>
      <c r="Z1393" s="402"/>
      <c r="AA1393" s="402"/>
      <c r="AB1393" s="402"/>
      <c r="AC1393" s="403">
        <f t="shared" si="231"/>
        <v>0</v>
      </c>
      <c r="AD1393" s="404">
        <f>IF($AC$2430&lt;85,AC1393,AC1393-(AC1393*'EN-TÊTE DÉLÉGUES'!$C$37))</f>
        <v>0</v>
      </c>
      <c r="AE1393" s="405">
        <f t="shared" si="223"/>
        <v>5.5E-2</v>
      </c>
      <c r="AF1393" s="406">
        <f t="shared" si="232"/>
        <v>0</v>
      </c>
      <c r="AG1393" s="407">
        <f t="shared" si="233"/>
        <v>0</v>
      </c>
    </row>
    <row r="1394" spans="1:33" s="408" customFormat="1" ht="12" customHeight="1" x14ac:dyDescent="0.15">
      <c r="A1394" s="391">
        <v>9791036340604</v>
      </c>
      <c r="B1394" s="395">
        <v>64</v>
      </c>
      <c r="C1394" s="426" t="s">
        <v>698</v>
      </c>
      <c r="D1394" s="393" t="s">
        <v>381</v>
      </c>
      <c r="E1394" s="393" t="s">
        <v>5510</v>
      </c>
      <c r="F1394" s="393" t="s">
        <v>3055</v>
      </c>
      <c r="G1394" s="393" t="s">
        <v>2959</v>
      </c>
      <c r="H1394" s="394">
        <f>VLOOKUP(A1394,'02.04.2024'!$A$2:$D$70989,3,FALSE)</f>
        <v>1944</v>
      </c>
      <c r="I1394" s="395"/>
      <c r="J1394" s="414">
        <v>300</v>
      </c>
      <c r="K1394" s="396"/>
      <c r="L1394" s="396"/>
      <c r="M1394" s="396">
        <v>44517</v>
      </c>
      <c r="N1394" s="516"/>
      <c r="O1394" s="397">
        <v>9791036340604</v>
      </c>
      <c r="P1394" s="395" t="s">
        <v>2766</v>
      </c>
      <c r="Q1394" s="395">
        <v>8253808</v>
      </c>
      <c r="R1394" s="398">
        <v>31.6</v>
      </c>
      <c r="S1394" s="398">
        <f t="shared" ref="S1394:S1457" si="234">R1394/(1+T1394)</f>
        <v>29.952606635071092</v>
      </c>
      <c r="T1394" s="399">
        <v>5.5E-2</v>
      </c>
      <c r="U1394" s="1077"/>
      <c r="V1394" s="400">
        <f t="shared" si="230"/>
        <v>0</v>
      </c>
      <c r="W1394" s="401">
        <f t="shared" si="222"/>
        <v>0</v>
      </c>
      <c r="X1394" s="402"/>
      <c r="Y1394" s="402"/>
      <c r="Z1394" s="402"/>
      <c r="AA1394" s="402"/>
      <c r="AB1394" s="402"/>
      <c r="AC1394" s="403">
        <f t="shared" si="231"/>
        <v>0</v>
      </c>
      <c r="AD1394" s="404">
        <f>IF($AC$2430&lt;85,AC1394,AC1394-(AC1394*'EN-TÊTE DÉLÉGUES'!$C$37))</f>
        <v>0</v>
      </c>
      <c r="AE1394" s="405">
        <f t="shared" si="223"/>
        <v>5.5E-2</v>
      </c>
      <c r="AF1394" s="406">
        <f t="shared" si="232"/>
        <v>0</v>
      </c>
      <c r="AG1394" s="407">
        <f t="shared" si="233"/>
        <v>0</v>
      </c>
    </row>
    <row r="1395" spans="1:33" s="446" customFormat="1" ht="12" customHeight="1" x14ac:dyDescent="0.15">
      <c r="A1395" s="427">
        <v>9791036363597</v>
      </c>
      <c r="B1395" s="432">
        <v>64</v>
      </c>
      <c r="C1395" s="429" t="s">
        <v>698</v>
      </c>
      <c r="D1395" s="429" t="s">
        <v>3666</v>
      </c>
      <c r="E1395" s="429" t="s">
        <v>5510</v>
      </c>
      <c r="F1395" s="429" t="s">
        <v>5518</v>
      </c>
      <c r="G1395" s="430" t="s">
        <v>4630</v>
      </c>
      <c r="H1395" s="431">
        <f>VLOOKUP(A1395,'02.04.2024'!$A$2:$D$70989,3,FALSE)</f>
        <v>10470</v>
      </c>
      <c r="I1395" s="432"/>
      <c r="J1395" s="432">
        <v>200</v>
      </c>
      <c r="K1395" s="433"/>
      <c r="L1395" s="433"/>
      <c r="M1395" s="433">
        <v>45238</v>
      </c>
      <c r="N1395" s="433" t="s">
        <v>1811</v>
      </c>
      <c r="O1395" s="434">
        <v>9791036363597</v>
      </c>
      <c r="P1395" s="435" t="s">
        <v>4629</v>
      </c>
      <c r="Q1395" s="434">
        <v>8596969</v>
      </c>
      <c r="R1395" s="436">
        <v>21.9</v>
      </c>
      <c r="S1395" s="436">
        <f t="shared" si="234"/>
        <v>20.75829383886256</v>
      </c>
      <c r="T1395" s="437">
        <v>5.5E-2</v>
      </c>
      <c r="U1395" s="1082"/>
      <c r="V1395" s="438">
        <f t="shared" si="230"/>
        <v>0</v>
      </c>
      <c r="W1395" s="439">
        <f t="shared" si="222"/>
        <v>0</v>
      </c>
      <c r="X1395" s="440"/>
      <c r="Y1395" s="440"/>
      <c r="Z1395" s="440"/>
      <c r="AA1395" s="440"/>
      <c r="AB1395" s="440"/>
      <c r="AC1395" s="441">
        <f t="shared" si="231"/>
        <v>0</v>
      </c>
      <c r="AD1395" s="442">
        <f>IF($AC$2430&lt;85,AC1395,AC1395-(AC1395*'EN-TÊTE DÉLÉGUES'!$C$37))</f>
        <v>0</v>
      </c>
      <c r="AE1395" s="443">
        <f t="shared" si="223"/>
        <v>5.5E-2</v>
      </c>
      <c r="AF1395" s="444">
        <f t="shared" si="232"/>
        <v>0</v>
      </c>
      <c r="AG1395" s="445">
        <f t="shared" si="233"/>
        <v>0</v>
      </c>
    </row>
    <row r="1396" spans="1:33" s="446" customFormat="1" ht="12" customHeight="1" x14ac:dyDescent="0.15">
      <c r="A1396" s="427">
        <v>9791036363603</v>
      </c>
      <c r="B1396" s="432">
        <v>64</v>
      </c>
      <c r="C1396" s="429" t="s">
        <v>698</v>
      </c>
      <c r="D1396" s="429" t="s">
        <v>3666</v>
      </c>
      <c r="E1396" s="429" t="s">
        <v>5510</v>
      </c>
      <c r="F1396" s="429" t="s">
        <v>5518</v>
      </c>
      <c r="G1396" s="430" t="s">
        <v>4628</v>
      </c>
      <c r="H1396" s="431">
        <f>VLOOKUP(A1396,'02.04.2024'!$A$2:$D$70989,3,FALSE)</f>
        <v>6717</v>
      </c>
      <c r="I1396" s="432"/>
      <c r="J1396" s="432">
        <v>200</v>
      </c>
      <c r="K1396" s="433"/>
      <c r="L1396" s="433"/>
      <c r="M1396" s="433">
        <v>45238</v>
      </c>
      <c r="N1396" s="433" t="s">
        <v>1811</v>
      </c>
      <c r="O1396" s="434">
        <v>9791036363603</v>
      </c>
      <c r="P1396" s="435" t="s">
        <v>4627</v>
      </c>
      <c r="Q1396" s="434">
        <v>8596477</v>
      </c>
      <c r="R1396" s="436">
        <v>22.9</v>
      </c>
      <c r="S1396" s="436">
        <f t="shared" si="234"/>
        <v>21.706161137440759</v>
      </c>
      <c r="T1396" s="437">
        <v>5.5E-2</v>
      </c>
      <c r="U1396" s="1082"/>
      <c r="V1396" s="438">
        <f t="shared" si="230"/>
        <v>0</v>
      </c>
      <c r="W1396" s="439">
        <f t="shared" si="222"/>
        <v>0</v>
      </c>
      <c r="X1396" s="440"/>
      <c r="Y1396" s="440"/>
      <c r="Z1396" s="440"/>
      <c r="AA1396" s="440"/>
      <c r="AB1396" s="440"/>
      <c r="AC1396" s="441">
        <f t="shared" si="231"/>
        <v>0</v>
      </c>
      <c r="AD1396" s="442">
        <f>IF($AC$2430&lt;85,AC1396,AC1396-(AC1396*'EN-TÊTE DÉLÉGUES'!$C$37))</f>
        <v>0</v>
      </c>
      <c r="AE1396" s="443">
        <f t="shared" si="223"/>
        <v>5.5E-2</v>
      </c>
      <c r="AF1396" s="444">
        <f t="shared" si="232"/>
        <v>0</v>
      </c>
      <c r="AG1396" s="445">
        <f t="shared" si="233"/>
        <v>0</v>
      </c>
    </row>
    <row r="1397" spans="1:33" s="446" customFormat="1" ht="12" customHeight="1" x14ac:dyDescent="0.15">
      <c r="A1397" s="427">
        <v>9791036363610</v>
      </c>
      <c r="B1397" s="432">
        <v>64</v>
      </c>
      <c r="C1397" s="429" t="s">
        <v>698</v>
      </c>
      <c r="D1397" s="429" t="s">
        <v>3666</v>
      </c>
      <c r="E1397" s="429" t="s">
        <v>5510</v>
      </c>
      <c r="F1397" s="429" t="s">
        <v>5518</v>
      </c>
      <c r="G1397" s="430" t="s">
        <v>4626</v>
      </c>
      <c r="H1397" s="431">
        <f>VLOOKUP(A1397,'02.04.2024'!$A$2:$D$70989,3,FALSE)</f>
        <v>3993</v>
      </c>
      <c r="I1397" s="432"/>
      <c r="J1397" s="432">
        <v>200</v>
      </c>
      <c r="K1397" s="433"/>
      <c r="L1397" s="433"/>
      <c r="M1397" s="433">
        <v>45238</v>
      </c>
      <c r="N1397" s="433" t="s">
        <v>1811</v>
      </c>
      <c r="O1397" s="434">
        <v>9791036363610</v>
      </c>
      <c r="P1397" s="435" t="s">
        <v>4625</v>
      </c>
      <c r="Q1397" s="434">
        <v>8596600</v>
      </c>
      <c r="R1397" s="436">
        <v>22.9</v>
      </c>
      <c r="S1397" s="436">
        <f t="shared" si="234"/>
        <v>21.706161137440759</v>
      </c>
      <c r="T1397" s="437">
        <v>5.5E-2</v>
      </c>
      <c r="U1397" s="1082"/>
      <c r="V1397" s="438">
        <f t="shared" si="230"/>
        <v>0</v>
      </c>
      <c r="W1397" s="439">
        <f t="shared" si="222"/>
        <v>0</v>
      </c>
      <c r="X1397" s="440"/>
      <c r="Y1397" s="440"/>
      <c r="Z1397" s="440"/>
      <c r="AA1397" s="440"/>
      <c r="AB1397" s="440"/>
      <c r="AC1397" s="441">
        <f t="shared" si="231"/>
        <v>0</v>
      </c>
      <c r="AD1397" s="442">
        <f>IF($AC$2430&lt;85,AC1397,AC1397-(AC1397*'EN-TÊTE DÉLÉGUES'!$C$37))</f>
        <v>0</v>
      </c>
      <c r="AE1397" s="443">
        <f t="shared" si="223"/>
        <v>5.5E-2</v>
      </c>
      <c r="AF1397" s="444">
        <f t="shared" si="232"/>
        <v>0</v>
      </c>
      <c r="AG1397" s="445">
        <f t="shared" si="233"/>
        <v>0</v>
      </c>
    </row>
    <row r="1398" spans="1:33" s="446" customFormat="1" ht="12" customHeight="1" x14ac:dyDescent="0.15">
      <c r="A1398" s="427">
        <v>9791036363627</v>
      </c>
      <c r="B1398" s="432">
        <v>64</v>
      </c>
      <c r="C1398" s="429" t="s">
        <v>698</v>
      </c>
      <c r="D1398" s="429" t="s">
        <v>3666</v>
      </c>
      <c r="E1398" s="429" t="s">
        <v>5510</v>
      </c>
      <c r="F1398" s="429" t="s">
        <v>5518</v>
      </c>
      <c r="G1398" s="430" t="s">
        <v>4624</v>
      </c>
      <c r="H1398" s="431">
        <f>VLOOKUP(A1398,'02.04.2024'!$A$2:$D$70989,3,FALSE)</f>
        <v>4714</v>
      </c>
      <c r="I1398" s="432"/>
      <c r="J1398" s="432">
        <v>200</v>
      </c>
      <c r="K1398" s="433"/>
      <c r="L1398" s="433"/>
      <c r="M1398" s="433">
        <v>45238</v>
      </c>
      <c r="N1398" s="433" t="s">
        <v>1811</v>
      </c>
      <c r="O1398" s="434">
        <v>9791036363627</v>
      </c>
      <c r="P1398" s="435" t="s">
        <v>4623</v>
      </c>
      <c r="Q1398" s="434">
        <v>8597092</v>
      </c>
      <c r="R1398" s="436">
        <v>23.9</v>
      </c>
      <c r="S1398" s="436">
        <f t="shared" si="234"/>
        <v>22.654028436018958</v>
      </c>
      <c r="T1398" s="437">
        <v>5.5E-2</v>
      </c>
      <c r="U1398" s="1082"/>
      <c r="V1398" s="438">
        <f t="shared" si="230"/>
        <v>0</v>
      </c>
      <c r="W1398" s="439">
        <f t="shared" si="222"/>
        <v>0</v>
      </c>
      <c r="X1398" s="440"/>
      <c r="Y1398" s="440"/>
      <c r="Z1398" s="440"/>
      <c r="AA1398" s="440"/>
      <c r="AB1398" s="440"/>
      <c r="AC1398" s="441">
        <f t="shared" si="231"/>
        <v>0</v>
      </c>
      <c r="AD1398" s="442">
        <f>IF($AC$2430&lt;85,AC1398,AC1398-(AC1398*'EN-TÊTE DÉLÉGUES'!$C$37))</f>
        <v>0</v>
      </c>
      <c r="AE1398" s="443">
        <f t="shared" si="223"/>
        <v>5.5E-2</v>
      </c>
      <c r="AF1398" s="444">
        <f t="shared" si="232"/>
        <v>0</v>
      </c>
      <c r="AG1398" s="445">
        <f t="shared" si="233"/>
        <v>0</v>
      </c>
    </row>
    <row r="1399" spans="1:33" s="446" customFormat="1" ht="12" customHeight="1" x14ac:dyDescent="0.15">
      <c r="A1399" s="427">
        <v>9791036364648</v>
      </c>
      <c r="B1399" s="432">
        <v>64</v>
      </c>
      <c r="C1399" s="429" t="s">
        <v>698</v>
      </c>
      <c r="D1399" s="429" t="s">
        <v>3666</v>
      </c>
      <c r="E1399" s="429" t="s">
        <v>5510</v>
      </c>
      <c r="F1399" s="429" t="s">
        <v>5518</v>
      </c>
      <c r="G1399" s="430" t="s">
        <v>4622</v>
      </c>
      <c r="H1399" s="431">
        <f>VLOOKUP(A1399,'02.04.2024'!$A$2:$D$70989,3,FALSE)</f>
        <v>4315</v>
      </c>
      <c r="I1399" s="432"/>
      <c r="J1399" s="432">
        <v>200</v>
      </c>
      <c r="K1399" s="433"/>
      <c r="L1399" s="433"/>
      <c r="M1399" s="433">
        <v>45238</v>
      </c>
      <c r="N1399" s="433" t="s">
        <v>1811</v>
      </c>
      <c r="O1399" s="434">
        <v>9791036364648</v>
      </c>
      <c r="P1399" s="435" t="s">
        <v>4621</v>
      </c>
      <c r="Q1399" s="434">
        <v>1398480</v>
      </c>
      <c r="R1399" s="436">
        <v>15.9</v>
      </c>
      <c r="S1399" s="436">
        <f t="shared" si="234"/>
        <v>15.071090047393366</v>
      </c>
      <c r="T1399" s="437">
        <v>5.5E-2</v>
      </c>
      <c r="U1399" s="1082"/>
      <c r="V1399" s="438">
        <f t="shared" si="230"/>
        <v>0</v>
      </c>
      <c r="W1399" s="439">
        <f t="shared" si="222"/>
        <v>0</v>
      </c>
      <c r="X1399" s="440"/>
      <c r="Y1399" s="440"/>
      <c r="Z1399" s="440"/>
      <c r="AA1399" s="440"/>
      <c r="AB1399" s="440"/>
      <c r="AC1399" s="441">
        <f t="shared" si="231"/>
        <v>0</v>
      </c>
      <c r="AD1399" s="442">
        <f>IF($AC$2430&lt;85,AC1399,AC1399-(AC1399*'EN-TÊTE DÉLÉGUES'!$C$37))</f>
        <v>0</v>
      </c>
      <c r="AE1399" s="443">
        <f t="shared" si="223"/>
        <v>5.5E-2</v>
      </c>
      <c r="AF1399" s="444">
        <f t="shared" si="232"/>
        <v>0</v>
      </c>
      <c r="AG1399" s="445">
        <f t="shared" si="233"/>
        <v>0</v>
      </c>
    </row>
    <row r="1400" spans="1:33" s="446" customFormat="1" ht="12" customHeight="1" x14ac:dyDescent="0.15">
      <c r="A1400" s="427">
        <v>9791036362842</v>
      </c>
      <c r="B1400" s="432">
        <v>64</v>
      </c>
      <c r="C1400" s="429" t="s">
        <v>698</v>
      </c>
      <c r="D1400" s="429" t="s">
        <v>3666</v>
      </c>
      <c r="E1400" s="429" t="s">
        <v>5510</v>
      </c>
      <c r="F1400" s="429" t="s">
        <v>5518</v>
      </c>
      <c r="G1400" s="430" t="s">
        <v>4620</v>
      </c>
      <c r="H1400" s="431">
        <f>VLOOKUP(A1400,'02.04.2024'!$A$2:$D$70989,3,FALSE)</f>
        <v>19127</v>
      </c>
      <c r="I1400" s="432"/>
      <c r="J1400" s="432">
        <v>200</v>
      </c>
      <c r="K1400" s="433"/>
      <c r="L1400" s="433"/>
      <c r="M1400" s="433">
        <v>45238</v>
      </c>
      <c r="N1400" s="433" t="s">
        <v>1811</v>
      </c>
      <c r="O1400" s="434">
        <v>9791036362842</v>
      </c>
      <c r="P1400" s="435" t="s">
        <v>4619</v>
      </c>
      <c r="Q1400" s="434">
        <v>8058016</v>
      </c>
      <c r="R1400" s="436">
        <v>21.9</v>
      </c>
      <c r="S1400" s="436">
        <f t="shared" si="234"/>
        <v>20.75829383886256</v>
      </c>
      <c r="T1400" s="437">
        <v>5.5E-2</v>
      </c>
      <c r="U1400" s="1082"/>
      <c r="V1400" s="438">
        <f t="shared" si="230"/>
        <v>0</v>
      </c>
      <c r="W1400" s="439">
        <f t="shared" si="222"/>
        <v>0</v>
      </c>
      <c r="X1400" s="440"/>
      <c r="Y1400" s="440"/>
      <c r="Z1400" s="440"/>
      <c r="AA1400" s="440"/>
      <c r="AB1400" s="440"/>
      <c r="AC1400" s="441">
        <f t="shared" si="231"/>
        <v>0</v>
      </c>
      <c r="AD1400" s="442">
        <f>IF($AC$2430&lt;85,AC1400,AC1400-(AC1400*'EN-TÊTE DÉLÉGUES'!$C$37))</f>
        <v>0</v>
      </c>
      <c r="AE1400" s="443">
        <f t="shared" si="223"/>
        <v>5.5E-2</v>
      </c>
      <c r="AF1400" s="444">
        <f t="shared" si="232"/>
        <v>0</v>
      </c>
      <c r="AG1400" s="445">
        <f t="shared" si="233"/>
        <v>0</v>
      </c>
    </row>
    <row r="1401" spans="1:33" s="408" customFormat="1" ht="12" customHeight="1" x14ac:dyDescent="0.15">
      <c r="A1401" s="391">
        <v>9791036313691</v>
      </c>
      <c r="B1401" s="395">
        <v>65</v>
      </c>
      <c r="C1401" s="393" t="s">
        <v>698</v>
      </c>
      <c r="D1401" s="393" t="s">
        <v>381</v>
      </c>
      <c r="E1401" s="393" t="s">
        <v>5510</v>
      </c>
      <c r="F1401" s="393" t="s">
        <v>2945</v>
      </c>
      <c r="G1401" s="393" t="s">
        <v>830</v>
      </c>
      <c r="H1401" s="394">
        <f>VLOOKUP(A1401,'02.04.2024'!$A$2:$D$70989,3,FALSE)</f>
        <v>5903</v>
      </c>
      <c r="I1401" s="395"/>
      <c r="J1401" s="414">
        <v>200</v>
      </c>
      <c r="K1401" s="396"/>
      <c r="L1401" s="396"/>
      <c r="M1401" s="396">
        <v>43726</v>
      </c>
      <c r="N1401" s="396"/>
      <c r="O1401" s="397">
        <v>9791036313691</v>
      </c>
      <c r="P1401" s="409" t="s">
        <v>1341</v>
      </c>
      <c r="Q1401" s="397">
        <v>7759899</v>
      </c>
      <c r="R1401" s="398">
        <v>12.9</v>
      </c>
      <c r="S1401" s="398">
        <f t="shared" si="234"/>
        <v>12.227488151658768</v>
      </c>
      <c r="T1401" s="399">
        <v>5.5E-2</v>
      </c>
      <c r="U1401" s="1077"/>
      <c r="V1401" s="400">
        <f t="shared" si="230"/>
        <v>0</v>
      </c>
      <c r="W1401" s="401">
        <f t="shared" si="222"/>
        <v>0</v>
      </c>
      <c r="X1401" s="402"/>
      <c r="Y1401" s="402"/>
      <c r="Z1401" s="402"/>
      <c r="AA1401" s="402"/>
      <c r="AB1401" s="402"/>
      <c r="AC1401" s="403">
        <f t="shared" si="231"/>
        <v>0</v>
      </c>
      <c r="AD1401" s="404">
        <f>IF($AC$2430&lt;85,AC1401,AC1401-(AC1401*'EN-TÊTE DÉLÉGUES'!$C$37))</f>
        <v>0</v>
      </c>
      <c r="AE1401" s="405">
        <f t="shared" si="223"/>
        <v>5.5E-2</v>
      </c>
      <c r="AF1401" s="406">
        <f t="shared" si="232"/>
        <v>0</v>
      </c>
      <c r="AG1401" s="407">
        <f t="shared" si="233"/>
        <v>0</v>
      </c>
    </row>
    <row r="1402" spans="1:33" s="408" customFormat="1" ht="12" customHeight="1" x14ac:dyDescent="0.15">
      <c r="A1402" s="391">
        <v>9791036313714</v>
      </c>
      <c r="B1402" s="395">
        <v>65</v>
      </c>
      <c r="C1402" s="393" t="s">
        <v>698</v>
      </c>
      <c r="D1402" s="393" t="s">
        <v>381</v>
      </c>
      <c r="E1402" s="393" t="s">
        <v>5510</v>
      </c>
      <c r="F1402" s="393" t="s">
        <v>2945</v>
      </c>
      <c r="G1402" s="393" t="s">
        <v>1701</v>
      </c>
      <c r="H1402" s="394">
        <f>VLOOKUP(A1402,'02.04.2024'!$A$2:$D$70989,3,FALSE)</f>
        <v>4025</v>
      </c>
      <c r="I1402" s="395"/>
      <c r="J1402" s="414">
        <v>200</v>
      </c>
      <c r="K1402" s="396"/>
      <c r="L1402" s="396"/>
      <c r="M1402" s="396">
        <v>43726</v>
      </c>
      <c r="N1402" s="396"/>
      <c r="O1402" s="397">
        <v>9791036313714</v>
      </c>
      <c r="P1402" s="409" t="s">
        <v>1374</v>
      </c>
      <c r="Q1402" s="397">
        <v>7760145</v>
      </c>
      <c r="R1402" s="398">
        <v>12.9</v>
      </c>
      <c r="S1402" s="398">
        <f t="shared" si="234"/>
        <v>12.227488151658768</v>
      </c>
      <c r="T1402" s="399">
        <v>5.5E-2</v>
      </c>
      <c r="U1402" s="1077"/>
      <c r="V1402" s="400">
        <f t="shared" si="230"/>
        <v>0</v>
      </c>
      <c r="W1402" s="401">
        <f t="shared" si="222"/>
        <v>0</v>
      </c>
      <c r="X1402" s="402"/>
      <c r="Y1402" s="402"/>
      <c r="Z1402" s="402"/>
      <c r="AA1402" s="402"/>
      <c r="AB1402" s="402"/>
      <c r="AC1402" s="403">
        <f t="shared" si="231"/>
        <v>0</v>
      </c>
      <c r="AD1402" s="404">
        <f>IF($AC$2430&lt;85,AC1402,AC1402-(AC1402*'EN-TÊTE DÉLÉGUES'!$C$37))</f>
        <v>0</v>
      </c>
      <c r="AE1402" s="405">
        <f t="shared" si="223"/>
        <v>5.5E-2</v>
      </c>
      <c r="AF1402" s="406">
        <f t="shared" si="232"/>
        <v>0</v>
      </c>
      <c r="AG1402" s="407">
        <f t="shared" si="233"/>
        <v>0</v>
      </c>
    </row>
    <row r="1403" spans="1:33" s="408" customFormat="1" ht="12" customHeight="1" x14ac:dyDescent="0.15">
      <c r="A1403" s="391">
        <v>9791036313707</v>
      </c>
      <c r="B1403" s="395">
        <v>65</v>
      </c>
      <c r="C1403" s="393" t="s">
        <v>698</v>
      </c>
      <c r="D1403" s="393" t="s">
        <v>381</v>
      </c>
      <c r="E1403" s="393" t="s">
        <v>5510</v>
      </c>
      <c r="F1403" s="393" t="s">
        <v>2945</v>
      </c>
      <c r="G1403" s="393" t="s">
        <v>831</v>
      </c>
      <c r="H1403" s="394">
        <f>VLOOKUP(A1403,'02.04.2024'!$A$2:$D$70989,3,FALSE)</f>
        <v>8570</v>
      </c>
      <c r="I1403" s="395"/>
      <c r="J1403" s="414">
        <v>200</v>
      </c>
      <c r="K1403" s="396"/>
      <c r="L1403" s="396"/>
      <c r="M1403" s="396">
        <v>43726</v>
      </c>
      <c r="N1403" s="396"/>
      <c r="O1403" s="397">
        <v>9791036313707</v>
      </c>
      <c r="P1403" s="409" t="s">
        <v>1335</v>
      </c>
      <c r="Q1403" s="397">
        <v>7760022</v>
      </c>
      <c r="R1403" s="398">
        <v>12.9</v>
      </c>
      <c r="S1403" s="398">
        <f t="shared" si="234"/>
        <v>12.227488151658768</v>
      </c>
      <c r="T1403" s="399">
        <v>5.5E-2</v>
      </c>
      <c r="U1403" s="1077"/>
      <c r="V1403" s="400">
        <f t="shared" si="230"/>
        <v>0</v>
      </c>
      <c r="W1403" s="401">
        <f t="shared" si="222"/>
        <v>0</v>
      </c>
      <c r="X1403" s="402"/>
      <c r="Y1403" s="402"/>
      <c r="Z1403" s="402"/>
      <c r="AA1403" s="402"/>
      <c r="AB1403" s="402"/>
      <c r="AC1403" s="403">
        <f t="shared" si="231"/>
        <v>0</v>
      </c>
      <c r="AD1403" s="404">
        <f>IF($AC$2430&lt;85,AC1403,AC1403-(AC1403*'EN-TÊTE DÉLÉGUES'!$C$37))</f>
        <v>0</v>
      </c>
      <c r="AE1403" s="405">
        <f t="shared" si="223"/>
        <v>5.5E-2</v>
      </c>
      <c r="AF1403" s="406">
        <f t="shared" si="232"/>
        <v>0</v>
      </c>
      <c r="AG1403" s="407">
        <f t="shared" si="233"/>
        <v>0</v>
      </c>
    </row>
    <row r="1404" spans="1:33" s="408" customFormat="1" ht="12" customHeight="1" x14ac:dyDescent="0.15">
      <c r="A1404" s="391">
        <v>9791036313684</v>
      </c>
      <c r="B1404" s="395">
        <v>65</v>
      </c>
      <c r="C1404" s="393" t="s">
        <v>698</v>
      </c>
      <c r="D1404" s="393" t="s">
        <v>381</v>
      </c>
      <c r="E1404" s="393" t="s">
        <v>5510</v>
      </c>
      <c r="F1404" s="393" t="s">
        <v>2945</v>
      </c>
      <c r="G1404" s="393" t="s">
        <v>1702</v>
      </c>
      <c r="H1404" s="394">
        <f>VLOOKUP(A1404,'02.04.2024'!$A$2:$D$70989,3,FALSE)</f>
        <v>7587</v>
      </c>
      <c r="I1404" s="395"/>
      <c r="J1404" s="414">
        <v>200</v>
      </c>
      <c r="K1404" s="396"/>
      <c r="L1404" s="396"/>
      <c r="M1404" s="396">
        <v>43726</v>
      </c>
      <c r="N1404" s="579"/>
      <c r="O1404" s="397">
        <v>9791036313684</v>
      </c>
      <c r="P1404" s="409" t="s">
        <v>1389</v>
      </c>
      <c r="Q1404" s="397">
        <v>7759776</v>
      </c>
      <c r="R1404" s="398">
        <v>12.9</v>
      </c>
      <c r="S1404" s="398">
        <f t="shared" si="234"/>
        <v>12.227488151658768</v>
      </c>
      <c r="T1404" s="399">
        <v>5.5E-2</v>
      </c>
      <c r="U1404" s="1077"/>
      <c r="V1404" s="400">
        <f t="shared" si="230"/>
        <v>0</v>
      </c>
      <c r="W1404" s="401">
        <f t="shared" si="222"/>
        <v>0</v>
      </c>
      <c r="X1404" s="402"/>
      <c r="Y1404" s="402"/>
      <c r="Z1404" s="402"/>
      <c r="AA1404" s="402"/>
      <c r="AB1404" s="402"/>
      <c r="AC1404" s="403">
        <f t="shared" si="231"/>
        <v>0</v>
      </c>
      <c r="AD1404" s="404">
        <f>IF($AC$2430&lt;85,AC1404,AC1404-(AC1404*'EN-TÊTE DÉLÉGUES'!$C$37))</f>
        <v>0</v>
      </c>
      <c r="AE1404" s="405">
        <f t="shared" si="223"/>
        <v>5.5E-2</v>
      </c>
      <c r="AF1404" s="406">
        <f t="shared" si="232"/>
        <v>0</v>
      </c>
      <c r="AG1404" s="407">
        <f t="shared" si="233"/>
        <v>0</v>
      </c>
    </row>
    <row r="1405" spans="1:33" s="408" customFormat="1" ht="12" customHeight="1" x14ac:dyDescent="0.15">
      <c r="A1405" s="391">
        <v>9791036333163</v>
      </c>
      <c r="B1405" s="395">
        <v>65</v>
      </c>
      <c r="C1405" s="393" t="s">
        <v>698</v>
      </c>
      <c r="D1405" s="393" t="s">
        <v>381</v>
      </c>
      <c r="E1405" s="393" t="s">
        <v>5510</v>
      </c>
      <c r="F1405" s="393" t="s">
        <v>2945</v>
      </c>
      <c r="G1405" s="393" t="s">
        <v>3303</v>
      </c>
      <c r="H1405" s="394">
        <f>VLOOKUP(A1405,'02.04.2024'!$A$2:$D$70989,3,FALSE)</f>
        <v>3476</v>
      </c>
      <c r="I1405" s="395"/>
      <c r="J1405" s="414">
        <v>200</v>
      </c>
      <c r="K1405" s="396"/>
      <c r="L1405" s="396"/>
      <c r="M1405" s="396">
        <v>44720</v>
      </c>
      <c r="N1405" s="579"/>
      <c r="O1405" s="397">
        <v>9791036333163</v>
      </c>
      <c r="P1405" s="409" t="s">
        <v>3302</v>
      </c>
      <c r="Q1405" s="397">
        <v>4846599</v>
      </c>
      <c r="R1405" s="398">
        <v>9.9</v>
      </c>
      <c r="S1405" s="398">
        <f t="shared" si="234"/>
        <v>9.3838862559241711</v>
      </c>
      <c r="T1405" s="399">
        <v>5.5E-2</v>
      </c>
      <c r="U1405" s="1077"/>
      <c r="V1405" s="400">
        <f t="shared" si="230"/>
        <v>0</v>
      </c>
      <c r="W1405" s="401">
        <f t="shared" si="222"/>
        <v>0</v>
      </c>
      <c r="X1405" s="402"/>
      <c r="Y1405" s="402"/>
      <c r="Z1405" s="402"/>
      <c r="AA1405" s="402"/>
      <c r="AB1405" s="402"/>
      <c r="AC1405" s="453">
        <f t="shared" si="231"/>
        <v>0</v>
      </c>
      <c r="AD1405" s="454">
        <f>IF($AC$2430&lt;85,AC1405,AC1405-(AC1405*'EN-TÊTE DÉLÉGUES'!$C$37))</f>
        <v>0</v>
      </c>
      <c r="AE1405" s="455">
        <f t="shared" si="223"/>
        <v>5.5E-2</v>
      </c>
      <c r="AF1405" s="456">
        <f t="shared" si="232"/>
        <v>0</v>
      </c>
      <c r="AG1405" s="457">
        <f t="shared" si="233"/>
        <v>0</v>
      </c>
    </row>
    <row r="1406" spans="1:33" s="408" customFormat="1" ht="12" customHeight="1" x14ac:dyDescent="0.15">
      <c r="A1406" s="449">
        <v>9791036315077</v>
      </c>
      <c r="B1406" s="395">
        <v>65</v>
      </c>
      <c r="C1406" s="450" t="s">
        <v>698</v>
      </c>
      <c r="D1406" s="393" t="s">
        <v>3666</v>
      </c>
      <c r="E1406" s="450" t="s">
        <v>5510</v>
      </c>
      <c r="F1406" s="450" t="s">
        <v>2084</v>
      </c>
      <c r="G1406" s="514" t="s">
        <v>2085</v>
      </c>
      <c r="H1406" s="394">
        <f>VLOOKUP(A1406,'02.04.2024'!$A$2:$D$70989,3,FALSE)</f>
        <v>605</v>
      </c>
      <c r="I1406" s="414"/>
      <c r="J1406" s="414">
        <v>300</v>
      </c>
      <c r="K1406" s="396"/>
      <c r="L1406" s="396"/>
      <c r="M1406" s="396">
        <v>44090</v>
      </c>
      <c r="N1406" s="396"/>
      <c r="O1406" s="394">
        <v>9791036315077</v>
      </c>
      <c r="P1406" s="451" t="s">
        <v>2107</v>
      </c>
      <c r="Q1406" s="414">
        <v>1008635</v>
      </c>
      <c r="R1406" s="398">
        <v>14.9</v>
      </c>
      <c r="S1406" s="398">
        <f t="shared" si="234"/>
        <v>14.123222748815166</v>
      </c>
      <c r="T1406" s="452">
        <v>5.5E-2</v>
      </c>
      <c r="U1406" s="1077"/>
      <c r="V1406" s="400">
        <f t="shared" si="230"/>
        <v>0</v>
      </c>
      <c r="W1406" s="401">
        <f t="shared" si="222"/>
        <v>0</v>
      </c>
      <c r="X1406" s="402"/>
      <c r="Y1406" s="402"/>
      <c r="Z1406" s="402"/>
      <c r="AA1406" s="402"/>
      <c r="AB1406" s="402"/>
      <c r="AC1406" s="403">
        <f t="shared" si="231"/>
        <v>0</v>
      </c>
      <c r="AD1406" s="404">
        <f>IF($AC$2430&lt;85,AC1406,AC1406-(AC1406*'EN-TÊTE DÉLÉGUES'!$C$37))</f>
        <v>0</v>
      </c>
      <c r="AE1406" s="405">
        <f t="shared" si="223"/>
        <v>5.5E-2</v>
      </c>
      <c r="AF1406" s="406">
        <f t="shared" si="232"/>
        <v>0</v>
      </c>
      <c r="AG1406" s="407">
        <f t="shared" si="233"/>
        <v>0</v>
      </c>
    </row>
    <row r="1407" spans="1:33" s="408" customFormat="1" ht="12" customHeight="1" x14ac:dyDescent="0.15">
      <c r="A1407" s="449">
        <v>9791036323560</v>
      </c>
      <c r="B1407" s="395">
        <v>65</v>
      </c>
      <c r="C1407" s="450" t="s">
        <v>698</v>
      </c>
      <c r="D1407" s="450" t="s">
        <v>3666</v>
      </c>
      <c r="E1407" s="450" t="s">
        <v>5510</v>
      </c>
      <c r="F1407" s="450" t="s">
        <v>2084</v>
      </c>
      <c r="G1407" s="514" t="s">
        <v>2592</v>
      </c>
      <c r="H1407" s="394">
        <f>VLOOKUP(A1407,'02.04.2024'!$A$2:$D$70989,3,FALSE)</f>
        <v>670</v>
      </c>
      <c r="I1407" s="414"/>
      <c r="J1407" s="395">
        <v>300</v>
      </c>
      <c r="K1407" s="396"/>
      <c r="L1407" s="396"/>
      <c r="M1407" s="396">
        <v>44433</v>
      </c>
      <c r="N1407" s="396"/>
      <c r="O1407" s="394">
        <v>9791036323560</v>
      </c>
      <c r="P1407" s="451" t="s">
        <v>2591</v>
      </c>
      <c r="Q1407" s="414">
        <v>6166981</v>
      </c>
      <c r="R1407" s="398">
        <v>14.9</v>
      </c>
      <c r="S1407" s="398">
        <f t="shared" si="234"/>
        <v>14.123222748815166</v>
      </c>
      <c r="T1407" s="452">
        <v>5.5E-2</v>
      </c>
      <c r="U1407" s="1077"/>
      <c r="V1407" s="400">
        <f t="shared" si="230"/>
        <v>0</v>
      </c>
      <c r="W1407" s="401">
        <f t="shared" si="222"/>
        <v>0</v>
      </c>
      <c r="X1407" s="402"/>
      <c r="Y1407" s="402"/>
      <c r="Z1407" s="402"/>
      <c r="AA1407" s="402"/>
      <c r="AB1407" s="402"/>
      <c r="AC1407" s="403">
        <f t="shared" si="231"/>
        <v>0</v>
      </c>
      <c r="AD1407" s="404">
        <f>IF($AC$2430&lt;85,AC1407,AC1407-(AC1407*'EN-TÊTE DÉLÉGUES'!$C$37))</f>
        <v>0</v>
      </c>
      <c r="AE1407" s="405">
        <f t="shared" si="223"/>
        <v>5.5E-2</v>
      </c>
      <c r="AF1407" s="406">
        <f t="shared" si="232"/>
        <v>0</v>
      </c>
      <c r="AG1407" s="407">
        <f t="shared" si="233"/>
        <v>0</v>
      </c>
    </row>
    <row r="1408" spans="1:33" s="408" customFormat="1" ht="12" customHeight="1" x14ac:dyDescent="0.15">
      <c r="A1408" s="449">
        <v>9791036323577</v>
      </c>
      <c r="B1408" s="395">
        <v>65</v>
      </c>
      <c r="C1408" s="450" t="s">
        <v>698</v>
      </c>
      <c r="D1408" s="450" t="s">
        <v>3666</v>
      </c>
      <c r="E1408" s="450" t="s">
        <v>5510</v>
      </c>
      <c r="F1408" s="450" t="s">
        <v>2084</v>
      </c>
      <c r="G1408" s="514" t="s">
        <v>3950</v>
      </c>
      <c r="H1408" s="394">
        <f>VLOOKUP(A1408,'02.04.2024'!$A$2:$D$70989,3,FALSE)</f>
        <v>1637</v>
      </c>
      <c r="I1408" s="414"/>
      <c r="J1408" s="395">
        <v>300</v>
      </c>
      <c r="K1408" s="396"/>
      <c r="L1408" s="396"/>
      <c r="M1408" s="396">
        <v>44734</v>
      </c>
      <c r="N1408" s="396"/>
      <c r="O1408" s="394">
        <v>9791036323577</v>
      </c>
      <c r="P1408" s="451" t="s">
        <v>3304</v>
      </c>
      <c r="Q1408" s="414">
        <v>6167104</v>
      </c>
      <c r="R1408" s="398">
        <v>14.9</v>
      </c>
      <c r="S1408" s="398">
        <f t="shared" si="234"/>
        <v>14.123222748815166</v>
      </c>
      <c r="T1408" s="452">
        <v>5.5E-2</v>
      </c>
      <c r="U1408" s="1077"/>
      <c r="V1408" s="400">
        <f t="shared" si="230"/>
        <v>0</v>
      </c>
      <c r="W1408" s="401">
        <f t="shared" si="222"/>
        <v>0</v>
      </c>
      <c r="X1408" s="402"/>
      <c r="Y1408" s="402"/>
      <c r="Z1408" s="402"/>
      <c r="AA1408" s="402"/>
      <c r="AB1408" s="402"/>
      <c r="AC1408" s="453">
        <f t="shared" si="231"/>
        <v>0</v>
      </c>
      <c r="AD1408" s="454">
        <f>IF($AC$2430&lt;85,AC1408,AC1408-(AC1408*'EN-TÊTE DÉLÉGUES'!$C$37))</f>
        <v>0</v>
      </c>
      <c r="AE1408" s="455">
        <f t="shared" si="223"/>
        <v>5.5E-2</v>
      </c>
      <c r="AF1408" s="456">
        <f t="shared" si="232"/>
        <v>0</v>
      </c>
      <c r="AG1408" s="457">
        <f t="shared" si="233"/>
        <v>0</v>
      </c>
    </row>
    <row r="1409" spans="1:33" s="509" customFormat="1" ht="12" customHeight="1" x14ac:dyDescent="0.15">
      <c r="A1409" s="495">
        <v>9782747047227</v>
      </c>
      <c r="B1409" s="500">
        <v>65</v>
      </c>
      <c r="C1409" s="497" t="s">
        <v>698</v>
      </c>
      <c r="D1409" s="497" t="s">
        <v>3666</v>
      </c>
      <c r="E1409" s="497" t="s">
        <v>5510</v>
      </c>
      <c r="F1409" s="497" t="s">
        <v>832</v>
      </c>
      <c r="G1409" s="498" t="s">
        <v>834</v>
      </c>
      <c r="H1409" s="499">
        <f>VLOOKUP(A1409,'02.04.2024'!$A$2:$D$70989,3,FALSE)</f>
        <v>0</v>
      </c>
      <c r="I1409" s="500" t="s">
        <v>377</v>
      </c>
      <c r="J1409" s="500">
        <v>700</v>
      </c>
      <c r="K1409" s="1156"/>
      <c r="L1409" s="501"/>
      <c r="M1409" s="501">
        <v>41802</v>
      </c>
      <c r="N1409" s="501"/>
      <c r="O1409" s="502">
        <v>9782747047227</v>
      </c>
      <c r="P1409" s="503" t="s">
        <v>113</v>
      </c>
      <c r="Q1409" s="502">
        <v>3295762</v>
      </c>
      <c r="R1409" s="504">
        <v>15.9</v>
      </c>
      <c r="S1409" s="504">
        <f t="shared" si="234"/>
        <v>15.071090047393366</v>
      </c>
      <c r="T1409" s="505">
        <v>5.5E-2</v>
      </c>
      <c r="U1409" s="1079"/>
      <c r="V1409" s="506">
        <f t="shared" si="230"/>
        <v>0</v>
      </c>
      <c r="W1409" s="507">
        <f t="shared" si="222"/>
        <v>0</v>
      </c>
      <c r="X1409" s="508"/>
      <c r="Y1409" s="508"/>
      <c r="Z1409" s="508"/>
      <c r="AA1409" s="508"/>
      <c r="AB1409" s="508"/>
      <c r="AC1409" s="421">
        <f t="shared" si="231"/>
        <v>0</v>
      </c>
      <c r="AD1409" s="422">
        <f>IF($AC$2430&lt;85,AC1409,AC1409-(AC1409*'EN-TÊTE DÉLÉGUES'!$C$37))</f>
        <v>0</v>
      </c>
      <c r="AE1409" s="423">
        <f t="shared" si="223"/>
        <v>5.5E-2</v>
      </c>
      <c r="AF1409" s="424">
        <f t="shared" si="232"/>
        <v>0</v>
      </c>
      <c r="AG1409" s="425">
        <f t="shared" si="233"/>
        <v>0</v>
      </c>
    </row>
    <row r="1410" spans="1:33" s="408" customFormat="1" ht="12" customHeight="1" x14ac:dyDescent="0.15">
      <c r="A1410" s="391">
        <v>9782747086073</v>
      </c>
      <c r="B1410" s="395">
        <v>65</v>
      </c>
      <c r="C1410" s="393" t="s">
        <v>698</v>
      </c>
      <c r="D1410" s="393" t="s">
        <v>381</v>
      </c>
      <c r="E1410" s="393" t="s">
        <v>5510</v>
      </c>
      <c r="F1410" s="393" t="s">
        <v>1703</v>
      </c>
      <c r="G1410" s="450" t="s">
        <v>833</v>
      </c>
      <c r="H1410" s="394">
        <f>VLOOKUP(A1410,'02.04.2024'!$A$2:$D$70989,3,FALSE)</f>
        <v>5342</v>
      </c>
      <c r="I1410" s="395"/>
      <c r="J1410" s="395">
        <v>200</v>
      </c>
      <c r="K1410" s="396"/>
      <c r="L1410" s="396"/>
      <c r="M1410" s="396">
        <v>43005</v>
      </c>
      <c r="N1410" s="396"/>
      <c r="O1410" s="397">
        <v>9782747086073</v>
      </c>
      <c r="P1410" s="409" t="s">
        <v>453</v>
      </c>
      <c r="Q1410" s="397">
        <v>7886162</v>
      </c>
      <c r="R1410" s="398">
        <v>8.3000000000000007</v>
      </c>
      <c r="S1410" s="398">
        <f t="shared" si="234"/>
        <v>7.867298578199053</v>
      </c>
      <c r="T1410" s="399">
        <v>5.5E-2</v>
      </c>
      <c r="U1410" s="1077"/>
      <c r="V1410" s="400">
        <f t="shared" si="230"/>
        <v>0</v>
      </c>
      <c r="W1410" s="401">
        <f t="shared" ref="W1410:W1473" si="235">$R1410*$U1410</f>
        <v>0</v>
      </c>
      <c r="X1410" s="402"/>
      <c r="Y1410" s="402"/>
      <c r="Z1410" s="402"/>
      <c r="AA1410" s="402"/>
      <c r="AB1410" s="402"/>
      <c r="AC1410" s="403">
        <f t="shared" si="231"/>
        <v>0</v>
      </c>
      <c r="AD1410" s="404">
        <f>IF($AC$2430&lt;85,AC1410,AC1410-(AC1410*'EN-TÊTE DÉLÉGUES'!$C$37))</f>
        <v>0</v>
      </c>
      <c r="AE1410" s="405">
        <f t="shared" ref="AE1410:AE1473" si="236">IF(T1410=5.5%,0.055,IF(T1410=20%,0.2))</f>
        <v>5.5E-2</v>
      </c>
      <c r="AF1410" s="406">
        <f t="shared" si="232"/>
        <v>0</v>
      </c>
      <c r="AG1410" s="407">
        <f t="shared" si="233"/>
        <v>0</v>
      </c>
    </row>
    <row r="1411" spans="1:33" s="408" customFormat="1" ht="12" customHeight="1" x14ac:dyDescent="0.15">
      <c r="A1411" s="449">
        <v>9782747086080</v>
      </c>
      <c r="B1411" s="395">
        <v>65</v>
      </c>
      <c r="C1411" s="450" t="s">
        <v>698</v>
      </c>
      <c r="D1411" s="393" t="s">
        <v>381</v>
      </c>
      <c r="E1411" s="393" t="s">
        <v>5510</v>
      </c>
      <c r="F1411" s="450" t="s">
        <v>1703</v>
      </c>
      <c r="G1411" s="450" t="s">
        <v>837</v>
      </c>
      <c r="H1411" s="394">
        <f>VLOOKUP(A1411,'02.04.2024'!$A$2:$D$70989,3,FALSE)</f>
        <v>3541</v>
      </c>
      <c r="I1411" s="395"/>
      <c r="J1411" s="414">
        <v>200</v>
      </c>
      <c r="K1411" s="396"/>
      <c r="L1411" s="396"/>
      <c r="M1411" s="396">
        <v>43145</v>
      </c>
      <c r="N1411" s="579"/>
      <c r="O1411" s="394">
        <v>9782747086080</v>
      </c>
      <c r="P1411" s="451" t="s">
        <v>510</v>
      </c>
      <c r="Q1411" s="394">
        <v>7886038</v>
      </c>
      <c r="R1411" s="398">
        <v>8.3000000000000007</v>
      </c>
      <c r="S1411" s="398">
        <f t="shared" si="234"/>
        <v>7.867298578199053</v>
      </c>
      <c r="T1411" s="452">
        <v>5.5E-2</v>
      </c>
      <c r="U1411" s="1077"/>
      <c r="V1411" s="400">
        <f t="shared" si="230"/>
        <v>0</v>
      </c>
      <c r="W1411" s="401">
        <f t="shared" si="235"/>
        <v>0</v>
      </c>
      <c r="X1411" s="402"/>
      <c r="Y1411" s="402"/>
      <c r="Z1411" s="402"/>
      <c r="AA1411" s="402"/>
      <c r="AB1411" s="402"/>
      <c r="AC1411" s="403">
        <f t="shared" si="231"/>
        <v>0</v>
      </c>
      <c r="AD1411" s="404">
        <f>IF($AC$2430&lt;85,AC1411,AC1411-(AC1411*'EN-TÊTE DÉLÉGUES'!$C$37))</f>
        <v>0</v>
      </c>
      <c r="AE1411" s="405">
        <f t="shared" si="236"/>
        <v>5.5E-2</v>
      </c>
      <c r="AF1411" s="406">
        <f t="shared" si="232"/>
        <v>0</v>
      </c>
      <c r="AG1411" s="407">
        <f t="shared" si="233"/>
        <v>0</v>
      </c>
    </row>
    <row r="1412" spans="1:33" s="408" customFormat="1" ht="12" customHeight="1" x14ac:dyDescent="0.15">
      <c r="A1412" s="449">
        <v>9782747086097</v>
      </c>
      <c r="B1412" s="395">
        <v>65</v>
      </c>
      <c r="C1412" s="450" t="s">
        <v>698</v>
      </c>
      <c r="D1412" s="393" t="s">
        <v>381</v>
      </c>
      <c r="E1412" s="393" t="s">
        <v>5510</v>
      </c>
      <c r="F1412" s="450" t="s">
        <v>1703</v>
      </c>
      <c r="G1412" s="450" t="s">
        <v>838</v>
      </c>
      <c r="H1412" s="394">
        <f>VLOOKUP(A1412,'02.04.2024'!$A$2:$D$70989,3,FALSE)</f>
        <v>2109</v>
      </c>
      <c r="I1412" s="395"/>
      <c r="J1412" s="414">
        <v>200</v>
      </c>
      <c r="K1412" s="396"/>
      <c r="L1412" s="396"/>
      <c r="M1412" s="396">
        <v>43229</v>
      </c>
      <c r="N1412" s="396"/>
      <c r="O1412" s="394">
        <v>9782747086097</v>
      </c>
      <c r="P1412" s="451" t="s">
        <v>539</v>
      </c>
      <c r="Q1412" s="394">
        <v>7885915</v>
      </c>
      <c r="R1412" s="398">
        <v>8.3000000000000007</v>
      </c>
      <c r="S1412" s="398">
        <f t="shared" si="234"/>
        <v>7.867298578199053</v>
      </c>
      <c r="T1412" s="452">
        <v>5.5E-2</v>
      </c>
      <c r="U1412" s="1077"/>
      <c r="V1412" s="400">
        <f t="shared" si="230"/>
        <v>0</v>
      </c>
      <c r="W1412" s="401">
        <f t="shared" si="235"/>
        <v>0</v>
      </c>
      <c r="X1412" s="402"/>
      <c r="Y1412" s="402"/>
      <c r="Z1412" s="402"/>
      <c r="AA1412" s="402"/>
      <c r="AB1412" s="402"/>
      <c r="AC1412" s="403">
        <f t="shared" si="231"/>
        <v>0</v>
      </c>
      <c r="AD1412" s="404">
        <f>IF($AC$2430&lt;85,AC1412,AC1412-(AC1412*'EN-TÊTE DÉLÉGUES'!$C$37))</f>
        <v>0</v>
      </c>
      <c r="AE1412" s="405">
        <f t="shared" si="236"/>
        <v>5.5E-2</v>
      </c>
      <c r="AF1412" s="406">
        <f t="shared" si="232"/>
        <v>0</v>
      </c>
      <c r="AG1412" s="407">
        <f t="shared" si="233"/>
        <v>0</v>
      </c>
    </row>
    <row r="1413" spans="1:33" s="408" customFormat="1" ht="12" customHeight="1" x14ac:dyDescent="0.15">
      <c r="A1413" s="449">
        <v>9782747088336</v>
      </c>
      <c r="B1413" s="395">
        <v>65</v>
      </c>
      <c r="C1413" s="393" t="s">
        <v>698</v>
      </c>
      <c r="D1413" s="393" t="s">
        <v>381</v>
      </c>
      <c r="E1413" s="393" t="s">
        <v>5510</v>
      </c>
      <c r="F1413" s="450" t="s">
        <v>1703</v>
      </c>
      <c r="G1413" s="514" t="s">
        <v>835</v>
      </c>
      <c r="H1413" s="394">
        <f>VLOOKUP(A1413,'02.04.2024'!$A$2:$D$70989,3,FALSE)</f>
        <v>1175</v>
      </c>
      <c r="I1413" s="414"/>
      <c r="J1413" s="414">
        <v>200</v>
      </c>
      <c r="K1413" s="396"/>
      <c r="L1413" s="396"/>
      <c r="M1413" s="396">
        <v>43411</v>
      </c>
      <c r="N1413" s="396"/>
      <c r="O1413" s="394">
        <v>9782747088336</v>
      </c>
      <c r="P1413" s="451" t="s">
        <v>654</v>
      </c>
      <c r="Q1413" s="414">
        <v>6886767</v>
      </c>
      <c r="R1413" s="398">
        <v>8.3000000000000007</v>
      </c>
      <c r="S1413" s="398">
        <f t="shared" si="234"/>
        <v>7.867298578199053</v>
      </c>
      <c r="T1413" s="452">
        <v>5.5E-2</v>
      </c>
      <c r="U1413" s="1077"/>
      <c r="V1413" s="400">
        <f t="shared" si="230"/>
        <v>0</v>
      </c>
      <c r="W1413" s="401">
        <f t="shared" si="235"/>
        <v>0</v>
      </c>
      <c r="X1413" s="402"/>
      <c r="Y1413" s="402"/>
      <c r="Z1413" s="402"/>
      <c r="AA1413" s="402"/>
      <c r="AB1413" s="402"/>
      <c r="AC1413" s="403">
        <f t="shared" si="231"/>
        <v>0</v>
      </c>
      <c r="AD1413" s="404">
        <f>IF($AC$2430&lt;85,AC1413,AC1413-(AC1413*'EN-TÊTE DÉLÉGUES'!$C$37))</f>
        <v>0</v>
      </c>
      <c r="AE1413" s="405">
        <f t="shared" si="236"/>
        <v>5.5E-2</v>
      </c>
      <c r="AF1413" s="406">
        <f t="shared" si="232"/>
        <v>0</v>
      </c>
      <c r="AG1413" s="407">
        <f t="shared" si="233"/>
        <v>0</v>
      </c>
    </row>
    <row r="1414" spans="1:33" s="408" customFormat="1" ht="12" customHeight="1" x14ac:dyDescent="0.15">
      <c r="A1414" s="449">
        <v>9782747088350</v>
      </c>
      <c r="B1414" s="395">
        <v>65</v>
      </c>
      <c r="C1414" s="450" t="s">
        <v>698</v>
      </c>
      <c r="D1414" s="393" t="s">
        <v>381</v>
      </c>
      <c r="E1414" s="393" t="s">
        <v>5510</v>
      </c>
      <c r="F1414" s="450" t="s">
        <v>1703</v>
      </c>
      <c r="G1414" s="514" t="s">
        <v>836</v>
      </c>
      <c r="H1414" s="394">
        <f>VLOOKUP(A1414,'02.04.2024'!$A$2:$D$70989,3,FALSE)</f>
        <v>1090</v>
      </c>
      <c r="I1414" s="414"/>
      <c r="J1414" s="414">
        <v>200</v>
      </c>
      <c r="K1414" s="396"/>
      <c r="L1414" s="396"/>
      <c r="M1414" s="396">
        <v>43474</v>
      </c>
      <c r="N1414" s="396"/>
      <c r="O1414" s="394">
        <v>9782747088350</v>
      </c>
      <c r="P1414" s="451" t="s">
        <v>1138</v>
      </c>
      <c r="Q1414" s="414">
        <v>6887013</v>
      </c>
      <c r="R1414" s="398">
        <v>8.3000000000000007</v>
      </c>
      <c r="S1414" s="398">
        <f t="shared" si="234"/>
        <v>7.867298578199053</v>
      </c>
      <c r="T1414" s="452">
        <v>5.5E-2</v>
      </c>
      <c r="U1414" s="1077"/>
      <c r="V1414" s="400">
        <f t="shared" si="230"/>
        <v>0</v>
      </c>
      <c r="W1414" s="401">
        <f t="shared" si="235"/>
        <v>0</v>
      </c>
      <c r="X1414" s="402"/>
      <c r="Y1414" s="402"/>
      <c r="Z1414" s="402"/>
      <c r="AA1414" s="402"/>
      <c r="AB1414" s="402"/>
      <c r="AC1414" s="403">
        <f t="shared" si="231"/>
        <v>0</v>
      </c>
      <c r="AD1414" s="404">
        <f>IF($AC$2430&lt;85,AC1414,AC1414-(AC1414*'EN-TÊTE DÉLÉGUES'!$C$37))</f>
        <v>0</v>
      </c>
      <c r="AE1414" s="405">
        <f t="shared" si="236"/>
        <v>5.5E-2</v>
      </c>
      <c r="AF1414" s="406">
        <f t="shared" si="232"/>
        <v>0</v>
      </c>
      <c r="AG1414" s="407">
        <f t="shared" si="233"/>
        <v>0</v>
      </c>
    </row>
    <row r="1415" spans="1:33" s="408" customFormat="1" ht="12" customHeight="1" x14ac:dyDescent="0.15">
      <c r="A1415" s="449">
        <v>9782747088374</v>
      </c>
      <c r="B1415" s="395">
        <v>65</v>
      </c>
      <c r="C1415" s="393" t="s">
        <v>698</v>
      </c>
      <c r="D1415" s="393" t="s">
        <v>381</v>
      </c>
      <c r="E1415" s="393" t="s">
        <v>5510</v>
      </c>
      <c r="F1415" s="450" t="s">
        <v>1703</v>
      </c>
      <c r="G1415" s="514" t="s">
        <v>1442</v>
      </c>
      <c r="H1415" s="394">
        <f>VLOOKUP(A1415,'02.04.2024'!$A$2:$D$70989,3,FALSE)</f>
        <v>1570</v>
      </c>
      <c r="I1415" s="414"/>
      <c r="J1415" s="395">
        <v>200</v>
      </c>
      <c r="K1415" s="396"/>
      <c r="L1415" s="396"/>
      <c r="M1415" s="396">
        <v>43621</v>
      </c>
      <c r="N1415" s="396"/>
      <c r="O1415" s="394">
        <v>9782747088374</v>
      </c>
      <c r="P1415" s="451" t="s">
        <v>1139</v>
      </c>
      <c r="Q1415" s="414">
        <v>6864370</v>
      </c>
      <c r="R1415" s="398">
        <v>8.3000000000000007</v>
      </c>
      <c r="S1415" s="398">
        <f t="shared" si="234"/>
        <v>7.867298578199053</v>
      </c>
      <c r="T1415" s="452">
        <v>5.5E-2</v>
      </c>
      <c r="U1415" s="1077"/>
      <c r="V1415" s="400">
        <f t="shared" si="230"/>
        <v>0</v>
      </c>
      <c r="W1415" s="401">
        <f t="shared" si="235"/>
        <v>0</v>
      </c>
      <c r="X1415" s="402"/>
      <c r="Y1415" s="402"/>
      <c r="Z1415" s="402"/>
      <c r="AA1415" s="402"/>
      <c r="AB1415" s="402"/>
      <c r="AC1415" s="403">
        <f t="shared" si="231"/>
        <v>0</v>
      </c>
      <c r="AD1415" s="404">
        <f>IF($AC$2430&lt;85,AC1415,AC1415-(AC1415*'EN-TÊTE DÉLÉGUES'!$C$37))</f>
        <v>0</v>
      </c>
      <c r="AE1415" s="405">
        <f t="shared" si="236"/>
        <v>5.5E-2</v>
      </c>
      <c r="AF1415" s="406">
        <f t="shared" si="232"/>
        <v>0</v>
      </c>
      <c r="AG1415" s="407">
        <f t="shared" si="233"/>
        <v>0</v>
      </c>
    </row>
    <row r="1416" spans="1:33" s="408" customFormat="1" ht="12" customHeight="1" x14ac:dyDescent="0.15">
      <c r="A1416" s="391">
        <v>9782747088343</v>
      </c>
      <c r="B1416" s="395">
        <v>65</v>
      </c>
      <c r="C1416" s="426" t="s">
        <v>698</v>
      </c>
      <c r="D1416" s="393" t="s">
        <v>381</v>
      </c>
      <c r="E1416" s="393" t="s">
        <v>5510</v>
      </c>
      <c r="F1416" s="393" t="s">
        <v>1704</v>
      </c>
      <c r="G1416" s="393" t="s">
        <v>1531</v>
      </c>
      <c r="H1416" s="394">
        <f>VLOOKUP(A1416,'02.04.2024'!$A$2:$D$70989,3,FALSE)</f>
        <v>1197</v>
      </c>
      <c r="I1416" s="395"/>
      <c r="J1416" s="414">
        <v>200</v>
      </c>
      <c r="K1416" s="396"/>
      <c r="L1416" s="396"/>
      <c r="M1416" s="396">
        <v>43740</v>
      </c>
      <c r="N1416" s="396"/>
      <c r="O1416" s="397">
        <v>9782747088343</v>
      </c>
      <c r="P1416" s="409" t="s">
        <v>1377</v>
      </c>
      <c r="Q1416" s="397">
        <v>6886890</v>
      </c>
      <c r="R1416" s="398">
        <v>8.3000000000000007</v>
      </c>
      <c r="S1416" s="398">
        <f t="shared" si="234"/>
        <v>7.867298578199053</v>
      </c>
      <c r="T1416" s="399">
        <v>5.5E-2</v>
      </c>
      <c r="U1416" s="1077"/>
      <c r="V1416" s="400">
        <f t="shared" ref="V1416:V1422" si="237">AC1416</f>
        <v>0</v>
      </c>
      <c r="W1416" s="401">
        <f t="shared" si="235"/>
        <v>0</v>
      </c>
      <c r="X1416" s="402"/>
      <c r="Y1416" s="402"/>
      <c r="Z1416" s="402"/>
      <c r="AA1416" s="402"/>
      <c r="AB1416" s="402"/>
      <c r="AC1416" s="403">
        <f t="shared" ref="AC1416:AC1422" si="238">W1416/(1+AE1416)</f>
        <v>0</v>
      </c>
      <c r="AD1416" s="404">
        <f>IF($AC$2430&lt;85,AC1416,AC1416-(AC1416*'EN-TÊTE DÉLÉGUES'!$C$37))</f>
        <v>0</v>
      </c>
      <c r="AE1416" s="405">
        <f t="shared" si="236"/>
        <v>5.5E-2</v>
      </c>
      <c r="AF1416" s="406">
        <f t="shared" ref="AF1416:AF1422" si="239">+AD1416*AE1416</f>
        <v>0</v>
      </c>
      <c r="AG1416" s="407">
        <f t="shared" ref="AG1416:AG1422" si="240">+AD1416+AF1416</f>
        <v>0</v>
      </c>
    </row>
    <row r="1417" spans="1:33" s="408" customFormat="1" ht="12" customHeight="1" x14ac:dyDescent="0.15">
      <c r="A1417" s="391">
        <v>9782747088367</v>
      </c>
      <c r="B1417" s="395">
        <v>65</v>
      </c>
      <c r="C1417" s="426" t="s">
        <v>698</v>
      </c>
      <c r="D1417" s="393" t="s">
        <v>381</v>
      </c>
      <c r="E1417" s="393" t="s">
        <v>5510</v>
      </c>
      <c r="F1417" s="393" t="s">
        <v>1704</v>
      </c>
      <c r="G1417" s="393" t="s">
        <v>1595</v>
      </c>
      <c r="H1417" s="394">
        <f>VLOOKUP(A1417,'02.04.2024'!$A$2:$D$70989,3,FALSE)</f>
        <v>1402</v>
      </c>
      <c r="I1417" s="395"/>
      <c r="J1417" s="414">
        <v>200</v>
      </c>
      <c r="K1417" s="396"/>
      <c r="L1417" s="396"/>
      <c r="M1417" s="396">
        <v>43832</v>
      </c>
      <c r="N1417" s="396"/>
      <c r="O1417" s="397">
        <v>9782747088367</v>
      </c>
      <c r="P1417" s="409" t="s">
        <v>1495</v>
      </c>
      <c r="Q1417" s="397">
        <v>6887505</v>
      </c>
      <c r="R1417" s="398">
        <v>8.3000000000000007</v>
      </c>
      <c r="S1417" s="398">
        <f t="shared" si="234"/>
        <v>7.867298578199053</v>
      </c>
      <c r="T1417" s="399">
        <v>5.5E-2</v>
      </c>
      <c r="U1417" s="1077"/>
      <c r="V1417" s="400">
        <f t="shared" si="237"/>
        <v>0</v>
      </c>
      <c r="W1417" s="401">
        <f t="shared" si="235"/>
        <v>0</v>
      </c>
      <c r="X1417" s="402"/>
      <c r="Y1417" s="402"/>
      <c r="Z1417" s="402"/>
      <c r="AA1417" s="402"/>
      <c r="AB1417" s="402"/>
      <c r="AC1417" s="403">
        <f t="shared" si="238"/>
        <v>0</v>
      </c>
      <c r="AD1417" s="404">
        <f>IF($AC$2430&lt;85,AC1417,AC1417-(AC1417*'EN-TÊTE DÉLÉGUES'!$C$37))</f>
        <v>0</v>
      </c>
      <c r="AE1417" s="405">
        <f t="shared" si="236"/>
        <v>5.5E-2</v>
      </c>
      <c r="AF1417" s="406">
        <f t="shared" si="239"/>
        <v>0</v>
      </c>
      <c r="AG1417" s="407">
        <f t="shared" si="240"/>
        <v>0</v>
      </c>
    </row>
    <row r="1418" spans="1:33" s="408" customFormat="1" ht="12" customHeight="1" x14ac:dyDescent="0.15">
      <c r="A1418" s="449">
        <v>9782747088381</v>
      </c>
      <c r="B1418" s="395">
        <v>65</v>
      </c>
      <c r="C1418" s="426" t="s">
        <v>698</v>
      </c>
      <c r="D1418" s="393" t="s">
        <v>381</v>
      </c>
      <c r="E1418" s="393" t="s">
        <v>5510</v>
      </c>
      <c r="F1418" s="393" t="s">
        <v>1704</v>
      </c>
      <c r="G1418" s="450" t="s">
        <v>1227</v>
      </c>
      <c r="H1418" s="394">
        <f>VLOOKUP(A1418,'02.04.2024'!$A$2:$D$70989,3,FALSE)</f>
        <v>473</v>
      </c>
      <c r="I1418" s="395"/>
      <c r="J1418" s="414">
        <v>200</v>
      </c>
      <c r="K1418" s="396"/>
      <c r="L1418" s="396"/>
      <c r="M1418" s="396">
        <v>43985</v>
      </c>
      <c r="N1418" s="579"/>
      <c r="O1418" s="394">
        <v>9782747088381</v>
      </c>
      <c r="P1418" s="451" t="s">
        <v>1911</v>
      </c>
      <c r="Q1418" s="394">
        <v>6877295</v>
      </c>
      <c r="R1418" s="398">
        <v>8.3000000000000007</v>
      </c>
      <c r="S1418" s="398">
        <f t="shared" si="234"/>
        <v>7.867298578199053</v>
      </c>
      <c r="T1418" s="452">
        <v>5.5E-2</v>
      </c>
      <c r="U1418" s="1077"/>
      <c r="V1418" s="400">
        <f t="shared" si="237"/>
        <v>0</v>
      </c>
      <c r="W1418" s="401">
        <f t="shared" si="235"/>
        <v>0</v>
      </c>
      <c r="X1418" s="402"/>
      <c r="Y1418" s="402"/>
      <c r="Z1418" s="402"/>
      <c r="AA1418" s="402"/>
      <c r="AB1418" s="402"/>
      <c r="AC1418" s="403">
        <f t="shared" si="238"/>
        <v>0</v>
      </c>
      <c r="AD1418" s="404">
        <f>IF($AC$2430&lt;85,AC1418,AC1418-(AC1418*'EN-TÊTE DÉLÉGUES'!$C$37))</f>
        <v>0</v>
      </c>
      <c r="AE1418" s="405">
        <f t="shared" si="236"/>
        <v>5.5E-2</v>
      </c>
      <c r="AF1418" s="406">
        <f t="shared" si="239"/>
        <v>0</v>
      </c>
      <c r="AG1418" s="407">
        <f t="shared" si="240"/>
        <v>0</v>
      </c>
    </row>
    <row r="1419" spans="1:33" s="408" customFormat="1" ht="12" customHeight="1" x14ac:dyDescent="0.15">
      <c r="A1419" s="449">
        <v>9791036319426</v>
      </c>
      <c r="B1419" s="395">
        <v>65</v>
      </c>
      <c r="C1419" s="426" t="s">
        <v>698</v>
      </c>
      <c r="D1419" s="393" t="s">
        <v>381</v>
      </c>
      <c r="E1419" s="393" t="s">
        <v>5510</v>
      </c>
      <c r="F1419" s="393" t="s">
        <v>1704</v>
      </c>
      <c r="G1419" s="450" t="s">
        <v>1228</v>
      </c>
      <c r="H1419" s="394">
        <f>VLOOKUP(A1419,'02.04.2024'!$A$2:$D$70989,3,FALSE)</f>
        <v>1277</v>
      </c>
      <c r="I1419" s="395"/>
      <c r="J1419" s="414">
        <v>200</v>
      </c>
      <c r="K1419" s="396"/>
      <c r="L1419" s="396"/>
      <c r="M1419" s="396">
        <v>44118</v>
      </c>
      <c r="N1419" s="579"/>
      <c r="O1419" s="394">
        <v>9791036319426</v>
      </c>
      <c r="P1419" s="451" t="s">
        <v>2058</v>
      </c>
      <c r="Q1419" s="394">
        <v>4680859</v>
      </c>
      <c r="R1419" s="398">
        <v>8.3000000000000007</v>
      </c>
      <c r="S1419" s="398">
        <f t="shared" si="234"/>
        <v>7.867298578199053</v>
      </c>
      <c r="T1419" s="452">
        <v>5.5E-2</v>
      </c>
      <c r="U1419" s="1077"/>
      <c r="V1419" s="400">
        <f t="shared" si="237"/>
        <v>0</v>
      </c>
      <c r="W1419" s="401">
        <f t="shared" si="235"/>
        <v>0</v>
      </c>
      <c r="X1419" s="402"/>
      <c r="Y1419" s="402"/>
      <c r="Z1419" s="402"/>
      <c r="AA1419" s="402"/>
      <c r="AB1419" s="402"/>
      <c r="AC1419" s="403">
        <f t="shared" si="238"/>
        <v>0</v>
      </c>
      <c r="AD1419" s="404">
        <f>IF($AC$2430&lt;85,AC1419,AC1419-(AC1419*'EN-TÊTE DÉLÉGUES'!$C$37))</f>
        <v>0</v>
      </c>
      <c r="AE1419" s="405">
        <f t="shared" si="236"/>
        <v>5.5E-2</v>
      </c>
      <c r="AF1419" s="406">
        <f t="shared" si="239"/>
        <v>0</v>
      </c>
      <c r="AG1419" s="407">
        <f t="shared" si="240"/>
        <v>0</v>
      </c>
    </row>
    <row r="1420" spans="1:33" s="408" customFormat="1" ht="12" customHeight="1" x14ac:dyDescent="0.15">
      <c r="A1420" s="449">
        <v>9791036319433</v>
      </c>
      <c r="B1420" s="395">
        <v>65</v>
      </c>
      <c r="C1420" s="426" t="s">
        <v>698</v>
      </c>
      <c r="D1420" s="393" t="s">
        <v>381</v>
      </c>
      <c r="E1420" s="393" t="s">
        <v>5510</v>
      </c>
      <c r="F1420" s="393" t="s">
        <v>1704</v>
      </c>
      <c r="G1420" s="450" t="s">
        <v>2305</v>
      </c>
      <c r="H1420" s="394">
        <f>VLOOKUP(A1420,'02.04.2024'!$A$2:$D$70989,3,FALSE)</f>
        <v>953</v>
      </c>
      <c r="I1420" s="395"/>
      <c r="J1420" s="414">
        <v>200</v>
      </c>
      <c r="K1420" s="396"/>
      <c r="L1420" s="396"/>
      <c r="M1420" s="396">
        <v>44209</v>
      </c>
      <c r="N1420" s="579"/>
      <c r="O1420" s="394">
        <v>9791036319433</v>
      </c>
      <c r="P1420" s="451" t="s">
        <v>2303</v>
      </c>
      <c r="Q1420" s="394">
        <v>4679260</v>
      </c>
      <c r="R1420" s="398">
        <v>8.3000000000000007</v>
      </c>
      <c r="S1420" s="398">
        <f t="shared" si="234"/>
        <v>7.867298578199053</v>
      </c>
      <c r="T1420" s="452">
        <v>5.5E-2</v>
      </c>
      <c r="U1420" s="1077"/>
      <c r="V1420" s="400">
        <f t="shared" si="237"/>
        <v>0</v>
      </c>
      <c r="W1420" s="401">
        <f t="shared" si="235"/>
        <v>0</v>
      </c>
      <c r="X1420" s="402"/>
      <c r="Y1420" s="402"/>
      <c r="Z1420" s="402"/>
      <c r="AA1420" s="402"/>
      <c r="AB1420" s="402"/>
      <c r="AC1420" s="403">
        <f t="shared" si="238"/>
        <v>0</v>
      </c>
      <c r="AD1420" s="404">
        <f>IF($AC$2430&lt;85,AC1420,AC1420-(AC1420*'EN-TÊTE DÉLÉGUES'!$C$37))</f>
        <v>0</v>
      </c>
      <c r="AE1420" s="405">
        <f t="shared" si="236"/>
        <v>5.5E-2</v>
      </c>
      <c r="AF1420" s="406">
        <f t="shared" si="239"/>
        <v>0</v>
      </c>
      <c r="AG1420" s="407">
        <f t="shared" si="240"/>
        <v>0</v>
      </c>
    </row>
    <row r="1421" spans="1:33" s="408" customFormat="1" ht="12" customHeight="1" x14ac:dyDescent="0.15">
      <c r="A1421" s="449">
        <v>9791036319440</v>
      </c>
      <c r="B1421" s="395">
        <v>65</v>
      </c>
      <c r="C1421" s="426" t="s">
        <v>698</v>
      </c>
      <c r="D1421" s="393" t="s">
        <v>381</v>
      </c>
      <c r="E1421" s="393" t="s">
        <v>5510</v>
      </c>
      <c r="F1421" s="393" t="s">
        <v>1704</v>
      </c>
      <c r="G1421" s="450" t="s">
        <v>2306</v>
      </c>
      <c r="H1421" s="394">
        <f>VLOOKUP(A1421,'02.04.2024'!$A$2:$D$70989,3,FALSE)</f>
        <v>1288</v>
      </c>
      <c r="I1421" s="395"/>
      <c r="J1421" s="414">
        <v>200</v>
      </c>
      <c r="K1421" s="396"/>
      <c r="L1421" s="396"/>
      <c r="M1421" s="396">
        <v>44349</v>
      </c>
      <c r="N1421" s="396"/>
      <c r="O1421" s="394">
        <v>9791036319440</v>
      </c>
      <c r="P1421" s="451" t="s">
        <v>2304</v>
      </c>
      <c r="Q1421" s="394">
        <v>4680982</v>
      </c>
      <c r="R1421" s="398">
        <v>8.3000000000000007</v>
      </c>
      <c r="S1421" s="398">
        <f t="shared" si="234"/>
        <v>7.867298578199053</v>
      </c>
      <c r="T1421" s="452">
        <v>5.5E-2</v>
      </c>
      <c r="U1421" s="1077"/>
      <c r="V1421" s="400">
        <f t="shared" si="237"/>
        <v>0</v>
      </c>
      <c r="W1421" s="401">
        <f t="shared" si="235"/>
        <v>0</v>
      </c>
      <c r="X1421" s="402"/>
      <c r="Y1421" s="402"/>
      <c r="Z1421" s="402"/>
      <c r="AA1421" s="402"/>
      <c r="AB1421" s="402"/>
      <c r="AC1421" s="403">
        <f t="shared" si="238"/>
        <v>0</v>
      </c>
      <c r="AD1421" s="404">
        <f>IF($AC$2430&lt;85,AC1421,AC1421-(AC1421*'EN-TÊTE DÉLÉGUES'!$C$37))</f>
        <v>0</v>
      </c>
      <c r="AE1421" s="405">
        <f t="shared" si="236"/>
        <v>5.5E-2</v>
      </c>
      <c r="AF1421" s="406">
        <f t="shared" si="239"/>
        <v>0</v>
      </c>
      <c r="AG1421" s="407">
        <f t="shared" si="240"/>
        <v>0</v>
      </c>
    </row>
    <row r="1422" spans="1:33" s="408" customFormat="1" ht="12" customHeight="1" x14ac:dyDescent="0.15">
      <c r="A1422" s="391">
        <v>9782747062022</v>
      </c>
      <c r="B1422" s="395">
        <v>66</v>
      </c>
      <c r="C1422" s="393" t="s">
        <v>696</v>
      </c>
      <c r="D1422" s="393" t="s">
        <v>3666</v>
      </c>
      <c r="E1422" s="393" t="s">
        <v>5510</v>
      </c>
      <c r="F1422" s="393" t="s">
        <v>3671</v>
      </c>
      <c r="G1422" s="450" t="s">
        <v>1220</v>
      </c>
      <c r="H1422" s="394">
        <f>VLOOKUP(A1422,'02.04.2024'!$A$2:$D$70989,3,FALSE)</f>
        <v>98</v>
      </c>
      <c r="I1422" s="395"/>
      <c r="J1422" s="395">
        <v>300</v>
      </c>
      <c r="K1422" s="396"/>
      <c r="L1422" s="396"/>
      <c r="M1422" s="396">
        <v>42683</v>
      </c>
      <c r="N1422" s="396"/>
      <c r="O1422" s="397">
        <v>9782747062022</v>
      </c>
      <c r="P1422" s="409" t="s">
        <v>285</v>
      </c>
      <c r="Q1422" s="397">
        <v>3233476</v>
      </c>
      <c r="R1422" s="398">
        <v>13.9</v>
      </c>
      <c r="S1422" s="398">
        <f t="shared" si="234"/>
        <v>13.175355450236967</v>
      </c>
      <c r="T1422" s="399">
        <v>5.5E-2</v>
      </c>
      <c r="U1422" s="1077"/>
      <c r="V1422" s="400">
        <f t="shared" si="237"/>
        <v>0</v>
      </c>
      <c r="W1422" s="401">
        <f t="shared" si="235"/>
        <v>0</v>
      </c>
      <c r="X1422" s="402"/>
      <c r="Y1422" s="402"/>
      <c r="Z1422" s="402"/>
      <c r="AA1422" s="402"/>
      <c r="AB1422" s="402"/>
      <c r="AC1422" s="403">
        <f t="shared" si="238"/>
        <v>0</v>
      </c>
      <c r="AD1422" s="404">
        <f>IF($AC$2430&lt;85,AC1422,AC1422-(AC1422*'EN-TÊTE DÉLÉGUES'!$C$37))</f>
        <v>0</v>
      </c>
      <c r="AE1422" s="405">
        <f t="shared" si="236"/>
        <v>5.5E-2</v>
      </c>
      <c r="AF1422" s="406">
        <f t="shared" si="239"/>
        <v>0</v>
      </c>
      <c r="AG1422" s="407">
        <f t="shared" si="240"/>
        <v>0</v>
      </c>
    </row>
    <row r="1423" spans="1:33" s="408" customFormat="1" ht="12" customHeight="1" x14ac:dyDescent="0.15">
      <c r="A1423" s="391">
        <v>9782747006606</v>
      </c>
      <c r="B1423" s="395">
        <v>66</v>
      </c>
      <c r="C1423" s="393" t="s">
        <v>696</v>
      </c>
      <c r="D1423" s="393" t="s">
        <v>3666</v>
      </c>
      <c r="E1423" s="393" t="s">
        <v>5510</v>
      </c>
      <c r="F1423" s="393" t="s">
        <v>3671</v>
      </c>
      <c r="G1423" s="450" t="s">
        <v>3660</v>
      </c>
      <c r="H1423" s="394">
        <f>VLOOKUP(A1423,'02.04.2024'!$A$2:$D$70989,3,FALSE)</f>
        <v>1196</v>
      </c>
      <c r="I1423" s="395"/>
      <c r="J1423" s="395">
        <v>200</v>
      </c>
      <c r="K1423" s="396"/>
      <c r="L1423" s="396"/>
      <c r="M1423" s="396">
        <v>37530</v>
      </c>
      <c r="N1423" s="579"/>
      <c r="O1423" s="397">
        <v>9782747006606</v>
      </c>
      <c r="P1423" s="409" t="s">
        <v>33</v>
      </c>
      <c r="Q1423" s="397">
        <v>4063532</v>
      </c>
      <c r="R1423" s="398">
        <v>9.9</v>
      </c>
      <c r="S1423" s="398">
        <f t="shared" si="234"/>
        <v>9.3838862559241711</v>
      </c>
      <c r="T1423" s="399">
        <v>5.5E-2</v>
      </c>
      <c r="U1423" s="1077"/>
      <c r="V1423" s="400">
        <f t="shared" si="224"/>
        <v>0</v>
      </c>
      <c r="W1423" s="401">
        <f t="shared" si="235"/>
        <v>0</v>
      </c>
      <c r="X1423" s="402"/>
      <c r="Y1423" s="402"/>
      <c r="Z1423" s="402"/>
      <c r="AA1423" s="402"/>
      <c r="AB1423" s="402"/>
      <c r="AC1423" s="403">
        <f t="shared" si="225"/>
        <v>0</v>
      </c>
      <c r="AD1423" s="404">
        <f>IF($AC$2430&lt;85,AC1423,AC1423-(AC1423*'EN-TÊTE DÉLÉGUES'!$C$37))</f>
        <v>0</v>
      </c>
      <c r="AE1423" s="405">
        <f t="shared" si="236"/>
        <v>5.5E-2</v>
      </c>
      <c r="AF1423" s="406">
        <f t="shared" si="220"/>
        <v>0</v>
      </c>
      <c r="AG1423" s="407">
        <f t="shared" si="221"/>
        <v>0</v>
      </c>
    </row>
    <row r="1424" spans="1:33" s="446" customFormat="1" ht="12" customHeight="1" x14ac:dyDescent="0.15">
      <c r="A1424" s="427">
        <v>9791036318757</v>
      </c>
      <c r="B1424" s="481">
        <v>66</v>
      </c>
      <c r="C1424" s="596" t="s">
        <v>696</v>
      </c>
      <c r="D1424" s="429" t="s">
        <v>3666</v>
      </c>
      <c r="E1424" s="429" t="s">
        <v>5510</v>
      </c>
      <c r="F1424" s="429" t="s">
        <v>3671</v>
      </c>
      <c r="G1424" s="469" t="s">
        <v>4722</v>
      </c>
      <c r="H1424" s="431">
        <f>VLOOKUP(A1424,'02.04.2024'!$A$2:$D$70989,3,FALSE)</f>
        <v>2751</v>
      </c>
      <c r="I1424" s="432"/>
      <c r="J1424" s="432">
        <v>200</v>
      </c>
      <c r="K1424" s="433"/>
      <c r="L1424" s="433"/>
      <c r="M1424" s="433">
        <v>45084</v>
      </c>
      <c r="N1424" s="434" t="s">
        <v>1811</v>
      </c>
      <c r="O1424" s="434">
        <v>9791036318757</v>
      </c>
      <c r="P1424" s="434" t="s">
        <v>4366</v>
      </c>
      <c r="Q1424" s="470">
        <v>4537347</v>
      </c>
      <c r="R1424" s="436">
        <v>14.9</v>
      </c>
      <c r="S1424" s="436">
        <f t="shared" si="234"/>
        <v>14.123222748815166</v>
      </c>
      <c r="T1424" s="471">
        <v>5.5E-2</v>
      </c>
      <c r="U1424" s="1082"/>
      <c r="V1424" s="438">
        <f t="shared" si="224"/>
        <v>0</v>
      </c>
      <c r="W1424" s="439">
        <f t="shared" si="235"/>
        <v>0</v>
      </c>
      <c r="X1424" s="440"/>
      <c r="Y1424" s="440"/>
      <c r="Z1424" s="440"/>
      <c r="AA1424" s="440"/>
      <c r="AB1424" s="440"/>
      <c r="AC1424" s="441">
        <f t="shared" si="225"/>
        <v>0</v>
      </c>
      <c r="AD1424" s="442">
        <f>IF($AC$2430&lt;85,AC1424,AC1424-(AC1424*'EN-TÊTE DÉLÉGUES'!$C$37))</f>
        <v>0</v>
      </c>
      <c r="AE1424" s="443">
        <f t="shared" si="236"/>
        <v>5.5E-2</v>
      </c>
      <c r="AF1424" s="444">
        <f t="shared" si="220"/>
        <v>0</v>
      </c>
      <c r="AG1424" s="445">
        <f t="shared" si="221"/>
        <v>0</v>
      </c>
    </row>
    <row r="1425" spans="1:36" s="408" customFormat="1" ht="12" customHeight="1" x14ac:dyDescent="0.15">
      <c r="A1425" s="391">
        <v>9791036326240</v>
      </c>
      <c r="B1425" s="395">
        <v>66</v>
      </c>
      <c r="C1425" s="393" t="s">
        <v>696</v>
      </c>
      <c r="D1425" s="393" t="s">
        <v>3666</v>
      </c>
      <c r="E1425" s="393" t="s">
        <v>5510</v>
      </c>
      <c r="F1425" s="393" t="s">
        <v>3671</v>
      </c>
      <c r="G1425" s="450" t="s">
        <v>3297</v>
      </c>
      <c r="H1425" s="394">
        <f>VLOOKUP(A1425,'02.04.2024'!$A$2:$D$70989,3,FALSE)</f>
        <v>2491</v>
      </c>
      <c r="I1425" s="395"/>
      <c r="J1425" s="414">
        <v>300</v>
      </c>
      <c r="K1425" s="396"/>
      <c r="L1425" s="396"/>
      <c r="M1425" s="396">
        <v>44727</v>
      </c>
      <c r="N1425" s="396"/>
      <c r="O1425" s="397">
        <v>9791036326240</v>
      </c>
      <c r="P1425" s="409" t="s">
        <v>3293</v>
      </c>
      <c r="Q1425" s="397">
        <v>8822034</v>
      </c>
      <c r="R1425" s="398">
        <v>12.9</v>
      </c>
      <c r="S1425" s="398">
        <f t="shared" si="234"/>
        <v>12.227488151658768</v>
      </c>
      <c r="T1425" s="399">
        <v>5.5E-2</v>
      </c>
      <c r="U1425" s="1077"/>
      <c r="V1425" s="400">
        <f t="shared" si="224"/>
        <v>0</v>
      </c>
      <c r="W1425" s="401">
        <f t="shared" si="235"/>
        <v>0</v>
      </c>
      <c r="X1425" s="402"/>
      <c r="Y1425" s="402"/>
      <c r="Z1425" s="402"/>
      <c r="AA1425" s="402"/>
      <c r="AB1425" s="402"/>
      <c r="AC1425" s="453">
        <f t="shared" si="225"/>
        <v>0</v>
      </c>
      <c r="AD1425" s="454">
        <f>IF($AC$2430&lt;85,AC1425,AC1425-(AC1425*'EN-TÊTE DÉLÉGUES'!$C$37))</f>
        <v>0</v>
      </c>
      <c r="AE1425" s="455">
        <f t="shared" si="236"/>
        <v>5.5E-2</v>
      </c>
      <c r="AF1425" s="456">
        <f t="shared" si="220"/>
        <v>0</v>
      </c>
      <c r="AG1425" s="457">
        <f t="shared" si="221"/>
        <v>0</v>
      </c>
    </row>
    <row r="1426" spans="1:36" s="446" customFormat="1" ht="12" customHeight="1" x14ac:dyDescent="0.15">
      <c r="A1426" s="427">
        <v>9791036311314</v>
      </c>
      <c r="B1426" s="481">
        <v>66</v>
      </c>
      <c r="C1426" s="596" t="s">
        <v>696</v>
      </c>
      <c r="D1426" s="429" t="s">
        <v>3666</v>
      </c>
      <c r="E1426" s="429" t="s">
        <v>5510</v>
      </c>
      <c r="F1426" s="429" t="s">
        <v>3671</v>
      </c>
      <c r="G1426" s="469" t="s">
        <v>4361</v>
      </c>
      <c r="H1426" s="431">
        <f>VLOOKUP(A1426,'02.04.2024'!$A$2:$D$70989,3,FALSE)</f>
        <v>1317</v>
      </c>
      <c r="I1426" s="432"/>
      <c r="J1426" s="432">
        <v>200</v>
      </c>
      <c r="K1426" s="433"/>
      <c r="L1426" s="433"/>
      <c r="M1426" s="433">
        <v>45056</v>
      </c>
      <c r="N1426" s="434" t="s">
        <v>1811</v>
      </c>
      <c r="O1426" s="434">
        <v>9791036311314</v>
      </c>
      <c r="P1426" s="434" t="s">
        <v>4360</v>
      </c>
      <c r="Q1426" s="470">
        <v>5243451</v>
      </c>
      <c r="R1426" s="436">
        <v>14.9</v>
      </c>
      <c r="S1426" s="436">
        <f t="shared" si="234"/>
        <v>14.123222748815166</v>
      </c>
      <c r="T1426" s="471">
        <v>5.5E-2</v>
      </c>
      <c r="U1426" s="1082"/>
      <c r="V1426" s="438">
        <f t="shared" si="224"/>
        <v>0</v>
      </c>
      <c r="W1426" s="439">
        <f t="shared" si="235"/>
        <v>0</v>
      </c>
      <c r="X1426" s="440"/>
      <c r="Y1426" s="440"/>
      <c r="Z1426" s="440"/>
      <c r="AA1426" s="440"/>
      <c r="AB1426" s="440"/>
      <c r="AC1426" s="453">
        <f t="shared" si="225"/>
        <v>0</v>
      </c>
      <c r="AD1426" s="454">
        <f>IF($AC$2430&lt;85,AC1426,AC1426-(AC1426*'EN-TÊTE DÉLÉGUES'!$C$37))</f>
        <v>0</v>
      </c>
      <c r="AE1426" s="455">
        <f t="shared" si="236"/>
        <v>5.5E-2</v>
      </c>
      <c r="AF1426" s="456">
        <f t="shared" si="220"/>
        <v>0</v>
      </c>
      <c r="AG1426" s="457">
        <f t="shared" si="221"/>
        <v>0</v>
      </c>
    </row>
    <row r="1427" spans="1:36" s="408" customFormat="1" ht="12" customHeight="1" x14ac:dyDescent="0.15">
      <c r="A1427" s="391">
        <v>9791036311307</v>
      </c>
      <c r="B1427" s="414">
        <v>66</v>
      </c>
      <c r="C1427" s="393" t="s">
        <v>696</v>
      </c>
      <c r="D1427" s="393" t="s">
        <v>3666</v>
      </c>
      <c r="E1427" s="393" t="s">
        <v>5510</v>
      </c>
      <c r="F1427" s="393" t="s">
        <v>3671</v>
      </c>
      <c r="G1427" s="450" t="s">
        <v>2599</v>
      </c>
      <c r="H1427" s="394">
        <f>VLOOKUP(A1427,'02.04.2024'!$A$2:$D$70989,3,FALSE)</f>
        <v>1691</v>
      </c>
      <c r="I1427" s="395"/>
      <c r="J1427" s="395">
        <v>200</v>
      </c>
      <c r="K1427" s="396"/>
      <c r="L1427" s="396"/>
      <c r="M1427" s="396">
        <v>44433</v>
      </c>
      <c r="N1427" s="579"/>
      <c r="O1427" s="397">
        <v>9791036311307</v>
      </c>
      <c r="P1427" s="409" t="s">
        <v>2598</v>
      </c>
      <c r="Q1427" s="397">
        <v>5243328</v>
      </c>
      <c r="R1427" s="398">
        <v>12.9</v>
      </c>
      <c r="S1427" s="398">
        <f t="shared" si="234"/>
        <v>12.227488151658768</v>
      </c>
      <c r="T1427" s="399">
        <v>5.5E-2</v>
      </c>
      <c r="U1427" s="1077"/>
      <c r="V1427" s="400">
        <f t="shared" si="224"/>
        <v>0</v>
      </c>
      <c r="W1427" s="401">
        <f t="shared" si="235"/>
        <v>0</v>
      </c>
      <c r="X1427" s="402"/>
      <c r="Y1427" s="402"/>
      <c r="Z1427" s="402"/>
      <c r="AA1427" s="402"/>
      <c r="AB1427" s="402"/>
      <c r="AC1427" s="403">
        <f t="shared" si="225"/>
        <v>0</v>
      </c>
      <c r="AD1427" s="404">
        <f>IF($AC$2430&lt;85,AC1427,AC1427-(AC1427*'EN-TÊTE DÉLÉGUES'!$C$37))</f>
        <v>0</v>
      </c>
      <c r="AE1427" s="405">
        <f t="shared" si="236"/>
        <v>5.5E-2</v>
      </c>
      <c r="AF1427" s="406">
        <f t="shared" si="220"/>
        <v>0</v>
      </c>
      <c r="AG1427" s="407">
        <f t="shared" si="221"/>
        <v>0</v>
      </c>
    </row>
    <row r="1428" spans="1:36" s="408" customFormat="1" ht="12" customHeight="1" x14ac:dyDescent="0.15">
      <c r="A1428" s="391">
        <v>9782747092074</v>
      </c>
      <c r="B1428" s="414">
        <v>66</v>
      </c>
      <c r="C1428" s="393" t="s">
        <v>696</v>
      </c>
      <c r="D1428" s="450" t="s">
        <v>3666</v>
      </c>
      <c r="E1428" s="393" t="s">
        <v>5510</v>
      </c>
      <c r="F1428" s="393" t="s">
        <v>3671</v>
      </c>
      <c r="G1428" s="450" t="s">
        <v>4551</v>
      </c>
      <c r="H1428" s="394">
        <f>VLOOKUP(A1428,'02.04.2024'!$A$2:$D$70989,3,FALSE)</f>
        <v>153</v>
      </c>
      <c r="I1428" s="395"/>
      <c r="J1428" s="414">
        <v>850</v>
      </c>
      <c r="K1428" s="396"/>
      <c r="L1428" s="396"/>
      <c r="M1428" s="396">
        <v>43594</v>
      </c>
      <c r="N1428" s="579"/>
      <c r="O1428" s="397">
        <v>9782747092074</v>
      </c>
      <c r="P1428" s="409" t="s">
        <v>1135</v>
      </c>
      <c r="Q1428" s="397">
        <v>5441055</v>
      </c>
      <c r="R1428" s="398">
        <v>13.9</v>
      </c>
      <c r="S1428" s="398">
        <f t="shared" si="234"/>
        <v>13.175355450236967</v>
      </c>
      <c r="T1428" s="399">
        <v>5.5E-2</v>
      </c>
      <c r="U1428" s="1077"/>
      <c r="V1428" s="400">
        <f t="shared" si="224"/>
        <v>0</v>
      </c>
      <c r="W1428" s="401">
        <f t="shared" si="235"/>
        <v>0</v>
      </c>
      <c r="X1428" s="402"/>
      <c r="Y1428" s="402"/>
      <c r="Z1428" s="402"/>
      <c r="AA1428" s="402"/>
      <c r="AB1428" s="402"/>
      <c r="AC1428" s="403">
        <f t="shared" si="225"/>
        <v>0</v>
      </c>
      <c r="AD1428" s="404">
        <f>IF($AC$2430&lt;85,AC1428,AC1428-(AC1428*'EN-TÊTE DÉLÉGUES'!$C$37))</f>
        <v>0</v>
      </c>
      <c r="AE1428" s="405">
        <f t="shared" si="236"/>
        <v>5.5E-2</v>
      </c>
      <c r="AF1428" s="406">
        <f t="shared" si="220"/>
        <v>0</v>
      </c>
      <c r="AG1428" s="407">
        <f t="shared" si="221"/>
        <v>0</v>
      </c>
    </row>
    <row r="1429" spans="1:36" s="408" customFormat="1" ht="12" customHeight="1" x14ac:dyDescent="0.15">
      <c r="A1429" s="391">
        <v>9791036324796</v>
      </c>
      <c r="B1429" s="414">
        <v>66</v>
      </c>
      <c r="C1429" s="393" t="s">
        <v>696</v>
      </c>
      <c r="D1429" s="393" t="s">
        <v>3666</v>
      </c>
      <c r="E1429" s="393" t="s">
        <v>5510</v>
      </c>
      <c r="F1429" s="393" t="s">
        <v>3671</v>
      </c>
      <c r="G1429" s="450" t="s">
        <v>3677</v>
      </c>
      <c r="H1429" s="394">
        <f>VLOOKUP(A1429,'02.04.2024'!$A$2:$D$70989,3,FALSE)</f>
        <v>982</v>
      </c>
      <c r="I1429" s="395"/>
      <c r="J1429" s="395">
        <v>300</v>
      </c>
      <c r="K1429" s="396"/>
      <c r="L1429" s="396"/>
      <c r="M1429" s="396">
        <v>44104</v>
      </c>
      <c r="N1429" s="579"/>
      <c r="O1429" s="397">
        <v>9791036324796</v>
      </c>
      <c r="P1429" s="409" t="s">
        <v>2114</v>
      </c>
      <c r="Q1429" s="397">
        <v>7764946</v>
      </c>
      <c r="R1429" s="398">
        <v>12.9</v>
      </c>
      <c r="S1429" s="398">
        <f t="shared" si="234"/>
        <v>12.227488151658768</v>
      </c>
      <c r="T1429" s="399">
        <v>5.5E-2</v>
      </c>
      <c r="U1429" s="1077"/>
      <c r="V1429" s="400">
        <f t="shared" si="224"/>
        <v>0</v>
      </c>
      <c r="W1429" s="401">
        <f t="shared" si="235"/>
        <v>0</v>
      </c>
      <c r="X1429" s="402"/>
      <c r="Y1429" s="402"/>
      <c r="Z1429" s="402"/>
      <c r="AA1429" s="402"/>
      <c r="AB1429" s="402"/>
      <c r="AC1429" s="403">
        <f t="shared" si="225"/>
        <v>0</v>
      </c>
      <c r="AD1429" s="404">
        <f>IF($AC$2430&lt;85,AC1429,AC1429-(AC1429*'EN-TÊTE DÉLÉGUES'!$C$37))</f>
        <v>0</v>
      </c>
      <c r="AE1429" s="405">
        <f t="shared" si="236"/>
        <v>5.5E-2</v>
      </c>
      <c r="AF1429" s="406">
        <f t="shared" si="220"/>
        <v>0</v>
      </c>
      <c r="AG1429" s="407">
        <f t="shared" si="221"/>
        <v>0</v>
      </c>
    </row>
    <row r="1430" spans="1:36" s="420" customFormat="1" ht="12" customHeight="1" x14ac:dyDescent="0.15">
      <c r="A1430" s="411">
        <v>9791036342141</v>
      </c>
      <c r="B1430" s="414">
        <v>66</v>
      </c>
      <c r="C1430" s="393" t="s">
        <v>698</v>
      </c>
      <c r="D1430" s="514" t="s">
        <v>3666</v>
      </c>
      <c r="E1430" s="450" t="s">
        <v>5510</v>
      </c>
      <c r="F1430" s="515" t="s">
        <v>3671</v>
      </c>
      <c r="G1430" s="450" t="s">
        <v>4118</v>
      </c>
      <c r="H1430" s="394">
        <f>VLOOKUP(A1430,'02.04.2024'!$A$2:$D$70989,3,FALSE)</f>
        <v>4152</v>
      </c>
      <c r="I1430" s="413"/>
      <c r="J1430" s="413">
        <v>300</v>
      </c>
      <c r="K1430" s="415"/>
      <c r="L1430" s="415"/>
      <c r="M1430" s="416">
        <v>44846</v>
      </c>
      <c r="N1430" s="416"/>
      <c r="O1430" s="394">
        <v>9791036342141</v>
      </c>
      <c r="P1430" s="417" t="s">
        <v>3924</v>
      </c>
      <c r="Q1430" s="414">
        <v>8581530</v>
      </c>
      <c r="R1430" s="418">
        <v>12.9</v>
      </c>
      <c r="S1430" s="398">
        <f t="shared" si="234"/>
        <v>12.227488151658768</v>
      </c>
      <c r="T1430" s="419">
        <v>5.5E-2</v>
      </c>
      <c r="U1430" s="1077"/>
      <c r="V1430" s="400">
        <f>AC1430</f>
        <v>0</v>
      </c>
      <c r="W1430" s="401">
        <f t="shared" si="235"/>
        <v>0</v>
      </c>
      <c r="AC1430" s="453">
        <f>W1430/(1+AE1430)</f>
        <v>0</v>
      </c>
      <c r="AD1430" s="454">
        <f>IF($AC$2430&lt;85,AC1430,AC1430-(AC1430*'EN-TÊTE DÉLÉGUES'!$C$37))</f>
        <v>0</v>
      </c>
      <c r="AE1430" s="455">
        <f t="shared" si="236"/>
        <v>5.5E-2</v>
      </c>
      <c r="AF1430" s="456">
        <f>+AD1430*AE1430</f>
        <v>0</v>
      </c>
      <c r="AG1430" s="457">
        <f>+AD1430+AF1430</f>
        <v>0</v>
      </c>
    </row>
    <row r="1431" spans="1:36" s="408" customFormat="1" ht="12" customHeight="1" x14ac:dyDescent="0.15">
      <c r="A1431" s="391">
        <v>9791036330377</v>
      </c>
      <c r="B1431" s="414">
        <v>66</v>
      </c>
      <c r="C1431" s="393" t="s">
        <v>698</v>
      </c>
      <c r="D1431" s="514" t="s">
        <v>3666</v>
      </c>
      <c r="E1431" s="450" t="s">
        <v>5510</v>
      </c>
      <c r="F1431" s="515" t="s">
        <v>3671</v>
      </c>
      <c r="G1431" s="459" t="s">
        <v>5519</v>
      </c>
      <c r="H1431" s="394">
        <f>VLOOKUP(A1431,'02.04.2024'!$A$2:$D$70989,3,FALSE)</f>
        <v>1187</v>
      </c>
      <c r="I1431" s="395"/>
      <c r="J1431" s="395">
        <v>200</v>
      </c>
      <c r="K1431" s="396"/>
      <c r="L1431" s="396"/>
      <c r="M1431" s="396">
        <v>45007</v>
      </c>
      <c r="N1431" s="397"/>
      <c r="O1431" s="397">
        <v>9791036330377</v>
      </c>
      <c r="P1431" s="397" t="s">
        <v>4098</v>
      </c>
      <c r="Q1431" s="460">
        <v>3762397</v>
      </c>
      <c r="R1431" s="398">
        <v>16.899999999999999</v>
      </c>
      <c r="S1431" s="398">
        <f t="shared" si="234"/>
        <v>16.018957345971565</v>
      </c>
      <c r="T1431" s="461">
        <v>5.5E-2</v>
      </c>
      <c r="U1431" s="1097"/>
      <c r="V1431" s="400">
        <f>AC1431</f>
        <v>0</v>
      </c>
      <c r="W1431" s="401">
        <f t="shared" si="235"/>
        <v>0</v>
      </c>
      <c r="X1431" s="402"/>
      <c r="Y1431" s="402"/>
      <c r="Z1431" s="402"/>
      <c r="AA1431" s="402"/>
      <c r="AB1431" s="402"/>
      <c r="AC1431" s="453">
        <f>W1431/(1+AE1431)</f>
        <v>0</v>
      </c>
      <c r="AD1431" s="454">
        <f>IF($AC$2430&lt;85,AC1431,AC1431-(AC1431*'EN-TÊTE DÉLÉGUES'!$C$37))</f>
        <v>0</v>
      </c>
      <c r="AE1431" s="455">
        <f t="shared" si="236"/>
        <v>5.5E-2</v>
      </c>
      <c r="AF1431" s="456">
        <f>+AD1431*AE1431</f>
        <v>0</v>
      </c>
      <c r="AG1431" s="457">
        <f>+AD1431+AF1431</f>
        <v>0</v>
      </c>
    </row>
    <row r="1432" spans="1:36" s="408" customFormat="1" ht="12" customHeight="1" x14ac:dyDescent="0.15">
      <c r="A1432" s="391">
        <v>9791036339097</v>
      </c>
      <c r="B1432" s="395">
        <v>66</v>
      </c>
      <c r="C1432" s="393" t="s">
        <v>696</v>
      </c>
      <c r="D1432" s="515" t="s">
        <v>3666</v>
      </c>
      <c r="E1432" s="393" t="s">
        <v>5510</v>
      </c>
      <c r="F1432" s="393" t="s">
        <v>3671</v>
      </c>
      <c r="G1432" s="393" t="s">
        <v>5520</v>
      </c>
      <c r="H1432" s="394">
        <f>VLOOKUP(A1432,'02.04.2024'!$A$2:$D$70989,3,FALSE)</f>
        <v>2192</v>
      </c>
      <c r="I1432" s="394"/>
      <c r="J1432" s="414">
        <v>300</v>
      </c>
      <c r="K1432" s="396"/>
      <c r="L1432" s="396"/>
      <c r="M1432" s="396">
        <v>44818</v>
      </c>
      <c r="N1432" s="396"/>
      <c r="O1432" s="397">
        <v>9791036339097</v>
      </c>
      <c r="P1432" s="397" t="s">
        <v>3777</v>
      </c>
      <c r="Q1432" s="397">
        <v>7729156</v>
      </c>
      <c r="R1432" s="490">
        <v>14.9</v>
      </c>
      <c r="S1432" s="398">
        <f t="shared" si="234"/>
        <v>14.123222748815166</v>
      </c>
      <c r="T1432" s="399">
        <v>5.5E-2</v>
      </c>
      <c r="U1432" s="1077"/>
      <c r="V1432" s="400">
        <f t="shared" si="224"/>
        <v>0</v>
      </c>
      <c r="W1432" s="401">
        <f t="shared" si="235"/>
        <v>0</v>
      </c>
      <c r="X1432" s="491"/>
      <c r="Y1432" s="402"/>
      <c r="Z1432" s="402"/>
      <c r="AA1432" s="402"/>
      <c r="AB1432" s="402"/>
      <c r="AC1432" s="403">
        <f t="shared" si="225"/>
        <v>0</v>
      </c>
      <c r="AD1432" s="404">
        <f>IF($AC$2430&lt;85,AC1432,AC1432-(AC1432*'EN-TÊTE DÉLÉGUES'!$C$37))</f>
        <v>0</v>
      </c>
      <c r="AE1432" s="405">
        <f t="shared" si="236"/>
        <v>5.5E-2</v>
      </c>
      <c r="AF1432" s="406">
        <f t="shared" si="220"/>
        <v>0</v>
      </c>
      <c r="AG1432" s="407">
        <f t="shared" si="221"/>
        <v>0</v>
      </c>
      <c r="AH1432" s="492"/>
    </row>
    <row r="1433" spans="1:36" s="509" customFormat="1" ht="12" customHeight="1" x14ac:dyDescent="0.15">
      <c r="A1433" s="495">
        <v>9782747038591</v>
      </c>
      <c r="B1433" s="510">
        <v>66</v>
      </c>
      <c r="C1433" s="497" t="s">
        <v>696</v>
      </c>
      <c r="D1433" s="497" t="s">
        <v>3666</v>
      </c>
      <c r="E1433" s="497" t="s">
        <v>5510</v>
      </c>
      <c r="F1433" s="497" t="s">
        <v>3671</v>
      </c>
      <c r="G1433" s="498" t="s">
        <v>1313</v>
      </c>
      <c r="H1433" s="499">
        <f>VLOOKUP(A1433,'02.04.2024'!$A$2:$D$70989,3,FALSE)</f>
        <v>0</v>
      </c>
      <c r="I1433" s="500" t="s">
        <v>377</v>
      </c>
      <c r="J1433" s="500">
        <v>300</v>
      </c>
      <c r="K1433" s="501"/>
      <c r="L1433" s="501"/>
      <c r="M1433" s="501">
        <v>41718</v>
      </c>
      <c r="N1433" s="661"/>
      <c r="O1433" s="502">
        <v>9782747038591</v>
      </c>
      <c r="P1433" s="503" t="s">
        <v>111</v>
      </c>
      <c r="Q1433" s="502">
        <v>3325553</v>
      </c>
      <c r="R1433" s="504">
        <v>14.9</v>
      </c>
      <c r="S1433" s="504">
        <f t="shared" si="234"/>
        <v>14.123222748815166</v>
      </c>
      <c r="T1433" s="505">
        <v>5.5E-2</v>
      </c>
      <c r="U1433" s="1079"/>
      <c r="V1433" s="506">
        <f t="shared" si="224"/>
        <v>0</v>
      </c>
      <c r="W1433" s="507">
        <f t="shared" si="235"/>
        <v>0</v>
      </c>
      <c r="X1433" s="508"/>
      <c r="Y1433" s="508"/>
      <c r="Z1433" s="508"/>
      <c r="AA1433" s="508"/>
      <c r="AB1433" s="508"/>
      <c r="AC1433" s="403">
        <f t="shared" si="225"/>
        <v>0</v>
      </c>
      <c r="AD1433" s="404">
        <f>IF($AC$2430&lt;85,AC1433,AC1433-(AC1433*'EN-TÊTE DÉLÉGUES'!$C$37))</f>
        <v>0</v>
      </c>
      <c r="AE1433" s="405">
        <f t="shared" si="236"/>
        <v>5.5E-2</v>
      </c>
      <c r="AF1433" s="406">
        <f t="shared" si="220"/>
        <v>0</v>
      </c>
      <c r="AG1433" s="407">
        <f t="shared" si="221"/>
        <v>0</v>
      </c>
    </row>
    <row r="1434" spans="1:36" s="408" customFormat="1" ht="12" customHeight="1" x14ac:dyDescent="0.15">
      <c r="A1434" s="391">
        <v>9791036312106</v>
      </c>
      <c r="B1434" s="395">
        <v>66</v>
      </c>
      <c r="C1434" s="393" t="s">
        <v>696</v>
      </c>
      <c r="D1434" s="514" t="s">
        <v>3666</v>
      </c>
      <c r="E1434" s="393" t="s">
        <v>5510</v>
      </c>
      <c r="F1434" s="393" t="s">
        <v>3671</v>
      </c>
      <c r="G1434" s="393" t="s">
        <v>2852</v>
      </c>
      <c r="H1434" s="394">
        <f>VLOOKUP(A1434,'02.04.2024'!$A$2:$D$70989,3,FALSE)</f>
        <v>1</v>
      </c>
      <c r="I1434" s="395"/>
      <c r="J1434" s="414">
        <v>300</v>
      </c>
      <c r="K1434" s="396"/>
      <c r="L1434" s="396"/>
      <c r="M1434" s="396">
        <v>44111</v>
      </c>
      <c r="N1434" s="396"/>
      <c r="O1434" s="397">
        <v>9791036312106</v>
      </c>
      <c r="P1434" s="409" t="s">
        <v>2112</v>
      </c>
      <c r="Q1434" s="397">
        <v>5787406</v>
      </c>
      <c r="R1434" s="398">
        <v>22.9</v>
      </c>
      <c r="S1434" s="398">
        <f t="shared" si="234"/>
        <v>21.706161137440759</v>
      </c>
      <c r="T1434" s="399">
        <v>5.5E-2</v>
      </c>
      <c r="U1434" s="1077"/>
      <c r="V1434" s="400">
        <f t="shared" si="224"/>
        <v>0</v>
      </c>
      <c r="W1434" s="401">
        <f t="shared" si="235"/>
        <v>0</v>
      </c>
      <c r="X1434" s="402"/>
      <c r="Y1434" s="402"/>
      <c r="Z1434" s="402"/>
      <c r="AA1434" s="402"/>
      <c r="AB1434" s="402"/>
      <c r="AC1434" s="403">
        <f t="shared" si="225"/>
        <v>0</v>
      </c>
      <c r="AD1434" s="404">
        <f>IF($AC$2430&lt;85,AC1434,AC1434-(AC1434*'EN-TÊTE DÉLÉGUES'!$C$37))</f>
        <v>0</v>
      </c>
      <c r="AE1434" s="405">
        <f t="shared" si="236"/>
        <v>5.5E-2</v>
      </c>
      <c r="AF1434" s="406">
        <f t="shared" si="220"/>
        <v>0</v>
      </c>
      <c r="AG1434" s="407">
        <f t="shared" si="221"/>
        <v>0</v>
      </c>
    </row>
    <row r="1435" spans="1:36" s="408" customFormat="1" ht="12" customHeight="1" x14ac:dyDescent="0.15">
      <c r="A1435" s="391">
        <v>9791036318801</v>
      </c>
      <c r="B1435" s="395">
        <v>66</v>
      </c>
      <c r="C1435" s="393" t="s">
        <v>696</v>
      </c>
      <c r="D1435" s="515" t="s">
        <v>3666</v>
      </c>
      <c r="E1435" s="393" t="s">
        <v>5510</v>
      </c>
      <c r="F1435" s="393" t="s">
        <v>3671</v>
      </c>
      <c r="G1435" s="450" t="s">
        <v>3295</v>
      </c>
      <c r="H1435" s="394">
        <f>VLOOKUP(A1435,'02.04.2024'!$A$2:$D$70989,3,FALSE)</f>
        <v>2840</v>
      </c>
      <c r="I1435" s="395"/>
      <c r="J1435" s="414">
        <v>300</v>
      </c>
      <c r="K1435" s="396"/>
      <c r="L1435" s="396"/>
      <c r="M1435" s="396">
        <v>44664</v>
      </c>
      <c r="N1435" s="396"/>
      <c r="O1435" s="397">
        <v>9791036318801</v>
      </c>
      <c r="P1435" s="409" t="s">
        <v>3290</v>
      </c>
      <c r="Q1435" s="397">
        <v>4536854</v>
      </c>
      <c r="R1435" s="398">
        <v>17.899999999999999</v>
      </c>
      <c r="S1435" s="398">
        <f t="shared" si="234"/>
        <v>16.966824644549764</v>
      </c>
      <c r="T1435" s="399">
        <v>5.5E-2</v>
      </c>
      <c r="U1435" s="1077"/>
      <c r="V1435" s="400">
        <f t="shared" si="224"/>
        <v>0</v>
      </c>
      <c r="W1435" s="401">
        <f t="shared" si="235"/>
        <v>0</v>
      </c>
      <c r="X1435" s="402"/>
      <c r="Y1435" s="402"/>
      <c r="Z1435" s="402"/>
      <c r="AA1435" s="402"/>
      <c r="AB1435" s="402"/>
      <c r="AC1435" s="403">
        <f t="shared" si="225"/>
        <v>0</v>
      </c>
      <c r="AD1435" s="404">
        <f>IF($AC$2430&lt;85,AC1435,AC1435-(AC1435*'EN-TÊTE DÉLÉGUES'!$C$37))</f>
        <v>0</v>
      </c>
      <c r="AE1435" s="405">
        <f t="shared" si="236"/>
        <v>5.5E-2</v>
      </c>
      <c r="AF1435" s="406">
        <f t="shared" si="220"/>
        <v>0</v>
      </c>
      <c r="AG1435" s="407">
        <f t="shared" si="221"/>
        <v>0</v>
      </c>
    </row>
    <row r="1436" spans="1:36" s="408" customFormat="1" ht="12" customHeight="1" x14ac:dyDescent="0.15">
      <c r="A1436" s="449">
        <v>9782747062138</v>
      </c>
      <c r="B1436" s="414">
        <v>66</v>
      </c>
      <c r="C1436" s="450" t="s">
        <v>696</v>
      </c>
      <c r="D1436" s="450" t="s">
        <v>3666</v>
      </c>
      <c r="E1436" s="393" t="s">
        <v>5510</v>
      </c>
      <c r="F1436" s="450" t="s">
        <v>3671</v>
      </c>
      <c r="G1436" s="450" t="s">
        <v>1434</v>
      </c>
      <c r="H1436" s="394">
        <f>VLOOKUP(A1436,'02.04.2024'!$A$2:$D$70989,3,FALSE)</f>
        <v>442</v>
      </c>
      <c r="I1436" s="395"/>
      <c r="J1436" s="395">
        <v>300</v>
      </c>
      <c r="K1436" s="396"/>
      <c r="L1436" s="396"/>
      <c r="M1436" s="396">
        <v>43257</v>
      </c>
      <c r="N1436" s="396"/>
      <c r="O1436" s="394">
        <v>9782747062138</v>
      </c>
      <c r="P1436" s="451" t="s">
        <v>524</v>
      </c>
      <c r="Q1436" s="394">
        <v>3232237</v>
      </c>
      <c r="R1436" s="398">
        <v>12.9</v>
      </c>
      <c r="S1436" s="398">
        <f t="shared" si="234"/>
        <v>12.227488151658768</v>
      </c>
      <c r="T1436" s="452">
        <v>5.5E-2</v>
      </c>
      <c r="U1436" s="1077"/>
      <c r="V1436" s="400">
        <f t="shared" si="224"/>
        <v>0</v>
      </c>
      <c r="W1436" s="401">
        <f t="shared" si="235"/>
        <v>0</v>
      </c>
      <c r="X1436" s="402"/>
      <c r="Y1436" s="402"/>
      <c r="Z1436" s="402"/>
      <c r="AA1436" s="402"/>
      <c r="AB1436" s="402"/>
      <c r="AC1436" s="403">
        <f t="shared" si="225"/>
        <v>0</v>
      </c>
      <c r="AD1436" s="404">
        <f>IF($AC$2430&lt;85,AC1436,AC1436-(AC1436*'EN-TÊTE DÉLÉGUES'!$C$37))</f>
        <v>0</v>
      </c>
      <c r="AE1436" s="405">
        <f t="shared" si="236"/>
        <v>5.5E-2</v>
      </c>
      <c r="AF1436" s="406">
        <f t="shared" si="220"/>
        <v>0</v>
      </c>
      <c r="AG1436" s="407">
        <f t="shared" si="221"/>
        <v>0</v>
      </c>
    </row>
    <row r="1437" spans="1:36" ht="12" customHeight="1" x14ac:dyDescent="0.15">
      <c r="A1437" s="98">
        <v>9791036345463</v>
      </c>
      <c r="B1437" s="356">
        <v>66</v>
      </c>
      <c r="C1437" s="99" t="s">
        <v>696</v>
      </c>
      <c r="D1437" s="99" t="s">
        <v>3666</v>
      </c>
      <c r="E1437" s="99" t="s">
        <v>5510</v>
      </c>
      <c r="F1437" s="99" t="s">
        <v>3671</v>
      </c>
      <c r="G1437" s="99" t="s">
        <v>5300</v>
      </c>
      <c r="H1437" s="100">
        <f>VLOOKUP(A1437,'02.04.2024'!$A$2:$D$70989,3,FALSE)</f>
        <v>0</v>
      </c>
      <c r="I1437" s="101"/>
      <c r="J1437" s="101">
        <v>100</v>
      </c>
      <c r="K1437" s="121"/>
      <c r="L1437" s="121">
        <v>45455</v>
      </c>
      <c r="M1437" s="121"/>
      <c r="N1437" s="121" t="s">
        <v>1811</v>
      </c>
      <c r="O1437" s="102">
        <v>9791036345463</v>
      </c>
      <c r="P1437" s="103" t="s">
        <v>5301</v>
      </c>
      <c r="Q1437" s="101">
        <v>2817400</v>
      </c>
      <c r="R1437" s="124">
        <v>10.9</v>
      </c>
      <c r="S1437" s="124">
        <f t="shared" si="234"/>
        <v>10.33175355450237</v>
      </c>
      <c r="T1437" s="355">
        <v>5.5E-2</v>
      </c>
      <c r="U1437" s="1077"/>
      <c r="V1437" s="240">
        <f>AC1437</f>
        <v>0</v>
      </c>
      <c r="W1437" s="196">
        <f t="shared" si="235"/>
        <v>0</v>
      </c>
      <c r="AC1437" s="441">
        <f>W1437/(1+AE1437)</f>
        <v>0</v>
      </c>
      <c r="AD1437" s="442">
        <f>IF($AC$2430&lt;85,AC1437,AC1437-(AC1437*'EN-TÊTE DÉLÉGUES'!$C$37))</f>
        <v>0</v>
      </c>
      <c r="AE1437" s="443">
        <f t="shared" si="236"/>
        <v>5.5E-2</v>
      </c>
      <c r="AF1437" s="444">
        <f>+AD1437*AE1437</f>
        <v>0</v>
      </c>
      <c r="AG1437" s="445">
        <f>+AD1437+AF1437</f>
        <v>0</v>
      </c>
      <c r="AH1437" s="447"/>
      <c r="AI1437" s="448"/>
      <c r="AJ1437" s="447"/>
    </row>
    <row r="1438" spans="1:36" s="408" customFormat="1" ht="12" customHeight="1" x14ac:dyDescent="0.15">
      <c r="A1438" s="449">
        <v>9782747061278</v>
      </c>
      <c r="B1438" s="414">
        <v>66</v>
      </c>
      <c r="C1438" s="450" t="s">
        <v>698</v>
      </c>
      <c r="D1438" s="450" t="s">
        <v>3666</v>
      </c>
      <c r="E1438" s="450" t="s">
        <v>5510</v>
      </c>
      <c r="F1438" s="450" t="s">
        <v>3671</v>
      </c>
      <c r="G1438" s="450" t="s">
        <v>5521</v>
      </c>
      <c r="H1438" s="394">
        <f>VLOOKUP(A1438,'02.04.2024'!$A$2:$D$70989,3,FALSE)</f>
        <v>262</v>
      </c>
      <c r="I1438" s="395"/>
      <c r="J1438" s="414">
        <v>300</v>
      </c>
      <c r="K1438" s="396"/>
      <c r="L1438" s="396"/>
      <c r="M1438" s="396">
        <v>43152</v>
      </c>
      <c r="N1438" s="396"/>
      <c r="O1438" s="394">
        <v>9782747061278</v>
      </c>
      <c r="P1438" s="451" t="s">
        <v>507</v>
      </c>
      <c r="Q1438" s="394">
        <v>3237169</v>
      </c>
      <c r="R1438" s="398">
        <v>15.9</v>
      </c>
      <c r="S1438" s="398">
        <f t="shared" si="234"/>
        <v>15.071090047393366</v>
      </c>
      <c r="T1438" s="452">
        <v>5.5E-2</v>
      </c>
      <c r="U1438" s="1077"/>
      <c r="V1438" s="400">
        <f>AC1438</f>
        <v>0</v>
      </c>
      <c r="W1438" s="401">
        <f t="shared" si="235"/>
        <v>0</v>
      </c>
      <c r="X1438" s="402"/>
      <c r="Y1438" s="402"/>
      <c r="Z1438" s="402"/>
      <c r="AA1438" s="402"/>
      <c r="AB1438" s="402"/>
      <c r="AC1438" s="403">
        <f>W1438/(1+AE1438)</f>
        <v>0</v>
      </c>
      <c r="AD1438" s="404">
        <f>IF($AC$2430&lt;85,AC1438,AC1438-(AC1438*'EN-TÊTE DÉLÉGUES'!$C$37))</f>
        <v>0</v>
      </c>
      <c r="AE1438" s="405">
        <f t="shared" si="236"/>
        <v>5.5E-2</v>
      </c>
      <c r="AF1438" s="406">
        <f>+AD1438*AE1438</f>
        <v>0</v>
      </c>
      <c r="AG1438" s="407">
        <f>+AD1438+AF1438</f>
        <v>0</v>
      </c>
    </row>
    <row r="1439" spans="1:36" s="446" customFormat="1" ht="12" customHeight="1" x14ac:dyDescent="0.15">
      <c r="A1439" s="427">
        <v>9791036328633</v>
      </c>
      <c r="B1439" s="481">
        <v>67</v>
      </c>
      <c r="C1439" s="596" t="s">
        <v>696</v>
      </c>
      <c r="D1439" s="429" t="s">
        <v>3666</v>
      </c>
      <c r="E1439" s="429" t="s">
        <v>5510</v>
      </c>
      <c r="F1439" s="429" t="s">
        <v>3671</v>
      </c>
      <c r="G1439" s="469" t="s">
        <v>4364</v>
      </c>
      <c r="H1439" s="431">
        <f>VLOOKUP(A1439,'02.04.2024'!$A$2:$D$70989,3,FALSE)</f>
        <v>2016</v>
      </c>
      <c r="I1439" s="432"/>
      <c r="J1439" s="432">
        <v>200</v>
      </c>
      <c r="K1439" s="433"/>
      <c r="L1439" s="433"/>
      <c r="M1439" s="433">
        <v>45091</v>
      </c>
      <c r="N1439" s="434" t="s">
        <v>1811</v>
      </c>
      <c r="O1439" s="434">
        <v>9791036328633</v>
      </c>
      <c r="P1439" s="434" t="s">
        <v>4363</v>
      </c>
      <c r="Q1439" s="470">
        <v>2518612</v>
      </c>
      <c r="R1439" s="436">
        <v>14.9</v>
      </c>
      <c r="S1439" s="436">
        <f t="shared" si="234"/>
        <v>14.123222748815166</v>
      </c>
      <c r="T1439" s="471">
        <v>5.5E-2</v>
      </c>
      <c r="U1439" s="1082"/>
      <c r="V1439" s="438">
        <f t="shared" si="224"/>
        <v>0</v>
      </c>
      <c r="W1439" s="439">
        <f t="shared" si="235"/>
        <v>0</v>
      </c>
      <c r="X1439" s="440"/>
      <c r="Y1439" s="440"/>
      <c r="Z1439" s="440"/>
      <c r="AA1439" s="440"/>
      <c r="AB1439" s="440"/>
      <c r="AC1439" s="441">
        <f t="shared" si="225"/>
        <v>0</v>
      </c>
      <c r="AD1439" s="442">
        <f>IF($AC$2430&lt;85,AC1439,AC1439-(AC1439*'EN-TÊTE DÉLÉGUES'!$C$37))</f>
        <v>0</v>
      </c>
      <c r="AE1439" s="443">
        <f t="shared" si="236"/>
        <v>5.5E-2</v>
      </c>
      <c r="AF1439" s="444">
        <f t="shared" si="220"/>
        <v>0</v>
      </c>
      <c r="AG1439" s="445">
        <f t="shared" si="221"/>
        <v>0</v>
      </c>
    </row>
    <row r="1440" spans="1:36" s="420" customFormat="1" ht="12" customHeight="1" x14ac:dyDescent="0.15">
      <c r="A1440" s="411">
        <v>9791036330384</v>
      </c>
      <c r="B1440" s="395">
        <v>67</v>
      </c>
      <c r="C1440" s="393" t="s">
        <v>696</v>
      </c>
      <c r="D1440" s="393" t="s">
        <v>3666</v>
      </c>
      <c r="E1440" s="393" t="s">
        <v>5510</v>
      </c>
      <c r="F1440" s="393" t="s">
        <v>3671</v>
      </c>
      <c r="G1440" s="450" t="s">
        <v>3919</v>
      </c>
      <c r="H1440" s="394">
        <f>VLOOKUP(A1440,'02.04.2024'!$A$2:$D$70989,3,FALSE)</f>
        <v>4414</v>
      </c>
      <c r="I1440" s="413"/>
      <c r="J1440" s="413">
        <v>300</v>
      </c>
      <c r="K1440" s="415"/>
      <c r="L1440" s="415"/>
      <c r="M1440" s="416">
        <v>44846</v>
      </c>
      <c r="N1440" s="416"/>
      <c r="O1440" s="394">
        <v>9791036330384</v>
      </c>
      <c r="P1440" s="417" t="s">
        <v>3920</v>
      </c>
      <c r="Q1440" s="414">
        <v>3762520</v>
      </c>
      <c r="R1440" s="418">
        <v>14.9</v>
      </c>
      <c r="S1440" s="398">
        <f t="shared" si="234"/>
        <v>14.123222748815166</v>
      </c>
      <c r="T1440" s="419">
        <v>5.5E-2</v>
      </c>
      <c r="U1440" s="1077"/>
      <c r="V1440" s="400">
        <f t="shared" si="224"/>
        <v>0</v>
      </c>
      <c r="W1440" s="401">
        <f t="shared" si="235"/>
        <v>0</v>
      </c>
      <c r="AC1440" s="453">
        <f t="shared" si="225"/>
        <v>0</v>
      </c>
      <c r="AD1440" s="454">
        <f>IF($AC$2430&lt;85,AC1440,AC1440-(AC1440*'EN-TÊTE DÉLÉGUES'!$C$37))</f>
        <v>0</v>
      </c>
      <c r="AE1440" s="455">
        <f t="shared" si="236"/>
        <v>5.5E-2</v>
      </c>
      <c r="AF1440" s="456">
        <f t="shared" si="220"/>
        <v>0</v>
      </c>
      <c r="AG1440" s="457">
        <f t="shared" si="221"/>
        <v>0</v>
      </c>
    </row>
    <row r="1441" spans="1:34" s="408" customFormat="1" ht="12" customHeight="1" x14ac:dyDescent="0.15">
      <c r="A1441" s="391">
        <v>9791036340512</v>
      </c>
      <c r="B1441" s="395">
        <v>67</v>
      </c>
      <c r="C1441" s="393" t="s">
        <v>696</v>
      </c>
      <c r="D1441" s="393" t="s">
        <v>3666</v>
      </c>
      <c r="E1441" s="393" t="s">
        <v>5510</v>
      </c>
      <c r="F1441" s="393" t="s">
        <v>3671</v>
      </c>
      <c r="G1441" s="450" t="s">
        <v>2797</v>
      </c>
      <c r="H1441" s="394">
        <f>VLOOKUP(A1441,'02.04.2024'!$A$2:$D$70989,3,FALSE)</f>
        <v>1305</v>
      </c>
      <c r="I1441" s="395"/>
      <c r="J1441" s="414">
        <v>850</v>
      </c>
      <c r="K1441" s="396"/>
      <c r="L1441" s="396"/>
      <c r="M1441" s="396">
        <v>44461</v>
      </c>
      <c r="N1441" s="395"/>
      <c r="O1441" s="397">
        <v>9791036340512</v>
      </c>
      <c r="P1441" s="395" t="s">
        <v>2795</v>
      </c>
      <c r="Q1441" s="395">
        <v>8204970</v>
      </c>
      <c r="R1441" s="398">
        <v>12.9</v>
      </c>
      <c r="S1441" s="398">
        <f t="shared" si="234"/>
        <v>12.227488151658768</v>
      </c>
      <c r="T1441" s="399">
        <v>5.5E-2</v>
      </c>
      <c r="U1441" s="1077"/>
      <c r="V1441" s="400">
        <f t="shared" si="224"/>
        <v>0</v>
      </c>
      <c r="W1441" s="401">
        <f t="shared" si="235"/>
        <v>0</v>
      </c>
      <c r="X1441" s="402"/>
      <c r="Y1441" s="402"/>
      <c r="Z1441" s="402"/>
      <c r="AA1441" s="402"/>
      <c r="AB1441" s="402"/>
      <c r="AC1441" s="403">
        <f t="shared" si="225"/>
        <v>0</v>
      </c>
      <c r="AD1441" s="404">
        <f>IF($AC$2430&lt;85,AC1441,AC1441-(AC1441*'EN-TÊTE DÉLÉGUES'!$C$37))</f>
        <v>0</v>
      </c>
      <c r="AE1441" s="405">
        <f t="shared" si="236"/>
        <v>5.5E-2</v>
      </c>
      <c r="AF1441" s="406">
        <f t="shared" si="220"/>
        <v>0</v>
      </c>
      <c r="AG1441" s="407">
        <f t="shared" si="221"/>
        <v>0</v>
      </c>
    </row>
    <row r="1442" spans="1:34" s="408" customFormat="1" ht="12" customHeight="1" x14ac:dyDescent="0.15">
      <c r="A1442" s="449">
        <v>9791036311321</v>
      </c>
      <c r="B1442" s="395">
        <v>67</v>
      </c>
      <c r="C1442" s="450" t="s">
        <v>696</v>
      </c>
      <c r="D1442" s="450" t="s">
        <v>3666</v>
      </c>
      <c r="E1442" s="450" t="s">
        <v>5510</v>
      </c>
      <c r="F1442" s="450" t="s">
        <v>3671</v>
      </c>
      <c r="G1442" s="450" t="s">
        <v>4552</v>
      </c>
      <c r="H1442" s="394">
        <f>VLOOKUP(A1442,'02.04.2024'!$A$2:$D$70989,3,FALSE)</f>
        <v>2581</v>
      </c>
      <c r="I1442" s="395"/>
      <c r="J1442" s="395">
        <v>300</v>
      </c>
      <c r="K1442" s="396"/>
      <c r="L1442" s="396"/>
      <c r="M1442" s="396">
        <v>44622</v>
      </c>
      <c r="N1442" s="579"/>
      <c r="O1442" s="394">
        <v>9791036311321</v>
      </c>
      <c r="P1442" s="451" t="s">
        <v>3343</v>
      </c>
      <c r="Q1442" s="394">
        <v>5243574</v>
      </c>
      <c r="R1442" s="398">
        <v>14.9</v>
      </c>
      <c r="S1442" s="398">
        <f t="shared" si="234"/>
        <v>14.123222748815166</v>
      </c>
      <c r="T1442" s="452">
        <v>5.5E-2</v>
      </c>
      <c r="U1442" s="1077"/>
      <c r="V1442" s="400">
        <f t="shared" si="224"/>
        <v>0</v>
      </c>
      <c r="W1442" s="401">
        <f t="shared" si="235"/>
        <v>0</v>
      </c>
      <c r="X1442" s="402"/>
      <c r="Y1442" s="402"/>
      <c r="Z1442" s="402"/>
      <c r="AA1442" s="402"/>
      <c r="AB1442" s="402"/>
      <c r="AC1442" s="403">
        <f t="shared" si="225"/>
        <v>0</v>
      </c>
      <c r="AD1442" s="404">
        <f>IF($AC$2430&lt;85,AC1442,AC1442-(AC1442*'EN-TÊTE DÉLÉGUES'!$C$37))</f>
        <v>0</v>
      </c>
      <c r="AE1442" s="405">
        <f t="shared" si="236"/>
        <v>5.5E-2</v>
      </c>
      <c r="AF1442" s="406">
        <f t="shared" si="220"/>
        <v>0</v>
      </c>
      <c r="AG1442" s="407">
        <f t="shared" si="221"/>
        <v>0</v>
      </c>
    </row>
    <row r="1443" spans="1:34" s="446" customFormat="1" ht="12" customHeight="1" x14ac:dyDescent="0.15">
      <c r="A1443" s="427">
        <v>9791036325526</v>
      </c>
      <c r="B1443" s="481">
        <v>67</v>
      </c>
      <c r="C1443" s="596" t="s">
        <v>696</v>
      </c>
      <c r="D1443" s="429" t="s">
        <v>3666</v>
      </c>
      <c r="E1443" s="429" t="s">
        <v>5510</v>
      </c>
      <c r="F1443" s="429" t="s">
        <v>3671</v>
      </c>
      <c r="G1443" s="469" t="s">
        <v>5522</v>
      </c>
      <c r="H1443" s="431">
        <f>VLOOKUP(A1443,'02.04.2024'!$A$2:$D$70989,3,FALSE)</f>
        <v>2131</v>
      </c>
      <c r="I1443" s="432"/>
      <c r="J1443" s="432">
        <v>200</v>
      </c>
      <c r="K1443" s="433"/>
      <c r="L1443" s="433"/>
      <c r="M1443" s="433">
        <v>45084</v>
      </c>
      <c r="N1443" s="434" t="s">
        <v>1811</v>
      </c>
      <c r="O1443" s="434">
        <v>9791036325526</v>
      </c>
      <c r="P1443" s="434" t="s">
        <v>4362</v>
      </c>
      <c r="Q1443" s="470">
        <v>8325522</v>
      </c>
      <c r="R1443" s="436">
        <v>12.9</v>
      </c>
      <c r="S1443" s="436">
        <f t="shared" si="234"/>
        <v>12.227488151658768</v>
      </c>
      <c r="T1443" s="471">
        <v>5.5E-2</v>
      </c>
      <c r="U1443" s="1082"/>
      <c r="V1443" s="438">
        <f t="shared" si="224"/>
        <v>0</v>
      </c>
      <c r="W1443" s="439">
        <f t="shared" si="235"/>
        <v>0</v>
      </c>
      <c r="X1443" s="440"/>
      <c r="Y1443" s="440"/>
      <c r="Z1443" s="440"/>
      <c r="AA1443" s="440"/>
      <c r="AB1443" s="440"/>
      <c r="AC1443" s="441">
        <f t="shared" si="225"/>
        <v>0</v>
      </c>
      <c r="AD1443" s="442">
        <f>IF($AC$2430&lt;85,AC1443,AC1443-(AC1443*'EN-TÊTE DÉLÉGUES'!$C$37))</f>
        <v>0</v>
      </c>
      <c r="AE1443" s="443">
        <f t="shared" si="236"/>
        <v>5.5E-2</v>
      </c>
      <c r="AF1443" s="444">
        <f t="shared" si="220"/>
        <v>0</v>
      </c>
      <c r="AG1443" s="445">
        <f t="shared" si="221"/>
        <v>0</v>
      </c>
    </row>
    <row r="1444" spans="1:34" s="446" customFormat="1" ht="12" customHeight="1" x14ac:dyDescent="0.15">
      <c r="A1444" s="427">
        <v>9791036345029</v>
      </c>
      <c r="B1444" s="481">
        <v>67</v>
      </c>
      <c r="C1444" s="596" t="s">
        <v>696</v>
      </c>
      <c r="D1444" s="429" t="s">
        <v>3666</v>
      </c>
      <c r="E1444" s="429" t="s">
        <v>5510</v>
      </c>
      <c r="F1444" s="429" t="s">
        <v>3671</v>
      </c>
      <c r="G1444" s="430" t="s">
        <v>4697</v>
      </c>
      <c r="H1444" s="431">
        <f>VLOOKUP(A1444,'02.04.2024'!$A$2:$D$70989,3,FALSE)</f>
        <v>2271</v>
      </c>
      <c r="I1444" s="432"/>
      <c r="J1444" s="432">
        <v>200</v>
      </c>
      <c r="K1444" s="433"/>
      <c r="L1444" s="433"/>
      <c r="M1444" s="433">
        <v>45252</v>
      </c>
      <c r="N1444" s="433" t="s">
        <v>1811</v>
      </c>
      <c r="O1444" s="434">
        <v>9791036345029</v>
      </c>
      <c r="P1444" s="435" t="s">
        <v>4698</v>
      </c>
      <c r="Q1444" s="434">
        <v>2248061</v>
      </c>
      <c r="R1444" s="436">
        <v>14.9</v>
      </c>
      <c r="S1444" s="436">
        <f t="shared" si="234"/>
        <v>14.123222748815166</v>
      </c>
      <c r="T1444" s="437">
        <v>5.5E-2</v>
      </c>
      <c r="U1444" s="1082"/>
      <c r="V1444" s="438">
        <f>AC1444</f>
        <v>0</v>
      </c>
      <c r="W1444" s="439">
        <f t="shared" si="235"/>
        <v>0</v>
      </c>
      <c r="X1444" s="440"/>
      <c r="Y1444" s="440"/>
      <c r="Z1444" s="440"/>
      <c r="AA1444" s="440"/>
      <c r="AB1444" s="440"/>
      <c r="AC1444" s="441">
        <f>W1444/(1+AE1444)</f>
        <v>0</v>
      </c>
      <c r="AD1444" s="442">
        <f>IF($AC$2430&lt;85,AC1444,AC1444-(AC1444*'EN-TÊTE DÉLÉGUES'!$C$37))</f>
        <v>0</v>
      </c>
      <c r="AE1444" s="443">
        <f t="shared" si="236"/>
        <v>5.5E-2</v>
      </c>
      <c r="AF1444" s="444">
        <f>+AD1444*AE1444</f>
        <v>0</v>
      </c>
      <c r="AG1444" s="445">
        <f>+AD1444+AF1444</f>
        <v>0</v>
      </c>
    </row>
    <row r="1445" spans="1:34" s="408" customFormat="1" ht="12" customHeight="1" x14ac:dyDescent="0.15">
      <c r="A1445" s="391">
        <v>9782747050005</v>
      </c>
      <c r="B1445" s="395">
        <v>67</v>
      </c>
      <c r="C1445" s="393" t="s">
        <v>698</v>
      </c>
      <c r="D1445" s="393" t="s">
        <v>3666</v>
      </c>
      <c r="E1445" s="393" t="s">
        <v>5510</v>
      </c>
      <c r="F1445" s="393" t="s">
        <v>3671</v>
      </c>
      <c r="G1445" s="450" t="s">
        <v>1019</v>
      </c>
      <c r="H1445" s="394">
        <f>VLOOKUP(A1445,'02.04.2024'!$A$2:$D$70989,3,FALSE)</f>
        <v>80</v>
      </c>
      <c r="I1445" s="395"/>
      <c r="J1445" s="395">
        <v>300</v>
      </c>
      <c r="K1445" s="396"/>
      <c r="L1445" s="396"/>
      <c r="M1445" s="396">
        <v>42068</v>
      </c>
      <c r="N1445" s="396"/>
      <c r="O1445" s="397">
        <v>9782747050005</v>
      </c>
      <c r="P1445" s="409" t="s">
        <v>190</v>
      </c>
      <c r="Q1445" s="397">
        <v>3284075</v>
      </c>
      <c r="R1445" s="398">
        <v>14.9</v>
      </c>
      <c r="S1445" s="398">
        <f t="shared" si="234"/>
        <v>14.123222748815166</v>
      </c>
      <c r="T1445" s="399">
        <v>5.5E-2</v>
      </c>
      <c r="U1445" s="1077"/>
      <c r="V1445" s="400">
        <f>AC1445</f>
        <v>0</v>
      </c>
      <c r="W1445" s="401">
        <f t="shared" si="235"/>
        <v>0</v>
      </c>
      <c r="X1445" s="402"/>
      <c r="Y1445" s="402"/>
      <c r="Z1445" s="402"/>
      <c r="AA1445" s="402"/>
      <c r="AB1445" s="402"/>
      <c r="AC1445" s="403">
        <f>W1445/(1+AE1445)</f>
        <v>0</v>
      </c>
      <c r="AD1445" s="404">
        <f>IF($AC$2430&lt;85,AC1445,AC1445-(AC1445*'EN-TÊTE DÉLÉGUES'!$C$37))</f>
        <v>0</v>
      </c>
      <c r="AE1445" s="405">
        <f t="shared" si="236"/>
        <v>5.5E-2</v>
      </c>
      <c r="AF1445" s="406">
        <f>+AD1445*AE1445</f>
        <v>0</v>
      </c>
      <c r="AG1445" s="407">
        <f>+AD1445+AF1445</f>
        <v>0</v>
      </c>
    </row>
    <row r="1446" spans="1:34" s="509" customFormat="1" ht="12" customHeight="1" x14ac:dyDescent="0.15">
      <c r="A1446" s="495">
        <v>9782747047104</v>
      </c>
      <c r="B1446" s="500">
        <v>67</v>
      </c>
      <c r="C1446" s="497" t="s">
        <v>696</v>
      </c>
      <c r="D1446" s="497" t="s">
        <v>3666</v>
      </c>
      <c r="E1446" s="497" t="s">
        <v>5510</v>
      </c>
      <c r="F1446" s="497" t="s">
        <v>3671</v>
      </c>
      <c r="G1446" s="498" t="s">
        <v>826</v>
      </c>
      <c r="H1446" s="499">
        <f>VLOOKUP(A1446,'02.04.2024'!$A$2:$D$70989,3,FALSE)</f>
        <v>0</v>
      </c>
      <c r="I1446" s="500" t="s">
        <v>377</v>
      </c>
      <c r="J1446" s="500">
        <v>700</v>
      </c>
      <c r="K1446" s="501"/>
      <c r="L1446" s="501"/>
      <c r="M1446" s="501">
        <v>42543</v>
      </c>
      <c r="N1446" s="501"/>
      <c r="O1446" s="502">
        <v>9782747047104</v>
      </c>
      <c r="P1446" s="503" t="s">
        <v>240</v>
      </c>
      <c r="Q1446" s="502">
        <v>6850171</v>
      </c>
      <c r="R1446" s="504">
        <v>13.9</v>
      </c>
      <c r="S1446" s="504">
        <f t="shared" si="234"/>
        <v>13.175355450236967</v>
      </c>
      <c r="T1446" s="505">
        <v>5.5E-2</v>
      </c>
      <c r="U1446" s="1079"/>
      <c r="V1446" s="506">
        <f t="shared" si="224"/>
        <v>0</v>
      </c>
      <c r="W1446" s="507">
        <f t="shared" si="235"/>
        <v>0</v>
      </c>
      <c r="X1446" s="508"/>
      <c r="Y1446" s="508"/>
      <c r="Z1446" s="508"/>
      <c r="AA1446" s="508"/>
      <c r="AB1446" s="508"/>
      <c r="AC1446" s="421">
        <f t="shared" si="225"/>
        <v>0</v>
      </c>
      <c r="AD1446" s="422">
        <f>IF($AC$2430&lt;85,AC1446,AC1446-(AC1446*'EN-TÊTE DÉLÉGUES'!$C$37))</f>
        <v>0</v>
      </c>
      <c r="AE1446" s="423">
        <f t="shared" si="236"/>
        <v>5.5E-2</v>
      </c>
      <c r="AF1446" s="424">
        <f t="shared" si="220"/>
        <v>0</v>
      </c>
      <c r="AG1446" s="425">
        <f t="shared" si="221"/>
        <v>0</v>
      </c>
    </row>
    <row r="1447" spans="1:34" s="420" customFormat="1" ht="12" customHeight="1" x14ac:dyDescent="0.15">
      <c r="A1447" s="411">
        <v>9791036328640</v>
      </c>
      <c r="B1447" s="395">
        <v>67</v>
      </c>
      <c r="C1447" s="393" t="s">
        <v>696</v>
      </c>
      <c r="D1447" s="515" t="s">
        <v>3666</v>
      </c>
      <c r="E1447" s="393" t="s">
        <v>5510</v>
      </c>
      <c r="F1447" s="393" t="s">
        <v>3671</v>
      </c>
      <c r="G1447" s="450" t="s">
        <v>5523</v>
      </c>
      <c r="H1447" s="394">
        <f>VLOOKUP(A1447,'02.04.2024'!$A$2:$D$70989,3,FALSE)</f>
        <v>1951</v>
      </c>
      <c r="I1447" s="413"/>
      <c r="J1447" s="413">
        <v>200</v>
      </c>
      <c r="K1447" s="415"/>
      <c r="L1447" s="415"/>
      <c r="M1447" s="416">
        <v>44874</v>
      </c>
      <c r="N1447" s="416"/>
      <c r="O1447" s="394">
        <v>9791036328640</v>
      </c>
      <c r="P1447" s="417" t="s">
        <v>3928</v>
      </c>
      <c r="Q1447" s="414">
        <v>2518735</v>
      </c>
      <c r="R1447" s="418">
        <v>16.899999999999999</v>
      </c>
      <c r="S1447" s="398">
        <f t="shared" si="234"/>
        <v>16.018957345971565</v>
      </c>
      <c r="T1447" s="659">
        <v>5.5E-2</v>
      </c>
      <c r="U1447" s="1077"/>
      <c r="V1447" s="400">
        <f t="shared" si="224"/>
        <v>0</v>
      </c>
      <c r="W1447" s="401">
        <f t="shared" si="235"/>
        <v>0</v>
      </c>
      <c r="AC1447" s="453">
        <f t="shared" si="225"/>
        <v>0</v>
      </c>
      <c r="AD1447" s="454">
        <f>IF($AC$2430&lt;85,AC1447,AC1447-(AC1447*'EN-TÊTE DÉLÉGUES'!$C$37))</f>
        <v>0</v>
      </c>
      <c r="AE1447" s="455">
        <f t="shared" si="236"/>
        <v>5.5E-2</v>
      </c>
      <c r="AF1447" s="456">
        <f t="shared" si="220"/>
        <v>0</v>
      </c>
      <c r="AG1447" s="457">
        <f t="shared" si="221"/>
        <v>0</v>
      </c>
    </row>
    <row r="1448" spans="1:34" s="408" customFormat="1" ht="12" customHeight="1" x14ac:dyDescent="0.15">
      <c r="A1448" s="391">
        <v>9791036317255</v>
      </c>
      <c r="B1448" s="395">
        <v>67</v>
      </c>
      <c r="C1448" s="393" t="s">
        <v>696</v>
      </c>
      <c r="D1448" s="393" t="s">
        <v>3666</v>
      </c>
      <c r="E1448" s="393" t="s">
        <v>5510</v>
      </c>
      <c r="F1448" s="393" t="s">
        <v>3671</v>
      </c>
      <c r="G1448" s="450" t="s">
        <v>2796</v>
      </c>
      <c r="H1448" s="394">
        <f>VLOOKUP(A1448,'02.04.2024'!$A$2:$D$70989,3,FALSE)</f>
        <v>572</v>
      </c>
      <c r="I1448" s="395"/>
      <c r="J1448" s="395">
        <v>300</v>
      </c>
      <c r="K1448" s="396"/>
      <c r="L1448" s="396"/>
      <c r="M1448" s="396">
        <v>44475</v>
      </c>
      <c r="N1448" s="395"/>
      <c r="O1448" s="397">
        <v>9791036317255</v>
      </c>
      <c r="P1448" s="395" t="s">
        <v>2794</v>
      </c>
      <c r="Q1448" s="395">
        <v>3458423</v>
      </c>
      <c r="R1448" s="398">
        <v>11.9</v>
      </c>
      <c r="S1448" s="398">
        <f t="shared" si="234"/>
        <v>11.279620853080569</v>
      </c>
      <c r="T1448" s="399">
        <v>5.5E-2</v>
      </c>
      <c r="U1448" s="1077"/>
      <c r="V1448" s="400">
        <f t="shared" si="224"/>
        <v>0</v>
      </c>
      <c r="W1448" s="401">
        <f t="shared" si="235"/>
        <v>0</v>
      </c>
      <c r="X1448" s="402"/>
      <c r="Y1448" s="402"/>
      <c r="Z1448" s="402"/>
      <c r="AA1448" s="402"/>
      <c r="AB1448" s="402"/>
      <c r="AC1448" s="403">
        <f t="shared" si="225"/>
        <v>0</v>
      </c>
      <c r="AD1448" s="404">
        <f>IF($AC$2430&lt;85,AC1448,AC1448-(AC1448*'EN-TÊTE DÉLÉGUES'!$C$37))</f>
        <v>0</v>
      </c>
      <c r="AE1448" s="405">
        <f t="shared" si="236"/>
        <v>5.5E-2</v>
      </c>
      <c r="AF1448" s="406">
        <f t="shared" si="220"/>
        <v>0</v>
      </c>
      <c r="AG1448" s="407">
        <f t="shared" si="221"/>
        <v>0</v>
      </c>
    </row>
    <row r="1449" spans="1:34" s="408" customFormat="1" ht="12" customHeight="1" x14ac:dyDescent="0.15">
      <c r="A1449" s="391">
        <v>9782747024693</v>
      </c>
      <c r="B1449" s="395">
        <v>67</v>
      </c>
      <c r="C1449" s="393" t="s">
        <v>696</v>
      </c>
      <c r="D1449" s="393" t="s">
        <v>3666</v>
      </c>
      <c r="E1449" s="393" t="s">
        <v>5510</v>
      </c>
      <c r="F1449" s="393" t="s">
        <v>3671</v>
      </c>
      <c r="G1449" s="450" t="s">
        <v>31</v>
      </c>
      <c r="H1449" s="394">
        <f>VLOOKUP(A1449,'02.04.2024'!$A$2:$D$70989,3,FALSE)</f>
        <v>998</v>
      </c>
      <c r="I1449" s="395"/>
      <c r="J1449" s="395">
        <v>200</v>
      </c>
      <c r="K1449" s="396"/>
      <c r="L1449" s="396"/>
      <c r="M1449" s="396">
        <v>39958</v>
      </c>
      <c r="N1449" s="396"/>
      <c r="O1449" s="397">
        <v>9782747024693</v>
      </c>
      <c r="P1449" s="409" t="s">
        <v>32</v>
      </c>
      <c r="Q1449" s="397">
        <v>3407047</v>
      </c>
      <c r="R1449" s="398">
        <v>14.5</v>
      </c>
      <c r="S1449" s="398">
        <f t="shared" si="234"/>
        <v>13.744075829383887</v>
      </c>
      <c r="T1449" s="399">
        <v>5.5E-2</v>
      </c>
      <c r="U1449" s="1077"/>
      <c r="V1449" s="400">
        <f t="shared" si="224"/>
        <v>0</v>
      </c>
      <c r="W1449" s="401">
        <f t="shared" si="235"/>
        <v>0</v>
      </c>
      <c r="X1449" s="402"/>
      <c r="Y1449" s="402"/>
      <c r="Z1449" s="402"/>
      <c r="AA1449" s="402"/>
      <c r="AB1449" s="402"/>
      <c r="AC1449" s="403">
        <f t="shared" si="225"/>
        <v>0</v>
      </c>
      <c r="AD1449" s="404">
        <f>IF($AC$2430&lt;85,AC1449,AC1449-(AC1449*'EN-TÊTE DÉLÉGUES'!$C$37))</f>
        <v>0</v>
      </c>
      <c r="AE1449" s="405">
        <f t="shared" si="236"/>
        <v>5.5E-2</v>
      </c>
      <c r="AF1449" s="406">
        <f t="shared" si="220"/>
        <v>0</v>
      </c>
      <c r="AG1449" s="407">
        <f t="shared" si="221"/>
        <v>0</v>
      </c>
    </row>
    <row r="1450" spans="1:34" s="408" customFormat="1" ht="12" customHeight="1" x14ac:dyDescent="0.15">
      <c r="A1450" s="391">
        <v>9791036319297</v>
      </c>
      <c r="B1450" s="395">
        <v>67</v>
      </c>
      <c r="C1450" s="393" t="s">
        <v>696</v>
      </c>
      <c r="D1450" s="515" t="s">
        <v>3666</v>
      </c>
      <c r="E1450" s="393" t="s">
        <v>5510</v>
      </c>
      <c r="F1450" s="393" t="s">
        <v>3671</v>
      </c>
      <c r="G1450" s="393" t="s">
        <v>3969</v>
      </c>
      <c r="H1450" s="394">
        <f>VLOOKUP(A1450,'02.04.2024'!$A$2:$D$70989,3,FALSE)</f>
        <v>2057</v>
      </c>
      <c r="I1450" s="394"/>
      <c r="J1450" s="414">
        <v>300</v>
      </c>
      <c r="K1450" s="396"/>
      <c r="L1450" s="396"/>
      <c r="M1450" s="396">
        <v>44825</v>
      </c>
      <c r="N1450" s="396"/>
      <c r="O1450" s="397">
        <v>9791036319297</v>
      </c>
      <c r="P1450" s="397" t="s">
        <v>3778</v>
      </c>
      <c r="Q1450" s="397">
        <v>4626462</v>
      </c>
      <c r="R1450" s="490">
        <v>11.9</v>
      </c>
      <c r="S1450" s="398">
        <f t="shared" si="234"/>
        <v>11.279620853080569</v>
      </c>
      <c r="T1450" s="399">
        <v>5.5E-2</v>
      </c>
      <c r="U1450" s="1077"/>
      <c r="V1450" s="400">
        <f>AC1450</f>
        <v>0</v>
      </c>
      <c r="W1450" s="401">
        <f t="shared" si="235"/>
        <v>0</v>
      </c>
      <c r="X1450" s="491"/>
      <c r="Y1450" s="402"/>
      <c r="Z1450" s="402"/>
      <c r="AA1450" s="402"/>
      <c r="AB1450" s="402"/>
      <c r="AC1450" s="403">
        <f>W1450/(1+AE1450)</f>
        <v>0</v>
      </c>
      <c r="AD1450" s="404">
        <f>IF($AC$2430&lt;85,AC1450,AC1450-(AC1450*'EN-TÊTE DÉLÉGUES'!$C$37))</f>
        <v>0</v>
      </c>
      <c r="AE1450" s="405">
        <f t="shared" si="236"/>
        <v>5.5E-2</v>
      </c>
      <c r="AF1450" s="406">
        <f>+AD1450*AE1450</f>
        <v>0</v>
      </c>
      <c r="AG1450" s="407">
        <f>+AD1450+AF1450</f>
        <v>0</v>
      </c>
      <c r="AH1450" s="492"/>
    </row>
    <row r="1451" spans="1:34" s="509" customFormat="1" ht="12" customHeight="1" x14ac:dyDescent="0.15">
      <c r="A1451" s="495">
        <v>9782747072359</v>
      </c>
      <c r="B1451" s="500">
        <v>67</v>
      </c>
      <c r="C1451" s="497" t="s">
        <v>696</v>
      </c>
      <c r="D1451" s="497" t="s">
        <v>3666</v>
      </c>
      <c r="E1451" s="497" t="s">
        <v>5510</v>
      </c>
      <c r="F1451" s="497" t="s">
        <v>3671</v>
      </c>
      <c r="G1451" s="498" t="s">
        <v>451</v>
      </c>
      <c r="H1451" s="499">
        <f>VLOOKUP(A1451,'02.04.2024'!$A$2:$D$70989,3,FALSE)</f>
        <v>0</v>
      </c>
      <c r="I1451" s="500" t="s">
        <v>377</v>
      </c>
      <c r="J1451" s="500">
        <v>700</v>
      </c>
      <c r="K1451" s="501"/>
      <c r="L1451" s="501"/>
      <c r="M1451" s="501">
        <v>42851</v>
      </c>
      <c r="N1451" s="501"/>
      <c r="O1451" s="502">
        <v>9782747072359</v>
      </c>
      <c r="P1451" s="503" t="s">
        <v>321</v>
      </c>
      <c r="Q1451" s="502">
        <v>5027994</v>
      </c>
      <c r="R1451" s="504">
        <v>13.9</v>
      </c>
      <c r="S1451" s="504">
        <f t="shared" si="234"/>
        <v>13.175355450236967</v>
      </c>
      <c r="T1451" s="505">
        <v>5.5E-2</v>
      </c>
      <c r="U1451" s="1079"/>
      <c r="V1451" s="506">
        <f t="shared" si="224"/>
        <v>0</v>
      </c>
      <c r="W1451" s="507">
        <f t="shared" si="235"/>
        <v>0</v>
      </c>
      <c r="X1451" s="508"/>
      <c r="Y1451" s="508"/>
      <c r="Z1451" s="508"/>
      <c r="AA1451" s="508"/>
      <c r="AB1451" s="508"/>
      <c r="AC1451" s="421">
        <f t="shared" si="225"/>
        <v>0</v>
      </c>
      <c r="AD1451" s="422">
        <f>IF($AC$2430&lt;85,AC1451,AC1451-(AC1451*'EN-TÊTE DÉLÉGUES'!$C$37))</f>
        <v>0</v>
      </c>
      <c r="AE1451" s="423">
        <f t="shared" si="236"/>
        <v>5.5E-2</v>
      </c>
      <c r="AF1451" s="424">
        <f t="shared" si="220"/>
        <v>0</v>
      </c>
      <c r="AG1451" s="425">
        <f t="shared" si="221"/>
        <v>0</v>
      </c>
    </row>
    <row r="1452" spans="1:34" s="408" customFormat="1" ht="12" customHeight="1" x14ac:dyDescent="0.15">
      <c r="A1452" s="391">
        <v>9791036319334</v>
      </c>
      <c r="B1452" s="395">
        <v>67</v>
      </c>
      <c r="C1452" s="393" t="s">
        <v>696</v>
      </c>
      <c r="D1452" s="393" t="s">
        <v>3666</v>
      </c>
      <c r="E1452" s="393" t="s">
        <v>5510</v>
      </c>
      <c r="F1452" s="393" t="s">
        <v>3671</v>
      </c>
      <c r="G1452" s="450" t="s">
        <v>2857</v>
      </c>
      <c r="H1452" s="394">
        <f>VLOOKUP(A1452,'02.04.2024'!$A$2:$D$70989,3,FALSE)</f>
        <v>664</v>
      </c>
      <c r="I1452" s="395"/>
      <c r="J1452" s="395">
        <v>300</v>
      </c>
      <c r="K1452" s="396"/>
      <c r="L1452" s="396"/>
      <c r="M1452" s="396">
        <v>44496</v>
      </c>
      <c r="N1452" s="395"/>
      <c r="O1452" s="397">
        <v>9791036319334</v>
      </c>
      <c r="P1452" s="395" t="s">
        <v>2793</v>
      </c>
      <c r="Q1452" s="395">
        <v>4626831</v>
      </c>
      <c r="R1452" s="398">
        <v>13.9</v>
      </c>
      <c r="S1452" s="398">
        <f t="shared" si="234"/>
        <v>13.175355450236967</v>
      </c>
      <c r="T1452" s="399">
        <v>5.5E-2</v>
      </c>
      <c r="U1452" s="1077"/>
      <c r="V1452" s="400">
        <f t="shared" si="224"/>
        <v>0</v>
      </c>
      <c r="W1452" s="401">
        <f t="shared" si="235"/>
        <v>0</v>
      </c>
      <c r="X1452" s="402"/>
      <c r="Y1452" s="402"/>
      <c r="Z1452" s="402"/>
      <c r="AA1452" s="402"/>
      <c r="AB1452" s="402"/>
      <c r="AC1452" s="403">
        <f t="shared" si="225"/>
        <v>0</v>
      </c>
      <c r="AD1452" s="404">
        <f>IF($AC$2430&lt;85,AC1452,AC1452-(AC1452*'EN-TÊTE DÉLÉGUES'!$C$37))</f>
        <v>0</v>
      </c>
      <c r="AE1452" s="405">
        <f t="shared" si="236"/>
        <v>5.5E-2</v>
      </c>
      <c r="AF1452" s="406">
        <f t="shared" si="220"/>
        <v>0</v>
      </c>
      <c r="AG1452" s="407">
        <f t="shared" si="221"/>
        <v>0</v>
      </c>
    </row>
    <row r="1453" spans="1:34" s="408" customFormat="1" ht="12" customHeight="1" x14ac:dyDescent="0.15">
      <c r="A1453" s="391">
        <v>9791036305955</v>
      </c>
      <c r="B1453" s="395">
        <v>67</v>
      </c>
      <c r="C1453" s="393" t="s">
        <v>696</v>
      </c>
      <c r="D1453" s="393" t="s">
        <v>3666</v>
      </c>
      <c r="E1453" s="393" t="s">
        <v>5510</v>
      </c>
      <c r="F1453" s="393" t="s">
        <v>3671</v>
      </c>
      <c r="G1453" s="450" t="s">
        <v>3294</v>
      </c>
      <c r="H1453" s="394">
        <f>VLOOKUP(A1453,'02.04.2024'!$A$2:$D$70989,3,FALSE)</f>
        <v>46</v>
      </c>
      <c r="I1453" s="395"/>
      <c r="J1453" s="414">
        <v>300</v>
      </c>
      <c r="K1453" s="396"/>
      <c r="L1453" s="396"/>
      <c r="M1453" s="396">
        <v>44657</v>
      </c>
      <c r="N1453" s="579"/>
      <c r="O1453" s="397">
        <v>9791036305955</v>
      </c>
      <c r="P1453" s="409" t="s">
        <v>3289</v>
      </c>
      <c r="Q1453" s="397">
        <v>7657351</v>
      </c>
      <c r="R1453" s="398">
        <v>12.9</v>
      </c>
      <c r="S1453" s="398">
        <f t="shared" si="234"/>
        <v>12.227488151658768</v>
      </c>
      <c r="T1453" s="399">
        <v>5.5E-2</v>
      </c>
      <c r="U1453" s="1077"/>
      <c r="V1453" s="400">
        <f t="shared" si="224"/>
        <v>0</v>
      </c>
      <c r="W1453" s="401">
        <f t="shared" si="235"/>
        <v>0</v>
      </c>
      <c r="X1453" s="402"/>
      <c r="Y1453" s="402"/>
      <c r="Z1453" s="402"/>
      <c r="AA1453" s="402"/>
      <c r="AB1453" s="402"/>
      <c r="AC1453" s="403">
        <f t="shared" si="225"/>
        <v>0</v>
      </c>
      <c r="AD1453" s="404">
        <f>IF($AC$2430&lt;85,AC1453,AC1453-(AC1453*'EN-TÊTE DÉLÉGUES'!$C$37))</f>
        <v>0</v>
      </c>
      <c r="AE1453" s="405">
        <f t="shared" si="236"/>
        <v>5.5E-2</v>
      </c>
      <c r="AF1453" s="406">
        <f t="shared" si="220"/>
        <v>0</v>
      </c>
      <c r="AG1453" s="407">
        <f t="shared" si="221"/>
        <v>0</v>
      </c>
    </row>
    <row r="1454" spans="1:34" s="408" customFormat="1" ht="12" customHeight="1" x14ac:dyDescent="0.15">
      <c r="A1454" s="391">
        <v>9791036305085</v>
      </c>
      <c r="B1454" s="395">
        <v>67</v>
      </c>
      <c r="C1454" s="393" t="s">
        <v>696</v>
      </c>
      <c r="D1454" s="393" t="s">
        <v>3666</v>
      </c>
      <c r="E1454" s="393" t="s">
        <v>5510</v>
      </c>
      <c r="F1454" s="393" t="s">
        <v>3671</v>
      </c>
      <c r="G1454" s="450" t="s">
        <v>3296</v>
      </c>
      <c r="H1454" s="394">
        <f>VLOOKUP(A1454,'02.04.2024'!$A$2:$D$70989,3,FALSE)</f>
        <v>1582</v>
      </c>
      <c r="I1454" s="395"/>
      <c r="J1454" s="414">
        <v>300</v>
      </c>
      <c r="K1454" s="396"/>
      <c r="L1454" s="396"/>
      <c r="M1454" s="396">
        <v>44615</v>
      </c>
      <c r="N1454" s="579"/>
      <c r="O1454" s="397">
        <v>9791036305085</v>
      </c>
      <c r="P1454" s="409" t="s">
        <v>3291</v>
      </c>
      <c r="Q1454" s="397">
        <v>6103922</v>
      </c>
      <c r="R1454" s="398">
        <v>14.9</v>
      </c>
      <c r="S1454" s="398">
        <f t="shared" si="234"/>
        <v>14.123222748815166</v>
      </c>
      <c r="T1454" s="399">
        <v>5.5E-2</v>
      </c>
      <c r="U1454" s="1077"/>
      <c r="V1454" s="400">
        <f t="shared" si="224"/>
        <v>0</v>
      </c>
      <c r="W1454" s="401">
        <f t="shared" si="235"/>
        <v>0</v>
      </c>
      <c r="X1454" s="402"/>
      <c r="Y1454" s="402"/>
      <c r="Z1454" s="402"/>
      <c r="AA1454" s="402"/>
      <c r="AB1454" s="402"/>
      <c r="AC1454" s="403">
        <f t="shared" si="225"/>
        <v>0</v>
      </c>
      <c r="AD1454" s="404">
        <f>IF($AC$2430&lt;85,AC1454,AC1454-(AC1454*'EN-TÊTE DÉLÉGUES'!$C$37))</f>
        <v>0</v>
      </c>
      <c r="AE1454" s="405">
        <f t="shared" si="236"/>
        <v>5.5E-2</v>
      </c>
      <c r="AF1454" s="406">
        <f t="shared" ref="AF1454:AF1476" si="241">+AD1454*AE1454</f>
        <v>0</v>
      </c>
      <c r="AG1454" s="407">
        <f t="shared" ref="AG1454:AG1476" si="242">+AD1454+AF1454</f>
        <v>0</v>
      </c>
    </row>
    <row r="1455" spans="1:34" s="420" customFormat="1" ht="12" customHeight="1" x14ac:dyDescent="0.15">
      <c r="A1455" s="411">
        <v>9791036340246</v>
      </c>
      <c r="B1455" s="395">
        <v>67</v>
      </c>
      <c r="C1455" s="393" t="s">
        <v>696</v>
      </c>
      <c r="D1455" s="514" t="s">
        <v>3666</v>
      </c>
      <c r="E1455" s="393" t="s">
        <v>5510</v>
      </c>
      <c r="F1455" s="515" t="s">
        <v>3671</v>
      </c>
      <c r="G1455" s="450" t="s">
        <v>3937</v>
      </c>
      <c r="H1455" s="394">
        <f>VLOOKUP(A1455,'02.04.2024'!$A$2:$D$70989,3,FALSE)</f>
        <v>2829</v>
      </c>
      <c r="I1455" s="413"/>
      <c r="J1455" s="413">
        <v>200</v>
      </c>
      <c r="K1455" s="415"/>
      <c r="L1455" s="415"/>
      <c r="M1455" s="416">
        <v>44846</v>
      </c>
      <c r="N1455" s="416"/>
      <c r="O1455" s="394">
        <v>9791036340246</v>
      </c>
      <c r="P1455" s="417" t="s">
        <v>3938</v>
      </c>
      <c r="Q1455" s="414">
        <v>8073332</v>
      </c>
      <c r="R1455" s="418">
        <v>15.9</v>
      </c>
      <c r="S1455" s="398">
        <f t="shared" si="234"/>
        <v>15.071090047393366</v>
      </c>
      <c r="T1455" s="419">
        <v>5.5E-2</v>
      </c>
      <c r="U1455" s="1077"/>
      <c r="V1455" s="400">
        <f t="shared" si="224"/>
        <v>0</v>
      </c>
      <c r="W1455" s="401">
        <f t="shared" si="235"/>
        <v>0</v>
      </c>
      <c r="AC1455" s="453">
        <f t="shared" si="225"/>
        <v>0</v>
      </c>
      <c r="AD1455" s="454">
        <f>IF($AC$2430&lt;85,AC1455,AC1455-(AC1455*'EN-TÊTE DÉLÉGUES'!$C$37))</f>
        <v>0</v>
      </c>
      <c r="AE1455" s="455">
        <f t="shared" si="236"/>
        <v>5.5E-2</v>
      </c>
      <c r="AF1455" s="456">
        <f t="shared" si="241"/>
        <v>0</v>
      </c>
      <c r="AG1455" s="457">
        <f t="shared" si="242"/>
        <v>0</v>
      </c>
    </row>
    <row r="1456" spans="1:34" s="408" customFormat="1" ht="12" customHeight="1" x14ac:dyDescent="0.15">
      <c r="A1456" s="391">
        <v>9782747051248</v>
      </c>
      <c r="B1456" s="414">
        <v>67</v>
      </c>
      <c r="C1456" s="393" t="s">
        <v>696</v>
      </c>
      <c r="D1456" s="393" t="s">
        <v>3666</v>
      </c>
      <c r="E1456" s="393" t="s">
        <v>5510</v>
      </c>
      <c r="F1456" s="393" t="s">
        <v>3671</v>
      </c>
      <c r="G1456" s="450" t="s">
        <v>5524</v>
      </c>
      <c r="H1456" s="394">
        <f>VLOOKUP(A1456,'02.04.2024'!$A$2:$D$70989,3,FALSE)</f>
        <v>56</v>
      </c>
      <c r="I1456" s="395"/>
      <c r="J1456" s="395">
        <v>300</v>
      </c>
      <c r="K1456" s="396"/>
      <c r="L1456" s="396"/>
      <c r="M1456" s="396">
        <v>41809</v>
      </c>
      <c r="N1456" s="579"/>
      <c r="O1456" s="397">
        <v>9782747051248</v>
      </c>
      <c r="P1456" s="409" t="s">
        <v>123</v>
      </c>
      <c r="Q1456" s="397">
        <v>3280876</v>
      </c>
      <c r="R1456" s="398">
        <v>14.9</v>
      </c>
      <c r="S1456" s="398">
        <f t="shared" si="234"/>
        <v>14.123222748815166</v>
      </c>
      <c r="T1456" s="399">
        <v>5.5E-2</v>
      </c>
      <c r="U1456" s="1077"/>
      <c r="V1456" s="400">
        <f t="shared" si="224"/>
        <v>0</v>
      </c>
      <c r="W1456" s="401">
        <f t="shared" si="235"/>
        <v>0</v>
      </c>
      <c r="X1456" s="402"/>
      <c r="Y1456" s="402"/>
      <c r="Z1456" s="402"/>
      <c r="AA1456" s="402"/>
      <c r="AB1456" s="402"/>
      <c r="AC1456" s="403">
        <f t="shared" si="225"/>
        <v>0</v>
      </c>
      <c r="AD1456" s="404">
        <f>IF($AC$2430&lt;85,AC1456,AC1456-(AC1456*'EN-TÊTE DÉLÉGUES'!$C$37))</f>
        <v>0</v>
      </c>
      <c r="AE1456" s="405">
        <f t="shared" si="236"/>
        <v>5.5E-2</v>
      </c>
      <c r="AF1456" s="406">
        <f t="shared" si="241"/>
        <v>0</v>
      </c>
      <c r="AG1456" s="407">
        <f t="shared" si="242"/>
        <v>0</v>
      </c>
    </row>
    <row r="1457" spans="1:36" s="408" customFormat="1" ht="12" customHeight="1" x14ac:dyDescent="0.15">
      <c r="A1457" s="391">
        <v>9791036325281</v>
      </c>
      <c r="B1457" s="395">
        <v>68</v>
      </c>
      <c r="C1457" s="393" t="s">
        <v>698</v>
      </c>
      <c r="D1457" s="450" t="s">
        <v>3666</v>
      </c>
      <c r="E1457" s="450" t="s">
        <v>5510</v>
      </c>
      <c r="F1457" s="515" t="s">
        <v>3671</v>
      </c>
      <c r="G1457" s="450" t="s">
        <v>3311</v>
      </c>
      <c r="H1457" s="394">
        <f>VLOOKUP(A1457,'02.04.2024'!$A$2:$D$70989,3,FALSE)</f>
        <v>2247</v>
      </c>
      <c r="I1457" s="395"/>
      <c r="J1457" s="395">
        <v>300</v>
      </c>
      <c r="K1457" s="396"/>
      <c r="L1457" s="396"/>
      <c r="M1457" s="396">
        <v>44706</v>
      </c>
      <c r="N1457" s="396"/>
      <c r="O1457" s="397">
        <v>9791036325281</v>
      </c>
      <c r="P1457" s="409" t="s">
        <v>3307</v>
      </c>
      <c r="Q1457" s="397">
        <v>8297720</v>
      </c>
      <c r="R1457" s="398">
        <v>14.9</v>
      </c>
      <c r="S1457" s="398">
        <f t="shared" si="234"/>
        <v>14.123222748815166</v>
      </c>
      <c r="T1457" s="399">
        <v>5.5E-2</v>
      </c>
      <c r="U1457" s="1077"/>
      <c r="V1457" s="400">
        <f>AC1457</f>
        <v>0</v>
      </c>
      <c r="W1457" s="401">
        <f t="shared" si="235"/>
        <v>0</v>
      </c>
      <c r="X1457" s="402"/>
      <c r="Y1457" s="402"/>
      <c r="Z1457" s="402"/>
      <c r="AA1457" s="402"/>
      <c r="AB1457" s="402"/>
      <c r="AC1457" s="453">
        <f>W1457/(1+AE1457)</f>
        <v>0</v>
      </c>
      <c r="AD1457" s="454">
        <f>IF($AC$2430&lt;85,AC1457,AC1457-(AC1457*'EN-TÊTE DÉLÉGUES'!$C$37))</f>
        <v>0</v>
      </c>
      <c r="AE1457" s="455">
        <f t="shared" si="236"/>
        <v>5.5E-2</v>
      </c>
      <c r="AF1457" s="456">
        <f>+AD1457*AE1457</f>
        <v>0</v>
      </c>
      <c r="AG1457" s="457">
        <f>+AD1457+AF1457</f>
        <v>0</v>
      </c>
    </row>
    <row r="1458" spans="1:36" s="408" customFormat="1" ht="12" customHeight="1" x14ac:dyDescent="0.15">
      <c r="A1458" s="391">
        <v>9791036316937</v>
      </c>
      <c r="B1458" s="395">
        <v>68</v>
      </c>
      <c r="C1458" s="393" t="s">
        <v>696</v>
      </c>
      <c r="D1458" s="515" t="s">
        <v>3666</v>
      </c>
      <c r="E1458" s="393" t="s">
        <v>5510</v>
      </c>
      <c r="F1458" s="393" t="s">
        <v>3671</v>
      </c>
      <c r="G1458" s="450" t="s">
        <v>3678</v>
      </c>
      <c r="H1458" s="394">
        <f>VLOOKUP(A1458,'02.04.2024'!$A$2:$D$70989,3,FALSE)</f>
        <v>2847</v>
      </c>
      <c r="I1458" s="395"/>
      <c r="J1458" s="414">
        <v>300</v>
      </c>
      <c r="K1458" s="396"/>
      <c r="L1458" s="396"/>
      <c r="M1458" s="396">
        <v>44720</v>
      </c>
      <c r="N1458" s="396"/>
      <c r="O1458" s="397">
        <v>9791036316937</v>
      </c>
      <c r="P1458" s="409" t="s">
        <v>3292</v>
      </c>
      <c r="Q1458" s="397">
        <v>2935642</v>
      </c>
      <c r="R1458" s="398">
        <v>14.9</v>
      </c>
      <c r="S1458" s="398">
        <f t="shared" ref="S1458:S1521" si="243">R1458/(1+T1458)</f>
        <v>14.123222748815166</v>
      </c>
      <c r="T1458" s="399">
        <v>5.5E-2</v>
      </c>
      <c r="U1458" s="1077"/>
      <c r="V1458" s="400">
        <f t="shared" si="224"/>
        <v>0</v>
      </c>
      <c r="W1458" s="401">
        <f t="shared" si="235"/>
        <v>0</v>
      </c>
      <c r="X1458" s="402"/>
      <c r="Y1458" s="402"/>
      <c r="Z1458" s="402"/>
      <c r="AA1458" s="402"/>
      <c r="AB1458" s="402"/>
      <c r="AC1458" s="453">
        <f t="shared" si="225"/>
        <v>0</v>
      </c>
      <c r="AD1458" s="454">
        <f>IF($AC$2430&lt;85,AC1458,AC1458-(AC1458*'EN-TÊTE DÉLÉGUES'!$C$37))</f>
        <v>0</v>
      </c>
      <c r="AE1458" s="455">
        <f t="shared" si="236"/>
        <v>5.5E-2</v>
      </c>
      <c r="AF1458" s="456">
        <f t="shared" si="241"/>
        <v>0</v>
      </c>
      <c r="AG1458" s="457">
        <f t="shared" si="242"/>
        <v>0</v>
      </c>
    </row>
    <row r="1459" spans="1:36" s="408" customFormat="1" ht="12" customHeight="1" x14ac:dyDescent="0.15">
      <c r="A1459" s="449">
        <v>9782747087728</v>
      </c>
      <c r="B1459" s="414">
        <v>68</v>
      </c>
      <c r="C1459" s="393" t="s">
        <v>696</v>
      </c>
      <c r="D1459" s="450" t="s">
        <v>3666</v>
      </c>
      <c r="E1459" s="393" t="s">
        <v>5510</v>
      </c>
      <c r="F1459" s="514" t="s">
        <v>3671</v>
      </c>
      <c r="G1459" s="514" t="s">
        <v>5525</v>
      </c>
      <c r="H1459" s="394">
        <f>VLOOKUP(A1459,'02.04.2024'!$A$2:$D$70989,3,FALSE)</f>
        <v>335</v>
      </c>
      <c r="I1459" s="414"/>
      <c r="J1459" s="414">
        <v>300</v>
      </c>
      <c r="K1459" s="396"/>
      <c r="L1459" s="396"/>
      <c r="M1459" s="396">
        <v>43411</v>
      </c>
      <c r="N1459" s="396"/>
      <c r="O1459" s="394">
        <v>9782747087728</v>
      </c>
      <c r="P1459" s="451" t="s">
        <v>655</v>
      </c>
      <c r="Q1459" s="414">
        <v>8927777</v>
      </c>
      <c r="R1459" s="398">
        <v>13.9</v>
      </c>
      <c r="S1459" s="398">
        <f t="shared" si="243"/>
        <v>13.175355450236967</v>
      </c>
      <c r="T1459" s="452">
        <v>5.5E-2</v>
      </c>
      <c r="U1459" s="1077"/>
      <c r="V1459" s="400">
        <f t="shared" si="224"/>
        <v>0</v>
      </c>
      <c r="W1459" s="401">
        <f t="shared" si="235"/>
        <v>0</v>
      </c>
      <c r="X1459" s="402"/>
      <c r="Y1459" s="402"/>
      <c r="Z1459" s="402"/>
      <c r="AA1459" s="402"/>
      <c r="AB1459" s="402"/>
      <c r="AC1459" s="403">
        <f t="shared" si="225"/>
        <v>0</v>
      </c>
      <c r="AD1459" s="404">
        <f>IF($AC$2430&lt;85,AC1459,AC1459-(AC1459*'EN-TÊTE DÉLÉGUES'!$C$37))</f>
        <v>0</v>
      </c>
      <c r="AE1459" s="405">
        <f t="shared" si="236"/>
        <v>5.5E-2</v>
      </c>
      <c r="AF1459" s="406">
        <f t="shared" si="241"/>
        <v>0</v>
      </c>
      <c r="AG1459" s="407">
        <f t="shared" si="242"/>
        <v>0</v>
      </c>
    </row>
    <row r="1460" spans="1:36" s="408" customFormat="1" ht="12" customHeight="1" x14ac:dyDescent="0.15">
      <c r="A1460" s="391">
        <v>9782747071314</v>
      </c>
      <c r="B1460" s="395">
        <v>68</v>
      </c>
      <c r="C1460" s="393" t="s">
        <v>696</v>
      </c>
      <c r="D1460" s="393" t="s">
        <v>3666</v>
      </c>
      <c r="E1460" s="393" t="s">
        <v>5510</v>
      </c>
      <c r="F1460" s="393" t="s">
        <v>3671</v>
      </c>
      <c r="G1460" s="450" t="s">
        <v>3679</v>
      </c>
      <c r="H1460" s="394">
        <f>VLOOKUP(A1460,'02.04.2024'!$A$2:$D$70989,3,FALSE)</f>
        <v>126</v>
      </c>
      <c r="I1460" s="395"/>
      <c r="J1460" s="395">
        <v>300</v>
      </c>
      <c r="K1460" s="396"/>
      <c r="L1460" s="396"/>
      <c r="M1460" s="396">
        <v>43215</v>
      </c>
      <c r="N1460" s="395"/>
      <c r="O1460" s="397">
        <v>9782747071314</v>
      </c>
      <c r="P1460" s="395" t="s">
        <v>3680</v>
      </c>
      <c r="Q1460" s="395">
        <v>2494227</v>
      </c>
      <c r="R1460" s="398">
        <v>14.9</v>
      </c>
      <c r="S1460" s="398">
        <f t="shared" si="243"/>
        <v>14.123222748815166</v>
      </c>
      <c r="T1460" s="399">
        <v>5.5E-2</v>
      </c>
      <c r="U1460" s="1077"/>
      <c r="V1460" s="400">
        <f t="shared" si="224"/>
        <v>0</v>
      </c>
      <c r="W1460" s="401">
        <f t="shared" si="235"/>
        <v>0</v>
      </c>
      <c r="X1460" s="402"/>
      <c r="Y1460" s="402"/>
      <c r="Z1460" s="402"/>
      <c r="AA1460" s="402"/>
      <c r="AB1460" s="402"/>
      <c r="AC1460" s="403">
        <f t="shared" si="225"/>
        <v>0</v>
      </c>
      <c r="AD1460" s="404">
        <f>IF($AC$2430&lt;85,AC1460,AC1460-(AC1460*'EN-TÊTE DÉLÉGUES'!$C$37))</f>
        <v>0</v>
      </c>
      <c r="AE1460" s="405">
        <f t="shared" si="236"/>
        <v>5.5E-2</v>
      </c>
      <c r="AF1460" s="406">
        <f t="shared" si="241"/>
        <v>0</v>
      </c>
      <c r="AG1460" s="407">
        <f t="shared" si="242"/>
        <v>0</v>
      </c>
    </row>
    <row r="1461" spans="1:36" s="446" customFormat="1" ht="12" customHeight="1" x14ac:dyDescent="0.15">
      <c r="A1461" s="427">
        <v>9791036338021</v>
      </c>
      <c r="B1461" s="481">
        <v>68</v>
      </c>
      <c r="C1461" s="596" t="s">
        <v>698</v>
      </c>
      <c r="D1461" s="429" t="s">
        <v>3666</v>
      </c>
      <c r="E1461" s="429" t="s">
        <v>5510</v>
      </c>
      <c r="F1461" s="429" t="s">
        <v>3671</v>
      </c>
      <c r="G1461" s="469" t="s">
        <v>4371</v>
      </c>
      <c r="H1461" s="431">
        <f>VLOOKUP(A1461,'02.04.2024'!$A$2:$D$70989,3,FALSE)</f>
        <v>508</v>
      </c>
      <c r="I1461" s="432"/>
      <c r="J1461" s="432">
        <v>200</v>
      </c>
      <c r="K1461" s="433"/>
      <c r="L1461" s="433"/>
      <c r="M1461" s="433">
        <v>45035</v>
      </c>
      <c r="N1461" s="434" t="s">
        <v>1811</v>
      </c>
      <c r="O1461" s="434">
        <v>9791036338021</v>
      </c>
      <c r="P1461" s="434" t="s">
        <v>4273</v>
      </c>
      <c r="Q1461" s="470">
        <v>6835707</v>
      </c>
      <c r="R1461" s="436">
        <v>16.899999999999999</v>
      </c>
      <c r="S1461" s="436">
        <f t="shared" si="243"/>
        <v>16.018957345971565</v>
      </c>
      <c r="T1461" s="471">
        <v>5.5E-2</v>
      </c>
      <c r="U1461" s="1082"/>
      <c r="V1461" s="438">
        <f>AC1461</f>
        <v>0</v>
      </c>
      <c r="W1461" s="439">
        <f t="shared" si="235"/>
        <v>0</v>
      </c>
      <c r="X1461" s="440"/>
      <c r="Y1461" s="440"/>
      <c r="Z1461" s="440"/>
      <c r="AA1461" s="440"/>
      <c r="AB1461" s="440"/>
      <c r="AC1461" s="453">
        <f>W1461/(1+AE1461)</f>
        <v>0</v>
      </c>
      <c r="AD1461" s="454">
        <f>IF($AC$2430&lt;85,AC1461,AC1461-(AC1461*'EN-TÊTE DÉLÉGUES'!$C$37))</f>
        <v>0</v>
      </c>
      <c r="AE1461" s="455">
        <f t="shared" si="236"/>
        <v>5.5E-2</v>
      </c>
      <c r="AF1461" s="456">
        <f>+AD1461*AE1461</f>
        <v>0</v>
      </c>
      <c r="AG1461" s="457">
        <f>+AD1461+AF1461</f>
        <v>0</v>
      </c>
    </row>
    <row r="1462" spans="1:36" s="408" customFormat="1" ht="12" customHeight="1" x14ac:dyDescent="0.15">
      <c r="A1462" s="391">
        <v>9791036350528</v>
      </c>
      <c r="B1462" s="395">
        <v>68</v>
      </c>
      <c r="C1462" s="393" t="s">
        <v>696</v>
      </c>
      <c r="D1462" s="515" t="s">
        <v>3666</v>
      </c>
      <c r="E1462" s="393" t="s">
        <v>5510</v>
      </c>
      <c r="F1462" s="393" t="s">
        <v>3671</v>
      </c>
      <c r="G1462" s="459" t="s">
        <v>4097</v>
      </c>
      <c r="H1462" s="394">
        <f>VLOOKUP(A1462,'02.04.2024'!$A$2:$D$70989,3,FALSE)</f>
        <v>1169</v>
      </c>
      <c r="I1462" s="395"/>
      <c r="J1462" s="395">
        <v>200</v>
      </c>
      <c r="K1462" s="396"/>
      <c r="L1462" s="396"/>
      <c r="M1462" s="396">
        <v>45007</v>
      </c>
      <c r="N1462" s="397"/>
      <c r="O1462" s="397">
        <v>9791036350528</v>
      </c>
      <c r="P1462" s="397" t="s">
        <v>4096</v>
      </c>
      <c r="Q1462" s="460">
        <v>5294872</v>
      </c>
      <c r="R1462" s="398">
        <v>12.9</v>
      </c>
      <c r="S1462" s="398">
        <f t="shared" si="243"/>
        <v>12.227488151658768</v>
      </c>
      <c r="T1462" s="461">
        <v>5.5E-2</v>
      </c>
      <c r="U1462" s="1097"/>
      <c r="V1462" s="400">
        <f t="shared" si="224"/>
        <v>0</v>
      </c>
      <c r="W1462" s="401">
        <f t="shared" si="235"/>
        <v>0</v>
      </c>
      <c r="X1462" s="402"/>
      <c r="Y1462" s="402"/>
      <c r="Z1462" s="402"/>
      <c r="AA1462" s="402"/>
      <c r="AB1462" s="402"/>
      <c r="AC1462" s="453">
        <f t="shared" si="225"/>
        <v>0</v>
      </c>
      <c r="AD1462" s="454">
        <f>IF($AC$2430&lt;85,AC1462,AC1462-(AC1462*'EN-TÊTE DÉLÉGUES'!$C$37))</f>
        <v>0</v>
      </c>
      <c r="AE1462" s="455">
        <f t="shared" si="236"/>
        <v>5.5E-2</v>
      </c>
      <c r="AF1462" s="456">
        <f t="shared" si="241"/>
        <v>0</v>
      </c>
      <c r="AG1462" s="457">
        <f t="shared" si="242"/>
        <v>0</v>
      </c>
    </row>
    <row r="1463" spans="1:36" s="408" customFormat="1" ht="12" customHeight="1" x14ac:dyDescent="0.15">
      <c r="A1463" s="391">
        <v>9782747026451</v>
      </c>
      <c r="B1463" s="395">
        <v>68</v>
      </c>
      <c r="C1463" s="393" t="s">
        <v>698</v>
      </c>
      <c r="D1463" s="393" t="s">
        <v>3666</v>
      </c>
      <c r="E1463" s="393" t="s">
        <v>5526</v>
      </c>
      <c r="F1463" s="393" t="s">
        <v>3056</v>
      </c>
      <c r="G1463" s="450" t="s">
        <v>3664</v>
      </c>
      <c r="H1463" s="394">
        <f>VLOOKUP(A1463,'02.04.2024'!$A$2:$D$70989,3,FALSE)</f>
        <v>838</v>
      </c>
      <c r="I1463" s="395"/>
      <c r="J1463" s="395">
        <v>200</v>
      </c>
      <c r="K1463" s="396"/>
      <c r="L1463" s="396"/>
      <c r="M1463" s="396">
        <v>39821</v>
      </c>
      <c r="N1463" s="396"/>
      <c r="O1463" s="397">
        <v>9782747026451</v>
      </c>
      <c r="P1463" s="409" t="s">
        <v>10</v>
      </c>
      <c r="Q1463" s="397">
        <v>3392896</v>
      </c>
      <c r="R1463" s="398">
        <v>13.9</v>
      </c>
      <c r="S1463" s="398">
        <f t="shared" si="243"/>
        <v>13.175355450236967</v>
      </c>
      <c r="T1463" s="399">
        <v>5.5E-2</v>
      </c>
      <c r="U1463" s="1077"/>
      <c r="V1463" s="400">
        <f t="shared" si="224"/>
        <v>0</v>
      </c>
      <c r="W1463" s="401">
        <f t="shared" si="235"/>
        <v>0</v>
      </c>
      <c r="X1463" s="402"/>
      <c r="Y1463" s="402"/>
      <c r="Z1463" s="402"/>
      <c r="AA1463" s="402"/>
      <c r="AB1463" s="402"/>
      <c r="AC1463" s="403">
        <f t="shared" si="225"/>
        <v>0</v>
      </c>
      <c r="AD1463" s="404">
        <f>IF($AC$2430&lt;85,AC1463,AC1463-(AC1463*'EN-TÊTE DÉLÉGUES'!$C$37))</f>
        <v>0</v>
      </c>
      <c r="AE1463" s="405">
        <f t="shared" si="236"/>
        <v>5.5E-2</v>
      </c>
      <c r="AF1463" s="406">
        <f t="shared" si="241"/>
        <v>0</v>
      </c>
      <c r="AG1463" s="407">
        <f t="shared" si="242"/>
        <v>0</v>
      </c>
    </row>
    <row r="1464" spans="1:36" ht="12" customHeight="1" x14ac:dyDescent="0.15">
      <c r="A1464" s="98">
        <v>9791036363290</v>
      </c>
      <c r="B1464" s="356">
        <v>68</v>
      </c>
      <c r="C1464" s="99" t="s">
        <v>698</v>
      </c>
      <c r="D1464" s="99" t="s">
        <v>3666</v>
      </c>
      <c r="E1464" s="99" t="s">
        <v>5526</v>
      </c>
      <c r="F1464" s="99" t="s">
        <v>5529</v>
      </c>
      <c r="G1464" s="99" t="s">
        <v>5308</v>
      </c>
      <c r="H1464" s="100">
        <f>VLOOKUP(A1464,'02.04.2024'!$A$2:$D$70989,3,FALSE)</f>
        <v>0</v>
      </c>
      <c r="I1464" s="101"/>
      <c r="J1464" s="101">
        <v>100</v>
      </c>
      <c r="K1464" s="121"/>
      <c r="L1464" s="121">
        <v>45392</v>
      </c>
      <c r="M1464" s="121"/>
      <c r="N1464" s="121" t="s">
        <v>1811</v>
      </c>
      <c r="O1464" s="102">
        <v>9791036363290</v>
      </c>
      <c r="P1464" s="103" t="s">
        <v>5306</v>
      </c>
      <c r="Q1464" s="101">
        <v>8301961</v>
      </c>
      <c r="R1464" s="124">
        <v>13.9</v>
      </c>
      <c r="S1464" s="124">
        <f t="shared" si="243"/>
        <v>13.175355450236967</v>
      </c>
      <c r="T1464" s="355">
        <v>5.5E-2</v>
      </c>
      <c r="U1464" s="1077"/>
      <c r="V1464" s="240">
        <f t="shared" ref="V1464:V1473" si="244">AC1464</f>
        <v>0</v>
      </c>
      <c r="W1464" s="196">
        <f t="shared" si="235"/>
        <v>0</v>
      </c>
      <c r="AC1464" s="441">
        <f t="shared" ref="AC1464:AC1473" si="245">W1464/(1+AE1464)</f>
        <v>0</v>
      </c>
      <c r="AD1464" s="442">
        <f>IF($AC$2430&lt;85,AC1464,AC1464-(AC1464*'EN-TÊTE DÉLÉGUES'!$C$37))</f>
        <v>0</v>
      </c>
      <c r="AE1464" s="443">
        <f t="shared" si="236"/>
        <v>5.5E-2</v>
      </c>
      <c r="AF1464" s="444">
        <f t="shared" ref="AF1464:AF1473" si="246">+AD1464*AE1464</f>
        <v>0</v>
      </c>
      <c r="AG1464" s="445">
        <f t="shared" ref="AG1464:AG1473" si="247">+AD1464+AF1464</f>
        <v>0</v>
      </c>
      <c r="AH1464" s="447"/>
      <c r="AI1464" s="448"/>
      <c r="AJ1464" s="447"/>
    </row>
    <row r="1465" spans="1:36" s="408" customFormat="1" ht="12" customHeight="1" x14ac:dyDescent="0.15">
      <c r="A1465" s="391">
        <v>9791036317170</v>
      </c>
      <c r="B1465" s="414">
        <v>68</v>
      </c>
      <c r="C1465" s="393" t="s">
        <v>698</v>
      </c>
      <c r="D1465" s="514" t="s">
        <v>3666</v>
      </c>
      <c r="E1465" s="664" t="s">
        <v>5526</v>
      </c>
      <c r="F1465" s="515" t="s">
        <v>5529</v>
      </c>
      <c r="G1465" s="450" t="s">
        <v>2070</v>
      </c>
      <c r="H1465" s="394">
        <f>VLOOKUP(A1465,'02.04.2024'!$A$2:$D$70989,3,FALSE)</f>
        <v>275</v>
      </c>
      <c r="I1465" s="395"/>
      <c r="J1465" s="414">
        <v>300</v>
      </c>
      <c r="K1465" s="396"/>
      <c r="L1465" s="396"/>
      <c r="M1465" s="396">
        <v>44433</v>
      </c>
      <c r="N1465" s="396"/>
      <c r="O1465" s="397">
        <v>9791036317170</v>
      </c>
      <c r="P1465" s="409" t="s">
        <v>1915</v>
      </c>
      <c r="Q1465" s="397">
        <v>3359693</v>
      </c>
      <c r="R1465" s="398">
        <v>12.9</v>
      </c>
      <c r="S1465" s="398">
        <f t="shared" si="243"/>
        <v>12.227488151658768</v>
      </c>
      <c r="T1465" s="399">
        <v>5.5E-2</v>
      </c>
      <c r="U1465" s="1077"/>
      <c r="V1465" s="400">
        <f t="shared" si="244"/>
        <v>0</v>
      </c>
      <c r="W1465" s="401">
        <f t="shared" si="235"/>
        <v>0</v>
      </c>
      <c r="X1465" s="402"/>
      <c r="Y1465" s="402"/>
      <c r="Z1465" s="402"/>
      <c r="AA1465" s="402"/>
      <c r="AB1465" s="402"/>
      <c r="AC1465" s="403">
        <f t="shared" si="245"/>
        <v>0</v>
      </c>
      <c r="AD1465" s="404">
        <f>IF($AC$2430&lt;85,AC1465,AC1465-(AC1465*'EN-TÊTE DÉLÉGUES'!$C$37))</f>
        <v>0</v>
      </c>
      <c r="AE1465" s="405">
        <f t="shared" si="236"/>
        <v>5.5E-2</v>
      </c>
      <c r="AF1465" s="406">
        <f t="shared" si="246"/>
        <v>0</v>
      </c>
      <c r="AG1465" s="407">
        <f t="shared" si="247"/>
        <v>0</v>
      </c>
    </row>
    <row r="1466" spans="1:36" s="446" customFormat="1" ht="12" customHeight="1" x14ac:dyDescent="0.15">
      <c r="A1466" s="427">
        <v>9791036357404</v>
      </c>
      <c r="B1466" s="428">
        <v>68</v>
      </c>
      <c r="C1466" s="665" t="s">
        <v>2327</v>
      </c>
      <c r="D1466" s="465" t="s">
        <v>3666</v>
      </c>
      <c r="E1466" s="429" t="s">
        <v>5526</v>
      </c>
      <c r="F1466" s="429" t="s">
        <v>5530</v>
      </c>
      <c r="G1466" s="429" t="s">
        <v>4923</v>
      </c>
      <c r="H1466" s="431">
        <f>VLOOKUP(A1466,'02.04.2024'!$A$2:$D$70989,3,FALSE)</f>
        <v>988</v>
      </c>
      <c r="I1466" s="431"/>
      <c r="J1466" s="432">
        <v>200</v>
      </c>
      <c r="K1466" s="433"/>
      <c r="L1466" s="433"/>
      <c r="M1466" s="433">
        <v>45336</v>
      </c>
      <c r="N1466" s="433" t="s">
        <v>1811</v>
      </c>
      <c r="O1466" s="434">
        <v>9791036357404</v>
      </c>
      <c r="P1466" s="434" t="s">
        <v>4924</v>
      </c>
      <c r="Q1466" s="434">
        <v>2796581</v>
      </c>
      <c r="R1466" s="466">
        <v>17.899999999999999</v>
      </c>
      <c r="S1466" s="436">
        <f t="shared" si="243"/>
        <v>16.966824644549764</v>
      </c>
      <c r="T1466" s="467">
        <v>5.5E-2</v>
      </c>
      <c r="U1466" s="1082"/>
      <c r="V1466" s="438">
        <f t="shared" si="244"/>
        <v>0</v>
      </c>
      <c r="W1466" s="439">
        <f t="shared" si="235"/>
        <v>0</v>
      </c>
      <c r="X1466" s="440"/>
      <c r="Y1466" s="440"/>
      <c r="Z1466" s="440"/>
      <c r="AA1466" s="440"/>
      <c r="AB1466" s="440"/>
      <c r="AC1466" s="441">
        <f t="shared" si="245"/>
        <v>0</v>
      </c>
      <c r="AD1466" s="442">
        <f>IF($AC$2430&lt;85,AC1466,AC1466-(AC1466*'EN-TÊTE DÉLÉGUES'!$C$37))</f>
        <v>0</v>
      </c>
      <c r="AE1466" s="443">
        <f t="shared" si="236"/>
        <v>5.5E-2</v>
      </c>
      <c r="AF1466" s="444">
        <f t="shared" si="246"/>
        <v>0</v>
      </c>
      <c r="AG1466" s="445">
        <f t="shared" si="247"/>
        <v>0</v>
      </c>
    </row>
    <row r="1467" spans="1:36" s="446" customFormat="1" ht="12" customHeight="1" x14ac:dyDescent="0.15">
      <c r="A1467" s="427">
        <v>9791036367144</v>
      </c>
      <c r="B1467" s="428">
        <v>68</v>
      </c>
      <c r="C1467" s="665" t="s">
        <v>2327</v>
      </c>
      <c r="D1467" s="465" t="s">
        <v>3666</v>
      </c>
      <c r="E1467" s="429" t="s">
        <v>5526</v>
      </c>
      <c r="F1467" s="429" t="s">
        <v>5530</v>
      </c>
      <c r="G1467" s="429" t="s">
        <v>4925</v>
      </c>
      <c r="H1467" s="431">
        <f>VLOOKUP(A1467,'02.04.2024'!$A$2:$D$70989,3,FALSE)</f>
        <v>5217</v>
      </c>
      <c r="I1467" s="431"/>
      <c r="J1467" s="432">
        <v>200</v>
      </c>
      <c r="K1467" s="433"/>
      <c r="L1467" s="433"/>
      <c r="M1467" s="433">
        <v>45336</v>
      </c>
      <c r="N1467" s="433" t="s">
        <v>1811</v>
      </c>
      <c r="O1467" s="434">
        <v>9791036367144</v>
      </c>
      <c r="P1467" s="434" t="s">
        <v>4926</v>
      </c>
      <c r="Q1467" s="434">
        <v>4253553</v>
      </c>
      <c r="R1467" s="466">
        <v>23.9</v>
      </c>
      <c r="S1467" s="436">
        <f t="shared" si="243"/>
        <v>22.654028436018958</v>
      </c>
      <c r="T1467" s="467">
        <v>5.5E-2</v>
      </c>
      <c r="U1467" s="1082"/>
      <c r="V1467" s="438">
        <f t="shared" si="244"/>
        <v>0</v>
      </c>
      <c r="W1467" s="439">
        <f t="shared" si="235"/>
        <v>0</v>
      </c>
      <c r="X1467" s="440"/>
      <c r="Y1467" s="440"/>
      <c r="Z1467" s="440"/>
      <c r="AA1467" s="440"/>
      <c r="AB1467" s="440"/>
      <c r="AC1467" s="441">
        <f t="shared" si="245"/>
        <v>0</v>
      </c>
      <c r="AD1467" s="442">
        <f>IF($AC$2430&lt;85,AC1467,AC1467-(AC1467*'EN-TÊTE DÉLÉGUES'!$C$37))</f>
        <v>0</v>
      </c>
      <c r="AE1467" s="443">
        <f t="shared" si="236"/>
        <v>5.5E-2</v>
      </c>
      <c r="AF1467" s="444">
        <f t="shared" si="246"/>
        <v>0</v>
      </c>
      <c r="AG1467" s="445">
        <f t="shared" si="247"/>
        <v>0</v>
      </c>
    </row>
    <row r="1468" spans="1:36" s="408" customFormat="1" ht="12" customHeight="1" x14ac:dyDescent="0.15">
      <c r="A1468" s="391">
        <v>9782747064842</v>
      </c>
      <c r="B1468" s="395">
        <v>68</v>
      </c>
      <c r="C1468" s="393" t="s">
        <v>2327</v>
      </c>
      <c r="D1468" s="393" t="s">
        <v>3666</v>
      </c>
      <c r="E1468" s="393" t="s">
        <v>5526</v>
      </c>
      <c r="F1468" s="393" t="s">
        <v>5531</v>
      </c>
      <c r="G1468" s="450" t="s">
        <v>843</v>
      </c>
      <c r="H1468" s="394">
        <f>VLOOKUP(A1468,'02.04.2024'!$A$2:$D$70989,3,FALSE)</f>
        <v>21</v>
      </c>
      <c r="I1468" s="395"/>
      <c r="J1468" s="395">
        <v>300</v>
      </c>
      <c r="K1468" s="396"/>
      <c r="L1468" s="396"/>
      <c r="M1468" s="396">
        <v>42753</v>
      </c>
      <c r="N1468" s="396"/>
      <c r="O1468" s="397">
        <v>9782747064842</v>
      </c>
      <c r="P1468" s="409" t="s">
        <v>294</v>
      </c>
      <c r="Q1468" s="397">
        <v>7361138</v>
      </c>
      <c r="R1468" s="398">
        <v>16.899999999999999</v>
      </c>
      <c r="S1468" s="398">
        <f t="shared" si="243"/>
        <v>16.018957345971565</v>
      </c>
      <c r="T1468" s="399">
        <v>5.5E-2</v>
      </c>
      <c r="U1468" s="1077"/>
      <c r="V1468" s="400">
        <f t="shared" si="244"/>
        <v>0</v>
      </c>
      <c r="W1468" s="401">
        <f t="shared" si="235"/>
        <v>0</v>
      </c>
      <c r="X1468" s="402"/>
      <c r="Y1468" s="402"/>
      <c r="Z1468" s="402"/>
      <c r="AA1468" s="402"/>
      <c r="AB1468" s="402"/>
      <c r="AC1468" s="403">
        <f t="shared" si="245"/>
        <v>0</v>
      </c>
      <c r="AD1468" s="404">
        <f>IF($AC$2430&lt;85,AC1468,AC1468-(AC1468*'EN-TÊTE DÉLÉGUES'!$C$37))</f>
        <v>0</v>
      </c>
      <c r="AE1468" s="405">
        <f t="shared" si="236"/>
        <v>5.5E-2</v>
      </c>
      <c r="AF1468" s="406">
        <f t="shared" si="246"/>
        <v>0</v>
      </c>
      <c r="AG1468" s="407">
        <f t="shared" si="247"/>
        <v>0</v>
      </c>
    </row>
    <row r="1469" spans="1:36" ht="12" customHeight="1" x14ac:dyDescent="0.15">
      <c r="A1469" s="98">
        <v>9791036348754</v>
      </c>
      <c r="B1469" s="356">
        <v>68</v>
      </c>
      <c r="C1469" s="99" t="s">
        <v>2327</v>
      </c>
      <c r="D1469" s="99" t="s">
        <v>3666</v>
      </c>
      <c r="E1469" s="99" t="s">
        <v>5526</v>
      </c>
      <c r="F1469" s="99" t="s">
        <v>5531</v>
      </c>
      <c r="G1469" s="99" t="s">
        <v>5528</v>
      </c>
      <c r="H1469" s="100">
        <f>VLOOKUP(A1469,'02.04.2024'!$A$2:$D$70989,3,FALSE)</f>
        <v>0</v>
      </c>
      <c r="I1469" s="101"/>
      <c r="J1469" s="101">
        <v>100</v>
      </c>
      <c r="K1469" s="121"/>
      <c r="L1469" s="121">
        <v>45427</v>
      </c>
      <c r="M1469" s="121"/>
      <c r="N1469" s="121" t="s">
        <v>1811</v>
      </c>
      <c r="O1469" s="102">
        <v>9791036348754</v>
      </c>
      <c r="P1469" s="103" t="s">
        <v>5319</v>
      </c>
      <c r="Q1469" s="101">
        <v>4168658</v>
      </c>
      <c r="R1469" s="124">
        <v>13.9</v>
      </c>
      <c r="S1469" s="124">
        <f t="shared" si="243"/>
        <v>13.175355450236967</v>
      </c>
      <c r="T1469" s="355">
        <v>5.5E-2</v>
      </c>
      <c r="U1469" s="1077"/>
      <c r="V1469" s="240">
        <f t="shared" si="244"/>
        <v>0</v>
      </c>
      <c r="W1469" s="196">
        <f t="shared" si="235"/>
        <v>0</v>
      </c>
      <c r="AC1469" s="441">
        <f t="shared" si="245"/>
        <v>0</v>
      </c>
      <c r="AD1469" s="442">
        <f>IF($AC$2430&lt;85,AC1469,AC1469-(AC1469*'EN-TÊTE DÉLÉGUES'!$C$37))</f>
        <v>0</v>
      </c>
      <c r="AE1469" s="443">
        <f t="shared" si="236"/>
        <v>5.5E-2</v>
      </c>
      <c r="AF1469" s="444">
        <f t="shared" si="246"/>
        <v>0</v>
      </c>
      <c r="AG1469" s="445">
        <f t="shared" si="247"/>
        <v>0</v>
      </c>
      <c r="AH1469" s="447"/>
      <c r="AI1469" s="448"/>
      <c r="AJ1469" s="447"/>
    </row>
    <row r="1470" spans="1:36" ht="12" customHeight="1" x14ac:dyDescent="0.15">
      <c r="A1470" s="98">
        <v>9791036356872</v>
      </c>
      <c r="B1470" s="356">
        <v>68</v>
      </c>
      <c r="C1470" s="99" t="s">
        <v>2327</v>
      </c>
      <c r="D1470" s="99" t="s">
        <v>3666</v>
      </c>
      <c r="E1470" s="99" t="s">
        <v>5526</v>
      </c>
      <c r="F1470" s="99" t="s">
        <v>5532</v>
      </c>
      <c r="G1470" s="99" t="s">
        <v>5309</v>
      </c>
      <c r="H1470" s="100">
        <f>VLOOKUP(A1470,'02.04.2024'!$A$2:$D$70989,3,FALSE)</f>
        <v>0</v>
      </c>
      <c r="I1470" s="101"/>
      <c r="J1470" s="101">
        <v>100</v>
      </c>
      <c r="K1470" s="121"/>
      <c r="L1470" s="121">
        <v>45392</v>
      </c>
      <c r="M1470" s="121"/>
      <c r="N1470" s="121" t="s">
        <v>1811</v>
      </c>
      <c r="O1470" s="102">
        <v>9791036356872</v>
      </c>
      <c r="P1470" s="103" t="s">
        <v>5307</v>
      </c>
      <c r="Q1470" s="101">
        <v>2478441</v>
      </c>
      <c r="R1470" s="124">
        <v>13.9</v>
      </c>
      <c r="S1470" s="124">
        <f t="shared" si="243"/>
        <v>13.175355450236967</v>
      </c>
      <c r="T1470" s="355">
        <v>5.5E-2</v>
      </c>
      <c r="U1470" s="1077"/>
      <c r="V1470" s="240">
        <f t="shared" si="244"/>
        <v>0</v>
      </c>
      <c r="W1470" s="196">
        <f t="shared" si="235"/>
        <v>0</v>
      </c>
      <c r="AC1470" s="441">
        <f t="shared" si="245"/>
        <v>0</v>
      </c>
      <c r="AD1470" s="442">
        <f>IF($AC$2430&lt;85,AC1470,AC1470-(AC1470*'EN-TÊTE DÉLÉGUES'!$C$37))</f>
        <v>0</v>
      </c>
      <c r="AE1470" s="443">
        <f t="shared" si="236"/>
        <v>5.5E-2</v>
      </c>
      <c r="AF1470" s="444">
        <f t="shared" si="246"/>
        <v>0</v>
      </c>
      <c r="AG1470" s="445">
        <f t="shared" si="247"/>
        <v>0</v>
      </c>
      <c r="AH1470" s="447"/>
      <c r="AI1470" s="448"/>
      <c r="AJ1470" s="447"/>
    </row>
    <row r="1471" spans="1:36" s="408" customFormat="1" ht="12" customHeight="1" x14ac:dyDescent="0.15">
      <c r="A1471" s="391">
        <v>9791036335846</v>
      </c>
      <c r="B1471" s="395">
        <v>68</v>
      </c>
      <c r="C1471" s="393" t="s">
        <v>2327</v>
      </c>
      <c r="D1471" s="450" t="s">
        <v>3666</v>
      </c>
      <c r="E1471" s="450" t="s">
        <v>5526</v>
      </c>
      <c r="F1471" s="515" t="s">
        <v>5532</v>
      </c>
      <c r="G1471" s="450" t="s">
        <v>5527</v>
      </c>
      <c r="H1471" s="394">
        <f>VLOOKUP(A1471,'02.04.2024'!$A$2:$D$70989,3,FALSE)</f>
        <v>413</v>
      </c>
      <c r="I1471" s="395"/>
      <c r="J1471" s="395">
        <v>200</v>
      </c>
      <c r="K1471" s="396"/>
      <c r="L1471" s="396"/>
      <c r="M1471" s="396">
        <v>44629</v>
      </c>
      <c r="N1471" s="579"/>
      <c r="O1471" s="397">
        <v>9791036335846</v>
      </c>
      <c r="P1471" s="409" t="s">
        <v>3309</v>
      </c>
      <c r="Q1471" s="397">
        <v>5647213</v>
      </c>
      <c r="R1471" s="398">
        <v>13.9</v>
      </c>
      <c r="S1471" s="398">
        <f t="shared" si="243"/>
        <v>13.175355450236967</v>
      </c>
      <c r="T1471" s="399">
        <v>5.5E-2</v>
      </c>
      <c r="U1471" s="1077"/>
      <c r="V1471" s="400">
        <f t="shared" si="244"/>
        <v>0</v>
      </c>
      <c r="W1471" s="401">
        <f t="shared" si="235"/>
        <v>0</v>
      </c>
      <c r="X1471" s="402"/>
      <c r="Y1471" s="402"/>
      <c r="Z1471" s="402"/>
      <c r="AA1471" s="402"/>
      <c r="AB1471" s="402"/>
      <c r="AC1471" s="403">
        <f t="shared" si="245"/>
        <v>0</v>
      </c>
      <c r="AD1471" s="404">
        <f>IF($AC$2430&lt;85,AC1471,AC1471-(AC1471*'EN-TÊTE DÉLÉGUES'!$C$37))</f>
        <v>0</v>
      </c>
      <c r="AE1471" s="405">
        <f t="shared" si="236"/>
        <v>5.5E-2</v>
      </c>
      <c r="AF1471" s="406">
        <f t="shared" si="246"/>
        <v>0</v>
      </c>
      <c r="AG1471" s="407">
        <f t="shared" si="247"/>
        <v>0</v>
      </c>
    </row>
    <row r="1472" spans="1:36" s="408" customFormat="1" ht="12" customHeight="1" x14ac:dyDescent="0.15">
      <c r="A1472" s="391">
        <v>9782747061704</v>
      </c>
      <c r="B1472" s="395">
        <v>69</v>
      </c>
      <c r="C1472" s="393" t="s">
        <v>2327</v>
      </c>
      <c r="D1472" s="393" t="s">
        <v>3666</v>
      </c>
      <c r="E1472" s="393" t="s">
        <v>5526</v>
      </c>
      <c r="F1472" s="393" t="s">
        <v>5533</v>
      </c>
      <c r="G1472" s="450" t="s">
        <v>452</v>
      </c>
      <c r="H1472" s="394">
        <f>VLOOKUP(A1472,'02.04.2024'!$A$2:$D$70989,3,FALSE)</f>
        <v>56</v>
      </c>
      <c r="I1472" s="395"/>
      <c r="J1472" s="395">
        <v>300</v>
      </c>
      <c r="K1472" s="396"/>
      <c r="L1472" s="396"/>
      <c r="M1472" s="396">
        <v>43026</v>
      </c>
      <c r="N1472" s="579"/>
      <c r="O1472" s="397">
        <v>9782747061704</v>
      </c>
      <c r="P1472" s="409" t="s">
        <v>295</v>
      </c>
      <c r="Q1472" s="397">
        <v>3236307</v>
      </c>
      <c r="R1472" s="398">
        <v>17.899999999999999</v>
      </c>
      <c r="S1472" s="398">
        <f t="shared" si="243"/>
        <v>16.966824644549764</v>
      </c>
      <c r="T1472" s="399">
        <v>5.5E-2</v>
      </c>
      <c r="U1472" s="1077"/>
      <c r="V1472" s="400">
        <f t="shared" si="244"/>
        <v>0</v>
      </c>
      <c r="W1472" s="401">
        <f t="shared" si="235"/>
        <v>0</v>
      </c>
      <c r="X1472" s="402"/>
      <c r="Y1472" s="402"/>
      <c r="Z1472" s="402"/>
      <c r="AA1472" s="402"/>
      <c r="AB1472" s="402"/>
      <c r="AC1472" s="403">
        <f t="shared" si="245"/>
        <v>0</v>
      </c>
      <c r="AD1472" s="404">
        <f>IF($AC$2430&lt;85,AC1472,AC1472-(AC1472*'EN-TÊTE DÉLÉGUES'!$C$37))</f>
        <v>0</v>
      </c>
      <c r="AE1472" s="405">
        <f t="shared" si="236"/>
        <v>5.5E-2</v>
      </c>
      <c r="AF1472" s="406">
        <f t="shared" si="246"/>
        <v>0</v>
      </c>
      <c r="AG1472" s="407">
        <f t="shared" si="247"/>
        <v>0</v>
      </c>
    </row>
    <row r="1473" spans="1:36" ht="12" customHeight="1" x14ac:dyDescent="0.15">
      <c r="A1473" s="98">
        <v>9791036329135</v>
      </c>
      <c r="B1473" s="356">
        <v>69</v>
      </c>
      <c r="C1473" s="99" t="s">
        <v>2327</v>
      </c>
      <c r="D1473" s="99" t="s">
        <v>3666</v>
      </c>
      <c r="E1473" s="99" t="s">
        <v>5526</v>
      </c>
      <c r="F1473" s="99" t="s">
        <v>5533</v>
      </c>
      <c r="G1473" s="99" t="s">
        <v>5317</v>
      </c>
      <c r="H1473" s="100">
        <f>VLOOKUP(A1473,'02.04.2024'!$A$2:$D$70989,3,FALSE)</f>
        <v>0</v>
      </c>
      <c r="I1473" s="101"/>
      <c r="J1473" s="101">
        <v>100</v>
      </c>
      <c r="K1473" s="121"/>
      <c r="L1473" s="121">
        <v>45434</v>
      </c>
      <c r="M1473" s="121"/>
      <c r="N1473" s="121" t="s">
        <v>1811</v>
      </c>
      <c r="O1473" s="102">
        <v>9791036329135</v>
      </c>
      <c r="P1473" s="103" t="s">
        <v>5318</v>
      </c>
      <c r="Q1473" s="101">
        <v>3512981</v>
      </c>
      <c r="R1473" s="124">
        <v>15.9</v>
      </c>
      <c r="S1473" s="124">
        <f t="shared" si="243"/>
        <v>15.071090047393366</v>
      </c>
      <c r="T1473" s="355">
        <v>5.5E-2</v>
      </c>
      <c r="U1473" s="1077"/>
      <c r="V1473" s="240">
        <f t="shared" si="244"/>
        <v>0</v>
      </c>
      <c r="W1473" s="196">
        <f t="shared" si="235"/>
        <v>0</v>
      </c>
      <c r="AC1473" s="441">
        <f t="shared" si="245"/>
        <v>0</v>
      </c>
      <c r="AD1473" s="442">
        <f>IF($AC$2430&lt;85,AC1473,AC1473-(AC1473*'EN-TÊTE DÉLÉGUES'!$C$37))</f>
        <v>0</v>
      </c>
      <c r="AE1473" s="443">
        <f t="shared" si="236"/>
        <v>5.5E-2</v>
      </c>
      <c r="AF1473" s="444">
        <f t="shared" si="246"/>
        <v>0</v>
      </c>
      <c r="AG1473" s="445">
        <f t="shared" si="247"/>
        <v>0</v>
      </c>
      <c r="AH1473" s="447"/>
      <c r="AI1473" s="448"/>
      <c r="AJ1473" s="447"/>
    </row>
    <row r="1474" spans="1:36" s="408" customFormat="1" ht="12" customHeight="1" x14ac:dyDescent="0.15">
      <c r="A1474" s="391">
        <v>9782747084123</v>
      </c>
      <c r="B1474" s="395">
        <v>69</v>
      </c>
      <c r="C1474" s="393" t="s">
        <v>698</v>
      </c>
      <c r="D1474" s="393" t="s">
        <v>3666</v>
      </c>
      <c r="E1474" s="393" t="s">
        <v>5526</v>
      </c>
      <c r="F1474" s="393" t="s">
        <v>3060</v>
      </c>
      <c r="G1474" s="450" t="s">
        <v>4553</v>
      </c>
      <c r="H1474" s="394">
        <f>VLOOKUP(A1474,'02.04.2024'!$A$2:$D$70989,3,FALSE)</f>
        <v>760</v>
      </c>
      <c r="I1474" s="395"/>
      <c r="J1474" s="395">
        <v>300</v>
      </c>
      <c r="K1474" s="396"/>
      <c r="L1474" s="396"/>
      <c r="M1474" s="396">
        <v>42893</v>
      </c>
      <c r="N1474" s="396"/>
      <c r="O1474" s="397">
        <v>9782747084123</v>
      </c>
      <c r="P1474" s="409" t="s">
        <v>445</v>
      </c>
      <c r="Q1474" s="397">
        <v>6695567</v>
      </c>
      <c r="R1474" s="398">
        <v>16.899999999999999</v>
      </c>
      <c r="S1474" s="398">
        <f t="shared" si="243"/>
        <v>16.018957345971565</v>
      </c>
      <c r="T1474" s="399">
        <v>5.5E-2</v>
      </c>
      <c r="U1474" s="1077"/>
      <c r="V1474" s="400">
        <f t="shared" si="224"/>
        <v>0</v>
      </c>
      <c r="W1474" s="401">
        <f t="shared" ref="W1474:W1537" si="248">$R1474*$U1474</f>
        <v>0</v>
      </c>
      <c r="X1474" s="402"/>
      <c r="Y1474" s="402"/>
      <c r="Z1474" s="402"/>
      <c r="AA1474" s="402"/>
      <c r="AB1474" s="402"/>
      <c r="AC1474" s="403">
        <f t="shared" si="225"/>
        <v>0</v>
      </c>
      <c r="AD1474" s="404">
        <f>IF($AC$2430&lt;85,AC1474,AC1474-(AC1474*'EN-TÊTE DÉLÉGUES'!$C$37))</f>
        <v>0</v>
      </c>
      <c r="AE1474" s="405">
        <f t="shared" ref="AE1474:AE1537" si="249">IF(T1474=5.5%,0.055,IF(T1474=20%,0.2))</f>
        <v>5.5E-2</v>
      </c>
      <c r="AF1474" s="406">
        <f t="shared" si="241"/>
        <v>0</v>
      </c>
      <c r="AG1474" s="407">
        <f t="shared" si="242"/>
        <v>0</v>
      </c>
    </row>
    <row r="1475" spans="1:36" s="408" customFormat="1" ht="12" customHeight="1" x14ac:dyDescent="0.15">
      <c r="A1475" s="391">
        <v>9791036332746</v>
      </c>
      <c r="B1475" s="395">
        <v>69</v>
      </c>
      <c r="C1475" s="426" t="s">
        <v>698</v>
      </c>
      <c r="D1475" s="393" t="s">
        <v>3666</v>
      </c>
      <c r="E1475" s="393" t="s">
        <v>5526</v>
      </c>
      <c r="F1475" s="393" t="s">
        <v>3060</v>
      </c>
      <c r="G1475" s="450" t="s">
        <v>3323</v>
      </c>
      <c r="H1475" s="394">
        <f>VLOOKUP(A1475,'02.04.2024'!$A$2:$D$70989,3,FALSE)</f>
        <v>3884</v>
      </c>
      <c r="I1475" s="414"/>
      <c r="J1475" s="395">
        <v>200</v>
      </c>
      <c r="K1475" s="396"/>
      <c r="L1475" s="396"/>
      <c r="M1475" s="415">
        <v>44720</v>
      </c>
      <c r="N1475" s="396"/>
      <c r="O1475" s="397">
        <v>9791036332746</v>
      </c>
      <c r="P1475" s="409" t="s">
        <v>3318</v>
      </c>
      <c r="Q1475" s="397">
        <v>4499934</v>
      </c>
      <c r="R1475" s="398">
        <v>17.899999999999999</v>
      </c>
      <c r="S1475" s="398">
        <f t="shared" si="243"/>
        <v>16.966824644549764</v>
      </c>
      <c r="T1475" s="399">
        <v>5.5E-2</v>
      </c>
      <c r="U1475" s="1077"/>
      <c r="V1475" s="400">
        <f t="shared" si="224"/>
        <v>0</v>
      </c>
      <c r="W1475" s="401">
        <f t="shared" si="248"/>
        <v>0</v>
      </c>
      <c r="X1475" s="402"/>
      <c r="Y1475" s="402"/>
      <c r="Z1475" s="402"/>
      <c r="AA1475" s="402"/>
      <c r="AB1475" s="402"/>
      <c r="AC1475" s="453">
        <f t="shared" si="225"/>
        <v>0</v>
      </c>
      <c r="AD1475" s="454">
        <f>IF($AC$2430&lt;85,AC1475,AC1475-(AC1475*'EN-TÊTE DÉLÉGUES'!$C$37))</f>
        <v>0</v>
      </c>
      <c r="AE1475" s="455">
        <f t="shared" si="249"/>
        <v>5.5E-2</v>
      </c>
      <c r="AF1475" s="456">
        <f t="shared" si="241"/>
        <v>0</v>
      </c>
      <c r="AG1475" s="457">
        <f t="shared" si="242"/>
        <v>0</v>
      </c>
    </row>
    <row r="1476" spans="1:36" s="408" customFormat="1" ht="12" customHeight="1" x14ac:dyDescent="0.15">
      <c r="A1476" s="391">
        <v>9791036309748</v>
      </c>
      <c r="B1476" s="395">
        <v>69</v>
      </c>
      <c r="C1476" s="393" t="s">
        <v>698</v>
      </c>
      <c r="D1476" s="393" t="s">
        <v>3666</v>
      </c>
      <c r="E1476" s="393" t="s">
        <v>5526</v>
      </c>
      <c r="F1476" s="393" t="s">
        <v>3060</v>
      </c>
      <c r="G1476" s="450" t="s">
        <v>322</v>
      </c>
      <c r="H1476" s="394">
        <f>VLOOKUP(A1476,'02.04.2024'!$A$2:$D$70989,3,FALSE)</f>
        <v>502</v>
      </c>
      <c r="I1476" s="395"/>
      <c r="J1476" s="395">
        <v>300</v>
      </c>
      <c r="K1476" s="396"/>
      <c r="L1476" s="396"/>
      <c r="M1476" s="396">
        <v>43642</v>
      </c>
      <c r="N1476" s="396"/>
      <c r="O1476" s="397">
        <v>9791036309748</v>
      </c>
      <c r="P1476" s="409" t="s">
        <v>1141</v>
      </c>
      <c r="Q1476" s="397">
        <v>4150160</v>
      </c>
      <c r="R1476" s="398">
        <v>16.899999999999999</v>
      </c>
      <c r="S1476" s="398">
        <f t="shared" si="243"/>
        <v>16.018957345971565</v>
      </c>
      <c r="T1476" s="399">
        <v>5.5E-2</v>
      </c>
      <c r="U1476" s="1077"/>
      <c r="V1476" s="400">
        <f t="shared" si="224"/>
        <v>0</v>
      </c>
      <c r="W1476" s="401">
        <f t="shared" si="248"/>
        <v>0</v>
      </c>
      <c r="X1476" s="402"/>
      <c r="Y1476" s="402"/>
      <c r="Z1476" s="402"/>
      <c r="AA1476" s="402"/>
      <c r="AB1476" s="402"/>
      <c r="AC1476" s="403">
        <f t="shared" si="225"/>
        <v>0</v>
      </c>
      <c r="AD1476" s="404">
        <f>IF($AC$2430&lt;85,AC1476,AC1476-(AC1476*'EN-TÊTE DÉLÉGUES'!$C$37))</f>
        <v>0</v>
      </c>
      <c r="AE1476" s="405">
        <f t="shared" si="249"/>
        <v>5.5E-2</v>
      </c>
      <c r="AF1476" s="406">
        <f t="shared" si="241"/>
        <v>0</v>
      </c>
      <c r="AG1476" s="407">
        <f t="shared" si="242"/>
        <v>0</v>
      </c>
    </row>
    <row r="1477" spans="1:36" s="408" customFormat="1" ht="12" customHeight="1" x14ac:dyDescent="0.15">
      <c r="A1477" s="391">
        <v>9791036325069</v>
      </c>
      <c r="B1477" s="395">
        <v>69</v>
      </c>
      <c r="C1477" s="393" t="s">
        <v>701</v>
      </c>
      <c r="D1477" s="393" t="s">
        <v>3666</v>
      </c>
      <c r="E1477" s="393" t="s">
        <v>5526</v>
      </c>
      <c r="F1477" s="393" t="s">
        <v>2396</v>
      </c>
      <c r="G1477" s="450" t="s">
        <v>3059</v>
      </c>
      <c r="H1477" s="394">
        <f>VLOOKUP(A1477,'02.04.2024'!$A$2:$D$70989,3,FALSE)</f>
        <v>1183</v>
      </c>
      <c r="I1477" s="395"/>
      <c r="J1477" s="395">
        <v>300</v>
      </c>
      <c r="K1477" s="601"/>
      <c r="L1477" s="396"/>
      <c r="M1477" s="396">
        <v>44118</v>
      </c>
      <c r="N1477" s="396"/>
      <c r="O1477" s="397">
        <v>9791036325069</v>
      </c>
      <c r="P1477" s="409" t="s">
        <v>2115</v>
      </c>
      <c r="Q1477" s="397">
        <v>8217756</v>
      </c>
      <c r="R1477" s="398">
        <v>19.899999999999999</v>
      </c>
      <c r="S1477" s="398">
        <f t="shared" si="243"/>
        <v>18.862559241706162</v>
      </c>
      <c r="T1477" s="399">
        <v>5.5E-2</v>
      </c>
      <c r="U1477" s="1077"/>
      <c r="V1477" s="400">
        <f t="shared" ref="V1477:V1488" si="250">AC1477</f>
        <v>0</v>
      </c>
      <c r="W1477" s="401">
        <f t="shared" si="248"/>
        <v>0</v>
      </c>
      <c r="X1477" s="402"/>
      <c r="Y1477" s="402"/>
      <c r="Z1477" s="402"/>
      <c r="AA1477" s="402"/>
      <c r="AB1477" s="402"/>
      <c r="AC1477" s="403">
        <f t="shared" ref="AC1477:AC1488" si="251">W1477/(1+AE1477)</f>
        <v>0</v>
      </c>
      <c r="AD1477" s="404">
        <f>IF($AC$2430&lt;85,AC1477,AC1477-(AC1477*'EN-TÊTE DÉLÉGUES'!$C$37))</f>
        <v>0</v>
      </c>
      <c r="AE1477" s="405">
        <f t="shared" si="249"/>
        <v>5.5E-2</v>
      </c>
      <c r="AF1477" s="406">
        <f t="shared" ref="AF1477:AF1488" si="252">+AD1477*AE1477</f>
        <v>0</v>
      </c>
      <c r="AG1477" s="407">
        <f t="shared" ref="AG1477:AG1488" si="253">+AD1477+AF1477</f>
        <v>0</v>
      </c>
    </row>
    <row r="1478" spans="1:36" s="666" customFormat="1" ht="12" customHeight="1" x14ac:dyDescent="0.15">
      <c r="A1478" s="391">
        <v>9791036325076</v>
      </c>
      <c r="B1478" s="395">
        <v>69</v>
      </c>
      <c r="C1478" s="426" t="s">
        <v>701</v>
      </c>
      <c r="D1478" s="393" t="s">
        <v>3666</v>
      </c>
      <c r="E1478" s="393" t="s">
        <v>5526</v>
      </c>
      <c r="F1478" s="393" t="s">
        <v>2396</v>
      </c>
      <c r="G1478" s="393" t="s">
        <v>4556</v>
      </c>
      <c r="H1478" s="394">
        <f>VLOOKUP(A1478,'02.04.2024'!$A$2:$D$70989,3,FALSE)</f>
        <v>1799</v>
      </c>
      <c r="I1478" s="395"/>
      <c r="J1478" s="414">
        <v>300</v>
      </c>
      <c r="K1478" s="396"/>
      <c r="L1478" s="396"/>
      <c r="M1478" s="396">
        <v>44461</v>
      </c>
      <c r="N1478" s="396"/>
      <c r="O1478" s="397">
        <v>9791036325076</v>
      </c>
      <c r="P1478" s="409" t="s">
        <v>2382</v>
      </c>
      <c r="Q1478" s="397">
        <v>8217879</v>
      </c>
      <c r="R1478" s="398">
        <v>19.899999999999999</v>
      </c>
      <c r="S1478" s="398">
        <f t="shared" si="243"/>
        <v>18.862559241706162</v>
      </c>
      <c r="T1478" s="399">
        <v>5.5E-2</v>
      </c>
      <c r="U1478" s="1077"/>
      <c r="V1478" s="400">
        <f t="shared" si="250"/>
        <v>0</v>
      </c>
      <c r="W1478" s="401">
        <f t="shared" si="248"/>
        <v>0</v>
      </c>
      <c r="X1478" s="402"/>
      <c r="Y1478" s="402"/>
      <c r="Z1478" s="402"/>
      <c r="AA1478" s="402"/>
      <c r="AB1478" s="402"/>
      <c r="AC1478" s="403">
        <f t="shared" si="251"/>
        <v>0</v>
      </c>
      <c r="AD1478" s="404">
        <f>IF($AC$2430&lt;85,AC1478,AC1478-(AC1478*'EN-TÊTE DÉLÉGUES'!$C$37))</f>
        <v>0</v>
      </c>
      <c r="AE1478" s="405">
        <f t="shared" si="249"/>
        <v>5.5E-2</v>
      </c>
      <c r="AF1478" s="406">
        <f t="shared" si="252"/>
        <v>0</v>
      </c>
      <c r="AG1478" s="407">
        <f t="shared" si="253"/>
        <v>0</v>
      </c>
      <c r="AH1478" s="408"/>
      <c r="AI1478" s="408"/>
      <c r="AJ1478" s="408"/>
    </row>
    <row r="1479" spans="1:36" s="408" customFormat="1" ht="12" customHeight="1" x14ac:dyDescent="0.15">
      <c r="A1479" s="391">
        <v>9782747072236</v>
      </c>
      <c r="B1479" s="395">
        <v>69</v>
      </c>
      <c r="C1479" s="393" t="s">
        <v>698</v>
      </c>
      <c r="D1479" s="393" t="s">
        <v>3666</v>
      </c>
      <c r="E1479" s="393" t="s">
        <v>5526</v>
      </c>
      <c r="F1479" s="393" t="s">
        <v>167</v>
      </c>
      <c r="G1479" s="450" t="s">
        <v>839</v>
      </c>
      <c r="H1479" s="394">
        <f>VLOOKUP(A1479,'02.04.2024'!$A$2:$D$70989,3,FALSE)</f>
        <v>2042</v>
      </c>
      <c r="I1479" s="395"/>
      <c r="J1479" s="395">
        <v>200</v>
      </c>
      <c r="K1479" s="396"/>
      <c r="L1479" s="396"/>
      <c r="M1479" s="396">
        <v>42634</v>
      </c>
      <c r="N1479" s="579"/>
      <c r="O1479" s="397">
        <v>9782747072236</v>
      </c>
      <c r="P1479" s="409" t="s">
        <v>272</v>
      </c>
      <c r="Q1479" s="397">
        <v>4519032</v>
      </c>
      <c r="R1479" s="398">
        <v>15.9</v>
      </c>
      <c r="S1479" s="398">
        <f t="shared" si="243"/>
        <v>15.071090047393366</v>
      </c>
      <c r="T1479" s="399">
        <v>5.5E-2</v>
      </c>
      <c r="U1479" s="1077"/>
      <c r="V1479" s="400">
        <f t="shared" si="250"/>
        <v>0</v>
      </c>
      <c r="W1479" s="401">
        <f t="shared" si="248"/>
        <v>0</v>
      </c>
      <c r="X1479" s="402"/>
      <c r="Y1479" s="402"/>
      <c r="Z1479" s="402"/>
      <c r="AA1479" s="402"/>
      <c r="AB1479" s="402"/>
      <c r="AC1479" s="403">
        <f t="shared" si="251"/>
        <v>0</v>
      </c>
      <c r="AD1479" s="404">
        <f>IF($AC$2430&lt;85,AC1479,AC1479-(AC1479*'EN-TÊTE DÉLÉGUES'!$C$37))</f>
        <v>0</v>
      </c>
      <c r="AE1479" s="405">
        <f t="shared" si="249"/>
        <v>5.5E-2</v>
      </c>
      <c r="AF1479" s="406">
        <f t="shared" si="252"/>
        <v>0</v>
      </c>
      <c r="AG1479" s="407">
        <f t="shared" si="253"/>
        <v>0</v>
      </c>
    </row>
    <row r="1480" spans="1:36" s="408" customFormat="1" ht="12" customHeight="1" x14ac:dyDescent="0.15">
      <c r="A1480" s="391">
        <v>9782747044981</v>
      </c>
      <c r="B1480" s="395">
        <v>69</v>
      </c>
      <c r="C1480" s="393" t="s">
        <v>698</v>
      </c>
      <c r="D1480" s="393" t="s">
        <v>3666</v>
      </c>
      <c r="E1480" s="393" t="s">
        <v>5526</v>
      </c>
      <c r="F1480" s="393" t="s">
        <v>167</v>
      </c>
      <c r="G1480" s="450" t="s">
        <v>840</v>
      </c>
      <c r="H1480" s="394">
        <f>VLOOKUP(A1480,'02.04.2024'!$A$2:$D$70989,3,FALSE)</f>
        <v>1565</v>
      </c>
      <c r="I1480" s="395"/>
      <c r="J1480" s="395">
        <v>300</v>
      </c>
      <c r="K1480" s="396"/>
      <c r="L1480" s="396"/>
      <c r="M1480" s="396">
        <v>41809</v>
      </c>
      <c r="N1480" s="396"/>
      <c r="O1480" s="397">
        <v>9782747044981</v>
      </c>
      <c r="P1480" s="409" t="s">
        <v>112</v>
      </c>
      <c r="Q1480" s="397">
        <v>3305240</v>
      </c>
      <c r="R1480" s="398">
        <v>16.899999999999999</v>
      </c>
      <c r="S1480" s="398">
        <f t="shared" si="243"/>
        <v>16.018957345971565</v>
      </c>
      <c r="T1480" s="399">
        <v>5.5E-2</v>
      </c>
      <c r="U1480" s="1077"/>
      <c r="V1480" s="400">
        <f t="shared" si="250"/>
        <v>0</v>
      </c>
      <c r="W1480" s="401">
        <f t="shared" si="248"/>
        <v>0</v>
      </c>
      <c r="X1480" s="402"/>
      <c r="Y1480" s="402"/>
      <c r="Z1480" s="402"/>
      <c r="AA1480" s="402"/>
      <c r="AB1480" s="402"/>
      <c r="AC1480" s="403">
        <f t="shared" si="251"/>
        <v>0</v>
      </c>
      <c r="AD1480" s="404">
        <f>IF($AC$2430&lt;85,AC1480,AC1480-(AC1480*'EN-TÊTE DÉLÉGUES'!$C$37))</f>
        <v>0</v>
      </c>
      <c r="AE1480" s="405">
        <f t="shared" si="249"/>
        <v>5.5E-2</v>
      </c>
      <c r="AF1480" s="406">
        <f t="shared" si="252"/>
        <v>0</v>
      </c>
      <c r="AG1480" s="407">
        <f t="shared" si="253"/>
        <v>0</v>
      </c>
    </row>
    <row r="1481" spans="1:36" s="408" customFormat="1" ht="12" customHeight="1" x14ac:dyDescent="0.15">
      <c r="A1481" s="391">
        <v>9782747061810</v>
      </c>
      <c r="B1481" s="395">
        <v>69</v>
      </c>
      <c r="C1481" s="393" t="s">
        <v>698</v>
      </c>
      <c r="D1481" s="393" t="s">
        <v>3666</v>
      </c>
      <c r="E1481" s="393" t="s">
        <v>5526</v>
      </c>
      <c r="F1481" s="393" t="s">
        <v>167</v>
      </c>
      <c r="G1481" s="450" t="s">
        <v>1317</v>
      </c>
      <c r="H1481" s="394">
        <f>VLOOKUP(A1481,'02.04.2024'!$A$2:$D$70989,3,FALSE)</f>
        <v>1000</v>
      </c>
      <c r="I1481" s="395"/>
      <c r="J1481" s="395">
        <v>300</v>
      </c>
      <c r="K1481" s="396"/>
      <c r="L1481" s="396"/>
      <c r="M1481" s="396">
        <v>42501</v>
      </c>
      <c r="N1481" s="396"/>
      <c r="O1481" s="397">
        <v>9782747061810</v>
      </c>
      <c r="P1481" s="409" t="s">
        <v>264</v>
      </c>
      <c r="Q1481" s="397">
        <v>6848202</v>
      </c>
      <c r="R1481" s="398">
        <v>17.899999999999999</v>
      </c>
      <c r="S1481" s="398">
        <f t="shared" si="243"/>
        <v>16.966824644549764</v>
      </c>
      <c r="T1481" s="399">
        <v>5.5E-2</v>
      </c>
      <c r="U1481" s="1077"/>
      <c r="V1481" s="400">
        <f t="shared" si="250"/>
        <v>0</v>
      </c>
      <c r="W1481" s="401">
        <f t="shared" si="248"/>
        <v>0</v>
      </c>
      <c r="X1481" s="402"/>
      <c r="Y1481" s="402"/>
      <c r="Z1481" s="402"/>
      <c r="AA1481" s="402"/>
      <c r="AB1481" s="402"/>
      <c r="AC1481" s="403">
        <f t="shared" si="251"/>
        <v>0</v>
      </c>
      <c r="AD1481" s="404">
        <f>IF($AC$2430&lt;85,AC1481,AC1481-(AC1481*'EN-TÊTE DÉLÉGUES'!$C$37))</f>
        <v>0</v>
      </c>
      <c r="AE1481" s="405">
        <f t="shared" si="249"/>
        <v>5.5E-2</v>
      </c>
      <c r="AF1481" s="406">
        <f t="shared" si="252"/>
        <v>0</v>
      </c>
      <c r="AG1481" s="407">
        <f t="shared" si="253"/>
        <v>0</v>
      </c>
    </row>
    <row r="1482" spans="1:36" s="408" customFormat="1" ht="12" customHeight="1" x14ac:dyDescent="0.15">
      <c r="A1482" s="391">
        <v>9782747083218</v>
      </c>
      <c r="B1482" s="395">
        <v>69</v>
      </c>
      <c r="C1482" s="393" t="s">
        <v>698</v>
      </c>
      <c r="D1482" s="393" t="s">
        <v>3666</v>
      </c>
      <c r="E1482" s="393" t="s">
        <v>5526</v>
      </c>
      <c r="F1482" s="393" t="s">
        <v>167</v>
      </c>
      <c r="G1482" s="450" t="s">
        <v>1318</v>
      </c>
      <c r="H1482" s="394">
        <f>VLOOKUP(A1482,'02.04.2024'!$A$2:$D$70989,3,FALSE)</f>
        <v>1702</v>
      </c>
      <c r="I1482" s="395"/>
      <c r="J1482" s="395">
        <v>300</v>
      </c>
      <c r="K1482" s="396"/>
      <c r="L1482" s="396"/>
      <c r="M1482" s="396">
        <v>43572</v>
      </c>
      <c r="N1482" s="396"/>
      <c r="O1482" s="397">
        <v>9782747083218</v>
      </c>
      <c r="P1482" s="409" t="s">
        <v>1140</v>
      </c>
      <c r="Q1482" s="397">
        <v>5827981</v>
      </c>
      <c r="R1482" s="398">
        <v>17.899999999999999</v>
      </c>
      <c r="S1482" s="398">
        <f t="shared" si="243"/>
        <v>16.966824644549764</v>
      </c>
      <c r="T1482" s="399">
        <v>5.5E-2</v>
      </c>
      <c r="U1482" s="1077"/>
      <c r="V1482" s="400">
        <f t="shared" si="250"/>
        <v>0</v>
      </c>
      <c r="W1482" s="401">
        <f t="shared" si="248"/>
        <v>0</v>
      </c>
      <c r="X1482" s="402"/>
      <c r="Y1482" s="402"/>
      <c r="Z1482" s="402"/>
      <c r="AA1482" s="402"/>
      <c r="AB1482" s="402"/>
      <c r="AC1482" s="403">
        <f t="shared" si="251"/>
        <v>0</v>
      </c>
      <c r="AD1482" s="404">
        <f>IF($AC$2430&lt;85,AC1482,AC1482-(AC1482*'EN-TÊTE DÉLÉGUES'!$C$37))</f>
        <v>0</v>
      </c>
      <c r="AE1482" s="405">
        <f t="shared" si="249"/>
        <v>5.5E-2</v>
      </c>
      <c r="AF1482" s="406">
        <f t="shared" si="252"/>
        <v>0</v>
      </c>
      <c r="AG1482" s="407">
        <f t="shared" si="253"/>
        <v>0</v>
      </c>
    </row>
    <row r="1483" spans="1:36" s="408" customFormat="1" ht="12" customHeight="1" x14ac:dyDescent="0.15">
      <c r="A1483" s="391">
        <v>9782747086349</v>
      </c>
      <c r="B1483" s="395">
        <v>69</v>
      </c>
      <c r="C1483" s="393" t="s">
        <v>698</v>
      </c>
      <c r="D1483" s="393" t="s">
        <v>3666</v>
      </c>
      <c r="E1483" s="393" t="s">
        <v>5526</v>
      </c>
      <c r="F1483" s="393" t="s">
        <v>167</v>
      </c>
      <c r="G1483" s="450" t="s">
        <v>2069</v>
      </c>
      <c r="H1483" s="394">
        <f>VLOOKUP(A1483,'02.04.2024'!$A$2:$D$70989,3,FALSE)</f>
        <v>1453</v>
      </c>
      <c r="I1483" s="395"/>
      <c r="J1483" s="395">
        <v>300</v>
      </c>
      <c r="K1483" s="396"/>
      <c r="L1483" s="396"/>
      <c r="M1483" s="396">
        <v>44097</v>
      </c>
      <c r="N1483" s="579"/>
      <c r="O1483" s="397">
        <v>9782747086349</v>
      </c>
      <c r="P1483" s="409" t="s">
        <v>1912</v>
      </c>
      <c r="Q1483" s="397">
        <v>8526956</v>
      </c>
      <c r="R1483" s="398">
        <v>17.899999999999999</v>
      </c>
      <c r="S1483" s="398">
        <f t="shared" si="243"/>
        <v>16.966824644549764</v>
      </c>
      <c r="T1483" s="399">
        <v>5.5E-2</v>
      </c>
      <c r="U1483" s="1077"/>
      <c r="V1483" s="400">
        <f t="shared" si="250"/>
        <v>0</v>
      </c>
      <c r="W1483" s="401">
        <f t="shared" si="248"/>
        <v>0</v>
      </c>
      <c r="X1483" s="402"/>
      <c r="Y1483" s="402"/>
      <c r="Z1483" s="402"/>
      <c r="AA1483" s="402"/>
      <c r="AB1483" s="402"/>
      <c r="AC1483" s="403">
        <f t="shared" si="251"/>
        <v>0</v>
      </c>
      <c r="AD1483" s="404">
        <f>IF($AC$2430&lt;85,AC1483,AC1483-(AC1483*'EN-TÊTE DÉLÉGUES'!$C$37))</f>
        <v>0</v>
      </c>
      <c r="AE1483" s="405">
        <f t="shared" si="249"/>
        <v>5.5E-2</v>
      </c>
      <c r="AF1483" s="406">
        <f t="shared" si="252"/>
        <v>0</v>
      </c>
      <c r="AG1483" s="407">
        <f t="shared" si="253"/>
        <v>0</v>
      </c>
    </row>
    <row r="1484" spans="1:36" s="408" customFormat="1" ht="12" customHeight="1" x14ac:dyDescent="0.15">
      <c r="A1484" s="391">
        <v>9782747086356</v>
      </c>
      <c r="B1484" s="395">
        <v>69</v>
      </c>
      <c r="C1484" s="393" t="s">
        <v>698</v>
      </c>
      <c r="D1484" s="393" t="s">
        <v>3666</v>
      </c>
      <c r="E1484" s="393" t="s">
        <v>5526</v>
      </c>
      <c r="F1484" s="393" t="s">
        <v>167</v>
      </c>
      <c r="G1484" s="450" t="s">
        <v>3682</v>
      </c>
      <c r="H1484" s="394">
        <f>VLOOKUP(A1484,'02.04.2024'!$A$2:$D$70989,3,FALSE)</f>
        <v>3276</v>
      </c>
      <c r="I1484" s="395"/>
      <c r="J1484" s="395">
        <v>300</v>
      </c>
      <c r="K1484" s="396"/>
      <c r="L1484" s="396"/>
      <c r="M1484" s="396">
        <v>44503</v>
      </c>
      <c r="N1484" s="395"/>
      <c r="O1484" s="397">
        <v>9782747086356</v>
      </c>
      <c r="P1484" s="395" t="s">
        <v>2772</v>
      </c>
      <c r="Q1484" s="395">
        <v>8526833</v>
      </c>
      <c r="R1484" s="398">
        <v>17.899999999999999</v>
      </c>
      <c r="S1484" s="398">
        <f t="shared" si="243"/>
        <v>16.966824644549764</v>
      </c>
      <c r="T1484" s="399">
        <v>5.5E-2</v>
      </c>
      <c r="U1484" s="1077"/>
      <c r="V1484" s="400">
        <f t="shared" si="250"/>
        <v>0</v>
      </c>
      <c r="W1484" s="401">
        <f t="shared" si="248"/>
        <v>0</v>
      </c>
      <c r="X1484" s="402"/>
      <c r="Y1484" s="402"/>
      <c r="Z1484" s="402"/>
      <c r="AA1484" s="402"/>
      <c r="AB1484" s="402"/>
      <c r="AC1484" s="403">
        <f t="shared" si="251"/>
        <v>0</v>
      </c>
      <c r="AD1484" s="404">
        <f>IF($AC$2430&lt;85,AC1484,AC1484-(AC1484*'EN-TÊTE DÉLÉGUES'!$C$37))</f>
        <v>0</v>
      </c>
      <c r="AE1484" s="405">
        <f t="shared" si="249"/>
        <v>5.5E-2</v>
      </c>
      <c r="AF1484" s="406">
        <f t="shared" si="252"/>
        <v>0</v>
      </c>
      <c r="AG1484" s="407">
        <f t="shared" si="253"/>
        <v>0</v>
      </c>
    </row>
    <row r="1485" spans="1:36" s="446" customFormat="1" ht="12" customHeight="1" x14ac:dyDescent="0.15">
      <c r="A1485" s="427">
        <v>9791036353369</v>
      </c>
      <c r="B1485" s="481">
        <v>69</v>
      </c>
      <c r="C1485" s="596" t="s">
        <v>698</v>
      </c>
      <c r="D1485" s="429" t="s">
        <v>3666</v>
      </c>
      <c r="E1485" s="429" t="s">
        <v>5526</v>
      </c>
      <c r="F1485" s="429" t="s">
        <v>4497</v>
      </c>
      <c r="G1485" s="430" t="s">
        <v>4496</v>
      </c>
      <c r="H1485" s="431">
        <f>VLOOKUP(A1485,'02.04.2024'!$A$2:$D$70989,3,FALSE)</f>
        <v>2352</v>
      </c>
      <c r="I1485" s="432"/>
      <c r="J1485" s="432">
        <v>200</v>
      </c>
      <c r="K1485" s="433"/>
      <c r="L1485" s="433"/>
      <c r="M1485" s="433">
        <v>45196</v>
      </c>
      <c r="N1485" s="433" t="s">
        <v>1811</v>
      </c>
      <c r="O1485" s="434">
        <v>9791036353369</v>
      </c>
      <c r="P1485" s="435" t="s">
        <v>4495</v>
      </c>
      <c r="Q1485" s="434">
        <v>7109096</v>
      </c>
      <c r="R1485" s="436">
        <v>17.899999999999999</v>
      </c>
      <c r="S1485" s="436">
        <f t="shared" si="243"/>
        <v>16.966824644549764</v>
      </c>
      <c r="T1485" s="471">
        <v>5.5E-2</v>
      </c>
      <c r="U1485" s="1082"/>
      <c r="V1485" s="438">
        <f t="shared" si="250"/>
        <v>0</v>
      </c>
      <c r="W1485" s="439">
        <f t="shared" si="248"/>
        <v>0</v>
      </c>
      <c r="X1485" s="440"/>
      <c r="Y1485" s="440"/>
      <c r="Z1485" s="440"/>
      <c r="AA1485" s="440"/>
      <c r="AB1485" s="440"/>
      <c r="AC1485" s="441">
        <f t="shared" si="251"/>
        <v>0</v>
      </c>
      <c r="AD1485" s="442">
        <f>IF($AC$2430&lt;85,AC1485,AC1485-(AC1485*'EN-TÊTE DÉLÉGUES'!$C$37))</f>
        <v>0</v>
      </c>
      <c r="AE1485" s="443">
        <f t="shared" si="249"/>
        <v>5.5E-2</v>
      </c>
      <c r="AF1485" s="444">
        <f t="shared" si="252"/>
        <v>0</v>
      </c>
      <c r="AG1485" s="445">
        <f t="shared" si="253"/>
        <v>0</v>
      </c>
    </row>
    <row r="1486" spans="1:36" s="408" customFormat="1" ht="12" customHeight="1" x14ac:dyDescent="0.15">
      <c r="A1486" s="391">
        <v>9782747091275</v>
      </c>
      <c r="B1486" s="395">
        <v>69</v>
      </c>
      <c r="C1486" s="393" t="s">
        <v>701</v>
      </c>
      <c r="D1486" s="393" t="s">
        <v>3666</v>
      </c>
      <c r="E1486" s="393" t="s">
        <v>5526</v>
      </c>
      <c r="F1486" s="393" t="s">
        <v>1705</v>
      </c>
      <c r="G1486" s="450" t="s">
        <v>1920</v>
      </c>
      <c r="H1486" s="394">
        <f>VLOOKUP(A1486,'02.04.2024'!$A$2:$D$70989,3,FALSE)</f>
        <v>379</v>
      </c>
      <c r="I1486" s="395"/>
      <c r="J1486" s="395">
        <v>300</v>
      </c>
      <c r="K1486" s="396"/>
      <c r="L1486" s="396"/>
      <c r="M1486" s="396">
        <v>43594</v>
      </c>
      <c r="N1486" s="396"/>
      <c r="O1486" s="397">
        <v>9782747091275</v>
      </c>
      <c r="P1486" s="409" t="s">
        <v>1142</v>
      </c>
      <c r="Q1486" s="397">
        <v>3958841</v>
      </c>
      <c r="R1486" s="398">
        <v>17.899999999999999</v>
      </c>
      <c r="S1486" s="398">
        <f t="shared" si="243"/>
        <v>16.966824644549764</v>
      </c>
      <c r="T1486" s="399">
        <v>5.5E-2</v>
      </c>
      <c r="U1486" s="1077"/>
      <c r="V1486" s="400">
        <f t="shared" si="250"/>
        <v>0</v>
      </c>
      <c r="W1486" s="401">
        <f t="shared" si="248"/>
        <v>0</v>
      </c>
      <c r="X1486" s="402"/>
      <c r="Y1486" s="402"/>
      <c r="Z1486" s="402"/>
      <c r="AA1486" s="402"/>
      <c r="AB1486" s="402"/>
      <c r="AC1486" s="403">
        <f t="shared" si="251"/>
        <v>0</v>
      </c>
      <c r="AD1486" s="404">
        <f>IF($AC$2430&lt;85,AC1486,AC1486-(AC1486*'EN-TÊTE DÉLÉGUES'!$C$37))</f>
        <v>0</v>
      </c>
      <c r="AE1486" s="405">
        <f t="shared" si="249"/>
        <v>5.5E-2</v>
      </c>
      <c r="AF1486" s="406">
        <f t="shared" si="252"/>
        <v>0</v>
      </c>
      <c r="AG1486" s="407">
        <f t="shared" si="253"/>
        <v>0</v>
      </c>
    </row>
    <row r="1487" spans="1:36" s="408" customFormat="1" ht="12" customHeight="1" x14ac:dyDescent="0.15">
      <c r="A1487" s="391">
        <v>9791036318788</v>
      </c>
      <c r="B1487" s="395">
        <v>70</v>
      </c>
      <c r="C1487" s="393" t="s">
        <v>701</v>
      </c>
      <c r="D1487" s="393" t="s">
        <v>3666</v>
      </c>
      <c r="E1487" s="393" t="s">
        <v>5526</v>
      </c>
      <c r="F1487" s="393" t="s">
        <v>3345</v>
      </c>
      <c r="G1487" s="450" t="s">
        <v>3346</v>
      </c>
      <c r="H1487" s="394">
        <f>VLOOKUP(A1487,'02.04.2024'!$A$2:$D$70989,3,FALSE)</f>
        <v>651</v>
      </c>
      <c r="I1487" s="395"/>
      <c r="J1487" s="395">
        <v>300</v>
      </c>
      <c r="K1487" s="396"/>
      <c r="L1487" s="396"/>
      <c r="M1487" s="396">
        <v>44594</v>
      </c>
      <c r="N1487" s="396"/>
      <c r="O1487" s="397">
        <v>9791036318788</v>
      </c>
      <c r="P1487" s="409" t="s">
        <v>3344</v>
      </c>
      <c r="Q1487" s="397">
        <v>4537470</v>
      </c>
      <c r="R1487" s="398">
        <v>17.899999999999999</v>
      </c>
      <c r="S1487" s="398">
        <f t="shared" si="243"/>
        <v>16.966824644549764</v>
      </c>
      <c r="T1487" s="399">
        <v>5.5E-2</v>
      </c>
      <c r="U1487" s="1077"/>
      <c r="V1487" s="400">
        <f t="shared" si="250"/>
        <v>0</v>
      </c>
      <c r="W1487" s="401">
        <f t="shared" si="248"/>
        <v>0</v>
      </c>
      <c r="X1487" s="402"/>
      <c r="Y1487" s="402"/>
      <c r="Z1487" s="402"/>
      <c r="AA1487" s="402"/>
      <c r="AB1487" s="402"/>
      <c r="AC1487" s="403">
        <f t="shared" si="251"/>
        <v>0</v>
      </c>
      <c r="AD1487" s="404">
        <f>IF($AC$2430&lt;85,AC1487,AC1487-(AC1487*'EN-TÊTE DÉLÉGUES'!$C$37))</f>
        <v>0</v>
      </c>
      <c r="AE1487" s="405">
        <f t="shared" si="249"/>
        <v>5.5E-2</v>
      </c>
      <c r="AF1487" s="406">
        <f t="shared" si="252"/>
        <v>0</v>
      </c>
      <c r="AG1487" s="407">
        <f t="shared" si="253"/>
        <v>0</v>
      </c>
    </row>
    <row r="1488" spans="1:36" s="994" customFormat="1" ht="12" customHeight="1" x14ac:dyDescent="0.15">
      <c r="A1488" s="1015">
        <v>9791036318795</v>
      </c>
      <c r="B1488" s="1018">
        <v>70</v>
      </c>
      <c r="C1488" s="1027" t="s">
        <v>701</v>
      </c>
      <c r="D1488" s="1027" t="s">
        <v>3666</v>
      </c>
      <c r="E1488" s="1027" t="s">
        <v>5526</v>
      </c>
      <c r="F1488" s="1027" t="s">
        <v>3345</v>
      </c>
      <c r="G1488" s="1017" t="s">
        <v>4074</v>
      </c>
      <c r="H1488" s="1016">
        <f>VLOOKUP(A1488,'02.04.2024'!$A$2:$D$70989,3,FALSE)</f>
        <v>2392</v>
      </c>
      <c r="I1488" s="1018"/>
      <c r="J1488" s="1018">
        <v>300</v>
      </c>
      <c r="K1488" s="1019"/>
      <c r="L1488" s="1019"/>
      <c r="M1488" s="1019">
        <v>44972</v>
      </c>
      <c r="N1488" s="1020"/>
      <c r="O1488" s="1020">
        <v>9791036318795</v>
      </c>
      <c r="P1488" s="1020" t="s">
        <v>4075</v>
      </c>
      <c r="Q1488" s="1021">
        <v>4537594</v>
      </c>
      <c r="R1488" s="1022">
        <v>17.899999999999999</v>
      </c>
      <c r="S1488" s="1022">
        <f t="shared" si="243"/>
        <v>16.966824644549764</v>
      </c>
      <c r="T1488" s="1023">
        <v>5.5E-2</v>
      </c>
      <c r="U1488" s="1077"/>
      <c r="V1488" s="1024">
        <f t="shared" si="250"/>
        <v>0</v>
      </c>
      <c r="W1488" s="1025">
        <f t="shared" si="248"/>
        <v>0</v>
      </c>
      <c r="X1488" s="998"/>
      <c r="Y1488" s="998"/>
      <c r="Z1488" s="998"/>
      <c r="AA1488" s="998"/>
      <c r="AB1488" s="998"/>
      <c r="AC1488" s="453">
        <f t="shared" si="251"/>
        <v>0</v>
      </c>
      <c r="AD1488" s="454">
        <f>IF($AC$2430&lt;85,AC1488,AC1488-(AC1488*'EN-TÊTE DÉLÉGUES'!$C$37))</f>
        <v>0</v>
      </c>
      <c r="AE1488" s="455">
        <f t="shared" si="249"/>
        <v>5.5E-2</v>
      </c>
      <c r="AF1488" s="456">
        <f t="shared" si="252"/>
        <v>0</v>
      </c>
      <c r="AG1488" s="457">
        <f t="shared" si="253"/>
        <v>0</v>
      </c>
    </row>
    <row r="1489" spans="1:36" s="446" customFormat="1" ht="12" customHeight="1" x14ac:dyDescent="0.15">
      <c r="A1489" s="427">
        <v>9791036341298</v>
      </c>
      <c r="B1489" s="481">
        <v>70</v>
      </c>
      <c r="C1489" s="429" t="s">
        <v>698</v>
      </c>
      <c r="D1489" s="429" t="s">
        <v>3666</v>
      </c>
      <c r="E1489" s="429" t="s">
        <v>5526</v>
      </c>
      <c r="F1489" s="429" t="s">
        <v>4377</v>
      </c>
      <c r="G1489" s="469" t="s">
        <v>4555</v>
      </c>
      <c r="H1489" s="431">
        <f>VLOOKUP(A1489,'02.04.2024'!$A$2:$D$70989,3,FALSE)</f>
        <v>2659</v>
      </c>
      <c r="I1489" s="432"/>
      <c r="J1489" s="432">
        <v>200</v>
      </c>
      <c r="K1489" s="433"/>
      <c r="L1489" s="433"/>
      <c r="M1489" s="433">
        <v>45070</v>
      </c>
      <c r="N1489" s="434" t="s">
        <v>1811</v>
      </c>
      <c r="O1489" s="434">
        <v>9791036341298</v>
      </c>
      <c r="P1489" s="434" t="s">
        <v>4376</v>
      </c>
      <c r="Q1489" s="470">
        <v>8414473</v>
      </c>
      <c r="R1489" s="436">
        <v>15.9</v>
      </c>
      <c r="S1489" s="436">
        <f t="shared" si="243"/>
        <v>15.071090047393366</v>
      </c>
      <c r="T1489" s="471">
        <v>5.5E-2</v>
      </c>
      <c r="U1489" s="1082"/>
      <c r="V1489" s="438">
        <f t="shared" ref="V1489:V1490" si="254">AC1489</f>
        <v>0</v>
      </c>
      <c r="W1489" s="439">
        <f t="shared" si="248"/>
        <v>0</v>
      </c>
      <c r="X1489" s="440"/>
      <c r="Y1489" s="440"/>
      <c r="Z1489" s="440"/>
      <c r="AA1489" s="440"/>
      <c r="AB1489" s="440"/>
      <c r="AC1489" s="453">
        <f t="shared" ref="AC1489:AC1492" si="255">W1489/(1+AE1489)</f>
        <v>0</v>
      </c>
      <c r="AD1489" s="454">
        <f>IF($AC$2430&lt;85,AC1489,AC1489-(AC1489*'EN-TÊTE DÉLÉGUES'!$C$37))</f>
        <v>0</v>
      </c>
      <c r="AE1489" s="455">
        <f t="shared" si="249"/>
        <v>5.5E-2</v>
      </c>
      <c r="AF1489" s="456">
        <f t="shared" ref="AF1489:AF1529" si="256">+AD1489*AE1489</f>
        <v>0</v>
      </c>
      <c r="AG1489" s="457">
        <f t="shared" ref="AG1489:AG1529" si="257">+AD1489+AF1489</f>
        <v>0</v>
      </c>
    </row>
    <row r="1490" spans="1:36" s="446" customFormat="1" ht="12" customHeight="1" x14ac:dyDescent="0.15">
      <c r="A1490" s="427">
        <v>9791036341304</v>
      </c>
      <c r="B1490" s="428">
        <v>70</v>
      </c>
      <c r="C1490" s="665" t="s">
        <v>698</v>
      </c>
      <c r="D1490" s="465" t="s">
        <v>3666</v>
      </c>
      <c r="E1490" s="429" t="s">
        <v>5526</v>
      </c>
      <c r="F1490" s="429" t="s">
        <v>4377</v>
      </c>
      <c r="G1490" s="429" t="s">
        <v>5398</v>
      </c>
      <c r="H1490" s="431">
        <f>VLOOKUP(A1490,'02.04.2024'!$A$2:$D$70989,3,FALSE)</f>
        <v>2006</v>
      </c>
      <c r="I1490" s="431"/>
      <c r="J1490" s="432">
        <v>200</v>
      </c>
      <c r="K1490" s="433"/>
      <c r="L1490" s="433"/>
      <c r="M1490" s="433">
        <v>45336</v>
      </c>
      <c r="N1490" s="433" t="s">
        <v>1811</v>
      </c>
      <c r="O1490" s="434">
        <v>9791036341304</v>
      </c>
      <c r="P1490" s="434" t="s">
        <v>5045</v>
      </c>
      <c r="Q1490" s="434">
        <v>8414596</v>
      </c>
      <c r="R1490" s="466">
        <v>15.9</v>
      </c>
      <c r="S1490" s="436">
        <f t="shared" si="243"/>
        <v>15.071090047393366</v>
      </c>
      <c r="T1490" s="467">
        <v>5.5E-2</v>
      </c>
      <c r="U1490" s="1082"/>
      <c r="V1490" s="438">
        <f t="shared" si="254"/>
        <v>0</v>
      </c>
      <c r="W1490" s="439">
        <f t="shared" si="248"/>
        <v>0</v>
      </c>
      <c r="X1490" s="440"/>
      <c r="Y1490" s="440"/>
      <c r="Z1490" s="440"/>
      <c r="AA1490" s="440"/>
      <c r="AB1490" s="440"/>
      <c r="AC1490" s="441">
        <f t="shared" si="255"/>
        <v>0</v>
      </c>
      <c r="AD1490" s="442">
        <f>IF($AC$2430&lt;85,AC1490,AC1490-(AC1490*'EN-TÊTE DÉLÉGUES'!$C$37))</f>
        <v>0</v>
      </c>
      <c r="AE1490" s="443">
        <f t="shared" si="249"/>
        <v>5.5E-2</v>
      </c>
      <c r="AF1490" s="444">
        <f t="shared" si="256"/>
        <v>0</v>
      </c>
      <c r="AG1490" s="445">
        <f t="shared" si="257"/>
        <v>0</v>
      </c>
    </row>
    <row r="1491" spans="1:36" s="408" customFormat="1" ht="12" customHeight="1" x14ac:dyDescent="0.15">
      <c r="A1491" s="391">
        <v>9782747048927</v>
      </c>
      <c r="B1491" s="395">
        <v>70</v>
      </c>
      <c r="C1491" s="393" t="s">
        <v>701</v>
      </c>
      <c r="D1491" s="393" t="s">
        <v>3666</v>
      </c>
      <c r="E1491" s="393" t="s">
        <v>5526</v>
      </c>
      <c r="F1491" s="393" t="s">
        <v>158</v>
      </c>
      <c r="G1491" s="450" t="s">
        <v>841</v>
      </c>
      <c r="H1491" s="394">
        <f>VLOOKUP(A1491,'02.04.2024'!$A$2:$D$70989,3,FALSE)</f>
        <v>54</v>
      </c>
      <c r="I1491" s="395"/>
      <c r="J1491" s="395">
        <v>300</v>
      </c>
      <c r="K1491" s="396"/>
      <c r="L1491" s="396"/>
      <c r="M1491" s="396">
        <v>41786</v>
      </c>
      <c r="N1491" s="396"/>
      <c r="O1491" s="397">
        <v>9782747048927</v>
      </c>
      <c r="P1491" s="409" t="s">
        <v>114</v>
      </c>
      <c r="Q1491" s="397">
        <v>4076456</v>
      </c>
      <c r="R1491" s="398">
        <v>17.899999999999999</v>
      </c>
      <c r="S1491" s="398">
        <f t="shared" si="243"/>
        <v>16.966824644549764</v>
      </c>
      <c r="T1491" s="399">
        <v>5.5E-2</v>
      </c>
      <c r="U1491" s="1077"/>
      <c r="V1491" s="400">
        <f>AC1491</f>
        <v>0</v>
      </c>
      <c r="W1491" s="401">
        <f t="shared" si="248"/>
        <v>0</v>
      </c>
      <c r="X1491" s="402"/>
      <c r="Y1491" s="402"/>
      <c r="Z1491" s="402"/>
      <c r="AA1491" s="402"/>
      <c r="AB1491" s="402"/>
      <c r="AC1491" s="403">
        <f>W1491/(1+AE1491)</f>
        <v>0</v>
      </c>
      <c r="AD1491" s="404">
        <f>IF($AC$2430&lt;85,AC1491,AC1491-(AC1491*'EN-TÊTE DÉLÉGUES'!$C$37))</f>
        <v>0</v>
      </c>
      <c r="AE1491" s="405">
        <f t="shared" si="249"/>
        <v>5.5E-2</v>
      </c>
      <c r="AF1491" s="406">
        <f>+AD1491*AE1491</f>
        <v>0</v>
      </c>
      <c r="AG1491" s="407">
        <f>+AD1491+AF1491</f>
        <v>0</v>
      </c>
    </row>
    <row r="1492" spans="1:36" s="408" customFormat="1" ht="12" customHeight="1" x14ac:dyDescent="0.15">
      <c r="A1492" s="449">
        <v>9791036325311</v>
      </c>
      <c r="B1492" s="395">
        <v>70</v>
      </c>
      <c r="C1492" s="393" t="s">
        <v>698</v>
      </c>
      <c r="D1492" s="450" t="s">
        <v>3666</v>
      </c>
      <c r="E1492" s="393" t="s">
        <v>5526</v>
      </c>
      <c r="F1492" s="450" t="s">
        <v>3057</v>
      </c>
      <c r="G1492" s="450" t="s">
        <v>2902</v>
      </c>
      <c r="H1492" s="394">
        <f>VLOOKUP(A1492,'02.04.2024'!$A$2:$D$70989,3,FALSE)</f>
        <v>1677</v>
      </c>
      <c r="I1492" s="395"/>
      <c r="J1492" s="414">
        <v>300</v>
      </c>
      <c r="K1492" s="396"/>
      <c r="L1492" s="396"/>
      <c r="M1492" s="396">
        <v>44475</v>
      </c>
      <c r="N1492" s="395"/>
      <c r="O1492" s="394">
        <v>9791036325311</v>
      </c>
      <c r="P1492" s="414" t="s">
        <v>2798</v>
      </c>
      <c r="Q1492" s="414">
        <v>8297966</v>
      </c>
      <c r="R1492" s="398">
        <v>14.9</v>
      </c>
      <c r="S1492" s="398">
        <f t="shared" si="243"/>
        <v>14.123222748815166</v>
      </c>
      <c r="T1492" s="452">
        <v>5.5E-2</v>
      </c>
      <c r="U1492" s="1077"/>
      <c r="V1492" s="400">
        <f t="shared" ref="V1492:V1529" si="258">AC1492</f>
        <v>0</v>
      </c>
      <c r="W1492" s="401">
        <f t="shared" si="248"/>
        <v>0</v>
      </c>
      <c r="X1492" s="402"/>
      <c r="Y1492" s="402"/>
      <c r="Z1492" s="402"/>
      <c r="AA1492" s="402"/>
      <c r="AB1492" s="402"/>
      <c r="AC1492" s="403">
        <f t="shared" si="255"/>
        <v>0</v>
      </c>
      <c r="AD1492" s="404">
        <f>IF($AC$2430&lt;85,AC1492,AC1492-(AC1492*'EN-TÊTE DÉLÉGUES'!$C$37))</f>
        <v>0</v>
      </c>
      <c r="AE1492" s="405">
        <f t="shared" si="249"/>
        <v>5.5E-2</v>
      </c>
      <c r="AF1492" s="406">
        <f t="shared" si="256"/>
        <v>0</v>
      </c>
      <c r="AG1492" s="407">
        <f t="shared" si="257"/>
        <v>0</v>
      </c>
    </row>
    <row r="1493" spans="1:36" s="420" customFormat="1" ht="12" customHeight="1" x14ac:dyDescent="0.15">
      <c r="A1493" s="411">
        <v>9791036325328</v>
      </c>
      <c r="B1493" s="395">
        <v>70</v>
      </c>
      <c r="C1493" s="393" t="s">
        <v>698</v>
      </c>
      <c r="D1493" s="450" t="s">
        <v>3666</v>
      </c>
      <c r="E1493" s="450" t="s">
        <v>5526</v>
      </c>
      <c r="F1493" s="450" t="s">
        <v>3057</v>
      </c>
      <c r="G1493" s="450" t="s">
        <v>3922</v>
      </c>
      <c r="H1493" s="394">
        <f>VLOOKUP(A1493,'02.04.2024'!$A$2:$D$70989,3,FALSE)</f>
        <v>1738</v>
      </c>
      <c r="I1493" s="413"/>
      <c r="J1493" s="413">
        <v>300</v>
      </c>
      <c r="K1493" s="415"/>
      <c r="L1493" s="415"/>
      <c r="M1493" s="416">
        <v>44860</v>
      </c>
      <c r="N1493" s="416"/>
      <c r="O1493" s="394">
        <v>9791036325328</v>
      </c>
      <c r="P1493" s="417" t="s">
        <v>3923</v>
      </c>
      <c r="Q1493" s="414">
        <v>8298335</v>
      </c>
      <c r="R1493" s="418">
        <v>14.9</v>
      </c>
      <c r="S1493" s="398">
        <f t="shared" si="243"/>
        <v>14.123222748815166</v>
      </c>
      <c r="T1493" s="419">
        <v>5.5E-2</v>
      </c>
      <c r="U1493" s="1077"/>
      <c r="V1493" s="400">
        <f t="shared" si="258"/>
        <v>0</v>
      </c>
      <c r="W1493" s="401">
        <f t="shared" si="248"/>
        <v>0</v>
      </c>
      <c r="AC1493" s="453">
        <f t="shared" ref="AC1493:AC1531" si="259">W1493/(1+AE1493)</f>
        <v>0</v>
      </c>
      <c r="AD1493" s="454">
        <f>IF($AC$2430&lt;85,AC1493,AC1493-(AC1493*'EN-TÊTE DÉLÉGUES'!$C$37))</f>
        <v>0</v>
      </c>
      <c r="AE1493" s="455">
        <f t="shared" si="249"/>
        <v>5.5E-2</v>
      </c>
      <c r="AF1493" s="456">
        <f t="shared" si="256"/>
        <v>0</v>
      </c>
      <c r="AG1493" s="457">
        <f t="shared" si="257"/>
        <v>0</v>
      </c>
    </row>
    <row r="1494" spans="1:36" s="446" customFormat="1" ht="12" customHeight="1" x14ac:dyDescent="0.15">
      <c r="A1494" s="427">
        <v>9791036325335</v>
      </c>
      <c r="B1494" s="432">
        <v>70</v>
      </c>
      <c r="C1494" s="429" t="s">
        <v>698</v>
      </c>
      <c r="D1494" s="430" t="s">
        <v>3666</v>
      </c>
      <c r="E1494" s="430" t="s">
        <v>5526</v>
      </c>
      <c r="F1494" s="430" t="s">
        <v>3057</v>
      </c>
      <c r="G1494" s="430" t="s">
        <v>4644</v>
      </c>
      <c r="H1494" s="431">
        <f>VLOOKUP(A1494,'02.04.2024'!$A$2:$D$70989,3,FALSE)</f>
        <v>839</v>
      </c>
      <c r="I1494" s="432"/>
      <c r="J1494" s="432">
        <v>300</v>
      </c>
      <c r="K1494" s="433"/>
      <c r="L1494" s="433"/>
      <c r="M1494" s="433">
        <v>45301</v>
      </c>
      <c r="N1494" s="433" t="s">
        <v>1811</v>
      </c>
      <c r="O1494" s="434">
        <v>9791036325335</v>
      </c>
      <c r="P1494" s="435" t="s">
        <v>4643</v>
      </c>
      <c r="Q1494" s="434">
        <v>8298458</v>
      </c>
      <c r="R1494" s="436">
        <v>14.9</v>
      </c>
      <c r="S1494" s="436">
        <f t="shared" si="243"/>
        <v>14.123222748815166</v>
      </c>
      <c r="T1494" s="595">
        <v>5.5E-2</v>
      </c>
      <c r="U1494" s="1082"/>
      <c r="V1494" s="438">
        <f t="shared" si="258"/>
        <v>0</v>
      </c>
      <c r="W1494" s="439">
        <f t="shared" si="248"/>
        <v>0</v>
      </c>
      <c r="X1494" s="440"/>
      <c r="Y1494" s="440"/>
      <c r="Z1494" s="440"/>
      <c r="AA1494" s="440"/>
      <c r="AB1494" s="440"/>
      <c r="AC1494" s="441">
        <f t="shared" si="259"/>
        <v>0</v>
      </c>
      <c r="AD1494" s="442">
        <f>IF($AC$2430&lt;85,AC1494,AC1494-(AC1494*'EN-TÊTE DÉLÉGUES'!$C$37))</f>
        <v>0</v>
      </c>
      <c r="AE1494" s="443">
        <f t="shared" si="249"/>
        <v>5.5E-2</v>
      </c>
      <c r="AF1494" s="444">
        <f t="shared" si="256"/>
        <v>0</v>
      </c>
      <c r="AG1494" s="445">
        <f t="shared" si="257"/>
        <v>0</v>
      </c>
    </row>
    <row r="1495" spans="1:36" s="408" customFormat="1" ht="12" customHeight="1" x14ac:dyDescent="0.15">
      <c r="A1495" s="449">
        <v>9791036305504</v>
      </c>
      <c r="B1495" s="395">
        <v>70</v>
      </c>
      <c r="C1495" s="393" t="s">
        <v>701</v>
      </c>
      <c r="D1495" s="393" t="s">
        <v>3666</v>
      </c>
      <c r="E1495" s="393" t="s">
        <v>5526</v>
      </c>
      <c r="F1495" s="450" t="s">
        <v>1913</v>
      </c>
      <c r="G1495" s="450" t="s">
        <v>2900</v>
      </c>
      <c r="H1495" s="394">
        <f>VLOOKUP(A1495,'02.04.2024'!$A$2:$D$70989,3,FALSE)</f>
        <v>243</v>
      </c>
      <c r="I1495" s="395"/>
      <c r="J1495" s="395">
        <v>300</v>
      </c>
      <c r="K1495" s="396"/>
      <c r="L1495" s="396"/>
      <c r="M1495" s="396">
        <v>44069</v>
      </c>
      <c r="N1495" s="396"/>
      <c r="O1495" s="394">
        <v>9791036305504</v>
      </c>
      <c r="P1495" s="451" t="s">
        <v>1914</v>
      </c>
      <c r="Q1495" s="394">
        <v>6436300</v>
      </c>
      <c r="R1495" s="398">
        <v>17.899999999999999</v>
      </c>
      <c r="S1495" s="398">
        <f t="shared" si="243"/>
        <v>16.966824644549764</v>
      </c>
      <c r="T1495" s="452">
        <v>5.5E-2</v>
      </c>
      <c r="U1495" s="1077"/>
      <c r="V1495" s="400">
        <f>AC1495</f>
        <v>0</v>
      </c>
      <c r="W1495" s="401">
        <f t="shared" si="248"/>
        <v>0</v>
      </c>
      <c r="X1495" s="402"/>
      <c r="Y1495" s="402"/>
      <c r="Z1495" s="402"/>
      <c r="AA1495" s="402"/>
      <c r="AB1495" s="402"/>
      <c r="AC1495" s="403">
        <f>W1495/(1+AE1495)</f>
        <v>0</v>
      </c>
      <c r="AD1495" s="404">
        <f>IF($AC$2430&lt;85,AC1495,AC1495-(AC1495*'EN-TÊTE DÉLÉGUES'!$C$37))</f>
        <v>0</v>
      </c>
      <c r="AE1495" s="405">
        <f t="shared" si="249"/>
        <v>5.5E-2</v>
      </c>
      <c r="AF1495" s="406">
        <f>+AD1495*AE1495</f>
        <v>0</v>
      </c>
      <c r="AG1495" s="407">
        <f>+AD1495+AF1495</f>
        <v>0</v>
      </c>
    </row>
    <row r="1496" spans="1:36" s="408" customFormat="1" ht="12" customHeight="1" x14ac:dyDescent="0.15">
      <c r="A1496" s="449">
        <v>9791036318993</v>
      </c>
      <c r="B1496" s="395">
        <v>70</v>
      </c>
      <c r="C1496" s="393" t="s">
        <v>701</v>
      </c>
      <c r="D1496" s="393" t="s">
        <v>3666</v>
      </c>
      <c r="E1496" s="393" t="s">
        <v>5526</v>
      </c>
      <c r="F1496" s="393" t="s">
        <v>78</v>
      </c>
      <c r="G1496" s="450" t="s">
        <v>2695</v>
      </c>
      <c r="H1496" s="394">
        <f>VLOOKUP(A1496,'02.04.2024'!$A$2:$D$70989,3,FALSE)</f>
        <v>875</v>
      </c>
      <c r="I1496" s="395"/>
      <c r="J1496" s="414">
        <v>200</v>
      </c>
      <c r="K1496" s="396">
        <v>45387</v>
      </c>
      <c r="L1496" s="396"/>
      <c r="M1496" s="396">
        <v>44111</v>
      </c>
      <c r="N1496" s="396"/>
      <c r="O1496" s="394">
        <v>9791036318993</v>
      </c>
      <c r="P1496" s="451" t="s">
        <v>2119</v>
      </c>
      <c r="Q1496" s="394">
        <v>4568000</v>
      </c>
      <c r="R1496" s="398">
        <v>14.9</v>
      </c>
      <c r="S1496" s="398">
        <f t="shared" si="243"/>
        <v>14.123222748815166</v>
      </c>
      <c r="T1496" s="452">
        <v>5.5E-2</v>
      </c>
      <c r="U1496" s="1077"/>
      <c r="V1496" s="400">
        <f>AC1496</f>
        <v>0</v>
      </c>
      <c r="W1496" s="401">
        <f t="shared" si="248"/>
        <v>0</v>
      </c>
      <c r="X1496" s="402"/>
      <c r="Y1496" s="402"/>
      <c r="Z1496" s="402"/>
      <c r="AA1496" s="402"/>
      <c r="AB1496" s="402"/>
      <c r="AC1496" s="403">
        <f>W1496/(1+AE1496)</f>
        <v>0</v>
      </c>
      <c r="AD1496" s="404">
        <f>IF($AC$2430&lt;85,AC1496,AC1496-(AC1496*'EN-TÊTE DÉLÉGUES'!$C$37))</f>
        <v>0</v>
      </c>
      <c r="AE1496" s="405">
        <f t="shared" si="249"/>
        <v>5.5E-2</v>
      </c>
      <c r="AF1496" s="406">
        <f>+AD1496*AE1496</f>
        <v>0</v>
      </c>
      <c r="AG1496" s="407">
        <f>+AD1496+AF1496</f>
        <v>0</v>
      </c>
    </row>
    <row r="1497" spans="1:36" s="408" customFormat="1" ht="12" customHeight="1" x14ac:dyDescent="0.15">
      <c r="A1497" s="449">
        <v>9791036319006</v>
      </c>
      <c r="B1497" s="395">
        <v>70</v>
      </c>
      <c r="C1497" s="450" t="s">
        <v>701</v>
      </c>
      <c r="D1497" s="450" t="s">
        <v>3666</v>
      </c>
      <c r="E1497" s="393" t="s">
        <v>5526</v>
      </c>
      <c r="F1497" s="450" t="s">
        <v>78</v>
      </c>
      <c r="G1497" s="450" t="s">
        <v>842</v>
      </c>
      <c r="H1497" s="394">
        <f>VLOOKUP(A1497,'02.04.2024'!$A$2:$D$70989,3,FALSE)</f>
        <v>994</v>
      </c>
      <c r="I1497" s="395"/>
      <c r="J1497" s="414">
        <v>300</v>
      </c>
      <c r="K1497" s="396"/>
      <c r="L1497" s="396"/>
      <c r="M1497" s="396">
        <v>44307</v>
      </c>
      <c r="N1497" s="396"/>
      <c r="O1497" s="394">
        <v>9791036319006</v>
      </c>
      <c r="P1497" s="451" t="s">
        <v>2175</v>
      </c>
      <c r="Q1497" s="394">
        <v>4570092</v>
      </c>
      <c r="R1497" s="398">
        <v>14.5</v>
      </c>
      <c r="S1497" s="398">
        <f t="shared" si="243"/>
        <v>13.744075829383887</v>
      </c>
      <c r="T1497" s="452">
        <v>5.5E-2</v>
      </c>
      <c r="U1497" s="1077"/>
      <c r="V1497" s="400">
        <f>AC1497</f>
        <v>0</v>
      </c>
      <c r="W1497" s="401">
        <f t="shared" si="248"/>
        <v>0</v>
      </c>
      <c r="X1497" s="402"/>
      <c r="Y1497" s="402"/>
      <c r="Z1497" s="402"/>
      <c r="AA1497" s="402"/>
      <c r="AB1497" s="402"/>
      <c r="AC1497" s="403">
        <f>W1497/(1+AE1497)</f>
        <v>0</v>
      </c>
      <c r="AD1497" s="404">
        <f>IF($AC$2430&lt;85,AC1497,AC1497-(AC1497*'EN-TÊTE DÉLÉGUES'!$C$37))</f>
        <v>0</v>
      </c>
      <c r="AE1497" s="405">
        <f t="shared" si="249"/>
        <v>5.5E-2</v>
      </c>
      <c r="AF1497" s="406">
        <f>+AD1497*AE1497</f>
        <v>0</v>
      </c>
      <c r="AG1497" s="407">
        <f>+AD1497+AF1497</f>
        <v>0</v>
      </c>
    </row>
    <row r="1498" spans="1:36" s="408" customFormat="1" ht="12" customHeight="1" x14ac:dyDescent="0.15">
      <c r="A1498" s="391">
        <v>9791036336119</v>
      </c>
      <c r="B1498" s="395">
        <v>70</v>
      </c>
      <c r="C1498" s="393" t="s">
        <v>701</v>
      </c>
      <c r="D1498" s="393" t="s">
        <v>3666</v>
      </c>
      <c r="E1498" s="393" t="s">
        <v>5526</v>
      </c>
      <c r="F1498" s="393" t="s">
        <v>78</v>
      </c>
      <c r="G1498" s="450" t="s">
        <v>2929</v>
      </c>
      <c r="H1498" s="394">
        <f>VLOOKUP(A1498,'02.04.2024'!$A$2:$D$70989,3,FALSE)</f>
        <v>2817</v>
      </c>
      <c r="I1498" s="395"/>
      <c r="J1498" s="414">
        <v>850</v>
      </c>
      <c r="K1498" s="396"/>
      <c r="L1498" s="396"/>
      <c r="M1498" s="396">
        <v>44482</v>
      </c>
      <c r="N1498" s="395"/>
      <c r="O1498" s="397">
        <v>9791036336119</v>
      </c>
      <c r="P1498" s="395" t="s">
        <v>2782</v>
      </c>
      <c r="Q1498" s="395">
        <v>6000781</v>
      </c>
      <c r="R1498" s="398">
        <v>14.9</v>
      </c>
      <c r="S1498" s="398">
        <f t="shared" si="243"/>
        <v>14.123222748815166</v>
      </c>
      <c r="T1498" s="399">
        <v>5.5E-2</v>
      </c>
      <c r="U1498" s="1077"/>
      <c r="V1498" s="400">
        <f>AC1498</f>
        <v>0</v>
      </c>
      <c r="W1498" s="401">
        <f t="shared" si="248"/>
        <v>0</v>
      </c>
      <c r="X1498" s="402"/>
      <c r="Y1498" s="402"/>
      <c r="Z1498" s="402"/>
      <c r="AA1498" s="402"/>
      <c r="AB1498" s="402"/>
      <c r="AC1498" s="403">
        <f>W1498/(1+AE1498)</f>
        <v>0</v>
      </c>
      <c r="AD1498" s="404">
        <f>IF($AC$2430&lt;85,AC1498,AC1498-(AC1498*'EN-TÊTE DÉLÉGUES'!$C$37))</f>
        <v>0</v>
      </c>
      <c r="AE1498" s="405">
        <f t="shared" si="249"/>
        <v>5.5E-2</v>
      </c>
      <c r="AF1498" s="406">
        <f>+AD1498*AE1498</f>
        <v>0</v>
      </c>
      <c r="AG1498" s="407">
        <f>+AD1498+AF1498</f>
        <v>0</v>
      </c>
    </row>
    <row r="1499" spans="1:36" s="408" customFormat="1" ht="12" customHeight="1" x14ac:dyDescent="0.15">
      <c r="A1499" s="449">
        <v>9791036311772</v>
      </c>
      <c r="B1499" s="414">
        <v>70</v>
      </c>
      <c r="C1499" s="393" t="s">
        <v>698</v>
      </c>
      <c r="D1499" s="450" t="s">
        <v>3666</v>
      </c>
      <c r="E1499" s="450" t="s">
        <v>5526</v>
      </c>
      <c r="F1499" s="393" t="s">
        <v>5534</v>
      </c>
      <c r="G1499" s="450" t="s">
        <v>2858</v>
      </c>
      <c r="H1499" s="394">
        <f>VLOOKUP(A1499,'02.04.2024'!$A$2:$D$70989,3,FALSE)</f>
        <v>1777</v>
      </c>
      <c r="I1499" s="395"/>
      <c r="J1499" s="414">
        <v>850</v>
      </c>
      <c r="K1499" s="396"/>
      <c r="L1499" s="396"/>
      <c r="M1499" s="396">
        <v>44482</v>
      </c>
      <c r="N1499" s="395"/>
      <c r="O1499" s="394">
        <v>9791036311772</v>
      </c>
      <c r="P1499" s="414" t="s">
        <v>2799</v>
      </c>
      <c r="Q1499" s="414">
        <v>5421234</v>
      </c>
      <c r="R1499" s="398">
        <v>13.9</v>
      </c>
      <c r="S1499" s="398">
        <f t="shared" si="243"/>
        <v>13.175355450236967</v>
      </c>
      <c r="T1499" s="452">
        <v>5.5E-2</v>
      </c>
      <c r="U1499" s="1077"/>
      <c r="V1499" s="400">
        <f t="shared" si="258"/>
        <v>0</v>
      </c>
      <c r="W1499" s="401">
        <f t="shared" si="248"/>
        <v>0</v>
      </c>
      <c r="X1499" s="402"/>
      <c r="Y1499" s="402"/>
      <c r="Z1499" s="402"/>
      <c r="AA1499" s="402"/>
      <c r="AB1499" s="402"/>
      <c r="AC1499" s="403">
        <f t="shared" si="259"/>
        <v>0</v>
      </c>
      <c r="AD1499" s="404">
        <f>IF($AC$2430&lt;85,AC1499,AC1499-(AC1499*'EN-TÊTE DÉLÉGUES'!$C$37))</f>
        <v>0</v>
      </c>
      <c r="AE1499" s="405">
        <f t="shared" si="249"/>
        <v>5.5E-2</v>
      </c>
      <c r="AF1499" s="406">
        <f t="shared" si="256"/>
        <v>0</v>
      </c>
      <c r="AG1499" s="407">
        <f t="shared" si="257"/>
        <v>0</v>
      </c>
    </row>
    <row r="1500" spans="1:36" s="408" customFormat="1" ht="12" customHeight="1" x14ac:dyDescent="0.15">
      <c r="A1500" s="391">
        <v>9791036311284</v>
      </c>
      <c r="B1500" s="395">
        <v>70</v>
      </c>
      <c r="C1500" s="426" t="s">
        <v>701</v>
      </c>
      <c r="D1500" s="393" t="s">
        <v>3666</v>
      </c>
      <c r="E1500" s="393" t="s">
        <v>5526</v>
      </c>
      <c r="F1500" s="393" t="s">
        <v>5534</v>
      </c>
      <c r="G1500" s="450" t="s">
        <v>3321</v>
      </c>
      <c r="H1500" s="394">
        <f>VLOOKUP(A1500,'02.04.2024'!$A$2:$D$70989,3,FALSE)</f>
        <v>1651</v>
      </c>
      <c r="I1500" s="414"/>
      <c r="J1500" s="395">
        <v>300</v>
      </c>
      <c r="K1500" s="396"/>
      <c r="L1500" s="396"/>
      <c r="M1500" s="415">
        <v>44720</v>
      </c>
      <c r="N1500" s="396"/>
      <c r="O1500" s="397">
        <v>9791036311284</v>
      </c>
      <c r="P1500" s="409" t="s">
        <v>3316</v>
      </c>
      <c r="Q1500" s="397">
        <v>5243082</v>
      </c>
      <c r="R1500" s="398">
        <v>17.899999999999999</v>
      </c>
      <c r="S1500" s="398">
        <f t="shared" si="243"/>
        <v>16.966824644549764</v>
      </c>
      <c r="T1500" s="399">
        <v>5.5E-2</v>
      </c>
      <c r="U1500" s="1077"/>
      <c r="V1500" s="400">
        <f t="shared" ref="V1500:V1509" si="260">AC1500</f>
        <v>0</v>
      </c>
      <c r="W1500" s="401">
        <f t="shared" si="248"/>
        <v>0</v>
      </c>
      <c r="X1500" s="402"/>
      <c r="Y1500" s="402"/>
      <c r="Z1500" s="402"/>
      <c r="AA1500" s="402"/>
      <c r="AB1500" s="402"/>
      <c r="AC1500" s="453">
        <f t="shared" ref="AC1500:AC1509" si="261">W1500/(1+AE1500)</f>
        <v>0</v>
      </c>
      <c r="AD1500" s="454">
        <f>IF($AC$2430&lt;85,AC1500,AC1500-(AC1500*'EN-TÊTE DÉLÉGUES'!$C$37))</f>
        <v>0</v>
      </c>
      <c r="AE1500" s="455">
        <f t="shared" si="249"/>
        <v>5.5E-2</v>
      </c>
      <c r="AF1500" s="456">
        <f t="shared" ref="AF1500:AF1509" si="262">+AD1500*AE1500</f>
        <v>0</v>
      </c>
      <c r="AG1500" s="457">
        <f t="shared" ref="AG1500:AG1509" si="263">+AD1500+AF1500</f>
        <v>0</v>
      </c>
    </row>
    <row r="1501" spans="1:36" s="446" customFormat="1" ht="12" customHeight="1" x14ac:dyDescent="0.15">
      <c r="A1501" s="427">
        <v>9791036324406</v>
      </c>
      <c r="B1501" s="481">
        <v>70</v>
      </c>
      <c r="C1501" s="596" t="s">
        <v>698</v>
      </c>
      <c r="D1501" s="429" t="s">
        <v>3666</v>
      </c>
      <c r="E1501" s="429" t="s">
        <v>5526</v>
      </c>
      <c r="F1501" s="429" t="s">
        <v>5534</v>
      </c>
      <c r="G1501" s="469" t="s">
        <v>4381</v>
      </c>
      <c r="H1501" s="431">
        <f>VLOOKUP(A1501,'02.04.2024'!$A$2:$D$70989,3,FALSE)</f>
        <v>1442</v>
      </c>
      <c r="I1501" s="432"/>
      <c r="J1501" s="432">
        <v>200</v>
      </c>
      <c r="K1501" s="433"/>
      <c r="L1501" s="433"/>
      <c r="M1501" s="433">
        <v>45098</v>
      </c>
      <c r="N1501" s="434" t="s">
        <v>1811</v>
      </c>
      <c r="O1501" s="434">
        <v>9791036324406</v>
      </c>
      <c r="P1501" s="434" t="s">
        <v>4380</v>
      </c>
      <c r="Q1501" s="470">
        <v>7370910</v>
      </c>
      <c r="R1501" s="436">
        <v>17.899999999999999</v>
      </c>
      <c r="S1501" s="436">
        <f t="shared" si="243"/>
        <v>16.966824644549764</v>
      </c>
      <c r="T1501" s="471">
        <v>5.5E-2</v>
      </c>
      <c r="U1501" s="1082"/>
      <c r="V1501" s="438">
        <f t="shared" si="260"/>
        <v>0</v>
      </c>
      <c r="W1501" s="439">
        <f t="shared" si="248"/>
        <v>0</v>
      </c>
      <c r="X1501" s="440"/>
      <c r="Y1501" s="440"/>
      <c r="Z1501" s="440"/>
      <c r="AA1501" s="440"/>
      <c r="AB1501" s="440"/>
      <c r="AC1501" s="441">
        <f t="shared" si="261"/>
        <v>0</v>
      </c>
      <c r="AD1501" s="442">
        <f>IF($AC$2430&lt;85,AC1501,AC1501-(AC1501*'EN-TÊTE DÉLÉGUES'!$C$37))</f>
        <v>0</v>
      </c>
      <c r="AE1501" s="443">
        <f t="shared" si="249"/>
        <v>5.5E-2</v>
      </c>
      <c r="AF1501" s="444">
        <f t="shared" si="262"/>
        <v>0</v>
      </c>
      <c r="AG1501" s="445">
        <f t="shared" si="263"/>
        <v>0</v>
      </c>
    </row>
    <row r="1502" spans="1:36" ht="12" customHeight="1" x14ac:dyDescent="0.15">
      <c r="A1502" s="98">
        <v>9791036352676</v>
      </c>
      <c r="B1502" s="356">
        <v>70</v>
      </c>
      <c r="C1502" s="99" t="s">
        <v>701</v>
      </c>
      <c r="D1502" s="99" t="s">
        <v>3666</v>
      </c>
      <c r="E1502" s="99" t="s">
        <v>5526</v>
      </c>
      <c r="F1502" s="99" t="s">
        <v>5534</v>
      </c>
      <c r="G1502" s="99" t="s">
        <v>5313</v>
      </c>
      <c r="H1502" s="100">
        <f>VLOOKUP(A1502,'02.04.2024'!$A$2:$D$70989,3,FALSE)</f>
        <v>0</v>
      </c>
      <c r="I1502" s="101"/>
      <c r="J1502" s="101">
        <v>100</v>
      </c>
      <c r="K1502" s="121"/>
      <c r="L1502" s="121">
        <v>45434</v>
      </c>
      <c r="M1502" s="121"/>
      <c r="N1502" s="121" t="s">
        <v>1811</v>
      </c>
      <c r="O1502" s="102">
        <v>9791036352676</v>
      </c>
      <c r="P1502" s="103" t="s">
        <v>5314</v>
      </c>
      <c r="Q1502" s="101">
        <v>6570053</v>
      </c>
      <c r="R1502" s="124">
        <v>16.899999999999999</v>
      </c>
      <c r="S1502" s="124">
        <f t="shared" si="243"/>
        <v>16.018957345971565</v>
      </c>
      <c r="T1502" s="355">
        <v>5.5E-2</v>
      </c>
      <c r="U1502" s="1077"/>
      <c r="V1502" s="240">
        <f t="shared" si="260"/>
        <v>0</v>
      </c>
      <c r="W1502" s="196">
        <f t="shared" si="248"/>
        <v>0</v>
      </c>
      <c r="AC1502" s="441">
        <f t="shared" si="261"/>
        <v>0</v>
      </c>
      <c r="AD1502" s="442">
        <f>IF($AC$2430&lt;85,AC1502,AC1502-(AC1502*'EN-TÊTE DÉLÉGUES'!$C$37))</f>
        <v>0</v>
      </c>
      <c r="AE1502" s="443">
        <f t="shared" si="249"/>
        <v>5.5E-2</v>
      </c>
      <c r="AF1502" s="444">
        <f t="shared" si="262"/>
        <v>0</v>
      </c>
      <c r="AG1502" s="445">
        <f t="shared" si="263"/>
        <v>0</v>
      </c>
      <c r="AH1502" s="447"/>
      <c r="AI1502" s="448"/>
      <c r="AJ1502" s="447"/>
    </row>
    <row r="1503" spans="1:36" s="446" customFormat="1" ht="12" customHeight="1" x14ac:dyDescent="0.15">
      <c r="A1503" s="937">
        <v>9791036336102</v>
      </c>
      <c r="B1503" s="1157">
        <v>71</v>
      </c>
      <c r="C1503" s="1158" t="s">
        <v>701</v>
      </c>
      <c r="D1503" s="953" t="s">
        <v>3666</v>
      </c>
      <c r="E1503" s="939" t="s">
        <v>5526</v>
      </c>
      <c r="F1503" s="939" t="s">
        <v>5534</v>
      </c>
      <c r="G1503" s="939" t="s">
        <v>5015</v>
      </c>
      <c r="H1503" s="941">
        <f>VLOOKUP(A1503,'02.04.2024'!$A$2:$D$70989,3,FALSE)</f>
        <v>823</v>
      </c>
      <c r="I1503" s="941"/>
      <c r="J1503" s="938">
        <v>200</v>
      </c>
      <c r="K1503" s="942"/>
      <c r="L1503" s="942"/>
      <c r="M1503" s="942">
        <v>45371</v>
      </c>
      <c r="N1503" s="942" t="s">
        <v>1811</v>
      </c>
      <c r="O1503" s="943">
        <v>9791036336102</v>
      </c>
      <c r="P1503" s="943" t="s">
        <v>5014</v>
      </c>
      <c r="Q1503" s="943">
        <v>5999664</v>
      </c>
      <c r="R1503" s="954">
        <v>16.899999999999999</v>
      </c>
      <c r="S1503" s="945">
        <f t="shared" si="243"/>
        <v>16.018957345971565</v>
      </c>
      <c r="T1503" s="955">
        <v>5.5E-2</v>
      </c>
      <c r="U1503" s="1101"/>
      <c r="V1503" s="947">
        <f t="shared" si="260"/>
        <v>0</v>
      </c>
      <c r="W1503" s="948">
        <f t="shared" si="248"/>
        <v>0</v>
      </c>
      <c r="X1503" s="440"/>
      <c r="Y1503" s="440"/>
      <c r="Z1503" s="440"/>
      <c r="AA1503" s="440"/>
      <c r="AB1503" s="440"/>
      <c r="AC1503" s="441">
        <f t="shared" si="261"/>
        <v>0</v>
      </c>
      <c r="AD1503" s="442">
        <f>IF($AC$2430&lt;85,AC1503,AC1503-(AC1503*'EN-TÊTE DÉLÉGUES'!$C$37))</f>
        <v>0</v>
      </c>
      <c r="AE1503" s="443">
        <f t="shared" si="249"/>
        <v>5.5E-2</v>
      </c>
      <c r="AF1503" s="444">
        <f t="shared" si="262"/>
        <v>0</v>
      </c>
      <c r="AG1503" s="445">
        <f t="shared" si="263"/>
        <v>0</v>
      </c>
    </row>
    <row r="1504" spans="1:36" s="446" customFormat="1" ht="12" customHeight="1" x14ac:dyDescent="0.15">
      <c r="A1504" s="427">
        <v>9791036354496</v>
      </c>
      <c r="B1504" s="481">
        <v>71</v>
      </c>
      <c r="C1504" s="596" t="s">
        <v>701</v>
      </c>
      <c r="D1504" s="429" t="s">
        <v>3666</v>
      </c>
      <c r="E1504" s="429" t="s">
        <v>5526</v>
      </c>
      <c r="F1504" s="429" t="s">
        <v>5534</v>
      </c>
      <c r="G1504" s="430" t="s">
        <v>4501</v>
      </c>
      <c r="H1504" s="431">
        <f>VLOOKUP(A1504,'02.04.2024'!$A$2:$D$70989,3,FALSE)</f>
        <v>2968</v>
      </c>
      <c r="I1504" s="432"/>
      <c r="J1504" s="432">
        <v>200</v>
      </c>
      <c r="K1504" s="433"/>
      <c r="L1504" s="433"/>
      <c r="M1504" s="433">
        <v>45161</v>
      </c>
      <c r="N1504" s="433" t="s">
        <v>1811</v>
      </c>
      <c r="O1504" s="434">
        <v>9791036354496</v>
      </c>
      <c r="P1504" s="435" t="s">
        <v>4500</v>
      </c>
      <c r="Q1504" s="434">
        <v>2606209</v>
      </c>
      <c r="R1504" s="436">
        <v>17.899999999999999</v>
      </c>
      <c r="S1504" s="436">
        <f t="shared" si="243"/>
        <v>16.966824644549764</v>
      </c>
      <c r="T1504" s="471">
        <v>5.5E-2</v>
      </c>
      <c r="U1504" s="1082"/>
      <c r="V1504" s="438">
        <f t="shared" si="260"/>
        <v>0</v>
      </c>
      <c r="W1504" s="439">
        <f t="shared" si="248"/>
        <v>0</v>
      </c>
      <c r="X1504" s="440"/>
      <c r="Y1504" s="440"/>
      <c r="Z1504" s="440"/>
      <c r="AA1504" s="440"/>
      <c r="AB1504" s="440"/>
      <c r="AC1504" s="441">
        <f t="shared" si="261"/>
        <v>0</v>
      </c>
      <c r="AD1504" s="442">
        <f>IF($AC$2430&lt;85,AC1504,AC1504-(AC1504*'EN-TÊTE DÉLÉGUES'!$C$37))</f>
        <v>0</v>
      </c>
      <c r="AE1504" s="443">
        <f t="shared" si="249"/>
        <v>5.5E-2</v>
      </c>
      <c r="AF1504" s="444">
        <f t="shared" si="262"/>
        <v>0</v>
      </c>
      <c r="AG1504" s="445">
        <f t="shared" si="263"/>
        <v>0</v>
      </c>
    </row>
    <row r="1505" spans="1:36" s="994" customFormat="1" ht="12" customHeight="1" x14ac:dyDescent="0.15">
      <c r="A1505" s="1015">
        <v>9791036332913</v>
      </c>
      <c r="B1505" s="1028">
        <v>71</v>
      </c>
      <c r="C1505" s="1027" t="s">
        <v>2327</v>
      </c>
      <c r="D1505" s="1029" t="s">
        <v>3666</v>
      </c>
      <c r="E1505" s="1026" t="s">
        <v>5526</v>
      </c>
      <c r="F1505" s="1026" t="s">
        <v>4093</v>
      </c>
      <c r="G1505" s="1017" t="s">
        <v>4094</v>
      </c>
      <c r="H1505" s="1016">
        <f>VLOOKUP(A1505,'02.04.2024'!$A$2:$D$70989,3,FALSE)</f>
        <v>1840</v>
      </c>
      <c r="I1505" s="1018"/>
      <c r="J1505" s="1018">
        <v>200</v>
      </c>
      <c r="K1505" s="1019"/>
      <c r="L1505" s="1019"/>
      <c r="M1505" s="1019">
        <v>44958</v>
      </c>
      <c r="N1505" s="1020"/>
      <c r="O1505" s="1020">
        <v>9791036332913</v>
      </c>
      <c r="P1505" s="1020" t="s">
        <v>4095</v>
      </c>
      <c r="Q1505" s="1021">
        <v>4544006</v>
      </c>
      <c r="R1505" s="1022">
        <v>18.899999999999999</v>
      </c>
      <c r="S1505" s="1022">
        <f t="shared" si="243"/>
        <v>17.914691943127963</v>
      </c>
      <c r="T1505" s="1023">
        <v>5.5E-2</v>
      </c>
      <c r="U1505" s="1077"/>
      <c r="V1505" s="1024">
        <f t="shared" si="260"/>
        <v>0</v>
      </c>
      <c r="W1505" s="1025">
        <f t="shared" si="248"/>
        <v>0</v>
      </c>
      <c r="X1505" s="998"/>
      <c r="Y1505" s="998"/>
      <c r="Z1505" s="998"/>
      <c r="AA1505" s="998"/>
      <c r="AB1505" s="998"/>
      <c r="AC1505" s="453">
        <f t="shared" si="261"/>
        <v>0</v>
      </c>
      <c r="AD1505" s="454">
        <f>IF($AC$2430&lt;85,AC1505,AC1505-(AC1505*'EN-TÊTE DÉLÉGUES'!$C$37))</f>
        <v>0</v>
      </c>
      <c r="AE1505" s="455">
        <f t="shared" si="249"/>
        <v>5.5E-2</v>
      </c>
      <c r="AF1505" s="456">
        <f t="shared" si="262"/>
        <v>0</v>
      </c>
      <c r="AG1505" s="457">
        <f t="shared" si="263"/>
        <v>0</v>
      </c>
    </row>
    <row r="1506" spans="1:36" s="446" customFormat="1" ht="12" customHeight="1" x14ac:dyDescent="0.15">
      <c r="A1506" s="427">
        <v>9791036332920</v>
      </c>
      <c r="B1506" s="481">
        <v>71</v>
      </c>
      <c r="C1506" s="429" t="s">
        <v>2327</v>
      </c>
      <c r="D1506" s="592" t="s">
        <v>3666</v>
      </c>
      <c r="E1506" s="430" t="s">
        <v>5526</v>
      </c>
      <c r="F1506" s="430" t="s">
        <v>4093</v>
      </c>
      <c r="G1506" s="430" t="s">
        <v>4642</v>
      </c>
      <c r="H1506" s="431">
        <f>VLOOKUP(A1506,'02.04.2024'!$A$2:$D$70989,3,FALSE)</f>
        <v>2736</v>
      </c>
      <c r="I1506" s="432"/>
      <c r="J1506" s="432">
        <v>200</v>
      </c>
      <c r="K1506" s="433"/>
      <c r="L1506" s="433"/>
      <c r="M1506" s="433">
        <v>45245</v>
      </c>
      <c r="N1506" s="433" t="s">
        <v>1811</v>
      </c>
      <c r="O1506" s="434">
        <v>9791036332920</v>
      </c>
      <c r="P1506" s="435" t="s">
        <v>4641</v>
      </c>
      <c r="Q1506" s="434">
        <v>4544129</v>
      </c>
      <c r="R1506" s="436">
        <v>18.899999999999999</v>
      </c>
      <c r="S1506" s="436">
        <f t="shared" si="243"/>
        <v>17.914691943127963</v>
      </c>
      <c r="T1506" s="471">
        <v>5.5E-2</v>
      </c>
      <c r="U1506" s="1082"/>
      <c r="V1506" s="438">
        <f t="shared" si="260"/>
        <v>0</v>
      </c>
      <c r="W1506" s="439">
        <f t="shared" si="248"/>
        <v>0</v>
      </c>
      <c r="X1506" s="440"/>
      <c r="Y1506" s="440"/>
      <c r="Z1506" s="440"/>
      <c r="AA1506" s="440"/>
      <c r="AB1506" s="440"/>
      <c r="AC1506" s="441">
        <f t="shared" si="261"/>
        <v>0</v>
      </c>
      <c r="AD1506" s="442">
        <f>IF($AC$2430&lt;85,AC1506,AC1506-(AC1506*'EN-TÊTE DÉLÉGUES'!$C$37))</f>
        <v>0</v>
      </c>
      <c r="AE1506" s="443">
        <f t="shared" si="249"/>
        <v>5.5E-2</v>
      </c>
      <c r="AF1506" s="444">
        <f t="shared" si="262"/>
        <v>0</v>
      </c>
      <c r="AG1506" s="445">
        <f t="shared" si="263"/>
        <v>0</v>
      </c>
    </row>
    <row r="1507" spans="1:36" s="408" customFormat="1" ht="12" customHeight="1" x14ac:dyDescent="0.15">
      <c r="A1507" s="391">
        <v>9791036309755</v>
      </c>
      <c r="B1507" s="395">
        <v>71</v>
      </c>
      <c r="C1507" s="426" t="s">
        <v>701</v>
      </c>
      <c r="D1507" s="393" t="s">
        <v>3666</v>
      </c>
      <c r="E1507" s="393" t="s">
        <v>5526</v>
      </c>
      <c r="F1507" s="393" t="s">
        <v>3685</v>
      </c>
      <c r="G1507" s="450" t="s">
        <v>3925</v>
      </c>
      <c r="H1507" s="394">
        <f>VLOOKUP(A1507,'02.04.2024'!$A$2:$D$70989,3,FALSE)</f>
        <v>2160</v>
      </c>
      <c r="I1507" s="414"/>
      <c r="J1507" s="414">
        <v>300</v>
      </c>
      <c r="K1507" s="396"/>
      <c r="L1507" s="396"/>
      <c r="M1507" s="415">
        <v>44622</v>
      </c>
      <c r="N1507" s="396"/>
      <c r="O1507" s="397">
        <v>9791036309755</v>
      </c>
      <c r="P1507" s="409" t="s">
        <v>3347</v>
      </c>
      <c r="Q1507" s="397">
        <v>4174028</v>
      </c>
      <c r="R1507" s="398">
        <v>17.899999999999999</v>
      </c>
      <c r="S1507" s="398">
        <f t="shared" si="243"/>
        <v>16.966824644549764</v>
      </c>
      <c r="T1507" s="399">
        <v>5.5E-2</v>
      </c>
      <c r="U1507" s="1077"/>
      <c r="V1507" s="400">
        <f t="shared" si="260"/>
        <v>0</v>
      </c>
      <c r="W1507" s="401">
        <f t="shared" si="248"/>
        <v>0</v>
      </c>
      <c r="X1507" s="402"/>
      <c r="Y1507" s="402"/>
      <c r="Z1507" s="402"/>
      <c r="AA1507" s="402"/>
      <c r="AB1507" s="402"/>
      <c r="AC1507" s="403">
        <f t="shared" si="261"/>
        <v>0</v>
      </c>
      <c r="AD1507" s="404">
        <f>IF($AC$2430&lt;85,AC1507,AC1507-(AC1507*'EN-TÊTE DÉLÉGUES'!$C$37))</f>
        <v>0</v>
      </c>
      <c r="AE1507" s="405">
        <f t="shared" si="249"/>
        <v>5.5E-2</v>
      </c>
      <c r="AF1507" s="406">
        <f t="shared" si="262"/>
        <v>0</v>
      </c>
      <c r="AG1507" s="407">
        <f t="shared" si="263"/>
        <v>0</v>
      </c>
    </row>
    <row r="1508" spans="1:36" s="420" customFormat="1" ht="12" customHeight="1" x14ac:dyDescent="0.15">
      <c r="A1508" s="411">
        <v>9791036311291</v>
      </c>
      <c r="B1508" s="395">
        <v>71</v>
      </c>
      <c r="C1508" s="426" t="s">
        <v>701</v>
      </c>
      <c r="D1508" s="393" t="s">
        <v>3666</v>
      </c>
      <c r="E1508" s="393" t="s">
        <v>5526</v>
      </c>
      <c r="F1508" s="393" t="s">
        <v>3685</v>
      </c>
      <c r="G1508" s="450" t="s">
        <v>3926</v>
      </c>
      <c r="H1508" s="394">
        <f>VLOOKUP(A1508,'02.04.2024'!$A$2:$D$70989,3,FALSE)</f>
        <v>1674</v>
      </c>
      <c r="I1508" s="413"/>
      <c r="J1508" s="413">
        <v>300</v>
      </c>
      <c r="K1508" s="415"/>
      <c r="L1508" s="415"/>
      <c r="M1508" s="416">
        <v>44874</v>
      </c>
      <c r="N1508" s="416"/>
      <c r="O1508" s="394">
        <v>9791036311291</v>
      </c>
      <c r="P1508" s="417" t="s">
        <v>3927</v>
      </c>
      <c r="Q1508" s="414">
        <v>5243205</v>
      </c>
      <c r="R1508" s="418">
        <v>17.899999999999999</v>
      </c>
      <c r="S1508" s="398">
        <f t="shared" si="243"/>
        <v>16.966824644549764</v>
      </c>
      <c r="T1508" s="659">
        <v>5.5E-2</v>
      </c>
      <c r="U1508" s="1077"/>
      <c r="V1508" s="400">
        <f t="shared" si="260"/>
        <v>0</v>
      </c>
      <c r="W1508" s="401">
        <f t="shared" si="248"/>
        <v>0</v>
      </c>
      <c r="AC1508" s="453">
        <f t="shared" si="261"/>
        <v>0</v>
      </c>
      <c r="AD1508" s="454">
        <f>IF($AC$2430&lt;85,AC1508,AC1508-(AC1508*'EN-TÊTE DÉLÉGUES'!$C$37))</f>
        <v>0</v>
      </c>
      <c r="AE1508" s="455">
        <f t="shared" si="249"/>
        <v>5.5E-2</v>
      </c>
      <c r="AF1508" s="456">
        <f t="shared" si="262"/>
        <v>0</v>
      </c>
      <c r="AG1508" s="457">
        <f t="shared" si="263"/>
        <v>0</v>
      </c>
    </row>
    <row r="1509" spans="1:36" s="446" customFormat="1" ht="12" customHeight="1" x14ac:dyDescent="0.15">
      <c r="A1509" s="427">
        <v>9791036354472</v>
      </c>
      <c r="B1509" s="481">
        <v>71</v>
      </c>
      <c r="C1509" s="596" t="s">
        <v>698</v>
      </c>
      <c r="D1509" s="429" t="s">
        <v>3666</v>
      </c>
      <c r="E1509" s="429" t="s">
        <v>5526</v>
      </c>
      <c r="F1509" s="429" t="s">
        <v>3671</v>
      </c>
      <c r="G1509" s="429" t="s">
        <v>5012</v>
      </c>
      <c r="H1509" s="431">
        <f>VLOOKUP(A1509,'02.04.2024'!$A$2:$D$70989,3,FALSE)</f>
        <v>1043</v>
      </c>
      <c r="I1509" s="431"/>
      <c r="J1509" s="432">
        <v>200</v>
      </c>
      <c r="K1509" s="433"/>
      <c r="L1509" s="433"/>
      <c r="M1509" s="433">
        <v>45308</v>
      </c>
      <c r="N1509" s="433" t="s">
        <v>1811</v>
      </c>
      <c r="O1509" s="434">
        <v>9791036354472</v>
      </c>
      <c r="P1509" s="434" t="s">
        <v>5013</v>
      </c>
      <c r="Q1509" s="434">
        <v>8310397</v>
      </c>
      <c r="R1509" s="466">
        <v>12.9</v>
      </c>
      <c r="S1509" s="436">
        <f t="shared" si="243"/>
        <v>12.227488151658768</v>
      </c>
      <c r="T1509" s="467">
        <v>5.5E-2</v>
      </c>
      <c r="U1509" s="1082"/>
      <c r="V1509" s="438">
        <f t="shared" si="260"/>
        <v>0</v>
      </c>
      <c r="W1509" s="439">
        <f t="shared" si="248"/>
        <v>0</v>
      </c>
      <c r="X1509" s="440"/>
      <c r="Y1509" s="440"/>
      <c r="Z1509" s="440"/>
      <c r="AA1509" s="440"/>
      <c r="AB1509" s="440"/>
      <c r="AC1509" s="441">
        <f t="shared" si="261"/>
        <v>0</v>
      </c>
      <c r="AD1509" s="442">
        <f>IF($AC$2430&lt;85,AC1509,AC1509-(AC1509*'EN-TÊTE DÉLÉGUES'!$C$37))</f>
        <v>0</v>
      </c>
      <c r="AE1509" s="443">
        <f t="shared" si="249"/>
        <v>5.5E-2</v>
      </c>
      <c r="AF1509" s="444">
        <f t="shared" si="262"/>
        <v>0</v>
      </c>
      <c r="AG1509" s="445">
        <f t="shared" si="263"/>
        <v>0</v>
      </c>
    </row>
    <row r="1510" spans="1:36" s="408" customFormat="1" ht="12" customHeight="1" x14ac:dyDescent="0.15">
      <c r="A1510" s="391">
        <v>9791036328626</v>
      </c>
      <c r="B1510" s="395">
        <v>71</v>
      </c>
      <c r="C1510" s="393" t="s">
        <v>698</v>
      </c>
      <c r="D1510" s="450" t="s">
        <v>3666</v>
      </c>
      <c r="E1510" s="450" t="s">
        <v>5526</v>
      </c>
      <c r="F1510" s="515" t="s">
        <v>3671</v>
      </c>
      <c r="G1510" s="450" t="s">
        <v>3683</v>
      </c>
      <c r="H1510" s="394">
        <f>VLOOKUP(A1510,'02.04.2024'!$A$2:$D$70989,3,FALSE)</f>
        <v>2095</v>
      </c>
      <c r="I1510" s="395"/>
      <c r="J1510" s="414">
        <v>850</v>
      </c>
      <c r="K1510" s="396"/>
      <c r="L1510" s="396"/>
      <c r="M1510" s="396">
        <v>44580</v>
      </c>
      <c r="N1510" s="396"/>
      <c r="O1510" s="397">
        <v>9791036328626</v>
      </c>
      <c r="P1510" s="409" t="s">
        <v>3305</v>
      </c>
      <c r="Q1510" s="397">
        <v>2518489</v>
      </c>
      <c r="R1510" s="398">
        <v>14.9</v>
      </c>
      <c r="S1510" s="398">
        <f t="shared" si="243"/>
        <v>14.123222748815166</v>
      </c>
      <c r="T1510" s="399">
        <v>5.5E-2</v>
      </c>
      <c r="U1510" s="1077"/>
      <c r="V1510" s="400">
        <f t="shared" si="258"/>
        <v>0</v>
      </c>
      <c r="W1510" s="401">
        <f t="shared" si="248"/>
        <v>0</v>
      </c>
      <c r="X1510" s="402"/>
      <c r="Y1510" s="402"/>
      <c r="Z1510" s="402"/>
      <c r="AA1510" s="402"/>
      <c r="AB1510" s="402"/>
      <c r="AC1510" s="403">
        <f t="shared" si="259"/>
        <v>0</v>
      </c>
      <c r="AD1510" s="404">
        <f>IF($AC$2430&lt;85,AC1510,AC1510-(AC1510*'EN-TÊTE DÉLÉGUES'!$C$37))</f>
        <v>0</v>
      </c>
      <c r="AE1510" s="405">
        <f t="shared" si="249"/>
        <v>5.5E-2</v>
      </c>
      <c r="AF1510" s="406">
        <f t="shared" si="256"/>
        <v>0</v>
      </c>
      <c r="AG1510" s="407">
        <f t="shared" si="257"/>
        <v>0</v>
      </c>
    </row>
    <row r="1511" spans="1:36" s="420" customFormat="1" ht="12" customHeight="1" x14ac:dyDescent="0.15">
      <c r="A1511" s="411">
        <v>9791036333347</v>
      </c>
      <c r="B1511" s="395">
        <v>71</v>
      </c>
      <c r="C1511" s="426" t="s">
        <v>701</v>
      </c>
      <c r="D1511" s="393" t="s">
        <v>3666</v>
      </c>
      <c r="E1511" s="393" t="s">
        <v>5526</v>
      </c>
      <c r="F1511" s="393" t="s">
        <v>3671</v>
      </c>
      <c r="G1511" s="450" t="s">
        <v>4558</v>
      </c>
      <c r="H1511" s="394">
        <f>VLOOKUP(A1511,'02.04.2024'!$A$2:$D$70989,3,FALSE)</f>
        <v>2644</v>
      </c>
      <c r="I1511" s="413"/>
      <c r="J1511" s="413">
        <v>300</v>
      </c>
      <c r="K1511" s="415"/>
      <c r="L1511" s="415"/>
      <c r="M1511" s="416">
        <v>44860</v>
      </c>
      <c r="N1511" s="416"/>
      <c r="O1511" s="394">
        <v>9791036333347</v>
      </c>
      <c r="P1511" s="417" t="s">
        <v>3921</v>
      </c>
      <c r="Q1511" s="414">
        <v>5026100</v>
      </c>
      <c r="R1511" s="418">
        <v>17.899999999999999</v>
      </c>
      <c r="S1511" s="398">
        <f t="shared" si="243"/>
        <v>16.966824644549764</v>
      </c>
      <c r="T1511" s="419">
        <v>5.5E-2</v>
      </c>
      <c r="U1511" s="1077"/>
      <c r="V1511" s="400">
        <f>AC1511</f>
        <v>0</v>
      </c>
      <c r="W1511" s="401">
        <f t="shared" si="248"/>
        <v>0</v>
      </c>
      <c r="AC1511" s="453">
        <f>W1511/(1+AE1511)</f>
        <v>0</v>
      </c>
      <c r="AD1511" s="454">
        <f>IF($AC$2430&lt;85,AC1511,AC1511-(AC1511*'EN-TÊTE DÉLÉGUES'!$C$37))</f>
        <v>0</v>
      </c>
      <c r="AE1511" s="455">
        <f t="shared" si="249"/>
        <v>5.5E-2</v>
      </c>
      <c r="AF1511" s="456">
        <f>+AD1511*AE1511</f>
        <v>0</v>
      </c>
      <c r="AG1511" s="457">
        <f>+AD1511+AF1511</f>
        <v>0</v>
      </c>
    </row>
    <row r="1512" spans="1:36" s="446" customFormat="1" ht="12" customHeight="1" x14ac:dyDescent="0.15">
      <c r="A1512" s="427">
        <v>9791036337710</v>
      </c>
      <c r="B1512" s="481">
        <v>71</v>
      </c>
      <c r="C1512" s="596" t="s">
        <v>698</v>
      </c>
      <c r="D1512" s="429" t="s">
        <v>3666</v>
      </c>
      <c r="E1512" s="429" t="s">
        <v>5526</v>
      </c>
      <c r="F1512" s="429" t="s">
        <v>3671</v>
      </c>
      <c r="G1512" s="469" t="s">
        <v>4374</v>
      </c>
      <c r="H1512" s="431">
        <f>VLOOKUP(A1512,'02.04.2024'!$A$2:$D$70989,3,FALSE)</f>
        <v>1467</v>
      </c>
      <c r="I1512" s="432"/>
      <c r="J1512" s="432">
        <v>200</v>
      </c>
      <c r="K1512" s="433"/>
      <c r="L1512" s="667"/>
      <c r="M1512" s="433">
        <v>45056</v>
      </c>
      <c r="N1512" s="434" t="s">
        <v>1811</v>
      </c>
      <c r="O1512" s="434">
        <v>9791036337710</v>
      </c>
      <c r="P1512" s="434" t="s">
        <v>4375</v>
      </c>
      <c r="Q1512" s="470">
        <v>6782276</v>
      </c>
      <c r="R1512" s="436">
        <v>17.899999999999999</v>
      </c>
      <c r="S1512" s="436">
        <f t="shared" si="243"/>
        <v>16.966824644549764</v>
      </c>
      <c r="T1512" s="471">
        <v>5.5E-2</v>
      </c>
      <c r="U1512" s="1082"/>
      <c r="V1512" s="438">
        <f>AC1512</f>
        <v>0</v>
      </c>
      <c r="W1512" s="439">
        <f t="shared" si="248"/>
        <v>0</v>
      </c>
      <c r="X1512" s="440"/>
      <c r="Y1512" s="440"/>
      <c r="Z1512" s="440"/>
      <c r="AA1512" s="440"/>
      <c r="AB1512" s="440"/>
      <c r="AC1512" s="421">
        <f>W1512/(1+AE1512)</f>
        <v>0</v>
      </c>
      <c r="AD1512" s="422">
        <f>IF($AC$2430&lt;85,AC1512,AC1512-(AC1512*'EN-TÊTE DÉLÉGUES'!$C$37))</f>
        <v>0</v>
      </c>
      <c r="AE1512" s="423">
        <f t="shared" si="249"/>
        <v>5.5E-2</v>
      </c>
      <c r="AF1512" s="424">
        <f>+AD1512*AE1512</f>
        <v>0</v>
      </c>
      <c r="AG1512" s="425">
        <f>+AD1512+AF1512</f>
        <v>0</v>
      </c>
    </row>
    <row r="1513" spans="1:36" s="408" customFormat="1" ht="12" customHeight="1" x14ac:dyDescent="0.15">
      <c r="A1513" s="449">
        <v>9782747087155</v>
      </c>
      <c r="B1513" s="395">
        <v>71</v>
      </c>
      <c r="C1513" s="393" t="s">
        <v>701</v>
      </c>
      <c r="D1513" s="514" t="s">
        <v>3666</v>
      </c>
      <c r="E1513" s="393" t="s">
        <v>5526</v>
      </c>
      <c r="F1513" s="393" t="s">
        <v>3671</v>
      </c>
      <c r="G1513" s="514" t="s">
        <v>695</v>
      </c>
      <c r="H1513" s="394">
        <f>VLOOKUP(A1513,'02.04.2024'!$A$2:$D$70989,3,FALSE)</f>
        <v>117</v>
      </c>
      <c r="I1513" s="414"/>
      <c r="J1513" s="414">
        <v>300</v>
      </c>
      <c r="K1513" s="396"/>
      <c r="L1513" s="396"/>
      <c r="M1513" s="396">
        <v>43362</v>
      </c>
      <c r="N1513" s="396"/>
      <c r="O1513" s="394">
        <v>9782747087155</v>
      </c>
      <c r="P1513" s="451" t="s">
        <v>689</v>
      </c>
      <c r="Q1513" s="414">
        <v>8533106</v>
      </c>
      <c r="R1513" s="398">
        <v>13.9</v>
      </c>
      <c r="S1513" s="398">
        <f t="shared" si="243"/>
        <v>13.175355450236967</v>
      </c>
      <c r="T1513" s="452">
        <v>5.5E-2</v>
      </c>
      <c r="U1513" s="1077"/>
      <c r="V1513" s="400">
        <f>AC1513</f>
        <v>0</v>
      </c>
      <c r="W1513" s="401">
        <f t="shared" si="248"/>
        <v>0</v>
      </c>
      <c r="X1513" s="402"/>
      <c r="Y1513" s="402"/>
      <c r="Z1513" s="402"/>
      <c r="AA1513" s="402"/>
      <c r="AB1513" s="402"/>
      <c r="AC1513" s="403">
        <f>W1513/(1+AE1513)</f>
        <v>0</v>
      </c>
      <c r="AD1513" s="404">
        <f>IF($AC$2430&lt;85,AC1513,AC1513-(AC1513*'EN-TÊTE DÉLÉGUES'!$C$37))</f>
        <v>0</v>
      </c>
      <c r="AE1513" s="405">
        <f t="shared" si="249"/>
        <v>5.5E-2</v>
      </c>
      <c r="AF1513" s="406">
        <f>+AD1513*AE1513</f>
        <v>0</v>
      </c>
      <c r="AG1513" s="407">
        <f>+AD1513+AF1513</f>
        <v>0</v>
      </c>
    </row>
    <row r="1514" spans="1:36" s="446" customFormat="1" ht="12" customHeight="1" x14ac:dyDescent="0.15">
      <c r="A1514" s="427">
        <v>9791036332739</v>
      </c>
      <c r="B1514" s="481">
        <v>71</v>
      </c>
      <c r="C1514" s="596" t="s">
        <v>698</v>
      </c>
      <c r="D1514" s="429" t="s">
        <v>3666</v>
      </c>
      <c r="E1514" s="429" t="s">
        <v>5526</v>
      </c>
      <c r="F1514" s="429" t="s">
        <v>3671</v>
      </c>
      <c r="G1514" s="469" t="s">
        <v>4372</v>
      </c>
      <c r="H1514" s="431">
        <f>VLOOKUP(A1514,'02.04.2024'!$A$2:$D$70989,3,FALSE)</f>
        <v>875</v>
      </c>
      <c r="I1514" s="432"/>
      <c r="J1514" s="432">
        <v>200</v>
      </c>
      <c r="K1514" s="433"/>
      <c r="L1514" s="433"/>
      <c r="M1514" s="433">
        <v>45098</v>
      </c>
      <c r="N1514" s="434" t="s">
        <v>1811</v>
      </c>
      <c r="O1514" s="434">
        <v>9791036332739</v>
      </c>
      <c r="P1514" s="434" t="s">
        <v>4373</v>
      </c>
      <c r="Q1514" s="470">
        <v>4501659</v>
      </c>
      <c r="R1514" s="436">
        <v>13.9</v>
      </c>
      <c r="S1514" s="436">
        <f t="shared" si="243"/>
        <v>13.175355450236967</v>
      </c>
      <c r="T1514" s="471">
        <v>5.5E-2</v>
      </c>
      <c r="U1514" s="1082"/>
      <c r="V1514" s="438">
        <f t="shared" si="258"/>
        <v>0</v>
      </c>
      <c r="W1514" s="439">
        <f t="shared" si="248"/>
        <v>0</v>
      </c>
      <c r="X1514" s="440"/>
      <c r="Y1514" s="440"/>
      <c r="Z1514" s="440"/>
      <c r="AA1514" s="440"/>
      <c r="AB1514" s="440"/>
      <c r="AC1514" s="441">
        <f t="shared" si="259"/>
        <v>0</v>
      </c>
      <c r="AD1514" s="442">
        <f>IF($AC$2430&lt;85,AC1514,AC1514-(AC1514*'EN-TÊTE DÉLÉGUES'!$C$37))</f>
        <v>0</v>
      </c>
      <c r="AE1514" s="443">
        <f t="shared" si="249"/>
        <v>5.5E-2</v>
      </c>
      <c r="AF1514" s="444">
        <f t="shared" si="256"/>
        <v>0</v>
      </c>
      <c r="AG1514" s="445">
        <f t="shared" si="257"/>
        <v>0</v>
      </c>
    </row>
    <row r="1515" spans="1:36" s="408" customFormat="1" ht="12" customHeight="1" x14ac:dyDescent="0.15">
      <c r="A1515" s="391">
        <v>9791036303685</v>
      </c>
      <c r="B1515" s="395">
        <v>71</v>
      </c>
      <c r="C1515" s="426" t="s">
        <v>701</v>
      </c>
      <c r="D1515" s="393" t="s">
        <v>3666</v>
      </c>
      <c r="E1515" s="393" t="s">
        <v>5526</v>
      </c>
      <c r="F1515" s="393" t="s">
        <v>3671</v>
      </c>
      <c r="G1515" s="450" t="s">
        <v>2025</v>
      </c>
      <c r="H1515" s="394">
        <f>VLOOKUP(A1515,'02.04.2024'!$A$2:$D$70989,3,FALSE)</f>
        <v>1121</v>
      </c>
      <c r="I1515" s="395"/>
      <c r="J1515" s="414">
        <v>300</v>
      </c>
      <c r="K1515" s="396"/>
      <c r="L1515" s="396"/>
      <c r="M1515" s="396">
        <v>44251</v>
      </c>
      <c r="N1515" s="396"/>
      <c r="O1515" s="397">
        <v>9791036303685</v>
      </c>
      <c r="P1515" s="409" t="s">
        <v>1923</v>
      </c>
      <c r="Q1515" s="397">
        <v>4468851</v>
      </c>
      <c r="R1515" s="398">
        <v>15.9</v>
      </c>
      <c r="S1515" s="398">
        <f t="shared" si="243"/>
        <v>15.071090047393366</v>
      </c>
      <c r="T1515" s="399">
        <v>5.5E-2</v>
      </c>
      <c r="U1515" s="1077"/>
      <c r="V1515" s="400">
        <f t="shared" ref="V1515:V1526" si="264">AC1515</f>
        <v>0</v>
      </c>
      <c r="W1515" s="401">
        <f t="shared" si="248"/>
        <v>0</v>
      </c>
      <c r="X1515" s="402"/>
      <c r="Y1515" s="402"/>
      <c r="Z1515" s="402"/>
      <c r="AA1515" s="402"/>
      <c r="AB1515" s="402"/>
      <c r="AC1515" s="403">
        <f t="shared" ref="AC1515:AC1526" si="265">W1515/(1+AE1515)</f>
        <v>0</v>
      </c>
      <c r="AD1515" s="404">
        <f>IF($AC$2430&lt;85,AC1515,AC1515-(AC1515*'EN-TÊTE DÉLÉGUES'!$C$37))</f>
        <v>0</v>
      </c>
      <c r="AE1515" s="405">
        <f t="shared" si="249"/>
        <v>5.5E-2</v>
      </c>
      <c r="AF1515" s="406">
        <f t="shared" ref="AF1515:AF1526" si="266">+AD1515*AE1515</f>
        <v>0</v>
      </c>
      <c r="AG1515" s="407">
        <f t="shared" ref="AG1515:AG1526" si="267">+AD1515+AF1515</f>
        <v>0</v>
      </c>
      <c r="AH1515" s="666"/>
    </row>
    <row r="1516" spans="1:36" s="408" customFormat="1" ht="12" customHeight="1" x14ac:dyDescent="0.15">
      <c r="A1516" s="391">
        <v>9791036332722</v>
      </c>
      <c r="B1516" s="395">
        <v>71</v>
      </c>
      <c r="C1516" s="668" t="s">
        <v>698</v>
      </c>
      <c r="D1516" s="664" t="s">
        <v>3666</v>
      </c>
      <c r="E1516" s="664" t="s">
        <v>5526</v>
      </c>
      <c r="F1516" s="669" t="s">
        <v>3671</v>
      </c>
      <c r="G1516" s="393" t="s">
        <v>3956</v>
      </c>
      <c r="H1516" s="394">
        <f>VLOOKUP(A1516,'02.04.2024'!$A$2:$D$70989,3,FALSE)</f>
        <v>2101</v>
      </c>
      <c r="I1516" s="394"/>
      <c r="J1516" s="395">
        <v>300</v>
      </c>
      <c r="K1516" s="396"/>
      <c r="L1516" s="396"/>
      <c r="M1516" s="396">
        <v>44797</v>
      </c>
      <c r="N1516" s="396"/>
      <c r="O1516" s="397">
        <v>9791036332722</v>
      </c>
      <c r="P1516" s="397" t="s">
        <v>3774</v>
      </c>
      <c r="Q1516" s="397">
        <v>4499811</v>
      </c>
      <c r="R1516" s="490">
        <v>13.9</v>
      </c>
      <c r="S1516" s="398">
        <f t="shared" si="243"/>
        <v>13.175355450236967</v>
      </c>
      <c r="T1516" s="399">
        <v>5.5E-2</v>
      </c>
      <c r="U1516" s="1077"/>
      <c r="V1516" s="400">
        <f t="shared" si="264"/>
        <v>0</v>
      </c>
      <c r="W1516" s="401">
        <f t="shared" si="248"/>
        <v>0</v>
      </c>
      <c r="X1516" s="491"/>
      <c r="Y1516" s="402"/>
      <c r="Z1516" s="402"/>
      <c r="AA1516" s="402"/>
      <c r="AB1516" s="402"/>
      <c r="AC1516" s="453">
        <f t="shared" si="265"/>
        <v>0</v>
      </c>
      <c r="AD1516" s="454">
        <f>IF($AC$2430&lt;85,AC1516,AC1516-(AC1516*'EN-TÊTE DÉLÉGUES'!$C$37))</f>
        <v>0</v>
      </c>
      <c r="AE1516" s="455">
        <f t="shared" si="249"/>
        <v>5.5E-2</v>
      </c>
      <c r="AF1516" s="456">
        <f t="shared" si="266"/>
        <v>0</v>
      </c>
      <c r="AG1516" s="457">
        <f t="shared" si="267"/>
        <v>0</v>
      </c>
      <c r="AH1516" s="492"/>
    </row>
    <row r="1517" spans="1:36" s="408" customFormat="1" ht="12" customHeight="1" x14ac:dyDescent="0.15">
      <c r="A1517" s="391">
        <v>9791036319341</v>
      </c>
      <c r="B1517" s="414">
        <v>71</v>
      </c>
      <c r="C1517" s="393" t="s">
        <v>698</v>
      </c>
      <c r="D1517" s="514" t="s">
        <v>3666</v>
      </c>
      <c r="E1517" s="664" t="s">
        <v>5526</v>
      </c>
      <c r="F1517" s="515" t="s">
        <v>3671</v>
      </c>
      <c r="G1517" s="450" t="s">
        <v>3310</v>
      </c>
      <c r="H1517" s="394">
        <f>VLOOKUP(A1517,'02.04.2024'!$A$2:$D$70989,3,FALSE)</f>
        <v>299</v>
      </c>
      <c r="I1517" s="395"/>
      <c r="J1517" s="395">
        <v>200</v>
      </c>
      <c r="K1517" s="396"/>
      <c r="L1517" s="396"/>
      <c r="M1517" s="396">
        <v>44573</v>
      </c>
      <c r="N1517" s="396"/>
      <c r="O1517" s="397">
        <v>9791036319341</v>
      </c>
      <c r="P1517" s="409" t="s">
        <v>3306</v>
      </c>
      <c r="Q1517" s="397">
        <v>4626954</v>
      </c>
      <c r="R1517" s="398">
        <v>13.9</v>
      </c>
      <c r="S1517" s="398">
        <f t="shared" si="243"/>
        <v>13.175355450236967</v>
      </c>
      <c r="T1517" s="399">
        <v>5.5E-2</v>
      </c>
      <c r="U1517" s="1077"/>
      <c r="V1517" s="400">
        <f t="shared" si="264"/>
        <v>0</v>
      </c>
      <c r="W1517" s="401">
        <f t="shared" si="248"/>
        <v>0</v>
      </c>
      <c r="X1517" s="402"/>
      <c r="Y1517" s="402"/>
      <c r="Z1517" s="402"/>
      <c r="AA1517" s="402"/>
      <c r="AB1517" s="402"/>
      <c r="AC1517" s="403">
        <f t="shared" si="265"/>
        <v>0</v>
      </c>
      <c r="AD1517" s="404">
        <f>IF($AC$2430&lt;85,AC1517,AC1517-(AC1517*'EN-TÊTE DÉLÉGUES'!$C$37))</f>
        <v>0</v>
      </c>
      <c r="AE1517" s="405">
        <f t="shared" si="249"/>
        <v>5.5E-2</v>
      </c>
      <c r="AF1517" s="406">
        <f t="shared" si="266"/>
        <v>0</v>
      </c>
      <c r="AG1517" s="407">
        <f t="shared" si="267"/>
        <v>0</v>
      </c>
    </row>
    <row r="1518" spans="1:36" s="408" customFormat="1" ht="12" customHeight="1" x14ac:dyDescent="0.15">
      <c r="A1518" s="391">
        <v>9782747058049</v>
      </c>
      <c r="B1518" s="395">
        <v>71</v>
      </c>
      <c r="C1518" s="393" t="s">
        <v>698</v>
      </c>
      <c r="D1518" s="393" t="s">
        <v>3666</v>
      </c>
      <c r="E1518" s="664" t="s">
        <v>5526</v>
      </c>
      <c r="F1518" s="393" t="s">
        <v>3671</v>
      </c>
      <c r="G1518" s="450" t="s">
        <v>221</v>
      </c>
      <c r="H1518" s="394">
        <f>VLOOKUP(A1518,'02.04.2024'!$A$2:$D$70989,3,FALSE)</f>
        <v>12</v>
      </c>
      <c r="I1518" s="395"/>
      <c r="J1518" s="395">
        <v>300</v>
      </c>
      <c r="K1518" s="396"/>
      <c r="L1518" s="396"/>
      <c r="M1518" s="396">
        <v>42257</v>
      </c>
      <c r="N1518" s="396"/>
      <c r="O1518" s="397">
        <v>9782747058049</v>
      </c>
      <c r="P1518" s="409" t="s">
        <v>215</v>
      </c>
      <c r="Q1518" s="397">
        <v>3251821</v>
      </c>
      <c r="R1518" s="398">
        <v>13.9</v>
      </c>
      <c r="S1518" s="398">
        <f t="shared" si="243"/>
        <v>13.175355450236967</v>
      </c>
      <c r="T1518" s="399">
        <v>5.5E-2</v>
      </c>
      <c r="U1518" s="1077"/>
      <c r="V1518" s="400">
        <f t="shared" si="264"/>
        <v>0</v>
      </c>
      <c r="W1518" s="401">
        <f t="shared" si="248"/>
        <v>0</v>
      </c>
      <c r="X1518" s="402"/>
      <c r="Y1518" s="402"/>
      <c r="Z1518" s="402"/>
      <c r="AA1518" s="402"/>
      <c r="AB1518" s="402"/>
      <c r="AC1518" s="403">
        <f t="shared" si="265"/>
        <v>0</v>
      </c>
      <c r="AD1518" s="404">
        <f>IF($AC$2430&lt;85,AC1518,AC1518-(AC1518*'EN-TÊTE DÉLÉGUES'!$C$37))</f>
        <v>0</v>
      </c>
      <c r="AE1518" s="405">
        <f t="shared" si="249"/>
        <v>5.5E-2</v>
      </c>
      <c r="AF1518" s="406">
        <f t="shared" si="266"/>
        <v>0</v>
      </c>
      <c r="AG1518" s="407">
        <f t="shared" si="267"/>
        <v>0</v>
      </c>
    </row>
    <row r="1519" spans="1:36" ht="12" customHeight="1" x14ac:dyDescent="0.15">
      <c r="A1519" s="98">
        <v>9791036339349</v>
      </c>
      <c r="B1519" s="116">
        <v>72</v>
      </c>
      <c r="C1519" s="341" t="s">
        <v>698</v>
      </c>
      <c r="D1519" s="99" t="s">
        <v>3666</v>
      </c>
      <c r="E1519" s="99" t="s">
        <v>5526</v>
      </c>
      <c r="F1519" s="99" t="s">
        <v>3671</v>
      </c>
      <c r="G1519" s="99" t="s">
        <v>5011</v>
      </c>
      <c r="H1519" s="100">
        <f>VLOOKUP(A1519,'02.04.2024'!$A$2:$D$70989,3,FALSE)</f>
        <v>0</v>
      </c>
      <c r="I1519" s="100"/>
      <c r="J1519" s="101">
        <v>100</v>
      </c>
      <c r="K1519" s="121"/>
      <c r="L1519" s="121">
        <v>45392</v>
      </c>
      <c r="M1519" s="121"/>
      <c r="N1519" s="121" t="s">
        <v>1811</v>
      </c>
      <c r="O1519" s="102">
        <v>9791036339349</v>
      </c>
      <c r="P1519" s="102" t="s">
        <v>5044</v>
      </c>
      <c r="Q1519" s="102">
        <v>7947410</v>
      </c>
      <c r="R1519" s="327">
        <v>17.899999999999999</v>
      </c>
      <c r="S1519" s="124">
        <f t="shared" si="243"/>
        <v>16.966824644549764</v>
      </c>
      <c r="T1519" s="357">
        <v>5.5E-2</v>
      </c>
      <c r="U1519" s="1077"/>
      <c r="V1519" s="240">
        <f t="shared" si="264"/>
        <v>0</v>
      </c>
      <c r="W1519" s="196">
        <f t="shared" si="248"/>
        <v>0</v>
      </c>
      <c r="AC1519" s="441">
        <f t="shared" si="265"/>
        <v>0</v>
      </c>
      <c r="AD1519" s="442">
        <f>IF($AC$2430&lt;85,AC1519,AC1519-(AC1519*'EN-TÊTE DÉLÉGUES'!$C$37))</f>
        <v>0</v>
      </c>
      <c r="AE1519" s="443">
        <f t="shared" si="249"/>
        <v>5.5E-2</v>
      </c>
      <c r="AF1519" s="444">
        <f t="shared" si="266"/>
        <v>0</v>
      </c>
      <c r="AG1519" s="445">
        <f t="shared" si="267"/>
        <v>0</v>
      </c>
      <c r="AH1519" s="447"/>
      <c r="AI1519" s="447"/>
      <c r="AJ1519" s="447"/>
    </row>
    <row r="1520" spans="1:36" ht="12" customHeight="1" x14ac:dyDescent="0.15">
      <c r="A1520" s="98">
        <v>9791036361470</v>
      </c>
      <c r="B1520" s="356">
        <v>72</v>
      </c>
      <c r="C1520" s="99" t="s">
        <v>698</v>
      </c>
      <c r="D1520" s="99" t="s">
        <v>3666</v>
      </c>
      <c r="E1520" s="99" t="s">
        <v>5526</v>
      </c>
      <c r="F1520" s="99" t="s">
        <v>3671</v>
      </c>
      <c r="G1520" s="99" t="s">
        <v>5315</v>
      </c>
      <c r="H1520" s="100">
        <f>VLOOKUP(A1520,'02.04.2024'!$A$2:$D$70989,3,FALSE)</f>
        <v>0</v>
      </c>
      <c r="I1520" s="101"/>
      <c r="J1520" s="101">
        <v>100</v>
      </c>
      <c r="K1520" s="121"/>
      <c r="L1520" s="121">
        <v>45455</v>
      </c>
      <c r="M1520" s="121"/>
      <c r="N1520" s="121" t="s">
        <v>1811</v>
      </c>
      <c r="O1520" s="102">
        <v>9791036361470</v>
      </c>
      <c r="P1520" s="103" t="s">
        <v>5316</v>
      </c>
      <c r="Q1520" s="101">
        <v>6626320</v>
      </c>
      <c r="R1520" s="124">
        <v>16.899999999999999</v>
      </c>
      <c r="S1520" s="124">
        <f t="shared" si="243"/>
        <v>16.018957345971565</v>
      </c>
      <c r="T1520" s="355">
        <v>5.5E-2</v>
      </c>
      <c r="U1520" s="1077"/>
      <c r="V1520" s="240">
        <f t="shared" si="264"/>
        <v>0</v>
      </c>
      <c r="W1520" s="196">
        <f t="shared" si="248"/>
        <v>0</v>
      </c>
      <c r="AC1520" s="441">
        <f t="shared" si="265"/>
        <v>0</v>
      </c>
      <c r="AD1520" s="442">
        <f>IF($AC$2430&lt;85,AC1520,AC1520-(AC1520*'EN-TÊTE DÉLÉGUES'!$C$37))</f>
        <v>0</v>
      </c>
      <c r="AE1520" s="443">
        <f t="shared" si="249"/>
        <v>5.5E-2</v>
      </c>
      <c r="AF1520" s="444">
        <f t="shared" si="266"/>
        <v>0</v>
      </c>
      <c r="AG1520" s="445">
        <f t="shared" si="267"/>
        <v>0</v>
      </c>
      <c r="AH1520" s="447"/>
      <c r="AI1520" s="448"/>
      <c r="AJ1520" s="447"/>
    </row>
    <row r="1521" spans="1:36" s="408" customFormat="1" ht="12" customHeight="1" x14ac:dyDescent="0.15">
      <c r="A1521" s="391">
        <v>9791036330483</v>
      </c>
      <c r="B1521" s="395">
        <v>72</v>
      </c>
      <c r="C1521" s="426" t="s">
        <v>701</v>
      </c>
      <c r="D1521" s="393" t="s">
        <v>3666</v>
      </c>
      <c r="E1521" s="393" t="s">
        <v>5526</v>
      </c>
      <c r="F1521" s="393" t="s">
        <v>3671</v>
      </c>
      <c r="G1521" s="450" t="s">
        <v>3319</v>
      </c>
      <c r="H1521" s="394">
        <f>VLOOKUP(A1521,'02.04.2024'!$A$2:$D$70989,3,FALSE)</f>
        <v>2267</v>
      </c>
      <c r="I1521" s="414"/>
      <c r="J1521" s="414">
        <v>300</v>
      </c>
      <c r="K1521" s="396"/>
      <c r="L1521" s="396"/>
      <c r="M1521" s="415">
        <v>44678</v>
      </c>
      <c r="N1521" s="396"/>
      <c r="O1521" s="397">
        <v>9791036330483</v>
      </c>
      <c r="P1521" s="409" t="s">
        <v>3314</v>
      </c>
      <c r="Q1521" s="397">
        <v>3825325</v>
      </c>
      <c r="R1521" s="398">
        <v>17.899999999999999</v>
      </c>
      <c r="S1521" s="398">
        <f t="shared" si="243"/>
        <v>16.966824644549764</v>
      </c>
      <c r="T1521" s="399">
        <v>5.5E-2</v>
      </c>
      <c r="U1521" s="1077"/>
      <c r="V1521" s="400">
        <f t="shared" si="264"/>
        <v>0</v>
      </c>
      <c r="W1521" s="401">
        <f t="shared" si="248"/>
        <v>0</v>
      </c>
      <c r="X1521" s="402"/>
      <c r="Y1521" s="402"/>
      <c r="Z1521" s="402"/>
      <c r="AA1521" s="402"/>
      <c r="AB1521" s="402"/>
      <c r="AC1521" s="403">
        <f t="shared" si="265"/>
        <v>0</v>
      </c>
      <c r="AD1521" s="404">
        <f>IF($AC$2430&lt;85,AC1521,AC1521-(AC1521*'EN-TÊTE DÉLÉGUES'!$C$37))</f>
        <v>0</v>
      </c>
      <c r="AE1521" s="405">
        <f t="shared" si="249"/>
        <v>5.5E-2</v>
      </c>
      <c r="AF1521" s="406">
        <f t="shared" si="266"/>
        <v>0</v>
      </c>
      <c r="AG1521" s="407">
        <f t="shared" si="267"/>
        <v>0</v>
      </c>
    </row>
    <row r="1522" spans="1:36" s="408" customFormat="1" ht="12" customHeight="1" x14ac:dyDescent="0.15">
      <c r="A1522" s="391">
        <v>9791036326257</v>
      </c>
      <c r="B1522" s="395">
        <v>72</v>
      </c>
      <c r="C1522" s="668" t="s">
        <v>698</v>
      </c>
      <c r="D1522" s="664" t="s">
        <v>3666</v>
      </c>
      <c r="E1522" s="664" t="s">
        <v>5526</v>
      </c>
      <c r="F1522" s="669" t="s">
        <v>3671</v>
      </c>
      <c r="G1522" s="393" t="s">
        <v>3775</v>
      </c>
      <c r="H1522" s="394">
        <f>VLOOKUP(A1522,'02.04.2024'!$A$2:$D$70989,3,FALSE)</f>
        <v>745</v>
      </c>
      <c r="I1522" s="394"/>
      <c r="J1522" s="395">
        <v>200</v>
      </c>
      <c r="K1522" s="396"/>
      <c r="L1522" s="396"/>
      <c r="M1522" s="396">
        <v>44825</v>
      </c>
      <c r="N1522" s="396"/>
      <c r="O1522" s="397">
        <v>9791036326257</v>
      </c>
      <c r="P1522" s="397" t="s">
        <v>3776</v>
      </c>
      <c r="Q1522" s="397">
        <v>8822157</v>
      </c>
      <c r="R1522" s="490">
        <v>14.9</v>
      </c>
      <c r="S1522" s="398">
        <f t="shared" ref="S1522:S1585" si="268">R1522/(1+T1522)</f>
        <v>14.123222748815166</v>
      </c>
      <c r="T1522" s="399">
        <v>5.5E-2</v>
      </c>
      <c r="U1522" s="1077"/>
      <c r="V1522" s="400">
        <f t="shared" si="264"/>
        <v>0</v>
      </c>
      <c r="W1522" s="401">
        <f t="shared" si="248"/>
        <v>0</v>
      </c>
      <c r="X1522" s="491"/>
      <c r="Y1522" s="402"/>
      <c r="Z1522" s="402"/>
      <c r="AA1522" s="402"/>
      <c r="AB1522" s="402"/>
      <c r="AC1522" s="403">
        <f t="shared" si="265"/>
        <v>0</v>
      </c>
      <c r="AD1522" s="404">
        <f>IF($AC$2430&lt;85,AC1522,AC1522-(AC1522*'EN-TÊTE DÉLÉGUES'!$C$37))</f>
        <v>0</v>
      </c>
      <c r="AE1522" s="405">
        <f t="shared" si="249"/>
        <v>5.5E-2</v>
      </c>
      <c r="AF1522" s="406">
        <f t="shared" si="266"/>
        <v>0</v>
      </c>
      <c r="AG1522" s="407">
        <f t="shared" si="267"/>
        <v>0</v>
      </c>
      <c r="AH1522" s="492"/>
    </row>
    <row r="1523" spans="1:36" s="408" customFormat="1" ht="12" customHeight="1" x14ac:dyDescent="0.15">
      <c r="A1523" s="391">
        <v>9791036303692</v>
      </c>
      <c r="B1523" s="395">
        <v>72</v>
      </c>
      <c r="C1523" s="426" t="s">
        <v>701</v>
      </c>
      <c r="D1523" s="393" t="s">
        <v>3666</v>
      </c>
      <c r="E1523" s="393" t="s">
        <v>5526</v>
      </c>
      <c r="F1523" s="393" t="s">
        <v>3671</v>
      </c>
      <c r="G1523" s="450" t="s">
        <v>3322</v>
      </c>
      <c r="H1523" s="394">
        <f>VLOOKUP(A1523,'02.04.2024'!$A$2:$D$70989,3,FALSE)</f>
        <v>1872</v>
      </c>
      <c r="I1523" s="414"/>
      <c r="J1523" s="395">
        <v>300</v>
      </c>
      <c r="K1523" s="396"/>
      <c r="L1523" s="396"/>
      <c r="M1523" s="415">
        <v>44713</v>
      </c>
      <c r="N1523" s="396"/>
      <c r="O1523" s="397">
        <v>9791036303692</v>
      </c>
      <c r="P1523" s="409" t="s">
        <v>3317</v>
      </c>
      <c r="Q1523" s="397">
        <v>4468974</v>
      </c>
      <c r="R1523" s="398">
        <v>15.9</v>
      </c>
      <c r="S1523" s="398">
        <f t="shared" si="268"/>
        <v>15.071090047393366</v>
      </c>
      <c r="T1523" s="399">
        <v>5.5E-2</v>
      </c>
      <c r="U1523" s="1077"/>
      <c r="V1523" s="400">
        <f t="shared" si="264"/>
        <v>0</v>
      </c>
      <c r="W1523" s="401">
        <f t="shared" si="248"/>
        <v>0</v>
      </c>
      <c r="X1523" s="402"/>
      <c r="Y1523" s="402"/>
      <c r="Z1523" s="402"/>
      <c r="AA1523" s="402"/>
      <c r="AB1523" s="402"/>
      <c r="AC1523" s="453">
        <f t="shared" si="265"/>
        <v>0</v>
      </c>
      <c r="AD1523" s="454">
        <f>IF($AC$2430&lt;85,AC1523,AC1523-(AC1523*'EN-TÊTE DÉLÉGUES'!$C$37))</f>
        <v>0</v>
      </c>
      <c r="AE1523" s="455">
        <f t="shared" si="249"/>
        <v>5.5E-2</v>
      </c>
      <c r="AF1523" s="456">
        <f t="shared" si="266"/>
        <v>0</v>
      </c>
      <c r="AG1523" s="457">
        <f t="shared" si="267"/>
        <v>0</v>
      </c>
    </row>
    <row r="1524" spans="1:36" s="446" customFormat="1" ht="12" customHeight="1" x14ac:dyDescent="0.15">
      <c r="A1524" s="427">
        <v>9791036326912</v>
      </c>
      <c r="B1524" s="481">
        <v>72</v>
      </c>
      <c r="C1524" s="596" t="s">
        <v>701</v>
      </c>
      <c r="D1524" s="429" t="s">
        <v>3666</v>
      </c>
      <c r="E1524" s="429" t="s">
        <v>5526</v>
      </c>
      <c r="F1524" s="429" t="s">
        <v>3671</v>
      </c>
      <c r="G1524" s="469" t="s">
        <v>4379</v>
      </c>
      <c r="H1524" s="431">
        <f>VLOOKUP(A1524,'02.04.2024'!$A$2:$D$70989,3,FALSE)</f>
        <v>2415</v>
      </c>
      <c r="I1524" s="432"/>
      <c r="J1524" s="432">
        <v>200</v>
      </c>
      <c r="K1524" s="433"/>
      <c r="L1524" s="433"/>
      <c r="M1524" s="433">
        <v>45084</v>
      </c>
      <c r="N1524" s="434" t="s">
        <v>1811</v>
      </c>
      <c r="O1524" s="434">
        <v>9791036326912</v>
      </c>
      <c r="P1524" s="434" t="s">
        <v>4378</v>
      </c>
      <c r="Q1524" s="470">
        <v>1223101</v>
      </c>
      <c r="R1524" s="436">
        <v>15.9</v>
      </c>
      <c r="S1524" s="436">
        <f t="shared" si="268"/>
        <v>15.071090047393366</v>
      </c>
      <c r="T1524" s="471">
        <v>5.5E-2</v>
      </c>
      <c r="U1524" s="1082"/>
      <c r="V1524" s="438">
        <f t="shared" si="264"/>
        <v>0</v>
      </c>
      <c r="W1524" s="439">
        <f t="shared" si="248"/>
        <v>0</v>
      </c>
      <c r="X1524" s="440"/>
      <c r="Y1524" s="440"/>
      <c r="Z1524" s="440"/>
      <c r="AA1524" s="440"/>
      <c r="AB1524" s="440"/>
      <c r="AC1524" s="441">
        <f t="shared" si="265"/>
        <v>0</v>
      </c>
      <c r="AD1524" s="442">
        <f>IF($AC$2430&lt;85,AC1524,AC1524-(AC1524*'EN-TÊTE DÉLÉGUES'!$C$37))</f>
        <v>0</v>
      </c>
      <c r="AE1524" s="443">
        <f t="shared" si="249"/>
        <v>5.5E-2</v>
      </c>
      <c r="AF1524" s="444">
        <f t="shared" si="266"/>
        <v>0</v>
      </c>
      <c r="AG1524" s="445">
        <f t="shared" si="267"/>
        <v>0</v>
      </c>
    </row>
    <row r="1525" spans="1:36" s="408" customFormat="1" ht="12" customHeight="1" x14ac:dyDescent="0.15">
      <c r="A1525" s="391">
        <v>9782747095051</v>
      </c>
      <c r="B1525" s="395">
        <v>72</v>
      </c>
      <c r="C1525" s="426" t="s">
        <v>701</v>
      </c>
      <c r="D1525" s="393" t="s">
        <v>3666</v>
      </c>
      <c r="E1525" s="393" t="s">
        <v>5526</v>
      </c>
      <c r="F1525" s="393" t="s">
        <v>3671</v>
      </c>
      <c r="G1525" s="450" t="s">
        <v>1921</v>
      </c>
      <c r="H1525" s="394">
        <f>VLOOKUP(A1525,'02.04.2024'!$A$2:$D$70989,3,FALSE)</f>
        <v>57</v>
      </c>
      <c r="I1525" s="395"/>
      <c r="J1525" s="395">
        <v>300</v>
      </c>
      <c r="K1525" s="396"/>
      <c r="L1525" s="396"/>
      <c r="M1525" s="396">
        <v>44020</v>
      </c>
      <c r="N1525" s="396"/>
      <c r="O1525" s="397">
        <v>9782747095051</v>
      </c>
      <c r="P1525" s="409" t="s">
        <v>1922</v>
      </c>
      <c r="Q1525" s="397">
        <v>7413135</v>
      </c>
      <c r="R1525" s="398">
        <v>14.9</v>
      </c>
      <c r="S1525" s="398">
        <f t="shared" si="268"/>
        <v>14.123222748815166</v>
      </c>
      <c r="T1525" s="399">
        <v>5.5E-2</v>
      </c>
      <c r="U1525" s="1077"/>
      <c r="V1525" s="400">
        <f t="shared" si="264"/>
        <v>0</v>
      </c>
      <c r="W1525" s="401">
        <f t="shared" si="248"/>
        <v>0</v>
      </c>
      <c r="X1525" s="402"/>
      <c r="Y1525" s="402"/>
      <c r="Z1525" s="402"/>
      <c r="AA1525" s="402"/>
      <c r="AB1525" s="402"/>
      <c r="AC1525" s="403">
        <f t="shared" si="265"/>
        <v>0</v>
      </c>
      <c r="AD1525" s="404">
        <f>IF($AC$2430&lt;85,AC1525,AC1525-(AC1525*'EN-TÊTE DÉLÉGUES'!$C$37))</f>
        <v>0</v>
      </c>
      <c r="AE1525" s="405">
        <f t="shared" si="249"/>
        <v>5.5E-2</v>
      </c>
      <c r="AF1525" s="406">
        <f t="shared" si="266"/>
        <v>0</v>
      </c>
      <c r="AG1525" s="407">
        <f t="shared" si="267"/>
        <v>0</v>
      </c>
    </row>
    <row r="1526" spans="1:36" s="408" customFormat="1" ht="12" customHeight="1" x14ac:dyDescent="0.15">
      <c r="A1526" s="449">
        <v>9791036326981</v>
      </c>
      <c r="B1526" s="395">
        <v>72</v>
      </c>
      <c r="C1526" s="393" t="s">
        <v>698</v>
      </c>
      <c r="D1526" s="450" t="s">
        <v>3666</v>
      </c>
      <c r="E1526" s="664" t="s">
        <v>5526</v>
      </c>
      <c r="F1526" s="393" t="s">
        <v>3671</v>
      </c>
      <c r="G1526" s="450" t="s">
        <v>2901</v>
      </c>
      <c r="H1526" s="394">
        <f>VLOOKUP(A1526,'02.04.2024'!$A$2:$D$70989,3,FALSE)</f>
        <v>1353</v>
      </c>
      <c r="I1526" s="395"/>
      <c r="J1526" s="395">
        <v>200</v>
      </c>
      <c r="K1526" s="396"/>
      <c r="L1526" s="396"/>
      <c r="M1526" s="396">
        <v>44433</v>
      </c>
      <c r="N1526" s="396"/>
      <c r="O1526" s="394">
        <v>9791036326981</v>
      </c>
      <c r="P1526" s="451" t="s">
        <v>2593</v>
      </c>
      <c r="Q1526" s="394">
        <v>1515903</v>
      </c>
      <c r="R1526" s="398">
        <v>13.9</v>
      </c>
      <c r="S1526" s="398">
        <f t="shared" si="268"/>
        <v>13.175355450236967</v>
      </c>
      <c r="T1526" s="452">
        <v>5.5E-2</v>
      </c>
      <c r="U1526" s="1077"/>
      <c r="V1526" s="400">
        <f t="shared" si="264"/>
        <v>0</v>
      </c>
      <c r="W1526" s="401">
        <f t="shared" si="248"/>
        <v>0</v>
      </c>
      <c r="X1526" s="402"/>
      <c r="Y1526" s="402"/>
      <c r="Z1526" s="402"/>
      <c r="AA1526" s="402"/>
      <c r="AB1526" s="402"/>
      <c r="AC1526" s="403">
        <f t="shared" si="265"/>
        <v>0</v>
      </c>
      <c r="AD1526" s="404">
        <f>IF($AC$2430&lt;85,AC1526,AC1526-(AC1526*'EN-TÊTE DÉLÉGUES'!$C$37))</f>
        <v>0</v>
      </c>
      <c r="AE1526" s="405">
        <f t="shared" si="249"/>
        <v>5.5E-2</v>
      </c>
      <c r="AF1526" s="406">
        <f t="shared" si="266"/>
        <v>0</v>
      </c>
      <c r="AG1526" s="407">
        <f t="shared" si="267"/>
        <v>0</v>
      </c>
    </row>
    <row r="1527" spans="1:36" s="446" customFormat="1" ht="12" customHeight="1" x14ac:dyDescent="0.15">
      <c r="A1527" s="427">
        <v>9791036338700</v>
      </c>
      <c r="B1527" s="481">
        <v>72</v>
      </c>
      <c r="C1527" s="596" t="s">
        <v>698</v>
      </c>
      <c r="D1527" s="429" t="s">
        <v>3666</v>
      </c>
      <c r="E1527" s="429" t="s">
        <v>5526</v>
      </c>
      <c r="F1527" s="429" t="s">
        <v>3671</v>
      </c>
      <c r="G1527" s="430" t="s">
        <v>4701</v>
      </c>
      <c r="H1527" s="431">
        <f>VLOOKUP(A1527,'02.04.2024'!$A$2:$D$70989,3,FALSE)</f>
        <v>1498</v>
      </c>
      <c r="I1527" s="432"/>
      <c r="J1527" s="432">
        <v>200</v>
      </c>
      <c r="K1527" s="433"/>
      <c r="L1527" s="433"/>
      <c r="M1527" s="433">
        <v>45210</v>
      </c>
      <c r="N1527" s="433" t="s">
        <v>1811</v>
      </c>
      <c r="O1527" s="434">
        <v>9791036338700</v>
      </c>
      <c r="P1527" s="435" t="s">
        <v>4700</v>
      </c>
      <c r="Q1527" s="434">
        <v>7078694</v>
      </c>
      <c r="R1527" s="436">
        <v>14.9</v>
      </c>
      <c r="S1527" s="436">
        <f t="shared" si="268"/>
        <v>14.123222748815166</v>
      </c>
      <c r="T1527" s="437">
        <v>5.5E-2</v>
      </c>
      <c r="U1527" s="1082"/>
      <c r="V1527" s="438">
        <f t="shared" si="258"/>
        <v>0</v>
      </c>
      <c r="W1527" s="439">
        <f t="shared" si="248"/>
        <v>0</v>
      </c>
      <c r="X1527" s="440"/>
      <c r="Y1527" s="440"/>
      <c r="Z1527" s="440"/>
      <c r="AA1527" s="440"/>
      <c r="AB1527" s="440"/>
      <c r="AC1527" s="441">
        <f t="shared" si="259"/>
        <v>0</v>
      </c>
      <c r="AD1527" s="442">
        <f>IF($AC$2430&lt;85,AC1527,AC1527-(AC1527*'EN-TÊTE DÉLÉGUES'!$C$37))</f>
        <v>0</v>
      </c>
      <c r="AE1527" s="443">
        <f t="shared" si="249"/>
        <v>5.5E-2</v>
      </c>
      <c r="AF1527" s="444">
        <f t="shared" si="256"/>
        <v>0</v>
      </c>
      <c r="AG1527" s="445">
        <f t="shared" si="257"/>
        <v>0</v>
      </c>
    </row>
    <row r="1528" spans="1:36" s="446" customFormat="1" ht="12" customHeight="1" x14ac:dyDescent="0.15">
      <c r="A1528" s="427">
        <v>9791036340680</v>
      </c>
      <c r="B1528" s="481">
        <v>72</v>
      </c>
      <c r="C1528" s="596" t="s">
        <v>701</v>
      </c>
      <c r="D1528" s="429" t="s">
        <v>3666</v>
      </c>
      <c r="E1528" s="429" t="s">
        <v>5526</v>
      </c>
      <c r="F1528" s="429" t="s">
        <v>3671</v>
      </c>
      <c r="G1528" s="430" t="s">
        <v>4499</v>
      </c>
      <c r="H1528" s="431">
        <f>VLOOKUP(A1528,'02.04.2024'!$A$2:$D$70989,3,FALSE)</f>
        <v>2722</v>
      </c>
      <c r="I1528" s="432"/>
      <c r="J1528" s="432">
        <v>200</v>
      </c>
      <c r="K1528" s="433"/>
      <c r="L1528" s="433"/>
      <c r="M1528" s="433">
        <v>45175</v>
      </c>
      <c r="N1528" s="433" t="s">
        <v>1811</v>
      </c>
      <c r="O1528" s="434">
        <v>9791036340680</v>
      </c>
      <c r="P1528" s="435" t="s">
        <v>4498</v>
      </c>
      <c r="Q1528" s="434">
        <v>8228835</v>
      </c>
      <c r="R1528" s="436">
        <v>14.9</v>
      </c>
      <c r="S1528" s="436">
        <f t="shared" si="268"/>
        <v>14.123222748815166</v>
      </c>
      <c r="T1528" s="471">
        <v>5.5E-2</v>
      </c>
      <c r="U1528" s="1082"/>
      <c r="V1528" s="438">
        <f>AC1528</f>
        <v>0</v>
      </c>
      <c r="W1528" s="439">
        <f t="shared" si="248"/>
        <v>0</v>
      </c>
      <c r="X1528" s="440"/>
      <c r="Y1528" s="440"/>
      <c r="Z1528" s="440"/>
      <c r="AA1528" s="440"/>
      <c r="AB1528" s="440"/>
      <c r="AC1528" s="441">
        <f>W1528/(1+AE1528)</f>
        <v>0</v>
      </c>
      <c r="AD1528" s="442">
        <f>IF($AC$2430&lt;85,AC1528,AC1528-(AC1528*'EN-TÊTE DÉLÉGUES'!$C$37))</f>
        <v>0</v>
      </c>
      <c r="AE1528" s="443">
        <f t="shared" si="249"/>
        <v>5.5E-2</v>
      </c>
      <c r="AF1528" s="444">
        <f>+AD1528*AE1528</f>
        <v>0</v>
      </c>
      <c r="AG1528" s="445">
        <f>+AD1528+AF1528</f>
        <v>0</v>
      </c>
    </row>
    <row r="1529" spans="1:36" s="408" customFormat="1" ht="12" customHeight="1" x14ac:dyDescent="0.15">
      <c r="A1529" s="391">
        <v>9791036305719</v>
      </c>
      <c r="B1529" s="395">
        <v>72</v>
      </c>
      <c r="C1529" s="426" t="s">
        <v>698</v>
      </c>
      <c r="D1529" s="393" t="s">
        <v>3666</v>
      </c>
      <c r="E1529" s="664" t="s">
        <v>5526</v>
      </c>
      <c r="F1529" s="393" t="s">
        <v>3671</v>
      </c>
      <c r="G1529" s="393" t="s">
        <v>1532</v>
      </c>
      <c r="H1529" s="394">
        <f>VLOOKUP(A1529,'02.04.2024'!$A$2:$D$70989,3,FALSE)</f>
        <v>974</v>
      </c>
      <c r="I1529" s="395"/>
      <c r="J1529" s="414">
        <v>800</v>
      </c>
      <c r="K1529" s="396"/>
      <c r="L1529" s="396"/>
      <c r="M1529" s="396">
        <v>43726</v>
      </c>
      <c r="N1529" s="396"/>
      <c r="O1529" s="397">
        <v>9791036305719</v>
      </c>
      <c r="P1529" s="409" t="s">
        <v>1418</v>
      </c>
      <c r="Q1529" s="397">
        <v>7205926</v>
      </c>
      <c r="R1529" s="398">
        <v>14.9</v>
      </c>
      <c r="S1529" s="398">
        <f t="shared" si="268"/>
        <v>14.123222748815166</v>
      </c>
      <c r="T1529" s="399">
        <v>5.5E-2</v>
      </c>
      <c r="U1529" s="1077"/>
      <c r="V1529" s="400">
        <f t="shared" si="258"/>
        <v>0</v>
      </c>
      <c r="W1529" s="401">
        <f t="shared" si="248"/>
        <v>0</v>
      </c>
      <c r="X1529" s="402"/>
      <c r="Y1529" s="402"/>
      <c r="Z1529" s="402"/>
      <c r="AA1529" s="402"/>
      <c r="AB1529" s="402"/>
      <c r="AC1529" s="403">
        <f t="shared" si="259"/>
        <v>0</v>
      </c>
      <c r="AD1529" s="404">
        <f>IF($AC$2430&lt;85,AC1529,AC1529-(AC1529*'EN-TÊTE DÉLÉGUES'!$C$37))</f>
        <v>0</v>
      </c>
      <c r="AE1529" s="405">
        <f t="shared" si="249"/>
        <v>5.5E-2</v>
      </c>
      <c r="AF1529" s="406">
        <f t="shared" si="256"/>
        <v>0</v>
      </c>
      <c r="AG1529" s="407">
        <f t="shared" si="257"/>
        <v>0</v>
      </c>
    </row>
    <row r="1530" spans="1:36" s="408" customFormat="1" ht="12" customHeight="1" x14ac:dyDescent="0.15">
      <c r="A1530" s="391">
        <v>9791036340611</v>
      </c>
      <c r="B1530" s="395">
        <v>72</v>
      </c>
      <c r="C1530" s="426" t="s">
        <v>701</v>
      </c>
      <c r="D1530" s="393" t="s">
        <v>3666</v>
      </c>
      <c r="E1530" s="393" t="s">
        <v>5526</v>
      </c>
      <c r="F1530" s="393" t="s">
        <v>3671</v>
      </c>
      <c r="G1530" s="450" t="s">
        <v>4557</v>
      </c>
      <c r="H1530" s="394">
        <f>VLOOKUP(A1530,'02.04.2024'!$A$2:$D$70989,3,FALSE)</f>
        <v>3705</v>
      </c>
      <c r="I1530" s="414"/>
      <c r="J1530" s="395">
        <v>850</v>
      </c>
      <c r="K1530" s="396"/>
      <c r="L1530" s="396"/>
      <c r="M1530" s="415">
        <v>44573</v>
      </c>
      <c r="N1530" s="395"/>
      <c r="O1530" s="397">
        <v>9791036340611</v>
      </c>
      <c r="P1530" s="395" t="s">
        <v>2801</v>
      </c>
      <c r="Q1530" s="395">
        <v>8253931</v>
      </c>
      <c r="R1530" s="398">
        <v>17.899999999999999</v>
      </c>
      <c r="S1530" s="398">
        <f t="shared" si="268"/>
        <v>16.966824644549764</v>
      </c>
      <c r="T1530" s="399">
        <v>5.5E-2</v>
      </c>
      <c r="U1530" s="1077"/>
      <c r="V1530" s="400">
        <f t="shared" ref="V1530:V1569" si="269">AC1530</f>
        <v>0</v>
      </c>
      <c r="W1530" s="401">
        <f t="shared" si="248"/>
        <v>0</v>
      </c>
      <c r="X1530" s="402"/>
      <c r="Y1530" s="402"/>
      <c r="Z1530" s="402"/>
      <c r="AA1530" s="402"/>
      <c r="AB1530" s="402"/>
      <c r="AC1530" s="403">
        <f t="shared" si="259"/>
        <v>0</v>
      </c>
      <c r="AD1530" s="404">
        <f>IF($AC$2430&lt;85,AC1530,AC1530-(AC1530*'EN-TÊTE DÉLÉGUES'!$C$37))</f>
        <v>0</v>
      </c>
      <c r="AE1530" s="405">
        <f t="shared" si="249"/>
        <v>5.5E-2</v>
      </c>
      <c r="AF1530" s="406">
        <f t="shared" ref="AF1530:AF1556" si="270">+AD1530*AE1530</f>
        <v>0</v>
      </c>
      <c r="AG1530" s="407">
        <f t="shared" ref="AG1530:AG1556" si="271">+AD1530+AF1530</f>
        <v>0</v>
      </c>
    </row>
    <row r="1531" spans="1:36" s="408" customFormat="1" ht="12" customHeight="1" x14ac:dyDescent="0.15">
      <c r="A1531" s="391">
        <v>9791036325342</v>
      </c>
      <c r="B1531" s="395">
        <v>72</v>
      </c>
      <c r="C1531" s="426" t="s">
        <v>701</v>
      </c>
      <c r="D1531" s="393" t="s">
        <v>3666</v>
      </c>
      <c r="E1531" s="393" t="s">
        <v>5526</v>
      </c>
      <c r="F1531" s="393" t="s">
        <v>3671</v>
      </c>
      <c r="G1531" s="450" t="s">
        <v>3320</v>
      </c>
      <c r="H1531" s="394">
        <f>VLOOKUP(A1531,'02.04.2024'!$A$2:$D$70989,3,FALSE)</f>
        <v>513</v>
      </c>
      <c r="I1531" s="414"/>
      <c r="J1531" s="395">
        <v>200</v>
      </c>
      <c r="K1531" s="396"/>
      <c r="L1531" s="396"/>
      <c r="M1531" s="415">
        <v>44580</v>
      </c>
      <c r="N1531" s="396"/>
      <c r="O1531" s="397">
        <v>9791036325342</v>
      </c>
      <c r="P1531" s="409" t="s">
        <v>3315</v>
      </c>
      <c r="Q1531" s="397">
        <v>8300549</v>
      </c>
      <c r="R1531" s="398">
        <v>17.899999999999999</v>
      </c>
      <c r="S1531" s="398">
        <f t="shared" si="268"/>
        <v>16.966824644549764</v>
      </c>
      <c r="T1531" s="399">
        <v>5.5E-2</v>
      </c>
      <c r="U1531" s="1077"/>
      <c r="V1531" s="400">
        <f t="shared" si="269"/>
        <v>0</v>
      </c>
      <c r="W1531" s="401">
        <f t="shared" si="248"/>
        <v>0</v>
      </c>
      <c r="X1531" s="402"/>
      <c r="Y1531" s="402"/>
      <c r="Z1531" s="402"/>
      <c r="AA1531" s="402"/>
      <c r="AB1531" s="402"/>
      <c r="AC1531" s="403">
        <f t="shared" si="259"/>
        <v>0</v>
      </c>
      <c r="AD1531" s="404">
        <f>IF($AC$2430&lt;85,AC1531,AC1531-(AC1531*'EN-TÊTE DÉLÉGUES'!$C$37))</f>
        <v>0</v>
      </c>
      <c r="AE1531" s="405">
        <f t="shared" si="249"/>
        <v>5.5E-2</v>
      </c>
      <c r="AF1531" s="406">
        <f t="shared" si="270"/>
        <v>0</v>
      </c>
      <c r="AG1531" s="407">
        <f t="shared" si="271"/>
        <v>0</v>
      </c>
    </row>
    <row r="1532" spans="1:36" s="408" customFormat="1" ht="12" customHeight="1" x14ac:dyDescent="0.15">
      <c r="A1532" s="391">
        <v>9791036311789</v>
      </c>
      <c r="B1532" s="395">
        <v>72</v>
      </c>
      <c r="C1532" s="426" t="s">
        <v>701</v>
      </c>
      <c r="D1532" s="393" t="s">
        <v>3666</v>
      </c>
      <c r="E1532" s="393" t="s">
        <v>5526</v>
      </c>
      <c r="F1532" s="393" t="s">
        <v>3671</v>
      </c>
      <c r="G1532" s="450" t="s">
        <v>2859</v>
      </c>
      <c r="H1532" s="394">
        <f>VLOOKUP(A1532,'02.04.2024'!$A$2:$D$70989,3,FALSE)</f>
        <v>1731</v>
      </c>
      <c r="I1532" s="414"/>
      <c r="J1532" s="395">
        <v>800</v>
      </c>
      <c r="K1532" s="396"/>
      <c r="L1532" s="396"/>
      <c r="M1532" s="396">
        <v>44433</v>
      </c>
      <c r="N1532" s="396"/>
      <c r="O1532" s="397">
        <v>9791036311789</v>
      </c>
      <c r="P1532" s="409" t="s">
        <v>2609</v>
      </c>
      <c r="Q1532" s="397">
        <v>5421357</v>
      </c>
      <c r="R1532" s="398">
        <v>14.9</v>
      </c>
      <c r="S1532" s="398">
        <f t="shared" si="268"/>
        <v>14.123222748815166</v>
      </c>
      <c r="T1532" s="399">
        <v>5.5E-2</v>
      </c>
      <c r="U1532" s="1077"/>
      <c r="V1532" s="400">
        <f t="shared" si="269"/>
        <v>0</v>
      </c>
      <c r="W1532" s="401">
        <f t="shared" si="248"/>
        <v>0</v>
      </c>
      <c r="X1532" s="402"/>
      <c r="Y1532" s="402"/>
      <c r="Z1532" s="402"/>
      <c r="AA1532" s="402"/>
      <c r="AB1532" s="402"/>
      <c r="AC1532" s="403">
        <f t="shared" ref="AC1532:AC1569" si="272">W1532/(1+AE1532)</f>
        <v>0</v>
      </c>
      <c r="AD1532" s="404">
        <f>IF($AC$2430&lt;85,AC1532,AC1532-(AC1532*'EN-TÊTE DÉLÉGUES'!$C$37))</f>
        <v>0</v>
      </c>
      <c r="AE1532" s="405">
        <f t="shared" si="249"/>
        <v>5.5E-2</v>
      </c>
      <c r="AF1532" s="406">
        <f t="shared" si="270"/>
        <v>0</v>
      </c>
      <c r="AG1532" s="407">
        <f t="shared" si="271"/>
        <v>0</v>
      </c>
      <c r="AI1532" s="666"/>
      <c r="AJ1532" s="666"/>
    </row>
    <row r="1533" spans="1:36" s="994" customFormat="1" ht="12" customHeight="1" x14ac:dyDescent="0.15">
      <c r="A1533" s="1015">
        <v>3760262411873</v>
      </c>
      <c r="B1533" s="1018">
        <v>74</v>
      </c>
      <c r="C1533" s="1030" t="s">
        <v>723</v>
      </c>
      <c r="D1533" s="1027" t="s">
        <v>382</v>
      </c>
      <c r="E1533" s="1027" t="s">
        <v>4812</v>
      </c>
      <c r="F1533" s="1027" t="s">
        <v>4787</v>
      </c>
      <c r="G1533" s="1027" t="s">
        <v>4788</v>
      </c>
      <c r="H1533" s="1016">
        <f>VLOOKUP(A1533,'02.04.2024'!$A$2:$D$70989,3,FALSE)</f>
        <v>121</v>
      </c>
      <c r="I1533" s="1016"/>
      <c r="J1533" s="1018">
        <v>200</v>
      </c>
      <c r="K1533" s="1019"/>
      <c r="L1533" s="1019"/>
      <c r="M1533" s="1019">
        <v>44972</v>
      </c>
      <c r="N1533" s="1019"/>
      <c r="O1533" s="1020">
        <v>3760262411873</v>
      </c>
      <c r="P1533" s="1020" t="s">
        <v>4789</v>
      </c>
      <c r="Q1533" s="1020">
        <v>2495708</v>
      </c>
      <c r="R1533" s="1031">
        <v>16.899999999999999</v>
      </c>
      <c r="S1533" s="1022">
        <f t="shared" si="268"/>
        <v>14.083333333333332</v>
      </c>
      <c r="T1533" s="1032">
        <v>0.2</v>
      </c>
      <c r="U1533" s="1077"/>
      <c r="V1533" s="1024">
        <f t="shared" si="269"/>
        <v>0</v>
      </c>
      <c r="W1533" s="1025">
        <f t="shared" si="248"/>
        <v>0</v>
      </c>
      <c r="X1533" s="1033"/>
      <c r="Y1533" s="998"/>
      <c r="Z1533" s="998"/>
      <c r="AA1533" s="998"/>
      <c r="AB1533" s="998"/>
      <c r="AC1533" s="553">
        <f t="shared" si="272"/>
        <v>0</v>
      </c>
      <c r="AD1533" s="554">
        <f>IF($AC$2430&lt;85,AC1533,AC1533-(AC1533*'EN-TÊTE DÉLÉGUES'!$C$37))</f>
        <v>0</v>
      </c>
      <c r="AE1533" s="555">
        <f t="shared" si="249"/>
        <v>0.2</v>
      </c>
      <c r="AF1533" s="556">
        <f t="shared" si="270"/>
        <v>0</v>
      </c>
      <c r="AG1533" s="557">
        <f t="shared" si="271"/>
        <v>0</v>
      </c>
      <c r="AH1533" s="1034"/>
    </row>
    <row r="1534" spans="1:36" s="994" customFormat="1" ht="12" customHeight="1" x14ac:dyDescent="0.15">
      <c r="A1534" s="1015">
        <v>3760262411880</v>
      </c>
      <c r="B1534" s="1018">
        <v>74</v>
      </c>
      <c r="C1534" s="1030" t="s">
        <v>723</v>
      </c>
      <c r="D1534" s="1027" t="s">
        <v>382</v>
      </c>
      <c r="E1534" s="1027" t="s">
        <v>4812</v>
      </c>
      <c r="F1534" s="1027" t="s">
        <v>4787</v>
      </c>
      <c r="G1534" s="1027" t="s">
        <v>4790</v>
      </c>
      <c r="H1534" s="1016">
        <f>VLOOKUP(A1534,'02.04.2024'!$A$2:$D$70989,3,FALSE)</f>
        <v>147</v>
      </c>
      <c r="I1534" s="1016"/>
      <c r="J1534" s="1018">
        <v>200</v>
      </c>
      <c r="K1534" s="1019"/>
      <c r="L1534" s="1019"/>
      <c r="M1534" s="1019">
        <v>44972</v>
      </c>
      <c r="N1534" s="1019"/>
      <c r="O1534" s="1020">
        <v>3760262411880</v>
      </c>
      <c r="P1534" s="1020" t="s">
        <v>4791</v>
      </c>
      <c r="Q1534" s="1020">
        <v>2495831</v>
      </c>
      <c r="R1534" s="1031">
        <v>16.899999999999999</v>
      </c>
      <c r="S1534" s="1022">
        <f t="shared" si="268"/>
        <v>14.083333333333332</v>
      </c>
      <c r="T1534" s="1032">
        <v>0.2</v>
      </c>
      <c r="U1534" s="1077"/>
      <c r="V1534" s="1024">
        <f t="shared" si="269"/>
        <v>0</v>
      </c>
      <c r="W1534" s="1025">
        <f t="shared" si="248"/>
        <v>0</v>
      </c>
      <c r="X1534" s="1033"/>
      <c r="Y1534" s="998"/>
      <c r="Z1534" s="998"/>
      <c r="AA1534" s="998"/>
      <c r="AB1534" s="998"/>
      <c r="AC1534" s="553">
        <f t="shared" si="272"/>
        <v>0</v>
      </c>
      <c r="AD1534" s="554">
        <f>IF($AC$2430&lt;85,AC1534,AC1534-(AC1534*'EN-TÊTE DÉLÉGUES'!$C$37))</f>
        <v>0</v>
      </c>
      <c r="AE1534" s="555">
        <f t="shared" si="249"/>
        <v>0.2</v>
      </c>
      <c r="AF1534" s="556">
        <f t="shared" si="270"/>
        <v>0</v>
      </c>
      <c r="AG1534" s="557">
        <f t="shared" si="271"/>
        <v>0</v>
      </c>
      <c r="AH1534" s="1034"/>
    </row>
    <row r="1535" spans="1:36" s="994" customFormat="1" ht="12" customHeight="1" x14ac:dyDescent="0.15">
      <c r="A1535" s="1015">
        <v>3760262411866</v>
      </c>
      <c r="B1535" s="1018">
        <v>74</v>
      </c>
      <c r="C1535" s="1030" t="s">
        <v>723</v>
      </c>
      <c r="D1535" s="1027" t="s">
        <v>382</v>
      </c>
      <c r="E1535" s="1027" t="s">
        <v>4812</v>
      </c>
      <c r="F1535" s="1027" t="s">
        <v>4787</v>
      </c>
      <c r="G1535" s="1027" t="s">
        <v>4792</v>
      </c>
      <c r="H1535" s="1016">
        <f>VLOOKUP(A1535,'02.04.2024'!$A$2:$D$70989,3,FALSE)</f>
        <v>53</v>
      </c>
      <c r="I1535" s="1016"/>
      <c r="J1535" s="1018">
        <v>200</v>
      </c>
      <c r="K1535" s="1019"/>
      <c r="L1535" s="1019"/>
      <c r="M1535" s="1019">
        <v>44972</v>
      </c>
      <c r="N1535" s="1019"/>
      <c r="O1535" s="1020">
        <v>3760262411866</v>
      </c>
      <c r="P1535" s="1020" t="s">
        <v>4793</v>
      </c>
      <c r="Q1535" s="1020">
        <v>2495585</v>
      </c>
      <c r="R1535" s="1031">
        <v>16.899999999999999</v>
      </c>
      <c r="S1535" s="1022">
        <f t="shared" si="268"/>
        <v>14.083333333333332</v>
      </c>
      <c r="T1535" s="1032">
        <v>0.2</v>
      </c>
      <c r="U1535" s="1077"/>
      <c r="V1535" s="1024">
        <f t="shared" si="269"/>
        <v>0</v>
      </c>
      <c r="W1535" s="1025">
        <f t="shared" si="248"/>
        <v>0</v>
      </c>
      <c r="X1535" s="1033"/>
      <c r="Y1535" s="998"/>
      <c r="Z1535" s="998"/>
      <c r="AA1535" s="998"/>
      <c r="AB1535" s="998"/>
      <c r="AC1535" s="553">
        <f t="shared" si="272"/>
        <v>0</v>
      </c>
      <c r="AD1535" s="554">
        <f>IF($AC$2430&lt;85,AC1535,AC1535-(AC1535*'EN-TÊTE DÉLÉGUES'!$C$37))</f>
        <v>0</v>
      </c>
      <c r="AE1535" s="555">
        <f t="shared" si="249"/>
        <v>0.2</v>
      </c>
      <c r="AF1535" s="556">
        <f t="shared" si="270"/>
        <v>0</v>
      </c>
      <c r="AG1535" s="557">
        <f t="shared" si="271"/>
        <v>0</v>
      </c>
      <c r="AH1535" s="1034"/>
    </row>
    <row r="1536" spans="1:36" s="994" customFormat="1" ht="12" customHeight="1" x14ac:dyDescent="0.15">
      <c r="A1536" s="1015">
        <v>3760262411897</v>
      </c>
      <c r="B1536" s="1018">
        <v>74</v>
      </c>
      <c r="C1536" s="1030" t="s">
        <v>723</v>
      </c>
      <c r="D1536" s="1027" t="s">
        <v>382</v>
      </c>
      <c r="E1536" s="1027" t="s">
        <v>4812</v>
      </c>
      <c r="F1536" s="1027" t="s">
        <v>4787</v>
      </c>
      <c r="G1536" s="1027" t="s">
        <v>4794</v>
      </c>
      <c r="H1536" s="1016">
        <f>VLOOKUP(A1536,'02.04.2024'!$A$2:$D$70989,3,FALSE)</f>
        <v>1482</v>
      </c>
      <c r="I1536" s="1016"/>
      <c r="J1536" s="1018">
        <v>200</v>
      </c>
      <c r="K1536" s="1019"/>
      <c r="L1536" s="1019"/>
      <c r="M1536" s="1019">
        <v>44972</v>
      </c>
      <c r="N1536" s="1019"/>
      <c r="O1536" s="1020">
        <v>3760262411897</v>
      </c>
      <c r="P1536" s="1020" t="s">
        <v>4795</v>
      </c>
      <c r="Q1536" s="1020">
        <v>2495954</v>
      </c>
      <c r="R1536" s="1031">
        <v>13.9</v>
      </c>
      <c r="S1536" s="1022">
        <f t="shared" si="268"/>
        <v>11.583333333333334</v>
      </c>
      <c r="T1536" s="1032">
        <v>0.2</v>
      </c>
      <c r="U1536" s="1077"/>
      <c r="V1536" s="1024">
        <f t="shared" si="269"/>
        <v>0</v>
      </c>
      <c r="W1536" s="1025">
        <f t="shared" si="248"/>
        <v>0</v>
      </c>
      <c r="X1536" s="1033"/>
      <c r="Y1536" s="998"/>
      <c r="Z1536" s="998"/>
      <c r="AA1536" s="998"/>
      <c r="AB1536" s="998"/>
      <c r="AC1536" s="553">
        <f t="shared" si="272"/>
        <v>0</v>
      </c>
      <c r="AD1536" s="554">
        <f>IF($AC$2430&lt;85,AC1536,AC1536-(AC1536*'EN-TÊTE DÉLÉGUES'!$C$37))</f>
        <v>0</v>
      </c>
      <c r="AE1536" s="555">
        <f t="shared" si="249"/>
        <v>0.2</v>
      </c>
      <c r="AF1536" s="556">
        <f t="shared" si="270"/>
        <v>0</v>
      </c>
      <c r="AG1536" s="557">
        <f t="shared" si="271"/>
        <v>0</v>
      </c>
      <c r="AH1536" s="1034"/>
    </row>
    <row r="1537" spans="1:36" s="994" customFormat="1" ht="12" customHeight="1" x14ac:dyDescent="0.15">
      <c r="A1537" s="1015">
        <v>3760262411903</v>
      </c>
      <c r="B1537" s="1018">
        <v>74</v>
      </c>
      <c r="C1537" s="1030" t="s">
        <v>723</v>
      </c>
      <c r="D1537" s="1027" t="s">
        <v>382</v>
      </c>
      <c r="E1537" s="1027" t="s">
        <v>4812</v>
      </c>
      <c r="F1537" s="1027" t="s">
        <v>4787</v>
      </c>
      <c r="G1537" s="1027" t="s">
        <v>4796</v>
      </c>
      <c r="H1537" s="1016">
        <f>VLOOKUP(A1537,'02.04.2024'!$A$2:$D$70989,3,FALSE)</f>
        <v>1424</v>
      </c>
      <c r="I1537" s="1016"/>
      <c r="J1537" s="1018">
        <v>200</v>
      </c>
      <c r="K1537" s="1019"/>
      <c r="L1537" s="1019"/>
      <c r="M1537" s="1019">
        <v>44972</v>
      </c>
      <c r="N1537" s="1019"/>
      <c r="O1537" s="1020">
        <v>3760262411903</v>
      </c>
      <c r="P1537" s="1020" t="s">
        <v>4797</v>
      </c>
      <c r="Q1537" s="1020">
        <v>2496077</v>
      </c>
      <c r="R1537" s="1031">
        <v>13.9</v>
      </c>
      <c r="S1537" s="1022">
        <f t="shared" si="268"/>
        <v>11.583333333333334</v>
      </c>
      <c r="T1537" s="1032">
        <v>0.2</v>
      </c>
      <c r="U1537" s="1077"/>
      <c r="V1537" s="1024">
        <f t="shared" si="269"/>
        <v>0</v>
      </c>
      <c r="W1537" s="1025">
        <f t="shared" si="248"/>
        <v>0</v>
      </c>
      <c r="X1537" s="1033"/>
      <c r="Y1537" s="998"/>
      <c r="Z1537" s="998"/>
      <c r="AA1537" s="998"/>
      <c r="AB1537" s="998"/>
      <c r="AC1537" s="553">
        <f t="shared" si="272"/>
        <v>0</v>
      </c>
      <c r="AD1537" s="554">
        <f>IF($AC$2430&lt;85,AC1537,AC1537-(AC1537*'EN-TÊTE DÉLÉGUES'!$C$37))</f>
        <v>0</v>
      </c>
      <c r="AE1537" s="555">
        <f t="shared" si="249"/>
        <v>0.2</v>
      </c>
      <c r="AF1537" s="556">
        <f t="shared" si="270"/>
        <v>0</v>
      </c>
      <c r="AG1537" s="557">
        <f t="shared" si="271"/>
        <v>0</v>
      </c>
      <c r="AH1537" s="1034"/>
    </row>
    <row r="1538" spans="1:36" s="446" customFormat="1" ht="12" customHeight="1" x14ac:dyDescent="0.15">
      <c r="A1538" s="427">
        <v>3760262411934</v>
      </c>
      <c r="B1538" s="432">
        <v>74</v>
      </c>
      <c r="C1538" s="596" t="s">
        <v>697</v>
      </c>
      <c r="D1538" s="429" t="s">
        <v>382</v>
      </c>
      <c r="E1538" s="429" t="s">
        <v>4812</v>
      </c>
      <c r="F1538" s="429" t="s">
        <v>4787</v>
      </c>
      <c r="G1538" s="429" t="s">
        <v>4798</v>
      </c>
      <c r="H1538" s="431">
        <f>VLOOKUP(A1538,'02.04.2024'!$A$2:$D$70989,3,FALSE)</f>
        <v>242</v>
      </c>
      <c r="I1538" s="431"/>
      <c r="J1538" s="432">
        <v>200</v>
      </c>
      <c r="K1538" s="433"/>
      <c r="L1538" s="433"/>
      <c r="M1538" s="433">
        <v>45028</v>
      </c>
      <c r="N1538" s="433" t="s">
        <v>1811</v>
      </c>
      <c r="O1538" s="434">
        <v>3760262411934</v>
      </c>
      <c r="P1538" s="434" t="s">
        <v>4799</v>
      </c>
      <c r="Q1538" s="434">
        <v>3398772</v>
      </c>
      <c r="R1538" s="466">
        <v>16.899999999999999</v>
      </c>
      <c r="S1538" s="436">
        <f t="shared" si="268"/>
        <v>14.083333333333332</v>
      </c>
      <c r="T1538" s="437">
        <v>0.2</v>
      </c>
      <c r="U1538" s="1082"/>
      <c r="V1538" s="438">
        <f t="shared" si="269"/>
        <v>0</v>
      </c>
      <c r="W1538" s="439">
        <f t="shared" ref="W1538:W1601" si="273">$R1538*$U1538</f>
        <v>0</v>
      </c>
      <c r="X1538" s="493"/>
      <c r="Y1538" s="440"/>
      <c r="Z1538" s="440"/>
      <c r="AA1538" s="440"/>
      <c r="AB1538" s="440"/>
      <c r="AC1538" s="553">
        <f t="shared" si="272"/>
        <v>0</v>
      </c>
      <c r="AD1538" s="554">
        <f>IF($AC$2430&lt;85,AC1538,AC1538-(AC1538*'EN-TÊTE DÉLÉGUES'!$C$37))</f>
        <v>0</v>
      </c>
      <c r="AE1538" s="555">
        <f t="shared" ref="AE1538:AE1601" si="274">IF(T1538=5.5%,0.055,IF(T1538=20%,0.2))</f>
        <v>0.2</v>
      </c>
      <c r="AF1538" s="556">
        <f t="shared" si="270"/>
        <v>0</v>
      </c>
      <c r="AG1538" s="557">
        <f t="shared" si="271"/>
        <v>0</v>
      </c>
      <c r="AH1538" s="602"/>
    </row>
    <row r="1539" spans="1:36" s="446" customFormat="1" ht="12" customHeight="1" x14ac:dyDescent="0.15">
      <c r="A1539" s="427">
        <v>3760262411941</v>
      </c>
      <c r="B1539" s="432">
        <v>74</v>
      </c>
      <c r="C1539" s="596" t="s">
        <v>697</v>
      </c>
      <c r="D1539" s="429" t="s">
        <v>382</v>
      </c>
      <c r="E1539" s="429" t="s">
        <v>4812</v>
      </c>
      <c r="F1539" s="429" t="s">
        <v>4787</v>
      </c>
      <c r="G1539" s="429" t="s">
        <v>4800</v>
      </c>
      <c r="H1539" s="431">
        <f>VLOOKUP(A1539,'02.04.2024'!$A$2:$D$70989,3,FALSE)</f>
        <v>154</v>
      </c>
      <c r="I1539" s="431"/>
      <c r="J1539" s="432">
        <v>200</v>
      </c>
      <c r="K1539" s="433"/>
      <c r="L1539" s="433"/>
      <c r="M1539" s="433">
        <v>45028</v>
      </c>
      <c r="N1539" s="433" t="s">
        <v>1811</v>
      </c>
      <c r="O1539" s="434">
        <v>3760262411941</v>
      </c>
      <c r="P1539" s="434" t="s">
        <v>4801</v>
      </c>
      <c r="Q1539" s="434">
        <v>3398895</v>
      </c>
      <c r="R1539" s="466">
        <v>16.899999999999999</v>
      </c>
      <c r="S1539" s="436">
        <f t="shared" si="268"/>
        <v>14.083333333333332</v>
      </c>
      <c r="T1539" s="437">
        <v>0.2</v>
      </c>
      <c r="U1539" s="1082"/>
      <c r="V1539" s="438">
        <f t="shared" si="269"/>
        <v>0</v>
      </c>
      <c r="W1539" s="439">
        <f t="shared" si="273"/>
        <v>0</v>
      </c>
      <c r="X1539" s="493"/>
      <c r="Y1539" s="440"/>
      <c r="Z1539" s="440"/>
      <c r="AA1539" s="440"/>
      <c r="AB1539" s="440"/>
      <c r="AC1539" s="553">
        <f t="shared" si="272"/>
        <v>0</v>
      </c>
      <c r="AD1539" s="554">
        <f>IF($AC$2430&lt;85,AC1539,AC1539-(AC1539*'EN-TÊTE DÉLÉGUES'!$C$37))</f>
        <v>0</v>
      </c>
      <c r="AE1539" s="555">
        <f t="shared" si="274"/>
        <v>0.2</v>
      </c>
      <c r="AF1539" s="556">
        <f t="shared" si="270"/>
        <v>0</v>
      </c>
      <c r="AG1539" s="557">
        <f t="shared" si="271"/>
        <v>0</v>
      </c>
      <c r="AH1539" s="602"/>
    </row>
    <row r="1540" spans="1:36" s="446" customFormat="1" ht="12" customHeight="1" x14ac:dyDescent="0.15">
      <c r="A1540" s="427">
        <v>3760262412061</v>
      </c>
      <c r="B1540" s="432">
        <v>74</v>
      </c>
      <c r="C1540" s="596" t="s">
        <v>697</v>
      </c>
      <c r="D1540" s="429" t="s">
        <v>382</v>
      </c>
      <c r="E1540" s="429" t="s">
        <v>4812</v>
      </c>
      <c r="F1540" s="429" t="s">
        <v>4787</v>
      </c>
      <c r="G1540" s="429" t="s">
        <v>4802</v>
      </c>
      <c r="H1540" s="431">
        <f>VLOOKUP(A1540,'02.04.2024'!$A$2:$D$70989,3,FALSE)</f>
        <v>4</v>
      </c>
      <c r="I1540" s="431"/>
      <c r="J1540" s="432">
        <v>200</v>
      </c>
      <c r="K1540" s="433"/>
      <c r="L1540" s="433"/>
      <c r="M1540" s="433">
        <v>45028</v>
      </c>
      <c r="N1540" s="433" t="s">
        <v>1811</v>
      </c>
      <c r="O1540" s="434">
        <v>3760262412061</v>
      </c>
      <c r="P1540" s="434" t="s">
        <v>4803</v>
      </c>
      <c r="Q1540" s="434">
        <v>5378905</v>
      </c>
      <c r="R1540" s="466">
        <v>16.899999999999999</v>
      </c>
      <c r="S1540" s="436">
        <f t="shared" si="268"/>
        <v>14.083333333333332</v>
      </c>
      <c r="T1540" s="437">
        <v>0.2</v>
      </c>
      <c r="U1540" s="1082"/>
      <c r="V1540" s="438">
        <f t="shared" si="269"/>
        <v>0</v>
      </c>
      <c r="W1540" s="439">
        <f t="shared" si="273"/>
        <v>0</v>
      </c>
      <c r="X1540" s="493"/>
      <c r="Y1540" s="440"/>
      <c r="Z1540" s="440"/>
      <c r="AA1540" s="440"/>
      <c r="AB1540" s="440"/>
      <c r="AC1540" s="553">
        <f t="shared" si="272"/>
        <v>0</v>
      </c>
      <c r="AD1540" s="554">
        <f>IF($AC$2430&lt;85,AC1540,AC1540-(AC1540*'EN-TÊTE DÉLÉGUES'!$C$37))</f>
        <v>0</v>
      </c>
      <c r="AE1540" s="555">
        <f t="shared" si="274"/>
        <v>0.2</v>
      </c>
      <c r="AF1540" s="556">
        <f t="shared" si="270"/>
        <v>0</v>
      </c>
      <c r="AG1540" s="557">
        <f t="shared" si="271"/>
        <v>0</v>
      </c>
      <c r="AH1540" s="602"/>
    </row>
    <row r="1541" spans="1:36" s="446" customFormat="1" ht="12" customHeight="1" x14ac:dyDescent="0.15">
      <c r="A1541" s="427">
        <v>3760262412191</v>
      </c>
      <c r="B1541" s="432">
        <v>74</v>
      </c>
      <c r="C1541" s="596" t="s">
        <v>697</v>
      </c>
      <c r="D1541" s="429" t="s">
        <v>382</v>
      </c>
      <c r="E1541" s="429" t="s">
        <v>4812</v>
      </c>
      <c r="F1541" s="429" t="s">
        <v>4787</v>
      </c>
      <c r="G1541" s="429" t="s">
        <v>4804</v>
      </c>
      <c r="H1541" s="431">
        <f>VLOOKUP(A1541,'02.04.2024'!$A$2:$D$70989,3,FALSE)</f>
        <v>1049</v>
      </c>
      <c r="I1541" s="431"/>
      <c r="J1541" s="432">
        <v>200</v>
      </c>
      <c r="K1541" s="433"/>
      <c r="L1541" s="433"/>
      <c r="M1541" s="433">
        <v>45161</v>
      </c>
      <c r="N1541" s="433" t="s">
        <v>1811</v>
      </c>
      <c r="O1541" s="434">
        <v>3760262412191</v>
      </c>
      <c r="P1541" s="434" t="s">
        <v>4805</v>
      </c>
      <c r="Q1541" s="434">
        <v>6324253</v>
      </c>
      <c r="R1541" s="466">
        <v>16.899999999999999</v>
      </c>
      <c r="S1541" s="436">
        <f t="shared" si="268"/>
        <v>14.083333333333332</v>
      </c>
      <c r="T1541" s="437">
        <v>0.2</v>
      </c>
      <c r="U1541" s="1082"/>
      <c r="V1541" s="438">
        <f t="shared" si="269"/>
        <v>0</v>
      </c>
      <c r="W1541" s="439">
        <f t="shared" si="273"/>
        <v>0</v>
      </c>
      <c r="X1541" s="493"/>
      <c r="Y1541" s="440"/>
      <c r="Z1541" s="440"/>
      <c r="AA1541" s="440"/>
      <c r="AB1541" s="440"/>
      <c r="AC1541" s="553">
        <f t="shared" si="272"/>
        <v>0</v>
      </c>
      <c r="AD1541" s="554">
        <f>IF($AC$2430&lt;85,AC1541,AC1541-(AC1541*'EN-TÊTE DÉLÉGUES'!$C$37))</f>
        <v>0</v>
      </c>
      <c r="AE1541" s="555">
        <f t="shared" si="274"/>
        <v>0.2</v>
      </c>
      <c r="AF1541" s="556">
        <f t="shared" si="270"/>
        <v>0</v>
      </c>
      <c r="AG1541" s="557">
        <f t="shared" si="271"/>
        <v>0</v>
      </c>
      <c r="AH1541" s="602"/>
    </row>
    <row r="1542" spans="1:36" s="446" customFormat="1" ht="12" customHeight="1" x14ac:dyDescent="0.15">
      <c r="A1542" s="427">
        <v>3760262412184</v>
      </c>
      <c r="B1542" s="432">
        <v>74</v>
      </c>
      <c r="C1542" s="596" t="s">
        <v>697</v>
      </c>
      <c r="D1542" s="429" t="s">
        <v>382</v>
      </c>
      <c r="E1542" s="429" t="s">
        <v>4812</v>
      </c>
      <c r="F1542" s="429" t="s">
        <v>4787</v>
      </c>
      <c r="G1542" s="429" t="s">
        <v>4806</v>
      </c>
      <c r="H1542" s="431">
        <f>VLOOKUP(A1542,'02.04.2024'!$A$2:$D$70989,3,FALSE)</f>
        <v>121</v>
      </c>
      <c r="I1542" s="431"/>
      <c r="J1542" s="432">
        <v>200</v>
      </c>
      <c r="K1542" s="433"/>
      <c r="L1542" s="433"/>
      <c r="M1542" s="433">
        <v>45161</v>
      </c>
      <c r="N1542" s="433" t="s">
        <v>1811</v>
      </c>
      <c r="O1542" s="434">
        <v>3760262412184</v>
      </c>
      <c r="P1542" s="434" t="s">
        <v>4807</v>
      </c>
      <c r="Q1542" s="434">
        <v>6476018</v>
      </c>
      <c r="R1542" s="466">
        <v>16.899999999999999</v>
      </c>
      <c r="S1542" s="436">
        <f t="shared" si="268"/>
        <v>14.083333333333332</v>
      </c>
      <c r="T1542" s="437">
        <v>0.2</v>
      </c>
      <c r="U1542" s="1082"/>
      <c r="V1542" s="438">
        <f t="shared" si="269"/>
        <v>0</v>
      </c>
      <c r="W1542" s="439">
        <f t="shared" si="273"/>
        <v>0</v>
      </c>
      <c r="X1542" s="493"/>
      <c r="Y1542" s="440"/>
      <c r="Z1542" s="440"/>
      <c r="AA1542" s="440"/>
      <c r="AB1542" s="440"/>
      <c r="AC1542" s="614">
        <f t="shared" si="272"/>
        <v>0</v>
      </c>
      <c r="AD1542" s="615">
        <f>IF($AC$2430&lt;85,AC1542,AC1542-(AC1542*'EN-TÊTE DÉLÉGUES'!$C$37))</f>
        <v>0</v>
      </c>
      <c r="AE1542" s="616">
        <f t="shared" si="274"/>
        <v>0.2</v>
      </c>
      <c r="AF1542" s="617">
        <f t="shared" si="270"/>
        <v>0</v>
      </c>
      <c r="AG1542" s="618">
        <f t="shared" si="271"/>
        <v>0</v>
      </c>
      <c r="AH1542" s="602"/>
    </row>
    <row r="1543" spans="1:36" s="509" customFormat="1" ht="12" customHeight="1" x14ac:dyDescent="0.15">
      <c r="A1543" s="495">
        <v>3760262412177</v>
      </c>
      <c r="B1543" s="500">
        <v>74</v>
      </c>
      <c r="C1543" s="589" t="s">
        <v>697</v>
      </c>
      <c r="D1543" s="497" t="s">
        <v>382</v>
      </c>
      <c r="E1543" s="497" t="s">
        <v>4812</v>
      </c>
      <c r="F1543" s="497" t="s">
        <v>4787</v>
      </c>
      <c r="G1543" s="497" t="s">
        <v>4808</v>
      </c>
      <c r="H1543" s="499">
        <f>VLOOKUP(A1543,'02.04.2024'!$A$2:$D$70989,3,FALSE)</f>
        <v>0</v>
      </c>
      <c r="I1543" s="499" t="s">
        <v>378</v>
      </c>
      <c r="J1543" s="500">
        <v>200</v>
      </c>
      <c r="K1543" s="501"/>
      <c r="L1543" s="501"/>
      <c r="M1543" s="501">
        <v>45119</v>
      </c>
      <c r="N1543" s="501" t="s">
        <v>1811</v>
      </c>
      <c r="O1543" s="502">
        <v>3760262412177</v>
      </c>
      <c r="P1543" s="502" t="s">
        <v>4809</v>
      </c>
      <c r="Q1543" s="502">
        <v>6475895</v>
      </c>
      <c r="R1543" s="517">
        <v>16.899999999999999</v>
      </c>
      <c r="S1543" s="504">
        <f t="shared" si="268"/>
        <v>14.083333333333332</v>
      </c>
      <c r="T1543" s="505">
        <v>0.2</v>
      </c>
      <c r="U1543" s="1080"/>
      <c r="V1543" s="506">
        <f t="shared" si="269"/>
        <v>0</v>
      </c>
      <c r="W1543" s="507">
        <f t="shared" si="273"/>
        <v>0</v>
      </c>
      <c r="X1543" s="518"/>
      <c r="Y1543" s="508"/>
      <c r="Z1543" s="508"/>
      <c r="AA1543" s="508"/>
      <c r="AB1543" s="508"/>
      <c r="AC1543" s="553">
        <f t="shared" si="272"/>
        <v>0</v>
      </c>
      <c r="AD1543" s="554">
        <f>IF($AC$2430&lt;85,AC1543,AC1543-(AC1543*'EN-TÊTE DÉLÉGUES'!$C$37))</f>
        <v>0</v>
      </c>
      <c r="AE1543" s="555">
        <f t="shared" si="274"/>
        <v>0.2</v>
      </c>
      <c r="AF1543" s="556">
        <f t="shared" si="270"/>
        <v>0</v>
      </c>
      <c r="AG1543" s="557">
        <f t="shared" si="271"/>
        <v>0</v>
      </c>
      <c r="AH1543" s="519"/>
    </row>
    <row r="1544" spans="1:36" s="446" customFormat="1" ht="12" customHeight="1" x14ac:dyDescent="0.15">
      <c r="A1544" s="427">
        <v>3760262412207</v>
      </c>
      <c r="B1544" s="432">
        <v>74</v>
      </c>
      <c r="C1544" s="596" t="s">
        <v>697</v>
      </c>
      <c r="D1544" s="429" t="s">
        <v>382</v>
      </c>
      <c r="E1544" s="429" t="s">
        <v>4812</v>
      </c>
      <c r="F1544" s="429" t="s">
        <v>4787</v>
      </c>
      <c r="G1544" s="429" t="s">
        <v>4810</v>
      </c>
      <c r="H1544" s="431">
        <f>VLOOKUP(A1544,'02.04.2024'!$A$2:$D$70989,3,FALSE)</f>
        <v>1376</v>
      </c>
      <c r="I1544" s="431"/>
      <c r="J1544" s="432">
        <v>200</v>
      </c>
      <c r="K1544" s="433"/>
      <c r="L1544" s="433"/>
      <c r="M1544" s="433">
        <v>45210</v>
      </c>
      <c r="N1544" s="433" t="s">
        <v>1811</v>
      </c>
      <c r="O1544" s="434">
        <v>3760262412207</v>
      </c>
      <c r="P1544" s="434" t="s">
        <v>4811</v>
      </c>
      <c r="Q1544" s="434">
        <v>8252013</v>
      </c>
      <c r="R1544" s="466">
        <v>13.9</v>
      </c>
      <c r="S1544" s="436">
        <f t="shared" si="268"/>
        <v>11.583333333333334</v>
      </c>
      <c r="T1544" s="437">
        <v>0.2</v>
      </c>
      <c r="U1544" s="1082"/>
      <c r="V1544" s="438">
        <f t="shared" si="269"/>
        <v>0</v>
      </c>
      <c r="W1544" s="439">
        <f t="shared" si="273"/>
        <v>0</v>
      </c>
      <c r="X1544" s="493"/>
      <c r="Y1544" s="440"/>
      <c r="Z1544" s="440"/>
      <c r="AA1544" s="440"/>
      <c r="AB1544" s="440"/>
      <c r="AC1544" s="553">
        <f t="shared" si="272"/>
        <v>0</v>
      </c>
      <c r="AD1544" s="554">
        <f>IF($AC$2430&lt;85,AC1544,AC1544-(AC1544*'EN-TÊTE DÉLÉGUES'!$C$37))</f>
        <v>0</v>
      </c>
      <c r="AE1544" s="555">
        <f t="shared" si="274"/>
        <v>0.2</v>
      </c>
      <c r="AF1544" s="556">
        <f t="shared" si="270"/>
        <v>0</v>
      </c>
      <c r="AG1544" s="557">
        <f t="shared" si="271"/>
        <v>0</v>
      </c>
      <c r="AH1544" s="602"/>
    </row>
    <row r="1545" spans="1:36" ht="12" customHeight="1" x14ac:dyDescent="0.15">
      <c r="A1545" s="98">
        <v>3760262412566</v>
      </c>
      <c r="B1545" s="324">
        <v>74</v>
      </c>
      <c r="C1545" s="340" t="s">
        <v>697</v>
      </c>
      <c r="D1545" s="104" t="s">
        <v>382</v>
      </c>
      <c r="E1545" s="99" t="s">
        <v>4812</v>
      </c>
      <c r="F1545" s="99" t="s">
        <v>4787</v>
      </c>
      <c r="G1545" s="99" t="s">
        <v>4915</v>
      </c>
      <c r="H1545" s="100">
        <f>VLOOKUP(A1545,'02.04.2024'!$A$2:$D$70989,3,FALSE)</f>
        <v>0</v>
      </c>
      <c r="I1545" s="100"/>
      <c r="J1545" s="101">
        <v>100</v>
      </c>
      <c r="K1545" s="121"/>
      <c r="L1545" s="121">
        <v>45406</v>
      </c>
      <c r="M1545" s="121"/>
      <c r="N1545" s="121" t="s">
        <v>1811</v>
      </c>
      <c r="O1545" s="102">
        <v>3760262412566</v>
      </c>
      <c r="P1545" s="102" t="s">
        <v>4916</v>
      </c>
      <c r="Q1545" s="102">
        <v>5069982</v>
      </c>
      <c r="R1545" s="327">
        <v>16.899999999999999</v>
      </c>
      <c r="S1545" s="124">
        <f t="shared" si="268"/>
        <v>14.083333333333332</v>
      </c>
      <c r="T1545" s="357">
        <v>0.2</v>
      </c>
      <c r="U1545" s="1077"/>
      <c r="V1545" s="240">
        <f t="shared" si="269"/>
        <v>0</v>
      </c>
      <c r="W1545" s="196">
        <f t="shared" si="273"/>
        <v>0</v>
      </c>
      <c r="X1545" s="662"/>
      <c r="AC1545" s="533">
        <f t="shared" si="272"/>
        <v>0</v>
      </c>
      <c r="AD1545" s="534">
        <f>IF($AC$2430&lt;85,AC1545,AC1545-(AC1545*'EN-TÊTE DÉLÉGUES'!$C$37))</f>
        <v>0</v>
      </c>
      <c r="AE1545" s="535">
        <f t="shared" si="274"/>
        <v>0.2</v>
      </c>
      <c r="AF1545" s="536">
        <f t="shared" si="270"/>
        <v>0</v>
      </c>
      <c r="AG1545" s="537">
        <f t="shared" si="271"/>
        <v>0</v>
      </c>
      <c r="AH1545" s="447"/>
      <c r="AI1545" s="447"/>
      <c r="AJ1545" s="447"/>
    </row>
    <row r="1546" spans="1:36" ht="12" customHeight="1" x14ac:dyDescent="0.15">
      <c r="A1546" s="98">
        <v>3760262412573</v>
      </c>
      <c r="B1546" s="324">
        <v>74</v>
      </c>
      <c r="C1546" s="340" t="s">
        <v>697</v>
      </c>
      <c r="D1546" s="104" t="s">
        <v>382</v>
      </c>
      <c r="E1546" s="99" t="s">
        <v>4812</v>
      </c>
      <c r="F1546" s="99" t="s">
        <v>4787</v>
      </c>
      <c r="G1546" s="99" t="s">
        <v>4917</v>
      </c>
      <c r="H1546" s="100">
        <f>VLOOKUP(A1546,'02.04.2024'!$A$2:$D$70989,3,FALSE)</f>
        <v>0</v>
      </c>
      <c r="I1546" s="100"/>
      <c r="J1546" s="101">
        <v>100</v>
      </c>
      <c r="K1546" s="121"/>
      <c r="L1546" s="121">
        <v>45406</v>
      </c>
      <c r="M1546" s="121"/>
      <c r="N1546" s="121" t="s">
        <v>1811</v>
      </c>
      <c r="O1546" s="102">
        <v>3760262412573</v>
      </c>
      <c r="P1546" s="102" t="s">
        <v>4918</v>
      </c>
      <c r="Q1546" s="102">
        <v>5070105</v>
      </c>
      <c r="R1546" s="327">
        <v>16.899999999999999</v>
      </c>
      <c r="S1546" s="124">
        <f t="shared" si="268"/>
        <v>14.083333333333332</v>
      </c>
      <c r="T1546" s="357">
        <v>0.2</v>
      </c>
      <c r="U1546" s="1077"/>
      <c r="V1546" s="240">
        <f t="shared" si="269"/>
        <v>0</v>
      </c>
      <c r="W1546" s="196">
        <f t="shared" si="273"/>
        <v>0</v>
      </c>
      <c r="X1546" s="662"/>
      <c r="AC1546" s="533">
        <f t="shared" si="272"/>
        <v>0</v>
      </c>
      <c r="AD1546" s="534">
        <f>IF($AC$2430&lt;85,AC1546,AC1546-(AC1546*'EN-TÊTE DÉLÉGUES'!$C$37))</f>
        <v>0</v>
      </c>
      <c r="AE1546" s="535">
        <f t="shared" si="274"/>
        <v>0.2</v>
      </c>
      <c r="AF1546" s="536">
        <f t="shared" si="270"/>
        <v>0</v>
      </c>
      <c r="AG1546" s="537">
        <f t="shared" si="271"/>
        <v>0</v>
      </c>
      <c r="AH1546" s="447"/>
      <c r="AI1546" s="447"/>
      <c r="AJ1546" s="447"/>
    </row>
    <row r="1547" spans="1:36" ht="12" customHeight="1" x14ac:dyDescent="0.15">
      <c r="A1547" s="98">
        <v>3760262412559</v>
      </c>
      <c r="B1547" s="324">
        <v>74</v>
      </c>
      <c r="C1547" s="340" t="s">
        <v>697</v>
      </c>
      <c r="D1547" s="104" t="s">
        <v>382</v>
      </c>
      <c r="E1547" s="99" t="s">
        <v>4812</v>
      </c>
      <c r="F1547" s="99" t="s">
        <v>4787</v>
      </c>
      <c r="G1547" s="99" t="s">
        <v>4919</v>
      </c>
      <c r="H1547" s="100">
        <f>VLOOKUP(A1547,'02.04.2024'!$A$2:$D$70989,3,FALSE)</f>
        <v>0</v>
      </c>
      <c r="I1547" s="100"/>
      <c r="J1547" s="101">
        <v>100</v>
      </c>
      <c r="K1547" s="121"/>
      <c r="L1547" s="121">
        <v>45406</v>
      </c>
      <c r="M1547" s="121"/>
      <c r="N1547" s="121" t="s">
        <v>1811</v>
      </c>
      <c r="O1547" s="102">
        <v>3760262412559</v>
      </c>
      <c r="P1547" s="102" t="s">
        <v>4920</v>
      </c>
      <c r="Q1547" s="102">
        <v>5087591</v>
      </c>
      <c r="R1547" s="327">
        <v>16.899999999999999</v>
      </c>
      <c r="S1547" s="124">
        <f t="shared" si="268"/>
        <v>14.083333333333332</v>
      </c>
      <c r="T1547" s="357">
        <v>0.2</v>
      </c>
      <c r="U1547" s="1077"/>
      <c r="V1547" s="240">
        <f t="shared" si="269"/>
        <v>0</v>
      </c>
      <c r="W1547" s="196">
        <f t="shared" si="273"/>
        <v>0</v>
      </c>
      <c r="X1547" s="662"/>
      <c r="AC1547" s="533">
        <f t="shared" si="272"/>
        <v>0</v>
      </c>
      <c r="AD1547" s="534">
        <f>IF($AC$2430&lt;85,AC1547,AC1547-(AC1547*'EN-TÊTE DÉLÉGUES'!$C$37))</f>
        <v>0</v>
      </c>
      <c r="AE1547" s="535">
        <f t="shared" si="274"/>
        <v>0.2</v>
      </c>
      <c r="AF1547" s="536">
        <f t="shared" si="270"/>
        <v>0</v>
      </c>
      <c r="AG1547" s="537">
        <f t="shared" si="271"/>
        <v>0</v>
      </c>
      <c r="AH1547" s="447"/>
      <c r="AI1547" s="447"/>
      <c r="AJ1547" s="447"/>
    </row>
    <row r="1548" spans="1:36" s="408" customFormat="1" ht="12" customHeight="1" x14ac:dyDescent="0.15">
      <c r="A1548" s="391">
        <v>9791036327018</v>
      </c>
      <c r="B1548" s="395">
        <v>74</v>
      </c>
      <c r="C1548" s="426" t="s">
        <v>727</v>
      </c>
      <c r="D1548" s="393" t="s">
        <v>382</v>
      </c>
      <c r="E1548" s="393" t="s">
        <v>844</v>
      </c>
      <c r="F1548" s="393" t="s">
        <v>5535</v>
      </c>
      <c r="G1548" s="393" t="s">
        <v>3061</v>
      </c>
      <c r="H1548" s="394">
        <f>VLOOKUP(A1548,'02.04.2024'!$A$2:$D$70989,3,FALSE)</f>
        <v>339</v>
      </c>
      <c r="I1548" s="395"/>
      <c r="J1548" s="414">
        <v>300</v>
      </c>
      <c r="K1548" s="396"/>
      <c r="L1548" s="396"/>
      <c r="M1548" s="396">
        <v>44440</v>
      </c>
      <c r="N1548" s="396"/>
      <c r="O1548" s="397">
        <v>9791036327018</v>
      </c>
      <c r="P1548" s="409" t="s">
        <v>3100</v>
      </c>
      <c r="Q1548" s="397">
        <v>1513074</v>
      </c>
      <c r="R1548" s="398">
        <v>11.9</v>
      </c>
      <c r="S1548" s="398">
        <f t="shared" si="268"/>
        <v>11.279620853080569</v>
      </c>
      <c r="T1548" s="399">
        <v>5.5E-2</v>
      </c>
      <c r="U1548" s="1077"/>
      <c r="V1548" s="400">
        <f>AC1548</f>
        <v>0</v>
      </c>
      <c r="W1548" s="401">
        <f t="shared" si="273"/>
        <v>0</v>
      </c>
      <c r="X1548" s="402"/>
      <c r="Y1548" s="402"/>
      <c r="Z1548" s="402"/>
      <c r="AA1548" s="402"/>
      <c r="AB1548" s="402"/>
      <c r="AC1548" s="403">
        <f>W1548/(1+AE1548)</f>
        <v>0</v>
      </c>
      <c r="AD1548" s="404">
        <f>IF($AC$2430&lt;85,AC1548,AC1548-(AC1548*'EN-TÊTE DÉLÉGUES'!$C$37))</f>
        <v>0</v>
      </c>
      <c r="AE1548" s="405">
        <f t="shared" si="274"/>
        <v>5.5E-2</v>
      </c>
      <c r="AF1548" s="406">
        <f>+AD1548*AE1548</f>
        <v>0</v>
      </c>
      <c r="AG1548" s="407">
        <f>+AD1548+AF1548</f>
        <v>0</v>
      </c>
    </row>
    <row r="1549" spans="1:36" s="408" customFormat="1" ht="12" customHeight="1" x14ac:dyDescent="0.15">
      <c r="A1549" s="449">
        <v>9791036303531</v>
      </c>
      <c r="B1549" s="395">
        <v>74</v>
      </c>
      <c r="C1549" s="393" t="s">
        <v>724</v>
      </c>
      <c r="D1549" s="393" t="s">
        <v>382</v>
      </c>
      <c r="E1549" s="393" t="s">
        <v>844</v>
      </c>
      <c r="F1549" s="393"/>
      <c r="G1549" s="450" t="s">
        <v>1706</v>
      </c>
      <c r="H1549" s="394">
        <f>VLOOKUP(A1549,'02.04.2024'!$A$2:$D$70989,3,FALSE)</f>
        <v>127</v>
      </c>
      <c r="I1549" s="395"/>
      <c r="J1549" s="414">
        <v>200</v>
      </c>
      <c r="K1549" s="396"/>
      <c r="L1549" s="396"/>
      <c r="M1549" s="396">
        <v>43587</v>
      </c>
      <c r="N1549" s="396"/>
      <c r="O1549" s="394">
        <v>9791036303531</v>
      </c>
      <c r="P1549" s="451" t="s">
        <v>1143</v>
      </c>
      <c r="Q1549" s="394">
        <v>4338913</v>
      </c>
      <c r="R1549" s="398">
        <v>16.899999999999999</v>
      </c>
      <c r="S1549" s="398">
        <f t="shared" si="268"/>
        <v>16.018957345971565</v>
      </c>
      <c r="T1549" s="452">
        <v>5.5E-2</v>
      </c>
      <c r="U1549" s="1077"/>
      <c r="V1549" s="400">
        <f>AC1549</f>
        <v>0</v>
      </c>
      <c r="W1549" s="401">
        <f t="shared" si="273"/>
        <v>0</v>
      </c>
      <c r="X1549" s="402"/>
      <c r="Y1549" s="402"/>
      <c r="Z1549" s="402"/>
      <c r="AA1549" s="402"/>
      <c r="AB1549" s="402"/>
      <c r="AC1549" s="403">
        <f>W1549/(1+AE1549)</f>
        <v>0</v>
      </c>
      <c r="AD1549" s="404">
        <f>IF($AC$2430&lt;85,AC1549,AC1549-(AC1549*'EN-TÊTE DÉLÉGUES'!$C$37))</f>
        <v>0</v>
      </c>
      <c r="AE1549" s="405">
        <f t="shared" si="274"/>
        <v>5.5E-2</v>
      </c>
      <c r="AF1549" s="406">
        <f>+AD1549*AE1549</f>
        <v>0</v>
      </c>
      <c r="AG1549" s="407">
        <f>+AD1549+AF1549</f>
        <v>0</v>
      </c>
    </row>
    <row r="1550" spans="1:36" s="408" customFormat="1" ht="12" customHeight="1" x14ac:dyDescent="0.15">
      <c r="A1550" s="391">
        <v>9791036342202</v>
      </c>
      <c r="B1550" s="414">
        <v>74</v>
      </c>
      <c r="C1550" s="426" t="s">
        <v>724</v>
      </c>
      <c r="D1550" s="393" t="s">
        <v>382</v>
      </c>
      <c r="E1550" s="450" t="s">
        <v>844</v>
      </c>
      <c r="F1550" s="393"/>
      <c r="G1550" s="393" t="s">
        <v>4167</v>
      </c>
      <c r="H1550" s="394">
        <f>VLOOKUP(A1550,'02.04.2024'!$A$2:$D$70989,3,FALSE)</f>
        <v>715</v>
      </c>
      <c r="I1550" s="394"/>
      <c r="J1550" s="395">
        <v>200</v>
      </c>
      <c r="K1550" s="396"/>
      <c r="L1550" s="396"/>
      <c r="M1550" s="396">
        <v>44832</v>
      </c>
      <c r="N1550" s="396"/>
      <c r="O1550" s="397">
        <v>9791036342202</v>
      </c>
      <c r="P1550" s="397" t="s">
        <v>3821</v>
      </c>
      <c r="Q1550" s="397">
        <v>8661867</v>
      </c>
      <c r="R1550" s="490">
        <v>11.9</v>
      </c>
      <c r="S1550" s="398">
        <f t="shared" si="268"/>
        <v>11.279620853080569</v>
      </c>
      <c r="T1550" s="399">
        <v>5.5E-2</v>
      </c>
      <c r="U1550" s="1077"/>
      <c r="V1550" s="400">
        <f>AC1550</f>
        <v>0</v>
      </c>
      <c r="W1550" s="401">
        <f t="shared" si="273"/>
        <v>0</v>
      </c>
      <c r="X1550" s="491"/>
      <c r="Y1550" s="402"/>
      <c r="Z1550" s="402"/>
      <c r="AA1550" s="402"/>
      <c r="AB1550" s="402"/>
      <c r="AC1550" s="403">
        <f>W1550/(1+AE1550)</f>
        <v>0</v>
      </c>
      <c r="AD1550" s="404">
        <f>IF($AC$2430&lt;85,AC1550,AC1550-(AC1550*'EN-TÊTE DÉLÉGUES'!$C$37))</f>
        <v>0</v>
      </c>
      <c r="AE1550" s="405">
        <f t="shared" si="274"/>
        <v>5.5E-2</v>
      </c>
      <c r="AF1550" s="406">
        <f>+AD1550*AE1550</f>
        <v>0</v>
      </c>
      <c r="AG1550" s="407">
        <f>+AD1550+AF1550</f>
        <v>0</v>
      </c>
      <c r="AH1550" s="492"/>
    </row>
    <row r="1551" spans="1:36" s="408" customFormat="1" ht="12" customHeight="1" x14ac:dyDescent="0.15">
      <c r="A1551" s="391">
        <v>9791036344015</v>
      </c>
      <c r="B1551" s="395">
        <v>74</v>
      </c>
      <c r="C1551" s="426" t="s">
        <v>724</v>
      </c>
      <c r="D1551" s="393" t="s">
        <v>382</v>
      </c>
      <c r="E1551" s="393" t="s">
        <v>844</v>
      </c>
      <c r="F1551" s="393"/>
      <c r="G1551" s="393" t="s">
        <v>3819</v>
      </c>
      <c r="H1551" s="394">
        <f>VLOOKUP(A1551,'02.04.2024'!$A$2:$D$70989,3,FALSE)</f>
        <v>1594</v>
      </c>
      <c r="I1551" s="394"/>
      <c r="J1551" s="395">
        <v>200</v>
      </c>
      <c r="K1551" s="396"/>
      <c r="L1551" s="396"/>
      <c r="M1551" s="396">
        <v>44797</v>
      </c>
      <c r="N1551" s="396"/>
      <c r="O1551" s="397">
        <v>9791036344015</v>
      </c>
      <c r="P1551" s="397" t="s">
        <v>3820</v>
      </c>
      <c r="Q1551" s="397">
        <v>1783597</v>
      </c>
      <c r="R1551" s="490">
        <v>12.9</v>
      </c>
      <c r="S1551" s="398">
        <f t="shared" si="268"/>
        <v>12.227488151658768</v>
      </c>
      <c r="T1551" s="399">
        <v>5.5E-2</v>
      </c>
      <c r="U1551" s="1077"/>
      <c r="V1551" s="400">
        <f t="shared" si="269"/>
        <v>0</v>
      </c>
      <c r="W1551" s="401">
        <f t="shared" si="273"/>
        <v>0</v>
      </c>
      <c r="X1551" s="491"/>
      <c r="Y1551" s="402"/>
      <c r="Z1551" s="402"/>
      <c r="AA1551" s="402"/>
      <c r="AB1551" s="402"/>
      <c r="AC1551" s="453">
        <f t="shared" si="272"/>
        <v>0</v>
      </c>
      <c r="AD1551" s="454">
        <f>IF($AC$2430&lt;85,AC1551,AC1551-(AC1551*'EN-TÊTE DÉLÉGUES'!$C$37))</f>
        <v>0</v>
      </c>
      <c r="AE1551" s="455">
        <f t="shared" si="274"/>
        <v>5.5E-2</v>
      </c>
      <c r="AF1551" s="456">
        <f t="shared" si="270"/>
        <v>0</v>
      </c>
      <c r="AG1551" s="457">
        <f t="shared" si="271"/>
        <v>0</v>
      </c>
      <c r="AH1551" s="492"/>
    </row>
    <row r="1552" spans="1:36" s="408" customFormat="1" ht="12" customHeight="1" x14ac:dyDescent="0.15">
      <c r="A1552" s="391">
        <v>9791036345821</v>
      </c>
      <c r="B1552" s="395">
        <v>74</v>
      </c>
      <c r="C1552" s="393" t="s">
        <v>697</v>
      </c>
      <c r="D1552" s="393" t="s">
        <v>382</v>
      </c>
      <c r="E1552" s="393" t="s">
        <v>844</v>
      </c>
      <c r="F1552" s="393"/>
      <c r="G1552" s="393" t="s">
        <v>3822</v>
      </c>
      <c r="H1552" s="394">
        <f>VLOOKUP(A1552,'02.04.2024'!$A$2:$D$70989,3,FALSE)</f>
        <v>1127</v>
      </c>
      <c r="I1552" s="394"/>
      <c r="J1552" s="395">
        <v>200</v>
      </c>
      <c r="K1552" s="396"/>
      <c r="L1552" s="396"/>
      <c r="M1552" s="396">
        <v>44818</v>
      </c>
      <c r="N1552" s="396"/>
      <c r="O1552" s="397">
        <v>9791036345821</v>
      </c>
      <c r="P1552" s="397" t="s">
        <v>3823</v>
      </c>
      <c r="Q1552" s="397">
        <v>3058437</v>
      </c>
      <c r="R1552" s="490">
        <v>10.9</v>
      </c>
      <c r="S1552" s="398">
        <f t="shared" si="268"/>
        <v>10.33175355450237</v>
      </c>
      <c r="T1552" s="399">
        <v>5.5E-2</v>
      </c>
      <c r="U1552" s="1077"/>
      <c r="V1552" s="400">
        <f>AC1552</f>
        <v>0</v>
      </c>
      <c r="W1552" s="401">
        <f t="shared" si="273"/>
        <v>0</v>
      </c>
      <c r="X1552" s="491"/>
      <c r="Y1552" s="402"/>
      <c r="Z1552" s="402"/>
      <c r="AA1552" s="402"/>
      <c r="AB1552" s="402"/>
      <c r="AC1552" s="403">
        <f>W1552/(1+AE1552)</f>
        <v>0</v>
      </c>
      <c r="AD1552" s="404">
        <f>IF($AC$2430&lt;85,AC1552,AC1552-(AC1552*'EN-TÊTE DÉLÉGUES'!$C$37))</f>
        <v>0</v>
      </c>
      <c r="AE1552" s="405">
        <f t="shared" si="274"/>
        <v>5.5E-2</v>
      </c>
      <c r="AF1552" s="406">
        <f>+AD1552*AE1552</f>
        <v>0</v>
      </c>
      <c r="AG1552" s="407">
        <f>+AD1552+AF1552</f>
        <v>0</v>
      </c>
      <c r="AH1552" s="492"/>
    </row>
    <row r="1553" spans="1:36" ht="12" customHeight="1" x14ac:dyDescent="0.15">
      <c r="A1553" s="98">
        <v>9791036358708</v>
      </c>
      <c r="B1553" s="356">
        <v>74</v>
      </c>
      <c r="C1553" s="99" t="s">
        <v>697</v>
      </c>
      <c r="D1553" s="99" t="s">
        <v>382</v>
      </c>
      <c r="E1553" s="99" t="s">
        <v>844</v>
      </c>
      <c r="F1553" s="99"/>
      <c r="G1553" s="99" t="s">
        <v>5165</v>
      </c>
      <c r="H1553" s="100">
        <f>VLOOKUP(A1553,'02.04.2024'!$A$2:$D$70989,3,FALSE)</f>
        <v>0</v>
      </c>
      <c r="I1553" s="101"/>
      <c r="J1553" s="101">
        <v>100</v>
      </c>
      <c r="K1553" s="121"/>
      <c r="L1553" s="121">
        <v>45414</v>
      </c>
      <c r="M1553" s="121"/>
      <c r="N1553" s="121" t="s">
        <v>1811</v>
      </c>
      <c r="O1553" s="102">
        <v>9791036358708</v>
      </c>
      <c r="P1553" s="103" t="s">
        <v>5166</v>
      </c>
      <c r="Q1553" s="101">
        <v>3964139</v>
      </c>
      <c r="R1553" s="124">
        <v>10.9</v>
      </c>
      <c r="S1553" s="124">
        <f t="shared" si="268"/>
        <v>10.33175355450237</v>
      </c>
      <c r="T1553" s="355">
        <v>5.5E-2</v>
      </c>
      <c r="U1553" s="1077"/>
      <c r="V1553" s="240">
        <f t="shared" si="269"/>
        <v>0</v>
      </c>
      <c r="W1553" s="196">
        <f t="shared" si="273"/>
        <v>0</v>
      </c>
      <c r="X1553" s="491"/>
      <c r="Y1553" s="402"/>
      <c r="Z1553" s="402"/>
      <c r="AA1553" s="402"/>
      <c r="AB1553" s="402"/>
      <c r="AC1553" s="453">
        <f t="shared" si="272"/>
        <v>0</v>
      </c>
      <c r="AD1553" s="454">
        <f>IF($AC$2430&lt;85,AC1553,AC1553-(AC1553*'EN-TÊTE DÉLÉGUES'!$C$37))</f>
        <v>0</v>
      </c>
      <c r="AE1553" s="455">
        <f t="shared" si="274"/>
        <v>5.5E-2</v>
      </c>
      <c r="AF1553" s="456">
        <f t="shared" si="270"/>
        <v>0</v>
      </c>
      <c r="AG1553" s="457">
        <f t="shared" si="271"/>
        <v>0</v>
      </c>
      <c r="AH1553" s="447"/>
      <c r="AI1553" s="448"/>
      <c r="AJ1553" s="447"/>
    </row>
    <row r="1554" spans="1:36" s="408" customFormat="1" ht="12" customHeight="1" x14ac:dyDescent="0.15">
      <c r="A1554" s="391">
        <v>9791036347153</v>
      </c>
      <c r="B1554" s="395">
        <v>74</v>
      </c>
      <c r="C1554" s="450" t="s">
        <v>651</v>
      </c>
      <c r="D1554" s="450" t="s">
        <v>382</v>
      </c>
      <c r="E1554" s="450" t="s">
        <v>844</v>
      </c>
      <c r="F1554" s="450" t="s">
        <v>1049</v>
      </c>
      <c r="G1554" s="393" t="s">
        <v>3816</v>
      </c>
      <c r="H1554" s="394">
        <f>VLOOKUP(A1554,'02.04.2024'!$A$2:$D$70989,3,FALSE)</f>
        <v>902</v>
      </c>
      <c r="I1554" s="394"/>
      <c r="J1554" s="395">
        <v>200</v>
      </c>
      <c r="K1554" s="396"/>
      <c r="L1554" s="396"/>
      <c r="M1554" s="396">
        <v>44804</v>
      </c>
      <c r="N1554" s="396"/>
      <c r="O1554" s="397">
        <v>9791036347153</v>
      </c>
      <c r="P1554" s="397" t="s">
        <v>3817</v>
      </c>
      <c r="Q1554" s="397">
        <v>3598060</v>
      </c>
      <c r="R1554" s="490">
        <v>11.9</v>
      </c>
      <c r="S1554" s="398">
        <f t="shared" si="268"/>
        <v>11.279620853080569</v>
      </c>
      <c r="T1554" s="452">
        <v>5.5E-2</v>
      </c>
      <c r="U1554" s="1077"/>
      <c r="V1554" s="400">
        <f t="shared" si="269"/>
        <v>0</v>
      </c>
      <c r="W1554" s="401">
        <f t="shared" si="273"/>
        <v>0</v>
      </c>
      <c r="X1554" s="491"/>
      <c r="Y1554" s="402"/>
      <c r="Z1554" s="402"/>
      <c r="AA1554" s="402"/>
      <c r="AB1554" s="402"/>
      <c r="AC1554" s="453">
        <f t="shared" si="272"/>
        <v>0</v>
      </c>
      <c r="AD1554" s="454">
        <f>IF($AC$2430&lt;85,AC1554,AC1554-(AC1554*'EN-TÊTE DÉLÉGUES'!$C$37))</f>
        <v>0</v>
      </c>
      <c r="AE1554" s="455">
        <f t="shared" si="274"/>
        <v>5.5E-2</v>
      </c>
      <c r="AF1554" s="456">
        <f t="shared" si="270"/>
        <v>0</v>
      </c>
      <c r="AG1554" s="457">
        <f t="shared" si="271"/>
        <v>0</v>
      </c>
      <c r="AH1554" s="492"/>
    </row>
    <row r="1555" spans="1:36" s="408" customFormat="1" ht="12" customHeight="1" x14ac:dyDescent="0.15">
      <c r="A1555" s="391">
        <v>9791036325519</v>
      </c>
      <c r="B1555" s="414">
        <v>74</v>
      </c>
      <c r="C1555" s="450" t="s">
        <v>651</v>
      </c>
      <c r="D1555" s="450" t="s">
        <v>382</v>
      </c>
      <c r="E1555" s="450" t="s">
        <v>844</v>
      </c>
      <c r="F1555" s="450" t="s">
        <v>1049</v>
      </c>
      <c r="G1555" s="450" t="s">
        <v>2184</v>
      </c>
      <c r="H1555" s="394">
        <f>VLOOKUP(A1555,'02.04.2024'!$A$2:$D$70989,3,FALSE)</f>
        <v>788</v>
      </c>
      <c r="I1555" s="395"/>
      <c r="J1555" s="395">
        <v>850</v>
      </c>
      <c r="K1555" s="396"/>
      <c r="L1555" s="396"/>
      <c r="M1555" s="396">
        <v>44363</v>
      </c>
      <c r="N1555" s="396"/>
      <c r="O1555" s="397">
        <v>9791036325519</v>
      </c>
      <c r="P1555" s="409" t="s">
        <v>2183</v>
      </c>
      <c r="Q1555" s="397">
        <v>8325399</v>
      </c>
      <c r="R1555" s="398">
        <v>11.9</v>
      </c>
      <c r="S1555" s="398">
        <f t="shared" si="268"/>
        <v>11.279620853080569</v>
      </c>
      <c r="T1555" s="399">
        <v>5.5E-2</v>
      </c>
      <c r="U1555" s="1077"/>
      <c r="V1555" s="400">
        <f t="shared" si="269"/>
        <v>0</v>
      </c>
      <c r="W1555" s="401">
        <f t="shared" si="273"/>
        <v>0</v>
      </c>
      <c r="X1555" s="402"/>
      <c r="Y1555" s="402"/>
      <c r="Z1555" s="402"/>
      <c r="AA1555" s="402"/>
      <c r="AB1555" s="402"/>
      <c r="AC1555" s="403">
        <f t="shared" si="272"/>
        <v>0</v>
      </c>
      <c r="AD1555" s="404">
        <f>IF($AC$2430&lt;85,AC1555,AC1555-(AC1555*'EN-TÊTE DÉLÉGUES'!$C$37))</f>
        <v>0</v>
      </c>
      <c r="AE1555" s="405">
        <f t="shared" si="274"/>
        <v>5.5E-2</v>
      </c>
      <c r="AF1555" s="406">
        <f t="shared" si="270"/>
        <v>0</v>
      </c>
      <c r="AG1555" s="407">
        <f t="shared" si="271"/>
        <v>0</v>
      </c>
    </row>
    <row r="1556" spans="1:36" s="408" customFormat="1" ht="12" customHeight="1" x14ac:dyDescent="0.15">
      <c r="A1556" s="391">
        <v>9791036330506</v>
      </c>
      <c r="B1556" s="414">
        <v>74</v>
      </c>
      <c r="C1556" s="450" t="s">
        <v>651</v>
      </c>
      <c r="D1556" s="450" t="s">
        <v>382</v>
      </c>
      <c r="E1556" s="450" t="s">
        <v>844</v>
      </c>
      <c r="F1556" s="450" t="s">
        <v>1049</v>
      </c>
      <c r="G1556" s="450" t="s">
        <v>3948</v>
      </c>
      <c r="H1556" s="394">
        <f>VLOOKUP(A1556,'02.04.2024'!$A$2:$D$70989,3,FALSE)</f>
        <v>2299</v>
      </c>
      <c r="I1556" s="395"/>
      <c r="J1556" s="395">
        <v>200</v>
      </c>
      <c r="K1556" s="396"/>
      <c r="L1556" s="396"/>
      <c r="M1556" s="396">
        <v>44727</v>
      </c>
      <c r="N1556" s="396"/>
      <c r="O1556" s="397">
        <v>9791036330506</v>
      </c>
      <c r="P1556" s="409" t="s">
        <v>3356</v>
      </c>
      <c r="Q1556" s="397">
        <v>3825571</v>
      </c>
      <c r="R1556" s="398">
        <v>11.9</v>
      </c>
      <c r="S1556" s="398">
        <f t="shared" si="268"/>
        <v>11.279620853080569</v>
      </c>
      <c r="T1556" s="399">
        <v>5.5E-2</v>
      </c>
      <c r="U1556" s="1077"/>
      <c r="V1556" s="400">
        <f t="shared" si="269"/>
        <v>0</v>
      </c>
      <c r="W1556" s="401">
        <f t="shared" si="273"/>
        <v>0</v>
      </c>
      <c r="X1556" s="402"/>
      <c r="Y1556" s="402"/>
      <c r="Z1556" s="402"/>
      <c r="AA1556" s="402"/>
      <c r="AB1556" s="402"/>
      <c r="AC1556" s="453">
        <f t="shared" si="272"/>
        <v>0</v>
      </c>
      <c r="AD1556" s="454">
        <f>IF($AC$2430&lt;85,AC1556,AC1556-(AC1556*'EN-TÊTE DÉLÉGUES'!$C$37))</f>
        <v>0</v>
      </c>
      <c r="AE1556" s="455">
        <f t="shared" si="274"/>
        <v>5.5E-2</v>
      </c>
      <c r="AF1556" s="456">
        <f t="shared" si="270"/>
        <v>0</v>
      </c>
      <c r="AG1556" s="457">
        <f t="shared" si="271"/>
        <v>0</v>
      </c>
    </row>
    <row r="1557" spans="1:36" s="408" customFormat="1" ht="12" customHeight="1" x14ac:dyDescent="0.15">
      <c r="A1557" s="391">
        <v>9791036315466</v>
      </c>
      <c r="B1557" s="414">
        <v>74</v>
      </c>
      <c r="C1557" s="450" t="s">
        <v>651</v>
      </c>
      <c r="D1557" s="450" t="s">
        <v>382</v>
      </c>
      <c r="E1557" s="450" t="s">
        <v>844</v>
      </c>
      <c r="F1557" s="450" t="s">
        <v>1049</v>
      </c>
      <c r="G1557" s="450" t="s">
        <v>1924</v>
      </c>
      <c r="H1557" s="394">
        <f>VLOOKUP(A1557,'02.04.2024'!$A$2:$D$70989,3,FALSE)</f>
        <v>1405</v>
      </c>
      <c r="I1557" s="395"/>
      <c r="J1557" s="395">
        <v>850</v>
      </c>
      <c r="K1557" s="396"/>
      <c r="L1557" s="396"/>
      <c r="M1557" s="396">
        <v>44055</v>
      </c>
      <c r="N1557" s="396"/>
      <c r="O1557" s="397">
        <v>9791036315466</v>
      </c>
      <c r="P1557" s="409" t="s">
        <v>1925</v>
      </c>
      <c r="Q1557" s="397">
        <v>1230840</v>
      </c>
      <c r="R1557" s="398">
        <v>11.9</v>
      </c>
      <c r="S1557" s="398">
        <f t="shared" si="268"/>
        <v>11.279620853080569</v>
      </c>
      <c r="T1557" s="399">
        <v>5.5E-2</v>
      </c>
      <c r="U1557" s="1077"/>
      <c r="V1557" s="400">
        <f t="shared" si="269"/>
        <v>0</v>
      </c>
      <c r="W1557" s="401">
        <f t="shared" si="273"/>
        <v>0</v>
      </c>
      <c r="X1557" s="402"/>
      <c r="Y1557" s="402"/>
      <c r="Z1557" s="402"/>
      <c r="AA1557" s="402"/>
      <c r="AB1557" s="402"/>
      <c r="AC1557" s="403">
        <f t="shared" si="272"/>
        <v>0</v>
      </c>
      <c r="AD1557" s="404">
        <f>IF($AC$2430&lt;85,AC1557,AC1557-(AC1557*'EN-TÊTE DÉLÉGUES'!$C$37))</f>
        <v>0</v>
      </c>
      <c r="AE1557" s="405">
        <f t="shared" si="274"/>
        <v>5.5E-2</v>
      </c>
      <c r="AF1557" s="406">
        <f t="shared" ref="AF1557:AF1618" si="275">+AD1557*AE1557</f>
        <v>0</v>
      </c>
      <c r="AG1557" s="407">
        <f t="shared" ref="AG1557:AG1618" si="276">+AD1557+AF1557</f>
        <v>0</v>
      </c>
    </row>
    <row r="1558" spans="1:36" s="446" customFormat="1" ht="12" customHeight="1" x14ac:dyDescent="0.15">
      <c r="A1558" s="427">
        <v>9791036355561</v>
      </c>
      <c r="B1558" s="481">
        <v>74</v>
      </c>
      <c r="C1558" s="430" t="s">
        <v>651</v>
      </c>
      <c r="D1558" s="430" t="s">
        <v>382</v>
      </c>
      <c r="E1558" s="430" t="s">
        <v>844</v>
      </c>
      <c r="F1558" s="430" t="s">
        <v>5536</v>
      </c>
      <c r="G1558" s="430" t="s">
        <v>4605</v>
      </c>
      <c r="H1558" s="431">
        <f>VLOOKUP(A1558,'02.04.2024'!$A$2:$D$70989,3,FALSE)</f>
        <v>2002</v>
      </c>
      <c r="I1558" s="432"/>
      <c r="J1558" s="432">
        <v>200</v>
      </c>
      <c r="K1558" s="433"/>
      <c r="L1558" s="433"/>
      <c r="M1558" s="433">
        <v>45217</v>
      </c>
      <c r="N1558" s="433" t="s">
        <v>1811</v>
      </c>
      <c r="O1558" s="434">
        <v>9791036355561</v>
      </c>
      <c r="P1558" s="435" t="s">
        <v>4604</v>
      </c>
      <c r="Q1558" s="434">
        <v>1089148</v>
      </c>
      <c r="R1558" s="436">
        <v>13.9</v>
      </c>
      <c r="S1558" s="436">
        <f t="shared" si="268"/>
        <v>13.175355450236967</v>
      </c>
      <c r="T1558" s="471">
        <v>5.5E-2</v>
      </c>
      <c r="U1558" s="1082"/>
      <c r="V1558" s="438">
        <f>AC1558</f>
        <v>0</v>
      </c>
      <c r="W1558" s="439">
        <f t="shared" si="273"/>
        <v>0</v>
      </c>
      <c r="X1558" s="440"/>
      <c r="Y1558" s="440"/>
      <c r="Z1558" s="440"/>
      <c r="AA1558" s="440"/>
      <c r="AB1558" s="440"/>
      <c r="AC1558" s="441">
        <f>W1558/(1+AE1558)</f>
        <v>0</v>
      </c>
      <c r="AD1558" s="442">
        <f>IF($AC$2430&lt;85,AC1558,AC1558-(AC1558*'EN-TÊTE DÉLÉGUES'!$C$37))</f>
        <v>0</v>
      </c>
      <c r="AE1558" s="443">
        <f t="shared" si="274"/>
        <v>5.5E-2</v>
      </c>
      <c r="AF1558" s="444">
        <f>+AD1558*AE1558</f>
        <v>0</v>
      </c>
      <c r="AG1558" s="445">
        <f>+AD1558+AF1558</f>
        <v>0</v>
      </c>
    </row>
    <row r="1559" spans="1:36" s="446" customFormat="1" ht="12" customHeight="1" x14ac:dyDescent="0.15">
      <c r="A1559" s="937">
        <v>9791036359538</v>
      </c>
      <c r="B1559" s="951">
        <v>74</v>
      </c>
      <c r="C1559" s="952" t="s">
        <v>651</v>
      </c>
      <c r="D1559" s="953" t="s">
        <v>382</v>
      </c>
      <c r="E1559" s="939" t="s">
        <v>844</v>
      </c>
      <c r="F1559" s="939" t="s">
        <v>5536</v>
      </c>
      <c r="G1559" s="939" t="s">
        <v>4863</v>
      </c>
      <c r="H1559" s="941">
        <f>VLOOKUP(A1559,'02.04.2024'!$A$2:$D$70989,3,FALSE)</f>
        <v>1918</v>
      </c>
      <c r="I1559" s="941"/>
      <c r="J1559" s="938">
        <v>200</v>
      </c>
      <c r="K1559" s="942"/>
      <c r="L1559" s="942"/>
      <c r="M1559" s="942">
        <v>45350</v>
      </c>
      <c r="N1559" s="942" t="s">
        <v>1811</v>
      </c>
      <c r="O1559" s="943">
        <v>9791036359538</v>
      </c>
      <c r="P1559" s="943" t="s">
        <v>4864</v>
      </c>
      <c r="Q1559" s="943">
        <v>4877388</v>
      </c>
      <c r="R1559" s="954">
        <v>13.9</v>
      </c>
      <c r="S1559" s="945">
        <f t="shared" si="268"/>
        <v>13.175355450236967</v>
      </c>
      <c r="T1559" s="955">
        <v>5.5E-2</v>
      </c>
      <c r="U1559" s="1082"/>
      <c r="V1559" s="947">
        <f>AC1559</f>
        <v>0</v>
      </c>
      <c r="W1559" s="948">
        <f t="shared" si="273"/>
        <v>0</v>
      </c>
      <c r="X1559" s="440"/>
      <c r="Y1559" s="440"/>
      <c r="Z1559" s="440"/>
      <c r="AA1559" s="440"/>
      <c r="AB1559" s="440"/>
      <c r="AC1559" s="441">
        <f>W1559/(1+AE1559)</f>
        <v>0</v>
      </c>
      <c r="AD1559" s="442">
        <f>IF($AC$2430&lt;85,AC1559,AC1559-(AC1559*'EN-TÊTE DÉLÉGUES'!$C$37))</f>
        <v>0</v>
      </c>
      <c r="AE1559" s="443">
        <f t="shared" si="274"/>
        <v>5.5E-2</v>
      </c>
      <c r="AF1559" s="444">
        <f>+AD1559*AE1559</f>
        <v>0</v>
      </c>
      <c r="AG1559" s="445">
        <f>+AD1559+AF1559</f>
        <v>0</v>
      </c>
    </row>
    <row r="1560" spans="1:36" s="994" customFormat="1" ht="12" customHeight="1" x14ac:dyDescent="0.15">
      <c r="A1560" s="1015">
        <v>9791036325304</v>
      </c>
      <c r="B1560" s="1018">
        <v>75</v>
      </c>
      <c r="C1560" s="1026" t="s">
        <v>651</v>
      </c>
      <c r="D1560" s="1026" t="s">
        <v>382</v>
      </c>
      <c r="E1560" s="1027" t="s">
        <v>844</v>
      </c>
      <c r="F1560" s="1026" t="s">
        <v>5537</v>
      </c>
      <c r="G1560" s="1026" t="s">
        <v>2170</v>
      </c>
      <c r="H1560" s="1016">
        <f>VLOOKUP(A1560,'02.04.2024'!$A$2:$D$70989,3,FALSE)</f>
        <v>2</v>
      </c>
      <c r="I1560" s="1018"/>
      <c r="J1560" s="1018">
        <v>200</v>
      </c>
      <c r="K1560" s="1019"/>
      <c r="L1560" s="1019"/>
      <c r="M1560" s="1019">
        <v>44293</v>
      </c>
      <c r="N1560" s="1019"/>
      <c r="O1560" s="1020">
        <v>9791036325304</v>
      </c>
      <c r="P1560" s="1096" t="s">
        <v>2169</v>
      </c>
      <c r="Q1560" s="1020">
        <v>8298212</v>
      </c>
      <c r="R1560" s="1022">
        <v>13.9</v>
      </c>
      <c r="S1560" s="1022">
        <f t="shared" si="268"/>
        <v>13.175355450236967</v>
      </c>
      <c r="T1560" s="1032">
        <v>5.5E-2</v>
      </c>
      <c r="U1560" s="1097"/>
      <c r="V1560" s="1024">
        <f t="shared" si="269"/>
        <v>0</v>
      </c>
      <c r="W1560" s="1025">
        <f t="shared" si="273"/>
        <v>0</v>
      </c>
      <c r="X1560" s="998"/>
      <c r="Y1560" s="998"/>
      <c r="Z1560" s="998"/>
      <c r="AA1560" s="998"/>
      <c r="AB1560" s="998"/>
      <c r="AC1560" s="421">
        <f t="shared" si="272"/>
        <v>0</v>
      </c>
      <c r="AD1560" s="422">
        <f>IF($AC$2430&lt;85,AC1560,AC1560-(AC1560*'EN-TÊTE DÉLÉGUES'!$C$37))</f>
        <v>0</v>
      </c>
      <c r="AE1560" s="423">
        <f t="shared" si="274"/>
        <v>5.5E-2</v>
      </c>
      <c r="AF1560" s="424">
        <f t="shared" si="275"/>
        <v>0</v>
      </c>
      <c r="AG1560" s="425">
        <f t="shared" si="276"/>
        <v>0</v>
      </c>
    </row>
    <row r="1561" spans="1:36" s="408" customFormat="1" ht="12" customHeight="1" x14ac:dyDescent="0.15">
      <c r="A1561" s="391">
        <v>9791036310416</v>
      </c>
      <c r="B1561" s="395">
        <v>75</v>
      </c>
      <c r="C1561" s="450" t="s">
        <v>651</v>
      </c>
      <c r="D1561" s="450" t="s">
        <v>382</v>
      </c>
      <c r="E1561" s="393" t="s">
        <v>844</v>
      </c>
      <c r="F1561" s="450" t="s">
        <v>5537</v>
      </c>
      <c r="G1561" s="393" t="s">
        <v>1529</v>
      </c>
      <c r="H1561" s="394">
        <f>VLOOKUP(A1561,'02.04.2024'!$A$2:$D$70989,3,FALSE)</f>
        <v>313</v>
      </c>
      <c r="I1561" s="395"/>
      <c r="J1561" s="414">
        <v>200</v>
      </c>
      <c r="K1561" s="396"/>
      <c r="L1561" s="396"/>
      <c r="M1561" s="396">
        <v>43810</v>
      </c>
      <c r="N1561" s="396"/>
      <c r="O1561" s="397">
        <v>9791036310416</v>
      </c>
      <c r="P1561" s="409" t="s">
        <v>1328</v>
      </c>
      <c r="Q1561" s="397">
        <v>4865375</v>
      </c>
      <c r="R1561" s="398">
        <v>13.9</v>
      </c>
      <c r="S1561" s="398">
        <f t="shared" si="268"/>
        <v>13.175355450236967</v>
      </c>
      <c r="T1561" s="399">
        <v>5.5E-2</v>
      </c>
      <c r="U1561" s="1077"/>
      <c r="V1561" s="400">
        <f t="shared" si="269"/>
        <v>0</v>
      </c>
      <c r="W1561" s="401">
        <f t="shared" si="273"/>
        <v>0</v>
      </c>
      <c r="X1561" s="402"/>
      <c r="Y1561" s="402"/>
      <c r="Z1561" s="402"/>
      <c r="AA1561" s="402"/>
      <c r="AB1561" s="402"/>
      <c r="AC1561" s="403">
        <f t="shared" si="272"/>
        <v>0</v>
      </c>
      <c r="AD1561" s="404">
        <f>IF($AC$2430&lt;85,AC1561,AC1561-(AC1561*'EN-TÊTE DÉLÉGUES'!$C$37))</f>
        <v>0</v>
      </c>
      <c r="AE1561" s="405">
        <f t="shared" si="274"/>
        <v>5.5E-2</v>
      </c>
      <c r="AF1561" s="406">
        <f t="shared" si="275"/>
        <v>0</v>
      </c>
      <c r="AG1561" s="407">
        <f t="shared" si="276"/>
        <v>0</v>
      </c>
    </row>
    <row r="1562" spans="1:36" s="408" customFormat="1" ht="12" customHeight="1" x14ac:dyDescent="0.15">
      <c r="A1562" s="391">
        <v>9791036328978</v>
      </c>
      <c r="B1562" s="395">
        <v>75</v>
      </c>
      <c r="C1562" s="393" t="s">
        <v>651</v>
      </c>
      <c r="D1562" s="393" t="s">
        <v>382</v>
      </c>
      <c r="E1562" s="393" t="s">
        <v>844</v>
      </c>
      <c r="F1562" s="450" t="s">
        <v>5537</v>
      </c>
      <c r="G1562" s="450" t="s">
        <v>2744</v>
      </c>
      <c r="H1562" s="394">
        <f>VLOOKUP(A1562,'02.04.2024'!$A$2:$D$70989,3,FALSE)</f>
        <v>2694</v>
      </c>
      <c r="I1562" s="395"/>
      <c r="J1562" s="395">
        <v>800</v>
      </c>
      <c r="K1562" s="396"/>
      <c r="L1562" s="396"/>
      <c r="M1562" s="396">
        <v>44510</v>
      </c>
      <c r="N1562" s="395"/>
      <c r="O1562" s="397">
        <v>9791036328978</v>
      </c>
      <c r="P1562" s="395" t="s">
        <v>2743</v>
      </c>
      <c r="Q1562" s="395">
        <v>2933180</v>
      </c>
      <c r="R1562" s="398">
        <v>13.9</v>
      </c>
      <c r="S1562" s="398">
        <f t="shared" si="268"/>
        <v>13.175355450236967</v>
      </c>
      <c r="T1562" s="399">
        <v>5.5E-2</v>
      </c>
      <c r="U1562" s="1077"/>
      <c r="V1562" s="400">
        <f t="shared" si="269"/>
        <v>0</v>
      </c>
      <c r="W1562" s="401">
        <f t="shared" si="273"/>
        <v>0</v>
      </c>
      <c r="X1562" s="402"/>
      <c r="Y1562" s="402"/>
      <c r="Z1562" s="402"/>
      <c r="AA1562" s="402"/>
      <c r="AB1562" s="402"/>
      <c r="AC1562" s="403">
        <f t="shared" si="272"/>
        <v>0</v>
      </c>
      <c r="AD1562" s="404">
        <f>IF($AC$2430&lt;85,AC1562,AC1562-(AC1562*'EN-TÊTE DÉLÉGUES'!$C$37))</f>
        <v>0</v>
      </c>
      <c r="AE1562" s="405">
        <f t="shared" si="274"/>
        <v>5.5E-2</v>
      </c>
      <c r="AF1562" s="406">
        <f t="shared" si="275"/>
        <v>0</v>
      </c>
      <c r="AG1562" s="407">
        <f t="shared" si="276"/>
        <v>0</v>
      </c>
    </row>
    <row r="1563" spans="1:36" s="446" customFormat="1" ht="12" customHeight="1" x14ac:dyDescent="0.15">
      <c r="A1563" s="427">
        <v>9791036352584</v>
      </c>
      <c r="B1563" s="432">
        <v>75</v>
      </c>
      <c r="C1563" s="429" t="s">
        <v>651</v>
      </c>
      <c r="D1563" s="429" t="s">
        <v>382</v>
      </c>
      <c r="E1563" s="592" t="s">
        <v>844</v>
      </c>
      <c r="F1563" s="465" t="s">
        <v>5537</v>
      </c>
      <c r="G1563" s="469" t="s">
        <v>4293</v>
      </c>
      <c r="H1563" s="431">
        <f>VLOOKUP(A1563,'02.04.2024'!$A$2:$D$70989,3,FALSE)</f>
        <v>2918</v>
      </c>
      <c r="I1563" s="432"/>
      <c r="J1563" s="432">
        <v>200</v>
      </c>
      <c r="K1563" s="433"/>
      <c r="L1563" s="433"/>
      <c r="M1563" s="433">
        <v>45070</v>
      </c>
      <c r="N1563" s="434" t="s">
        <v>1811</v>
      </c>
      <c r="O1563" s="434">
        <v>9791036352584</v>
      </c>
      <c r="P1563" s="434" t="s">
        <v>4290</v>
      </c>
      <c r="Q1563" s="470">
        <v>6552813</v>
      </c>
      <c r="R1563" s="436">
        <v>13.9</v>
      </c>
      <c r="S1563" s="436">
        <f t="shared" si="268"/>
        <v>13.175355450236967</v>
      </c>
      <c r="T1563" s="471">
        <v>5.5E-2</v>
      </c>
      <c r="U1563" s="1082"/>
      <c r="V1563" s="438">
        <f t="shared" si="269"/>
        <v>0</v>
      </c>
      <c r="W1563" s="439">
        <f t="shared" si="273"/>
        <v>0</v>
      </c>
      <c r="X1563" s="440"/>
      <c r="Y1563" s="440"/>
      <c r="Z1563" s="440"/>
      <c r="AA1563" s="440"/>
      <c r="AB1563" s="440"/>
      <c r="AC1563" s="453">
        <f t="shared" si="272"/>
        <v>0</v>
      </c>
      <c r="AD1563" s="454">
        <f>IF($AC$2430&lt;85,AC1563,AC1563-(AC1563*'EN-TÊTE DÉLÉGUES'!$C$37))</f>
        <v>0</v>
      </c>
      <c r="AE1563" s="455">
        <f t="shared" si="274"/>
        <v>5.5E-2</v>
      </c>
      <c r="AF1563" s="456">
        <f t="shared" si="275"/>
        <v>0</v>
      </c>
      <c r="AG1563" s="457">
        <f t="shared" si="276"/>
        <v>0</v>
      </c>
    </row>
    <row r="1564" spans="1:36" s="995" customFormat="1" ht="12" customHeight="1" x14ac:dyDescent="0.15">
      <c r="A1564" s="1180">
        <v>9791036344275</v>
      </c>
      <c r="B1564" s="1018">
        <v>75</v>
      </c>
      <c r="C1564" s="1026" t="s">
        <v>651</v>
      </c>
      <c r="D1564" s="1026" t="s">
        <v>382</v>
      </c>
      <c r="E1564" s="1027" t="s">
        <v>844</v>
      </c>
      <c r="F1564" s="1026" t="s">
        <v>5537</v>
      </c>
      <c r="G1564" s="1026" t="s">
        <v>4155</v>
      </c>
      <c r="H1564" s="1016">
        <f>VLOOKUP(A1564,'02.04.2024'!$A$2:$D$70989,3,FALSE)</f>
        <v>29</v>
      </c>
      <c r="I1564" s="1181"/>
      <c r="J1564" s="1181">
        <v>200</v>
      </c>
      <c r="K1564" s="1134"/>
      <c r="L1564" s="1134"/>
      <c r="M1564" s="1182">
        <v>44874</v>
      </c>
      <c r="N1564" s="1182"/>
      <c r="O1564" s="1016">
        <v>9791036344275</v>
      </c>
      <c r="P1564" s="1183" t="s">
        <v>3879</v>
      </c>
      <c r="Q1564" s="1028">
        <v>1939177</v>
      </c>
      <c r="R1564" s="1184">
        <v>13.9</v>
      </c>
      <c r="S1564" s="1022">
        <f t="shared" si="268"/>
        <v>13.175355450236967</v>
      </c>
      <c r="T1564" s="1185">
        <v>5.5E-2</v>
      </c>
      <c r="U1564" s="1077"/>
      <c r="V1564" s="1024">
        <f t="shared" si="269"/>
        <v>0</v>
      </c>
      <c r="W1564" s="1025">
        <f t="shared" si="273"/>
        <v>0</v>
      </c>
      <c r="AC1564" s="453">
        <f t="shared" si="272"/>
        <v>0</v>
      </c>
      <c r="AD1564" s="454">
        <f>IF($AC$2430&lt;85,AC1564,AC1564-(AC1564*'EN-TÊTE DÉLÉGUES'!$C$37))</f>
        <v>0</v>
      </c>
      <c r="AE1564" s="455">
        <f t="shared" si="274"/>
        <v>5.5E-2</v>
      </c>
      <c r="AF1564" s="456">
        <f t="shared" si="275"/>
        <v>0</v>
      </c>
      <c r="AG1564" s="457">
        <f t="shared" si="276"/>
        <v>0</v>
      </c>
    </row>
    <row r="1565" spans="1:36" s="408" customFormat="1" ht="12" customHeight="1" x14ac:dyDescent="0.15">
      <c r="A1565" s="391">
        <v>9791036337734</v>
      </c>
      <c r="B1565" s="395">
        <v>75</v>
      </c>
      <c r="C1565" s="450" t="s">
        <v>651</v>
      </c>
      <c r="D1565" s="450" t="s">
        <v>382</v>
      </c>
      <c r="E1565" s="393" t="s">
        <v>844</v>
      </c>
      <c r="F1565" s="450" t="s">
        <v>5537</v>
      </c>
      <c r="G1565" s="450" t="s">
        <v>3351</v>
      </c>
      <c r="H1565" s="394">
        <f>VLOOKUP(A1565,'02.04.2024'!$A$2:$D$70989,3,FALSE)</f>
        <v>1214</v>
      </c>
      <c r="I1565" s="395"/>
      <c r="J1565" s="395">
        <v>200</v>
      </c>
      <c r="K1565" s="396"/>
      <c r="L1565" s="396"/>
      <c r="M1565" s="396">
        <v>44664</v>
      </c>
      <c r="N1565" s="396"/>
      <c r="O1565" s="397">
        <v>9791036337734</v>
      </c>
      <c r="P1565" s="409" t="s">
        <v>3352</v>
      </c>
      <c r="Q1565" s="397">
        <v>6782522</v>
      </c>
      <c r="R1565" s="398">
        <v>13.9</v>
      </c>
      <c r="S1565" s="398">
        <f t="shared" si="268"/>
        <v>13.175355450236967</v>
      </c>
      <c r="T1565" s="399">
        <v>5.5E-2</v>
      </c>
      <c r="U1565" s="1077"/>
      <c r="V1565" s="400">
        <f t="shared" si="269"/>
        <v>0</v>
      </c>
      <c r="W1565" s="401">
        <f t="shared" si="273"/>
        <v>0</v>
      </c>
      <c r="X1565" s="402"/>
      <c r="Y1565" s="402"/>
      <c r="Z1565" s="402"/>
      <c r="AA1565" s="402"/>
      <c r="AB1565" s="402"/>
      <c r="AC1565" s="403">
        <f t="shared" si="272"/>
        <v>0</v>
      </c>
      <c r="AD1565" s="404">
        <f>IF($AC$2430&lt;85,AC1565,AC1565-(AC1565*'EN-TÊTE DÉLÉGUES'!$C$37))</f>
        <v>0</v>
      </c>
      <c r="AE1565" s="405">
        <f t="shared" si="274"/>
        <v>5.5E-2</v>
      </c>
      <c r="AF1565" s="406">
        <f t="shared" si="275"/>
        <v>0</v>
      </c>
      <c r="AG1565" s="407">
        <f t="shared" si="276"/>
        <v>0</v>
      </c>
    </row>
    <row r="1566" spans="1:36" s="446" customFormat="1" ht="12" customHeight="1" x14ac:dyDescent="0.15">
      <c r="A1566" s="427">
        <v>9791036344046</v>
      </c>
      <c r="B1566" s="432">
        <v>75</v>
      </c>
      <c r="C1566" s="429" t="s">
        <v>651</v>
      </c>
      <c r="D1566" s="429" t="s">
        <v>382</v>
      </c>
      <c r="E1566" s="592" t="s">
        <v>844</v>
      </c>
      <c r="F1566" s="465" t="s">
        <v>5537</v>
      </c>
      <c r="G1566" s="469" t="s">
        <v>4292</v>
      </c>
      <c r="H1566" s="431">
        <f>VLOOKUP(A1566,'02.04.2024'!$A$2:$D$70989,3,FALSE)</f>
        <v>2874</v>
      </c>
      <c r="I1566" s="432"/>
      <c r="J1566" s="432">
        <v>200</v>
      </c>
      <c r="K1566" s="433"/>
      <c r="L1566" s="433"/>
      <c r="M1566" s="433">
        <v>45070</v>
      </c>
      <c r="N1566" s="434" t="s">
        <v>1811</v>
      </c>
      <c r="O1566" s="434">
        <v>9791036344046</v>
      </c>
      <c r="P1566" s="434" t="s">
        <v>4291</v>
      </c>
      <c r="Q1566" s="470">
        <v>1797664</v>
      </c>
      <c r="R1566" s="436">
        <v>13.9</v>
      </c>
      <c r="S1566" s="436">
        <f t="shared" si="268"/>
        <v>13.175355450236967</v>
      </c>
      <c r="T1566" s="471">
        <v>5.5E-2</v>
      </c>
      <c r="U1566" s="1082"/>
      <c r="V1566" s="438">
        <f t="shared" si="269"/>
        <v>0</v>
      </c>
      <c r="W1566" s="439">
        <f t="shared" si="273"/>
        <v>0</v>
      </c>
      <c r="X1566" s="440"/>
      <c r="Y1566" s="440"/>
      <c r="Z1566" s="440"/>
      <c r="AA1566" s="440"/>
      <c r="AB1566" s="440"/>
      <c r="AC1566" s="453">
        <f t="shared" si="272"/>
        <v>0</v>
      </c>
      <c r="AD1566" s="454">
        <f>IF($AC$2430&lt;85,AC1566,AC1566-(AC1566*'EN-TÊTE DÉLÉGUES'!$C$37))</f>
        <v>0</v>
      </c>
      <c r="AE1566" s="455">
        <f t="shared" si="274"/>
        <v>5.5E-2</v>
      </c>
      <c r="AF1566" s="456">
        <f t="shared" si="275"/>
        <v>0</v>
      </c>
      <c r="AG1566" s="457">
        <f t="shared" si="276"/>
        <v>0</v>
      </c>
    </row>
    <row r="1567" spans="1:36" s="408" customFormat="1" ht="12" customHeight="1" x14ac:dyDescent="0.15">
      <c r="A1567" s="391">
        <v>9782747047746</v>
      </c>
      <c r="B1567" s="395">
        <v>75</v>
      </c>
      <c r="C1567" s="393" t="s">
        <v>651</v>
      </c>
      <c r="D1567" s="393" t="s">
        <v>382</v>
      </c>
      <c r="E1567" s="393" t="s">
        <v>844</v>
      </c>
      <c r="F1567" s="393" t="s">
        <v>4862</v>
      </c>
      <c r="G1567" s="450" t="s">
        <v>3</v>
      </c>
      <c r="H1567" s="394">
        <f>VLOOKUP(A1567,'02.04.2024'!$A$2:$D$70989,3,FALSE)</f>
        <v>14</v>
      </c>
      <c r="I1567" s="395"/>
      <c r="J1567" s="395">
        <v>200</v>
      </c>
      <c r="K1567" s="396"/>
      <c r="L1567" s="396"/>
      <c r="M1567" s="396">
        <v>41641</v>
      </c>
      <c r="N1567" s="396"/>
      <c r="O1567" s="397">
        <v>9782747047746</v>
      </c>
      <c r="P1567" s="409" t="s">
        <v>88</v>
      </c>
      <c r="Q1567" s="397">
        <v>3294163</v>
      </c>
      <c r="R1567" s="398">
        <v>16.899999999999999</v>
      </c>
      <c r="S1567" s="398">
        <f t="shared" si="268"/>
        <v>16.018957345971565</v>
      </c>
      <c r="T1567" s="399">
        <v>5.5E-2</v>
      </c>
      <c r="U1567" s="1077"/>
      <c r="V1567" s="400">
        <f t="shared" si="269"/>
        <v>0</v>
      </c>
      <c r="W1567" s="401">
        <f t="shared" si="273"/>
        <v>0</v>
      </c>
      <c r="X1567" s="402"/>
      <c r="Y1567" s="402"/>
      <c r="Z1567" s="402"/>
      <c r="AA1567" s="402"/>
      <c r="AB1567" s="402"/>
      <c r="AC1567" s="403">
        <f t="shared" si="272"/>
        <v>0</v>
      </c>
      <c r="AD1567" s="404">
        <f>IF($AC$2430&lt;85,AC1567,AC1567-(AC1567*'EN-TÊTE DÉLÉGUES'!$C$37))</f>
        <v>0</v>
      </c>
      <c r="AE1567" s="405">
        <f t="shared" si="274"/>
        <v>5.5E-2</v>
      </c>
      <c r="AF1567" s="406">
        <f t="shared" si="275"/>
        <v>0</v>
      </c>
      <c r="AG1567" s="407">
        <f t="shared" si="276"/>
        <v>0</v>
      </c>
    </row>
    <row r="1568" spans="1:36" s="408" customFormat="1" ht="12" customHeight="1" x14ac:dyDescent="0.15">
      <c r="A1568" s="449">
        <v>9782747086141</v>
      </c>
      <c r="B1568" s="395">
        <v>75</v>
      </c>
      <c r="C1568" s="450" t="s">
        <v>651</v>
      </c>
      <c r="D1568" s="450" t="s">
        <v>382</v>
      </c>
      <c r="E1568" s="393" t="s">
        <v>844</v>
      </c>
      <c r="F1568" s="393" t="s">
        <v>4862</v>
      </c>
      <c r="G1568" s="450" t="s">
        <v>1707</v>
      </c>
      <c r="H1568" s="394">
        <f>VLOOKUP(A1568,'02.04.2024'!$A$2:$D$70989,3,FALSE)</f>
        <v>503</v>
      </c>
      <c r="I1568" s="395"/>
      <c r="J1568" s="414">
        <v>200</v>
      </c>
      <c r="K1568" s="396"/>
      <c r="L1568" s="396"/>
      <c r="M1568" s="396">
        <v>43257</v>
      </c>
      <c r="N1568" s="396"/>
      <c r="O1568" s="394">
        <v>9782747086141</v>
      </c>
      <c r="P1568" s="451" t="s">
        <v>533</v>
      </c>
      <c r="Q1568" s="394">
        <v>7885298</v>
      </c>
      <c r="R1568" s="398">
        <v>16.899999999999999</v>
      </c>
      <c r="S1568" s="398">
        <f t="shared" si="268"/>
        <v>16.018957345971565</v>
      </c>
      <c r="T1568" s="452">
        <v>5.5E-2</v>
      </c>
      <c r="U1568" s="1077"/>
      <c r="V1568" s="400">
        <f t="shared" si="269"/>
        <v>0</v>
      </c>
      <c r="W1568" s="401">
        <f t="shared" si="273"/>
        <v>0</v>
      </c>
      <c r="X1568" s="402"/>
      <c r="Y1568" s="402"/>
      <c r="Z1568" s="402"/>
      <c r="AA1568" s="402"/>
      <c r="AB1568" s="402"/>
      <c r="AC1568" s="403">
        <f t="shared" si="272"/>
        <v>0</v>
      </c>
      <c r="AD1568" s="404">
        <f>IF($AC$2430&lt;85,AC1568,AC1568-(AC1568*'EN-TÊTE DÉLÉGUES'!$C$37))</f>
        <v>0</v>
      </c>
      <c r="AE1568" s="405">
        <f t="shared" si="274"/>
        <v>5.5E-2</v>
      </c>
      <c r="AF1568" s="406">
        <f t="shared" si="275"/>
        <v>0</v>
      </c>
      <c r="AG1568" s="407">
        <f t="shared" si="276"/>
        <v>0</v>
      </c>
    </row>
    <row r="1569" spans="1:36" s="408" customFormat="1" ht="12" customHeight="1" x14ac:dyDescent="0.15">
      <c r="A1569" s="391">
        <v>9782747057837</v>
      </c>
      <c r="B1569" s="395">
        <v>75</v>
      </c>
      <c r="C1569" s="393" t="s">
        <v>651</v>
      </c>
      <c r="D1569" s="393" t="s">
        <v>382</v>
      </c>
      <c r="E1569" s="393" t="s">
        <v>844</v>
      </c>
      <c r="F1569" s="393" t="s">
        <v>3062</v>
      </c>
      <c r="G1569" s="450" t="s">
        <v>845</v>
      </c>
      <c r="H1569" s="394">
        <f>VLOOKUP(A1569,'02.04.2024'!$A$2:$D$70989,3,FALSE)</f>
        <v>104</v>
      </c>
      <c r="I1569" s="395"/>
      <c r="J1569" s="395">
        <v>200</v>
      </c>
      <c r="K1569" s="396"/>
      <c r="L1569" s="396"/>
      <c r="M1569" s="396">
        <v>42137</v>
      </c>
      <c r="N1569" s="396"/>
      <c r="O1569" s="397">
        <v>9782747057837</v>
      </c>
      <c r="P1569" s="409" t="s">
        <v>194</v>
      </c>
      <c r="Q1569" s="397">
        <v>3253667</v>
      </c>
      <c r="R1569" s="398">
        <v>16.899999999999999</v>
      </c>
      <c r="S1569" s="398">
        <f t="shared" si="268"/>
        <v>16.018957345971565</v>
      </c>
      <c r="T1569" s="399">
        <v>5.5E-2</v>
      </c>
      <c r="U1569" s="1077"/>
      <c r="V1569" s="400">
        <f t="shared" si="269"/>
        <v>0</v>
      </c>
      <c r="W1569" s="401">
        <f t="shared" si="273"/>
        <v>0</v>
      </c>
      <c r="X1569" s="402"/>
      <c r="Y1569" s="402"/>
      <c r="Z1569" s="402"/>
      <c r="AA1569" s="402"/>
      <c r="AB1569" s="402"/>
      <c r="AC1569" s="403">
        <f t="shared" si="272"/>
        <v>0</v>
      </c>
      <c r="AD1569" s="404">
        <f>IF($AC$2430&lt;85,AC1569,AC1569-(AC1569*'EN-TÊTE DÉLÉGUES'!$C$37))</f>
        <v>0</v>
      </c>
      <c r="AE1569" s="405">
        <f t="shared" si="274"/>
        <v>5.5E-2</v>
      </c>
      <c r="AF1569" s="406">
        <f t="shared" si="275"/>
        <v>0</v>
      </c>
      <c r="AG1569" s="407">
        <f t="shared" si="276"/>
        <v>0</v>
      </c>
    </row>
    <row r="1570" spans="1:36" s="408" customFormat="1" ht="12" customHeight="1" x14ac:dyDescent="0.15">
      <c r="A1570" s="449">
        <v>9782747099646</v>
      </c>
      <c r="B1570" s="395">
        <v>75</v>
      </c>
      <c r="C1570" s="393" t="s">
        <v>697</v>
      </c>
      <c r="D1570" s="514" t="s">
        <v>382</v>
      </c>
      <c r="E1570" s="514" t="s">
        <v>94</v>
      </c>
      <c r="F1570" s="515" t="s">
        <v>3063</v>
      </c>
      <c r="G1570" s="514" t="s">
        <v>3064</v>
      </c>
      <c r="H1570" s="394">
        <f>VLOOKUP(A1570,'02.04.2024'!$A$2:$D$70989,3,FALSE)</f>
        <v>5137</v>
      </c>
      <c r="I1570" s="414"/>
      <c r="J1570" s="414">
        <v>200</v>
      </c>
      <c r="K1570" s="396"/>
      <c r="L1570" s="396"/>
      <c r="M1570" s="396">
        <v>43390</v>
      </c>
      <c r="N1570" s="396"/>
      <c r="O1570" s="394">
        <v>9782747099646</v>
      </c>
      <c r="P1570" s="451" t="s">
        <v>659</v>
      </c>
      <c r="Q1570" s="414">
        <v>2657715</v>
      </c>
      <c r="R1570" s="398">
        <v>12.5</v>
      </c>
      <c r="S1570" s="398">
        <f t="shared" si="268"/>
        <v>11.848341232227488</v>
      </c>
      <c r="T1570" s="452">
        <v>5.5E-2</v>
      </c>
      <c r="U1570" s="1077"/>
      <c r="V1570" s="400">
        <f t="shared" ref="V1570:V1592" si="277">AC1570</f>
        <v>0</v>
      </c>
      <c r="W1570" s="401">
        <f t="shared" si="273"/>
        <v>0</v>
      </c>
      <c r="X1570" s="402"/>
      <c r="Y1570" s="402"/>
      <c r="Z1570" s="402"/>
      <c r="AA1570" s="402"/>
      <c r="AB1570" s="402"/>
      <c r="AC1570" s="403">
        <f t="shared" ref="AC1570:AC1592" si="278">W1570/(1+AE1570)</f>
        <v>0</v>
      </c>
      <c r="AD1570" s="404">
        <f>IF($AC$2430&lt;85,AC1570,AC1570-(AC1570*'EN-TÊTE DÉLÉGUES'!$C$37))</f>
        <v>0</v>
      </c>
      <c r="AE1570" s="405">
        <f t="shared" si="274"/>
        <v>5.5E-2</v>
      </c>
      <c r="AF1570" s="406">
        <f t="shared" ref="AF1570:AF1592" si="279">+AD1570*AE1570</f>
        <v>0</v>
      </c>
      <c r="AG1570" s="407">
        <f t="shared" ref="AG1570:AG1592" si="280">+AD1570+AF1570</f>
        <v>0</v>
      </c>
    </row>
    <row r="1571" spans="1:36" s="408" customFormat="1" ht="12" customHeight="1" x14ac:dyDescent="0.15">
      <c r="A1571" s="391">
        <v>9791036312434</v>
      </c>
      <c r="B1571" s="395">
        <v>75</v>
      </c>
      <c r="C1571" s="393" t="s">
        <v>697</v>
      </c>
      <c r="D1571" s="393" t="s">
        <v>382</v>
      </c>
      <c r="E1571" s="393" t="s">
        <v>94</v>
      </c>
      <c r="F1571" s="515" t="s">
        <v>3063</v>
      </c>
      <c r="G1571" s="450" t="s">
        <v>3065</v>
      </c>
      <c r="H1571" s="394">
        <f>VLOOKUP(A1571,'02.04.2024'!$A$2:$D$70989,3,FALSE)</f>
        <v>3578</v>
      </c>
      <c r="I1571" s="395"/>
      <c r="J1571" s="395">
        <v>200</v>
      </c>
      <c r="K1571" s="396"/>
      <c r="L1571" s="396"/>
      <c r="M1571" s="396">
        <v>43978</v>
      </c>
      <c r="N1571" s="396"/>
      <c r="O1571" s="397">
        <v>9791036312434</v>
      </c>
      <c r="P1571" s="409" t="s">
        <v>1926</v>
      </c>
      <c r="Q1571" s="397">
        <v>5967771</v>
      </c>
      <c r="R1571" s="398">
        <v>12.5</v>
      </c>
      <c r="S1571" s="398">
        <f t="shared" si="268"/>
        <v>11.848341232227488</v>
      </c>
      <c r="T1571" s="399">
        <v>5.5E-2</v>
      </c>
      <c r="U1571" s="1077"/>
      <c r="V1571" s="400">
        <f t="shared" si="277"/>
        <v>0</v>
      </c>
      <c r="W1571" s="401">
        <f t="shared" si="273"/>
        <v>0</v>
      </c>
      <c r="X1571" s="402"/>
      <c r="Y1571" s="402"/>
      <c r="Z1571" s="402"/>
      <c r="AA1571" s="402"/>
      <c r="AB1571" s="402"/>
      <c r="AC1571" s="403">
        <f t="shared" si="278"/>
        <v>0</v>
      </c>
      <c r="AD1571" s="404">
        <f>IF($AC$2430&lt;85,AC1571,AC1571-(AC1571*'EN-TÊTE DÉLÉGUES'!$C$37))</f>
        <v>0</v>
      </c>
      <c r="AE1571" s="405">
        <f t="shared" si="274"/>
        <v>5.5E-2</v>
      </c>
      <c r="AF1571" s="406">
        <f t="shared" si="279"/>
        <v>0</v>
      </c>
      <c r="AG1571" s="407">
        <f t="shared" si="280"/>
        <v>0</v>
      </c>
    </row>
    <row r="1572" spans="1:36" s="408" customFormat="1" ht="12" customHeight="1" x14ac:dyDescent="0.15">
      <c r="A1572" s="391">
        <v>9791036320125</v>
      </c>
      <c r="B1572" s="395">
        <v>75</v>
      </c>
      <c r="C1572" s="393" t="s">
        <v>697</v>
      </c>
      <c r="D1572" s="514" t="s">
        <v>382</v>
      </c>
      <c r="E1572" s="514" t="s">
        <v>94</v>
      </c>
      <c r="F1572" s="515" t="s">
        <v>3063</v>
      </c>
      <c r="G1572" s="450" t="s">
        <v>3066</v>
      </c>
      <c r="H1572" s="394">
        <f>VLOOKUP(A1572,'02.04.2024'!$A$2:$D$70989,3,FALSE)</f>
        <v>4317</v>
      </c>
      <c r="I1572" s="395"/>
      <c r="J1572" s="395">
        <v>200</v>
      </c>
      <c r="K1572" s="396"/>
      <c r="L1572" s="396"/>
      <c r="M1572" s="396">
        <v>44335</v>
      </c>
      <c r="N1572" s="396"/>
      <c r="O1572" s="397">
        <v>9791036320125</v>
      </c>
      <c r="P1572" s="409" t="s">
        <v>2235</v>
      </c>
      <c r="Q1572" s="397">
        <v>5283402</v>
      </c>
      <c r="R1572" s="398">
        <v>12.5</v>
      </c>
      <c r="S1572" s="398">
        <f t="shared" si="268"/>
        <v>11.848341232227488</v>
      </c>
      <c r="T1572" s="399">
        <v>5.5E-2</v>
      </c>
      <c r="U1572" s="1077"/>
      <c r="V1572" s="400">
        <f t="shared" si="277"/>
        <v>0</v>
      </c>
      <c r="W1572" s="401">
        <f t="shared" si="273"/>
        <v>0</v>
      </c>
      <c r="X1572" s="402"/>
      <c r="Y1572" s="402"/>
      <c r="Z1572" s="402"/>
      <c r="AA1572" s="402"/>
      <c r="AB1572" s="402"/>
      <c r="AC1572" s="403">
        <f t="shared" si="278"/>
        <v>0</v>
      </c>
      <c r="AD1572" s="404">
        <f>IF($AC$2430&lt;85,AC1572,AC1572-(AC1572*'EN-TÊTE DÉLÉGUES'!$C$37))</f>
        <v>0</v>
      </c>
      <c r="AE1572" s="405">
        <f t="shared" si="274"/>
        <v>5.5E-2</v>
      </c>
      <c r="AF1572" s="406">
        <f t="shared" si="279"/>
        <v>0</v>
      </c>
      <c r="AG1572" s="407">
        <f t="shared" si="280"/>
        <v>0</v>
      </c>
    </row>
    <row r="1573" spans="1:36" s="408" customFormat="1" ht="12" customHeight="1" x14ac:dyDescent="0.15">
      <c r="A1573" s="391">
        <v>9791036329036</v>
      </c>
      <c r="B1573" s="395">
        <v>75</v>
      </c>
      <c r="C1573" s="393" t="s">
        <v>697</v>
      </c>
      <c r="D1573" s="514" t="s">
        <v>382</v>
      </c>
      <c r="E1573" s="514" t="s">
        <v>94</v>
      </c>
      <c r="F1573" s="515" t="s">
        <v>3063</v>
      </c>
      <c r="G1573" s="450" t="s">
        <v>3360</v>
      </c>
      <c r="H1573" s="394">
        <f>VLOOKUP(A1573,'02.04.2024'!$A$2:$D$70989,3,FALSE)</f>
        <v>4835</v>
      </c>
      <c r="I1573" s="395"/>
      <c r="J1573" s="395">
        <v>200</v>
      </c>
      <c r="K1573" s="396"/>
      <c r="L1573" s="396"/>
      <c r="M1573" s="396">
        <v>44699</v>
      </c>
      <c r="N1573" s="396"/>
      <c r="O1573" s="397">
        <v>9791036329036</v>
      </c>
      <c r="P1573" s="409" t="s">
        <v>3359</v>
      </c>
      <c r="Q1573" s="397">
        <v>2933920</v>
      </c>
      <c r="R1573" s="398">
        <v>12.5</v>
      </c>
      <c r="S1573" s="398">
        <f t="shared" si="268"/>
        <v>11.848341232227488</v>
      </c>
      <c r="T1573" s="399">
        <v>5.5E-2</v>
      </c>
      <c r="U1573" s="1077"/>
      <c r="V1573" s="400">
        <f t="shared" si="277"/>
        <v>0</v>
      </c>
      <c r="W1573" s="401">
        <f t="shared" si="273"/>
        <v>0</v>
      </c>
      <c r="X1573" s="402"/>
      <c r="Y1573" s="402"/>
      <c r="Z1573" s="402"/>
      <c r="AA1573" s="402"/>
      <c r="AB1573" s="402"/>
      <c r="AC1573" s="453">
        <f t="shared" si="278"/>
        <v>0</v>
      </c>
      <c r="AD1573" s="454">
        <f>IF($AC$2430&lt;85,AC1573,AC1573-(AC1573*'EN-TÊTE DÉLÉGUES'!$C$37))</f>
        <v>0</v>
      </c>
      <c r="AE1573" s="455">
        <f t="shared" si="274"/>
        <v>5.5E-2</v>
      </c>
      <c r="AF1573" s="456">
        <f t="shared" si="279"/>
        <v>0</v>
      </c>
      <c r="AG1573" s="457">
        <f t="shared" si="280"/>
        <v>0</v>
      </c>
    </row>
    <row r="1574" spans="1:36" s="446" customFormat="1" ht="12" customHeight="1" x14ac:dyDescent="0.15">
      <c r="A1574" s="427">
        <v>9791036344022</v>
      </c>
      <c r="B1574" s="481">
        <v>75</v>
      </c>
      <c r="C1574" s="429" t="s">
        <v>697</v>
      </c>
      <c r="D1574" s="429" t="s">
        <v>382</v>
      </c>
      <c r="E1574" s="429" t="s">
        <v>94</v>
      </c>
      <c r="F1574" s="429" t="s">
        <v>3063</v>
      </c>
      <c r="G1574" s="430" t="s">
        <v>4258</v>
      </c>
      <c r="H1574" s="431">
        <f>VLOOKUP(A1574,'02.04.2024'!$A$2:$D$70989,3,FALSE)</f>
        <v>7368</v>
      </c>
      <c r="I1574" s="432"/>
      <c r="J1574" s="432">
        <v>200</v>
      </c>
      <c r="K1574" s="433"/>
      <c r="L1574" s="433"/>
      <c r="M1574" s="433">
        <v>45084</v>
      </c>
      <c r="N1574" s="433" t="s">
        <v>1811</v>
      </c>
      <c r="O1574" s="434">
        <v>9791036344022</v>
      </c>
      <c r="P1574" s="435" t="s">
        <v>4257</v>
      </c>
      <c r="Q1574" s="434">
        <v>1783966</v>
      </c>
      <c r="R1574" s="436">
        <v>12.5</v>
      </c>
      <c r="S1574" s="436">
        <f t="shared" si="268"/>
        <v>11.848341232227488</v>
      </c>
      <c r="T1574" s="437">
        <v>5.5E-2</v>
      </c>
      <c r="U1574" s="1082"/>
      <c r="V1574" s="438">
        <f t="shared" si="277"/>
        <v>0</v>
      </c>
      <c r="W1574" s="439">
        <f t="shared" si="273"/>
        <v>0</v>
      </c>
      <c r="X1574" s="588"/>
      <c r="Y1574" s="588"/>
      <c r="Z1574" s="588"/>
      <c r="AA1574" s="588"/>
      <c r="AB1574" s="588"/>
      <c r="AC1574" s="441">
        <f t="shared" si="278"/>
        <v>0</v>
      </c>
      <c r="AD1574" s="442">
        <f>IF($AC$2430&lt;85,AC1574,AC1574-(AC1574*'EN-TÊTE DÉLÉGUES'!$C$37))</f>
        <v>0</v>
      </c>
      <c r="AE1574" s="443">
        <f t="shared" si="274"/>
        <v>5.5E-2</v>
      </c>
      <c r="AF1574" s="444">
        <f t="shared" si="279"/>
        <v>0</v>
      </c>
      <c r="AG1574" s="445">
        <f t="shared" si="280"/>
        <v>0</v>
      </c>
    </row>
    <row r="1575" spans="1:36" ht="12" customHeight="1" x14ac:dyDescent="0.15">
      <c r="A1575" s="98">
        <v>9791036355547</v>
      </c>
      <c r="B1575" s="356">
        <v>75</v>
      </c>
      <c r="C1575" s="99" t="s">
        <v>697</v>
      </c>
      <c r="D1575" s="99" t="s">
        <v>382</v>
      </c>
      <c r="E1575" s="99" t="s">
        <v>94</v>
      </c>
      <c r="F1575" s="99" t="s">
        <v>3063</v>
      </c>
      <c r="G1575" s="99" t="s">
        <v>5169</v>
      </c>
      <c r="H1575" s="100">
        <f>VLOOKUP(A1575,'02.04.2024'!$A$2:$D$70989,3,FALSE)</f>
        <v>0</v>
      </c>
      <c r="I1575" s="101"/>
      <c r="J1575" s="101">
        <v>100</v>
      </c>
      <c r="K1575" s="121"/>
      <c r="L1575" s="121">
        <v>45434</v>
      </c>
      <c r="M1575" s="121"/>
      <c r="N1575" s="121" t="s">
        <v>1811</v>
      </c>
      <c r="O1575" s="102">
        <v>9791036355547</v>
      </c>
      <c r="P1575" s="103" t="s">
        <v>5170</v>
      </c>
      <c r="Q1575" s="101">
        <v>1088861</v>
      </c>
      <c r="R1575" s="124">
        <v>12.5</v>
      </c>
      <c r="S1575" s="124">
        <f t="shared" si="268"/>
        <v>11.848341232227488</v>
      </c>
      <c r="T1575" s="355">
        <v>5.5E-2</v>
      </c>
      <c r="U1575" s="1077"/>
      <c r="V1575" s="240">
        <f t="shared" si="277"/>
        <v>0</v>
      </c>
      <c r="W1575" s="196">
        <f t="shared" si="273"/>
        <v>0</v>
      </c>
      <c r="X1575" s="588"/>
      <c r="Y1575" s="588"/>
      <c r="Z1575" s="588"/>
      <c r="AA1575" s="588"/>
      <c r="AB1575" s="588"/>
      <c r="AC1575" s="441">
        <f t="shared" si="278"/>
        <v>0</v>
      </c>
      <c r="AD1575" s="442">
        <f>IF($AC$2430&lt;85,AC1575,AC1575-(AC1575*'EN-TÊTE DÉLÉGUES'!$C$37))</f>
        <v>0</v>
      </c>
      <c r="AE1575" s="443">
        <f t="shared" si="274"/>
        <v>5.5E-2</v>
      </c>
      <c r="AF1575" s="444">
        <f t="shared" si="279"/>
        <v>0</v>
      </c>
      <c r="AG1575" s="445">
        <f t="shared" si="280"/>
        <v>0</v>
      </c>
      <c r="AH1575" s="447"/>
      <c r="AI1575" s="448"/>
      <c r="AJ1575" s="447"/>
    </row>
    <row r="1576" spans="1:36" s="408" customFormat="1" ht="12" customHeight="1" x14ac:dyDescent="0.15">
      <c r="A1576" s="391">
        <v>9791036329005</v>
      </c>
      <c r="B1576" s="414">
        <v>75</v>
      </c>
      <c r="C1576" s="450" t="s">
        <v>651</v>
      </c>
      <c r="D1576" s="450" t="s">
        <v>382</v>
      </c>
      <c r="E1576" s="450" t="s">
        <v>94</v>
      </c>
      <c r="F1576" s="450" t="s">
        <v>1050</v>
      </c>
      <c r="G1576" s="450" t="s">
        <v>4559</v>
      </c>
      <c r="H1576" s="394">
        <f>VLOOKUP(A1576,'02.04.2024'!$A$2:$D$70989,3,FALSE)</f>
        <v>10491</v>
      </c>
      <c r="I1576" s="395"/>
      <c r="J1576" s="395">
        <v>200</v>
      </c>
      <c r="K1576" s="396"/>
      <c r="L1576" s="396"/>
      <c r="M1576" s="396">
        <v>44489</v>
      </c>
      <c r="N1576" s="395"/>
      <c r="O1576" s="397">
        <v>9791036329005</v>
      </c>
      <c r="P1576" s="395" t="s">
        <v>2738</v>
      </c>
      <c r="Q1576" s="395">
        <v>2933551</v>
      </c>
      <c r="R1576" s="398">
        <v>12.5</v>
      </c>
      <c r="S1576" s="398">
        <f t="shared" si="268"/>
        <v>11.848341232227488</v>
      </c>
      <c r="T1576" s="399">
        <v>5.5E-2</v>
      </c>
      <c r="U1576" s="1077"/>
      <c r="V1576" s="400">
        <f t="shared" si="277"/>
        <v>0</v>
      </c>
      <c r="W1576" s="401">
        <f t="shared" si="273"/>
        <v>0</v>
      </c>
      <c r="X1576" s="402"/>
      <c r="Y1576" s="402"/>
      <c r="Z1576" s="402"/>
      <c r="AA1576" s="402"/>
      <c r="AB1576" s="402"/>
      <c r="AC1576" s="403">
        <f t="shared" si="278"/>
        <v>0</v>
      </c>
      <c r="AD1576" s="404">
        <f>IF($AC$2430&lt;85,AC1576,AC1576-(AC1576*'EN-TÊTE DÉLÉGUES'!$C$37))</f>
        <v>0</v>
      </c>
      <c r="AE1576" s="405">
        <f t="shared" si="274"/>
        <v>5.5E-2</v>
      </c>
      <c r="AF1576" s="406">
        <f t="shared" si="279"/>
        <v>0</v>
      </c>
      <c r="AG1576" s="407">
        <f t="shared" si="280"/>
        <v>0</v>
      </c>
    </row>
    <row r="1577" spans="1:36" s="408" customFormat="1" ht="12" customHeight="1" x14ac:dyDescent="0.15">
      <c r="A1577" s="391">
        <v>9791036328985</v>
      </c>
      <c r="B1577" s="414">
        <v>75</v>
      </c>
      <c r="C1577" s="393" t="s">
        <v>651</v>
      </c>
      <c r="D1577" s="393" t="s">
        <v>382</v>
      </c>
      <c r="E1577" s="393" t="s">
        <v>94</v>
      </c>
      <c r="F1577" s="393" t="s">
        <v>1050</v>
      </c>
      <c r="G1577" s="450" t="s">
        <v>3364</v>
      </c>
      <c r="H1577" s="394">
        <f>VLOOKUP(A1577,'02.04.2024'!$A$2:$D$70989,3,FALSE)</f>
        <v>4604</v>
      </c>
      <c r="I1577" s="395"/>
      <c r="J1577" s="395">
        <v>200</v>
      </c>
      <c r="K1577" s="396"/>
      <c r="L1577" s="396"/>
      <c r="M1577" s="396">
        <v>44699</v>
      </c>
      <c r="N1577" s="396"/>
      <c r="O1577" s="397">
        <v>9791036328985</v>
      </c>
      <c r="P1577" s="409" t="s">
        <v>3361</v>
      </c>
      <c r="Q1577" s="397">
        <v>2933303</v>
      </c>
      <c r="R1577" s="398">
        <v>12.5</v>
      </c>
      <c r="S1577" s="398">
        <f t="shared" si="268"/>
        <v>11.848341232227488</v>
      </c>
      <c r="T1577" s="399">
        <v>5.5E-2</v>
      </c>
      <c r="U1577" s="1077"/>
      <c r="V1577" s="400">
        <f t="shared" si="277"/>
        <v>0</v>
      </c>
      <c r="W1577" s="401">
        <f t="shared" si="273"/>
        <v>0</v>
      </c>
      <c r="X1577" s="402"/>
      <c r="Y1577" s="402"/>
      <c r="Z1577" s="402"/>
      <c r="AA1577" s="402"/>
      <c r="AB1577" s="402"/>
      <c r="AC1577" s="453">
        <f t="shared" si="278"/>
        <v>0</v>
      </c>
      <c r="AD1577" s="454">
        <f>IF($AC$2430&lt;85,AC1577,AC1577-(AC1577*'EN-TÊTE DÉLÉGUES'!$C$37))</f>
        <v>0</v>
      </c>
      <c r="AE1577" s="455">
        <f t="shared" si="274"/>
        <v>5.5E-2</v>
      </c>
      <c r="AF1577" s="456">
        <f t="shared" si="279"/>
        <v>0</v>
      </c>
      <c r="AG1577" s="457">
        <f t="shared" si="280"/>
        <v>0</v>
      </c>
    </row>
    <row r="1578" spans="1:36" s="408" customFormat="1" ht="12" customHeight="1" x14ac:dyDescent="0.15">
      <c r="A1578" s="391">
        <v>9791036328992</v>
      </c>
      <c r="B1578" s="414">
        <v>75</v>
      </c>
      <c r="C1578" s="393" t="s">
        <v>651</v>
      </c>
      <c r="D1578" s="393" t="s">
        <v>382</v>
      </c>
      <c r="E1578" s="393" t="s">
        <v>94</v>
      </c>
      <c r="F1578" s="393" t="s">
        <v>1050</v>
      </c>
      <c r="G1578" s="450" t="s">
        <v>3365</v>
      </c>
      <c r="H1578" s="394">
        <f>VLOOKUP(A1578,'02.04.2024'!$A$2:$D$70989,3,FALSE)</f>
        <v>6632</v>
      </c>
      <c r="I1578" s="395"/>
      <c r="J1578" s="395">
        <v>200</v>
      </c>
      <c r="K1578" s="396"/>
      <c r="L1578" s="396"/>
      <c r="M1578" s="396">
        <v>44699</v>
      </c>
      <c r="N1578" s="396"/>
      <c r="O1578" s="397">
        <v>9791036328992</v>
      </c>
      <c r="P1578" s="409" t="s">
        <v>3362</v>
      </c>
      <c r="Q1578" s="397">
        <v>2933428</v>
      </c>
      <c r="R1578" s="398">
        <v>12.5</v>
      </c>
      <c r="S1578" s="398">
        <f t="shared" si="268"/>
        <v>11.848341232227488</v>
      </c>
      <c r="T1578" s="399">
        <v>5.5E-2</v>
      </c>
      <c r="U1578" s="1077"/>
      <c r="V1578" s="400">
        <f t="shared" si="277"/>
        <v>0</v>
      </c>
      <c r="W1578" s="401">
        <f t="shared" si="273"/>
        <v>0</v>
      </c>
      <c r="X1578" s="402"/>
      <c r="Y1578" s="402"/>
      <c r="Z1578" s="402"/>
      <c r="AA1578" s="402"/>
      <c r="AB1578" s="402"/>
      <c r="AC1578" s="453">
        <f t="shared" si="278"/>
        <v>0</v>
      </c>
      <c r="AD1578" s="454">
        <f>IF($AC$2430&lt;85,AC1578,AC1578-(AC1578*'EN-TÊTE DÉLÉGUES'!$C$37))</f>
        <v>0</v>
      </c>
      <c r="AE1578" s="455">
        <f t="shared" si="274"/>
        <v>5.5E-2</v>
      </c>
      <c r="AF1578" s="456">
        <f t="shared" si="279"/>
        <v>0</v>
      </c>
      <c r="AG1578" s="457">
        <f t="shared" si="280"/>
        <v>0</v>
      </c>
    </row>
    <row r="1579" spans="1:36" s="408" customFormat="1" ht="12" customHeight="1" x14ac:dyDescent="0.15">
      <c r="A1579" s="391">
        <v>9782747073035</v>
      </c>
      <c r="B1579" s="414">
        <v>75</v>
      </c>
      <c r="C1579" s="393" t="s">
        <v>651</v>
      </c>
      <c r="D1579" s="393" t="s">
        <v>382</v>
      </c>
      <c r="E1579" s="393" t="s">
        <v>94</v>
      </c>
      <c r="F1579" s="393" t="s">
        <v>1050</v>
      </c>
      <c r="G1579" s="450" t="s">
        <v>1708</v>
      </c>
      <c r="H1579" s="394">
        <f>VLOOKUP(A1579,'02.04.2024'!$A$2:$D$70989,3,FALSE)</f>
        <v>9349</v>
      </c>
      <c r="I1579" s="395"/>
      <c r="J1579" s="395">
        <v>200</v>
      </c>
      <c r="K1579" s="396"/>
      <c r="L1579" s="396"/>
      <c r="M1579" s="396">
        <v>42865</v>
      </c>
      <c r="N1579" s="396"/>
      <c r="O1579" s="397">
        <v>9782747073035</v>
      </c>
      <c r="P1579" s="409" t="s">
        <v>323</v>
      </c>
      <c r="Q1579" s="397">
        <v>5939323</v>
      </c>
      <c r="R1579" s="398">
        <v>12.5</v>
      </c>
      <c r="S1579" s="398">
        <f t="shared" si="268"/>
        <v>11.848341232227488</v>
      </c>
      <c r="T1579" s="399">
        <v>5.5E-2</v>
      </c>
      <c r="U1579" s="1077"/>
      <c r="V1579" s="400">
        <f t="shared" si="277"/>
        <v>0</v>
      </c>
      <c r="W1579" s="401">
        <f t="shared" si="273"/>
        <v>0</v>
      </c>
      <c r="X1579" s="402"/>
      <c r="Y1579" s="402"/>
      <c r="Z1579" s="402"/>
      <c r="AA1579" s="402"/>
      <c r="AB1579" s="402"/>
      <c r="AC1579" s="403">
        <f t="shared" si="278"/>
        <v>0</v>
      </c>
      <c r="AD1579" s="404">
        <f>IF($AC$2430&lt;85,AC1579,AC1579-(AC1579*'EN-TÊTE DÉLÉGUES'!$C$37))</f>
        <v>0</v>
      </c>
      <c r="AE1579" s="405">
        <f t="shared" si="274"/>
        <v>5.5E-2</v>
      </c>
      <c r="AF1579" s="406">
        <f t="shared" si="279"/>
        <v>0</v>
      </c>
      <c r="AG1579" s="407">
        <f t="shared" si="280"/>
        <v>0</v>
      </c>
    </row>
    <row r="1580" spans="1:36" s="408" customFormat="1" ht="12" customHeight="1" x14ac:dyDescent="0.15">
      <c r="A1580" s="449">
        <v>9782747088664</v>
      </c>
      <c r="B1580" s="414">
        <v>75</v>
      </c>
      <c r="C1580" s="450" t="s">
        <v>651</v>
      </c>
      <c r="D1580" s="450" t="s">
        <v>382</v>
      </c>
      <c r="E1580" s="450" t="s">
        <v>94</v>
      </c>
      <c r="F1580" s="450" t="s">
        <v>1050</v>
      </c>
      <c r="G1580" s="450" t="s">
        <v>1709</v>
      </c>
      <c r="H1580" s="394">
        <f>VLOOKUP(A1580,'02.04.2024'!$A$2:$D$70989,3,FALSE)</f>
        <v>5944</v>
      </c>
      <c r="I1580" s="395"/>
      <c r="J1580" s="414">
        <v>200</v>
      </c>
      <c r="K1580" s="396"/>
      <c r="L1580" s="396"/>
      <c r="M1580" s="396">
        <v>43229</v>
      </c>
      <c r="N1580" s="396"/>
      <c r="O1580" s="394">
        <v>9782747088664</v>
      </c>
      <c r="P1580" s="451" t="s">
        <v>530</v>
      </c>
      <c r="Q1580" s="394">
        <v>2661878</v>
      </c>
      <c r="R1580" s="398">
        <v>12.5</v>
      </c>
      <c r="S1580" s="398">
        <f t="shared" si="268"/>
        <v>11.848341232227488</v>
      </c>
      <c r="T1580" s="452">
        <v>5.5E-2</v>
      </c>
      <c r="U1580" s="1077"/>
      <c r="V1580" s="400">
        <f t="shared" si="277"/>
        <v>0</v>
      </c>
      <c r="W1580" s="401">
        <f t="shared" si="273"/>
        <v>0</v>
      </c>
      <c r="X1580" s="402"/>
      <c r="Y1580" s="402"/>
      <c r="Z1580" s="402"/>
      <c r="AA1580" s="402"/>
      <c r="AB1580" s="402"/>
      <c r="AC1580" s="403">
        <f t="shared" si="278"/>
        <v>0</v>
      </c>
      <c r="AD1580" s="404">
        <f>IF($AC$2430&lt;85,AC1580,AC1580-(AC1580*'EN-TÊTE DÉLÉGUES'!$C$37))</f>
        <v>0</v>
      </c>
      <c r="AE1580" s="405">
        <f t="shared" si="274"/>
        <v>5.5E-2</v>
      </c>
      <c r="AF1580" s="406">
        <f t="shared" si="279"/>
        <v>0</v>
      </c>
      <c r="AG1580" s="407">
        <f t="shared" si="280"/>
        <v>0</v>
      </c>
    </row>
    <row r="1581" spans="1:36" s="408" customFormat="1" ht="12" customHeight="1" x14ac:dyDescent="0.15">
      <c r="A1581" s="449">
        <v>9791036305320</v>
      </c>
      <c r="B1581" s="414">
        <v>75</v>
      </c>
      <c r="C1581" s="393" t="s">
        <v>651</v>
      </c>
      <c r="D1581" s="393" t="s">
        <v>382</v>
      </c>
      <c r="E1581" s="393" t="s">
        <v>94</v>
      </c>
      <c r="F1581" s="393" t="s">
        <v>1050</v>
      </c>
      <c r="G1581" s="450" t="s">
        <v>3067</v>
      </c>
      <c r="H1581" s="394">
        <f>VLOOKUP(A1581,'02.04.2024'!$A$2:$D$70989,3,FALSE)</f>
        <v>9389</v>
      </c>
      <c r="I1581" s="395"/>
      <c r="J1581" s="414">
        <v>200</v>
      </c>
      <c r="K1581" s="396"/>
      <c r="L1581" s="396"/>
      <c r="M1581" s="396">
        <v>43628</v>
      </c>
      <c r="N1581" s="396"/>
      <c r="O1581" s="394">
        <v>9791036305320</v>
      </c>
      <c r="P1581" s="451" t="s">
        <v>1144</v>
      </c>
      <c r="Q1581" s="394">
        <v>6394210</v>
      </c>
      <c r="R1581" s="398">
        <v>12.5</v>
      </c>
      <c r="S1581" s="398">
        <f t="shared" si="268"/>
        <v>11.848341232227488</v>
      </c>
      <c r="T1581" s="452">
        <v>5.5E-2</v>
      </c>
      <c r="U1581" s="1077"/>
      <c r="V1581" s="400">
        <f t="shared" si="277"/>
        <v>0</v>
      </c>
      <c r="W1581" s="401">
        <f t="shared" si="273"/>
        <v>0</v>
      </c>
      <c r="X1581" s="402"/>
      <c r="Y1581" s="402"/>
      <c r="Z1581" s="402"/>
      <c r="AA1581" s="402"/>
      <c r="AB1581" s="402"/>
      <c r="AC1581" s="403">
        <f t="shared" si="278"/>
        <v>0</v>
      </c>
      <c r="AD1581" s="404">
        <f>IF($AC$2430&lt;85,AC1581,AC1581-(AC1581*'EN-TÊTE DÉLÉGUES'!$C$37))</f>
        <v>0</v>
      </c>
      <c r="AE1581" s="405">
        <f t="shared" si="274"/>
        <v>5.5E-2</v>
      </c>
      <c r="AF1581" s="406">
        <f t="shared" si="279"/>
        <v>0</v>
      </c>
      <c r="AG1581" s="407">
        <f t="shared" si="280"/>
        <v>0</v>
      </c>
    </row>
    <row r="1582" spans="1:36" s="420" customFormat="1" ht="12" customHeight="1" x14ac:dyDescent="0.15">
      <c r="A1582" s="411">
        <v>9791036346132</v>
      </c>
      <c r="B1582" s="414">
        <v>75</v>
      </c>
      <c r="C1582" s="450" t="s">
        <v>651</v>
      </c>
      <c r="D1582" s="450" t="s">
        <v>382</v>
      </c>
      <c r="E1582" s="450" t="s">
        <v>94</v>
      </c>
      <c r="F1582" s="450" t="s">
        <v>1050</v>
      </c>
      <c r="G1582" s="450" t="s">
        <v>3884</v>
      </c>
      <c r="H1582" s="394">
        <f>VLOOKUP(A1582,'02.04.2024'!$A$2:$D$70989,3,FALSE)</f>
        <v>4460</v>
      </c>
      <c r="I1582" s="413"/>
      <c r="J1582" s="413">
        <v>200</v>
      </c>
      <c r="K1582" s="415"/>
      <c r="L1582" s="415"/>
      <c r="M1582" s="416">
        <v>44846</v>
      </c>
      <c r="N1582" s="416"/>
      <c r="O1582" s="394">
        <v>9791036346132</v>
      </c>
      <c r="P1582" s="417" t="s">
        <v>3883</v>
      </c>
      <c r="Q1582" s="414">
        <v>3285228</v>
      </c>
      <c r="R1582" s="418">
        <v>12.5</v>
      </c>
      <c r="S1582" s="398">
        <f t="shared" si="268"/>
        <v>11.848341232227488</v>
      </c>
      <c r="T1582" s="399">
        <v>5.5E-2</v>
      </c>
      <c r="U1582" s="1077"/>
      <c r="V1582" s="400">
        <f t="shared" si="277"/>
        <v>0</v>
      </c>
      <c r="W1582" s="401">
        <f t="shared" si="273"/>
        <v>0</v>
      </c>
      <c r="AC1582" s="453">
        <f t="shared" si="278"/>
        <v>0</v>
      </c>
      <c r="AD1582" s="454">
        <f>IF($AC$2430&lt;85,AC1582,AC1582-(AC1582*'EN-TÊTE DÉLÉGUES'!$C$37))</f>
        <v>0</v>
      </c>
      <c r="AE1582" s="455">
        <f t="shared" si="274"/>
        <v>5.5E-2</v>
      </c>
      <c r="AF1582" s="456">
        <f t="shared" si="279"/>
        <v>0</v>
      </c>
      <c r="AG1582" s="457">
        <f t="shared" si="280"/>
        <v>0</v>
      </c>
    </row>
    <row r="1583" spans="1:36" s="408" customFormat="1" ht="12" customHeight="1" x14ac:dyDescent="0.15">
      <c r="A1583" s="391">
        <v>9791036320118</v>
      </c>
      <c r="B1583" s="414">
        <v>75</v>
      </c>
      <c r="C1583" s="450" t="s">
        <v>651</v>
      </c>
      <c r="D1583" s="450" t="s">
        <v>382</v>
      </c>
      <c r="E1583" s="450" t="s">
        <v>94</v>
      </c>
      <c r="F1583" s="450" t="s">
        <v>1050</v>
      </c>
      <c r="G1583" s="450" t="s">
        <v>2234</v>
      </c>
      <c r="H1583" s="394">
        <f>VLOOKUP(A1583,'02.04.2024'!$A$2:$D$70989,3,FALSE)</f>
        <v>5396</v>
      </c>
      <c r="I1583" s="395"/>
      <c r="J1583" s="395">
        <v>200</v>
      </c>
      <c r="K1583" s="396"/>
      <c r="L1583" s="396"/>
      <c r="M1583" s="396">
        <v>44335</v>
      </c>
      <c r="N1583" s="396"/>
      <c r="O1583" s="397">
        <v>9791036320118</v>
      </c>
      <c r="P1583" s="409" t="s">
        <v>2233</v>
      </c>
      <c r="Q1583" s="397">
        <v>5283279</v>
      </c>
      <c r="R1583" s="398">
        <v>12.5</v>
      </c>
      <c r="S1583" s="398">
        <f t="shared" si="268"/>
        <v>11.848341232227488</v>
      </c>
      <c r="T1583" s="399">
        <v>5.5E-2</v>
      </c>
      <c r="U1583" s="1077"/>
      <c r="V1583" s="400">
        <f t="shared" si="277"/>
        <v>0</v>
      </c>
      <c r="W1583" s="401">
        <f t="shared" si="273"/>
        <v>0</v>
      </c>
      <c r="X1583" s="402"/>
      <c r="Y1583" s="402"/>
      <c r="Z1583" s="402"/>
      <c r="AA1583" s="402"/>
      <c r="AB1583" s="402"/>
      <c r="AC1583" s="403">
        <f t="shared" si="278"/>
        <v>0</v>
      </c>
      <c r="AD1583" s="404">
        <f>IF($AC$2430&lt;85,AC1583,AC1583-(AC1583*'EN-TÊTE DÉLÉGUES'!$C$37))</f>
        <v>0</v>
      </c>
      <c r="AE1583" s="405">
        <f t="shared" si="274"/>
        <v>5.5E-2</v>
      </c>
      <c r="AF1583" s="406">
        <f t="shared" si="279"/>
        <v>0</v>
      </c>
      <c r="AG1583" s="407">
        <f t="shared" si="280"/>
        <v>0</v>
      </c>
    </row>
    <row r="1584" spans="1:36" s="408" customFormat="1" ht="12" customHeight="1" x14ac:dyDescent="0.15">
      <c r="A1584" s="391">
        <v>9791036329029</v>
      </c>
      <c r="B1584" s="414">
        <v>75</v>
      </c>
      <c r="C1584" s="450" t="s">
        <v>651</v>
      </c>
      <c r="D1584" s="450" t="s">
        <v>382</v>
      </c>
      <c r="E1584" s="450" t="s">
        <v>94</v>
      </c>
      <c r="F1584" s="450" t="s">
        <v>1050</v>
      </c>
      <c r="G1584" s="450" t="s">
        <v>3366</v>
      </c>
      <c r="H1584" s="394">
        <f>VLOOKUP(A1584,'02.04.2024'!$A$2:$D$70989,3,FALSE)</f>
        <v>7017</v>
      </c>
      <c r="I1584" s="395"/>
      <c r="J1584" s="395">
        <v>200</v>
      </c>
      <c r="K1584" s="396"/>
      <c r="L1584" s="396"/>
      <c r="M1584" s="396">
        <v>44699</v>
      </c>
      <c r="N1584" s="396"/>
      <c r="O1584" s="397">
        <v>9791036329029</v>
      </c>
      <c r="P1584" s="409" t="s">
        <v>3363</v>
      </c>
      <c r="Q1584" s="397">
        <v>2933797</v>
      </c>
      <c r="R1584" s="398">
        <v>12.5</v>
      </c>
      <c r="S1584" s="398">
        <f t="shared" si="268"/>
        <v>11.848341232227488</v>
      </c>
      <c r="T1584" s="399">
        <v>5.5E-2</v>
      </c>
      <c r="U1584" s="1077"/>
      <c r="V1584" s="400">
        <f t="shared" si="277"/>
        <v>0</v>
      </c>
      <c r="W1584" s="401">
        <f t="shared" si="273"/>
        <v>0</v>
      </c>
      <c r="X1584" s="402"/>
      <c r="Y1584" s="402"/>
      <c r="Z1584" s="402"/>
      <c r="AA1584" s="402"/>
      <c r="AB1584" s="402"/>
      <c r="AC1584" s="453">
        <f t="shared" si="278"/>
        <v>0</v>
      </c>
      <c r="AD1584" s="454">
        <f>IF($AC$2430&lt;85,AC1584,AC1584-(AC1584*'EN-TÊTE DÉLÉGUES'!$C$37))</f>
        <v>0</v>
      </c>
      <c r="AE1584" s="455">
        <f t="shared" si="274"/>
        <v>5.5E-2</v>
      </c>
      <c r="AF1584" s="456">
        <f t="shared" si="279"/>
        <v>0</v>
      </c>
      <c r="AG1584" s="457">
        <f t="shared" si="280"/>
        <v>0</v>
      </c>
    </row>
    <row r="1585" spans="1:36" s="446" customFormat="1" ht="12" customHeight="1" x14ac:dyDescent="0.15">
      <c r="A1585" s="427">
        <v>9791036344268</v>
      </c>
      <c r="B1585" s="481">
        <v>75</v>
      </c>
      <c r="C1585" s="429" t="s">
        <v>651</v>
      </c>
      <c r="D1585" s="429" t="s">
        <v>382</v>
      </c>
      <c r="E1585" s="429" t="s">
        <v>94</v>
      </c>
      <c r="F1585" s="429" t="s">
        <v>1050</v>
      </c>
      <c r="G1585" s="430" t="s">
        <v>4261</v>
      </c>
      <c r="H1585" s="431">
        <f>VLOOKUP(A1585,'02.04.2024'!$A$2:$D$70989,3,FALSE)</f>
        <v>4274</v>
      </c>
      <c r="I1585" s="432"/>
      <c r="J1585" s="432">
        <v>200</v>
      </c>
      <c r="K1585" s="433"/>
      <c r="L1585" s="433"/>
      <c r="M1585" s="433">
        <v>45084</v>
      </c>
      <c r="N1585" s="433" t="s">
        <v>1811</v>
      </c>
      <c r="O1585" s="434">
        <v>9791036344268</v>
      </c>
      <c r="P1585" s="435" t="s">
        <v>4260</v>
      </c>
      <c r="Q1585" s="434">
        <v>1939054</v>
      </c>
      <c r="R1585" s="436">
        <v>12.5</v>
      </c>
      <c r="S1585" s="436">
        <f t="shared" si="268"/>
        <v>11.848341232227488</v>
      </c>
      <c r="T1585" s="437">
        <v>5.5E-2</v>
      </c>
      <c r="U1585" s="1082"/>
      <c r="V1585" s="438">
        <f t="shared" si="277"/>
        <v>0</v>
      </c>
      <c r="W1585" s="439">
        <f t="shared" si="273"/>
        <v>0</v>
      </c>
      <c r="X1585" s="588"/>
      <c r="Y1585" s="588"/>
      <c r="Z1585" s="588"/>
      <c r="AA1585" s="588"/>
      <c r="AB1585" s="588"/>
      <c r="AC1585" s="441">
        <f t="shared" si="278"/>
        <v>0</v>
      </c>
      <c r="AD1585" s="442">
        <f>IF($AC$2430&lt;85,AC1585,AC1585-(AC1585*'EN-TÊTE DÉLÉGUES'!$C$37))</f>
        <v>0</v>
      </c>
      <c r="AE1585" s="443">
        <f t="shared" si="274"/>
        <v>5.5E-2</v>
      </c>
      <c r="AF1585" s="444">
        <f t="shared" si="279"/>
        <v>0</v>
      </c>
      <c r="AG1585" s="445">
        <f t="shared" si="280"/>
        <v>0</v>
      </c>
    </row>
    <row r="1586" spans="1:36" s="446" customFormat="1" ht="12" customHeight="1" x14ac:dyDescent="0.15">
      <c r="A1586" s="427">
        <v>9791036348075</v>
      </c>
      <c r="B1586" s="432">
        <v>76</v>
      </c>
      <c r="C1586" s="596" t="s">
        <v>699</v>
      </c>
      <c r="D1586" s="429" t="s">
        <v>382</v>
      </c>
      <c r="E1586" s="429" t="s">
        <v>94</v>
      </c>
      <c r="F1586" s="430" t="s">
        <v>5538</v>
      </c>
      <c r="G1586" s="430" t="s">
        <v>5268</v>
      </c>
      <c r="H1586" s="431">
        <f>VLOOKUP(A1586,'02.04.2024'!$A$2:$D$70989,3,FALSE)</f>
        <v>700</v>
      </c>
      <c r="I1586" s="432"/>
      <c r="J1586" s="432">
        <v>200</v>
      </c>
      <c r="K1586" s="433"/>
      <c r="L1586" s="433"/>
      <c r="M1586" s="433">
        <v>45210</v>
      </c>
      <c r="N1586" s="433" t="s">
        <v>1811</v>
      </c>
      <c r="O1586" s="434">
        <v>9791036348075</v>
      </c>
      <c r="P1586" s="435" t="s">
        <v>4650</v>
      </c>
      <c r="Q1586" s="434">
        <v>4064647</v>
      </c>
      <c r="R1586" s="436">
        <v>9.9</v>
      </c>
      <c r="S1586" s="436">
        <f t="shared" ref="S1586:S1649" si="281">R1586/(1+T1586)</f>
        <v>9.3838862559241711</v>
      </c>
      <c r="T1586" s="437">
        <v>5.5E-2</v>
      </c>
      <c r="U1586" s="1082"/>
      <c r="V1586" s="438">
        <f t="shared" si="277"/>
        <v>0</v>
      </c>
      <c r="W1586" s="439">
        <f t="shared" si="273"/>
        <v>0</v>
      </c>
      <c r="X1586" s="440"/>
      <c r="Y1586" s="440"/>
      <c r="Z1586" s="440"/>
      <c r="AA1586" s="440"/>
      <c r="AB1586" s="440"/>
      <c r="AC1586" s="441">
        <f t="shared" si="278"/>
        <v>0</v>
      </c>
      <c r="AD1586" s="442">
        <f>IF($AC$2430&lt;85,AC1586,AC1586-(AC1586*'EN-TÊTE DÉLÉGUES'!$C$37))</f>
        <v>0</v>
      </c>
      <c r="AE1586" s="443">
        <f t="shared" si="274"/>
        <v>5.5E-2</v>
      </c>
      <c r="AF1586" s="444">
        <f t="shared" si="279"/>
        <v>0</v>
      </c>
      <c r="AG1586" s="445">
        <f t="shared" si="280"/>
        <v>0</v>
      </c>
    </row>
    <row r="1587" spans="1:36" ht="12" customHeight="1" x14ac:dyDescent="0.15">
      <c r="A1587" s="98">
        <v>9791036365164</v>
      </c>
      <c r="B1587" s="356">
        <v>76</v>
      </c>
      <c r="C1587" s="99" t="s">
        <v>699</v>
      </c>
      <c r="D1587" s="99" t="s">
        <v>382</v>
      </c>
      <c r="E1587" s="99" t="s">
        <v>94</v>
      </c>
      <c r="F1587" s="99" t="s">
        <v>5538</v>
      </c>
      <c r="G1587" s="99" t="s">
        <v>5269</v>
      </c>
      <c r="H1587" s="100">
        <f>VLOOKUP(A1587,'02.04.2024'!$A$2:$D$70989,3,FALSE)</f>
        <v>0</v>
      </c>
      <c r="I1587" s="101"/>
      <c r="J1587" s="101">
        <v>100</v>
      </c>
      <c r="K1587" s="121"/>
      <c r="L1587" s="121">
        <v>45434</v>
      </c>
      <c r="M1587" s="121"/>
      <c r="N1587" s="121" t="s">
        <v>1811</v>
      </c>
      <c r="O1587" s="102">
        <v>9791036365164</v>
      </c>
      <c r="P1587" s="103" t="s">
        <v>5270</v>
      </c>
      <c r="Q1587" s="101">
        <v>1987497</v>
      </c>
      <c r="R1587" s="124">
        <v>9.9</v>
      </c>
      <c r="S1587" s="124">
        <f t="shared" si="281"/>
        <v>9.3838862559241711</v>
      </c>
      <c r="T1587" s="355">
        <v>5.5E-2</v>
      </c>
      <c r="U1587" s="1077"/>
      <c r="V1587" s="240">
        <f t="shared" si="277"/>
        <v>0</v>
      </c>
      <c r="W1587" s="196">
        <f t="shared" si="273"/>
        <v>0</v>
      </c>
      <c r="X1587" s="440"/>
      <c r="Y1587" s="440"/>
      <c r="Z1587" s="440"/>
      <c r="AA1587" s="440"/>
      <c r="AB1587" s="440"/>
      <c r="AC1587" s="441">
        <f t="shared" si="278"/>
        <v>0</v>
      </c>
      <c r="AD1587" s="442">
        <f>IF($AC$2430&lt;85,AC1587,AC1587-(AC1587*'EN-TÊTE DÉLÉGUES'!$C$37))</f>
        <v>0</v>
      </c>
      <c r="AE1587" s="443">
        <f t="shared" si="274"/>
        <v>5.5E-2</v>
      </c>
      <c r="AF1587" s="444">
        <f t="shared" si="279"/>
        <v>0</v>
      </c>
      <c r="AG1587" s="445">
        <f t="shared" si="280"/>
        <v>0</v>
      </c>
      <c r="AH1587" s="447"/>
      <c r="AI1587" s="448"/>
      <c r="AJ1587" s="447"/>
    </row>
    <row r="1588" spans="1:36" s="446" customFormat="1" ht="12" customHeight="1" x14ac:dyDescent="0.15">
      <c r="A1588" s="427">
        <v>9791036348068</v>
      </c>
      <c r="B1588" s="432">
        <v>76</v>
      </c>
      <c r="C1588" s="596" t="s">
        <v>699</v>
      </c>
      <c r="D1588" s="429" t="s">
        <v>382</v>
      </c>
      <c r="E1588" s="429" t="s">
        <v>94</v>
      </c>
      <c r="F1588" s="430" t="s">
        <v>4649</v>
      </c>
      <c r="G1588" s="430" t="s">
        <v>5267</v>
      </c>
      <c r="H1588" s="431">
        <f>VLOOKUP(A1588,'02.04.2024'!$A$2:$D$70989,3,FALSE)</f>
        <v>1397</v>
      </c>
      <c r="I1588" s="432"/>
      <c r="J1588" s="432">
        <v>200</v>
      </c>
      <c r="K1588" s="433"/>
      <c r="L1588" s="433"/>
      <c r="M1588" s="433">
        <v>45210</v>
      </c>
      <c r="N1588" s="433" t="s">
        <v>1811</v>
      </c>
      <c r="O1588" s="434">
        <v>9791036348068</v>
      </c>
      <c r="P1588" s="435" t="s">
        <v>4648</v>
      </c>
      <c r="Q1588" s="434">
        <v>4064524</v>
      </c>
      <c r="R1588" s="436">
        <v>9.9</v>
      </c>
      <c r="S1588" s="436">
        <f t="shared" si="281"/>
        <v>9.3838862559241711</v>
      </c>
      <c r="T1588" s="437">
        <v>5.5E-2</v>
      </c>
      <c r="U1588" s="1082"/>
      <c r="V1588" s="438">
        <f t="shared" si="277"/>
        <v>0</v>
      </c>
      <c r="W1588" s="439">
        <f t="shared" si="273"/>
        <v>0</v>
      </c>
      <c r="X1588" s="440"/>
      <c r="Y1588" s="440"/>
      <c r="Z1588" s="440"/>
      <c r="AA1588" s="440"/>
      <c r="AB1588" s="440"/>
      <c r="AC1588" s="441">
        <f t="shared" si="278"/>
        <v>0</v>
      </c>
      <c r="AD1588" s="442">
        <f>IF($AC$2430&lt;85,AC1588,AC1588-(AC1588*'EN-TÊTE DÉLÉGUES'!$C$37))</f>
        <v>0</v>
      </c>
      <c r="AE1588" s="443">
        <f t="shared" si="274"/>
        <v>5.5E-2</v>
      </c>
      <c r="AF1588" s="444">
        <f t="shared" si="279"/>
        <v>0</v>
      </c>
      <c r="AG1588" s="445">
        <f t="shared" si="280"/>
        <v>0</v>
      </c>
    </row>
    <row r="1589" spans="1:36" ht="12" customHeight="1" x14ac:dyDescent="0.15">
      <c r="A1589" s="98">
        <v>9791036365997</v>
      </c>
      <c r="B1589" s="356">
        <v>76</v>
      </c>
      <c r="C1589" s="99" t="s">
        <v>699</v>
      </c>
      <c r="D1589" s="99" t="s">
        <v>382</v>
      </c>
      <c r="E1589" s="99" t="s">
        <v>94</v>
      </c>
      <c r="F1589" s="99" t="s">
        <v>4649</v>
      </c>
      <c r="G1589" s="99" t="s">
        <v>5271</v>
      </c>
      <c r="H1589" s="100">
        <f>VLOOKUP(A1589,'02.04.2024'!$A$2:$D$70989,3,FALSE)</f>
        <v>0</v>
      </c>
      <c r="I1589" s="101"/>
      <c r="J1589" s="101">
        <v>100</v>
      </c>
      <c r="K1589" s="121"/>
      <c r="L1589" s="121">
        <v>45434</v>
      </c>
      <c r="M1589" s="121"/>
      <c r="N1589" s="121" t="s">
        <v>1811</v>
      </c>
      <c r="O1589" s="102">
        <v>9791036365997</v>
      </c>
      <c r="P1589" s="103" t="s">
        <v>5272</v>
      </c>
      <c r="Q1589" s="101">
        <v>3494314</v>
      </c>
      <c r="R1589" s="124">
        <v>9.9</v>
      </c>
      <c r="S1589" s="124">
        <f t="shared" si="281"/>
        <v>9.3838862559241711</v>
      </c>
      <c r="T1589" s="355">
        <v>5.5E-2</v>
      </c>
      <c r="U1589" s="1077"/>
      <c r="V1589" s="240">
        <f t="shared" si="277"/>
        <v>0</v>
      </c>
      <c r="W1589" s="196">
        <f t="shared" si="273"/>
        <v>0</v>
      </c>
      <c r="X1589" s="440"/>
      <c r="Y1589" s="440"/>
      <c r="Z1589" s="440"/>
      <c r="AA1589" s="440"/>
      <c r="AB1589" s="440"/>
      <c r="AC1589" s="441">
        <f t="shared" si="278"/>
        <v>0</v>
      </c>
      <c r="AD1589" s="442">
        <f>IF($AC$2430&lt;85,AC1589,AC1589-(AC1589*'EN-TÊTE DÉLÉGUES'!$C$37))</f>
        <v>0</v>
      </c>
      <c r="AE1589" s="443">
        <f t="shared" si="274"/>
        <v>5.5E-2</v>
      </c>
      <c r="AF1589" s="444">
        <f t="shared" si="279"/>
        <v>0</v>
      </c>
      <c r="AG1589" s="445">
        <f t="shared" si="280"/>
        <v>0</v>
      </c>
      <c r="AH1589" s="447"/>
      <c r="AI1589" s="448"/>
      <c r="AJ1589" s="447"/>
    </row>
    <row r="1590" spans="1:36" s="446" customFormat="1" ht="12" customHeight="1" x14ac:dyDescent="0.15">
      <c r="A1590" s="427">
        <v>9791036344114</v>
      </c>
      <c r="B1590" s="481">
        <v>76</v>
      </c>
      <c r="C1590" s="429" t="s">
        <v>696</v>
      </c>
      <c r="D1590" s="429" t="s">
        <v>382</v>
      </c>
      <c r="E1590" s="429" t="s">
        <v>94</v>
      </c>
      <c r="F1590" s="429" t="s">
        <v>4256</v>
      </c>
      <c r="G1590" s="430" t="s">
        <v>4255</v>
      </c>
      <c r="H1590" s="431">
        <f>VLOOKUP(A1590,'02.04.2024'!$A$2:$D$70989,3,FALSE)</f>
        <v>4871</v>
      </c>
      <c r="I1590" s="432"/>
      <c r="J1590" s="432">
        <v>200</v>
      </c>
      <c r="K1590" s="433"/>
      <c r="L1590" s="433"/>
      <c r="M1590" s="433">
        <v>45084</v>
      </c>
      <c r="N1590" s="433" t="s">
        <v>1811</v>
      </c>
      <c r="O1590" s="434">
        <v>9791036344114</v>
      </c>
      <c r="P1590" s="435" t="s">
        <v>4254</v>
      </c>
      <c r="Q1590" s="434">
        <v>1798402</v>
      </c>
      <c r="R1590" s="436">
        <v>12.9</v>
      </c>
      <c r="S1590" s="436">
        <f t="shared" si="281"/>
        <v>12.227488151658768</v>
      </c>
      <c r="T1590" s="437">
        <v>5.5E-2</v>
      </c>
      <c r="U1590" s="1082"/>
      <c r="V1590" s="438">
        <f t="shared" si="277"/>
        <v>0</v>
      </c>
      <c r="W1590" s="439">
        <f t="shared" si="273"/>
        <v>0</v>
      </c>
      <c r="X1590" s="588"/>
      <c r="Y1590" s="588"/>
      <c r="Z1590" s="588"/>
      <c r="AA1590" s="588"/>
      <c r="AB1590" s="588"/>
      <c r="AC1590" s="441">
        <f t="shared" si="278"/>
        <v>0</v>
      </c>
      <c r="AD1590" s="442">
        <f>IF($AC$2430&lt;85,AC1590,AC1590-(AC1590*'EN-TÊTE DÉLÉGUES'!$C$37))</f>
        <v>0</v>
      </c>
      <c r="AE1590" s="443">
        <f t="shared" si="274"/>
        <v>5.5E-2</v>
      </c>
      <c r="AF1590" s="444">
        <f t="shared" si="279"/>
        <v>0</v>
      </c>
      <c r="AG1590" s="445">
        <f t="shared" si="280"/>
        <v>0</v>
      </c>
    </row>
    <row r="1591" spans="1:36" s="446" customFormat="1" ht="12" customHeight="1" x14ac:dyDescent="0.15">
      <c r="A1591" s="427">
        <v>9791036361845</v>
      </c>
      <c r="B1591" s="481">
        <v>76</v>
      </c>
      <c r="C1591" s="429" t="s">
        <v>696</v>
      </c>
      <c r="D1591" s="429" t="s">
        <v>382</v>
      </c>
      <c r="E1591" s="429" t="s">
        <v>94</v>
      </c>
      <c r="F1591" s="429" t="s">
        <v>4256</v>
      </c>
      <c r="G1591" s="430" t="s">
        <v>5539</v>
      </c>
      <c r="H1591" s="431">
        <f>VLOOKUP(A1591,'02.04.2024'!$A$2:$D$70989,3,FALSE)</f>
        <v>3660</v>
      </c>
      <c r="I1591" s="432"/>
      <c r="J1591" s="432">
        <v>200</v>
      </c>
      <c r="K1591" s="433"/>
      <c r="L1591" s="433"/>
      <c r="M1591" s="433">
        <v>45210</v>
      </c>
      <c r="N1591" s="433" t="s">
        <v>1811</v>
      </c>
      <c r="O1591" s="434">
        <v>9791036361845</v>
      </c>
      <c r="P1591" s="435" t="s">
        <v>4609</v>
      </c>
      <c r="Q1591" s="434">
        <v>7196393</v>
      </c>
      <c r="R1591" s="436">
        <v>12.9</v>
      </c>
      <c r="S1591" s="436">
        <f t="shared" si="281"/>
        <v>12.227488151658768</v>
      </c>
      <c r="T1591" s="437">
        <v>5.5E-2</v>
      </c>
      <c r="U1591" s="1082"/>
      <c r="V1591" s="438">
        <f t="shared" si="277"/>
        <v>0</v>
      </c>
      <c r="W1591" s="439">
        <f t="shared" si="273"/>
        <v>0</v>
      </c>
      <c r="X1591" s="440"/>
      <c r="Y1591" s="440"/>
      <c r="Z1591" s="440"/>
      <c r="AA1591" s="440"/>
      <c r="AB1591" s="440"/>
      <c r="AC1591" s="441">
        <f t="shared" si="278"/>
        <v>0</v>
      </c>
      <c r="AD1591" s="442">
        <f>IF($AC$2430&lt;85,AC1591,AC1591-(AC1591*'EN-TÊTE DÉLÉGUES'!$C$37))</f>
        <v>0</v>
      </c>
      <c r="AE1591" s="443">
        <f t="shared" si="274"/>
        <v>5.5E-2</v>
      </c>
      <c r="AF1591" s="444">
        <f t="shared" si="279"/>
        <v>0</v>
      </c>
      <c r="AG1591" s="445">
        <f t="shared" si="280"/>
        <v>0</v>
      </c>
    </row>
    <row r="1592" spans="1:36" ht="12" customHeight="1" x14ac:dyDescent="0.15">
      <c r="A1592" s="98">
        <v>9791036355578</v>
      </c>
      <c r="B1592" s="356">
        <v>76</v>
      </c>
      <c r="C1592" s="99" t="s">
        <v>696</v>
      </c>
      <c r="D1592" s="99" t="s">
        <v>382</v>
      </c>
      <c r="E1592" s="99" t="s">
        <v>94</v>
      </c>
      <c r="F1592" s="99" t="s">
        <v>4256</v>
      </c>
      <c r="G1592" s="99" t="s">
        <v>5167</v>
      </c>
      <c r="H1592" s="100">
        <f>VLOOKUP(A1592,'02.04.2024'!$A$2:$D$70989,3,FALSE)</f>
        <v>0</v>
      </c>
      <c r="I1592" s="101"/>
      <c r="J1592" s="101">
        <v>100</v>
      </c>
      <c r="K1592" s="121"/>
      <c r="L1592" s="121">
        <v>45434</v>
      </c>
      <c r="M1592" s="121"/>
      <c r="N1592" s="121" t="s">
        <v>1811</v>
      </c>
      <c r="O1592" s="102">
        <v>9791036355578</v>
      </c>
      <c r="P1592" s="103" t="s">
        <v>5168</v>
      </c>
      <c r="Q1592" s="101">
        <v>1089271</v>
      </c>
      <c r="R1592" s="124">
        <v>12.9</v>
      </c>
      <c r="S1592" s="124">
        <f t="shared" si="281"/>
        <v>12.227488151658768</v>
      </c>
      <c r="T1592" s="355">
        <v>5.5E-2</v>
      </c>
      <c r="U1592" s="1077"/>
      <c r="V1592" s="240">
        <f t="shared" si="277"/>
        <v>0</v>
      </c>
      <c r="W1592" s="196">
        <f t="shared" si="273"/>
        <v>0</v>
      </c>
      <c r="X1592" s="440"/>
      <c r="Y1592" s="440"/>
      <c r="Z1592" s="440"/>
      <c r="AA1592" s="440"/>
      <c r="AB1592" s="440"/>
      <c r="AC1592" s="441">
        <f t="shared" si="278"/>
        <v>0</v>
      </c>
      <c r="AD1592" s="442">
        <f>IF($AC$2430&lt;85,AC1592,AC1592-(AC1592*'EN-TÊTE DÉLÉGUES'!$C$37))</f>
        <v>0</v>
      </c>
      <c r="AE1592" s="443">
        <f t="shared" si="274"/>
        <v>5.5E-2</v>
      </c>
      <c r="AF1592" s="444">
        <f t="shared" si="279"/>
        <v>0</v>
      </c>
      <c r="AG1592" s="445">
        <f t="shared" si="280"/>
        <v>0</v>
      </c>
      <c r="AH1592" s="447"/>
      <c r="AI1592" s="448"/>
      <c r="AJ1592" s="447"/>
    </row>
    <row r="1593" spans="1:36" s="408" customFormat="1" ht="12" customHeight="1" x14ac:dyDescent="0.15">
      <c r="A1593" s="391">
        <v>9791036324055</v>
      </c>
      <c r="B1593" s="395">
        <v>76</v>
      </c>
      <c r="C1593" s="393" t="s">
        <v>699</v>
      </c>
      <c r="D1593" s="393" t="s">
        <v>382</v>
      </c>
      <c r="E1593" s="393" t="s">
        <v>94</v>
      </c>
      <c r="F1593" s="393" t="s">
        <v>3068</v>
      </c>
      <c r="G1593" s="450" t="s">
        <v>3686</v>
      </c>
      <c r="H1593" s="394">
        <f>VLOOKUP(A1593,'02.04.2024'!$A$2:$D$70989,3,FALSE)</f>
        <v>738</v>
      </c>
      <c r="I1593" s="395"/>
      <c r="J1593" s="395">
        <v>200</v>
      </c>
      <c r="K1593" s="396"/>
      <c r="L1593" s="396"/>
      <c r="M1593" s="396">
        <v>44335</v>
      </c>
      <c r="N1593" s="396"/>
      <c r="O1593" s="397">
        <v>9791036324055</v>
      </c>
      <c r="P1593" s="409" t="s">
        <v>2383</v>
      </c>
      <c r="Q1593" s="397">
        <v>6370350</v>
      </c>
      <c r="R1593" s="398">
        <v>10.9</v>
      </c>
      <c r="S1593" s="398">
        <f t="shared" si="281"/>
        <v>10.33175355450237</v>
      </c>
      <c r="T1593" s="399">
        <v>5.5E-2</v>
      </c>
      <c r="U1593" s="1077"/>
      <c r="V1593" s="400">
        <f t="shared" ref="V1593:V1637" si="282">AC1593</f>
        <v>0</v>
      </c>
      <c r="W1593" s="401">
        <f t="shared" si="273"/>
        <v>0</v>
      </c>
      <c r="X1593" s="402"/>
      <c r="Y1593" s="402"/>
      <c r="Z1593" s="402"/>
      <c r="AA1593" s="402"/>
      <c r="AB1593" s="402"/>
      <c r="AC1593" s="403">
        <f t="shared" ref="AC1593:AC1647" si="283">W1593/(1+AE1593)</f>
        <v>0</v>
      </c>
      <c r="AD1593" s="404">
        <f>IF($AC$2430&lt;85,AC1593,AC1593-(AC1593*'EN-TÊTE DÉLÉGUES'!$C$37))</f>
        <v>0</v>
      </c>
      <c r="AE1593" s="405">
        <f t="shared" si="274"/>
        <v>5.5E-2</v>
      </c>
      <c r="AF1593" s="406">
        <f t="shared" si="275"/>
        <v>0</v>
      </c>
      <c r="AG1593" s="407">
        <f t="shared" si="276"/>
        <v>0</v>
      </c>
    </row>
    <row r="1594" spans="1:36" s="408" customFormat="1" ht="12" customHeight="1" x14ac:dyDescent="0.15">
      <c r="A1594" s="391">
        <v>9791036330513</v>
      </c>
      <c r="B1594" s="395">
        <v>76</v>
      </c>
      <c r="C1594" s="393" t="s">
        <v>699</v>
      </c>
      <c r="D1594" s="393" t="s">
        <v>382</v>
      </c>
      <c r="E1594" s="393" t="s">
        <v>94</v>
      </c>
      <c r="F1594" s="393" t="s">
        <v>3068</v>
      </c>
      <c r="G1594" s="450" t="s">
        <v>3358</v>
      </c>
      <c r="H1594" s="394">
        <f>VLOOKUP(A1594,'02.04.2024'!$A$2:$D$70989,3,FALSE)</f>
        <v>1438</v>
      </c>
      <c r="I1594" s="395"/>
      <c r="J1594" s="395">
        <v>200</v>
      </c>
      <c r="K1594" s="396"/>
      <c r="L1594" s="396"/>
      <c r="M1594" s="396">
        <v>44699</v>
      </c>
      <c r="N1594" s="396"/>
      <c r="O1594" s="397">
        <v>9791036330513</v>
      </c>
      <c r="P1594" s="409" t="s">
        <v>3357</v>
      </c>
      <c r="Q1594" s="397">
        <v>3825694</v>
      </c>
      <c r="R1594" s="398">
        <v>10.9</v>
      </c>
      <c r="S1594" s="398">
        <f t="shared" si="281"/>
        <v>10.33175355450237</v>
      </c>
      <c r="T1594" s="399">
        <v>5.5E-2</v>
      </c>
      <c r="U1594" s="1077"/>
      <c r="V1594" s="400">
        <f t="shared" si="282"/>
        <v>0</v>
      </c>
      <c r="W1594" s="401">
        <f t="shared" si="273"/>
        <v>0</v>
      </c>
      <c r="X1594" s="402"/>
      <c r="Y1594" s="402"/>
      <c r="Z1594" s="402"/>
      <c r="AA1594" s="402"/>
      <c r="AB1594" s="402"/>
      <c r="AC1594" s="453">
        <f t="shared" si="283"/>
        <v>0</v>
      </c>
      <c r="AD1594" s="454">
        <f>IF($AC$2430&lt;85,AC1594,AC1594-(AC1594*'EN-TÊTE DÉLÉGUES'!$C$37))</f>
        <v>0</v>
      </c>
      <c r="AE1594" s="455">
        <f t="shared" si="274"/>
        <v>5.5E-2</v>
      </c>
      <c r="AF1594" s="456">
        <f t="shared" si="275"/>
        <v>0</v>
      </c>
      <c r="AG1594" s="457">
        <f t="shared" si="276"/>
        <v>0</v>
      </c>
    </row>
    <row r="1595" spans="1:36" s="446" customFormat="1" ht="12" customHeight="1" x14ac:dyDescent="0.15">
      <c r="A1595" s="427">
        <v>9791036344053</v>
      </c>
      <c r="B1595" s="481">
        <v>76</v>
      </c>
      <c r="C1595" s="429" t="s">
        <v>699</v>
      </c>
      <c r="D1595" s="429" t="s">
        <v>382</v>
      </c>
      <c r="E1595" s="429" t="s">
        <v>94</v>
      </c>
      <c r="F1595" s="429" t="s">
        <v>3068</v>
      </c>
      <c r="G1595" s="430" t="s">
        <v>4560</v>
      </c>
      <c r="H1595" s="431">
        <f>VLOOKUP(A1595,'02.04.2024'!$A$2:$D$70989,3,FALSE)</f>
        <v>2144</v>
      </c>
      <c r="I1595" s="432"/>
      <c r="J1595" s="432">
        <v>200</v>
      </c>
      <c r="K1595" s="433"/>
      <c r="L1595" s="433"/>
      <c r="M1595" s="433">
        <v>45084</v>
      </c>
      <c r="N1595" s="433" t="s">
        <v>1811</v>
      </c>
      <c r="O1595" s="434">
        <v>9791036344053</v>
      </c>
      <c r="P1595" s="435" t="s">
        <v>4259</v>
      </c>
      <c r="Q1595" s="434">
        <v>1797787</v>
      </c>
      <c r="R1595" s="436">
        <v>10.9</v>
      </c>
      <c r="S1595" s="436">
        <f t="shared" si="281"/>
        <v>10.33175355450237</v>
      </c>
      <c r="T1595" s="437">
        <v>5.5E-2</v>
      </c>
      <c r="U1595" s="1082"/>
      <c r="V1595" s="438">
        <f t="shared" si="282"/>
        <v>0</v>
      </c>
      <c r="W1595" s="439">
        <f t="shared" si="273"/>
        <v>0</v>
      </c>
      <c r="X1595" s="588"/>
      <c r="Y1595" s="588"/>
      <c r="Z1595" s="588"/>
      <c r="AA1595" s="588"/>
      <c r="AB1595" s="588"/>
      <c r="AC1595" s="441">
        <f t="shared" si="283"/>
        <v>0</v>
      </c>
      <c r="AD1595" s="442">
        <f>IF($AC$2430&lt;85,AC1595,AC1595-(AC1595*'EN-TÊTE DÉLÉGUES'!$C$37))</f>
        <v>0</v>
      </c>
      <c r="AE1595" s="443">
        <f t="shared" si="274"/>
        <v>5.5E-2</v>
      </c>
      <c r="AF1595" s="444">
        <f t="shared" si="275"/>
        <v>0</v>
      </c>
      <c r="AG1595" s="445">
        <f t="shared" si="276"/>
        <v>0</v>
      </c>
    </row>
    <row r="1596" spans="1:36" s="408" customFormat="1" ht="12" customHeight="1" x14ac:dyDescent="0.15">
      <c r="A1596" s="391">
        <v>9791036313646</v>
      </c>
      <c r="B1596" s="395">
        <v>76</v>
      </c>
      <c r="C1596" s="426" t="s">
        <v>706</v>
      </c>
      <c r="D1596" s="393" t="s">
        <v>382</v>
      </c>
      <c r="E1596" s="393" t="s">
        <v>211</v>
      </c>
      <c r="F1596" s="393"/>
      <c r="G1596" s="393" t="s">
        <v>2026</v>
      </c>
      <c r="H1596" s="394">
        <f>VLOOKUP(A1596,'02.04.2024'!$A$2:$D$70989,3,FALSE)</f>
        <v>29</v>
      </c>
      <c r="I1596" s="395"/>
      <c r="J1596" s="414">
        <v>300</v>
      </c>
      <c r="K1596" s="396"/>
      <c r="L1596" s="396"/>
      <c r="M1596" s="396">
        <v>43726</v>
      </c>
      <c r="N1596" s="396"/>
      <c r="O1596" s="397">
        <v>9791036313646</v>
      </c>
      <c r="P1596" s="409" t="s">
        <v>1359</v>
      </c>
      <c r="Q1596" s="397">
        <v>7759653</v>
      </c>
      <c r="R1596" s="398">
        <v>10.9</v>
      </c>
      <c r="S1596" s="398">
        <f t="shared" si="281"/>
        <v>10.33175355450237</v>
      </c>
      <c r="T1596" s="399">
        <v>5.5E-2</v>
      </c>
      <c r="U1596" s="1077"/>
      <c r="V1596" s="400">
        <f>AC1596</f>
        <v>0</v>
      </c>
      <c r="W1596" s="401">
        <f t="shared" si="273"/>
        <v>0</v>
      </c>
      <c r="X1596" s="402"/>
      <c r="Y1596" s="402"/>
      <c r="Z1596" s="402"/>
      <c r="AA1596" s="402"/>
      <c r="AB1596" s="402"/>
      <c r="AC1596" s="403">
        <f>W1596/(1+AE1596)</f>
        <v>0</v>
      </c>
      <c r="AD1596" s="404">
        <f>IF($AC$2430&lt;85,AC1596,AC1596-(AC1596*'EN-TÊTE DÉLÉGUES'!$C$37))</f>
        <v>0</v>
      </c>
      <c r="AE1596" s="405">
        <f t="shared" si="274"/>
        <v>5.5E-2</v>
      </c>
      <c r="AF1596" s="406">
        <f>+AD1596*AE1596</f>
        <v>0</v>
      </c>
      <c r="AG1596" s="407">
        <f>+AD1596+AF1596</f>
        <v>0</v>
      </c>
    </row>
    <row r="1597" spans="1:36" s="408" customFormat="1" ht="12" customHeight="1" x14ac:dyDescent="0.15">
      <c r="A1597" s="391">
        <v>9791036310973</v>
      </c>
      <c r="B1597" s="395">
        <v>76</v>
      </c>
      <c r="C1597" s="426" t="s">
        <v>697</v>
      </c>
      <c r="D1597" s="393" t="s">
        <v>382</v>
      </c>
      <c r="E1597" s="393" t="s">
        <v>211</v>
      </c>
      <c r="F1597" s="393"/>
      <c r="G1597" s="393" t="s">
        <v>1530</v>
      </c>
      <c r="H1597" s="394">
        <f>VLOOKUP(A1597,'02.04.2024'!$A$2:$D$70989,3,FALSE)</f>
        <v>545</v>
      </c>
      <c r="I1597" s="395"/>
      <c r="J1597" s="414">
        <v>300</v>
      </c>
      <c r="K1597" s="396"/>
      <c r="L1597" s="396"/>
      <c r="M1597" s="396">
        <v>43740</v>
      </c>
      <c r="N1597" s="396"/>
      <c r="O1597" s="397">
        <v>9791036310973</v>
      </c>
      <c r="P1597" s="409" t="s">
        <v>1419</v>
      </c>
      <c r="Q1597" s="397">
        <v>5135471</v>
      </c>
      <c r="R1597" s="398">
        <v>9.9</v>
      </c>
      <c r="S1597" s="398">
        <f t="shared" si="281"/>
        <v>9.3838862559241711</v>
      </c>
      <c r="T1597" s="399">
        <v>5.5E-2</v>
      </c>
      <c r="U1597" s="1077"/>
      <c r="V1597" s="400">
        <f>AC1597</f>
        <v>0</v>
      </c>
      <c r="W1597" s="401">
        <f t="shared" si="273"/>
        <v>0</v>
      </c>
      <c r="X1597" s="402"/>
      <c r="Y1597" s="402"/>
      <c r="Z1597" s="402"/>
      <c r="AA1597" s="402"/>
      <c r="AB1597" s="402"/>
      <c r="AC1597" s="403">
        <f>W1597/(1+AE1597)</f>
        <v>0</v>
      </c>
      <c r="AD1597" s="404">
        <f>IF($AC$2430&lt;85,AC1597,AC1597-(AC1597*'EN-TÊTE DÉLÉGUES'!$C$37))</f>
        <v>0</v>
      </c>
      <c r="AE1597" s="405">
        <f t="shared" si="274"/>
        <v>5.5E-2</v>
      </c>
      <c r="AF1597" s="406">
        <f>+AD1597*AE1597</f>
        <v>0</v>
      </c>
      <c r="AG1597" s="407">
        <f>+AD1597+AF1597</f>
        <v>0</v>
      </c>
    </row>
    <row r="1598" spans="1:36" s="408" customFormat="1" ht="12" customHeight="1" x14ac:dyDescent="0.15">
      <c r="A1598" s="391">
        <v>9791036320132</v>
      </c>
      <c r="B1598" s="395">
        <v>76</v>
      </c>
      <c r="C1598" s="393" t="s">
        <v>697</v>
      </c>
      <c r="D1598" s="514" t="s">
        <v>382</v>
      </c>
      <c r="E1598" s="514" t="s">
        <v>1052</v>
      </c>
      <c r="F1598" s="393"/>
      <c r="G1598" s="450" t="s">
        <v>3687</v>
      </c>
      <c r="H1598" s="394">
        <f>VLOOKUP(A1598,'02.04.2024'!$A$2:$D$70989,3,FALSE)</f>
        <v>353</v>
      </c>
      <c r="I1598" s="395"/>
      <c r="J1598" s="395">
        <v>200</v>
      </c>
      <c r="K1598" s="396"/>
      <c r="L1598" s="396"/>
      <c r="M1598" s="396">
        <v>44251</v>
      </c>
      <c r="N1598" s="396"/>
      <c r="O1598" s="397">
        <v>9791036320132</v>
      </c>
      <c r="P1598" s="409" t="s">
        <v>2376</v>
      </c>
      <c r="Q1598" s="397">
        <v>5283525</v>
      </c>
      <c r="R1598" s="398">
        <v>16.899999999999999</v>
      </c>
      <c r="S1598" s="398">
        <f t="shared" si="281"/>
        <v>16.018957345971565</v>
      </c>
      <c r="T1598" s="399">
        <v>5.5E-2</v>
      </c>
      <c r="U1598" s="1077"/>
      <c r="V1598" s="400">
        <f t="shared" si="282"/>
        <v>0</v>
      </c>
      <c r="W1598" s="401">
        <f t="shared" si="273"/>
        <v>0</v>
      </c>
      <c r="X1598" s="402"/>
      <c r="Y1598" s="402"/>
      <c r="Z1598" s="402"/>
      <c r="AA1598" s="402"/>
      <c r="AB1598" s="402"/>
      <c r="AC1598" s="403">
        <f t="shared" si="283"/>
        <v>0</v>
      </c>
      <c r="AD1598" s="404">
        <f>IF($AC$2430&lt;85,AC1598,AC1598-(AC1598*'EN-TÊTE DÉLÉGUES'!$C$37))</f>
        <v>0</v>
      </c>
      <c r="AE1598" s="405">
        <f t="shared" si="274"/>
        <v>5.5E-2</v>
      </c>
      <c r="AF1598" s="406">
        <f t="shared" si="275"/>
        <v>0</v>
      </c>
      <c r="AG1598" s="407">
        <f t="shared" si="276"/>
        <v>0</v>
      </c>
    </row>
    <row r="1599" spans="1:36" s="509" customFormat="1" ht="12" customHeight="1" x14ac:dyDescent="0.15">
      <c r="A1599" s="495">
        <v>9791036323065</v>
      </c>
      <c r="B1599" s="510">
        <v>76</v>
      </c>
      <c r="C1599" s="497" t="s">
        <v>697</v>
      </c>
      <c r="D1599" s="497" t="s">
        <v>382</v>
      </c>
      <c r="E1599" s="497" t="s">
        <v>1052</v>
      </c>
      <c r="F1599" s="497"/>
      <c r="G1599" s="498" t="s">
        <v>3688</v>
      </c>
      <c r="H1599" s="499">
        <f>VLOOKUP(A1599,'02.04.2024'!$A$2:$D$70989,3,FALSE)</f>
        <v>0</v>
      </c>
      <c r="I1599" s="500" t="s">
        <v>378</v>
      </c>
      <c r="J1599" s="500">
        <v>200</v>
      </c>
      <c r="K1599" s="501"/>
      <c r="L1599" s="501"/>
      <c r="M1599" s="501">
        <v>44503</v>
      </c>
      <c r="N1599" s="500"/>
      <c r="O1599" s="502">
        <v>9791036323065</v>
      </c>
      <c r="P1599" s="500" t="s">
        <v>2747</v>
      </c>
      <c r="Q1599" s="500">
        <v>5968020</v>
      </c>
      <c r="R1599" s="504">
        <v>16.899999999999999</v>
      </c>
      <c r="S1599" s="504">
        <f t="shared" si="281"/>
        <v>16.018957345971565</v>
      </c>
      <c r="T1599" s="505">
        <v>5.5E-2</v>
      </c>
      <c r="U1599" s="1079"/>
      <c r="V1599" s="506">
        <f t="shared" si="282"/>
        <v>0</v>
      </c>
      <c r="W1599" s="507">
        <f t="shared" si="273"/>
        <v>0</v>
      </c>
      <c r="X1599" s="508"/>
      <c r="Y1599" s="508"/>
      <c r="Z1599" s="508"/>
      <c r="AA1599" s="508"/>
      <c r="AB1599" s="508"/>
      <c r="AC1599" s="421">
        <f t="shared" si="283"/>
        <v>0</v>
      </c>
      <c r="AD1599" s="422">
        <f>IF($AC$2430&lt;85,AC1599,AC1599-(AC1599*'EN-TÊTE DÉLÉGUES'!$C$37))</f>
        <v>0</v>
      </c>
      <c r="AE1599" s="423">
        <f t="shared" si="274"/>
        <v>5.5E-2</v>
      </c>
      <c r="AF1599" s="424">
        <f t="shared" si="275"/>
        <v>0</v>
      </c>
      <c r="AG1599" s="425">
        <f t="shared" si="276"/>
        <v>0</v>
      </c>
    </row>
    <row r="1600" spans="1:36" s="509" customFormat="1" ht="12" customHeight="1" x14ac:dyDescent="0.15">
      <c r="A1600" s="495">
        <v>9791036348587</v>
      </c>
      <c r="B1600" s="500">
        <v>76</v>
      </c>
      <c r="C1600" s="497" t="s">
        <v>697</v>
      </c>
      <c r="D1600" s="590" t="s">
        <v>382</v>
      </c>
      <c r="E1600" s="497" t="s">
        <v>211</v>
      </c>
      <c r="F1600" s="497"/>
      <c r="G1600" s="497" t="s">
        <v>3824</v>
      </c>
      <c r="H1600" s="499">
        <f>VLOOKUP(A1600,'02.04.2024'!$A$2:$D$70989,3,FALSE)</f>
        <v>0</v>
      </c>
      <c r="I1600" s="499" t="s">
        <v>378</v>
      </c>
      <c r="J1600" s="500">
        <v>200</v>
      </c>
      <c r="K1600" s="501"/>
      <c r="L1600" s="501"/>
      <c r="M1600" s="501">
        <v>44797</v>
      </c>
      <c r="N1600" s="501"/>
      <c r="O1600" s="502">
        <v>9791036348587</v>
      </c>
      <c r="P1600" s="502" t="s">
        <v>3825</v>
      </c>
      <c r="Q1600" s="502">
        <v>4066123</v>
      </c>
      <c r="R1600" s="517">
        <v>14.5</v>
      </c>
      <c r="S1600" s="504">
        <f t="shared" si="281"/>
        <v>13.744075829383887</v>
      </c>
      <c r="T1600" s="513">
        <v>5.5E-2</v>
      </c>
      <c r="U1600" s="1079"/>
      <c r="V1600" s="506">
        <f>AC1600</f>
        <v>0</v>
      </c>
      <c r="W1600" s="507">
        <f t="shared" si="273"/>
        <v>0</v>
      </c>
      <c r="X1600" s="518"/>
      <c r="Y1600" s="508"/>
      <c r="Z1600" s="508"/>
      <c r="AA1600" s="508"/>
      <c r="AB1600" s="508"/>
      <c r="AC1600" s="421">
        <f>W1600/(1+AE1600)</f>
        <v>0</v>
      </c>
      <c r="AD1600" s="422">
        <f>IF($AC$2430&lt;85,AC1600,AC1600-(AC1600*'EN-TÊTE DÉLÉGUES'!$C$37))</f>
        <v>0</v>
      </c>
      <c r="AE1600" s="423">
        <f t="shared" si="274"/>
        <v>5.5E-2</v>
      </c>
      <c r="AF1600" s="424">
        <f>+AD1600*AE1600</f>
        <v>0</v>
      </c>
      <c r="AG1600" s="425">
        <f>+AD1600+AF1600</f>
        <v>0</v>
      </c>
      <c r="AH1600" s="519"/>
    </row>
    <row r="1601" spans="1:34" s="408" customFormat="1" ht="12" customHeight="1" x14ac:dyDescent="0.15">
      <c r="A1601" s="391">
        <v>9791036306037</v>
      </c>
      <c r="B1601" s="414">
        <v>76</v>
      </c>
      <c r="C1601" s="426" t="s">
        <v>697</v>
      </c>
      <c r="D1601" s="393" t="s">
        <v>382</v>
      </c>
      <c r="E1601" s="393" t="s">
        <v>1052</v>
      </c>
      <c r="F1601" s="393"/>
      <c r="G1601" s="393" t="s">
        <v>2903</v>
      </c>
      <c r="H1601" s="394">
        <f>VLOOKUP(A1601,'02.04.2024'!$A$2:$D$70989,3,FALSE)</f>
        <v>135</v>
      </c>
      <c r="I1601" s="395"/>
      <c r="J1601" s="395">
        <v>300</v>
      </c>
      <c r="K1601" s="396"/>
      <c r="L1601" s="396"/>
      <c r="M1601" s="396">
        <v>43740</v>
      </c>
      <c r="N1601" s="396"/>
      <c r="O1601" s="397">
        <v>9791036306037</v>
      </c>
      <c r="P1601" s="409" t="s">
        <v>1378</v>
      </c>
      <c r="Q1601" s="397">
        <v>1097631</v>
      </c>
      <c r="R1601" s="398">
        <v>16.899999999999999</v>
      </c>
      <c r="S1601" s="398">
        <f t="shared" si="281"/>
        <v>16.018957345971565</v>
      </c>
      <c r="T1601" s="399">
        <v>5.5E-2</v>
      </c>
      <c r="U1601" s="1077"/>
      <c r="V1601" s="400">
        <f t="shared" si="282"/>
        <v>0</v>
      </c>
      <c r="W1601" s="401">
        <f t="shared" si="273"/>
        <v>0</v>
      </c>
      <c r="X1601" s="402"/>
      <c r="Y1601" s="402"/>
      <c r="Z1601" s="402"/>
      <c r="AA1601" s="402"/>
      <c r="AB1601" s="402"/>
      <c r="AC1601" s="403">
        <f t="shared" si="283"/>
        <v>0</v>
      </c>
      <c r="AD1601" s="404">
        <f>IF($AC$2430&lt;85,AC1601,AC1601-(AC1601*'EN-TÊTE DÉLÉGUES'!$C$37))</f>
        <v>0</v>
      </c>
      <c r="AE1601" s="405">
        <f t="shared" si="274"/>
        <v>5.5E-2</v>
      </c>
      <c r="AF1601" s="406">
        <f t="shared" si="275"/>
        <v>0</v>
      </c>
      <c r="AG1601" s="407">
        <f t="shared" si="276"/>
        <v>0</v>
      </c>
    </row>
    <row r="1602" spans="1:34" s="408" customFormat="1" ht="12" customHeight="1" x14ac:dyDescent="0.15">
      <c r="A1602" s="449">
        <v>9782747099479</v>
      </c>
      <c r="B1602" s="395">
        <v>77</v>
      </c>
      <c r="C1602" s="393" t="s">
        <v>697</v>
      </c>
      <c r="D1602" s="393" t="s">
        <v>382</v>
      </c>
      <c r="E1602" s="393" t="s">
        <v>1052</v>
      </c>
      <c r="F1602" s="393" t="s">
        <v>3069</v>
      </c>
      <c r="G1602" s="450" t="s">
        <v>1051</v>
      </c>
      <c r="H1602" s="394">
        <f>VLOOKUP(A1602,'02.04.2024'!$A$2:$D$70989,3,FALSE)</f>
        <v>958</v>
      </c>
      <c r="I1602" s="395"/>
      <c r="J1602" s="414">
        <v>200</v>
      </c>
      <c r="K1602" s="396"/>
      <c r="L1602" s="396"/>
      <c r="M1602" s="396">
        <v>43509</v>
      </c>
      <c r="N1602" s="396"/>
      <c r="O1602" s="394">
        <v>9782747099479</v>
      </c>
      <c r="P1602" s="451" t="s">
        <v>1145</v>
      </c>
      <c r="Q1602" s="394">
        <v>2198370</v>
      </c>
      <c r="R1602" s="398">
        <v>15.9</v>
      </c>
      <c r="S1602" s="398">
        <f t="shared" si="281"/>
        <v>15.071090047393366</v>
      </c>
      <c r="T1602" s="452">
        <v>5.5E-2</v>
      </c>
      <c r="U1602" s="1077"/>
      <c r="V1602" s="400">
        <f t="shared" si="282"/>
        <v>0</v>
      </c>
      <c r="W1602" s="401">
        <f t="shared" ref="W1602:W1665" si="284">$R1602*$U1602</f>
        <v>0</v>
      </c>
      <c r="X1602" s="402"/>
      <c r="Y1602" s="402"/>
      <c r="Z1602" s="402"/>
      <c r="AA1602" s="402"/>
      <c r="AB1602" s="402"/>
      <c r="AC1602" s="403">
        <f t="shared" si="283"/>
        <v>0</v>
      </c>
      <c r="AD1602" s="404">
        <f>IF($AC$2430&lt;85,AC1602,AC1602-(AC1602*'EN-TÊTE DÉLÉGUES'!$C$37))</f>
        <v>0</v>
      </c>
      <c r="AE1602" s="405">
        <f t="shared" ref="AE1602:AE1665" si="285">IF(T1602=5.5%,0.055,IF(T1602=20%,0.2))</f>
        <v>5.5E-2</v>
      </c>
      <c r="AF1602" s="406">
        <f t="shared" si="275"/>
        <v>0</v>
      </c>
      <c r="AG1602" s="407">
        <f t="shared" si="276"/>
        <v>0</v>
      </c>
    </row>
    <row r="1603" spans="1:34" s="420" customFormat="1" ht="12" customHeight="1" x14ac:dyDescent="0.15">
      <c r="A1603" s="411">
        <v>9791036343346</v>
      </c>
      <c r="B1603" s="414">
        <v>77</v>
      </c>
      <c r="C1603" s="393" t="s">
        <v>697</v>
      </c>
      <c r="D1603" s="514" t="s">
        <v>382</v>
      </c>
      <c r="E1603" s="514" t="s">
        <v>1052</v>
      </c>
      <c r="F1603" s="393" t="s">
        <v>3069</v>
      </c>
      <c r="G1603" s="450" t="s">
        <v>4168</v>
      </c>
      <c r="H1603" s="394">
        <f>VLOOKUP(A1603,'02.04.2024'!$A$2:$D$70989,3,FALSE)</f>
        <v>1418</v>
      </c>
      <c r="I1603" s="413"/>
      <c r="J1603" s="413">
        <v>200</v>
      </c>
      <c r="K1603" s="415"/>
      <c r="L1603" s="415"/>
      <c r="M1603" s="416">
        <v>44944</v>
      </c>
      <c r="N1603" s="416"/>
      <c r="O1603" s="394">
        <v>9791036343346</v>
      </c>
      <c r="P1603" s="417" t="s">
        <v>3881</v>
      </c>
      <c r="Q1603" s="414">
        <v>1357182</v>
      </c>
      <c r="R1603" s="418">
        <v>15.9</v>
      </c>
      <c r="S1603" s="398">
        <f t="shared" si="281"/>
        <v>15.071090047393366</v>
      </c>
      <c r="T1603" s="419">
        <v>5.5E-2</v>
      </c>
      <c r="U1603" s="1077"/>
      <c r="V1603" s="400">
        <f t="shared" si="282"/>
        <v>0</v>
      </c>
      <c r="W1603" s="401">
        <f t="shared" si="284"/>
        <v>0</v>
      </c>
      <c r="AC1603" s="453">
        <f t="shared" si="283"/>
        <v>0</v>
      </c>
      <c r="AD1603" s="454">
        <f>IF($AC$2430&lt;85,AC1603,AC1603-(AC1603*'EN-TÊTE DÉLÉGUES'!$C$37))</f>
        <v>0</v>
      </c>
      <c r="AE1603" s="455">
        <f t="shared" si="285"/>
        <v>5.5E-2</v>
      </c>
      <c r="AF1603" s="456">
        <f t="shared" si="275"/>
        <v>0</v>
      </c>
      <c r="AG1603" s="457">
        <f t="shared" si="276"/>
        <v>0</v>
      </c>
    </row>
    <row r="1604" spans="1:34" s="446" customFormat="1" ht="12" customHeight="1" x14ac:dyDescent="0.15">
      <c r="A1604" s="937">
        <v>9791036355554</v>
      </c>
      <c r="B1604" s="951">
        <v>77</v>
      </c>
      <c r="C1604" s="952" t="s">
        <v>697</v>
      </c>
      <c r="D1604" s="953" t="s">
        <v>382</v>
      </c>
      <c r="E1604" s="939" t="s">
        <v>1052</v>
      </c>
      <c r="F1604" s="939" t="s">
        <v>3069</v>
      </c>
      <c r="G1604" s="939" t="s">
        <v>4857</v>
      </c>
      <c r="H1604" s="941">
        <f>VLOOKUP(A1604,'02.04.2024'!$A$2:$D$70989,3,FALSE)</f>
        <v>2404</v>
      </c>
      <c r="I1604" s="941"/>
      <c r="J1604" s="938">
        <v>200</v>
      </c>
      <c r="K1604" s="942"/>
      <c r="L1604" s="942"/>
      <c r="M1604" s="942">
        <v>45357</v>
      </c>
      <c r="N1604" s="942" t="s">
        <v>1811</v>
      </c>
      <c r="O1604" s="943">
        <v>9791036355554</v>
      </c>
      <c r="P1604" s="943" t="s">
        <v>4858</v>
      </c>
      <c r="Q1604" s="943">
        <v>1089025</v>
      </c>
      <c r="R1604" s="954">
        <v>15.9</v>
      </c>
      <c r="S1604" s="945">
        <f t="shared" si="281"/>
        <v>15.071090047393366</v>
      </c>
      <c r="T1604" s="955">
        <v>5.5E-2</v>
      </c>
      <c r="U1604" s="1101"/>
      <c r="V1604" s="947">
        <f t="shared" si="282"/>
        <v>0</v>
      </c>
      <c r="W1604" s="948">
        <f t="shared" si="284"/>
        <v>0</v>
      </c>
      <c r="X1604" s="588"/>
      <c r="Y1604" s="588"/>
      <c r="Z1604" s="588"/>
      <c r="AA1604" s="588"/>
      <c r="AB1604" s="588"/>
      <c r="AC1604" s="441">
        <f t="shared" si="283"/>
        <v>0</v>
      </c>
      <c r="AD1604" s="442">
        <f>IF($AC$2430&lt;85,AC1604,AC1604-(AC1604*'EN-TÊTE DÉLÉGUES'!$C$37))</f>
        <v>0</v>
      </c>
      <c r="AE1604" s="443">
        <f t="shared" si="285"/>
        <v>5.5E-2</v>
      </c>
      <c r="AF1604" s="444">
        <f t="shared" si="275"/>
        <v>0</v>
      </c>
      <c r="AG1604" s="445">
        <f t="shared" si="276"/>
        <v>0</v>
      </c>
      <c r="AH1604" s="588"/>
    </row>
    <row r="1605" spans="1:34" s="446" customFormat="1" ht="12" customHeight="1" x14ac:dyDescent="0.15">
      <c r="A1605" s="937">
        <v>9791036360558</v>
      </c>
      <c r="B1605" s="1159">
        <v>77</v>
      </c>
      <c r="C1605" s="939" t="s">
        <v>697</v>
      </c>
      <c r="D1605" s="956" t="s">
        <v>382</v>
      </c>
      <c r="E1605" s="956" t="s">
        <v>1052</v>
      </c>
      <c r="F1605" s="939" t="s">
        <v>3069</v>
      </c>
      <c r="G1605" s="940" t="s">
        <v>4611</v>
      </c>
      <c r="H1605" s="941">
        <f>VLOOKUP(A1605,'02.04.2024'!$A$2:$D$70989,3,FALSE)</f>
        <v>1323</v>
      </c>
      <c r="I1605" s="938"/>
      <c r="J1605" s="938">
        <v>200</v>
      </c>
      <c r="K1605" s="942"/>
      <c r="L1605" s="942"/>
      <c r="M1605" s="942">
        <v>45371</v>
      </c>
      <c r="N1605" s="942" t="s">
        <v>1811</v>
      </c>
      <c r="O1605" s="943">
        <v>9791036360558</v>
      </c>
      <c r="P1605" s="944" t="s">
        <v>4610</v>
      </c>
      <c r="Q1605" s="943">
        <v>5601512</v>
      </c>
      <c r="R1605" s="945">
        <v>16.899999999999999</v>
      </c>
      <c r="S1605" s="945">
        <f t="shared" si="281"/>
        <v>16.018957345971565</v>
      </c>
      <c r="T1605" s="1160">
        <v>5.5E-2</v>
      </c>
      <c r="U1605" s="1101"/>
      <c r="V1605" s="947">
        <f t="shared" si="282"/>
        <v>0</v>
      </c>
      <c r="W1605" s="948">
        <f t="shared" si="284"/>
        <v>0</v>
      </c>
      <c r="X1605" s="440"/>
      <c r="Y1605" s="440"/>
      <c r="Z1605" s="440"/>
      <c r="AA1605" s="440"/>
      <c r="AB1605" s="440"/>
      <c r="AC1605" s="441">
        <f t="shared" si="283"/>
        <v>0</v>
      </c>
      <c r="AD1605" s="442">
        <f>IF($AC$2430&lt;85,AC1605,AC1605-(AC1605*'EN-TÊTE DÉLÉGUES'!$C$37))</f>
        <v>0</v>
      </c>
      <c r="AE1605" s="443">
        <f t="shared" si="285"/>
        <v>5.5E-2</v>
      </c>
      <c r="AF1605" s="444">
        <f t="shared" si="275"/>
        <v>0</v>
      </c>
      <c r="AG1605" s="445">
        <f t="shared" si="276"/>
        <v>0</v>
      </c>
    </row>
    <row r="1606" spans="1:34" s="408" customFormat="1" ht="12" customHeight="1" x14ac:dyDescent="0.15">
      <c r="A1606" s="391">
        <v>9791036318344</v>
      </c>
      <c r="B1606" s="395">
        <v>77</v>
      </c>
      <c r="C1606" s="393" t="s">
        <v>697</v>
      </c>
      <c r="D1606" s="514" t="s">
        <v>382</v>
      </c>
      <c r="E1606" s="514" t="s">
        <v>1052</v>
      </c>
      <c r="F1606" s="393" t="s">
        <v>3069</v>
      </c>
      <c r="G1606" s="450" t="s">
        <v>2377</v>
      </c>
      <c r="H1606" s="394">
        <f>VLOOKUP(A1606,'02.04.2024'!$A$2:$D$70989,3,FALSE)</f>
        <v>1394</v>
      </c>
      <c r="I1606" s="395"/>
      <c r="J1606" s="395">
        <v>850</v>
      </c>
      <c r="K1606" s="396"/>
      <c r="L1606" s="396"/>
      <c r="M1606" s="396">
        <v>44251</v>
      </c>
      <c r="N1606" s="396"/>
      <c r="O1606" s="397">
        <v>9791036318344</v>
      </c>
      <c r="P1606" s="409" t="s">
        <v>2375</v>
      </c>
      <c r="Q1606" s="397">
        <v>4182652</v>
      </c>
      <c r="R1606" s="398">
        <v>15.9</v>
      </c>
      <c r="S1606" s="398">
        <f t="shared" si="281"/>
        <v>15.071090047393366</v>
      </c>
      <c r="T1606" s="399">
        <v>5.5E-2</v>
      </c>
      <c r="U1606" s="1077"/>
      <c r="V1606" s="400">
        <f t="shared" si="282"/>
        <v>0</v>
      </c>
      <c r="W1606" s="401">
        <f t="shared" si="284"/>
        <v>0</v>
      </c>
      <c r="X1606" s="402"/>
      <c r="Y1606" s="402"/>
      <c r="Z1606" s="402"/>
      <c r="AA1606" s="402"/>
      <c r="AB1606" s="402"/>
      <c r="AC1606" s="403">
        <f t="shared" si="283"/>
        <v>0</v>
      </c>
      <c r="AD1606" s="404">
        <f>IF($AC$2430&lt;85,AC1606,AC1606-(AC1606*'EN-TÊTE DÉLÉGUES'!$C$37))</f>
        <v>0</v>
      </c>
      <c r="AE1606" s="405">
        <f t="shared" si="285"/>
        <v>5.5E-2</v>
      </c>
      <c r="AF1606" s="406">
        <f t="shared" si="275"/>
        <v>0</v>
      </c>
      <c r="AG1606" s="407">
        <f t="shared" si="276"/>
        <v>0</v>
      </c>
    </row>
    <row r="1607" spans="1:34" s="408" customFormat="1" ht="12" customHeight="1" x14ac:dyDescent="0.15">
      <c r="A1607" s="391">
        <v>9791036326998</v>
      </c>
      <c r="B1607" s="414">
        <v>77</v>
      </c>
      <c r="C1607" s="393" t="s">
        <v>697</v>
      </c>
      <c r="D1607" s="393" t="s">
        <v>382</v>
      </c>
      <c r="E1607" s="393" t="s">
        <v>1052</v>
      </c>
      <c r="F1607" s="393" t="s">
        <v>3069</v>
      </c>
      <c r="G1607" s="450" t="s">
        <v>5540</v>
      </c>
      <c r="H1607" s="394">
        <f>VLOOKUP(A1607,'02.04.2024'!$A$2:$D$70989,3,FALSE)</f>
        <v>1495</v>
      </c>
      <c r="I1607" s="395"/>
      <c r="J1607" s="395">
        <v>200</v>
      </c>
      <c r="K1607" s="396"/>
      <c r="L1607" s="396"/>
      <c r="M1607" s="396">
        <v>44356</v>
      </c>
      <c r="N1607" s="396"/>
      <c r="O1607" s="397">
        <v>9791036326998</v>
      </c>
      <c r="P1607" s="409" t="s">
        <v>2315</v>
      </c>
      <c r="Q1607" s="397">
        <v>1516026</v>
      </c>
      <c r="R1607" s="398">
        <v>15.9</v>
      </c>
      <c r="S1607" s="398">
        <f t="shared" si="281"/>
        <v>15.071090047393366</v>
      </c>
      <c r="T1607" s="399">
        <v>5.5E-2</v>
      </c>
      <c r="U1607" s="1077"/>
      <c r="V1607" s="400">
        <f t="shared" si="282"/>
        <v>0</v>
      </c>
      <c r="W1607" s="401">
        <f t="shared" si="284"/>
        <v>0</v>
      </c>
      <c r="X1607" s="402"/>
      <c r="Y1607" s="402"/>
      <c r="Z1607" s="402"/>
      <c r="AA1607" s="402"/>
      <c r="AB1607" s="402"/>
      <c r="AC1607" s="403">
        <f t="shared" si="283"/>
        <v>0</v>
      </c>
      <c r="AD1607" s="404">
        <f>IF($AC$2430&lt;85,AC1607,AC1607-(AC1607*'EN-TÊTE DÉLÉGUES'!$C$37))</f>
        <v>0</v>
      </c>
      <c r="AE1607" s="405">
        <f t="shared" si="285"/>
        <v>5.5E-2</v>
      </c>
      <c r="AF1607" s="406">
        <f t="shared" si="275"/>
        <v>0</v>
      </c>
      <c r="AG1607" s="407">
        <f t="shared" si="276"/>
        <v>0</v>
      </c>
    </row>
    <row r="1608" spans="1:34" s="994" customFormat="1" ht="12" customHeight="1" x14ac:dyDescent="0.15">
      <c r="A1608" s="1015">
        <v>9791036344008</v>
      </c>
      <c r="B1608" s="1028">
        <v>77</v>
      </c>
      <c r="C1608" s="1027" t="s">
        <v>697</v>
      </c>
      <c r="D1608" s="1029" t="s">
        <v>382</v>
      </c>
      <c r="E1608" s="1029" t="s">
        <v>1052</v>
      </c>
      <c r="F1608" s="1027" t="s">
        <v>3069</v>
      </c>
      <c r="G1608" s="1017" t="s">
        <v>4561</v>
      </c>
      <c r="H1608" s="1016">
        <f>VLOOKUP(A1608,'02.04.2024'!$A$2:$D$70989,3,FALSE)</f>
        <v>851</v>
      </c>
      <c r="I1608" s="1018"/>
      <c r="J1608" s="1018">
        <v>200</v>
      </c>
      <c r="K1608" s="1019"/>
      <c r="L1608" s="1019"/>
      <c r="M1608" s="1019">
        <v>44965</v>
      </c>
      <c r="N1608" s="1020"/>
      <c r="O1608" s="1020">
        <v>9791036344008</v>
      </c>
      <c r="P1608" s="1020" t="s">
        <v>4043</v>
      </c>
      <c r="Q1608" s="1021">
        <v>1783843</v>
      </c>
      <c r="R1608" s="1022">
        <v>15.9</v>
      </c>
      <c r="S1608" s="1022">
        <f t="shared" si="281"/>
        <v>15.071090047393366</v>
      </c>
      <c r="T1608" s="1023">
        <v>5.5E-2</v>
      </c>
      <c r="U1608" s="1077"/>
      <c r="V1608" s="1024">
        <f t="shared" si="282"/>
        <v>0</v>
      </c>
      <c r="W1608" s="1025">
        <f t="shared" si="284"/>
        <v>0</v>
      </c>
      <c r="X1608" s="998"/>
      <c r="Y1608" s="998"/>
      <c r="Z1608" s="998"/>
      <c r="AA1608" s="998"/>
      <c r="AB1608" s="998"/>
      <c r="AC1608" s="453">
        <f t="shared" si="283"/>
        <v>0</v>
      </c>
      <c r="AD1608" s="454">
        <f>IF($AC$2430&lt;85,AC1608,AC1608-(AC1608*'EN-TÊTE DÉLÉGUES'!$C$37))</f>
        <v>0</v>
      </c>
      <c r="AE1608" s="455">
        <f t="shared" si="285"/>
        <v>5.5E-2</v>
      </c>
      <c r="AF1608" s="456">
        <f t="shared" si="275"/>
        <v>0</v>
      </c>
      <c r="AG1608" s="457">
        <f t="shared" si="276"/>
        <v>0</v>
      </c>
    </row>
    <row r="1609" spans="1:34" s="408" customFormat="1" ht="12" customHeight="1" x14ac:dyDescent="0.15">
      <c r="A1609" s="391">
        <v>9791036323751</v>
      </c>
      <c r="B1609" s="414">
        <v>77</v>
      </c>
      <c r="C1609" s="393" t="s">
        <v>697</v>
      </c>
      <c r="D1609" s="514" t="s">
        <v>382</v>
      </c>
      <c r="E1609" s="514" t="s">
        <v>1052</v>
      </c>
      <c r="F1609" s="393" t="s">
        <v>3069</v>
      </c>
      <c r="G1609" s="450" t="s">
        <v>2904</v>
      </c>
      <c r="H1609" s="394">
        <f>VLOOKUP(A1609,'02.04.2024'!$A$2:$D$70989,3,FALSE)</f>
        <v>1138</v>
      </c>
      <c r="I1609" s="395"/>
      <c r="J1609" s="395">
        <v>200</v>
      </c>
      <c r="K1609" s="396"/>
      <c r="L1609" s="396"/>
      <c r="M1609" s="396">
        <v>44475</v>
      </c>
      <c r="N1609" s="395"/>
      <c r="O1609" s="391">
        <v>9791036323751</v>
      </c>
      <c r="P1609" s="395" t="s">
        <v>2745</v>
      </c>
      <c r="Q1609" s="395">
        <v>6264973</v>
      </c>
      <c r="R1609" s="398">
        <v>15.9</v>
      </c>
      <c r="S1609" s="398">
        <f t="shared" si="281"/>
        <v>15.071090047393366</v>
      </c>
      <c r="T1609" s="399">
        <v>5.5E-2</v>
      </c>
      <c r="U1609" s="1077"/>
      <c r="V1609" s="400">
        <f t="shared" si="282"/>
        <v>0</v>
      </c>
      <c r="W1609" s="401">
        <f t="shared" si="284"/>
        <v>0</v>
      </c>
      <c r="X1609" s="402"/>
      <c r="Y1609" s="402"/>
      <c r="Z1609" s="402"/>
      <c r="AA1609" s="402"/>
      <c r="AB1609" s="402"/>
      <c r="AC1609" s="403">
        <f t="shared" si="283"/>
        <v>0</v>
      </c>
      <c r="AD1609" s="404">
        <f>IF($AC$2430&lt;85,AC1609,AC1609-(AC1609*'EN-TÊTE DÉLÉGUES'!$C$37))</f>
        <v>0</v>
      </c>
      <c r="AE1609" s="405">
        <f t="shared" si="285"/>
        <v>5.5E-2</v>
      </c>
      <c r="AF1609" s="406">
        <f t="shared" si="275"/>
        <v>0</v>
      </c>
      <c r="AG1609" s="407">
        <f t="shared" si="276"/>
        <v>0</v>
      </c>
    </row>
    <row r="1610" spans="1:34" s="408" customFormat="1" ht="12" customHeight="1" x14ac:dyDescent="0.15">
      <c r="A1610" s="391">
        <v>9791036317507</v>
      </c>
      <c r="B1610" s="395">
        <v>77</v>
      </c>
      <c r="C1610" s="393" t="s">
        <v>699</v>
      </c>
      <c r="D1610" s="393" t="s">
        <v>382</v>
      </c>
      <c r="E1610" s="393" t="s">
        <v>1052</v>
      </c>
      <c r="F1610" s="393" t="s">
        <v>383</v>
      </c>
      <c r="G1610" s="450" t="s">
        <v>3689</v>
      </c>
      <c r="H1610" s="394">
        <f>VLOOKUP(A1610,'02.04.2024'!$A$2:$D$70989,3,FALSE)</f>
        <v>2029</v>
      </c>
      <c r="I1610" s="395"/>
      <c r="J1610" s="395">
        <v>200</v>
      </c>
      <c r="K1610" s="396"/>
      <c r="L1610" s="396"/>
      <c r="M1610" s="396">
        <v>44125</v>
      </c>
      <c r="N1610" s="396"/>
      <c r="O1610" s="397">
        <v>9791036317507</v>
      </c>
      <c r="P1610" s="409" t="s">
        <v>2043</v>
      </c>
      <c r="Q1610" s="397">
        <v>3761653</v>
      </c>
      <c r="R1610" s="398">
        <v>14.9</v>
      </c>
      <c r="S1610" s="398">
        <f t="shared" si="281"/>
        <v>14.123222748815166</v>
      </c>
      <c r="T1610" s="399">
        <v>5.5E-2</v>
      </c>
      <c r="U1610" s="1077"/>
      <c r="V1610" s="400">
        <f t="shared" si="282"/>
        <v>0</v>
      </c>
      <c r="W1610" s="401">
        <f t="shared" si="284"/>
        <v>0</v>
      </c>
      <c r="X1610" s="402"/>
      <c r="Y1610" s="402"/>
      <c r="Z1610" s="402"/>
      <c r="AA1610" s="402"/>
      <c r="AB1610" s="402"/>
      <c r="AC1610" s="403">
        <f t="shared" si="283"/>
        <v>0</v>
      </c>
      <c r="AD1610" s="404">
        <f>IF($AC$2430&lt;85,AC1610,AC1610-(AC1610*'EN-TÊTE DÉLÉGUES'!$C$37))</f>
        <v>0</v>
      </c>
      <c r="AE1610" s="405">
        <f t="shared" si="285"/>
        <v>5.5E-2</v>
      </c>
      <c r="AF1610" s="406">
        <f t="shared" si="275"/>
        <v>0</v>
      </c>
      <c r="AG1610" s="407">
        <f t="shared" si="276"/>
        <v>0</v>
      </c>
    </row>
    <row r="1611" spans="1:34" s="446" customFormat="1" ht="12" customHeight="1" x14ac:dyDescent="0.15">
      <c r="A1611" s="427">
        <v>9791036347177</v>
      </c>
      <c r="B1611" s="432">
        <v>77</v>
      </c>
      <c r="C1611" s="429" t="s">
        <v>699</v>
      </c>
      <c r="D1611" s="429" t="s">
        <v>382</v>
      </c>
      <c r="E1611" s="592" t="s">
        <v>1052</v>
      </c>
      <c r="F1611" s="465" t="s">
        <v>383</v>
      </c>
      <c r="G1611" s="469" t="s">
        <v>4267</v>
      </c>
      <c r="H1611" s="431">
        <f>VLOOKUP(A1611,'02.04.2024'!$A$2:$D$70989,3,FALSE)</f>
        <v>1485</v>
      </c>
      <c r="I1611" s="432"/>
      <c r="J1611" s="432">
        <v>200</v>
      </c>
      <c r="K1611" s="433"/>
      <c r="L1611" s="433"/>
      <c r="M1611" s="433">
        <v>45091</v>
      </c>
      <c r="N1611" s="434" t="s">
        <v>1811</v>
      </c>
      <c r="O1611" s="434">
        <v>9791036347177</v>
      </c>
      <c r="P1611" s="434" t="s">
        <v>4266</v>
      </c>
      <c r="Q1611" s="470">
        <v>3598306</v>
      </c>
      <c r="R1611" s="436">
        <v>13.9</v>
      </c>
      <c r="S1611" s="436">
        <f t="shared" si="281"/>
        <v>13.175355450236967</v>
      </c>
      <c r="T1611" s="471">
        <v>5.5E-2</v>
      </c>
      <c r="U1611" s="1082"/>
      <c r="V1611" s="438">
        <f t="shared" si="282"/>
        <v>0</v>
      </c>
      <c r="W1611" s="439">
        <f t="shared" si="284"/>
        <v>0</v>
      </c>
      <c r="X1611" s="440"/>
      <c r="Y1611" s="440"/>
      <c r="Z1611" s="440"/>
      <c r="AA1611" s="440"/>
      <c r="AB1611" s="440"/>
      <c r="AC1611" s="441">
        <f t="shared" si="283"/>
        <v>0</v>
      </c>
      <c r="AD1611" s="442">
        <f>IF($AC$2430&lt;85,AC1611,AC1611-(AC1611*'EN-TÊTE DÉLÉGUES'!$C$37))</f>
        <v>0</v>
      </c>
      <c r="AE1611" s="443">
        <f t="shared" si="285"/>
        <v>5.5E-2</v>
      </c>
      <c r="AF1611" s="444">
        <f t="shared" si="275"/>
        <v>0</v>
      </c>
      <c r="AG1611" s="445">
        <f t="shared" si="276"/>
        <v>0</v>
      </c>
    </row>
    <row r="1612" spans="1:34" s="446" customFormat="1" ht="12" customHeight="1" x14ac:dyDescent="0.15">
      <c r="A1612" s="427">
        <v>9791036360541</v>
      </c>
      <c r="B1612" s="432">
        <v>77</v>
      </c>
      <c r="C1612" s="429" t="s">
        <v>699</v>
      </c>
      <c r="D1612" s="429" t="s">
        <v>382</v>
      </c>
      <c r="E1612" s="592" t="s">
        <v>1052</v>
      </c>
      <c r="F1612" s="465" t="s">
        <v>383</v>
      </c>
      <c r="G1612" s="430" t="s">
        <v>4603</v>
      </c>
      <c r="H1612" s="431">
        <f>VLOOKUP(A1612,'02.04.2024'!$A$2:$D$70989,3,FALSE)</f>
        <v>894</v>
      </c>
      <c r="I1612" s="432"/>
      <c r="J1612" s="432">
        <v>200</v>
      </c>
      <c r="K1612" s="433"/>
      <c r="L1612" s="433"/>
      <c r="M1612" s="433">
        <v>45210</v>
      </c>
      <c r="N1612" s="433" t="s">
        <v>1811</v>
      </c>
      <c r="O1612" s="434">
        <v>9791036360541</v>
      </c>
      <c r="P1612" s="435" t="s">
        <v>4602</v>
      </c>
      <c r="Q1612" s="434">
        <v>5601389</v>
      </c>
      <c r="R1612" s="436">
        <v>15.5</v>
      </c>
      <c r="S1612" s="436">
        <f t="shared" si="281"/>
        <v>14.691943127962086</v>
      </c>
      <c r="T1612" s="471">
        <v>5.5E-2</v>
      </c>
      <c r="U1612" s="1082"/>
      <c r="V1612" s="438">
        <f t="shared" si="282"/>
        <v>0</v>
      </c>
      <c r="W1612" s="439">
        <f t="shared" si="284"/>
        <v>0</v>
      </c>
      <c r="X1612" s="440"/>
      <c r="Y1612" s="440"/>
      <c r="Z1612" s="440"/>
      <c r="AA1612" s="440"/>
      <c r="AB1612" s="440"/>
      <c r="AC1612" s="441">
        <f t="shared" si="283"/>
        <v>0</v>
      </c>
      <c r="AD1612" s="442">
        <f>IF($AC$2430&lt;85,AC1612,AC1612-(AC1612*'EN-TÊTE DÉLÉGUES'!$C$37))</f>
        <v>0</v>
      </c>
      <c r="AE1612" s="443">
        <f t="shared" si="285"/>
        <v>5.5E-2</v>
      </c>
      <c r="AF1612" s="444">
        <f t="shared" si="275"/>
        <v>0</v>
      </c>
      <c r="AG1612" s="445">
        <f t="shared" si="276"/>
        <v>0</v>
      </c>
    </row>
    <row r="1613" spans="1:34" s="446" customFormat="1" ht="12" customHeight="1" x14ac:dyDescent="0.15">
      <c r="A1613" s="427">
        <v>9791036347160</v>
      </c>
      <c r="B1613" s="432">
        <v>77</v>
      </c>
      <c r="C1613" s="429" t="s">
        <v>699</v>
      </c>
      <c r="D1613" s="429" t="s">
        <v>382</v>
      </c>
      <c r="E1613" s="592" t="s">
        <v>1052</v>
      </c>
      <c r="F1613" s="465" t="s">
        <v>5541</v>
      </c>
      <c r="G1613" s="469" t="s">
        <v>4591</v>
      </c>
      <c r="H1613" s="431">
        <f>VLOOKUP(A1613,'02.04.2024'!$A$2:$D$70989,3,FALSE)</f>
        <v>1559</v>
      </c>
      <c r="I1613" s="432"/>
      <c r="J1613" s="432">
        <v>200</v>
      </c>
      <c r="K1613" s="433"/>
      <c r="L1613" s="433"/>
      <c r="M1613" s="433">
        <v>45042</v>
      </c>
      <c r="N1613" s="434" t="s">
        <v>1811</v>
      </c>
      <c r="O1613" s="434">
        <v>9791036347160</v>
      </c>
      <c r="P1613" s="434" t="s">
        <v>4289</v>
      </c>
      <c r="Q1613" s="470">
        <v>3598183</v>
      </c>
      <c r="R1613" s="436">
        <v>11.9</v>
      </c>
      <c r="S1613" s="436">
        <f t="shared" si="281"/>
        <v>11.279620853080569</v>
      </c>
      <c r="T1613" s="471">
        <v>5.5E-2</v>
      </c>
      <c r="U1613" s="1082"/>
      <c r="V1613" s="438">
        <f>AC1613</f>
        <v>0</v>
      </c>
      <c r="W1613" s="439">
        <f t="shared" si="284"/>
        <v>0</v>
      </c>
      <c r="X1613" s="440"/>
      <c r="Y1613" s="440"/>
      <c r="Z1613" s="440"/>
      <c r="AA1613" s="440"/>
      <c r="AB1613" s="440"/>
      <c r="AC1613" s="453">
        <f>W1613/(1+AE1613)</f>
        <v>0</v>
      </c>
      <c r="AD1613" s="454">
        <f>IF($AC$2430&lt;85,AC1613,AC1613-(AC1613*'EN-TÊTE DÉLÉGUES'!$C$37))</f>
        <v>0</v>
      </c>
      <c r="AE1613" s="455">
        <f t="shared" si="285"/>
        <v>5.5E-2</v>
      </c>
      <c r="AF1613" s="456">
        <f>+AD1613*AE1613</f>
        <v>0</v>
      </c>
      <c r="AG1613" s="457">
        <f>+AD1613+AF1613</f>
        <v>0</v>
      </c>
    </row>
    <row r="1614" spans="1:34" s="509" customFormat="1" ht="12" customHeight="1" x14ac:dyDescent="0.15">
      <c r="A1614" s="495">
        <v>9791036354441</v>
      </c>
      <c r="B1614" s="500">
        <v>77</v>
      </c>
      <c r="C1614" s="497" t="s">
        <v>699</v>
      </c>
      <c r="D1614" s="497" t="s">
        <v>382</v>
      </c>
      <c r="E1614" s="590" t="s">
        <v>1052</v>
      </c>
      <c r="F1614" s="498" t="s">
        <v>5541</v>
      </c>
      <c r="G1614" s="498" t="s">
        <v>4607</v>
      </c>
      <c r="H1614" s="499">
        <f>VLOOKUP(A1614,'02.04.2024'!$A$2:$D$70989,3,FALSE)</f>
        <v>0</v>
      </c>
      <c r="I1614" s="500" t="s">
        <v>378</v>
      </c>
      <c r="J1614" s="500">
        <v>200</v>
      </c>
      <c r="K1614" s="501"/>
      <c r="L1614" s="501"/>
      <c r="M1614" s="501">
        <v>45210</v>
      </c>
      <c r="N1614" s="501" t="s">
        <v>1811</v>
      </c>
      <c r="O1614" s="502">
        <v>9791036354441</v>
      </c>
      <c r="P1614" s="503" t="s">
        <v>4606</v>
      </c>
      <c r="Q1614" s="502">
        <v>8309782</v>
      </c>
      <c r="R1614" s="504">
        <v>17.5</v>
      </c>
      <c r="S1614" s="504">
        <f t="shared" si="281"/>
        <v>16.587677725118485</v>
      </c>
      <c r="T1614" s="1100">
        <v>5.5E-2</v>
      </c>
      <c r="U1614" s="1080"/>
      <c r="V1614" s="506">
        <f t="shared" si="282"/>
        <v>0</v>
      </c>
      <c r="W1614" s="507">
        <f t="shared" si="284"/>
        <v>0</v>
      </c>
      <c r="X1614" s="508"/>
      <c r="Y1614" s="508"/>
      <c r="Z1614" s="508"/>
      <c r="AA1614" s="508"/>
      <c r="AB1614" s="508"/>
      <c r="AC1614" s="441">
        <f t="shared" si="283"/>
        <v>0</v>
      </c>
      <c r="AD1614" s="442">
        <f>IF($AC$2430&lt;85,AC1614,AC1614-(AC1614*'EN-TÊTE DÉLÉGUES'!$C$37))</f>
        <v>0</v>
      </c>
      <c r="AE1614" s="443">
        <f t="shared" si="285"/>
        <v>5.5E-2</v>
      </c>
      <c r="AF1614" s="444">
        <f t="shared" si="275"/>
        <v>0</v>
      </c>
      <c r="AG1614" s="445">
        <f t="shared" si="276"/>
        <v>0</v>
      </c>
    </row>
    <row r="1615" spans="1:34" s="408" customFormat="1" ht="12" customHeight="1" x14ac:dyDescent="0.15">
      <c r="A1615" s="391">
        <v>9791036345005</v>
      </c>
      <c r="B1615" s="395">
        <v>77</v>
      </c>
      <c r="C1615" s="393" t="s">
        <v>699</v>
      </c>
      <c r="D1615" s="514" t="s">
        <v>382</v>
      </c>
      <c r="E1615" s="514" t="s">
        <v>1052</v>
      </c>
      <c r="F1615" s="450" t="s">
        <v>5541</v>
      </c>
      <c r="G1615" s="459" t="s">
        <v>4047</v>
      </c>
      <c r="H1615" s="394">
        <f>VLOOKUP(A1615,'02.04.2024'!$A$2:$D$70989,3,FALSE)</f>
        <v>2980</v>
      </c>
      <c r="I1615" s="395"/>
      <c r="J1615" s="395">
        <v>200</v>
      </c>
      <c r="K1615" s="396"/>
      <c r="L1615" s="396"/>
      <c r="M1615" s="396">
        <v>45000</v>
      </c>
      <c r="N1615" s="397"/>
      <c r="O1615" s="397">
        <v>9791036345005</v>
      </c>
      <c r="P1615" s="397" t="s">
        <v>4046</v>
      </c>
      <c r="Q1615" s="460">
        <v>2247814</v>
      </c>
      <c r="R1615" s="398">
        <v>14.9</v>
      </c>
      <c r="S1615" s="398">
        <f t="shared" si="281"/>
        <v>14.123222748815166</v>
      </c>
      <c r="T1615" s="461">
        <v>5.5E-2</v>
      </c>
      <c r="U1615" s="1097"/>
      <c r="V1615" s="400">
        <f>AC1615</f>
        <v>0</v>
      </c>
      <c r="W1615" s="401">
        <f t="shared" si="284"/>
        <v>0</v>
      </c>
      <c r="X1615" s="402"/>
      <c r="Y1615" s="402"/>
      <c r="Z1615" s="402"/>
      <c r="AA1615" s="402"/>
      <c r="AB1615" s="402"/>
      <c r="AC1615" s="453">
        <f>W1615/(1+AE1615)</f>
        <v>0</v>
      </c>
      <c r="AD1615" s="454">
        <f>IF($AC$2430&lt;85,AC1615,AC1615-(AC1615*'EN-TÊTE DÉLÉGUES'!$C$37))</f>
        <v>0</v>
      </c>
      <c r="AE1615" s="455">
        <f t="shared" si="285"/>
        <v>5.5E-2</v>
      </c>
      <c r="AF1615" s="456">
        <f>+AD1615*AE1615</f>
        <v>0</v>
      </c>
      <c r="AG1615" s="457">
        <f>+AD1615+AF1615</f>
        <v>0</v>
      </c>
    </row>
    <row r="1616" spans="1:34" s="408" customFormat="1" ht="12" customHeight="1" x14ac:dyDescent="0.15">
      <c r="A1616" s="391">
        <v>9791036338489</v>
      </c>
      <c r="B1616" s="414">
        <v>77</v>
      </c>
      <c r="C1616" s="426" t="s">
        <v>697</v>
      </c>
      <c r="D1616" s="393" t="s">
        <v>382</v>
      </c>
      <c r="E1616" s="393" t="s">
        <v>209</v>
      </c>
      <c r="F1616" s="393"/>
      <c r="G1616" s="393" t="s">
        <v>3368</v>
      </c>
      <c r="H1616" s="394">
        <f>VLOOKUP(A1616,'02.04.2024'!$A$2:$D$70989,3,FALSE)</f>
        <v>1381</v>
      </c>
      <c r="I1616" s="395"/>
      <c r="J1616" s="414">
        <v>200</v>
      </c>
      <c r="K1616" s="396"/>
      <c r="L1616" s="396"/>
      <c r="M1616" s="396">
        <v>44629</v>
      </c>
      <c r="N1616" s="396"/>
      <c r="O1616" s="397">
        <v>9791036338489</v>
      </c>
      <c r="P1616" s="409" t="s">
        <v>3367</v>
      </c>
      <c r="Q1616" s="397">
        <v>6939600</v>
      </c>
      <c r="R1616" s="398">
        <v>12.5</v>
      </c>
      <c r="S1616" s="398">
        <f t="shared" si="281"/>
        <v>11.848341232227488</v>
      </c>
      <c r="T1616" s="399">
        <v>5.5E-2</v>
      </c>
      <c r="U1616" s="1077"/>
      <c r="V1616" s="400">
        <f>AC1616</f>
        <v>0</v>
      </c>
      <c r="W1616" s="401">
        <f t="shared" si="284"/>
        <v>0</v>
      </c>
      <c r="X1616" s="402"/>
      <c r="Y1616" s="402"/>
      <c r="Z1616" s="402"/>
      <c r="AA1616" s="402"/>
      <c r="AB1616" s="402"/>
      <c r="AC1616" s="403">
        <f>W1616/(1+AE1616)</f>
        <v>0</v>
      </c>
      <c r="AD1616" s="404">
        <f>IF($AC$2430&lt;85,AC1616,AC1616-(AC1616*'EN-TÊTE DÉLÉGUES'!$C$37))</f>
        <v>0</v>
      </c>
      <c r="AE1616" s="405">
        <f t="shared" si="285"/>
        <v>5.5E-2</v>
      </c>
      <c r="AF1616" s="406">
        <f>+AD1616*AE1616</f>
        <v>0</v>
      </c>
      <c r="AG1616" s="407">
        <f>+AD1616+AF1616</f>
        <v>0</v>
      </c>
    </row>
    <row r="1617" spans="1:36" s="446" customFormat="1" ht="12" customHeight="1" x14ac:dyDescent="0.15">
      <c r="A1617" s="427">
        <v>9791036344237</v>
      </c>
      <c r="B1617" s="432">
        <v>77</v>
      </c>
      <c r="C1617" s="429" t="s">
        <v>699</v>
      </c>
      <c r="D1617" s="429" t="s">
        <v>382</v>
      </c>
      <c r="E1617" s="592" t="s">
        <v>209</v>
      </c>
      <c r="F1617" s="465" t="s">
        <v>5162</v>
      </c>
      <c r="G1617" s="469" t="s">
        <v>5542</v>
      </c>
      <c r="H1617" s="431">
        <f>VLOOKUP(A1617,'02.04.2024'!$A$2:$D$70989,3,FALSE)</f>
        <v>26</v>
      </c>
      <c r="I1617" s="432"/>
      <c r="J1617" s="432">
        <v>200</v>
      </c>
      <c r="K1617" s="433">
        <v>45408</v>
      </c>
      <c r="L1617" s="433"/>
      <c r="M1617" s="433">
        <v>45028</v>
      </c>
      <c r="N1617" s="434" t="s">
        <v>1811</v>
      </c>
      <c r="O1617" s="434">
        <v>9791036344237</v>
      </c>
      <c r="P1617" s="434" t="s">
        <v>4287</v>
      </c>
      <c r="Q1617" s="470">
        <v>1844164</v>
      </c>
      <c r="R1617" s="436">
        <v>15.9</v>
      </c>
      <c r="S1617" s="436">
        <f t="shared" si="281"/>
        <v>15.071090047393366</v>
      </c>
      <c r="T1617" s="471">
        <v>5.5E-2</v>
      </c>
      <c r="U1617" s="1082"/>
      <c r="V1617" s="438">
        <f t="shared" si="282"/>
        <v>0</v>
      </c>
      <c r="W1617" s="439">
        <f t="shared" si="284"/>
        <v>0</v>
      </c>
      <c r="X1617" s="440"/>
      <c r="Y1617" s="440"/>
      <c r="Z1617" s="440"/>
      <c r="AA1617" s="440"/>
      <c r="AB1617" s="440"/>
      <c r="AC1617" s="453">
        <f t="shared" si="283"/>
        <v>0</v>
      </c>
      <c r="AD1617" s="454">
        <f>IF($AC$2430&lt;85,AC1617,AC1617-(AC1617*'EN-TÊTE DÉLÉGUES'!$C$37))</f>
        <v>0</v>
      </c>
      <c r="AE1617" s="455">
        <f t="shared" si="285"/>
        <v>5.5E-2</v>
      </c>
      <c r="AF1617" s="456">
        <f t="shared" si="275"/>
        <v>0</v>
      </c>
      <c r="AG1617" s="457">
        <f t="shared" si="276"/>
        <v>0</v>
      </c>
    </row>
    <row r="1618" spans="1:36" ht="12" customHeight="1" x14ac:dyDescent="0.15">
      <c r="A1618" s="98">
        <v>9791036360794</v>
      </c>
      <c r="B1618" s="356">
        <v>77</v>
      </c>
      <c r="C1618" s="99" t="s">
        <v>699</v>
      </c>
      <c r="D1618" s="99" t="s">
        <v>382</v>
      </c>
      <c r="E1618" s="99" t="s">
        <v>209</v>
      </c>
      <c r="F1618" s="99" t="s">
        <v>5162</v>
      </c>
      <c r="G1618" s="99" t="s">
        <v>5543</v>
      </c>
      <c r="H1618" s="100">
        <f>VLOOKUP(A1618,'02.04.2024'!$A$2:$D$70989,3,FALSE)</f>
        <v>0</v>
      </c>
      <c r="I1618" s="101"/>
      <c r="J1618" s="101">
        <v>100</v>
      </c>
      <c r="K1618" s="121"/>
      <c r="L1618" s="121">
        <v>45392</v>
      </c>
      <c r="M1618" s="121"/>
      <c r="N1618" s="121" t="s">
        <v>1811</v>
      </c>
      <c r="O1618" s="102">
        <v>9791036360794</v>
      </c>
      <c r="P1618" s="103" t="s">
        <v>5163</v>
      </c>
      <c r="Q1618" s="101">
        <v>5999803</v>
      </c>
      <c r="R1618" s="124">
        <v>15.9</v>
      </c>
      <c r="S1618" s="124">
        <f t="shared" si="281"/>
        <v>15.071090047393366</v>
      </c>
      <c r="T1618" s="355">
        <v>5.5E-2</v>
      </c>
      <c r="U1618" s="1077"/>
      <c r="V1618" s="240">
        <f t="shared" si="282"/>
        <v>0</v>
      </c>
      <c r="W1618" s="196">
        <f t="shared" si="284"/>
        <v>0</v>
      </c>
      <c r="X1618" s="440"/>
      <c r="Y1618" s="440"/>
      <c r="Z1618" s="440"/>
      <c r="AA1618" s="440"/>
      <c r="AB1618" s="440"/>
      <c r="AC1618" s="453">
        <f t="shared" si="283"/>
        <v>0</v>
      </c>
      <c r="AD1618" s="454">
        <f>IF($AC$2430&lt;85,AC1618,AC1618-(AC1618*'EN-TÊTE DÉLÉGUES'!$C$37))</f>
        <v>0</v>
      </c>
      <c r="AE1618" s="455">
        <f t="shared" si="285"/>
        <v>5.5E-2</v>
      </c>
      <c r="AF1618" s="456">
        <f t="shared" si="275"/>
        <v>0</v>
      </c>
      <c r="AG1618" s="457">
        <f t="shared" si="276"/>
        <v>0</v>
      </c>
      <c r="AH1618" s="447"/>
      <c r="AI1618" s="448"/>
      <c r="AJ1618" s="447"/>
    </row>
    <row r="1619" spans="1:36" s="446" customFormat="1" ht="12" customHeight="1" x14ac:dyDescent="0.15">
      <c r="A1619" s="427">
        <v>9791036361425</v>
      </c>
      <c r="B1619" s="432">
        <v>78</v>
      </c>
      <c r="C1619" s="429" t="s">
        <v>651</v>
      </c>
      <c r="D1619" s="429" t="s">
        <v>382</v>
      </c>
      <c r="E1619" s="592" t="s">
        <v>209</v>
      </c>
      <c r="F1619" s="429" t="s">
        <v>4426</v>
      </c>
      <c r="G1619" s="430" t="s">
        <v>4427</v>
      </c>
      <c r="H1619" s="431">
        <f>VLOOKUP(A1619,'02.04.2024'!$A$2:$D$70989,3,FALSE)</f>
        <v>1312</v>
      </c>
      <c r="I1619" s="432"/>
      <c r="J1619" s="432">
        <v>200</v>
      </c>
      <c r="K1619" s="433"/>
      <c r="L1619" s="433"/>
      <c r="M1619" s="433">
        <v>45175</v>
      </c>
      <c r="N1619" s="433" t="s">
        <v>1811</v>
      </c>
      <c r="O1619" s="434">
        <v>9791036361425</v>
      </c>
      <c r="P1619" s="435" t="s">
        <v>4428</v>
      </c>
      <c r="Q1619" s="434">
        <v>6626073</v>
      </c>
      <c r="R1619" s="436">
        <v>10.9</v>
      </c>
      <c r="S1619" s="436">
        <f t="shared" si="281"/>
        <v>10.33175355450237</v>
      </c>
      <c r="T1619" s="471">
        <v>5.5E-2</v>
      </c>
      <c r="U1619" s="1082"/>
      <c r="V1619" s="438">
        <f>AC1619</f>
        <v>0</v>
      </c>
      <c r="W1619" s="439">
        <f t="shared" si="284"/>
        <v>0</v>
      </c>
      <c r="X1619" s="440"/>
      <c r="Y1619" s="440"/>
      <c r="Z1619" s="440"/>
      <c r="AA1619" s="440"/>
      <c r="AB1619" s="440"/>
      <c r="AC1619" s="441">
        <f>W1619/(1+AE1619)</f>
        <v>0</v>
      </c>
      <c r="AD1619" s="442">
        <f>IF($AC$2430&lt;85,AC1619,AC1619-(AC1619*'EN-TÊTE DÉLÉGUES'!$C$37))</f>
        <v>0</v>
      </c>
      <c r="AE1619" s="443">
        <f t="shared" si="285"/>
        <v>5.5E-2</v>
      </c>
      <c r="AF1619" s="444">
        <f>+AD1619*AE1619</f>
        <v>0</v>
      </c>
      <c r="AG1619" s="445">
        <f>+AD1619+AF1619</f>
        <v>0</v>
      </c>
    </row>
    <row r="1620" spans="1:36" s="446" customFormat="1" ht="12" customHeight="1" x14ac:dyDescent="0.15">
      <c r="A1620" s="427">
        <v>9791036361432</v>
      </c>
      <c r="B1620" s="432">
        <v>78</v>
      </c>
      <c r="C1620" s="429" t="s">
        <v>651</v>
      </c>
      <c r="D1620" s="429" t="s">
        <v>382</v>
      </c>
      <c r="E1620" s="592" t="s">
        <v>209</v>
      </c>
      <c r="F1620" s="429" t="s">
        <v>4426</v>
      </c>
      <c r="G1620" s="430" t="s">
        <v>4429</v>
      </c>
      <c r="H1620" s="431">
        <f>VLOOKUP(A1620,'02.04.2024'!$A$2:$D$70989,3,FALSE)</f>
        <v>1149</v>
      </c>
      <c r="I1620" s="432"/>
      <c r="J1620" s="432">
        <v>200</v>
      </c>
      <c r="K1620" s="433"/>
      <c r="L1620" s="433"/>
      <c r="M1620" s="433">
        <v>45175</v>
      </c>
      <c r="N1620" s="433" t="s">
        <v>1811</v>
      </c>
      <c r="O1620" s="434">
        <v>9791036361432</v>
      </c>
      <c r="P1620" s="435" t="s">
        <v>4430</v>
      </c>
      <c r="Q1620" s="434">
        <v>6625457</v>
      </c>
      <c r="R1620" s="436">
        <v>10.9</v>
      </c>
      <c r="S1620" s="436">
        <f t="shared" si="281"/>
        <v>10.33175355450237</v>
      </c>
      <c r="T1620" s="471">
        <v>5.5E-2</v>
      </c>
      <c r="U1620" s="1082"/>
      <c r="V1620" s="438">
        <f>AC1620</f>
        <v>0</v>
      </c>
      <c r="W1620" s="439">
        <f t="shared" si="284"/>
        <v>0</v>
      </c>
      <c r="X1620" s="440"/>
      <c r="Y1620" s="440"/>
      <c r="Z1620" s="440"/>
      <c r="AA1620" s="440"/>
      <c r="AB1620" s="440"/>
      <c r="AC1620" s="441">
        <f>W1620/(1+AE1620)</f>
        <v>0</v>
      </c>
      <c r="AD1620" s="442">
        <f>IF($AC$2430&lt;85,AC1620,AC1620-(AC1620*'EN-TÊTE DÉLÉGUES'!$C$37))</f>
        <v>0</v>
      </c>
      <c r="AE1620" s="443">
        <f t="shared" si="285"/>
        <v>5.5E-2</v>
      </c>
      <c r="AF1620" s="444">
        <f>+AD1620*AE1620</f>
        <v>0</v>
      </c>
      <c r="AG1620" s="445">
        <f>+AD1620+AF1620</f>
        <v>0</v>
      </c>
    </row>
    <row r="1621" spans="1:36" s="408" customFormat="1" ht="12" customHeight="1" x14ac:dyDescent="0.15">
      <c r="A1621" s="391">
        <v>9791036310362</v>
      </c>
      <c r="B1621" s="395">
        <v>78</v>
      </c>
      <c r="C1621" s="426" t="s">
        <v>699</v>
      </c>
      <c r="D1621" s="393" t="s">
        <v>382</v>
      </c>
      <c r="E1621" s="393" t="s">
        <v>209</v>
      </c>
      <c r="F1621" s="393" t="s">
        <v>1710</v>
      </c>
      <c r="G1621" s="393" t="s">
        <v>2843</v>
      </c>
      <c r="H1621" s="394">
        <f>VLOOKUP(A1621,'02.04.2024'!$A$2:$D$70989,3,FALSE)</f>
        <v>1663</v>
      </c>
      <c r="I1621" s="395"/>
      <c r="J1621" s="414">
        <v>200</v>
      </c>
      <c r="K1621" s="396"/>
      <c r="L1621" s="396"/>
      <c r="M1621" s="396">
        <v>43880</v>
      </c>
      <c r="N1621" s="396"/>
      <c r="O1621" s="397">
        <v>9791036310362</v>
      </c>
      <c r="P1621" s="409" t="s">
        <v>1479</v>
      </c>
      <c r="Q1621" s="397">
        <v>4658580</v>
      </c>
      <c r="R1621" s="398">
        <v>19.899999999999999</v>
      </c>
      <c r="S1621" s="398">
        <f t="shared" si="281"/>
        <v>18.862559241706162</v>
      </c>
      <c r="T1621" s="399">
        <v>5.5E-2</v>
      </c>
      <c r="U1621" s="1077"/>
      <c r="V1621" s="400">
        <f t="shared" si="282"/>
        <v>0</v>
      </c>
      <c r="W1621" s="401">
        <f t="shared" si="284"/>
        <v>0</v>
      </c>
      <c r="X1621" s="402"/>
      <c r="Y1621" s="402"/>
      <c r="Z1621" s="402"/>
      <c r="AA1621" s="402"/>
      <c r="AB1621" s="402"/>
      <c r="AC1621" s="403">
        <f t="shared" si="283"/>
        <v>0</v>
      </c>
      <c r="AD1621" s="404">
        <f>IF($AC$2430&lt;85,AC1621,AC1621-(AC1621*'EN-TÊTE DÉLÉGUES'!$C$37))</f>
        <v>0</v>
      </c>
      <c r="AE1621" s="405">
        <f t="shared" si="285"/>
        <v>5.5E-2</v>
      </c>
      <c r="AF1621" s="406">
        <f t="shared" ref="AF1621:AF1680" si="286">+AD1621*AE1621</f>
        <v>0</v>
      </c>
      <c r="AG1621" s="407">
        <f t="shared" ref="AG1621:AG1680" si="287">+AD1621+AF1621</f>
        <v>0</v>
      </c>
    </row>
    <row r="1622" spans="1:36" s="408" customFormat="1" ht="12" customHeight="1" x14ac:dyDescent="0.15">
      <c r="A1622" s="391">
        <v>9782747057424</v>
      </c>
      <c r="B1622" s="395">
        <v>78</v>
      </c>
      <c r="C1622" s="393" t="s">
        <v>699</v>
      </c>
      <c r="D1622" s="393" t="s">
        <v>382</v>
      </c>
      <c r="E1622" s="393" t="s">
        <v>209</v>
      </c>
      <c r="F1622" s="393" t="s">
        <v>1710</v>
      </c>
      <c r="G1622" s="450" t="s">
        <v>1711</v>
      </c>
      <c r="H1622" s="394">
        <f>VLOOKUP(A1622,'02.04.2024'!$A$2:$D$70989,3,FALSE)</f>
        <v>1387</v>
      </c>
      <c r="I1622" s="395"/>
      <c r="J1622" s="395">
        <v>200</v>
      </c>
      <c r="K1622" s="396"/>
      <c r="L1622" s="396"/>
      <c r="M1622" s="396">
        <v>42278</v>
      </c>
      <c r="N1622" s="396"/>
      <c r="O1622" s="397">
        <v>9782747057424</v>
      </c>
      <c r="P1622" s="409" t="s">
        <v>220</v>
      </c>
      <c r="Q1622" s="397">
        <v>3256993</v>
      </c>
      <c r="R1622" s="398">
        <v>19.899999999999999</v>
      </c>
      <c r="S1622" s="398">
        <f t="shared" si="281"/>
        <v>18.862559241706162</v>
      </c>
      <c r="T1622" s="399">
        <v>5.5E-2</v>
      </c>
      <c r="U1622" s="1077"/>
      <c r="V1622" s="400">
        <f t="shared" si="282"/>
        <v>0</v>
      </c>
      <c r="W1622" s="401">
        <f t="shared" si="284"/>
        <v>0</v>
      </c>
      <c r="X1622" s="402"/>
      <c r="Y1622" s="402"/>
      <c r="Z1622" s="402"/>
      <c r="AA1622" s="402"/>
      <c r="AB1622" s="402"/>
      <c r="AC1622" s="403">
        <f t="shared" si="283"/>
        <v>0</v>
      </c>
      <c r="AD1622" s="404">
        <f>IF($AC$2430&lt;85,AC1622,AC1622-(AC1622*'EN-TÊTE DÉLÉGUES'!$C$37))</f>
        <v>0</v>
      </c>
      <c r="AE1622" s="405">
        <f t="shared" si="285"/>
        <v>5.5E-2</v>
      </c>
      <c r="AF1622" s="406">
        <f t="shared" si="286"/>
        <v>0</v>
      </c>
      <c r="AG1622" s="407">
        <f t="shared" si="287"/>
        <v>0</v>
      </c>
    </row>
    <row r="1623" spans="1:36" s="408" customFormat="1" ht="12" customHeight="1" x14ac:dyDescent="0.15">
      <c r="A1623" s="391">
        <v>9782747052528</v>
      </c>
      <c r="B1623" s="395">
        <v>78</v>
      </c>
      <c r="C1623" s="393" t="s">
        <v>699</v>
      </c>
      <c r="D1623" s="393" t="s">
        <v>382</v>
      </c>
      <c r="E1623" s="393" t="s">
        <v>209</v>
      </c>
      <c r="F1623" s="393" t="s">
        <v>1710</v>
      </c>
      <c r="G1623" s="450" t="s">
        <v>1283</v>
      </c>
      <c r="H1623" s="394">
        <f>VLOOKUP(A1623,'02.04.2024'!$A$2:$D$70989,3,FALSE)</f>
        <v>5011</v>
      </c>
      <c r="I1623" s="395"/>
      <c r="J1623" s="395">
        <v>200</v>
      </c>
      <c r="K1623" s="396"/>
      <c r="L1623" s="396"/>
      <c r="M1623" s="396">
        <v>41921</v>
      </c>
      <c r="N1623" s="396"/>
      <c r="O1623" s="397">
        <v>9782747052528</v>
      </c>
      <c r="P1623" s="409" t="s">
        <v>147</v>
      </c>
      <c r="Q1623" s="397">
        <v>3275949</v>
      </c>
      <c r="R1623" s="398">
        <v>19.899999999999999</v>
      </c>
      <c r="S1623" s="398">
        <f t="shared" si="281"/>
        <v>18.862559241706162</v>
      </c>
      <c r="T1623" s="399">
        <v>5.5E-2</v>
      </c>
      <c r="U1623" s="1077"/>
      <c r="V1623" s="400">
        <f t="shared" si="282"/>
        <v>0</v>
      </c>
      <c r="W1623" s="401">
        <f t="shared" si="284"/>
        <v>0</v>
      </c>
      <c r="X1623" s="402"/>
      <c r="Y1623" s="402"/>
      <c r="Z1623" s="402"/>
      <c r="AA1623" s="402"/>
      <c r="AB1623" s="402"/>
      <c r="AC1623" s="403">
        <f t="shared" si="283"/>
        <v>0</v>
      </c>
      <c r="AD1623" s="404">
        <f>IF($AC$2430&lt;85,AC1623,AC1623-(AC1623*'EN-TÊTE DÉLÉGUES'!$C$37))</f>
        <v>0</v>
      </c>
      <c r="AE1623" s="405">
        <f t="shared" si="285"/>
        <v>5.5E-2</v>
      </c>
      <c r="AF1623" s="406">
        <f t="shared" si="286"/>
        <v>0</v>
      </c>
      <c r="AG1623" s="407">
        <f t="shared" si="287"/>
        <v>0</v>
      </c>
    </row>
    <row r="1624" spans="1:36" s="446" customFormat="1" ht="12" customHeight="1" x14ac:dyDescent="0.15">
      <c r="A1624" s="937">
        <v>9791036356315</v>
      </c>
      <c r="B1624" s="951">
        <v>78</v>
      </c>
      <c r="C1624" s="952" t="s">
        <v>699</v>
      </c>
      <c r="D1624" s="953" t="s">
        <v>382</v>
      </c>
      <c r="E1624" s="939" t="s">
        <v>209</v>
      </c>
      <c r="F1624" s="939" t="s">
        <v>1710</v>
      </c>
      <c r="G1624" s="939" t="s">
        <v>5545</v>
      </c>
      <c r="H1624" s="941">
        <f>VLOOKUP(A1624,'02.04.2024'!$A$2:$D$70989,3,FALSE)</f>
        <v>2978</v>
      </c>
      <c r="I1624" s="941"/>
      <c r="J1624" s="938">
        <v>200</v>
      </c>
      <c r="K1624" s="942"/>
      <c r="L1624" s="942"/>
      <c r="M1624" s="942">
        <v>45364</v>
      </c>
      <c r="N1624" s="942" t="s">
        <v>1811</v>
      </c>
      <c r="O1624" s="943">
        <v>9791036356315</v>
      </c>
      <c r="P1624" s="943" t="s">
        <v>4856</v>
      </c>
      <c r="Q1624" s="943">
        <v>2357813</v>
      </c>
      <c r="R1624" s="954">
        <v>19.899999999999999</v>
      </c>
      <c r="S1624" s="945">
        <f t="shared" si="281"/>
        <v>18.862559241706162</v>
      </c>
      <c r="T1624" s="955">
        <v>5.5E-2</v>
      </c>
      <c r="U1624" s="1101"/>
      <c r="V1624" s="947">
        <f>AC1624</f>
        <v>0</v>
      </c>
      <c r="W1624" s="948">
        <f t="shared" si="284"/>
        <v>0</v>
      </c>
      <c r="X1624" s="440"/>
      <c r="Y1624" s="440"/>
      <c r="Z1624" s="440"/>
      <c r="AA1624" s="440"/>
      <c r="AB1624" s="440"/>
      <c r="AC1624" s="441">
        <f>W1624/(1+AE1624)</f>
        <v>0</v>
      </c>
      <c r="AD1624" s="442">
        <f>IF($AC$2430&lt;85,AC1624,AC1624-(AC1624*'EN-TÊTE DÉLÉGUES'!$C$37))</f>
        <v>0</v>
      </c>
      <c r="AE1624" s="443">
        <f t="shared" si="285"/>
        <v>5.5E-2</v>
      </c>
      <c r="AF1624" s="444">
        <f>+AD1624*AE1624</f>
        <v>0</v>
      </c>
      <c r="AG1624" s="445">
        <f>+AD1624+AF1624</f>
        <v>0</v>
      </c>
    </row>
    <row r="1625" spans="1:36" s="420" customFormat="1" ht="12" customHeight="1" x14ac:dyDescent="0.15">
      <c r="A1625" s="411">
        <v>9791036344138</v>
      </c>
      <c r="B1625" s="395">
        <v>78</v>
      </c>
      <c r="C1625" s="426" t="s">
        <v>699</v>
      </c>
      <c r="D1625" s="393" t="s">
        <v>382</v>
      </c>
      <c r="E1625" s="393" t="s">
        <v>209</v>
      </c>
      <c r="F1625" s="393" t="s">
        <v>1710</v>
      </c>
      <c r="G1625" s="450" t="s">
        <v>5546</v>
      </c>
      <c r="H1625" s="394">
        <f>VLOOKUP(A1625,'02.04.2024'!$A$2:$D$70989,3,FALSE)</f>
        <v>1749</v>
      </c>
      <c r="I1625" s="413"/>
      <c r="J1625" s="413">
        <v>200</v>
      </c>
      <c r="K1625" s="415"/>
      <c r="L1625" s="415"/>
      <c r="M1625" s="416">
        <v>44874</v>
      </c>
      <c r="N1625" s="416"/>
      <c r="O1625" s="394">
        <v>9791036344138</v>
      </c>
      <c r="P1625" s="417" t="s">
        <v>3880</v>
      </c>
      <c r="Q1625" s="414">
        <v>1828287</v>
      </c>
      <c r="R1625" s="418">
        <v>19.899999999999999</v>
      </c>
      <c r="S1625" s="398">
        <f t="shared" si="281"/>
        <v>18.862559241706162</v>
      </c>
      <c r="T1625" s="659">
        <v>5.5E-2</v>
      </c>
      <c r="U1625" s="1077"/>
      <c r="V1625" s="400">
        <f t="shared" si="282"/>
        <v>0</v>
      </c>
      <c r="W1625" s="401">
        <f t="shared" si="284"/>
        <v>0</v>
      </c>
      <c r="AC1625" s="453">
        <f t="shared" si="283"/>
        <v>0</v>
      </c>
      <c r="AD1625" s="454">
        <f>IF($AC$2430&lt;85,AC1625,AC1625-(AC1625*'EN-TÊTE DÉLÉGUES'!$C$37))</f>
        <v>0</v>
      </c>
      <c r="AE1625" s="455">
        <f t="shared" si="285"/>
        <v>5.5E-2</v>
      </c>
      <c r="AF1625" s="456">
        <f t="shared" si="286"/>
        <v>0</v>
      </c>
      <c r="AG1625" s="457">
        <f t="shared" si="287"/>
        <v>0</v>
      </c>
    </row>
    <row r="1626" spans="1:36" s="408" customFormat="1" ht="12" customHeight="1" x14ac:dyDescent="0.15">
      <c r="A1626" s="391">
        <v>9791036329296</v>
      </c>
      <c r="B1626" s="395">
        <v>78</v>
      </c>
      <c r="C1626" s="393" t="s">
        <v>699</v>
      </c>
      <c r="D1626" s="393" t="s">
        <v>382</v>
      </c>
      <c r="E1626" s="393" t="s">
        <v>209</v>
      </c>
      <c r="F1626" s="393" t="s">
        <v>1710</v>
      </c>
      <c r="G1626" s="393" t="s">
        <v>2737</v>
      </c>
      <c r="H1626" s="394">
        <f>VLOOKUP(A1626,'02.04.2024'!$A$2:$D$70989,3,FALSE)</f>
        <v>1194</v>
      </c>
      <c r="I1626" s="395"/>
      <c r="J1626" s="414">
        <v>200</v>
      </c>
      <c r="K1626" s="396"/>
      <c r="L1626" s="396"/>
      <c r="M1626" s="396">
        <v>44503</v>
      </c>
      <c r="N1626" s="395"/>
      <c r="O1626" s="397">
        <v>9791036329296</v>
      </c>
      <c r="P1626" s="395" t="s">
        <v>2736</v>
      </c>
      <c r="Q1626" s="395">
        <v>3198168</v>
      </c>
      <c r="R1626" s="398">
        <v>19.899999999999999</v>
      </c>
      <c r="S1626" s="398">
        <f t="shared" si="281"/>
        <v>18.862559241706162</v>
      </c>
      <c r="T1626" s="399">
        <v>5.5E-2</v>
      </c>
      <c r="U1626" s="1077"/>
      <c r="V1626" s="400">
        <f t="shared" si="282"/>
        <v>0</v>
      </c>
      <c r="W1626" s="401">
        <f t="shared" si="284"/>
        <v>0</v>
      </c>
      <c r="X1626" s="402"/>
      <c r="Y1626" s="402"/>
      <c r="Z1626" s="402"/>
      <c r="AA1626" s="402"/>
      <c r="AB1626" s="402"/>
      <c r="AC1626" s="403">
        <f t="shared" si="283"/>
        <v>0</v>
      </c>
      <c r="AD1626" s="404">
        <f>IF($AC$2430&lt;85,AC1626,AC1626-(AC1626*'EN-TÊTE DÉLÉGUES'!$C$37))</f>
        <v>0</v>
      </c>
      <c r="AE1626" s="405">
        <f t="shared" si="285"/>
        <v>5.5E-2</v>
      </c>
      <c r="AF1626" s="406">
        <f t="shared" si="286"/>
        <v>0</v>
      </c>
      <c r="AG1626" s="407">
        <f t="shared" si="287"/>
        <v>0</v>
      </c>
    </row>
    <row r="1627" spans="1:36" s="446" customFormat="1" ht="12" customHeight="1" x14ac:dyDescent="0.15">
      <c r="A1627" s="427">
        <v>9791036355585</v>
      </c>
      <c r="B1627" s="432">
        <v>78</v>
      </c>
      <c r="C1627" s="429" t="s">
        <v>699</v>
      </c>
      <c r="D1627" s="429" t="s">
        <v>382</v>
      </c>
      <c r="E1627" s="592" t="s">
        <v>209</v>
      </c>
      <c r="F1627" s="465" t="s">
        <v>1710</v>
      </c>
      <c r="G1627" s="469" t="s">
        <v>4562</v>
      </c>
      <c r="H1627" s="431">
        <f>VLOOKUP(A1627,'02.04.2024'!$A$2:$D$70989,3,FALSE)</f>
        <v>747</v>
      </c>
      <c r="I1627" s="432"/>
      <c r="J1627" s="432">
        <v>200</v>
      </c>
      <c r="K1627" s="433"/>
      <c r="L1627" s="433"/>
      <c r="M1627" s="433">
        <v>45021</v>
      </c>
      <c r="N1627" s="434" t="s">
        <v>1811</v>
      </c>
      <c r="O1627" s="434">
        <v>9791036355585</v>
      </c>
      <c r="P1627" s="434" t="s">
        <v>4288</v>
      </c>
      <c r="Q1627" s="470">
        <v>1089394</v>
      </c>
      <c r="R1627" s="436">
        <v>19.899999999999999</v>
      </c>
      <c r="S1627" s="436">
        <f t="shared" si="281"/>
        <v>18.862559241706162</v>
      </c>
      <c r="T1627" s="471">
        <v>5.5E-2</v>
      </c>
      <c r="U1627" s="1082"/>
      <c r="V1627" s="438">
        <f t="shared" si="282"/>
        <v>0</v>
      </c>
      <c r="W1627" s="439">
        <f t="shared" si="284"/>
        <v>0</v>
      </c>
      <c r="X1627" s="440"/>
      <c r="Y1627" s="440"/>
      <c r="Z1627" s="440"/>
      <c r="AA1627" s="440"/>
      <c r="AB1627" s="440"/>
      <c r="AC1627" s="453">
        <f t="shared" si="283"/>
        <v>0</v>
      </c>
      <c r="AD1627" s="454">
        <f>IF($AC$2430&lt;85,AC1627,AC1627-(AC1627*'EN-TÊTE DÉLÉGUES'!$C$37))</f>
        <v>0</v>
      </c>
      <c r="AE1627" s="455">
        <f t="shared" si="285"/>
        <v>5.5E-2</v>
      </c>
      <c r="AF1627" s="456">
        <f t="shared" si="286"/>
        <v>0</v>
      </c>
      <c r="AG1627" s="457">
        <f t="shared" si="287"/>
        <v>0</v>
      </c>
    </row>
    <row r="1628" spans="1:36" s="408" customFormat="1" ht="12" customHeight="1" x14ac:dyDescent="0.15">
      <c r="A1628" s="391">
        <v>9782747046626</v>
      </c>
      <c r="B1628" s="395">
        <v>78</v>
      </c>
      <c r="C1628" s="393" t="s">
        <v>699</v>
      </c>
      <c r="D1628" s="393" t="s">
        <v>382</v>
      </c>
      <c r="E1628" s="393" t="s">
        <v>209</v>
      </c>
      <c r="F1628" s="393" t="s">
        <v>1710</v>
      </c>
      <c r="G1628" s="450" t="s">
        <v>1282</v>
      </c>
      <c r="H1628" s="394">
        <f>VLOOKUP(A1628,'02.04.2024'!$A$2:$D$70989,3,FALSE)</f>
        <v>593</v>
      </c>
      <c r="I1628" s="395"/>
      <c r="J1628" s="395">
        <v>300</v>
      </c>
      <c r="K1628" s="396"/>
      <c r="L1628" s="396"/>
      <c r="M1628" s="396">
        <v>41557</v>
      </c>
      <c r="N1628" s="396"/>
      <c r="O1628" s="397">
        <v>9782747046626</v>
      </c>
      <c r="P1628" s="409" t="s">
        <v>104</v>
      </c>
      <c r="Q1628" s="397">
        <v>3299083</v>
      </c>
      <c r="R1628" s="398">
        <v>24.9</v>
      </c>
      <c r="S1628" s="398">
        <f t="shared" si="281"/>
        <v>23.601895734597157</v>
      </c>
      <c r="T1628" s="399">
        <v>5.5E-2</v>
      </c>
      <c r="U1628" s="1077"/>
      <c r="V1628" s="400">
        <f t="shared" si="282"/>
        <v>0</v>
      </c>
      <c r="W1628" s="401">
        <f t="shared" si="284"/>
        <v>0</v>
      </c>
      <c r="X1628" s="402"/>
      <c r="Y1628" s="402"/>
      <c r="Z1628" s="402"/>
      <c r="AA1628" s="402"/>
      <c r="AB1628" s="402"/>
      <c r="AC1628" s="403">
        <f t="shared" si="283"/>
        <v>0</v>
      </c>
      <c r="AD1628" s="404">
        <f>IF($AC$2430&lt;85,AC1628,AC1628-(AC1628*'EN-TÊTE DÉLÉGUES'!$C$37))</f>
        <v>0</v>
      </c>
      <c r="AE1628" s="405">
        <f t="shared" si="285"/>
        <v>5.5E-2</v>
      </c>
      <c r="AF1628" s="406">
        <f t="shared" si="286"/>
        <v>0</v>
      </c>
      <c r="AG1628" s="407">
        <f t="shared" si="287"/>
        <v>0</v>
      </c>
    </row>
    <row r="1629" spans="1:36" s="446" customFormat="1" ht="12" customHeight="1" x14ac:dyDescent="0.15">
      <c r="A1629" s="427">
        <v>9791036357053</v>
      </c>
      <c r="B1629" s="463">
        <v>78</v>
      </c>
      <c r="C1629" s="464" t="s">
        <v>699</v>
      </c>
      <c r="D1629" s="465" t="s">
        <v>382</v>
      </c>
      <c r="E1629" s="429" t="s">
        <v>209</v>
      </c>
      <c r="F1629" s="429" t="s">
        <v>1710</v>
      </c>
      <c r="G1629" s="429" t="s">
        <v>5364</v>
      </c>
      <c r="H1629" s="431">
        <f>VLOOKUP(A1629,'02.04.2024'!$A$2:$D$70989,3,FALSE)</f>
        <v>1143</v>
      </c>
      <c r="I1629" s="431"/>
      <c r="J1629" s="432">
        <v>200</v>
      </c>
      <c r="K1629" s="433"/>
      <c r="L1629" s="433"/>
      <c r="M1629" s="433">
        <v>45308</v>
      </c>
      <c r="N1629" s="433" t="s">
        <v>1811</v>
      </c>
      <c r="O1629" s="434">
        <v>9791036357053</v>
      </c>
      <c r="P1629" s="434" t="s">
        <v>4855</v>
      </c>
      <c r="Q1629" s="434">
        <v>2606701</v>
      </c>
      <c r="R1629" s="466">
        <v>25.9</v>
      </c>
      <c r="S1629" s="436">
        <f t="shared" si="281"/>
        <v>24.549763033175356</v>
      </c>
      <c r="T1629" s="467">
        <v>5.5E-2</v>
      </c>
      <c r="U1629" s="1082"/>
      <c r="V1629" s="438">
        <f>AC1629</f>
        <v>0</v>
      </c>
      <c r="W1629" s="439">
        <f t="shared" si="284"/>
        <v>0</v>
      </c>
      <c r="X1629" s="440"/>
      <c r="Y1629" s="440"/>
      <c r="Z1629" s="440"/>
      <c r="AA1629" s="440"/>
      <c r="AB1629" s="440"/>
      <c r="AC1629" s="441">
        <f>W1629/(1+AE1629)</f>
        <v>0</v>
      </c>
      <c r="AD1629" s="442">
        <f>IF($AC$2430&lt;85,AC1629,AC1629-(AC1629*'EN-TÊTE DÉLÉGUES'!$C$37))</f>
        <v>0</v>
      </c>
      <c r="AE1629" s="443">
        <f t="shared" si="285"/>
        <v>5.5E-2</v>
      </c>
      <c r="AF1629" s="444">
        <f>+AD1629*AE1629</f>
        <v>0</v>
      </c>
      <c r="AG1629" s="445">
        <f>+AD1629+AF1629</f>
        <v>0</v>
      </c>
    </row>
    <row r="1630" spans="1:36" s="408" customFormat="1" ht="12" customHeight="1" x14ac:dyDescent="0.15">
      <c r="A1630" s="391">
        <v>9782747066136</v>
      </c>
      <c r="B1630" s="395">
        <v>78</v>
      </c>
      <c r="C1630" s="393" t="s">
        <v>699</v>
      </c>
      <c r="D1630" s="393" t="s">
        <v>382</v>
      </c>
      <c r="E1630" s="393" t="s">
        <v>209</v>
      </c>
      <c r="F1630" s="393" t="s">
        <v>1710</v>
      </c>
      <c r="G1630" s="450" t="s">
        <v>1258</v>
      </c>
      <c r="H1630" s="394">
        <f>VLOOKUP(A1630,'02.04.2024'!$A$2:$D$70989,3,FALSE)</f>
        <v>659</v>
      </c>
      <c r="I1630" s="395"/>
      <c r="J1630" s="395">
        <v>200</v>
      </c>
      <c r="K1630" s="396"/>
      <c r="L1630" s="396"/>
      <c r="M1630" s="396">
        <v>42837</v>
      </c>
      <c r="N1630" s="396"/>
      <c r="O1630" s="397">
        <v>9782747066136</v>
      </c>
      <c r="P1630" s="409" t="s">
        <v>299</v>
      </c>
      <c r="Q1630" s="397">
        <v>8516988</v>
      </c>
      <c r="R1630" s="398">
        <v>13.9</v>
      </c>
      <c r="S1630" s="398">
        <f t="shared" si="281"/>
        <v>13.175355450236967</v>
      </c>
      <c r="T1630" s="399">
        <v>5.5E-2</v>
      </c>
      <c r="U1630" s="1077"/>
      <c r="V1630" s="400">
        <f t="shared" si="282"/>
        <v>0</v>
      </c>
      <c r="W1630" s="401">
        <f t="shared" si="284"/>
        <v>0</v>
      </c>
      <c r="X1630" s="402"/>
      <c r="Y1630" s="402"/>
      <c r="Z1630" s="402"/>
      <c r="AA1630" s="402"/>
      <c r="AB1630" s="402"/>
      <c r="AC1630" s="403">
        <f t="shared" si="283"/>
        <v>0</v>
      </c>
      <c r="AD1630" s="404">
        <f>IF($AC$2430&lt;85,AC1630,AC1630-(AC1630*'EN-TÊTE DÉLÉGUES'!$C$37))</f>
        <v>0</v>
      </c>
      <c r="AE1630" s="405">
        <f t="shared" si="285"/>
        <v>5.5E-2</v>
      </c>
      <c r="AF1630" s="406">
        <f t="shared" si="286"/>
        <v>0</v>
      </c>
      <c r="AG1630" s="407">
        <f t="shared" si="287"/>
        <v>0</v>
      </c>
    </row>
    <row r="1631" spans="1:36" s="408" customFormat="1" ht="12" customHeight="1" x14ac:dyDescent="0.15">
      <c r="A1631" s="449">
        <v>9782747084246</v>
      </c>
      <c r="B1631" s="395">
        <v>78</v>
      </c>
      <c r="C1631" s="450" t="s">
        <v>699</v>
      </c>
      <c r="D1631" s="450" t="s">
        <v>382</v>
      </c>
      <c r="E1631" s="450" t="s">
        <v>209</v>
      </c>
      <c r="F1631" s="393" t="s">
        <v>1710</v>
      </c>
      <c r="G1631" s="450" t="s">
        <v>1259</v>
      </c>
      <c r="H1631" s="394">
        <f>VLOOKUP(A1631,'02.04.2024'!$A$2:$D$70989,3,FALSE)</f>
        <v>1386</v>
      </c>
      <c r="I1631" s="395"/>
      <c r="J1631" s="414">
        <v>200</v>
      </c>
      <c r="K1631" s="396"/>
      <c r="L1631" s="396"/>
      <c r="M1631" s="396">
        <v>43138</v>
      </c>
      <c r="N1631" s="396"/>
      <c r="O1631" s="394">
        <v>9782747084246</v>
      </c>
      <c r="P1631" s="451" t="s">
        <v>505</v>
      </c>
      <c r="Q1631" s="394">
        <v>6802290</v>
      </c>
      <c r="R1631" s="398">
        <v>19.899999999999999</v>
      </c>
      <c r="S1631" s="398">
        <f t="shared" si="281"/>
        <v>18.862559241706162</v>
      </c>
      <c r="T1631" s="452">
        <v>5.5E-2</v>
      </c>
      <c r="U1631" s="1077"/>
      <c r="V1631" s="400">
        <f t="shared" si="282"/>
        <v>0</v>
      </c>
      <c r="W1631" s="401">
        <f t="shared" si="284"/>
        <v>0</v>
      </c>
      <c r="X1631" s="402"/>
      <c r="Y1631" s="402"/>
      <c r="Z1631" s="402"/>
      <c r="AA1631" s="402"/>
      <c r="AB1631" s="402"/>
      <c r="AC1631" s="403">
        <f t="shared" si="283"/>
        <v>0</v>
      </c>
      <c r="AD1631" s="404">
        <f>IF($AC$2430&lt;85,AC1631,AC1631-(AC1631*'EN-TÊTE DÉLÉGUES'!$C$37))</f>
        <v>0</v>
      </c>
      <c r="AE1631" s="405">
        <f t="shared" si="285"/>
        <v>5.5E-2</v>
      </c>
      <c r="AF1631" s="406">
        <f t="shared" si="286"/>
        <v>0</v>
      </c>
      <c r="AG1631" s="407">
        <f t="shared" si="287"/>
        <v>0</v>
      </c>
    </row>
    <row r="1632" spans="1:36" s="509" customFormat="1" ht="12" customHeight="1" x14ac:dyDescent="0.15">
      <c r="A1632" s="511">
        <v>9791036302787</v>
      </c>
      <c r="B1632" s="500">
        <v>78</v>
      </c>
      <c r="C1632" s="497" t="s">
        <v>699</v>
      </c>
      <c r="D1632" s="497" t="s">
        <v>382</v>
      </c>
      <c r="E1632" s="497" t="s">
        <v>209</v>
      </c>
      <c r="F1632" s="497" t="s">
        <v>1710</v>
      </c>
      <c r="G1632" s="498" t="s">
        <v>1260</v>
      </c>
      <c r="H1632" s="499">
        <f>VLOOKUP(A1632,'02.04.2024'!$A$2:$D$70989,3,FALSE)</f>
        <v>0</v>
      </c>
      <c r="I1632" s="500" t="s">
        <v>378</v>
      </c>
      <c r="J1632" s="510">
        <v>200</v>
      </c>
      <c r="K1632" s="501"/>
      <c r="L1632" s="501"/>
      <c r="M1632" s="501">
        <v>43516</v>
      </c>
      <c r="N1632" s="501"/>
      <c r="O1632" s="499">
        <v>9791036302787</v>
      </c>
      <c r="P1632" s="512" t="s">
        <v>1146</v>
      </c>
      <c r="Q1632" s="499">
        <v>2904386</v>
      </c>
      <c r="R1632" s="504">
        <v>24.9</v>
      </c>
      <c r="S1632" s="504">
        <f t="shared" si="281"/>
        <v>23.601895734597157</v>
      </c>
      <c r="T1632" s="513">
        <v>5.5E-2</v>
      </c>
      <c r="U1632" s="1079"/>
      <c r="V1632" s="506">
        <f t="shared" si="282"/>
        <v>0</v>
      </c>
      <c r="W1632" s="507">
        <f t="shared" si="284"/>
        <v>0</v>
      </c>
      <c r="X1632" s="508"/>
      <c r="Y1632" s="508"/>
      <c r="Z1632" s="508"/>
      <c r="AA1632" s="508"/>
      <c r="AB1632" s="508"/>
      <c r="AC1632" s="421">
        <f t="shared" si="283"/>
        <v>0</v>
      </c>
      <c r="AD1632" s="422">
        <f>IF($AC$2430&lt;85,AC1632,AC1632-(AC1632*'EN-TÊTE DÉLÉGUES'!$C$37))</f>
        <v>0</v>
      </c>
      <c r="AE1632" s="423">
        <f t="shared" si="285"/>
        <v>5.5E-2</v>
      </c>
      <c r="AF1632" s="424">
        <f t="shared" si="286"/>
        <v>0</v>
      </c>
      <c r="AG1632" s="425">
        <f t="shared" si="287"/>
        <v>0</v>
      </c>
    </row>
    <row r="1633" spans="1:34" s="509" customFormat="1" ht="12" customHeight="1" x14ac:dyDescent="0.15">
      <c r="A1633" s="495">
        <v>9782747090636</v>
      </c>
      <c r="B1633" s="500">
        <v>78</v>
      </c>
      <c r="C1633" s="497" t="s">
        <v>699</v>
      </c>
      <c r="D1633" s="497" t="s">
        <v>382</v>
      </c>
      <c r="E1633" s="497" t="s">
        <v>209</v>
      </c>
      <c r="F1633" s="497" t="s">
        <v>1710</v>
      </c>
      <c r="G1633" s="497" t="s">
        <v>3690</v>
      </c>
      <c r="H1633" s="499">
        <f>VLOOKUP(A1633,'02.04.2024'!$A$2:$D$70989,3,FALSE)</f>
        <v>0</v>
      </c>
      <c r="I1633" s="500" t="s">
        <v>377</v>
      </c>
      <c r="J1633" s="510">
        <v>300</v>
      </c>
      <c r="K1633" s="501"/>
      <c r="L1633" s="501"/>
      <c r="M1633" s="501">
        <v>43880</v>
      </c>
      <c r="N1633" s="501"/>
      <c r="O1633" s="502">
        <v>9782747090636</v>
      </c>
      <c r="P1633" s="503" t="s">
        <v>1478</v>
      </c>
      <c r="Q1633" s="502">
        <v>4030497</v>
      </c>
      <c r="R1633" s="504">
        <v>13.9</v>
      </c>
      <c r="S1633" s="504">
        <f t="shared" si="281"/>
        <v>13.175355450236967</v>
      </c>
      <c r="T1633" s="505">
        <v>5.5E-2</v>
      </c>
      <c r="U1633" s="1079"/>
      <c r="V1633" s="506">
        <f t="shared" si="282"/>
        <v>0</v>
      </c>
      <c r="W1633" s="507">
        <f t="shared" si="284"/>
        <v>0</v>
      </c>
      <c r="X1633" s="508"/>
      <c r="Y1633" s="508"/>
      <c r="Z1633" s="508"/>
      <c r="AA1633" s="508"/>
      <c r="AB1633" s="508"/>
      <c r="AC1633" s="421">
        <f t="shared" si="283"/>
        <v>0</v>
      </c>
      <c r="AD1633" s="422">
        <f>IF($AC$2430&lt;85,AC1633,AC1633-(AC1633*'EN-TÊTE DÉLÉGUES'!$C$37))</f>
        <v>0</v>
      </c>
      <c r="AE1633" s="423">
        <f t="shared" si="285"/>
        <v>5.5E-2</v>
      </c>
      <c r="AF1633" s="424">
        <f t="shared" si="286"/>
        <v>0</v>
      </c>
      <c r="AG1633" s="425">
        <f t="shared" si="287"/>
        <v>0</v>
      </c>
    </row>
    <row r="1634" spans="1:34" s="408" customFormat="1" ht="12" customHeight="1" x14ac:dyDescent="0.15">
      <c r="A1634" s="391">
        <v>9791036305474</v>
      </c>
      <c r="B1634" s="395">
        <v>78</v>
      </c>
      <c r="C1634" s="393" t="s">
        <v>699</v>
      </c>
      <c r="D1634" s="393" t="s">
        <v>382</v>
      </c>
      <c r="E1634" s="393" t="s">
        <v>209</v>
      </c>
      <c r="F1634" s="393" t="s">
        <v>384</v>
      </c>
      <c r="G1634" s="450" t="s">
        <v>1281</v>
      </c>
      <c r="H1634" s="394">
        <f>VLOOKUP(A1634,'02.04.2024'!$A$2:$D$70989,3,FALSE)</f>
        <v>495</v>
      </c>
      <c r="I1634" s="395"/>
      <c r="J1634" s="395">
        <v>200</v>
      </c>
      <c r="K1634" s="601"/>
      <c r="L1634" s="396"/>
      <c r="M1634" s="396">
        <v>43544</v>
      </c>
      <c r="N1634" s="396"/>
      <c r="O1634" s="397">
        <v>9791036305474</v>
      </c>
      <c r="P1634" s="409" t="s">
        <v>1147</v>
      </c>
      <c r="Q1634" s="397">
        <v>7296289</v>
      </c>
      <c r="R1634" s="398">
        <v>14.9</v>
      </c>
      <c r="S1634" s="398">
        <f t="shared" si="281"/>
        <v>14.123222748815166</v>
      </c>
      <c r="T1634" s="399">
        <v>5.5E-2</v>
      </c>
      <c r="U1634" s="1077"/>
      <c r="V1634" s="400">
        <f t="shared" si="282"/>
        <v>0</v>
      </c>
      <c r="W1634" s="401">
        <f t="shared" si="284"/>
        <v>0</v>
      </c>
      <c r="X1634" s="402"/>
      <c r="Y1634" s="402"/>
      <c r="Z1634" s="402"/>
      <c r="AA1634" s="402"/>
      <c r="AB1634" s="402"/>
      <c r="AC1634" s="403">
        <f t="shared" si="283"/>
        <v>0</v>
      </c>
      <c r="AD1634" s="404">
        <f>IF($AC$2430&lt;85,AC1634,AC1634-(AC1634*'EN-TÊTE DÉLÉGUES'!$C$37))</f>
        <v>0</v>
      </c>
      <c r="AE1634" s="405">
        <f t="shared" si="285"/>
        <v>5.5E-2</v>
      </c>
      <c r="AF1634" s="406">
        <f t="shared" si="286"/>
        <v>0</v>
      </c>
      <c r="AG1634" s="407">
        <f t="shared" si="287"/>
        <v>0</v>
      </c>
    </row>
    <row r="1635" spans="1:34" s="408" customFormat="1" ht="12" customHeight="1" x14ac:dyDescent="0.15">
      <c r="A1635" s="391">
        <v>9791036325298</v>
      </c>
      <c r="B1635" s="395">
        <v>78</v>
      </c>
      <c r="C1635" s="393" t="s">
        <v>699</v>
      </c>
      <c r="D1635" s="393" t="s">
        <v>382</v>
      </c>
      <c r="E1635" s="393" t="s">
        <v>209</v>
      </c>
      <c r="F1635" s="393" t="s">
        <v>384</v>
      </c>
      <c r="G1635" s="450" t="s">
        <v>2509</v>
      </c>
      <c r="H1635" s="394">
        <f>VLOOKUP(A1635,'02.04.2024'!$A$2:$D$70989,3,FALSE)</f>
        <v>277</v>
      </c>
      <c r="I1635" s="395"/>
      <c r="J1635" s="395">
        <v>200</v>
      </c>
      <c r="K1635" s="396"/>
      <c r="L1635" s="396"/>
      <c r="M1635" s="396">
        <v>44237</v>
      </c>
      <c r="N1635" s="396"/>
      <c r="O1635" s="397">
        <v>9791036325298</v>
      </c>
      <c r="P1635" s="409" t="s">
        <v>2510</v>
      </c>
      <c r="Q1635" s="397">
        <v>8297843</v>
      </c>
      <c r="R1635" s="398">
        <v>14.9</v>
      </c>
      <c r="S1635" s="398">
        <f t="shared" si="281"/>
        <v>14.123222748815166</v>
      </c>
      <c r="T1635" s="399">
        <v>5.5E-2</v>
      </c>
      <c r="U1635" s="1077"/>
      <c r="V1635" s="400">
        <f t="shared" si="282"/>
        <v>0</v>
      </c>
      <c r="W1635" s="401">
        <f t="shared" si="284"/>
        <v>0</v>
      </c>
      <c r="X1635" s="402"/>
      <c r="Y1635" s="402"/>
      <c r="Z1635" s="402"/>
      <c r="AA1635" s="402"/>
      <c r="AB1635" s="402"/>
      <c r="AC1635" s="403">
        <f t="shared" si="283"/>
        <v>0</v>
      </c>
      <c r="AD1635" s="404">
        <f>IF($AC$2430&lt;85,AC1635,AC1635-(AC1635*'EN-TÊTE DÉLÉGUES'!$C$37))</f>
        <v>0</v>
      </c>
      <c r="AE1635" s="405">
        <f t="shared" si="285"/>
        <v>5.5E-2</v>
      </c>
      <c r="AF1635" s="406">
        <f t="shared" si="286"/>
        <v>0</v>
      </c>
      <c r="AG1635" s="407">
        <f t="shared" si="287"/>
        <v>0</v>
      </c>
    </row>
    <row r="1636" spans="1:34" s="408" customFormat="1" ht="12" customHeight="1" x14ac:dyDescent="0.15">
      <c r="A1636" s="391">
        <v>9782747066341</v>
      </c>
      <c r="B1636" s="395">
        <v>78</v>
      </c>
      <c r="C1636" s="393" t="s">
        <v>699</v>
      </c>
      <c r="D1636" s="393" t="s">
        <v>382</v>
      </c>
      <c r="E1636" s="393" t="s">
        <v>209</v>
      </c>
      <c r="F1636" s="393" t="s">
        <v>384</v>
      </c>
      <c r="G1636" s="450" t="s">
        <v>1010</v>
      </c>
      <c r="H1636" s="394">
        <f>VLOOKUP(A1636,'02.04.2024'!$A$2:$D$70989,3,FALSE)</f>
        <v>1812</v>
      </c>
      <c r="I1636" s="395"/>
      <c r="J1636" s="395">
        <v>200</v>
      </c>
      <c r="K1636" s="396"/>
      <c r="L1636" s="396"/>
      <c r="M1636" s="396">
        <v>42669</v>
      </c>
      <c r="N1636" s="396"/>
      <c r="O1636" s="397">
        <v>9782747066341</v>
      </c>
      <c r="P1636" s="409" t="s">
        <v>270</v>
      </c>
      <c r="Q1636" s="397">
        <v>8516619</v>
      </c>
      <c r="R1636" s="398">
        <v>14.9</v>
      </c>
      <c r="S1636" s="398">
        <f t="shared" si="281"/>
        <v>14.123222748815166</v>
      </c>
      <c r="T1636" s="399">
        <v>5.5E-2</v>
      </c>
      <c r="U1636" s="1077"/>
      <c r="V1636" s="400">
        <f t="shared" si="282"/>
        <v>0</v>
      </c>
      <c r="W1636" s="401">
        <f t="shared" si="284"/>
        <v>0</v>
      </c>
      <c r="X1636" s="402"/>
      <c r="Y1636" s="402"/>
      <c r="Z1636" s="402"/>
      <c r="AA1636" s="402"/>
      <c r="AB1636" s="402"/>
      <c r="AC1636" s="421">
        <f t="shared" si="283"/>
        <v>0</v>
      </c>
      <c r="AD1636" s="422">
        <f>IF($AC$2430&lt;85,AC1636,AC1636-(AC1636*'EN-TÊTE DÉLÉGUES'!$C$37))</f>
        <v>0</v>
      </c>
      <c r="AE1636" s="423">
        <f t="shared" si="285"/>
        <v>5.5E-2</v>
      </c>
      <c r="AF1636" s="424">
        <f t="shared" si="286"/>
        <v>0</v>
      </c>
      <c r="AG1636" s="425">
        <f t="shared" si="287"/>
        <v>0</v>
      </c>
    </row>
    <row r="1637" spans="1:34" s="408" customFormat="1" ht="12" customHeight="1" x14ac:dyDescent="0.15">
      <c r="A1637" s="391">
        <v>9782747062541</v>
      </c>
      <c r="B1637" s="395">
        <v>78</v>
      </c>
      <c r="C1637" s="393" t="s">
        <v>699</v>
      </c>
      <c r="D1637" s="393" t="s">
        <v>382</v>
      </c>
      <c r="E1637" s="393" t="s">
        <v>209</v>
      </c>
      <c r="F1637" s="393" t="s">
        <v>384</v>
      </c>
      <c r="G1637" s="450" t="s">
        <v>1257</v>
      </c>
      <c r="H1637" s="394">
        <f>VLOOKUP(A1637,'02.04.2024'!$A$2:$D$70989,3,FALSE)</f>
        <v>1190</v>
      </c>
      <c r="I1637" s="395"/>
      <c r="J1637" s="395">
        <v>200</v>
      </c>
      <c r="K1637" s="396"/>
      <c r="L1637" s="396"/>
      <c r="M1637" s="396">
        <v>42403</v>
      </c>
      <c r="N1637" s="396"/>
      <c r="O1637" s="397">
        <v>9782747062541</v>
      </c>
      <c r="P1637" s="409" t="s">
        <v>243</v>
      </c>
      <c r="Q1637" s="397">
        <v>3894029</v>
      </c>
      <c r="R1637" s="398">
        <v>14.9</v>
      </c>
      <c r="S1637" s="398">
        <f t="shared" si="281"/>
        <v>14.123222748815166</v>
      </c>
      <c r="T1637" s="399">
        <v>5.5E-2</v>
      </c>
      <c r="U1637" s="1077"/>
      <c r="V1637" s="400">
        <f t="shared" si="282"/>
        <v>0</v>
      </c>
      <c r="W1637" s="401">
        <f t="shared" si="284"/>
        <v>0</v>
      </c>
      <c r="X1637" s="402"/>
      <c r="Y1637" s="402"/>
      <c r="Z1637" s="402"/>
      <c r="AA1637" s="402"/>
      <c r="AB1637" s="402"/>
      <c r="AC1637" s="403">
        <f t="shared" si="283"/>
        <v>0</v>
      </c>
      <c r="AD1637" s="404">
        <f>IF($AC$2430&lt;85,AC1637,AC1637-(AC1637*'EN-TÊTE DÉLÉGUES'!$C$37))</f>
        <v>0</v>
      </c>
      <c r="AE1637" s="405">
        <f t="shared" si="285"/>
        <v>5.5E-2</v>
      </c>
      <c r="AF1637" s="406">
        <f t="shared" si="286"/>
        <v>0</v>
      </c>
      <c r="AG1637" s="407">
        <f t="shared" si="287"/>
        <v>0</v>
      </c>
    </row>
    <row r="1638" spans="1:34" s="408" customFormat="1" ht="12" customHeight="1" x14ac:dyDescent="0.15">
      <c r="A1638" s="449">
        <v>9782747083904</v>
      </c>
      <c r="B1638" s="395">
        <v>78</v>
      </c>
      <c r="C1638" s="393" t="s">
        <v>696</v>
      </c>
      <c r="D1638" s="514" t="s">
        <v>382</v>
      </c>
      <c r="E1638" s="514" t="s">
        <v>209</v>
      </c>
      <c r="F1638" s="515" t="s">
        <v>436</v>
      </c>
      <c r="G1638" s="514" t="s">
        <v>1713</v>
      </c>
      <c r="H1638" s="394">
        <f>VLOOKUP(A1638,'02.04.2024'!$A$2:$D$70989,3,FALSE)</f>
        <v>615</v>
      </c>
      <c r="I1638" s="414"/>
      <c r="J1638" s="414">
        <v>200</v>
      </c>
      <c r="K1638" s="396"/>
      <c r="L1638" s="396"/>
      <c r="M1638" s="396">
        <v>43005</v>
      </c>
      <c r="N1638" s="396"/>
      <c r="O1638" s="394">
        <v>9782747083904</v>
      </c>
      <c r="P1638" s="451" t="s">
        <v>731</v>
      </c>
      <c r="Q1638" s="414">
        <v>6385281</v>
      </c>
      <c r="R1638" s="398">
        <v>12.9</v>
      </c>
      <c r="S1638" s="398">
        <f t="shared" si="281"/>
        <v>12.227488151658768</v>
      </c>
      <c r="T1638" s="452">
        <v>5.5E-2</v>
      </c>
      <c r="U1638" s="1077"/>
      <c r="V1638" s="400">
        <f t="shared" ref="V1638:V1700" si="288">AC1638</f>
        <v>0</v>
      </c>
      <c r="W1638" s="401">
        <f t="shared" si="284"/>
        <v>0</v>
      </c>
      <c r="X1638" s="402"/>
      <c r="Y1638" s="402"/>
      <c r="Z1638" s="402"/>
      <c r="AA1638" s="402"/>
      <c r="AB1638" s="402"/>
      <c r="AC1638" s="403">
        <f t="shared" si="283"/>
        <v>0</v>
      </c>
      <c r="AD1638" s="404">
        <f>IF($AC$2430&lt;85,AC1638,AC1638-(AC1638*'EN-TÊTE DÉLÉGUES'!$C$37))</f>
        <v>0</v>
      </c>
      <c r="AE1638" s="405">
        <f t="shared" si="285"/>
        <v>5.5E-2</v>
      </c>
      <c r="AF1638" s="406">
        <f t="shared" si="286"/>
        <v>0</v>
      </c>
      <c r="AG1638" s="407">
        <f t="shared" si="287"/>
        <v>0</v>
      </c>
    </row>
    <row r="1639" spans="1:34" s="408" customFormat="1" ht="12" customHeight="1" x14ac:dyDescent="0.15">
      <c r="A1639" s="391">
        <v>9782747083911</v>
      </c>
      <c r="B1639" s="395">
        <v>78</v>
      </c>
      <c r="C1639" s="393" t="s">
        <v>696</v>
      </c>
      <c r="D1639" s="393" t="s">
        <v>382</v>
      </c>
      <c r="E1639" s="393" t="s">
        <v>209</v>
      </c>
      <c r="F1639" s="393" t="s">
        <v>436</v>
      </c>
      <c r="G1639" s="450" t="s">
        <v>1714</v>
      </c>
      <c r="H1639" s="394">
        <f>VLOOKUP(A1639,'02.04.2024'!$A$2:$D$70989,3,FALSE)</f>
        <v>668</v>
      </c>
      <c r="I1639" s="414"/>
      <c r="J1639" s="395">
        <v>200</v>
      </c>
      <c r="K1639" s="396"/>
      <c r="L1639" s="396"/>
      <c r="M1639" s="396">
        <v>43005</v>
      </c>
      <c r="N1639" s="396"/>
      <c r="O1639" s="397">
        <v>9782747083911</v>
      </c>
      <c r="P1639" s="409" t="s">
        <v>442</v>
      </c>
      <c r="Q1639" s="397">
        <v>6385158</v>
      </c>
      <c r="R1639" s="398">
        <v>12.9</v>
      </c>
      <c r="S1639" s="398">
        <f t="shared" si="281"/>
        <v>12.227488151658768</v>
      </c>
      <c r="T1639" s="399">
        <v>5.5E-2</v>
      </c>
      <c r="U1639" s="1077"/>
      <c r="V1639" s="400">
        <f t="shared" si="288"/>
        <v>0</v>
      </c>
      <c r="W1639" s="401">
        <f t="shared" si="284"/>
        <v>0</v>
      </c>
      <c r="X1639" s="402"/>
      <c r="Y1639" s="402"/>
      <c r="Z1639" s="402"/>
      <c r="AA1639" s="402"/>
      <c r="AB1639" s="402"/>
      <c r="AC1639" s="403">
        <f t="shared" si="283"/>
        <v>0</v>
      </c>
      <c r="AD1639" s="404">
        <f>IF($AC$2430&lt;85,AC1639,AC1639-(AC1639*'EN-TÊTE DÉLÉGUES'!$C$37))</f>
        <v>0</v>
      </c>
      <c r="AE1639" s="405">
        <f t="shared" si="285"/>
        <v>5.5E-2</v>
      </c>
      <c r="AF1639" s="406">
        <f t="shared" si="286"/>
        <v>0</v>
      </c>
      <c r="AG1639" s="407">
        <f t="shared" si="287"/>
        <v>0</v>
      </c>
    </row>
    <row r="1640" spans="1:34" s="408" customFormat="1" ht="12" customHeight="1" x14ac:dyDescent="0.15">
      <c r="A1640" s="449">
        <v>9782747083928</v>
      </c>
      <c r="B1640" s="395">
        <v>78</v>
      </c>
      <c r="C1640" s="450" t="s">
        <v>696</v>
      </c>
      <c r="D1640" s="450" t="s">
        <v>382</v>
      </c>
      <c r="E1640" s="450" t="s">
        <v>209</v>
      </c>
      <c r="F1640" s="450" t="s">
        <v>436</v>
      </c>
      <c r="G1640" s="450" t="s">
        <v>1715</v>
      </c>
      <c r="H1640" s="394">
        <f>VLOOKUP(A1640,'02.04.2024'!$A$2:$D$70989,3,FALSE)</f>
        <v>1442</v>
      </c>
      <c r="I1640" s="395"/>
      <c r="J1640" s="414">
        <v>200</v>
      </c>
      <c r="K1640" s="396"/>
      <c r="L1640" s="396"/>
      <c r="M1640" s="396">
        <v>43187</v>
      </c>
      <c r="N1640" s="396"/>
      <c r="O1640" s="394">
        <v>9782747083928</v>
      </c>
      <c r="P1640" s="451" t="s">
        <v>548</v>
      </c>
      <c r="Q1640" s="394">
        <v>6385035</v>
      </c>
      <c r="R1640" s="398">
        <v>12.9</v>
      </c>
      <c r="S1640" s="398">
        <f t="shared" si="281"/>
        <v>12.227488151658768</v>
      </c>
      <c r="T1640" s="452">
        <v>5.5E-2</v>
      </c>
      <c r="U1640" s="1077"/>
      <c r="V1640" s="400">
        <f t="shared" si="288"/>
        <v>0</v>
      </c>
      <c r="W1640" s="401">
        <f t="shared" si="284"/>
        <v>0</v>
      </c>
      <c r="X1640" s="402"/>
      <c r="Y1640" s="402"/>
      <c r="Z1640" s="402"/>
      <c r="AA1640" s="402"/>
      <c r="AB1640" s="402"/>
      <c r="AC1640" s="403">
        <f t="shared" si="283"/>
        <v>0</v>
      </c>
      <c r="AD1640" s="404">
        <f>IF($AC$2430&lt;85,AC1640,AC1640-(AC1640*'EN-TÊTE DÉLÉGUES'!$C$37))</f>
        <v>0</v>
      </c>
      <c r="AE1640" s="405">
        <f t="shared" si="285"/>
        <v>5.5E-2</v>
      </c>
      <c r="AF1640" s="406">
        <f t="shared" si="286"/>
        <v>0</v>
      </c>
      <c r="AG1640" s="407">
        <f t="shared" si="287"/>
        <v>0</v>
      </c>
    </row>
    <row r="1641" spans="1:34" s="408" customFormat="1" ht="12" customHeight="1" x14ac:dyDescent="0.15">
      <c r="A1641" s="449">
        <v>9782747099202</v>
      </c>
      <c r="B1641" s="395">
        <v>78</v>
      </c>
      <c r="C1641" s="393" t="s">
        <v>696</v>
      </c>
      <c r="D1641" s="514" t="s">
        <v>382</v>
      </c>
      <c r="E1641" s="514" t="s">
        <v>209</v>
      </c>
      <c r="F1641" s="515" t="s">
        <v>436</v>
      </c>
      <c r="G1641" s="514" t="s">
        <v>1716</v>
      </c>
      <c r="H1641" s="394">
        <f>VLOOKUP(A1641,'02.04.2024'!$A$2:$D$70989,3,FALSE)</f>
        <v>317</v>
      </c>
      <c r="I1641" s="414"/>
      <c r="J1641" s="414">
        <v>200</v>
      </c>
      <c r="K1641" s="396"/>
      <c r="L1641" s="396"/>
      <c r="M1641" s="396">
        <v>43383</v>
      </c>
      <c r="N1641" s="396"/>
      <c r="O1641" s="394">
        <v>9782747099202</v>
      </c>
      <c r="P1641" s="451" t="s">
        <v>660</v>
      </c>
      <c r="Q1641" s="414">
        <v>2085420</v>
      </c>
      <c r="R1641" s="398">
        <v>12.9</v>
      </c>
      <c r="S1641" s="398">
        <f t="shared" si="281"/>
        <v>12.227488151658768</v>
      </c>
      <c r="T1641" s="452">
        <v>5.5E-2</v>
      </c>
      <c r="U1641" s="1077"/>
      <c r="V1641" s="400">
        <f t="shared" si="288"/>
        <v>0</v>
      </c>
      <c r="W1641" s="401">
        <f t="shared" si="284"/>
        <v>0</v>
      </c>
      <c r="X1641" s="402"/>
      <c r="Y1641" s="402"/>
      <c r="Z1641" s="402"/>
      <c r="AA1641" s="402"/>
      <c r="AB1641" s="402"/>
      <c r="AC1641" s="403">
        <f t="shared" si="283"/>
        <v>0</v>
      </c>
      <c r="AD1641" s="404">
        <f>IF($AC$2430&lt;85,AC1641,AC1641-(AC1641*'EN-TÊTE DÉLÉGUES'!$C$37))</f>
        <v>0</v>
      </c>
      <c r="AE1641" s="405">
        <f t="shared" si="285"/>
        <v>5.5E-2</v>
      </c>
      <c r="AF1641" s="406">
        <f t="shared" si="286"/>
        <v>0</v>
      </c>
      <c r="AG1641" s="407">
        <f t="shared" si="287"/>
        <v>0</v>
      </c>
    </row>
    <row r="1642" spans="1:34" s="408" customFormat="1" ht="12" customHeight="1" x14ac:dyDescent="0.15">
      <c r="A1642" s="449">
        <v>9791036305276</v>
      </c>
      <c r="B1642" s="395">
        <v>78</v>
      </c>
      <c r="C1642" s="450" t="s">
        <v>696</v>
      </c>
      <c r="D1642" s="450" t="s">
        <v>382</v>
      </c>
      <c r="E1642" s="450" t="s">
        <v>209</v>
      </c>
      <c r="F1642" s="450" t="s">
        <v>436</v>
      </c>
      <c r="G1642" s="450" t="s">
        <v>1717</v>
      </c>
      <c r="H1642" s="394">
        <f>VLOOKUP(A1642,'02.04.2024'!$A$2:$D$70989,3,FALSE)</f>
        <v>1019</v>
      </c>
      <c r="I1642" s="395"/>
      <c r="J1642" s="414">
        <v>200</v>
      </c>
      <c r="K1642" s="396"/>
      <c r="L1642" s="396"/>
      <c r="M1642" s="396">
        <v>43544</v>
      </c>
      <c r="N1642" s="396"/>
      <c r="O1642" s="394">
        <v>9791036305276</v>
      </c>
      <c r="P1642" s="451" t="s">
        <v>1148</v>
      </c>
      <c r="Q1642" s="394">
        <v>7535112</v>
      </c>
      <c r="R1642" s="398">
        <v>12.9</v>
      </c>
      <c r="S1642" s="398">
        <f t="shared" si="281"/>
        <v>12.227488151658768</v>
      </c>
      <c r="T1642" s="452">
        <v>5.5E-2</v>
      </c>
      <c r="U1642" s="1077"/>
      <c r="V1642" s="400">
        <f t="shared" si="288"/>
        <v>0</v>
      </c>
      <c r="W1642" s="401">
        <f t="shared" si="284"/>
        <v>0</v>
      </c>
      <c r="X1642" s="402"/>
      <c r="Y1642" s="402"/>
      <c r="Z1642" s="402"/>
      <c r="AA1642" s="402"/>
      <c r="AB1642" s="402"/>
      <c r="AC1642" s="403">
        <f t="shared" si="283"/>
        <v>0</v>
      </c>
      <c r="AD1642" s="404">
        <f>IF($AC$2430&lt;85,AC1642,AC1642-(AC1642*'EN-TÊTE DÉLÉGUES'!$C$37))</f>
        <v>0</v>
      </c>
      <c r="AE1642" s="405">
        <f t="shared" si="285"/>
        <v>5.5E-2</v>
      </c>
      <c r="AF1642" s="406">
        <f t="shared" si="286"/>
        <v>0</v>
      </c>
      <c r="AG1642" s="407">
        <f t="shared" si="287"/>
        <v>0</v>
      </c>
    </row>
    <row r="1643" spans="1:34" s="408" customFormat="1" ht="12" customHeight="1" x14ac:dyDescent="0.15">
      <c r="A1643" s="449">
        <v>9791036308659</v>
      </c>
      <c r="B1643" s="395">
        <v>78</v>
      </c>
      <c r="C1643" s="393" t="s">
        <v>696</v>
      </c>
      <c r="D1643" s="514" t="s">
        <v>382</v>
      </c>
      <c r="E1643" s="514" t="s">
        <v>209</v>
      </c>
      <c r="F1643" s="515" t="s">
        <v>436</v>
      </c>
      <c r="G1643" s="450" t="s">
        <v>3070</v>
      </c>
      <c r="H1643" s="394">
        <f>VLOOKUP(A1643,'02.04.2024'!$A$2:$D$70989,3,FALSE)</f>
        <v>694</v>
      </c>
      <c r="I1643" s="395"/>
      <c r="J1643" s="414">
        <v>200</v>
      </c>
      <c r="K1643" s="396"/>
      <c r="L1643" s="396"/>
      <c r="M1643" s="396">
        <v>43635</v>
      </c>
      <c r="N1643" s="396"/>
      <c r="O1643" s="394">
        <v>9791036308659</v>
      </c>
      <c r="P1643" s="451" t="s">
        <v>1149</v>
      </c>
      <c r="Q1643" s="394">
        <v>7296781</v>
      </c>
      <c r="R1643" s="398">
        <v>12.9</v>
      </c>
      <c r="S1643" s="398">
        <f t="shared" si="281"/>
        <v>12.227488151658768</v>
      </c>
      <c r="T1643" s="452">
        <v>5.5E-2</v>
      </c>
      <c r="U1643" s="1077"/>
      <c r="V1643" s="400">
        <f t="shared" si="288"/>
        <v>0</v>
      </c>
      <c r="W1643" s="401">
        <f t="shared" si="284"/>
        <v>0</v>
      </c>
      <c r="X1643" s="402"/>
      <c r="Y1643" s="402"/>
      <c r="Z1643" s="402"/>
      <c r="AA1643" s="402"/>
      <c r="AB1643" s="402"/>
      <c r="AC1643" s="403">
        <f t="shared" si="283"/>
        <v>0</v>
      </c>
      <c r="AD1643" s="404">
        <f>IF($AC$2430&lt;85,AC1643,AC1643-(AC1643*'EN-TÊTE DÉLÉGUES'!$C$37))</f>
        <v>0</v>
      </c>
      <c r="AE1643" s="405">
        <f t="shared" si="285"/>
        <v>5.5E-2</v>
      </c>
      <c r="AF1643" s="406">
        <f t="shared" si="286"/>
        <v>0</v>
      </c>
      <c r="AG1643" s="407">
        <f t="shared" si="287"/>
        <v>0</v>
      </c>
    </row>
    <row r="1644" spans="1:34" s="408" customFormat="1" ht="12" customHeight="1" x14ac:dyDescent="0.15">
      <c r="A1644" s="391">
        <v>9791036311864</v>
      </c>
      <c r="B1644" s="395">
        <v>79</v>
      </c>
      <c r="C1644" s="393" t="s">
        <v>696</v>
      </c>
      <c r="D1644" s="393" t="s">
        <v>382</v>
      </c>
      <c r="E1644" s="514" t="s">
        <v>209</v>
      </c>
      <c r="F1644" s="515" t="s">
        <v>436</v>
      </c>
      <c r="G1644" s="393" t="s">
        <v>4563</v>
      </c>
      <c r="H1644" s="394">
        <f>VLOOKUP(A1644,'02.04.2024'!$A$2:$D$70989,3,FALSE)</f>
        <v>1371</v>
      </c>
      <c r="I1644" s="395"/>
      <c r="J1644" s="414">
        <v>200</v>
      </c>
      <c r="K1644" s="396"/>
      <c r="L1644" s="396"/>
      <c r="M1644" s="396">
        <v>43775</v>
      </c>
      <c r="N1644" s="396"/>
      <c r="O1644" s="397">
        <v>9791036311864</v>
      </c>
      <c r="P1644" s="409" t="s">
        <v>1396</v>
      </c>
      <c r="Q1644" s="397">
        <v>5804766</v>
      </c>
      <c r="R1644" s="398">
        <v>12.9</v>
      </c>
      <c r="S1644" s="398">
        <f t="shared" si="281"/>
        <v>12.227488151658768</v>
      </c>
      <c r="T1644" s="399">
        <v>5.5E-2</v>
      </c>
      <c r="U1644" s="1077"/>
      <c r="V1644" s="400">
        <f t="shared" si="288"/>
        <v>0</v>
      </c>
      <c r="W1644" s="401">
        <f t="shared" si="284"/>
        <v>0</v>
      </c>
      <c r="X1644" s="402"/>
      <c r="Y1644" s="402"/>
      <c r="Z1644" s="402"/>
      <c r="AA1644" s="402"/>
      <c r="AB1644" s="402"/>
      <c r="AC1644" s="403">
        <f t="shared" si="283"/>
        <v>0</v>
      </c>
      <c r="AD1644" s="404">
        <f>IF($AC$2430&lt;85,AC1644,AC1644-(AC1644*'EN-TÊTE DÉLÉGUES'!$C$37))</f>
        <v>0</v>
      </c>
      <c r="AE1644" s="405">
        <f t="shared" si="285"/>
        <v>5.5E-2</v>
      </c>
      <c r="AF1644" s="406">
        <f t="shared" si="286"/>
        <v>0</v>
      </c>
      <c r="AG1644" s="407">
        <f t="shared" si="287"/>
        <v>0</v>
      </c>
    </row>
    <row r="1645" spans="1:34" s="408" customFormat="1" ht="12" customHeight="1" x14ac:dyDescent="0.15">
      <c r="A1645" s="391">
        <v>9791036313509</v>
      </c>
      <c r="B1645" s="395">
        <v>79</v>
      </c>
      <c r="C1645" s="393" t="s">
        <v>696</v>
      </c>
      <c r="D1645" s="514" t="s">
        <v>382</v>
      </c>
      <c r="E1645" s="514" t="s">
        <v>209</v>
      </c>
      <c r="F1645" s="515" t="s">
        <v>436</v>
      </c>
      <c r="G1645" s="393" t="s">
        <v>1928</v>
      </c>
      <c r="H1645" s="394">
        <f>VLOOKUP(A1645,'02.04.2024'!$A$2:$D$70989,3,FALSE)</f>
        <v>895</v>
      </c>
      <c r="I1645" s="414"/>
      <c r="J1645" s="414">
        <v>200</v>
      </c>
      <c r="K1645" s="601"/>
      <c r="L1645" s="396"/>
      <c r="M1645" s="396">
        <v>44118</v>
      </c>
      <c r="N1645" s="396"/>
      <c r="O1645" s="397">
        <v>9791036313509</v>
      </c>
      <c r="P1645" s="409" t="s">
        <v>1929</v>
      </c>
      <c r="Q1645" s="397">
        <v>7535128</v>
      </c>
      <c r="R1645" s="398">
        <v>12.9</v>
      </c>
      <c r="S1645" s="398">
        <f t="shared" si="281"/>
        <v>12.227488151658768</v>
      </c>
      <c r="T1645" s="399">
        <v>5.5E-2</v>
      </c>
      <c r="U1645" s="1077"/>
      <c r="V1645" s="400">
        <f t="shared" si="288"/>
        <v>0</v>
      </c>
      <c r="W1645" s="401">
        <f t="shared" si="284"/>
        <v>0</v>
      </c>
      <c r="X1645" s="402"/>
      <c r="Y1645" s="402"/>
      <c r="Z1645" s="402"/>
      <c r="AA1645" s="402"/>
      <c r="AB1645" s="402"/>
      <c r="AC1645" s="403">
        <f t="shared" si="283"/>
        <v>0</v>
      </c>
      <c r="AD1645" s="404">
        <f>IF($AC$2430&lt;85,AC1645,AC1645-(AC1645*'EN-TÊTE DÉLÉGUES'!$C$37))</f>
        <v>0</v>
      </c>
      <c r="AE1645" s="405">
        <f t="shared" si="285"/>
        <v>5.5E-2</v>
      </c>
      <c r="AF1645" s="406">
        <f t="shared" si="286"/>
        <v>0</v>
      </c>
      <c r="AG1645" s="407">
        <f t="shared" si="287"/>
        <v>0</v>
      </c>
    </row>
    <row r="1646" spans="1:34" s="408" customFormat="1" ht="12" customHeight="1" x14ac:dyDescent="0.15">
      <c r="A1646" s="391">
        <v>9791036336201</v>
      </c>
      <c r="B1646" s="395">
        <v>79</v>
      </c>
      <c r="C1646" s="393" t="s">
        <v>696</v>
      </c>
      <c r="D1646" s="393" t="s">
        <v>382</v>
      </c>
      <c r="E1646" s="514" t="s">
        <v>209</v>
      </c>
      <c r="F1646" s="515" t="s">
        <v>4169</v>
      </c>
      <c r="G1646" s="393" t="s">
        <v>4564</v>
      </c>
      <c r="H1646" s="394">
        <f>VLOOKUP(A1646,'02.04.2024'!$A$2:$D$70989,3,FALSE)</f>
        <v>1330</v>
      </c>
      <c r="I1646" s="414"/>
      <c r="J1646" s="414">
        <v>200</v>
      </c>
      <c r="K1646" s="396">
        <v>45419</v>
      </c>
      <c r="L1646" s="396"/>
      <c r="M1646" s="396">
        <v>44678</v>
      </c>
      <c r="N1646" s="396"/>
      <c r="O1646" s="397">
        <v>9791036336201</v>
      </c>
      <c r="P1646" s="409" t="s">
        <v>3349</v>
      </c>
      <c r="Q1646" s="397">
        <v>6143350</v>
      </c>
      <c r="R1646" s="398">
        <v>12.9</v>
      </c>
      <c r="S1646" s="398">
        <f t="shared" si="281"/>
        <v>12.227488151658768</v>
      </c>
      <c r="T1646" s="399">
        <v>5.5E-2</v>
      </c>
      <c r="U1646" s="1077"/>
      <c r="V1646" s="400">
        <f t="shared" si="288"/>
        <v>0</v>
      </c>
      <c r="W1646" s="401">
        <f t="shared" si="284"/>
        <v>0</v>
      </c>
      <c r="X1646" s="402"/>
      <c r="Y1646" s="402"/>
      <c r="Z1646" s="402"/>
      <c r="AA1646" s="402"/>
      <c r="AB1646" s="402"/>
      <c r="AC1646" s="403">
        <f t="shared" si="283"/>
        <v>0</v>
      </c>
      <c r="AD1646" s="404">
        <f>IF($AC$2430&lt;85,AC1646,AC1646-(AC1646*'EN-TÊTE DÉLÉGUES'!$C$37))</f>
        <v>0</v>
      </c>
      <c r="AE1646" s="405">
        <f t="shared" si="285"/>
        <v>5.5E-2</v>
      </c>
      <c r="AF1646" s="406">
        <f t="shared" si="286"/>
        <v>0</v>
      </c>
      <c r="AG1646" s="407">
        <f t="shared" si="287"/>
        <v>0</v>
      </c>
    </row>
    <row r="1647" spans="1:34" s="408" customFormat="1" ht="12" customHeight="1" x14ac:dyDescent="0.15">
      <c r="A1647" s="391">
        <v>9791036336218</v>
      </c>
      <c r="B1647" s="395">
        <v>79</v>
      </c>
      <c r="C1647" s="393" t="s">
        <v>696</v>
      </c>
      <c r="D1647" s="393" t="s">
        <v>382</v>
      </c>
      <c r="E1647" s="514" t="s">
        <v>209</v>
      </c>
      <c r="F1647" s="515" t="s">
        <v>4169</v>
      </c>
      <c r="G1647" s="393" t="s">
        <v>4565</v>
      </c>
      <c r="H1647" s="394">
        <f>VLOOKUP(A1647,'02.04.2024'!$A$2:$D$70989,3,FALSE)</f>
        <v>792</v>
      </c>
      <c r="I1647" s="394"/>
      <c r="J1647" s="395">
        <v>200</v>
      </c>
      <c r="K1647" s="396">
        <v>45419</v>
      </c>
      <c r="L1647" s="396"/>
      <c r="M1647" s="396">
        <v>44804</v>
      </c>
      <c r="N1647" s="396"/>
      <c r="O1647" s="397">
        <v>9791036336218</v>
      </c>
      <c r="P1647" s="397" t="s">
        <v>3771</v>
      </c>
      <c r="Q1647" s="397">
        <v>6143474</v>
      </c>
      <c r="R1647" s="490">
        <v>12.9</v>
      </c>
      <c r="S1647" s="398">
        <f t="shared" si="281"/>
        <v>12.227488151658768</v>
      </c>
      <c r="T1647" s="399">
        <v>5.5E-2</v>
      </c>
      <c r="U1647" s="1077"/>
      <c r="V1647" s="400">
        <f t="shared" si="288"/>
        <v>0</v>
      </c>
      <c r="W1647" s="401">
        <f t="shared" si="284"/>
        <v>0</v>
      </c>
      <c r="X1647" s="491"/>
      <c r="Y1647" s="402"/>
      <c r="Z1647" s="402"/>
      <c r="AA1647" s="402"/>
      <c r="AB1647" s="402"/>
      <c r="AC1647" s="421">
        <f t="shared" si="283"/>
        <v>0</v>
      </c>
      <c r="AD1647" s="422">
        <f>IF($AC$2430&lt;85,AC1647,AC1647-(AC1647*'EN-TÊTE DÉLÉGUES'!$C$37))</f>
        <v>0</v>
      </c>
      <c r="AE1647" s="423">
        <f t="shared" si="285"/>
        <v>5.5E-2</v>
      </c>
      <c r="AF1647" s="424">
        <f t="shared" si="286"/>
        <v>0</v>
      </c>
      <c r="AG1647" s="425">
        <f t="shared" si="287"/>
        <v>0</v>
      </c>
      <c r="AH1647" s="492"/>
    </row>
    <row r="1648" spans="1:34" s="446" customFormat="1" ht="12" customHeight="1" x14ac:dyDescent="0.15">
      <c r="A1648" s="427">
        <v>9791036340529</v>
      </c>
      <c r="B1648" s="432">
        <v>79</v>
      </c>
      <c r="C1648" s="429" t="s">
        <v>696</v>
      </c>
      <c r="D1648" s="429" t="s">
        <v>382</v>
      </c>
      <c r="E1648" s="592" t="s">
        <v>209</v>
      </c>
      <c r="F1648" s="465" t="s">
        <v>4169</v>
      </c>
      <c r="G1648" s="430" t="s">
        <v>4566</v>
      </c>
      <c r="H1648" s="431">
        <f>VLOOKUP(A1648,'02.04.2024'!$A$2:$D$70989,3,FALSE)</f>
        <v>1455</v>
      </c>
      <c r="I1648" s="432"/>
      <c r="J1648" s="432">
        <v>200</v>
      </c>
      <c r="K1648" s="433"/>
      <c r="L1648" s="433"/>
      <c r="M1648" s="433">
        <v>45042</v>
      </c>
      <c r="N1648" s="433" t="s">
        <v>1811</v>
      </c>
      <c r="O1648" s="434">
        <v>9791036340529</v>
      </c>
      <c r="P1648" s="435" t="s">
        <v>4262</v>
      </c>
      <c r="Q1648" s="434">
        <v>8127340</v>
      </c>
      <c r="R1648" s="436">
        <v>12.9</v>
      </c>
      <c r="S1648" s="436">
        <f t="shared" si="281"/>
        <v>12.227488151658768</v>
      </c>
      <c r="T1648" s="437">
        <v>5.5E-2</v>
      </c>
      <c r="U1648" s="1082"/>
      <c r="V1648" s="438">
        <f t="shared" si="288"/>
        <v>0</v>
      </c>
      <c r="W1648" s="439">
        <f t="shared" si="284"/>
        <v>0</v>
      </c>
      <c r="X1648" s="440"/>
      <c r="Y1648" s="440"/>
      <c r="Z1648" s="440"/>
      <c r="AA1648" s="440"/>
      <c r="AB1648" s="440"/>
      <c r="AC1648" s="453">
        <f t="shared" ref="AC1648:AC1708" si="289">W1648/(1+AE1648)</f>
        <v>0</v>
      </c>
      <c r="AD1648" s="454">
        <f>IF($AC$2430&lt;85,AC1648,AC1648-(AC1648*'EN-TÊTE DÉLÉGUES'!$C$37))</f>
        <v>0</v>
      </c>
      <c r="AE1648" s="455">
        <f t="shared" si="285"/>
        <v>5.5E-2</v>
      </c>
      <c r="AF1648" s="456">
        <f t="shared" si="286"/>
        <v>0</v>
      </c>
      <c r="AG1648" s="457">
        <f t="shared" si="287"/>
        <v>0</v>
      </c>
    </row>
    <row r="1649" spans="1:36" s="446" customFormat="1" ht="12" customHeight="1" x14ac:dyDescent="0.15">
      <c r="A1649" s="937">
        <v>9791036357060</v>
      </c>
      <c r="B1649" s="951">
        <v>79</v>
      </c>
      <c r="C1649" s="952" t="s">
        <v>696</v>
      </c>
      <c r="D1649" s="953" t="s">
        <v>382</v>
      </c>
      <c r="E1649" s="939" t="s">
        <v>209</v>
      </c>
      <c r="F1649" s="939" t="s">
        <v>4169</v>
      </c>
      <c r="G1649" s="939" t="s">
        <v>5396</v>
      </c>
      <c r="H1649" s="941">
        <f>VLOOKUP(A1649,'02.04.2024'!$A$2:$D$70989,3,FALSE)</f>
        <v>1748</v>
      </c>
      <c r="I1649" s="941"/>
      <c r="J1649" s="938">
        <v>200</v>
      </c>
      <c r="K1649" s="942"/>
      <c r="L1649" s="942"/>
      <c r="M1649" s="942">
        <v>45364</v>
      </c>
      <c r="N1649" s="942" t="s">
        <v>1811</v>
      </c>
      <c r="O1649" s="943">
        <v>9791036357060</v>
      </c>
      <c r="P1649" s="943" t="s">
        <v>4861</v>
      </c>
      <c r="Q1649" s="943">
        <v>2606824</v>
      </c>
      <c r="R1649" s="954">
        <v>12.9</v>
      </c>
      <c r="S1649" s="945">
        <f t="shared" si="281"/>
        <v>12.227488151658768</v>
      </c>
      <c r="T1649" s="955">
        <v>5.5E-2</v>
      </c>
      <c r="U1649" s="1101"/>
      <c r="V1649" s="947">
        <f>AC1649</f>
        <v>0</v>
      </c>
      <c r="W1649" s="948">
        <f t="shared" si="284"/>
        <v>0</v>
      </c>
      <c r="X1649" s="440"/>
      <c r="Y1649" s="440"/>
      <c r="Z1649" s="440"/>
      <c r="AA1649" s="440"/>
      <c r="AB1649" s="440"/>
      <c r="AC1649" s="441">
        <f>W1649/(1+AE1649)</f>
        <v>0</v>
      </c>
      <c r="AD1649" s="442">
        <f>IF($AC$2430&lt;85,AC1649,AC1649-(AC1649*'EN-TÊTE DÉLÉGUES'!$C$37))</f>
        <v>0</v>
      </c>
      <c r="AE1649" s="443">
        <f t="shared" si="285"/>
        <v>5.5E-2</v>
      </c>
      <c r="AF1649" s="444">
        <f>+AD1649*AE1649</f>
        <v>0</v>
      </c>
      <c r="AG1649" s="445">
        <f>+AD1649+AF1649</f>
        <v>0</v>
      </c>
    </row>
    <row r="1650" spans="1:36" s="509" customFormat="1" ht="12" customHeight="1" x14ac:dyDescent="0.15">
      <c r="A1650" s="495">
        <v>9791036312021</v>
      </c>
      <c r="B1650" s="500">
        <v>79</v>
      </c>
      <c r="C1650" s="589" t="s">
        <v>726</v>
      </c>
      <c r="D1650" s="497" t="s">
        <v>382</v>
      </c>
      <c r="E1650" s="497" t="s">
        <v>209</v>
      </c>
      <c r="F1650" s="497" t="s">
        <v>3691</v>
      </c>
      <c r="G1650" s="497" t="s">
        <v>1712</v>
      </c>
      <c r="H1650" s="499">
        <f>VLOOKUP(A1650,'02.04.2024'!$A$2:$D$70989,3,FALSE)</f>
        <v>0</v>
      </c>
      <c r="I1650" s="500" t="s">
        <v>377</v>
      </c>
      <c r="J1650" s="510">
        <v>800</v>
      </c>
      <c r="K1650" s="501"/>
      <c r="L1650" s="501"/>
      <c r="M1650" s="501">
        <v>43873</v>
      </c>
      <c r="N1650" s="501"/>
      <c r="O1650" s="502">
        <v>9791036312021</v>
      </c>
      <c r="P1650" s="503" t="s">
        <v>1480</v>
      </c>
      <c r="Q1650" s="502">
        <v>5531562</v>
      </c>
      <c r="R1650" s="504">
        <v>9.9</v>
      </c>
      <c r="S1650" s="504">
        <f t="shared" ref="S1650:S1713" si="290">R1650/(1+T1650)</f>
        <v>9.3838862559241711</v>
      </c>
      <c r="T1650" s="505">
        <v>5.5E-2</v>
      </c>
      <c r="U1650" s="1079"/>
      <c r="V1650" s="506">
        <f t="shared" si="288"/>
        <v>0</v>
      </c>
      <c r="W1650" s="507">
        <f t="shared" si="284"/>
        <v>0</v>
      </c>
      <c r="X1650" s="508"/>
      <c r="Y1650" s="508"/>
      <c r="Z1650" s="508"/>
      <c r="AA1650" s="508"/>
      <c r="AB1650" s="508"/>
      <c r="AC1650" s="421">
        <f t="shared" si="289"/>
        <v>0</v>
      </c>
      <c r="AD1650" s="422">
        <f>IF($AC$2430&lt;85,AC1650,AC1650-(AC1650*'EN-TÊTE DÉLÉGUES'!$C$37))</f>
        <v>0</v>
      </c>
      <c r="AE1650" s="423">
        <f t="shared" si="285"/>
        <v>5.5E-2</v>
      </c>
      <c r="AF1650" s="424">
        <f t="shared" si="286"/>
        <v>0</v>
      </c>
      <c r="AG1650" s="425">
        <f t="shared" si="287"/>
        <v>0</v>
      </c>
    </row>
    <row r="1651" spans="1:36" s="446" customFormat="1" ht="12" customHeight="1" x14ac:dyDescent="0.15">
      <c r="A1651" s="937">
        <v>9791036366505</v>
      </c>
      <c r="B1651" s="951">
        <v>79</v>
      </c>
      <c r="C1651" s="952" t="s">
        <v>726</v>
      </c>
      <c r="D1651" s="953" t="s">
        <v>382</v>
      </c>
      <c r="E1651" s="939" t="s">
        <v>209</v>
      </c>
      <c r="F1651" s="939" t="s">
        <v>3691</v>
      </c>
      <c r="G1651" s="939" t="s">
        <v>4860</v>
      </c>
      <c r="H1651" s="941">
        <f>VLOOKUP(A1651,'02.04.2024'!$A$2:$D$70989,3,FALSE)</f>
        <v>1107</v>
      </c>
      <c r="I1651" s="941"/>
      <c r="J1651" s="938">
        <v>200</v>
      </c>
      <c r="K1651" s="942"/>
      <c r="L1651" s="942"/>
      <c r="M1651" s="942">
        <v>45364</v>
      </c>
      <c r="N1651" s="942" t="s">
        <v>1811</v>
      </c>
      <c r="O1651" s="943">
        <v>9791036366505</v>
      </c>
      <c r="P1651" s="943" t="s">
        <v>4859</v>
      </c>
      <c r="Q1651" s="943">
        <v>3835696</v>
      </c>
      <c r="R1651" s="954">
        <v>11.9</v>
      </c>
      <c r="S1651" s="945">
        <f t="shared" si="290"/>
        <v>11.279620853080569</v>
      </c>
      <c r="T1651" s="955">
        <v>5.5E-2</v>
      </c>
      <c r="U1651" s="1101"/>
      <c r="V1651" s="947">
        <f t="shared" si="288"/>
        <v>0</v>
      </c>
      <c r="W1651" s="948">
        <f t="shared" si="284"/>
        <v>0</v>
      </c>
      <c r="X1651" s="440"/>
      <c r="Y1651" s="440"/>
      <c r="Z1651" s="440"/>
      <c r="AA1651" s="440"/>
      <c r="AB1651" s="440"/>
      <c r="AC1651" s="441">
        <f t="shared" si="289"/>
        <v>0</v>
      </c>
      <c r="AD1651" s="442">
        <f>IF($AC$2430&lt;85,AC1651,AC1651-(AC1651*'EN-TÊTE DÉLÉGUES'!$C$37))</f>
        <v>0</v>
      </c>
      <c r="AE1651" s="443">
        <f t="shared" si="285"/>
        <v>5.5E-2</v>
      </c>
      <c r="AF1651" s="444">
        <f t="shared" si="286"/>
        <v>0</v>
      </c>
      <c r="AG1651" s="445">
        <f t="shared" si="287"/>
        <v>0</v>
      </c>
    </row>
    <row r="1652" spans="1:36" s="408" customFormat="1" ht="12" customHeight="1" x14ac:dyDescent="0.15">
      <c r="A1652" s="391">
        <v>9791036332906</v>
      </c>
      <c r="B1652" s="395">
        <v>79</v>
      </c>
      <c r="C1652" s="393" t="s">
        <v>699</v>
      </c>
      <c r="D1652" s="393" t="s">
        <v>382</v>
      </c>
      <c r="E1652" s="393" t="s">
        <v>3071</v>
      </c>
      <c r="F1652" s="393"/>
      <c r="G1652" s="450" t="s">
        <v>2589</v>
      </c>
      <c r="H1652" s="394">
        <f>VLOOKUP(A1652,'02.04.2024'!$A$2:$D$70989,3,FALSE)</f>
        <v>1098</v>
      </c>
      <c r="I1652" s="395"/>
      <c r="J1652" s="395">
        <v>200</v>
      </c>
      <c r="K1652" s="396"/>
      <c r="L1652" s="396"/>
      <c r="M1652" s="396">
        <v>44524</v>
      </c>
      <c r="N1652" s="396"/>
      <c r="O1652" s="397">
        <v>9791036332906</v>
      </c>
      <c r="P1652" s="409" t="s">
        <v>2588</v>
      </c>
      <c r="Q1652" s="397">
        <v>4543883</v>
      </c>
      <c r="R1652" s="398">
        <v>12.9</v>
      </c>
      <c r="S1652" s="398">
        <f t="shared" si="290"/>
        <v>12.227488151658768</v>
      </c>
      <c r="T1652" s="399">
        <v>5.5E-2</v>
      </c>
      <c r="U1652" s="1077"/>
      <c r="V1652" s="400">
        <f t="shared" si="288"/>
        <v>0</v>
      </c>
      <c r="W1652" s="401">
        <f t="shared" si="284"/>
        <v>0</v>
      </c>
      <c r="X1652" s="402"/>
      <c r="Y1652" s="402"/>
      <c r="Z1652" s="402"/>
      <c r="AA1652" s="402"/>
      <c r="AB1652" s="402"/>
      <c r="AC1652" s="403">
        <f t="shared" si="289"/>
        <v>0</v>
      </c>
      <c r="AD1652" s="404">
        <f>IF($AC$2430&lt;85,AC1652,AC1652-(AC1652*'EN-TÊTE DÉLÉGUES'!$C$37))</f>
        <v>0</v>
      </c>
      <c r="AE1652" s="405">
        <f t="shared" si="285"/>
        <v>5.5E-2</v>
      </c>
      <c r="AF1652" s="406">
        <f t="shared" si="286"/>
        <v>0</v>
      </c>
      <c r="AG1652" s="407">
        <f t="shared" si="287"/>
        <v>0</v>
      </c>
    </row>
    <row r="1653" spans="1:36" s="408" customFormat="1" ht="12" customHeight="1" x14ac:dyDescent="0.15">
      <c r="A1653" s="449">
        <v>9791036324888</v>
      </c>
      <c r="B1653" s="414">
        <v>79</v>
      </c>
      <c r="C1653" s="393" t="s">
        <v>725</v>
      </c>
      <c r="D1653" s="393" t="s">
        <v>382</v>
      </c>
      <c r="E1653" s="514" t="s">
        <v>3071</v>
      </c>
      <c r="F1653" s="393" t="s">
        <v>3072</v>
      </c>
      <c r="G1653" s="514" t="s">
        <v>2298</v>
      </c>
      <c r="H1653" s="394">
        <f>VLOOKUP(A1653,'02.04.2024'!$A$2:$D$70989,3,FALSE)</f>
        <v>857</v>
      </c>
      <c r="I1653" s="414"/>
      <c r="J1653" s="395">
        <v>200</v>
      </c>
      <c r="K1653" s="396"/>
      <c r="L1653" s="396"/>
      <c r="M1653" s="396">
        <v>44279</v>
      </c>
      <c r="N1653" s="396"/>
      <c r="O1653" s="394">
        <v>9791036324888</v>
      </c>
      <c r="P1653" s="451" t="s">
        <v>2297</v>
      </c>
      <c r="Q1653" s="414">
        <v>8029398</v>
      </c>
      <c r="R1653" s="398">
        <v>12.9</v>
      </c>
      <c r="S1653" s="398">
        <f t="shared" si="290"/>
        <v>12.227488151658768</v>
      </c>
      <c r="T1653" s="452">
        <v>5.5E-2</v>
      </c>
      <c r="U1653" s="1077"/>
      <c r="V1653" s="400">
        <f t="shared" si="288"/>
        <v>0</v>
      </c>
      <c r="W1653" s="401">
        <f t="shared" si="284"/>
        <v>0</v>
      </c>
      <c r="X1653" s="402"/>
      <c r="Y1653" s="402"/>
      <c r="Z1653" s="402"/>
      <c r="AA1653" s="402"/>
      <c r="AB1653" s="402"/>
      <c r="AC1653" s="403">
        <f t="shared" si="289"/>
        <v>0</v>
      </c>
      <c r="AD1653" s="404">
        <f>IF($AC$2430&lt;85,AC1653,AC1653-(AC1653*'EN-TÊTE DÉLÉGUES'!$C$37))</f>
        <v>0</v>
      </c>
      <c r="AE1653" s="405">
        <f t="shared" si="285"/>
        <v>5.5E-2</v>
      </c>
      <c r="AF1653" s="406">
        <f t="shared" si="286"/>
        <v>0</v>
      </c>
      <c r="AG1653" s="407">
        <f t="shared" si="287"/>
        <v>0</v>
      </c>
    </row>
    <row r="1654" spans="1:36" s="994" customFormat="1" ht="12" customHeight="1" x14ac:dyDescent="0.15">
      <c r="A1654" s="1015">
        <v>9791036310157</v>
      </c>
      <c r="B1654" s="1018">
        <v>79</v>
      </c>
      <c r="C1654" s="1027" t="s">
        <v>725</v>
      </c>
      <c r="D1654" s="1027" t="s">
        <v>382</v>
      </c>
      <c r="E1654" s="1029" t="s">
        <v>3071</v>
      </c>
      <c r="F1654" s="1035" t="s">
        <v>3072</v>
      </c>
      <c r="G1654" s="1017" t="s">
        <v>3995</v>
      </c>
      <c r="H1654" s="1016">
        <f>VLOOKUP(A1654,'02.04.2024'!$A$2:$D$70989,3,FALSE)</f>
        <v>149</v>
      </c>
      <c r="I1654" s="1018"/>
      <c r="J1654" s="1018">
        <v>200</v>
      </c>
      <c r="K1654" s="1019"/>
      <c r="L1654" s="1019"/>
      <c r="M1654" s="1019">
        <v>44965</v>
      </c>
      <c r="N1654" s="1020"/>
      <c r="O1654" s="1020">
        <v>9791036310157</v>
      </c>
      <c r="P1654" s="1020" t="s">
        <v>3996</v>
      </c>
      <c r="Q1654" s="1021">
        <v>4579434</v>
      </c>
      <c r="R1654" s="1022">
        <v>12.9</v>
      </c>
      <c r="S1654" s="1022">
        <f t="shared" si="290"/>
        <v>12.227488151658768</v>
      </c>
      <c r="T1654" s="1023">
        <v>5.5E-2</v>
      </c>
      <c r="U1654" s="1077"/>
      <c r="V1654" s="1024">
        <f t="shared" si="288"/>
        <v>0</v>
      </c>
      <c r="W1654" s="1025">
        <f t="shared" si="284"/>
        <v>0</v>
      </c>
      <c r="X1654" s="998"/>
      <c r="Y1654" s="998"/>
      <c r="Z1654" s="998"/>
      <c r="AA1654" s="998"/>
      <c r="AB1654" s="998"/>
      <c r="AC1654" s="453">
        <f t="shared" si="289"/>
        <v>0</v>
      </c>
      <c r="AD1654" s="454">
        <f>IF($AC$2430&lt;85,AC1654,AC1654-(AC1654*'EN-TÊTE DÉLÉGUES'!$C$37))</f>
        <v>0</v>
      </c>
      <c r="AE1654" s="455">
        <f t="shared" si="285"/>
        <v>5.5E-2</v>
      </c>
      <c r="AF1654" s="456">
        <f t="shared" si="286"/>
        <v>0</v>
      </c>
      <c r="AG1654" s="457">
        <f t="shared" si="287"/>
        <v>0</v>
      </c>
    </row>
    <row r="1655" spans="1:36" s="408" customFormat="1" ht="12" customHeight="1" x14ac:dyDescent="0.15">
      <c r="A1655" s="391">
        <v>9791036310140</v>
      </c>
      <c r="B1655" s="414">
        <v>79</v>
      </c>
      <c r="C1655" s="393" t="s">
        <v>725</v>
      </c>
      <c r="D1655" s="393" t="s">
        <v>382</v>
      </c>
      <c r="E1655" s="514" t="s">
        <v>3071</v>
      </c>
      <c r="F1655" s="393" t="s">
        <v>3072</v>
      </c>
      <c r="G1655" s="393" t="s">
        <v>2127</v>
      </c>
      <c r="H1655" s="394">
        <f>VLOOKUP(A1655,'02.04.2024'!$A$2:$D$70989,3,FALSE)</f>
        <v>1533</v>
      </c>
      <c r="I1655" s="395"/>
      <c r="J1655" s="414">
        <v>200</v>
      </c>
      <c r="K1655" s="396"/>
      <c r="L1655" s="396"/>
      <c r="M1655" s="396">
        <v>44083</v>
      </c>
      <c r="N1655" s="396"/>
      <c r="O1655" s="397">
        <v>9791036310140</v>
      </c>
      <c r="P1655" s="409" t="s">
        <v>1930</v>
      </c>
      <c r="Q1655" s="397">
        <v>4579311</v>
      </c>
      <c r="R1655" s="398">
        <v>12.9</v>
      </c>
      <c r="S1655" s="398">
        <f t="shared" si="290"/>
        <v>12.227488151658768</v>
      </c>
      <c r="T1655" s="399">
        <v>5.5E-2</v>
      </c>
      <c r="U1655" s="1077"/>
      <c r="V1655" s="400">
        <f t="shared" si="288"/>
        <v>0</v>
      </c>
      <c r="W1655" s="401">
        <f t="shared" si="284"/>
        <v>0</v>
      </c>
      <c r="X1655" s="402"/>
      <c r="Y1655" s="402"/>
      <c r="Z1655" s="402"/>
      <c r="AA1655" s="402"/>
      <c r="AB1655" s="402"/>
      <c r="AC1655" s="403">
        <f t="shared" si="289"/>
        <v>0</v>
      </c>
      <c r="AD1655" s="404">
        <f>IF($AC$2430&lt;85,AC1655,AC1655-(AC1655*'EN-TÊTE DÉLÉGUES'!$C$37))</f>
        <v>0</v>
      </c>
      <c r="AE1655" s="405">
        <f t="shared" si="285"/>
        <v>5.5E-2</v>
      </c>
      <c r="AF1655" s="406">
        <f t="shared" si="286"/>
        <v>0</v>
      </c>
      <c r="AG1655" s="407">
        <f t="shared" si="287"/>
        <v>0</v>
      </c>
    </row>
    <row r="1656" spans="1:36" s="408" customFormat="1" ht="12" customHeight="1" x14ac:dyDescent="0.15">
      <c r="A1656" s="449">
        <v>9791036310164</v>
      </c>
      <c r="B1656" s="414">
        <v>79</v>
      </c>
      <c r="C1656" s="393" t="s">
        <v>725</v>
      </c>
      <c r="D1656" s="393" t="s">
        <v>382</v>
      </c>
      <c r="E1656" s="514" t="s">
        <v>3071</v>
      </c>
      <c r="F1656" s="393" t="s">
        <v>3072</v>
      </c>
      <c r="G1656" s="514" t="s">
        <v>4567</v>
      </c>
      <c r="H1656" s="394">
        <f>VLOOKUP(A1656,'02.04.2024'!$A$2:$D$70989,3,FALSE)</f>
        <v>1367</v>
      </c>
      <c r="I1656" s="414"/>
      <c r="J1656" s="395">
        <v>200</v>
      </c>
      <c r="K1656" s="396"/>
      <c r="L1656" s="396"/>
      <c r="M1656" s="396">
        <v>44601</v>
      </c>
      <c r="N1656" s="395"/>
      <c r="O1656" s="394">
        <v>9791036310164</v>
      </c>
      <c r="P1656" s="414" t="s">
        <v>2746</v>
      </c>
      <c r="Q1656" s="414">
        <v>4579557</v>
      </c>
      <c r="R1656" s="398">
        <v>12.9</v>
      </c>
      <c r="S1656" s="398">
        <f t="shared" si="290"/>
        <v>12.227488151658768</v>
      </c>
      <c r="T1656" s="452">
        <v>5.5E-2</v>
      </c>
      <c r="U1656" s="1077"/>
      <c r="V1656" s="400">
        <f t="shared" si="288"/>
        <v>0</v>
      </c>
      <c r="W1656" s="401">
        <f t="shared" si="284"/>
        <v>0</v>
      </c>
      <c r="X1656" s="402"/>
      <c r="Y1656" s="402"/>
      <c r="Z1656" s="402"/>
      <c r="AA1656" s="402"/>
      <c r="AB1656" s="402"/>
      <c r="AC1656" s="403">
        <f t="shared" si="289"/>
        <v>0</v>
      </c>
      <c r="AD1656" s="404">
        <f>IF($AC$2430&lt;85,AC1656,AC1656-(AC1656*'EN-TÊTE DÉLÉGUES'!$C$37))</f>
        <v>0</v>
      </c>
      <c r="AE1656" s="405">
        <f t="shared" si="285"/>
        <v>5.5E-2</v>
      </c>
      <c r="AF1656" s="406">
        <f t="shared" si="286"/>
        <v>0</v>
      </c>
      <c r="AG1656" s="407">
        <f t="shared" si="287"/>
        <v>0</v>
      </c>
    </row>
    <row r="1657" spans="1:36" s="408" customFormat="1" ht="12" customHeight="1" x14ac:dyDescent="0.15">
      <c r="A1657" s="449">
        <v>9791036310171</v>
      </c>
      <c r="B1657" s="414">
        <v>79</v>
      </c>
      <c r="C1657" s="393" t="s">
        <v>725</v>
      </c>
      <c r="D1657" s="393" t="s">
        <v>382</v>
      </c>
      <c r="E1657" s="514" t="s">
        <v>3071</v>
      </c>
      <c r="F1657" s="393" t="s">
        <v>3072</v>
      </c>
      <c r="G1657" s="514" t="s">
        <v>2128</v>
      </c>
      <c r="H1657" s="394">
        <f>VLOOKUP(A1657,'02.04.2024'!$A$2:$D$70989,3,FALSE)</f>
        <v>635</v>
      </c>
      <c r="I1657" s="414"/>
      <c r="J1657" s="414">
        <v>200</v>
      </c>
      <c r="K1657" s="601"/>
      <c r="L1657" s="396"/>
      <c r="M1657" s="396">
        <v>44083</v>
      </c>
      <c r="N1657" s="396"/>
      <c r="O1657" s="394">
        <v>9791036310171</v>
      </c>
      <c r="P1657" s="451" t="s">
        <v>1931</v>
      </c>
      <c r="Q1657" s="414">
        <v>4592351</v>
      </c>
      <c r="R1657" s="398">
        <v>12.9</v>
      </c>
      <c r="S1657" s="398">
        <f t="shared" si="290"/>
        <v>12.227488151658768</v>
      </c>
      <c r="T1657" s="452">
        <v>5.5E-2</v>
      </c>
      <c r="U1657" s="1077"/>
      <c r="V1657" s="400">
        <f t="shared" si="288"/>
        <v>0</v>
      </c>
      <c r="W1657" s="401">
        <f t="shared" si="284"/>
        <v>0</v>
      </c>
      <c r="X1657" s="402"/>
      <c r="Y1657" s="402"/>
      <c r="Z1657" s="402"/>
      <c r="AA1657" s="402"/>
      <c r="AB1657" s="402"/>
      <c r="AC1657" s="403">
        <f t="shared" si="289"/>
        <v>0</v>
      </c>
      <c r="AD1657" s="404">
        <f>IF($AC$2430&lt;85,AC1657,AC1657-(AC1657*'EN-TÊTE DÉLÉGUES'!$C$37))</f>
        <v>0</v>
      </c>
      <c r="AE1657" s="405">
        <f t="shared" si="285"/>
        <v>5.5E-2</v>
      </c>
      <c r="AF1657" s="406">
        <f t="shared" si="286"/>
        <v>0</v>
      </c>
      <c r="AG1657" s="407">
        <f t="shared" si="287"/>
        <v>0</v>
      </c>
    </row>
    <row r="1658" spans="1:36" ht="12" customHeight="1" x14ac:dyDescent="0.15">
      <c r="A1658" s="98">
        <v>9791036361319</v>
      </c>
      <c r="B1658" s="356">
        <v>79</v>
      </c>
      <c r="C1658" s="99" t="s">
        <v>706</v>
      </c>
      <c r="D1658" s="99" t="s">
        <v>382</v>
      </c>
      <c r="E1658" s="99" t="s">
        <v>4</v>
      </c>
      <c r="F1658" s="99" t="s">
        <v>846</v>
      </c>
      <c r="G1658" s="99" t="s">
        <v>5544</v>
      </c>
      <c r="H1658" s="100">
        <f>VLOOKUP(A1658,'02.04.2024'!$A$2:$D$70989,3,FALSE)</f>
        <v>0</v>
      </c>
      <c r="I1658" s="101"/>
      <c r="J1658" s="101">
        <v>100</v>
      </c>
      <c r="K1658" s="121"/>
      <c r="L1658" s="121">
        <v>45392</v>
      </c>
      <c r="M1658" s="121"/>
      <c r="N1658" s="121" t="s">
        <v>1811</v>
      </c>
      <c r="O1658" s="102">
        <v>9791036361319</v>
      </c>
      <c r="P1658" s="103" t="s">
        <v>5164</v>
      </c>
      <c r="Q1658" s="101">
        <v>6481558</v>
      </c>
      <c r="R1658" s="124">
        <v>12.5</v>
      </c>
      <c r="S1658" s="124">
        <f t="shared" si="290"/>
        <v>11.848341232227488</v>
      </c>
      <c r="T1658" s="355">
        <v>5.5E-2</v>
      </c>
      <c r="U1658" s="1077"/>
      <c r="V1658" s="240">
        <f>AC1658</f>
        <v>0</v>
      </c>
      <c r="W1658" s="196">
        <f t="shared" si="284"/>
        <v>0</v>
      </c>
      <c r="X1658" s="440"/>
      <c r="Y1658" s="440"/>
      <c r="Z1658" s="440"/>
      <c r="AA1658" s="440"/>
      <c r="AB1658" s="440"/>
      <c r="AC1658" s="441">
        <f>W1658/(1+AE1658)</f>
        <v>0</v>
      </c>
      <c r="AD1658" s="442">
        <f>IF($AC$2430&lt;85,AC1658,AC1658-(AC1658*'EN-TÊTE DÉLÉGUES'!$C$37))</f>
        <v>0</v>
      </c>
      <c r="AE1658" s="443">
        <f t="shared" si="285"/>
        <v>5.5E-2</v>
      </c>
      <c r="AF1658" s="444">
        <f>+AD1658*AE1658</f>
        <v>0</v>
      </c>
      <c r="AG1658" s="445">
        <f>+AD1658+AF1658</f>
        <v>0</v>
      </c>
      <c r="AH1658" s="447"/>
      <c r="AI1658" s="448"/>
      <c r="AJ1658" s="447"/>
    </row>
    <row r="1659" spans="1:36" s="446" customFormat="1" ht="12" customHeight="1" x14ac:dyDescent="0.15">
      <c r="A1659" s="427">
        <v>9791036356308</v>
      </c>
      <c r="B1659" s="427">
        <v>79</v>
      </c>
      <c r="C1659" s="430" t="s">
        <v>724</v>
      </c>
      <c r="D1659" s="430" t="s">
        <v>382</v>
      </c>
      <c r="E1659" s="430" t="s">
        <v>4</v>
      </c>
      <c r="F1659" s="429" t="s">
        <v>846</v>
      </c>
      <c r="G1659" s="430" t="s">
        <v>5547</v>
      </c>
      <c r="H1659" s="431">
        <f>VLOOKUP(A1659,'02.04.2024'!$A$2:$D$70989,3,FALSE)</f>
        <v>1749</v>
      </c>
      <c r="I1659" s="432"/>
      <c r="J1659" s="432">
        <v>200</v>
      </c>
      <c r="K1659" s="433"/>
      <c r="L1659" s="433"/>
      <c r="M1659" s="433">
        <v>45175</v>
      </c>
      <c r="N1659" s="433" t="s">
        <v>1811</v>
      </c>
      <c r="O1659" s="434">
        <v>9791036356308</v>
      </c>
      <c r="P1659" s="435" t="s">
        <v>4435</v>
      </c>
      <c r="Q1659" s="434">
        <v>2357690</v>
      </c>
      <c r="R1659" s="436">
        <v>15.9</v>
      </c>
      <c r="S1659" s="436">
        <f t="shared" si="290"/>
        <v>15.071090047393366</v>
      </c>
      <c r="T1659" s="437">
        <v>5.5E-2</v>
      </c>
      <c r="U1659" s="1082"/>
      <c r="V1659" s="438">
        <f t="shared" si="288"/>
        <v>0</v>
      </c>
      <c r="W1659" s="439">
        <f t="shared" si="284"/>
        <v>0</v>
      </c>
      <c r="X1659" s="440"/>
      <c r="Y1659" s="440"/>
      <c r="Z1659" s="440"/>
      <c r="AA1659" s="440"/>
      <c r="AB1659" s="440"/>
      <c r="AC1659" s="441">
        <f t="shared" si="289"/>
        <v>0</v>
      </c>
      <c r="AD1659" s="442">
        <f>IF($AC$2430&lt;85,AC1659,AC1659-(AC1659*'EN-TÊTE DÉLÉGUES'!$C$37))</f>
        <v>0</v>
      </c>
      <c r="AE1659" s="443">
        <f t="shared" si="285"/>
        <v>5.5E-2</v>
      </c>
      <c r="AF1659" s="444">
        <f t="shared" si="286"/>
        <v>0</v>
      </c>
      <c r="AG1659" s="445">
        <f t="shared" si="287"/>
        <v>0</v>
      </c>
    </row>
    <row r="1660" spans="1:36" s="408" customFormat="1" ht="12" customHeight="1" x14ac:dyDescent="0.15">
      <c r="A1660" s="391">
        <v>9791036341311</v>
      </c>
      <c r="B1660" s="395">
        <v>79</v>
      </c>
      <c r="C1660" s="393" t="s">
        <v>724</v>
      </c>
      <c r="D1660" s="393" t="s">
        <v>382</v>
      </c>
      <c r="E1660" s="393" t="s">
        <v>4</v>
      </c>
      <c r="F1660" s="393" t="s">
        <v>846</v>
      </c>
      <c r="G1660" s="393" t="s">
        <v>5548</v>
      </c>
      <c r="H1660" s="394">
        <f>VLOOKUP(A1660,'02.04.2024'!$A$2:$D$70989,3,FALSE)</f>
        <v>1954</v>
      </c>
      <c r="I1660" s="394"/>
      <c r="J1660" s="395">
        <v>200</v>
      </c>
      <c r="K1660" s="396"/>
      <c r="L1660" s="396"/>
      <c r="M1660" s="396">
        <v>44811</v>
      </c>
      <c r="N1660" s="396"/>
      <c r="O1660" s="397">
        <v>9791036341311</v>
      </c>
      <c r="P1660" s="397" t="s">
        <v>3830</v>
      </c>
      <c r="Q1660" s="397">
        <v>8414719</v>
      </c>
      <c r="R1660" s="490">
        <v>14.9</v>
      </c>
      <c r="S1660" s="398">
        <f t="shared" si="290"/>
        <v>14.123222748815166</v>
      </c>
      <c r="T1660" s="452">
        <v>5.5E-2</v>
      </c>
      <c r="U1660" s="1077"/>
      <c r="V1660" s="400">
        <f t="shared" si="288"/>
        <v>0</v>
      </c>
      <c r="W1660" s="401">
        <f t="shared" si="284"/>
        <v>0</v>
      </c>
      <c r="X1660" s="491"/>
      <c r="Y1660" s="402"/>
      <c r="Z1660" s="402"/>
      <c r="AA1660" s="402"/>
      <c r="AB1660" s="402"/>
      <c r="AC1660" s="403">
        <f t="shared" si="289"/>
        <v>0</v>
      </c>
      <c r="AD1660" s="404">
        <f>IF($AC$2430&lt;85,AC1660,AC1660-(AC1660*'EN-TÊTE DÉLÉGUES'!$C$37))</f>
        <v>0</v>
      </c>
      <c r="AE1660" s="405">
        <f t="shared" si="285"/>
        <v>5.5E-2</v>
      </c>
      <c r="AF1660" s="406">
        <f t="shared" si="286"/>
        <v>0</v>
      </c>
      <c r="AG1660" s="407">
        <f t="shared" si="287"/>
        <v>0</v>
      </c>
      <c r="AH1660" s="492"/>
    </row>
    <row r="1661" spans="1:36" s="408" customFormat="1" ht="12" customHeight="1" x14ac:dyDescent="0.15">
      <c r="A1661" s="449">
        <v>9791036314506</v>
      </c>
      <c r="B1661" s="395">
        <v>79</v>
      </c>
      <c r="C1661" s="393" t="s">
        <v>724</v>
      </c>
      <c r="D1661" s="393" t="s">
        <v>382</v>
      </c>
      <c r="E1661" s="393" t="s">
        <v>4</v>
      </c>
      <c r="F1661" s="393" t="s">
        <v>846</v>
      </c>
      <c r="G1661" s="450" t="s">
        <v>5549</v>
      </c>
      <c r="H1661" s="394">
        <f>VLOOKUP(A1661,'02.04.2024'!$A$2:$D$70989,3,FALSE)</f>
        <v>987</v>
      </c>
      <c r="I1661" s="395"/>
      <c r="J1661" s="414">
        <v>200</v>
      </c>
      <c r="K1661" s="396"/>
      <c r="L1661" s="396"/>
      <c r="M1661" s="396">
        <v>43838</v>
      </c>
      <c r="N1661" s="396"/>
      <c r="O1661" s="394">
        <v>9791036314506</v>
      </c>
      <c r="P1661" s="451" t="s">
        <v>1981</v>
      </c>
      <c r="Q1661" s="394">
        <v>8725212</v>
      </c>
      <c r="R1661" s="398">
        <v>14.9</v>
      </c>
      <c r="S1661" s="398">
        <f t="shared" si="290"/>
        <v>14.123222748815166</v>
      </c>
      <c r="T1661" s="452">
        <v>5.5E-2</v>
      </c>
      <c r="U1661" s="1077"/>
      <c r="V1661" s="400">
        <f t="shared" si="288"/>
        <v>0</v>
      </c>
      <c r="W1661" s="401">
        <f t="shared" si="284"/>
        <v>0</v>
      </c>
      <c r="X1661" s="402"/>
      <c r="Y1661" s="402"/>
      <c r="Z1661" s="402"/>
      <c r="AA1661" s="402"/>
      <c r="AB1661" s="402"/>
      <c r="AC1661" s="403">
        <f t="shared" si="289"/>
        <v>0</v>
      </c>
      <c r="AD1661" s="404">
        <f>IF($AC$2430&lt;85,AC1661,AC1661-(AC1661*'EN-TÊTE DÉLÉGUES'!$C$37))</f>
        <v>0</v>
      </c>
      <c r="AE1661" s="405">
        <f t="shared" si="285"/>
        <v>5.5E-2</v>
      </c>
      <c r="AF1661" s="406">
        <f t="shared" si="286"/>
        <v>0</v>
      </c>
      <c r="AG1661" s="407">
        <f t="shared" si="287"/>
        <v>0</v>
      </c>
    </row>
    <row r="1662" spans="1:36" s="408" customFormat="1" ht="12" customHeight="1" x14ac:dyDescent="0.15">
      <c r="A1662" s="391">
        <v>9791036353550</v>
      </c>
      <c r="B1662" s="395">
        <v>80</v>
      </c>
      <c r="C1662" s="393" t="s">
        <v>724</v>
      </c>
      <c r="D1662" s="393" t="s">
        <v>382</v>
      </c>
      <c r="E1662" s="393" t="s">
        <v>4</v>
      </c>
      <c r="F1662" s="393" t="s">
        <v>846</v>
      </c>
      <c r="G1662" s="459" t="s">
        <v>5550</v>
      </c>
      <c r="H1662" s="394">
        <f>VLOOKUP(A1662,'02.04.2024'!$A$2:$D$70989,3,FALSE)</f>
        <v>795</v>
      </c>
      <c r="I1662" s="395"/>
      <c r="J1662" s="395">
        <v>200</v>
      </c>
      <c r="K1662" s="396"/>
      <c r="L1662" s="396"/>
      <c r="M1662" s="396">
        <v>44951</v>
      </c>
      <c r="N1662" s="397"/>
      <c r="O1662" s="397">
        <v>9791036353550</v>
      </c>
      <c r="P1662" s="397" t="s">
        <v>4028</v>
      </c>
      <c r="Q1662" s="460">
        <v>7463277</v>
      </c>
      <c r="R1662" s="398">
        <v>14.9</v>
      </c>
      <c r="S1662" s="398">
        <f t="shared" si="290"/>
        <v>14.123222748815166</v>
      </c>
      <c r="T1662" s="461">
        <v>5.5E-2</v>
      </c>
      <c r="U1662" s="1077"/>
      <c r="V1662" s="400">
        <f t="shared" si="288"/>
        <v>0</v>
      </c>
      <c r="W1662" s="401">
        <f t="shared" si="284"/>
        <v>0</v>
      </c>
      <c r="X1662" s="402"/>
      <c r="Y1662" s="402"/>
      <c r="Z1662" s="402"/>
      <c r="AA1662" s="402"/>
      <c r="AB1662" s="402"/>
      <c r="AC1662" s="453">
        <f t="shared" si="289"/>
        <v>0</v>
      </c>
      <c r="AD1662" s="454">
        <f>IF($AC$2430&lt;85,AC1662,AC1662-(AC1662*'EN-TÊTE DÉLÉGUES'!$C$37))</f>
        <v>0</v>
      </c>
      <c r="AE1662" s="455">
        <f t="shared" si="285"/>
        <v>5.5E-2</v>
      </c>
      <c r="AF1662" s="456">
        <f t="shared" si="286"/>
        <v>0</v>
      </c>
      <c r="AG1662" s="457">
        <f t="shared" si="287"/>
        <v>0</v>
      </c>
    </row>
    <row r="1663" spans="1:36" s="408" customFormat="1" ht="12" customHeight="1" x14ac:dyDescent="0.15">
      <c r="A1663" s="391">
        <v>9782747027854</v>
      </c>
      <c r="B1663" s="395">
        <v>80</v>
      </c>
      <c r="C1663" s="393" t="s">
        <v>724</v>
      </c>
      <c r="D1663" s="393" t="s">
        <v>382</v>
      </c>
      <c r="E1663" s="393" t="s">
        <v>4</v>
      </c>
      <c r="F1663" s="393" t="s">
        <v>846</v>
      </c>
      <c r="G1663" s="450" t="s">
        <v>5551</v>
      </c>
      <c r="H1663" s="394">
        <f>VLOOKUP(A1663,'02.04.2024'!$A$2:$D$70989,3,FALSE)</f>
        <v>2974</v>
      </c>
      <c r="I1663" s="395"/>
      <c r="J1663" s="395">
        <v>200</v>
      </c>
      <c r="K1663" s="396"/>
      <c r="L1663" s="396"/>
      <c r="M1663" s="396">
        <v>40199</v>
      </c>
      <c r="N1663" s="396"/>
      <c r="O1663" s="397">
        <v>9782747027854</v>
      </c>
      <c r="P1663" s="409" t="s">
        <v>22</v>
      </c>
      <c r="Q1663" s="397">
        <v>3382313</v>
      </c>
      <c r="R1663" s="398">
        <v>14.9</v>
      </c>
      <c r="S1663" s="398">
        <f t="shared" si="290"/>
        <v>14.123222748815166</v>
      </c>
      <c r="T1663" s="399">
        <v>5.5E-2</v>
      </c>
      <c r="U1663" s="1077"/>
      <c r="V1663" s="400">
        <f t="shared" si="288"/>
        <v>0</v>
      </c>
      <c r="W1663" s="401">
        <f t="shared" si="284"/>
        <v>0</v>
      </c>
      <c r="X1663" s="402"/>
      <c r="Y1663" s="402"/>
      <c r="Z1663" s="402"/>
      <c r="AA1663" s="402"/>
      <c r="AB1663" s="402"/>
      <c r="AC1663" s="403">
        <f t="shared" si="289"/>
        <v>0</v>
      </c>
      <c r="AD1663" s="404">
        <f>IF($AC$2430&lt;85,AC1663,AC1663-(AC1663*'EN-TÊTE DÉLÉGUES'!$C$37))</f>
        <v>0</v>
      </c>
      <c r="AE1663" s="405">
        <f t="shared" si="285"/>
        <v>5.5E-2</v>
      </c>
      <c r="AF1663" s="406">
        <f t="shared" si="286"/>
        <v>0</v>
      </c>
      <c r="AG1663" s="407">
        <f t="shared" si="287"/>
        <v>0</v>
      </c>
    </row>
    <row r="1664" spans="1:36" s="408" customFormat="1" ht="12" customHeight="1" x14ac:dyDescent="0.15">
      <c r="A1664" s="449">
        <v>9782747086264</v>
      </c>
      <c r="B1664" s="395">
        <v>80</v>
      </c>
      <c r="C1664" s="450" t="s">
        <v>724</v>
      </c>
      <c r="D1664" s="393" t="s">
        <v>382</v>
      </c>
      <c r="E1664" s="393" t="s">
        <v>4</v>
      </c>
      <c r="F1664" s="393" t="s">
        <v>846</v>
      </c>
      <c r="G1664" s="450" t="s">
        <v>5552</v>
      </c>
      <c r="H1664" s="394">
        <f>VLOOKUP(A1664,'02.04.2024'!$A$2:$D$70989,3,FALSE)</f>
        <v>179</v>
      </c>
      <c r="I1664" s="395"/>
      <c r="J1664" s="414">
        <v>300</v>
      </c>
      <c r="K1664" s="396"/>
      <c r="L1664" s="396"/>
      <c r="M1664" s="396">
        <v>43243</v>
      </c>
      <c r="N1664" s="396"/>
      <c r="O1664" s="394">
        <v>9782747086264</v>
      </c>
      <c r="P1664" s="451" t="s">
        <v>531</v>
      </c>
      <c r="Q1664" s="394">
        <v>8524619</v>
      </c>
      <c r="R1664" s="398">
        <v>14.9</v>
      </c>
      <c r="S1664" s="398">
        <f t="shared" si="290"/>
        <v>14.123222748815166</v>
      </c>
      <c r="T1664" s="452">
        <v>5.5E-2</v>
      </c>
      <c r="U1664" s="1077"/>
      <c r="V1664" s="400">
        <f t="shared" si="288"/>
        <v>0</v>
      </c>
      <c r="W1664" s="401">
        <f t="shared" si="284"/>
        <v>0</v>
      </c>
      <c r="X1664" s="402"/>
      <c r="Y1664" s="402"/>
      <c r="Z1664" s="402"/>
      <c r="AA1664" s="402"/>
      <c r="AB1664" s="402"/>
      <c r="AC1664" s="403">
        <f t="shared" si="289"/>
        <v>0</v>
      </c>
      <c r="AD1664" s="404">
        <f>IF($AC$2430&lt;85,AC1664,AC1664-(AC1664*'EN-TÊTE DÉLÉGUES'!$C$37))</f>
        <v>0</v>
      </c>
      <c r="AE1664" s="405">
        <f t="shared" si="285"/>
        <v>5.5E-2</v>
      </c>
      <c r="AF1664" s="406">
        <f t="shared" si="286"/>
        <v>0</v>
      </c>
      <c r="AG1664" s="407">
        <f t="shared" si="287"/>
        <v>0</v>
      </c>
    </row>
    <row r="1665" spans="1:33" s="408" customFormat="1" ht="12" customHeight="1" x14ac:dyDescent="0.15">
      <c r="A1665" s="391">
        <v>9791036352768</v>
      </c>
      <c r="B1665" s="395">
        <v>80</v>
      </c>
      <c r="C1665" s="393" t="s">
        <v>724</v>
      </c>
      <c r="D1665" s="393" t="s">
        <v>382</v>
      </c>
      <c r="E1665" s="393" t="s">
        <v>4</v>
      </c>
      <c r="F1665" s="393" t="s">
        <v>846</v>
      </c>
      <c r="G1665" s="459" t="s">
        <v>5553</v>
      </c>
      <c r="H1665" s="394">
        <f>VLOOKUP(A1665,'02.04.2024'!$A$2:$D$70989,3,FALSE)</f>
        <v>1493</v>
      </c>
      <c r="I1665" s="395"/>
      <c r="J1665" s="395">
        <v>200</v>
      </c>
      <c r="K1665" s="396"/>
      <c r="L1665" s="396"/>
      <c r="M1665" s="396">
        <v>44930</v>
      </c>
      <c r="N1665" s="397"/>
      <c r="O1665" s="397">
        <v>9791036352768</v>
      </c>
      <c r="P1665" s="397" t="s">
        <v>4029</v>
      </c>
      <c r="Q1665" s="460">
        <v>6735133</v>
      </c>
      <c r="R1665" s="398">
        <v>14.9</v>
      </c>
      <c r="S1665" s="398">
        <f t="shared" si="290"/>
        <v>14.123222748815166</v>
      </c>
      <c r="T1665" s="461">
        <v>5.5E-2</v>
      </c>
      <c r="U1665" s="1077"/>
      <c r="V1665" s="400">
        <f t="shared" si="288"/>
        <v>0</v>
      </c>
      <c r="W1665" s="401">
        <f t="shared" si="284"/>
        <v>0</v>
      </c>
      <c r="X1665" s="402"/>
      <c r="Y1665" s="402"/>
      <c r="Z1665" s="402"/>
      <c r="AA1665" s="402"/>
      <c r="AB1665" s="402"/>
      <c r="AC1665" s="453">
        <f t="shared" si="289"/>
        <v>0</v>
      </c>
      <c r="AD1665" s="454">
        <f>IF($AC$2430&lt;85,AC1665,AC1665-(AC1665*'EN-TÊTE DÉLÉGUES'!$C$37))</f>
        <v>0</v>
      </c>
      <c r="AE1665" s="455">
        <f t="shared" si="285"/>
        <v>5.5E-2</v>
      </c>
      <c r="AF1665" s="456">
        <f t="shared" si="286"/>
        <v>0</v>
      </c>
      <c r="AG1665" s="457">
        <f t="shared" si="287"/>
        <v>0</v>
      </c>
    </row>
    <row r="1666" spans="1:33" s="446" customFormat="1" ht="12" customHeight="1" x14ac:dyDescent="0.15">
      <c r="A1666" s="427">
        <v>9791036345494</v>
      </c>
      <c r="B1666" s="432">
        <v>80</v>
      </c>
      <c r="C1666" s="429" t="s">
        <v>724</v>
      </c>
      <c r="D1666" s="429" t="s">
        <v>382</v>
      </c>
      <c r="E1666" s="429" t="s">
        <v>4</v>
      </c>
      <c r="F1666" s="429" t="s">
        <v>846</v>
      </c>
      <c r="G1666" s="469" t="s">
        <v>4568</v>
      </c>
      <c r="H1666" s="431">
        <f>VLOOKUP(A1666,'02.04.2024'!$A$2:$D$70989,3,FALSE)</f>
        <v>2010</v>
      </c>
      <c r="I1666" s="432"/>
      <c r="J1666" s="432">
        <v>200</v>
      </c>
      <c r="K1666" s="433"/>
      <c r="L1666" s="433"/>
      <c r="M1666" s="433">
        <v>45035</v>
      </c>
      <c r="N1666" s="434" t="s">
        <v>1811</v>
      </c>
      <c r="O1666" s="434">
        <v>9791036345494</v>
      </c>
      <c r="P1666" s="434" t="s">
        <v>4201</v>
      </c>
      <c r="Q1666" s="470">
        <v>2925457</v>
      </c>
      <c r="R1666" s="436">
        <v>14.9</v>
      </c>
      <c r="S1666" s="436">
        <f t="shared" si="290"/>
        <v>14.123222748815166</v>
      </c>
      <c r="T1666" s="471">
        <v>5.5E-2</v>
      </c>
      <c r="U1666" s="1082"/>
      <c r="V1666" s="438">
        <f t="shared" si="288"/>
        <v>0</v>
      </c>
      <c r="W1666" s="439">
        <f t="shared" ref="W1666:W1729" si="291">$R1666*$U1666</f>
        <v>0</v>
      </c>
      <c r="X1666" s="440"/>
      <c r="Y1666" s="440"/>
      <c r="Z1666" s="440"/>
      <c r="AA1666" s="440"/>
      <c r="AB1666" s="440"/>
      <c r="AC1666" s="453">
        <f t="shared" si="289"/>
        <v>0</v>
      </c>
      <c r="AD1666" s="454">
        <f>IF($AC$2430&lt;85,AC1666,AC1666-(AC1666*'EN-TÊTE DÉLÉGUES'!$C$37))</f>
        <v>0</v>
      </c>
      <c r="AE1666" s="455">
        <f t="shared" ref="AE1666:AE1729" si="292">IF(T1666=5.5%,0.055,IF(T1666=20%,0.2))</f>
        <v>5.5E-2</v>
      </c>
      <c r="AF1666" s="456">
        <f t="shared" si="286"/>
        <v>0</v>
      </c>
      <c r="AG1666" s="457">
        <f t="shared" si="287"/>
        <v>0</v>
      </c>
    </row>
    <row r="1667" spans="1:33" s="408" customFormat="1" ht="12" customHeight="1" x14ac:dyDescent="0.15">
      <c r="A1667" s="391">
        <v>9782747054263</v>
      </c>
      <c r="B1667" s="395">
        <v>80</v>
      </c>
      <c r="C1667" s="393" t="s">
        <v>724</v>
      </c>
      <c r="D1667" s="393" t="s">
        <v>382</v>
      </c>
      <c r="E1667" s="393" t="s">
        <v>4</v>
      </c>
      <c r="F1667" s="393" t="s">
        <v>846</v>
      </c>
      <c r="G1667" s="450" t="s">
        <v>5554</v>
      </c>
      <c r="H1667" s="394">
        <f>VLOOKUP(A1667,'02.04.2024'!$A$2:$D$70989,3,FALSE)</f>
        <v>38</v>
      </c>
      <c r="I1667" s="395"/>
      <c r="J1667" s="395">
        <v>200</v>
      </c>
      <c r="K1667" s="396"/>
      <c r="L1667" s="396"/>
      <c r="M1667" s="396">
        <v>42026</v>
      </c>
      <c r="N1667" s="396"/>
      <c r="O1667" s="397">
        <v>9782747054263</v>
      </c>
      <c r="P1667" s="409" t="s">
        <v>179</v>
      </c>
      <c r="Q1667" s="397">
        <v>3263885</v>
      </c>
      <c r="R1667" s="398">
        <v>14.9</v>
      </c>
      <c r="S1667" s="398">
        <f t="shared" si="290"/>
        <v>14.123222748815166</v>
      </c>
      <c r="T1667" s="399">
        <v>5.5E-2</v>
      </c>
      <c r="U1667" s="1077"/>
      <c r="V1667" s="400">
        <f t="shared" si="288"/>
        <v>0</v>
      </c>
      <c r="W1667" s="401">
        <f t="shared" si="291"/>
        <v>0</v>
      </c>
      <c r="X1667" s="402"/>
      <c r="Y1667" s="402"/>
      <c r="Z1667" s="402"/>
      <c r="AA1667" s="402"/>
      <c r="AB1667" s="402"/>
      <c r="AC1667" s="403">
        <f t="shared" si="289"/>
        <v>0</v>
      </c>
      <c r="AD1667" s="404">
        <f>IF($AC$2430&lt;85,AC1667,AC1667-(AC1667*'EN-TÊTE DÉLÉGUES'!$C$37))</f>
        <v>0</v>
      </c>
      <c r="AE1667" s="405">
        <f t="shared" si="292"/>
        <v>5.5E-2</v>
      </c>
      <c r="AF1667" s="406">
        <f t="shared" si="286"/>
        <v>0</v>
      </c>
      <c r="AG1667" s="407">
        <f t="shared" si="287"/>
        <v>0</v>
      </c>
    </row>
    <row r="1668" spans="1:33" s="408" customFormat="1" ht="12" customHeight="1" x14ac:dyDescent="0.15">
      <c r="A1668" s="449">
        <v>9791036305344</v>
      </c>
      <c r="B1668" s="395">
        <v>80</v>
      </c>
      <c r="C1668" s="393" t="s">
        <v>651</v>
      </c>
      <c r="D1668" s="514" t="s">
        <v>382</v>
      </c>
      <c r="E1668" s="514" t="s">
        <v>4</v>
      </c>
      <c r="F1668" s="514" t="s">
        <v>210</v>
      </c>
      <c r="G1668" s="450" t="s">
        <v>1053</v>
      </c>
      <c r="H1668" s="394">
        <f>VLOOKUP(A1668,'02.04.2024'!$A$2:$D$70989,3,FALSE)</f>
        <v>701</v>
      </c>
      <c r="I1668" s="395"/>
      <c r="J1668" s="414">
        <v>200</v>
      </c>
      <c r="K1668" s="396"/>
      <c r="L1668" s="396"/>
      <c r="M1668" s="396">
        <v>43621</v>
      </c>
      <c r="N1668" s="396"/>
      <c r="O1668" s="394">
        <v>9791036305344</v>
      </c>
      <c r="P1668" s="451" t="s">
        <v>1150</v>
      </c>
      <c r="Q1668" s="394">
        <v>6394456</v>
      </c>
      <c r="R1668" s="398">
        <v>9.9</v>
      </c>
      <c r="S1668" s="398">
        <f t="shared" si="290"/>
        <v>9.3838862559241711</v>
      </c>
      <c r="T1668" s="452">
        <v>5.5E-2</v>
      </c>
      <c r="U1668" s="1077"/>
      <c r="V1668" s="400">
        <f t="shared" si="288"/>
        <v>0</v>
      </c>
      <c r="W1668" s="401">
        <f t="shared" si="291"/>
        <v>0</v>
      </c>
      <c r="X1668" s="402"/>
      <c r="Y1668" s="402"/>
      <c r="Z1668" s="402"/>
      <c r="AA1668" s="402"/>
      <c r="AB1668" s="402"/>
      <c r="AC1668" s="403">
        <f t="shared" si="289"/>
        <v>0</v>
      </c>
      <c r="AD1668" s="404">
        <f>IF($AC$2430&lt;85,AC1668,AC1668-(AC1668*'EN-TÊTE DÉLÉGUES'!$C$37))</f>
        <v>0</v>
      </c>
      <c r="AE1668" s="405">
        <f t="shared" si="292"/>
        <v>5.5E-2</v>
      </c>
      <c r="AF1668" s="406">
        <f t="shared" si="286"/>
        <v>0</v>
      </c>
      <c r="AG1668" s="407">
        <f t="shared" si="287"/>
        <v>0</v>
      </c>
    </row>
    <row r="1669" spans="1:33" s="509" customFormat="1" ht="12" customHeight="1" x14ac:dyDescent="0.15">
      <c r="A1669" s="495">
        <v>9782747080989</v>
      </c>
      <c r="B1669" s="500">
        <v>80</v>
      </c>
      <c r="C1669" s="497" t="s">
        <v>651</v>
      </c>
      <c r="D1669" s="497" t="s">
        <v>382</v>
      </c>
      <c r="E1669" s="497" t="s">
        <v>4</v>
      </c>
      <c r="F1669" s="497" t="s">
        <v>210</v>
      </c>
      <c r="G1669" s="498" t="s">
        <v>1020</v>
      </c>
      <c r="H1669" s="499">
        <f>VLOOKUP(A1669,'02.04.2024'!$A$2:$D$70989,3,FALSE)</f>
        <v>0</v>
      </c>
      <c r="I1669" s="500" t="s">
        <v>378</v>
      </c>
      <c r="J1669" s="502">
        <v>200</v>
      </c>
      <c r="K1669" s="501"/>
      <c r="L1669" s="501"/>
      <c r="M1669" s="501">
        <v>42893</v>
      </c>
      <c r="N1669" s="501"/>
      <c r="O1669" s="502">
        <v>9782747080989</v>
      </c>
      <c r="P1669" s="503" t="s">
        <v>402</v>
      </c>
      <c r="Q1669" s="502">
        <v>3505109</v>
      </c>
      <c r="R1669" s="504">
        <v>9.9</v>
      </c>
      <c r="S1669" s="504">
        <f t="shared" si="290"/>
        <v>9.3838862559241711</v>
      </c>
      <c r="T1669" s="505">
        <v>5.5E-2</v>
      </c>
      <c r="U1669" s="1079"/>
      <c r="V1669" s="506">
        <f t="shared" si="288"/>
        <v>0</v>
      </c>
      <c r="W1669" s="507">
        <f t="shared" si="291"/>
        <v>0</v>
      </c>
      <c r="X1669" s="508"/>
      <c r="Y1669" s="508"/>
      <c r="Z1669" s="508"/>
      <c r="AA1669" s="508"/>
      <c r="AB1669" s="508"/>
      <c r="AC1669" s="421">
        <f t="shared" si="289"/>
        <v>0</v>
      </c>
      <c r="AD1669" s="422">
        <f>IF($AC$2430&lt;85,AC1669,AC1669-(AC1669*'EN-TÊTE DÉLÉGUES'!$C$37))</f>
        <v>0</v>
      </c>
      <c r="AE1669" s="423">
        <f t="shared" si="292"/>
        <v>5.5E-2</v>
      </c>
      <c r="AF1669" s="424">
        <f t="shared" si="286"/>
        <v>0</v>
      </c>
      <c r="AG1669" s="425">
        <f t="shared" si="287"/>
        <v>0</v>
      </c>
    </row>
    <row r="1670" spans="1:33" s="408" customFormat="1" ht="12" customHeight="1" x14ac:dyDescent="0.15">
      <c r="A1670" s="449">
        <v>9791036328862</v>
      </c>
      <c r="B1670" s="395">
        <v>80</v>
      </c>
      <c r="C1670" s="450" t="s">
        <v>651</v>
      </c>
      <c r="D1670" s="450" t="s">
        <v>382</v>
      </c>
      <c r="E1670" s="450" t="s">
        <v>4</v>
      </c>
      <c r="F1670" s="450" t="s">
        <v>210</v>
      </c>
      <c r="G1670" s="450" t="s">
        <v>2844</v>
      </c>
      <c r="H1670" s="394">
        <f>VLOOKUP(A1670,'02.04.2024'!$A$2:$D$70989,3,FALSE)</f>
        <v>1248</v>
      </c>
      <c r="I1670" s="395"/>
      <c r="J1670" s="414">
        <v>200</v>
      </c>
      <c r="K1670" s="396"/>
      <c r="L1670" s="396"/>
      <c r="M1670" s="396">
        <v>44461</v>
      </c>
      <c r="N1670" s="396"/>
      <c r="O1670" s="394">
        <v>9791036328862</v>
      </c>
      <c r="P1670" s="451" t="s">
        <v>2621</v>
      </c>
      <c r="Q1670" s="394">
        <v>2735860</v>
      </c>
      <c r="R1670" s="398">
        <v>9.9</v>
      </c>
      <c r="S1670" s="398">
        <f t="shared" si="290"/>
        <v>9.3838862559241711</v>
      </c>
      <c r="T1670" s="452">
        <v>5.5E-2</v>
      </c>
      <c r="U1670" s="1077"/>
      <c r="V1670" s="400">
        <f t="shared" si="288"/>
        <v>0</v>
      </c>
      <c r="W1670" s="401">
        <f t="shared" si="291"/>
        <v>0</v>
      </c>
      <c r="X1670" s="402"/>
      <c r="Y1670" s="402"/>
      <c r="Z1670" s="402"/>
      <c r="AA1670" s="402"/>
      <c r="AB1670" s="402"/>
      <c r="AC1670" s="403">
        <f t="shared" si="289"/>
        <v>0</v>
      </c>
      <c r="AD1670" s="404">
        <f>IF($AC$2430&lt;85,AC1670,AC1670-(AC1670*'EN-TÊTE DÉLÉGUES'!$C$37))</f>
        <v>0</v>
      </c>
      <c r="AE1670" s="405">
        <f t="shared" si="292"/>
        <v>5.5E-2</v>
      </c>
      <c r="AF1670" s="406">
        <f t="shared" si="286"/>
        <v>0</v>
      </c>
      <c r="AG1670" s="407">
        <f t="shared" si="287"/>
        <v>0</v>
      </c>
    </row>
    <row r="1671" spans="1:33" s="408" customFormat="1" ht="12" customHeight="1" x14ac:dyDescent="0.15">
      <c r="A1671" s="391">
        <v>9782747061957</v>
      </c>
      <c r="B1671" s="395">
        <v>80</v>
      </c>
      <c r="C1671" s="393" t="s">
        <v>651</v>
      </c>
      <c r="D1671" s="393" t="s">
        <v>382</v>
      </c>
      <c r="E1671" s="393" t="s">
        <v>4</v>
      </c>
      <c r="F1671" s="393" t="s">
        <v>210</v>
      </c>
      <c r="G1671" s="450" t="s">
        <v>1229</v>
      </c>
      <c r="H1671" s="394">
        <f>VLOOKUP(A1671,'02.04.2024'!$A$2:$D$70989,3,FALSE)</f>
        <v>1086</v>
      </c>
      <c r="I1671" s="395"/>
      <c r="J1671" s="395">
        <v>200</v>
      </c>
      <c r="K1671" s="396"/>
      <c r="L1671" s="396"/>
      <c r="M1671" s="396">
        <v>42431</v>
      </c>
      <c r="N1671" s="396"/>
      <c r="O1671" s="397">
        <v>9782747061957</v>
      </c>
      <c r="P1671" s="409" t="s">
        <v>238</v>
      </c>
      <c r="Q1671" s="397">
        <v>3234214</v>
      </c>
      <c r="R1671" s="398">
        <v>9.9</v>
      </c>
      <c r="S1671" s="398">
        <f t="shared" si="290"/>
        <v>9.3838862559241711</v>
      </c>
      <c r="T1671" s="399">
        <v>5.5E-2</v>
      </c>
      <c r="U1671" s="1077"/>
      <c r="V1671" s="400">
        <f t="shared" si="288"/>
        <v>0</v>
      </c>
      <c r="W1671" s="401">
        <f t="shared" si="291"/>
        <v>0</v>
      </c>
      <c r="X1671" s="402"/>
      <c r="Y1671" s="402"/>
      <c r="Z1671" s="402"/>
      <c r="AA1671" s="402"/>
      <c r="AB1671" s="402"/>
      <c r="AC1671" s="403">
        <f t="shared" si="289"/>
        <v>0</v>
      </c>
      <c r="AD1671" s="404">
        <f>IF($AC$2430&lt;85,AC1671,AC1671-(AC1671*'EN-TÊTE DÉLÉGUES'!$C$37))</f>
        <v>0</v>
      </c>
      <c r="AE1671" s="405">
        <f t="shared" si="292"/>
        <v>5.5E-2</v>
      </c>
      <c r="AF1671" s="406">
        <f t="shared" si="286"/>
        <v>0</v>
      </c>
      <c r="AG1671" s="407">
        <f t="shared" si="287"/>
        <v>0</v>
      </c>
    </row>
    <row r="1672" spans="1:33" s="408" customFormat="1" ht="12" customHeight="1" x14ac:dyDescent="0.15">
      <c r="A1672" s="391">
        <v>9791036344091</v>
      </c>
      <c r="B1672" s="395">
        <v>80</v>
      </c>
      <c r="C1672" s="450" t="s">
        <v>651</v>
      </c>
      <c r="D1672" s="450" t="s">
        <v>382</v>
      </c>
      <c r="E1672" s="450" t="s">
        <v>4</v>
      </c>
      <c r="F1672" s="450" t="s">
        <v>210</v>
      </c>
      <c r="G1672" s="459" t="s">
        <v>4044</v>
      </c>
      <c r="H1672" s="394">
        <f>VLOOKUP(A1672,'02.04.2024'!$A$2:$D$70989,3,FALSE)</f>
        <v>4419</v>
      </c>
      <c r="I1672" s="395"/>
      <c r="J1672" s="395">
        <v>200</v>
      </c>
      <c r="K1672" s="396"/>
      <c r="L1672" s="396"/>
      <c r="M1672" s="396">
        <v>44951</v>
      </c>
      <c r="N1672" s="397"/>
      <c r="O1672" s="397">
        <v>9791036344091</v>
      </c>
      <c r="P1672" s="397" t="s">
        <v>4045</v>
      </c>
      <c r="Q1672" s="460">
        <v>1798156</v>
      </c>
      <c r="R1672" s="398">
        <v>9.9</v>
      </c>
      <c r="S1672" s="398">
        <f t="shared" si="290"/>
        <v>9.3838862559241711</v>
      </c>
      <c r="T1672" s="461">
        <v>5.5E-2</v>
      </c>
      <c r="U1672" s="1077"/>
      <c r="V1672" s="400">
        <f t="shared" si="288"/>
        <v>0</v>
      </c>
      <c r="W1672" s="401">
        <f t="shared" si="291"/>
        <v>0</v>
      </c>
      <c r="X1672" s="402"/>
      <c r="Y1672" s="402"/>
      <c r="Z1672" s="402"/>
      <c r="AA1672" s="402"/>
      <c r="AB1672" s="402"/>
      <c r="AC1672" s="453">
        <f t="shared" si="289"/>
        <v>0</v>
      </c>
      <c r="AD1672" s="454">
        <f>IF($AC$2430&lt;85,AC1672,AC1672-(AC1672*'EN-TÊTE DÉLÉGUES'!$C$37))</f>
        <v>0</v>
      </c>
      <c r="AE1672" s="455">
        <f t="shared" si="292"/>
        <v>5.5E-2</v>
      </c>
      <c r="AF1672" s="456">
        <f t="shared" si="286"/>
        <v>0</v>
      </c>
      <c r="AG1672" s="457">
        <f t="shared" si="287"/>
        <v>0</v>
      </c>
    </row>
    <row r="1673" spans="1:33" s="408" customFormat="1" ht="12" customHeight="1" x14ac:dyDescent="0.15">
      <c r="A1673" s="449">
        <v>9791036328831</v>
      </c>
      <c r="B1673" s="395">
        <v>80</v>
      </c>
      <c r="C1673" s="450" t="s">
        <v>651</v>
      </c>
      <c r="D1673" s="450" t="s">
        <v>382</v>
      </c>
      <c r="E1673" s="450" t="s">
        <v>4</v>
      </c>
      <c r="F1673" s="450" t="s">
        <v>210</v>
      </c>
      <c r="G1673" s="450" t="s">
        <v>2742</v>
      </c>
      <c r="H1673" s="394">
        <f>VLOOKUP(A1673,'02.04.2024'!$A$2:$D$70989,3,FALSE)</f>
        <v>1618</v>
      </c>
      <c r="I1673" s="395"/>
      <c r="J1673" s="414">
        <v>200</v>
      </c>
      <c r="K1673" s="396"/>
      <c r="L1673" s="396"/>
      <c r="M1673" s="396">
        <v>44580</v>
      </c>
      <c r="N1673" s="395"/>
      <c r="O1673" s="394">
        <v>9791036328831</v>
      </c>
      <c r="P1673" s="414" t="s">
        <v>2741</v>
      </c>
      <c r="Q1673" s="414">
        <v>2736600</v>
      </c>
      <c r="R1673" s="398">
        <v>9.9</v>
      </c>
      <c r="S1673" s="398">
        <f t="shared" si="290"/>
        <v>9.3838862559241711</v>
      </c>
      <c r="T1673" s="452">
        <v>5.5E-2</v>
      </c>
      <c r="U1673" s="1077"/>
      <c r="V1673" s="400">
        <f t="shared" si="288"/>
        <v>0</v>
      </c>
      <c r="W1673" s="401">
        <f t="shared" si="291"/>
        <v>0</v>
      </c>
      <c r="X1673" s="402"/>
      <c r="Y1673" s="402"/>
      <c r="Z1673" s="402"/>
      <c r="AA1673" s="402"/>
      <c r="AB1673" s="402"/>
      <c r="AC1673" s="403">
        <f t="shared" si="289"/>
        <v>0</v>
      </c>
      <c r="AD1673" s="404">
        <f>IF($AC$2430&lt;85,AC1673,AC1673-(AC1673*'EN-TÊTE DÉLÉGUES'!$C$37))</f>
        <v>0</v>
      </c>
      <c r="AE1673" s="405">
        <f t="shared" si="292"/>
        <v>5.5E-2</v>
      </c>
      <c r="AF1673" s="406">
        <f t="shared" si="286"/>
        <v>0</v>
      </c>
      <c r="AG1673" s="407">
        <f t="shared" si="287"/>
        <v>0</v>
      </c>
    </row>
    <row r="1674" spans="1:33" s="408" customFormat="1" ht="12" customHeight="1" x14ac:dyDescent="0.15">
      <c r="A1674" s="449">
        <v>9791036326554</v>
      </c>
      <c r="B1674" s="395">
        <v>80</v>
      </c>
      <c r="C1674" s="393" t="s">
        <v>651</v>
      </c>
      <c r="D1674" s="514" t="s">
        <v>382</v>
      </c>
      <c r="E1674" s="514" t="s">
        <v>4</v>
      </c>
      <c r="F1674" s="514" t="s">
        <v>210</v>
      </c>
      <c r="G1674" s="450" t="s">
        <v>2831</v>
      </c>
      <c r="H1674" s="394">
        <f>VLOOKUP(A1674,'02.04.2024'!$A$2:$D$70989,3,FALSE)</f>
        <v>638</v>
      </c>
      <c r="I1674" s="414"/>
      <c r="J1674" s="414">
        <v>200</v>
      </c>
      <c r="K1674" s="396"/>
      <c r="L1674" s="396"/>
      <c r="M1674" s="396">
        <v>44230</v>
      </c>
      <c r="N1674" s="396"/>
      <c r="O1674" s="394">
        <v>9791036326554</v>
      </c>
      <c r="P1674" s="451" t="s">
        <v>2319</v>
      </c>
      <c r="Q1674" s="394">
        <v>1144293</v>
      </c>
      <c r="R1674" s="398">
        <v>9.9</v>
      </c>
      <c r="S1674" s="398">
        <f t="shared" si="290"/>
        <v>9.3838862559241711</v>
      </c>
      <c r="T1674" s="452">
        <v>5.5E-2</v>
      </c>
      <c r="U1674" s="1077"/>
      <c r="V1674" s="400">
        <f t="shared" si="288"/>
        <v>0</v>
      </c>
      <c r="W1674" s="401">
        <f t="shared" si="291"/>
        <v>0</v>
      </c>
      <c r="X1674" s="402"/>
      <c r="Y1674" s="402"/>
      <c r="Z1674" s="402"/>
      <c r="AA1674" s="402"/>
      <c r="AB1674" s="402"/>
      <c r="AC1674" s="403">
        <f t="shared" si="289"/>
        <v>0</v>
      </c>
      <c r="AD1674" s="404">
        <f>IF($AC$2430&lt;85,AC1674,AC1674-(AC1674*'EN-TÊTE DÉLÉGUES'!$C$37))</f>
        <v>0</v>
      </c>
      <c r="AE1674" s="405">
        <f t="shared" si="292"/>
        <v>5.5E-2</v>
      </c>
      <c r="AF1674" s="406">
        <f t="shared" si="286"/>
        <v>0</v>
      </c>
      <c r="AG1674" s="407">
        <f t="shared" si="287"/>
        <v>0</v>
      </c>
    </row>
    <row r="1675" spans="1:33" s="408" customFormat="1" ht="12" customHeight="1" x14ac:dyDescent="0.15">
      <c r="A1675" s="391">
        <v>9791036314339</v>
      </c>
      <c r="B1675" s="395">
        <v>80</v>
      </c>
      <c r="C1675" s="450" t="s">
        <v>651</v>
      </c>
      <c r="D1675" s="450" t="s">
        <v>382</v>
      </c>
      <c r="E1675" s="450" t="s">
        <v>4</v>
      </c>
      <c r="F1675" s="450" t="s">
        <v>210</v>
      </c>
      <c r="G1675" s="450" t="s">
        <v>2067</v>
      </c>
      <c r="H1675" s="394">
        <f>VLOOKUP(A1675,'02.04.2024'!$A$2:$D$70989,3,FALSE)</f>
        <v>1575</v>
      </c>
      <c r="I1675" s="395"/>
      <c r="J1675" s="395">
        <v>300</v>
      </c>
      <c r="K1675" s="396"/>
      <c r="L1675" s="396"/>
      <c r="M1675" s="396">
        <v>44090</v>
      </c>
      <c r="N1675" s="396"/>
      <c r="O1675" s="397">
        <v>9791036314339</v>
      </c>
      <c r="P1675" s="409" t="s">
        <v>2066</v>
      </c>
      <c r="Q1675" s="397">
        <v>8501316</v>
      </c>
      <c r="R1675" s="398">
        <v>9.9</v>
      </c>
      <c r="S1675" s="398">
        <f t="shared" si="290"/>
        <v>9.3838862559241711</v>
      </c>
      <c r="T1675" s="399">
        <v>5.5E-2</v>
      </c>
      <c r="U1675" s="1077"/>
      <c r="V1675" s="400">
        <f t="shared" si="288"/>
        <v>0</v>
      </c>
      <c r="W1675" s="401">
        <f t="shared" si="291"/>
        <v>0</v>
      </c>
      <c r="X1675" s="402"/>
      <c r="Y1675" s="402"/>
      <c r="Z1675" s="402"/>
      <c r="AA1675" s="402"/>
      <c r="AB1675" s="402"/>
      <c r="AC1675" s="403">
        <f t="shared" si="289"/>
        <v>0</v>
      </c>
      <c r="AD1675" s="404">
        <f>IF($AC$2430&lt;85,AC1675,AC1675-(AC1675*'EN-TÊTE DÉLÉGUES'!$C$37))</f>
        <v>0</v>
      </c>
      <c r="AE1675" s="405">
        <f t="shared" si="292"/>
        <v>5.5E-2</v>
      </c>
      <c r="AF1675" s="406">
        <f t="shared" si="286"/>
        <v>0</v>
      </c>
      <c r="AG1675" s="407">
        <f t="shared" si="287"/>
        <v>0</v>
      </c>
    </row>
    <row r="1676" spans="1:33" s="408" customFormat="1" ht="12" customHeight="1" x14ac:dyDescent="0.15">
      <c r="A1676" s="449">
        <v>9791036305863</v>
      </c>
      <c r="B1676" s="395">
        <v>80</v>
      </c>
      <c r="C1676" s="393" t="s">
        <v>651</v>
      </c>
      <c r="D1676" s="514" t="s">
        <v>382</v>
      </c>
      <c r="E1676" s="514" t="s">
        <v>4</v>
      </c>
      <c r="F1676" s="514" t="s">
        <v>210</v>
      </c>
      <c r="G1676" s="450" t="s">
        <v>1231</v>
      </c>
      <c r="H1676" s="394">
        <f>VLOOKUP(A1676,'02.04.2024'!$A$2:$D$70989,3,FALSE)</f>
        <v>677</v>
      </c>
      <c r="I1676" s="395"/>
      <c r="J1676" s="414">
        <v>200</v>
      </c>
      <c r="K1676" s="396"/>
      <c r="L1676" s="396"/>
      <c r="M1676" s="396">
        <v>43579</v>
      </c>
      <c r="N1676" s="396"/>
      <c r="O1676" s="394">
        <v>9791036305863</v>
      </c>
      <c r="P1676" s="451" t="s">
        <v>1151</v>
      </c>
      <c r="Q1676" s="394">
        <v>7425076</v>
      </c>
      <c r="R1676" s="398">
        <v>9.9</v>
      </c>
      <c r="S1676" s="398">
        <f t="shared" si="290"/>
        <v>9.3838862559241711</v>
      </c>
      <c r="T1676" s="452">
        <v>5.5E-2</v>
      </c>
      <c r="U1676" s="1077"/>
      <c r="V1676" s="400">
        <f t="shared" si="288"/>
        <v>0</v>
      </c>
      <c r="W1676" s="401">
        <f t="shared" si="291"/>
        <v>0</v>
      </c>
      <c r="X1676" s="402"/>
      <c r="Y1676" s="402"/>
      <c r="Z1676" s="402"/>
      <c r="AA1676" s="402"/>
      <c r="AB1676" s="402"/>
      <c r="AC1676" s="403">
        <f t="shared" si="289"/>
        <v>0</v>
      </c>
      <c r="AD1676" s="404">
        <f>IF($AC$2430&lt;85,AC1676,AC1676-(AC1676*'EN-TÊTE DÉLÉGUES'!$C$37))</f>
        <v>0</v>
      </c>
      <c r="AE1676" s="405">
        <f t="shared" si="292"/>
        <v>5.5E-2</v>
      </c>
      <c r="AF1676" s="406">
        <f t="shared" si="286"/>
        <v>0</v>
      </c>
      <c r="AG1676" s="407">
        <f t="shared" si="287"/>
        <v>0</v>
      </c>
    </row>
    <row r="1677" spans="1:33" s="408" customFormat="1" ht="12" customHeight="1" x14ac:dyDescent="0.15">
      <c r="A1677" s="391">
        <v>9791036314377</v>
      </c>
      <c r="B1677" s="395">
        <v>80</v>
      </c>
      <c r="C1677" s="393" t="s">
        <v>651</v>
      </c>
      <c r="D1677" s="393" t="s">
        <v>382</v>
      </c>
      <c r="E1677" s="393" t="s">
        <v>4</v>
      </c>
      <c r="F1677" s="393" t="s">
        <v>210</v>
      </c>
      <c r="G1677" s="393" t="s">
        <v>2027</v>
      </c>
      <c r="H1677" s="394">
        <f>VLOOKUP(A1677,'02.04.2024'!$A$2:$D$70989,3,FALSE)</f>
        <v>4</v>
      </c>
      <c r="I1677" s="395"/>
      <c r="J1677" s="414">
        <v>200</v>
      </c>
      <c r="K1677" s="396"/>
      <c r="L1677" s="396"/>
      <c r="M1677" s="396">
        <v>43866</v>
      </c>
      <c r="N1677" s="396"/>
      <c r="O1677" s="397">
        <v>9791036314377</v>
      </c>
      <c r="P1677" s="409" t="s">
        <v>1481</v>
      </c>
      <c r="Q1677" s="397">
        <v>8501808</v>
      </c>
      <c r="R1677" s="398">
        <v>9.9</v>
      </c>
      <c r="S1677" s="398">
        <f t="shared" si="290"/>
        <v>9.3838862559241711</v>
      </c>
      <c r="T1677" s="399">
        <v>5.5E-2</v>
      </c>
      <c r="U1677" s="1077"/>
      <c r="V1677" s="400">
        <f t="shared" si="288"/>
        <v>0</v>
      </c>
      <c r="W1677" s="401">
        <f t="shared" si="291"/>
        <v>0</v>
      </c>
      <c r="X1677" s="402"/>
      <c r="Y1677" s="402"/>
      <c r="Z1677" s="402"/>
      <c r="AA1677" s="402"/>
      <c r="AB1677" s="402"/>
      <c r="AC1677" s="403">
        <f t="shared" si="289"/>
        <v>0</v>
      </c>
      <c r="AD1677" s="404">
        <f>IF($AC$2430&lt;85,AC1677,AC1677-(AC1677*'EN-TÊTE DÉLÉGUES'!$C$37))</f>
        <v>0</v>
      </c>
      <c r="AE1677" s="405">
        <f t="shared" si="292"/>
        <v>5.5E-2</v>
      </c>
      <c r="AF1677" s="406">
        <f t="shared" si="286"/>
        <v>0</v>
      </c>
      <c r="AG1677" s="407">
        <f t="shared" si="287"/>
        <v>0</v>
      </c>
    </row>
    <row r="1678" spans="1:33" s="408" customFormat="1" ht="12" customHeight="1" x14ac:dyDescent="0.15">
      <c r="A1678" s="449">
        <v>9791036338656</v>
      </c>
      <c r="B1678" s="395">
        <v>80</v>
      </c>
      <c r="C1678" s="450" t="s">
        <v>651</v>
      </c>
      <c r="D1678" s="450" t="s">
        <v>382</v>
      </c>
      <c r="E1678" s="450" t="s">
        <v>4</v>
      </c>
      <c r="F1678" s="450" t="s">
        <v>210</v>
      </c>
      <c r="G1678" s="450" t="s">
        <v>2740</v>
      </c>
      <c r="H1678" s="394">
        <f>VLOOKUP(A1678,'02.04.2024'!$A$2:$D$70989,3,FALSE)</f>
        <v>791</v>
      </c>
      <c r="I1678" s="395"/>
      <c r="J1678" s="414">
        <v>200</v>
      </c>
      <c r="K1678" s="396"/>
      <c r="L1678" s="396"/>
      <c r="M1678" s="396">
        <v>44496</v>
      </c>
      <c r="N1678" s="395"/>
      <c r="O1678" s="394">
        <v>9791036338656</v>
      </c>
      <c r="P1678" s="414" t="s">
        <v>2739</v>
      </c>
      <c r="Q1678" s="414">
        <v>7078079</v>
      </c>
      <c r="R1678" s="398">
        <v>9.9</v>
      </c>
      <c r="S1678" s="398">
        <f t="shared" si="290"/>
        <v>9.3838862559241711</v>
      </c>
      <c r="T1678" s="452">
        <v>5.5E-2</v>
      </c>
      <c r="U1678" s="1077"/>
      <c r="V1678" s="400">
        <f t="shared" si="288"/>
        <v>0</v>
      </c>
      <c r="W1678" s="401">
        <f t="shared" si="291"/>
        <v>0</v>
      </c>
      <c r="X1678" s="402"/>
      <c r="Y1678" s="402"/>
      <c r="Z1678" s="402"/>
      <c r="AA1678" s="402"/>
      <c r="AB1678" s="402"/>
      <c r="AC1678" s="403">
        <f t="shared" si="289"/>
        <v>0</v>
      </c>
      <c r="AD1678" s="404">
        <f>IF($AC$2430&lt;85,AC1678,AC1678-(AC1678*'EN-TÊTE DÉLÉGUES'!$C$37))</f>
        <v>0</v>
      </c>
      <c r="AE1678" s="405">
        <f t="shared" si="292"/>
        <v>5.5E-2</v>
      </c>
      <c r="AF1678" s="406">
        <f t="shared" si="286"/>
        <v>0</v>
      </c>
      <c r="AG1678" s="407">
        <f t="shared" si="287"/>
        <v>0</v>
      </c>
    </row>
    <row r="1679" spans="1:33" s="408" customFormat="1" ht="12" customHeight="1" x14ac:dyDescent="0.15">
      <c r="A1679" s="449">
        <v>9791036320170</v>
      </c>
      <c r="B1679" s="395">
        <v>80</v>
      </c>
      <c r="C1679" s="450" t="s">
        <v>651</v>
      </c>
      <c r="D1679" s="450" t="s">
        <v>382</v>
      </c>
      <c r="E1679" s="450" t="s">
        <v>4</v>
      </c>
      <c r="F1679" s="450" t="s">
        <v>210</v>
      </c>
      <c r="G1679" s="450" t="s">
        <v>2830</v>
      </c>
      <c r="H1679" s="394">
        <f>VLOOKUP(A1679,'02.04.2024'!$A$2:$D$70989,3,FALSE)</f>
        <v>834</v>
      </c>
      <c r="I1679" s="395"/>
      <c r="J1679" s="414">
        <v>200</v>
      </c>
      <c r="K1679" s="396"/>
      <c r="L1679" s="396"/>
      <c r="M1679" s="396">
        <v>44314</v>
      </c>
      <c r="N1679" s="396"/>
      <c r="O1679" s="394">
        <v>9791036320170</v>
      </c>
      <c r="P1679" s="451" t="s">
        <v>2320</v>
      </c>
      <c r="Q1679" s="394">
        <v>5283894</v>
      </c>
      <c r="R1679" s="398">
        <v>9.9</v>
      </c>
      <c r="S1679" s="398">
        <f t="shared" si="290"/>
        <v>9.3838862559241711</v>
      </c>
      <c r="T1679" s="452">
        <v>5.5E-2</v>
      </c>
      <c r="U1679" s="1077"/>
      <c r="V1679" s="400">
        <f t="shared" si="288"/>
        <v>0</v>
      </c>
      <c r="W1679" s="401">
        <f t="shared" si="291"/>
        <v>0</v>
      </c>
      <c r="X1679" s="402"/>
      <c r="Y1679" s="402"/>
      <c r="Z1679" s="402"/>
      <c r="AA1679" s="402"/>
      <c r="AB1679" s="402"/>
      <c r="AC1679" s="403">
        <f t="shared" si="289"/>
        <v>0</v>
      </c>
      <c r="AD1679" s="404">
        <f>IF($AC$2430&lt;85,AC1679,AC1679-(AC1679*'EN-TÊTE DÉLÉGUES'!$C$37))</f>
        <v>0</v>
      </c>
      <c r="AE1679" s="405">
        <f t="shared" si="292"/>
        <v>5.5E-2</v>
      </c>
      <c r="AF1679" s="406">
        <f t="shared" si="286"/>
        <v>0</v>
      </c>
      <c r="AG1679" s="407">
        <f t="shared" si="287"/>
        <v>0</v>
      </c>
    </row>
    <row r="1680" spans="1:33" s="408" customFormat="1" ht="12" customHeight="1" x14ac:dyDescent="0.15">
      <c r="A1680" s="449">
        <v>9782747088244</v>
      </c>
      <c r="B1680" s="395">
        <v>80</v>
      </c>
      <c r="C1680" s="450" t="s">
        <v>651</v>
      </c>
      <c r="D1680" s="450" t="s">
        <v>382</v>
      </c>
      <c r="E1680" s="450" t="s">
        <v>4</v>
      </c>
      <c r="F1680" s="450" t="s">
        <v>210</v>
      </c>
      <c r="G1680" s="450" t="s">
        <v>1230</v>
      </c>
      <c r="H1680" s="394">
        <f>VLOOKUP(A1680,'02.04.2024'!$A$2:$D$70989,3,FALSE)</f>
        <v>325</v>
      </c>
      <c r="I1680" s="395"/>
      <c r="J1680" s="414">
        <v>200</v>
      </c>
      <c r="K1680" s="396"/>
      <c r="L1680" s="396"/>
      <c r="M1680" s="396">
        <v>43110</v>
      </c>
      <c r="N1680" s="396"/>
      <c r="O1680" s="394">
        <v>9782747088244</v>
      </c>
      <c r="P1680" s="451" t="s">
        <v>511</v>
      </c>
      <c r="Q1680" s="394">
        <v>1626793</v>
      </c>
      <c r="R1680" s="398">
        <v>9.9</v>
      </c>
      <c r="S1680" s="398">
        <f t="shared" si="290"/>
        <v>9.3838862559241711</v>
      </c>
      <c r="T1680" s="452">
        <v>5.5E-2</v>
      </c>
      <c r="U1680" s="1077"/>
      <c r="V1680" s="400">
        <f t="shared" si="288"/>
        <v>0</v>
      </c>
      <c r="W1680" s="401">
        <f t="shared" si="291"/>
        <v>0</v>
      </c>
      <c r="X1680" s="402"/>
      <c r="Y1680" s="402"/>
      <c r="Z1680" s="402"/>
      <c r="AA1680" s="402"/>
      <c r="AB1680" s="402"/>
      <c r="AC1680" s="403">
        <f t="shared" si="289"/>
        <v>0</v>
      </c>
      <c r="AD1680" s="404">
        <f>IF($AC$2430&lt;85,AC1680,AC1680-(AC1680*'EN-TÊTE DÉLÉGUES'!$C$37))</f>
        <v>0</v>
      </c>
      <c r="AE1680" s="405">
        <f t="shared" si="292"/>
        <v>5.5E-2</v>
      </c>
      <c r="AF1680" s="406">
        <f t="shared" si="286"/>
        <v>0</v>
      </c>
      <c r="AG1680" s="407">
        <f t="shared" si="287"/>
        <v>0</v>
      </c>
    </row>
    <row r="1681" spans="1:36" s="408" customFormat="1" ht="12" customHeight="1" x14ac:dyDescent="0.15">
      <c r="A1681" s="449">
        <v>9791036338762</v>
      </c>
      <c r="B1681" s="395">
        <v>80</v>
      </c>
      <c r="C1681" s="393" t="s">
        <v>651</v>
      </c>
      <c r="D1681" s="514" t="s">
        <v>382</v>
      </c>
      <c r="E1681" s="514" t="s">
        <v>4</v>
      </c>
      <c r="F1681" s="514" t="s">
        <v>210</v>
      </c>
      <c r="G1681" s="450" t="s">
        <v>3709</v>
      </c>
      <c r="H1681" s="394">
        <f>VLOOKUP(A1681,'02.04.2024'!$A$2:$D$70989,3,FALSE)</f>
        <v>1019</v>
      </c>
      <c r="I1681" s="395"/>
      <c r="J1681" s="414">
        <v>200</v>
      </c>
      <c r="K1681" s="396"/>
      <c r="L1681" s="396"/>
      <c r="M1681" s="396">
        <v>44657</v>
      </c>
      <c r="N1681" s="395"/>
      <c r="O1681" s="394">
        <v>9791036338762</v>
      </c>
      <c r="P1681" s="414" t="s">
        <v>3348</v>
      </c>
      <c r="Q1681" s="414">
        <v>7627210</v>
      </c>
      <c r="R1681" s="398">
        <v>9.9</v>
      </c>
      <c r="S1681" s="398">
        <f t="shared" si="290"/>
        <v>9.3838862559241711</v>
      </c>
      <c r="T1681" s="452">
        <v>5.5E-2</v>
      </c>
      <c r="U1681" s="1077"/>
      <c r="V1681" s="400">
        <f t="shared" si="288"/>
        <v>0</v>
      </c>
      <c r="W1681" s="401">
        <f t="shared" si="291"/>
        <v>0</v>
      </c>
      <c r="X1681" s="402"/>
      <c r="Y1681" s="402"/>
      <c r="Z1681" s="402"/>
      <c r="AA1681" s="402"/>
      <c r="AB1681" s="402"/>
      <c r="AC1681" s="403">
        <f t="shared" si="289"/>
        <v>0</v>
      </c>
      <c r="AD1681" s="404">
        <f>IF($AC$2430&lt;85,AC1681,AC1681-(AC1681*'EN-TÊTE DÉLÉGUES'!$C$37))</f>
        <v>0</v>
      </c>
      <c r="AE1681" s="405">
        <f t="shared" si="292"/>
        <v>5.5E-2</v>
      </c>
      <c r="AF1681" s="406">
        <f t="shared" ref="AF1681:AF1739" si="293">+AD1681*AE1681</f>
        <v>0</v>
      </c>
      <c r="AG1681" s="407">
        <f t="shared" ref="AG1681:AG1739" si="294">+AD1681+AF1681</f>
        <v>0</v>
      </c>
    </row>
    <row r="1682" spans="1:36" s="408" customFormat="1" ht="12" customHeight="1" x14ac:dyDescent="0.15">
      <c r="A1682" s="391">
        <v>9791036343353</v>
      </c>
      <c r="B1682" s="395">
        <v>80</v>
      </c>
      <c r="C1682" s="393" t="s">
        <v>651</v>
      </c>
      <c r="D1682" s="514" t="s">
        <v>382</v>
      </c>
      <c r="E1682" s="514" t="s">
        <v>4</v>
      </c>
      <c r="F1682" s="514" t="s">
        <v>210</v>
      </c>
      <c r="G1682" s="393" t="s">
        <v>3772</v>
      </c>
      <c r="H1682" s="394">
        <f>VLOOKUP(A1682,'02.04.2024'!$A$2:$D$70989,3,FALSE)</f>
        <v>2872</v>
      </c>
      <c r="I1682" s="394"/>
      <c r="J1682" s="395">
        <v>200</v>
      </c>
      <c r="K1682" s="396"/>
      <c r="L1682" s="396"/>
      <c r="M1682" s="396">
        <v>44797</v>
      </c>
      <c r="N1682" s="396"/>
      <c r="O1682" s="397">
        <v>9791036343353</v>
      </c>
      <c r="P1682" s="397" t="s">
        <v>3773</v>
      </c>
      <c r="Q1682" s="397">
        <v>1354501</v>
      </c>
      <c r="R1682" s="490">
        <v>9.9</v>
      </c>
      <c r="S1682" s="398">
        <f t="shared" si="290"/>
        <v>9.3838862559241711</v>
      </c>
      <c r="T1682" s="452">
        <v>5.5E-2</v>
      </c>
      <c r="U1682" s="1077"/>
      <c r="V1682" s="400">
        <f t="shared" si="288"/>
        <v>0</v>
      </c>
      <c r="W1682" s="401">
        <f t="shared" si="291"/>
        <v>0</v>
      </c>
      <c r="X1682" s="491"/>
      <c r="Y1682" s="402"/>
      <c r="Z1682" s="402"/>
      <c r="AA1682" s="402"/>
      <c r="AB1682" s="402"/>
      <c r="AC1682" s="453">
        <f t="shared" si="289"/>
        <v>0</v>
      </c>
      <c r="AD1682" s="454">
        <f>IF($AC$2430&lt;85,AC1682,AC1682-(AC1682*'EN-TÊTE DÉLÉGUES'!$C$37))</f>
        <v>0</v>
      </c>
      <c r="AE1682" s="455">
        <f t="shared" si="292"/>
        <v>5.5E-2</v>
      </c>
      <c r="AF1682" s="456">
        <f t="shared" si="293"/>
        <v>0</v>
      </c>
      <c r="AG1682" s="457">
        <f t="shared" si="294"/>
        <v>0</v>
      </c>
      <c r="AH1682" s="492"/>
    </row>
    <row r="1683" spans="1:36" s="446" customFormat="1" ht="12" customHeight="1" x14ac:dyDescent="0.15">
      <c r="A1683" s="427">
        <v>9791036354564</v>
      </c>
      <c r="B1683" s="432">
        <v>80</v>
      </c>
      <c r="C1683" s="429" t="s">
        <v>651</v>
      </c>
      <c r="D1683" s="592" t="s">
        <v>382</v>
      </c>
      <c r="E1683" s="592" t="s">
        <v>4</v>
      </c>
      <c r="F1683" s="592" t="s">
        <v>210</v>
      </c>
      <c r="G1683" s="430" t="s">
        <v>4434</v>
      </c>
      <c r="H1683" s="431">
        <f>VLOOKUP(A1683,'02.04.2024'!$A$2:$D$70989,3,FALSE)</f>
        <v>1244</v>
      </c>
      <c r="I1683" s="432"/>
      <c r="J1683" s="432">
        <v>200</v>
      </c>
      <c r="K1683" s="433"/>
      <c r="L1683" s="433"/>
      <c r="M1683" s="433">
        <v>45161</v>
      </c>
      <c r="N1683" s="433" t="s">
        <v>1811</v>
      </c>
      <c r="O1683" s="434">
        <v>9791036354564</v>
      </c>
      <c r="P1683" s="435" t="s">
        <v>4433</v>
      </c>
      <c r="Q1683" s="434">
        <v>1022729</v>
      </c>
      <c r="R1683" s="436">
        <v>9.9</v>
      </c>
      <c r="S1683" s="436">
        <f t="shared" si="290"/>
        <v>9.3838862559241711</v>
      </c>
      <c r="T1683" s="486">
        <v>5.5E-2</v>
      </c>
      <c r="U1683" s="1082"/>
      <c r="V1683" s="438">
        <f t="shared" si="288"/>
        <v>0</v>
      </c>
      <c r="W1683" s="439">
        <f t="shared" si="291"/>
        <v>0</v>
      </c>
      <c r="X1683" s="493"/>
      <c r="Y1683" s="440"/>
      <c r="Z1683" s="440"/>
      <c r="AA1683" s="440"/>
      <c r="AB1683" s="440"/>
      <c r="AC1683" s="441">
        <f t="shared" si="289"/>
        <v>0</v>
      </c>
      <c r="AD1683" s="442">
        <f>IF($AC$2430&lt;85,AC1683,AC1683-(AC1683*'EN-TÊTE DÉLÉGUES'!$C$37))</f>
        <v>0</v>
      </c>
      <c r="AE1683" s="443">
        <f t="shared" si="292"/>
        <v>5.5E-2</v>
      </c>
      <c r="AF1683" s="444">
        <f t="shared" si="293"/>
        <v>0</v>
      </c>
      <c r="AG1683" s="445">
        <f t="shared" si="294"/>
        <v>0</v>
      </c>
    </row>
    <row r="1684" spans="1:36" s="446" customFormat="1" ht="12" customHeight="1" x14ac:dyDescent="0.15">
      <c r="A1684" s="937">
        <v>9791036355622</v>
      </c>
      <c r="B1684" s="938">
        <v>80</v>
      </c>
      <c r="C1684" s="939" t="s">
        <v>651</v>
      </c>
      <c r="D1684" s="956" t="s">
        <v>382</v>
      </c>
      <c r="E1684" s="956" t="s">
        <v>4</v>
      </c>
      <c r="F1684" s="956" t="s">
        <v>210</v>
      </c>
      <c r="G1684" s="939" t="s">
        <v>4849</v>
      </c>
      <c r="H1684" s="941">
        <f>VLOOKUP(A1684,'02.04.2024'!$A$2:$D$70989,3,FALSE)</f>
        <v>2310</v>
      </c>
      <c r="I1684" s="941"/>
      <c r="J1684" s="938">
        <v>200</v>
      </c>
      <c r="K1684" s="942"/>
      <c r="L1684" s="942"/>
      <c r="M1684" s="942">
        <v>45350</v>
      </c>
      <c r="N1684" s="942" t="s">
        <v>1811</v>
      </c>
      <c r="O1684" s="943">
        <v>9791036355622</v>
      </c>
      <c r="P1684" s="943" t="s">
        <v>4850</v>
      </c>
      <c r="Q1684" s="943">
        <v>1089763</v>
      </c>
      <c r="R1684" s="954">
        <v>9.9</v>
      </c>
      <c r="S1684" s="945">
        <f t="shared" si="290"/>
        <v>9.3838862559241711</v>
      </c>
      <c r="T1684" s="955">
        <v>5.5E-2</v>
      </c>
      <c r="U1684" s="1082"/>
      <c r="V1684" s="947">
        <f t="shared" si="288"/>
        <v>0</v>
      </c>
      <c r="W1684" s="948">
        <f t="shared" si="291"/>
        <v>0</v>
      </c>
      <c r="X1684" s="493"/>
      <c r="Y1684" s="440"/>
      <c r="Z1684" s="440"/>
      <c r="AA1684" s="440"/>
      <c r="AB1684" s="440"/>
      <c r="AC1684" s="441">
        <f t="shared" si="289"/>
        <v>0</v>
      </c>
      <c r="AD1684" s="442">
        <f>IF($AC$2430&lt;85,AC1684,AC1684-(AC1684*'EN-TÊTE DÉLÉGUES'!$C$37))</f>
        <v>0</v>
      </c>
      <c r="AE1684" s="443">
        <f t="shared" si="292"/>
        <v>5.5E-2</v>
      </c>
      <c r="AF1684" s="444">
        <f t="shared" si="293"/>
        <v>0</v>
      </c>
      <c r="AG1684" s="445">
        <f t="shared" si="294"/>
        <v>0</v>
      </c>
      <c r="AH1684" s="602"/>
    </row>
    <row r="1685" spans="1:36" ht="12" customHeight="1" x14ac:dyDescent="0.15">
      <c r="A1685" s="98">
        <v>9791036355615</v>
      </c>
      <c r="B1685" s="356">
        <v>80</v>
      </c>
      <c r="C1685" s="99" t="s">
        <v>651</v>
      </c>
      <c r="D1685" s="99" t="s">
        <v>382</v>
      </c>
      <c r="E1685" s="99" t="s">
        <v>4</v>
      </c>
      <c r="F1685" s="99" t="s">
        <v>210</v>
      </c>
      <c r="G1685" s="99" t="s">
        <v>5160</v>
      </c>
      <c r="H1685" s="100">
        <f>VLOOKUP(A1685,'02.04.2024'!$A$2:$D$70989,3,FALSE)</f>
        <v>0</v>
      </c>
      <c r="I1685" s="101"/>
      <c r="J1685" s="101">
        <v>100</v>
      </c>
      <c r="K1685" s="121"/>
      <c r="L1685" s="121">
        <v>45406</v>
      </c>
      <c r="M1685" s="121"/>
      <c r="N1685" s="121" t="s">
        <v>1811</v>
      </c>
      <c r="O1685" s="102">
        <v>9791036355615</v>
      </c>
      <c r="P1685" s="103" t="s">
        <v>5161</v>
      </c>
      <c r="Q1685" s="101">
        <v>1089640</v>
      </c>
      <c r="R1685" s="124">
        <v>9.9</v>
      </c>
      <c r="S1685" s="124">
        <f t="shared" si="290"/>
        <v>9.3838862559241711</v>
      </c>
      <c r="T1685" s="355">
        <v>5.5E-2</v>
      </c>
      <c r="U1685" s="1077"/>
      <c r="V1685" s="240">
        <f t="shared" si="288"/>
        <v>0</v>
      </c>
      <c r="W1685" s="196">
        <f t="shared" si="291"/>
        <v>0</v>
      </c>
      <c r="X1685" s="662"/>
      <c r="AC1685" s="441">
        <f t="shared" si="289"/>
        <v>0</v>
      </c>
      <c r="AD1685" s="442">
        <f>IF($AC$2430&lt;85,AC1685,AC1685-(AC1685*'EN-TÊTE DÉLÉGUES'!$C$37))</f>
        <v>0</v>
      </c>
      <c r="AE1685" s="443">
        <f t="shared" si="292"/>
        <v>5.5E-2</v>
      </c>
      <c r="AF1685" s="444">
        <f t="shared" si="293"/>
        <v>0</v>
      </c>
      <c r="AG1685" s="445">
        <f t="shared" si="294"/>
        <v>0</v>
      </c>
      <c r="AH1685" s="447"/>
      <c r="AI1685" s="448"/>
      <c r="AJ1685" s="447"/>
    </row>
    <row r="1686" spans="1:36" s="446" customFormat="1" ht="12" customHeight="1" x14ac:dyDescent="0.15">
      <c r="A1686" s="937">
        <v>9791036358906</v>
      </c>
      <c r="B1686" s="938">
        <v>80</v>
      </c>
      <c r="C1686" s="939" t="s">
        <v>651</v>
      </c>
      <c r="D1686" s="956" t="s">
        <v>382</v>
      </c>
      <c r="E1686" s="956" t="s">
        <v>4</v>
      </c>
      <c r="F1686" s="956" t="s">
        <v>210</v>
      </c>
      <c r="G1686" s="939" t="s">
        <v>4852</v>
      </c>
      <c r="H1686" s="941">
        <f>VLOOKUP(A1686,'02.04.2024'!$A$2:$D$70989,3,FALSE)</f>
        <v>1948</v>
      </c>
      <c r="I1686" s="941"/>
      <c r="J1686" s="938">
        <v>200</v>
      </c>
      <c r="K1686" s="942"/>
      <c r="L1686" s="942"/>
      <c r="M1686" s="942">
        <v>45350</v>
      </c>
      <c r="N1686" s="942" t="s">
        <v>1811</v>
      </c>
      <c r="O1686" s="943">
        <v>9791036358906</v>
      </c>
      <c r="P1686" s="943" t="s">
        <v>4851</v>
      </c>
      <c r="Q1686" s="943">
        <v>4479534</v>
      </c>
      <c r="R1686" s="954">
        <v>9.9</v>
      </c>
      <c r="S1686" s="945">
        <f t="shared" si="290"/>
        <v>9.3838862559241711</v>
      </c>
      <c r="T1686" s="955">
        <v>5.5E-2</v>
      </c>
      <c r="U1686" s="1082"/>
      <c r="V1686" s="947">
        <f t="shared" si="288"/>
        <v>0</v>
      </c>
      <c r="W1686" s="948">
        <f t="shared" si="291"/>
        <v>0</v>
      </c>
      <c r="X1686" s="493"/>
      <c r="Y1686" s="440"/>
      <c r="Z1686" s="440"/>
      <c r="AA1686" s="440"/>
      <c r="AB1686" s="440"/>
      <c r="AC1686" s="441">
        <f t="shared" si="289"/>
        <v>0</v>
      </c>
      <c r="AD1686" s="442">
        <f>IF($AC$2430&lt;85,AC1686,AC1686-(AC1686*'EN-TÊTE DÉLÉGUES'!$C$37))</f>
        <v>0</v>
      </c>
      <c r="AE1686" s="443">
        <f t="shared" si="292"/>
        <v>5.5E-2</v>
      </c>
      <c r="AF1686" s="444">
        <f t="shared" si="293"/>
        <v>0</v>
      </c>
      <c r="AG1686" s="445">
        <f t="shared" si="294"/>
        <v>0</v>
      </c>
      <c r="AH1686" s="602"/>
    </row>
    <row r="1687" spans="1:36" s="446" customFormat="1" ht="12" customHeight="1" x14ac:dyDescent="0.15">
      <c r="A1687" s="427">
        <v>9791036347191</v>
      </c>
      <c r="B1687" s="432">
        <v>80</v>
      </c>
      <c r="C1687" s="430" t="s">
        <v>651</v>
      </c>
      <c r="D1687" s="430" t="s">
        <v>382</v>
      </c>
      <c r="E1687" s="430" t="s">
        <v>4</v>
      </c>
      <c r="F1687" s="430" t="s">
        <v>5555</v>
      </c>
      <c r="G1687" s="430" t="s">
        <v>5153</v>
      </c>
      <c r="H1687" s="431">
        <f>VLOOKUP(A1687,'02.04.2024'!$A$2:$D$70989,3,FALSE)</f>
        <v>2321</v>
      </c>
      <c r="I1687" s="432"/>
      <c r="J1687" s="432">
        <v>200</v>
      </c>
      <c r="K1687" s="433"/>
      <c r="L1687" s="433"/>
      <c r="M1687" s="433">
        <v>45035</v>
      </c>
      <c r="N1687" s="433" t="s">
        <v>1811</v>
      </c>
      <c r="O1687" s="434">
        <v>9791036347191</v>
      </c>
      <c r="P1687" s="435" t="s">
        <v>4265</v>
      </c>
      <c r="Q1687" s="434">
        <v>3598552</v>
      </c>
      <c r="R1687" s="436">
        <v>11.9</v>
      </c>
      <c r="S1687" s="436">
        <f t="shared" si="290"/>
        <v>11.279620853080569</v>
      </c>
      <c r="T1687" s="437">
        <v>5.5E-2</v>
      </c>
      <c r="U1687" s="1082"/>
      <c r="V1687" s="438">
        <f t="shared" si="288"/>
        <v>0</v>
      </c>
      <c r="W1687" s="439">
        <f t="shared" si="291"/>
        <v>0</v>
      </c>
      <c r="X1687" s="440"/>
      <c r="Y1687" s="440"/>
      <c r="Z1687" s="440"/>
      <c r="AA1687" s="440"/>
      <c r="AB1687" s="440"/>
      <c r="AC1687" s="453">
        <f t="shared" si="289"/>
        <v>0</v>
      </c>
      <c r="AD1687" s="454">
        <f>IF($AC$2430&lt;85,AC1687,AC1687-(AC1687*'EN-TÊTE DÉLÉGUES'!$C$37))</f>
        <v>0</v>
      </c>
      <c r="AE1687" s="455">
        <f t="shared" si="292"/>
        <v>5.5E-2</v>
      </c>
      <c r="AF1687" s="456">
        <f t="shared" si="293"/>
        <v>0</v>
      </c>
      <c r="AG1687" s="457">
        <f t="shared" si="294"/>
        <v>0</v>
      </c>
    </row>
    <row r="1688" spans="1:36" ht="12" customHeight="1" x14ac:dyDescent="0.15">
      <c r="A1688" s="98">
        <v>9791036370656</v>
      </c>
      <c r="B1688" s="356">
        <v>80</v>
      </c>
      <c r="C1688" s="99" t="s">
        <v>651</v>
      </c>
      <c r="D1688" s="99" t="s">
        <v>382</v>
      </c>
      <c r="E1688" s="99" t="s">
        <v>4</v>
      </c>
      <c r="F1688" s="99" t="s">
        <v>5555</v>
      </c>
      <c r="G1688" s="99" t="s">
        <v>5149</v>
      </c>
      <c r="H1688" s="100">
        <f>VLOOKUP(A1688,'02.04.2024'!$A$2:$D$70989,3,FALSE)</f>
        <v>0</v>
      </c>
      <c r="I1688" s="101"/>
      <c r="J1688" s="101">
        <v>100</v>
      </c>
      <c r="K1688" s="121"/>
      <c r="L1688" s="121">
        <v>45406</v>
      </c>
      <c r="M1688" s="121"/>
      <c r="N1688" s="121" t="s">
        <v>1811</v>
      </c>
      <c r="O1688" s="102">
        <v>9791036370656</v>
      </c>
      <c r="P1688" s="103" t="s">
        <v>5150</v>
      </c>
      <c r="Q1688" s="101">
        <v>6406972</v>
      </c>
      <c r="R1688" s="124">
        <v>11.9</v>
      </c>
      <c r="S1688" s="124">
        <f t="shared" si="290"/>
        <v>11.279620853080569</v>
      </c>
      <c r="T1688" s="355">
        <v>5.5E-2</v>
      </c>
      <c r="U1688" s="1077"/>
      <c r="V1688" s="240">
        <f t="shared" si="288"/>
        <v>0</v>
      </c>
      <c r="W1688" s="196">
        <f t="shared" si="291"/>
        <v>0</v>
      </c>
      <c r="AC1688" s="441">
        <f t="shared" si="289"/>
        <v>0</v>
      </c>
      <c r="AD1688" s="442">
        <f>IF($AC$2430&lt;85,AC1688,AC1688-(AC1688*'EN-TÊTE DÉLÉGUES'!$C$37))</f>
        <v>0</v>
      </c>
      <c r="AE1688" s="443">
        <f t="shared" si="292"/>
        <v>5.5E-2</v>
      </c>
      <c r="AF1688" s="444">
        <f t="shared" si="293"/>
        <v>0</v>
      </c>
      <c r="AG1688" s="445">
        <f t="shared" si="294"/>
        <v>0</v>
      </c>
      <c r="AH1688" s="447"/>
      <c r="AI1688" s="448"/>
      <c r="AJ1688" s="447"/>
    </row>
    <row r="1689" spans="1:36" ht="12" customHeight="1" x14ac:dyDescent="0.15">
      <c r="A1689" s="98">
        <v>9791036360572</v>
      </c>
      <c r="B1689" s="356">
        <v>80</v>
      </c>
      <c r="C1689" s="99" t="s">
        <v>651</v>
      </c>
      <c r="D1689" s="99" t="s">
        <v>382</v>
      </c>
      <c r="E1689" s="99" t="s">
        <v>4</v>
      </c>
      <c r="F1689" s="99" t="s">
        <v>5555</v>
      </c>
      <c r="G1689" s="99" t="s">
        <v>5151</v>
      </c>
      <c r="H1689" s="100">
        <f>VLOOKUP(A1689,'02.04.2024'!$A$2:$D$70989,3,FALSE)</f>
        <v>0</v>
      </c>
      <c r="I1689" s="101"/>
      <c r="J1689" s="101">
        <v>100</v>
      </c>
      <c r="K1689" s="121"/>
      <c r="L1689" s="121">
        <v>45406</v>
      </c>
      <c r="M1689" s="121"/>
      <c r="N1689" s="121" t="s">
        <v>1811</v>
      </c>
      <c r="O1689" s="102">
        <v>9791036360572</v>
      </c>
      <c r="P1689" s="103" t="s">
        <v>5152</v>
      </c>
      <c r="Q1689" s="101">
        <v>5601758</v>
      </c>
      <c r="R1689" s="124">
        <v>11.9</v>
      </c>
      <c r="S1689" s="124">
        <f t="shared" si="290"/>
        <v>11.279620853080569</v>
      </c>
      <c r="T1689" s="355">
        <v>5.5E-2</v>
      </c>
      <c r="U1689" s="1077"/>
      <c r="V1689" s="240">
        <f t="shared" si="288"/>
        <v>0</v>
      </c>
      <c r="W1689" s="196">
        <f t="shared" si="291"/>
        <v>0</v>
      </c>
      <c r="AC1689" s="441">
        <f t="shared" si="289"/>
        <v>0</v>
      </c>
      <c r="AD1689" s="442">
        <f>IF($AC$2430&lt;85,AC1689,AC1689-(AC1689*'EN-TÊTE DÉLÉGUES'!$C$37))</f>
        <v>0</v>
      </c>
      <c r="AE1689" s="443">
        <f t="shared" si="292"/>
        <v>5.5E-2</v>
      </c>
      <c r="AF1689" s="444">
        <f t="shared" si="293"/>
        <v>0</v>
      </c>
      <c r="AG1689" s="445">
        <f t="shared" si="294"/>
        <v>0</v>
      </c>
      <c r="AH1689" s="447"/>
      <c r="AI1689" s="448"/>
      <c r="AJ1689" s="447"/>
    </row>
    <row r="1690" spans="1:36" s="408" customFormat="1" ht="12" customHeight="1" x14ac:dyDescent="0.15">
      <c r="A1690" s="391">
        <v>9791036312427</v>
      </c>
      <c r="B1690" s="395">
        <v>81</v>
      </c>
      <c r="C1690" s="393" t="s">
        <v>651</v>
      </c>
      <c r="D1690" s="393" t="s">
        <v>382</v>
      </c>
      <c r="E1690" s="393" t="s">
        <v>4</v>
      </c>
      <c r="F1690" s="393" t="s">
        <v>3073</v>
      </c>
      <c r="G1690" s="450" t="s">
        <v>1934</v>
      </c>
      <c r="H1690" s="394">
        <f>VLOOKUP(A1690,'02.04.2024'!$A$2:$D$70989,3,FALSE)</f>
        <v>2266</v>
      </c>
      <c r="I1690" s="395"/>
      <c r="J1690" s="395">
        <v>200</v>
      </c>
      <c r="K1690" s="396"/>
      <c r="L1690" s="396"/>
      <c r="M1690" s="396">
        <v>43901</v>
      </c>
      <c r="N1690" s="396"/>
      <c r="O1690" s="397">
        <v>9791036312427</v>
      </c>
      <c r="P1690" s="409" t="s">
        <v>1935</v>
      </c>
      <c r="Q1690" s="397">
        <v>5967648</v>
      </c>
      <c r="R1690" s="398">
        <v>15.5</v>
      </c>
      <c r="S1690" s="398">
        <f t="shared" si="290"/>
        <v>14.691943127962086</v>
      </c>
      <c r="T1690" s="399">
        <v>5.5E-2</v>
      </c>
      <c r="U1690" s="1077"/>
      <c r="V1690" s="400">
        <f t="shared" si="288"/>
        <v>0</v>
      </c>
      <c r="W1690" s="401">
        <f t="shared" si="291"/>
        <v>0</v>
      </c>
      <c r="X1690" s="402"/>
      <c r="Y1690" s="402"/>
      <c r="Z1690" s="402"/>
      <c r="AA1690" s="402"/>
      <c r="AB1690" s="402"/>
      <c r="AC1690" s="403">
        <f t="shared" si="289"/>
        <v>0</v>
      </c>
      <c r="AD1690" s="404">
        <f>IF($AC$2430&lt;85,AC1690,AC1690-(AC1690*'EN-TÊTE DÉLÉGUES'!$C$37))</f>
        <v>0</v>
      </c>
      <c r="AE1690" s="405">
        <f t="shared" si="292"/>
        <v>5.5E-2</v>
      </c>
      <c r="AF1690" s="406">
        <f t="shared" si="293"/>
        <v>0</v>
      </c>
      <c r="AG1690" s="407">
        <f t="shared" si="294"/>
        <v>0</v>
      </c>
    </row>
    <row r="1691" spans="1:36" s="446" customFormat="1" ht="12" customHeight="1" x14ac:dyDescent="0.15">
      <c r="A1691" s="427">
        <v>9791036344107</v>
      </c>
      <c r="B1691" s="432">
        <v>81</v>
      </c>
      <c r="C1691" s="430" t="s">
        <v>651</v>
      </c>
      <c r="D1691" s="430" t="s">
        <v>382</v>
      </c>
      <c r="E1691" s="430" t="s">
        <v>4</v>
      </c>
      <c r="F1691" s="430" t="s">
        <v>3073</v>
      </c>
      <c r="G1691" s="430" t="s">
        <v>4264</v>
      </c>
      <c r="H1691" s="431">
        <f>VLOOKUP(A1691,'02.04.2024'!$A$2:$D$70989,3,FALSE)</f>
        <v>291</v>
      </c>
      <c r="I1691" s="432"/>
      <c r="J1691" s="432">
        <v>200</v>
      </c>
      <c r="K1691" s="433">
        <v>45418</v>
      </c>
      <c r="L1691" s="433"/>
      <c r="M1691" s="433">
        <v>45035</v>
      </c>
      <c r="N1691" s="433" t="s">
        <v>1811</v>
      </c>
      <c r="O1691" s="434">
        <v>9791036344107</v>
      </c>
      <c r="P1691" s="435" t="s">
        <v>4263</v>
      </c>
      <c r="Q1691" s="434">
        <v>1798279</v>
      </c>
      <c r="R1691" s="436">
        <v>15.5</v>
      </c>
      <c r="S1691" s="436">
        <f t="shared" si="290"/>
        <v>14.691943127962086</v>
      </c>
      <c r="T1691" s="437">
        <v>5.5E-2</v>
      </c>
      <c r="U1691" s="1082"/>
      <c r="V1691" s="438">
        <f t="shared" si="288"/>
        <v>0</v>
      </c>
      <c r="W1691" s="439">
        <f t="shared" si="291"/>
        <v>0</v>
      </c>
      <c r="X1691" s="440"/>
      <c r="Y1691" s="440"/>
      <c r="Z1691" s="440"/>
      <c r="AA1691" s="440"/>
      <c r="AB1691" s="440"/>
      <c r="AC1691" s="453">
        <f t="shared" si="289"/>
        <v>0</v>
      </c>
      <c r="AD1691" s="454">
        <f>IF($AC$2430&lt;85,AC1691,AC1691-(AC1691*'EN-TÊTE DÉLÉGUES'!$C$37))</f>
        <v>0</v>
      </c>
      <c r="AE1691" s="455">
        <f t="shared" si="292"/>
        <v>5.5E-2</v>
      </c>
      <c r="AF1691" s="456">
        <f t="shared" si="293"/>
        <v>0</v>
      </c>
      <c r="AG1691" s="457">
        <f t="shared" si="294"/>
        <v>0</v>
      </c>
    </row>
    <row r="1692" spans="1:36" s="408" customFormat="1" ht="12" customHeight="1" x14ac:dyDescent="0.15">
      <c r="A1692" s="449">
        <v>9782747092036</v>
      </c>
      <c r="B1692" s="395">
        <v>81</v>
      </c>
      <c r="C1692" s="393" t="s">
        <v>651</v>
      </c>
      <c r="D1692" s="393" t="s">
        <v>382</v>
      </c>
      <c r="E1692" s="393" t="s">
        <v>4</v>
      </c>
      <c r="F1692" s="393" t="s">
        <v>3073</v>
      </c>
      <c r="G1692" s="450" t="s">
        <v>1285</v>
      </c>
      <c r="H1692" s="394">
        <f>VLOOKUP(A1692,'02.04.2024'!$A$2:$D$70989,3,FALSE)</f>
        <v>751</v>
      </c>
      <c r="I1692" s="395"/>
      <c r="J1692" s="414">
        <v>200</v>
      </c>
      <c r="K1692" s="396"/>
      <c r="L1692" s="396"/>
      <c r="M1692" s="396">
        <v>43579</v>
      </c>
      <c r="N1692" s="396"/>
      <c r="O1692" s="394">
        <v>9782747092036</v>
      </c>
      <c r="P1692" s="451" t="s">
        <v>1152</v>
      </c>
      <c r="Q1692" s="394">
        <v>5319310</v>
      </c>
      <c r="R1692" s="398">
        <v>15.5</v>
      </c>
      <c r="S1692" s="398">
        <f t="shared" si="290"/>
        <v>14.691943127962086</v>
      </c>
      <c r="T1692" s="452">
        <v>5.5E-2</v>
      </c>
      <c r="U1692" s="1077"/>
      <c r="V1692" s="400">
        <f t="shared" si="288"/>
        <v>0</v>
      </c>
      <c r="W1692" s="401">
        <f t="shared" si="291"/>
        <v>0</v>
      </c>
      <c r="X1692" s="402"/>
      <c r="Y1692" s="402"/>
      <c r="Z1692" s="402"/>
      <c r="AA1692" s="402"/>
      <c r="AB1692" s="402"/>
      <c r="AC1692" s="403">
        <f t="shared" si="289"/>
        <v>0</v>
      </c>
      <c r="AD1692" s="404">
        <f>IF($AC$2430&lt;85,AC1692,AC1692-(AC1692*'EN-TÊTE DÉLÉGUES'!$C$37))</f>
        <v>0</v>
      </c>
      <c r="AE1692" s="405">
        <f t="shared" si="292"/>
        <v>5.5E-2</v>
      </c>
      <c r="AF1692" s="406">
        <f t="shared" si="293"/>
        <v>0</v>
      </c>
      <c r="AG1692" s="407">
        <f t="shared" si="294"/>
        <v>0</v>
      </c>
    </row>
    <row r="1693" spans="1:36" s="408" customFormat="1" ht="12" customHeight="1" x14ac:dyDescent="0.15">
      <c r="A1693" s="449">
        <v>9782747048279</v>
      </c>
      <c r="B1693" s="414">
        <v>81</v>
      </c>
      <c r="C1693" s="450" t="s">
        <v>651</v>
      </c>
      <c r="D1693" s="450" t="s">
        <v>382</v>
      </c>
      <c r="E1693" s="450" t="s">
        <v>4</v>
      </c>
      <c r="F1693" s="450" t="s">
        <v>3073</v>
      </c>
      <c r="G1693" s="450" t="s">
        <v>2925</v>
      </c>
      <c r="H1693" s="394">
        <f>VLOOKUP(A1693,'02.04.2024'!$A$2:$D$70989,3,FALSE)</f>
        <v>1247</v>
      </c>
      <c r="I1693" s="395"/>
      <c r="J1693" s="414">
        <v>200</v>
      </c>
      <c r="K1693" s="396"/>
      <c r="L1693" s="396"/>
      <c r="M1693" s="396">
        <v>41522</v>
      </c>
      <c r="N1693" s="396"/>
      <c r="O1693" s="394">
        <v>9782747048279</v>
      </c>
      <c r="P1693" s="451" t="s">
        <v>912</v>
      </c>
      <c r="Q1693" s="414">
        <v>3291826</v>
      </c>
      <c r="R1693" s="398">
        <v>15.5</v>
      </c>
      <c r="S1693" s="398">
        <f t="shared" si="290"/>
        <v>14.691943127962086</v>
      </c>
      <c r="T1693" s="452">
        <v>5.5E-2</v>
      </c>
      <c r="U1693" s="1077"/>
      <c r="V1693" s="400">
        <f t="shared" si="288"/>
        <v>0</v>
      </c>
      <c r="W1693" s="401">
        <f t="shared" si="291"/>
        <v>0</v>
      </c>
      <c r="X1693" s="402"/>
      <c r="Y1693" s="402"/>
      <c r="Z1693" s="402"/>
      <c r="AA1693" s="402"/>
      <c r="AB1693" s="402"/>
      <c r="AC1693" s="403">
        <f t="shared" si="289"/>
        <v>0</v>
      </c>
      <c r="AD1693" s="404">
        <f>IF($AC$2430&lt;85,AC1693,AC1693-(AC1693*'EN-TÊTE DÉLÉGUES'!$C$37))</f>
        <v>0</v>
      </c>
      <c r="AE1693" s="405">
        <f t="shared" si="292"/>
        <v>5.5E-2</v>
      </c>
      <c r="AF1693" s="406">
        <f t="shared" si="293"/>
        <v>0</v>
      </c>
      <c r="AG1693" s="407">
        <f t="shared" si="294"/>
        <v>0</v>
      </c>
    </row>
    <row r="1694" spans="1:36" s="408" customFormat="1" ht="12" customHeight="1" x14ac:dyDescent="0.15">
      <c r="A1694" s="449">
        <v>9791036305535</v>
      </c>
      <c r="B1694" s="395">
        <v>81</v>
      </c>
      <c r="C1694" s="393" t="s">
        <v>651</v>
      </c>
      <c r="D1694" s="393" t="s">
        <v>382</v>
      </c>
      <c r="E1694" s="393" t="s">
        <v>4</v>
      </c>
      <c r="F1694" s="393" t="s">
        <v>3073</v>
      </c>
      <c r="G1694" s="450" t="s">
        <v>3692</v>
      </c>
      <c r="H1694" s="394">
        <f>VLOOKUP(A1694,'02.04.2024'!$A$2:$D$70989,3,FALSE)</f>
        <v>150</v>
      </c>
      <c r="I1694" s="395"/>
      <c r="J1694" s="414">
        <v>200</v>
      </c>
      <c r="K1694" s="396"/>
      <c r="L1694" s="396"/>
      <c r="M1694" s="396">
        <v>43467</v>
      </c>
      <c r="N1694" s="396"/>
      <c r="O1694" s="394">
        <v>9791036305535</v>
      </c>
      <c r="P1694" s="451" t="s">
        <v>1054</v>
      </c>
      <c r="Q1694" s="394">
        <v>6436546</v>
      </c>
      <c r="R1694" s="398">
        <v>15.5</v>
      </c>
      <c r="S1694" s="398">
        <f t="shared" si="290"/>
        <v>14.691943127962086</v>
      </c>
      <c r="T1694" s="452">
        <v>5.5E-2</v>
      </c>
      <c r="U1694" s="1077"/>
      <c r="V1694" s="400">
        <f t="shared" si="288"/>
        <v>0</v>
      </c>
      <c r="W1694" s="401">
        <f t="shared" si="291"/>
        <v>0</v>
      </c>
      <c r="X1694" s="402"/>
      <c r="Y1694" s="402"/>
      <c r="Z1694" s="402"/>
      <c r="AA1694" s="402"/>
      <c r="AB1694" s="402"/>
      <c r="AC1694" s="403">
        <f t="shared" si="289"/>
        <v>0</v>
      </c>
      <c r="AD1694" s="404">
        <f>IF($AC$2430&lt;85,AC1694,AC1694-(AC1694*'EN-TÊTE DÉLÉGUES'!$C$37))</f>
        <v>0</v>
      </c>
      <c r="AE1694" s="405">
        <f t="shared" si="292"/>
        <v>5.5E-2</v>
      </c>
      <c r="AF1694" s="406">
        <f t="shared" si="293"/>
        <v>0</v>
      </c>
      <c r="AG1694" s="407">
        <f t="shared" si="294"/>
        <v>0</v>
      </c>
    </row>
    <row r="1695" spans="1:36" s="408" customFormat="1" ht="12" customHeight="1" x14ac:dyDescent="0.15">
      <c r="A1695" s="449">
        <v>9791036329081</v>
      </c>
      <c r="B1695" s="414">
        <v>81</v>
      </c>
      <c r="C1695" s="393" t="s">
        <v>651</v>
      </c>
      <c r="D1695" s="393" t="s">
        <v>382</v>
      </c>
      <c r="E1695" s="393" t="s">
        <v>4</v>
      </c>
      <c r="F1695" s="393" t="s">
        <v>3073</v>
      </c>
      <c r="G1695" s="450" t="s">
        <v>3693</v>
      </c>
      <c r="H1695" s="394">
        <f>VLOOKUP(A1695,'02.04.2024'!$A$2:$D$70989,3,FALSE)</f>
        <v>690</v>
      </c>
      <c r="I1695" s="395"/>
      <c r="J1695" s="414">
        <v>200</v>
      </c>
      <c r="K1695" s="396"/>
      <c r="L1695" s="396"/>
      <c r="M1695" s="396">
        <v>44671</v>
      </c>
      <c r="N1695" s="396"/>
      <c r="O1695" s="394">
        <v>9791036329081</v>
      </c>
      <c r="P1695" s="451" t="s">
        <v>3350</v>
      </c>
      <c r="Q1695" s="394">
        <v>2934536</v>
      </c>
      <c r="R1695" s="398">
        <v>15.5</v>
      </c>
      <c r="S1695" s="398">
        <f t="shared" si="290"/>
        <v>14.691943127962086</v>
      </c>
      <c r="T1695" s="452">
        <v>5.5E-2</v>
      </c>
      <c r="U1695" s="1077"/>
      <c r="V1695" s="400">
        <f t="shared" si="288"/>
        <v>0</v>
      </c>
      <c r="W1695" s="401">
        <f t="shared" si="291"/>
        <v>0</v>
      </c>
      <c r="X1695" s="402"/>
      <c r="Y1695" s="402"/>
      <c r="Z1695" s="402"/>
      <c r="AA1695" s="402"/>
      <c r="AB1695" s="402"/>
      <c r="AC1695" s="403">
        <f t="shared" si="289"/>
        <v>0</v>
      </c>
      <c r="AD1695" s="404">
        <f>IF($AC$2430&lt;85,AC1695,AC1695-(AC1695*'EN-TÊTE DÉLÉGUES'!$C$37))</f>
        <v>0</v>
      </c>
      <c r="AE1695" s="405">
        <f t="shared" si="292"/>
        <v>5.5E-2</v>
      </c>
      <c r="AF1695" s="406">
        <f t="shared" si="293"/>
        <v>0</v>
      </c>
      <c r="AG1695" s="407">
        <f t="shared" si="294"/>
        <v>0</v>
      </c>
    </row>
    <row r="1696" spans="1:36" s="446" customFormat="1" ht="12" customHeight="1" x14ac:dyDescent="0.15">
      <c r="A1696" s="427">
        <v>9791036356964</v>
      </c>
      <c r="B1696" s="432">
        <v>81</v>
      </c>
      <c r="C1696" s="430" t="s">
        <v>651</v>
      </c>
      <c r="D1696" s="430" t="s">
        <v>382</v>
      </c>
      <c r="E1696" s="430" t="s">
        <v>4</v>
      </c>
      <c r="F1696" s="430" t="s">
        <v>3073</v>
      </c>
      <c r="G1696" s="430" t="s">
        <v>4431</v>
      </c>
      <c r="H1696" s="431">
        <f>VLOOKUP(A1696,'02.04.2024'!$A$2:$D$70989,3,FALSE)</f>
        <v>2041</v>
      </c>
      <c r="I1696" s="432"/>
      <c r="J1696" s="432">
        <v>200</v>
      </c>
      <c r="K1696" s="433"/>
      <c r="L1696" s="433"/>
      <c r="M1696" s="433">
        <v>45175</v>
      </c>
      <c r="N1696" s="433" t="s">
        <v>1811</v>
      </c>
      <c r="O1696" s="434">
        <v>9791036356964</v>
      </c>
      <c r="P1696" s="435" t="s">
        <v>4432</v>
      </c>
      <c r="Q1696" s="434">
        <v>2531110</v>
      </c>
      <c r="R1696" s="436">
        <v>15.5</v>
      </c>
      <c r="S1696" s="436">
        <f t="shared" si="290"/>
        <v>14.691943127962086</v>
      </c>
      <c r="T1696" s="486">
        <v>5.5E-2</v>
      </c>
      <c r="U1696" s="1082"/>
      <c r="V1696" s="438">
        <f t="shared" si="288"/>
        <v>0</v>
      </c>
      <c r="W1696" s="439">
        <f t="shared" si="291"/>
        <v>0</v>
      </c>
      <c r="X1696" s="440"/>
      <c r="Y1696" s="440"/>
      <c r="Z1696" s="440"/>
      <c r="AA1696" s="440"/>
      <c r="AB1696" s="440"/>
      <c r="AC1696" s="441">
        <f t="shared" si="289"/>
        <v>0</v>
      </c>
      <c r="AD1696" s="442">
        <f>IF($AC$2430&lt;85,AC1696,AC1696-(AC1696*'EN-TÊTE DÉLÉGUES'!$C$37))</f>
        <v>0</v>
      </c>
      <c r="AE1696" s="443">
        <f t="shared" si="292"/>
        <v>5.5E-2</v>
      </c>
      <c r="AF1696" s="444">
        <f t="shared" si="293"/>
        <v>0</v>
      </c>
      <c r="AG1696" s="445">
        <f t="shared" si="294"/>
        <v>0</v>
      </c>
    </row>
    <row r="1697" spans="1:36" s="408" customFormat="1" ht="12" customHeight="1" x14ac:dyDescent="0.15">
      <c r="A1697" s="449">
        <v>9791036317163</v>
      </c>
      <c r="B1697" s="395">
        <v>81</v>
      </c>
      <c r="C1697" s="393" t="s">
        <v>651</v>
      </c>
      <c r="D1697" s="393" t="s">
        <v>382</v>
      </c>
      <c r="E1697" s="393" t="s">
        <v>4</v>
      </c>
      <c r="F1697" s="393" t="s">
        <v>3073</v>
      </c>
      <c r="G1697" s="450" t="s">
        <v>2177</v>
      </c>
      <c r="H1697" s="394">
        <f>VLOOKUP(A1697,'02.04.2024'!$A$2:$D$70989,3,FALSE)</f>
        <v>1835</v>
      </c>
      <c r="I1697" s="395"/>
      <c r="J1697" s="414">
        <v>300</v>
      </c>
      <c r="K1697" s="396"/>
      <c r="L1697" s="396"/>
      <c r="M1697" s="396">
        <v>44314</v>
      </c>
      <c r="N1697" s="396"/>
      <c r="O1697" s="394">
        <v>9791036317163</v>
      </c>
      <c r="P1697" s="451" t="s">
        <v>2176</v>
      </c>
      <c r="Q1697" s="394">
        <v>4125305</v>
      </c>
      <c r="R1697" s="398">
        <v>15.5</v>
      </c>
      <c r="S1697" s="398">
        <f t="shared" si="290"/>
        <v>14.691943127962086</v>
      </c>
      <c r="T1697" s="452">
        <v>5.5E-2</v>
      </c>
      <c r="U1697" s="1077"/>
      <c r="V1697" s="400">
        <f t="shared" si="288"/>
        <v>0</v>
      </c>
      <c r="W1697" s="401">
        <f t="shared" si="291"/>
        <v>0</v>
      </c>
      <c r="X1697" s="402"/>
      <c r="Y1697" s="402"/>
      <c r="Z1697" s="402"/>
      <c r="AA1697" s="402"/>
      <c r="AB1697" s="402"/>
      <c r="AC1697" s="403">
        <f t="shared" si="289"/>
        <v>0</v>
      </c>
      <c r="AD1697" s="404">
        <f>IF($AC$2430&lt;85,AC1697,AC1697-(AC1697*'EN-TÊTE DÉLÉGUES'!$C$37))</f>
        <v>0</v>
      </c>
      <c r="AE1697" s="405">
        <f t="shared" si="292"/>
        <v>5.5E-2</v>
      </c>
      <c r="AF1697" s="406">
        <f t="shared" si="293"/>
        <v>0</v>
      </c>
      <c r="AG1697" s="407">
        <f t="shared" si="294"/>
        <v>0</v>
      </c>
    </row>
    <row r="1698" spans="1:36" s="408" customFormat="1" ht="12" customHeight="1" x14ac:dyDescent="0.15">
      <c r="A1698" s="391">
        <v>9782747052283</v>
      </c>
      <c r="B1698" s="414">
        <v>81</v>
      </c>
      <c r="C1698" s="393" t="s">
        <v>651</v>
      </c>
      <c r="D1698" s="393" t="s">
        <v>382</v>
      </c>
      <c r="E1698" s="393" t="s">
        <v>4</v>
      </c>
      <c r="F1698" s="393" t="s">
        <v>3073</v>
      </c>
      <c r="G1698" s="450" t="s">
        <v>185</v>
      </c>
      <c r="H1698" s="394">
        <f>VLOOKUP(A1698,'02.04.2024'!$A$2:$D$70989,3,FALSE)</f>
        <v>2311</v>
      </c>
      <c r="I1698" s="395"/>
      <c r="J1698" s="395">
        <v>200</v>
      </c>
      <c r="K1698" s="396"/>
      <c r="L1698" s="396"/>
      <c r="M1698" s="396">
        <v>42068</v>
      </c>
      <c r="N1698" s="396"/>
      <c r="O1698" s="397">
        <v>9782747052283</v>
      </c>
      <c r="P1698" s="409" t="s">
        <v>186</v>
      </c>
      <c r="Q1698" s="397">
        <v>3276442</v>
      </c>
      <c r="R1698" s="398">
        <v>15.5</v>
      </c>
      <c r="S1698" s="398">
        <f t="shared" si="290"/>
        <v>14.691943127962086</v>
      </c>
      <c r="T1698" s="399">
        <v>5.5E-2</v>
      </c>
      <c r="U1698" s="1077"/>
      <c r="V1698" s="400">
        <f t="shared" si="288"/>
        <v>0</v>
      </c>
      <c r="W1698" s="401">
        <f t="shared" si="291"/>
        <v>0</v>
      </c>
      <c r="X1698" s="402"/>
      <c r="Y1698" s="402"/>
      <c r="Z1698" s="402"/>
      <c r="AA1698" s="402"/>
      <c r="AB1698" s="402"/>
      <c r="AC1698" s="403">
        <f t="shared" si="289"/>
        <v>0</v>
      </c>
      <c r="AD1698" s="404">
        <f>IF($AC$2430&lt;85,AC1698,AC1698-(AC1698*'EN-TÊTE DÉLÉGUES'!$C$37))</f>
        <v>0</v>
      </c>
      <c r="AE1698" s="405">
        <f t="shared" si="292"/>
        <v>5.5E-2</v>
      </c>
      <c r="AF1698" s="406">
        <f t="shared" si="293"/>
        <v>0</v>
      </c>
      <c r="AG1698" s="407">
        <f t="shared" si="294"/>
        <v>0</v>
      </c>
    </row>
    <row r="1699" spans="1:36" s="408" customFormat="1" ht="12" customHeight="1" x14ac:dyDescent="0.15">
      <c r="A1699" s="449">
        <v>9782747086066</v>
      </c>
      <c r="B1699" s="395">
        <v>81</v>
      </c>
      <c r="C1699" s="450" t="s">
        <v>651</v>
      </c>
      <c r="D1699" s="450" t="s">
        <v>382</v>
      </c>
      <c r="E1699" s="450" t="s">
        <v>4</v>
      </c>
      <c r="F1699" s="450" t="s">
        <v>3073</v>
      </c>
      <c r="G1699" s="450" t="s">
        <v>1284</v>
      </c>
      <c r="H1699" s="394">
        <f>VLOOKUP(A1699,'02.04.2024'!$A$2:$D$70989,3,FALSE)</f>
        <v>114</v>
      </c>
      <c r="I1699" s="395"/>
      <c r="J1699" s="414">
        <v>300</v>
      </c>
      <c r="K1699" s="396"/>
      <c r="L1699" s="396"/>
      <c r="M1699" s="396">
        <v>43222</v>
      </c>
      <c r="N1699" s="396"/>
      <c r="O1699" s="394">
        <v>9782747086066</v>
      </c>
      <c r="P1699" s="451" t="s">
        <v>532</v>
      </c>
      <c r="Q1699" s="394">
        <v>7886285</v>
      </c>
      <c r="R1699" s="398">
        <v>15.5</v>
      </c>
      <c r="S1699" s="398">
        <f t="shared" si="290"/>
        <v>14.691943127962086</v>
      </c>
      <c r="T1699" s="452">
        <v>5.5E-2</v>
      </c>
      <c r="U1699" s="1077"/>
      <c r="V1699" s="400">
        <f t="shared" si="288"/>
        <v>0</v>
      </c>
      <c r="W1699" s="401">
        <f t="shared" si="291"/>
        <v>0</v>
      </c>
      <c r="X1699" s="402"/>
      <c r="Y1699" s="402"/>
      <c r="Z1699" s="402"/>
      <c r="AA1699" s="402"/>
      <c r="AB1699" s="402"/>
      <c r="AC1699" s="403">
        <f t="shared" si="289"/>
        <v>0</v>
      </c>
      <c r="AD1699" s="404">
        <f>IF($AC$2430&lt;85,AC1699,AC1699-(AC1699*'EN-TÊTE DÉLÉGUES'!$C$37))</f>
        <v>0</v>
      </c>
      <c r="AE1699" s="405">
        <f t="shared" si="292"/>
        <v>5.5E-2</v>
      </c>
      <c r="AF1699" s="406">
        <f t="shared" si="293"/>
        <v>0</v>
      </c>
      <c r="AG1699" s="407">
        <f t="shared" si="294"/>
        <v>0</v>
      </c>
    </row>
    <row r="1700" spans="1:36" ht="12" customHeight="1" x14ac:dyDescent="0.15">
      <c r="A1700" s="98">
        <v>9791036349997</v>
      </c>
      <c r="B1700" s="356">
        <v>81</v>
      </c>
      <c r="C1700" s="99" t="s">
        <v>651</v>
      </c>
      <c r="D1700" s="99" t="s">
        <v>382</v>
      </c>
      <c r="E1700" s="99" t="s">
        <v>4</v>
      </c>
      <c r="F1700" s="99" t="s">
        <v>3073</v>
      </c>
      <c r="G1700" s="99" t="s">
        <v>5155</v>
      </c>
      <c r="H1700" s="100">
        <f>VLOOKUP(A1700,'02.04.2024'!$A$2:$D$70989,3,FALSE)</f>
        <v>0</v>
      </c>
      <c r="I1700" s="101"/>
      <c r="J1700" s="101">
        <v>100</v>
      </c>
      <c r="K1700" s="121"/>
      <c r="L1700" s="121">
        <v>45406</v>
      </c>
      <c r="M1700" s="121"/>
      <c r="N1700" s="121" t="s">
        <v>1811</v>
      </c>
      <c r="O1700" s="102">
        <v>9791036349997</v>
      </c>
      <c r="P1700" s="103" t="s">
        <v>5154</v>
      </c>
      <c r="Q1700" s="101">
        <v>5190716</v>
      </c>
      <c r="R1700" s="124">
        <v>15.5</v>
      </c>
      <c r="S1700" s="124">
        <f t="shared" si="290"/>
        <v>14.691943127962086</v>
      </c>
      <c r="T1700" s="355">
        <v>5.5E-2</v>
      </c>
      <c r="U1700" s="1077"/>
      <c r="V1700" s="240">
        <f t="shared" si="288"/>
        <v>0</v>
      </c>
      <c r="W1700" s="196">
        <f t="shared" si="291"/>
        <v>0</v>
      </c>
      <c r="AC1700" s="441">
        <f t="shared" si="289"/>
        <v>0</v>
      </c>
      <c r="AD1700" s="442">
        <f>IF($AC$2430&lt;85,AC1700,AC1700-(AC1700*'EN-TÊTE DÉLÉGUES'!$C$37))</f>
        <v>0</v>
      </c>
      <c r="AE1700" s="443">
        <f t="shared" si="292"/>
        <v>5.5E-2</v>
      </c>
      <c r="AF1700" s="444">
        <f t="shared" si="293"/>
        <v>0</v>
      </c>
      <c r="AG1700" s="445">
        <f t="shared" si="294"/>
        <v>0</v>
      </c>
      <c r="AH1700" s="447"/>
      <c r="AI1700" s="448"/>
      <c r="AJ1700" s="447"/>
    </row>
    <row r="1701" spans="1:36" s="509" customFormat="1" ht="12" customHeight="1" x14ac:dyDescent="0.15">
      <c r="A1701" s="495">
        <v>9791036326271</v>
      </c>
      <c r="B1701" s="510">
        <v>81</v>
      </c>
      <c r="C1701" s="497" t="s">
        <v>726</v>
      </c>
      <c r="D1701" s="497" t="s">
        <v>382</v>
      </c>
      <c r="E1701" s="497" t="s">
        <v>4</v>
      </c>
      <c r="F1701" s="497" t="s">
        <v>208</v>
      </c>
      <c r="G1701" s="497" t="s">
        <v>3355</v>
      </c>
      <c r="H1701" s="499">
        <f>VLOOKUP(A1701,'02.04.2024'!$A$2:$D$70989,3,FALSE)</f>
        <v>0</v>
      </c>
      <c r="I1701" s="500" t="s">
        <v>377</v>
      </c>
      <c r="J1701" s="510">
        <v>300</v>
      </c>
      <c r="K1701" s="501"/>
      <c r="L1701" s="501"/>
      <c r="M1701" s="501">
        <v>44727</v>
      </c>
      <c r="N1701" s="501"/>
      <c r="O1701" s="502">
        <v>9791036326271</v>
      </c>
      <c r="P1701" s="503" t="s">
        <v>3354</v>
      </c>
      <c r="Q1701" s="502">
        <v>8834219</v>
      </c>
      <c r="R1701" s="504">
        <v>11.5</v>
      </c>
      <c r="S1701" s="504">
        <f t="shared" si="290"/>
        <v>10.900473933649289</v>
      </c>
      <c r="T1701" s="505">
        <v>5.5E-2</v>
      </c>
      <c r="U1701" s="1079"/>
      <c r="V1701" s="506">
        <f t="shared" ref="V1701:V1759" si="295">AC1701</f>
        <v>0</v>
      </c>
      <c r="W1701" s="507">
        <f t="shared" si="291"/>
        <v>0</v>
      </c>
      <c r="X1701" s="508"/>
      <c r="Y1701" s="508"/>
      <c r="Z1701" s="508"/>
      <c r="AA1701" s="508"/>
      <c r="AB1701" s="508"/>
      <c r="AC1701" s="453">
        <f t="shared" si="289"/>
        <v>0</v>
      </c>
      <c r="AD1701" s="454">
        <f>IF($AC$2430&lt;85,AC1701,AC1701-(AC1701*'EN-TÊTE DÉLÉGUES'!$C$37))</f>
        <v>0</v>
      </c>
      <c r="AE1701" s="455">
        <f t="shared" si="292"/>
        <v>5.5E-2</v>
      </c>
      <c r="AF1701" s="456">
        <f t="shared" si="293"/>
        <v>0</v>
      </c>
      <c r="AG1701" s="457">
        <f t="shared" si="294"/>
        <v>0</v>
      </c>
    </row>
    <row r="1702" spans="1:36" ht="12" customHeight="1" x14ac:dyDescent="0.15">
      <c r="A1702" s="98">
        <v>9791036366048</v>
      </c>
      <c r="B1702" s="356">
        <v>81</v>
      </c>
      <c r="C1702" s="99" t="s">
        <v>726</v>
      </c>
      <c r="D1702" s="99" t="s">
        <v>382</v>
      </c>
      <c r="E1702" s="99" t="s">
        <v>4</v>
      </c>
      <c r="F1702" s="99" t="s">
        <v>208</v>
      </c>
      <c r="G1702" s="99" t="s">
        <v>5158</v>
      </c>
      <c r="H1702" s="100">
        <f>VLOOKUP(A1702,'02.04.2024'!$A$2:$D$70989,3,FALSE)</f>
        <v>0</v>
      </c>
      <c r="I1702" s="101"/>
      <c r="J1702" s="101">
        <v>100</v>
      </c>
      <c r="K1702" s="121"/>
      <c r="L1702" s="121">
        <v>45455</v>
      </c>
      <c r="M1702" s="121"/>
      <c r="N1702" s="121" t="s">
        <v>1811</v>
      </c>
      <c r="O1702" s="102">
        <v>9791036366048</v>
      </c>
      <c r="P1702" s="103" t="s">
        <v>5159</v>
      </c>
      <c r="Q1702" s="101">
        <v>3216949</v>
      </c>
      <c r="R1702" s="124">
        <v>11.5</v>
      </c>
      <c r="S1702" s="124">
        <f t="shared" si="290"/>
        <v>10.900473933649289</v>
      </c>
      <c r="T1702" s="355">
        <v>5.5E-2</v>
      </c>
      <c r="U1702" s="1077"/>
      <c r="V1702" s="240">
        <f t="shared" si="295"/>
        <v>0</v>
      </c>
      <c r="W1702" s="196">
        <f t="shared" si="291"/>
        <v>0</v>
      </c>
      <c r="X1702" s="402"/>
      <c r="Y1702" s="402"/>
      <c r="Z1702" s="402"/>
      <c r="AA1702" s="402"/>
      <c r="AB1702" s="402"/>
      <c r="AC1702" s="453">
        <f t="shared" si="289"/>
        <v>0</v>
      </c>
      <c r="AD1702" s="454">
        <f>IF($AC$2430&lt;85,AC1702,AC1702-(AC1702*'EN-TÊTE DÉLÉGUES'!$C$37))</f>
        <v>0</v>
      </c>
      <c r="AE1702" s="455">
        <f t="shared" si="292"/>
        <v>5.5E-2</v>
      </c>
      <c r="AF1702" s="456">
        <f t="shared" si="293"/>
        <v>0</v>
      </c>
      <c r="AG1702" s="457">
        <f t="shared" si="294"/>
        <v>0</v>
      </c>
      <c r="AH1702" s="447"/>
      <c r="AI1702" s="448"/>
      <c r="AJ1702" s="447"/>
    </row>
    <row r="1703" spans="1:36" s="408" customFormat="1" ht="12" customHeight="1" x14ac:dyDescent="0.15">
      <c r="A1703" s="391">
        <v>9791036313493</v>
      </c>
      <c r="B1703" s="414">
        <v>81</v>
      </c>
      <c r="C1703" s="393" t="s">
        <v>701</v>
      </c>
      <c r="D1703" s="393" t="s">
        <v>382</v>
      </c>
      <c r="E1703" s="393" t="s">
        <v>4</v>
      </c>
      <c r="F1703" s="393" t="s">
        <v>208</v>
      </c>
      <c r="G1703" s="393" t="s">
        <v>1932</v>
      </c>
      <c r="H1703" s="394">
        <f>VLOOKUP(A1703,'02.04.2024'!$A$2:$D$70989,3,FALSE)</f>
        <v>787</v>
      </c>
      <c r="I1703" s="395"/>
      <c r="J1703" s="414">
        <v>300</v>
      </c>
      <c r="K1703" s="396"/>
      <c r="L1703" s="396"/>
      <c r="M1703" s="396">
        <v>43859</v>
      </c>
      <c r="N1703" s="396"/>
      <c r="O1703" s="397">
        <v>9791036313493</v>
      </c>
      <c r="P1703" s="409" t="s">
        <v>1933</v>
      </c>
      <c r="Q1703" s="397">
        <v>7534513</v>
      </c>
      <c r="R1703" s="398">
        <v>12.9</v>
      </c>
      <c r="S1703" s="398">
        <f t="shared" si="290"/>
        <v>12.227488151658768</v>
      </c>
      <c r="T1703" s="399">
        <v>5.5E-2</v>
      </c>
      <c r="U1703" s="1077"/>
      <c r="V1703" s="400">
        <f t="shared" si="295"/>
        <v>0</v>
      </c>
      <c r="W1703" s="401">
        <f t="shared" si="291"/>
        <v>0</v>
      </c>
      <c r="X1703" s="402"/>
      <c r="Y1703" s="402"/>
      <c r="Z1703" s="402"/>
      <c r="AA1703" s="402"/>
      <c r="AB1703" s="402"/>
      <c r="AC1703" s="403">
        <f t="shared" si="289"/>
        <v>0</v>
      </c>
      <c r="AD1703" s="404">
        <f>IF($AC$2430&lt;85,AC1703,AC1703-(AC1703*'EN-TÊTE DÉLÉGUES'!$C$37))</f>
        <v>0</v>
      </c>
      <c r="AE1703" s="405">
        <f t="shared" si="292"/>
        <v>5.5E-2</v>
      </c>
      <c r="AF1703" s="406">
        <f t="shared" si="293"/>
        <v>0</v>
      </c>
      <c r="AG1703" s="407">
        <f t="shared" si="294"/>
        <v>0</v>
      </c>
    </row>
    <row r="1704" spans="1:36" s="408" customFormat="1" ht="12" customHeight="1" x14ac:dyDescent="0.15">
      <c r="A1704" s="391">
        <v>9791036318948</v>
      </c>
      <c r="B1704" s="414">
        <v>81</v>
      </c>
      <c r="C1704" s="426" t="s">
        <v>701</v>
      </c>
      <c r="D1704" s="393" t="s">
        <v>382</v>
      </c>
      <c r="E1704" s="450" t="s">
        <v>4</v>
      </c>
      <c r="F1704" s="393" t="s">
        <v>208</v>
      </c>
      <c r="G1704" s="393" t="s">
        <v>3694</v>
      </c>
      <c r="H1704" s="394">
        <f>VLOOKUP(A1704,'02.04.2024'!$A$2:$D$70989,3,FALSE)</f>
        <v>563</v>
      </c>
      <c r="I1704" s="395"/>
      <c r="J1704" s="414">
        <v>300</v>
      </c>
      <c r="K1704" s="396"/>
      <c r="L1704" s="396"/>
      <c r="M1704" s="396">
        <v>44454</v>
      </c>
      <c r="N1704" s="396"/>
      <c r="O1704" s="397">
        <v>9791036318948</v>
      </c>
      <c r="P1704" s="409" t="s">
        <v>2610</v>
      </c>
      <c r="Q1704" s="397">
        <v>4567877</v>
      </c>
      <c r="R1704" s="398">
        <v>18.899999999999999</v>
      </c>
      <c r="S1704" s="398">
        <f t="shared" si="290"/>
        <v>17.914691943127963</v>
      </c>
      <c r="T1704" s="399">
        <v>5.5E-2</v>
      </c>
      <c r="U1704" s="1077"/>
      <c r="V1704" s="400">
        <f t="shared" si="295"/>
        <v>0</v>
      </c>
      <c r="W1704" s="401">
        <f t="shared" si="291"/>
        <v>0</v>
      </c>
      <c r="X1704" s="402"/>
      <c r="Y1704" s="402"/>
      <c r="Z1704" s="402"/>
      <c r="AA1704" s="402"/>
      <c r="AB1704" s="402"/>
      <c r="AC1704" s="403">
        <f t="shared" si="289"/>
        <v>0</v>
      </c>
      <c r="AD1704" s="404">
        <f>IF($AC$2430&lt;85,AC1704,AC1704-(AC1704*'EN-TÊTE DÉLÉGUES'!$C$37))</f>
        <v>0</v>
      </c>
      <c r="AE1704" s="405">
        <f t="shared" si="292"/>
        <v>5.5E-2</v>
      </c>
      <c r="AF1704" s="406">
        <f t="shared" si="293"/>
        <v>0</v>
      </c>
      <c r="AG1704" s="407">
        <f t="shared" si="294"/>
        <v>0</v>
      </c>
    </row>
    <row r="1705" spans="1:36" s="408" customFormat="1" ht="12" customHeight="1" x14ac:dyDescent="0.15">
      <c r="A1705" s="391">
        <v>9791036316951</v>
      </c>
      <c r="B1705" s="395">
        <v>81</v>
      </c>
      <c r="C1705" s="393" t="s">
        <v>701</v>
      </c>
      <c r="D1705" s="393" t="s">
        <v>382</v>
      </c>
      <c r="E1705" s="393" t="s">
        <v>4</v>
      </c>
      <c r="F1705" s="393" t="s">
        <v>208</v>
      </c>
      <c r="G1705" s="393" t="s">
        <v>3695</v>
      </c>
      <c r="H1705" s="394">
        <f>VLOOKUP(A1705,'02.04.2024'!$A$2:$D$70989,3,FALSE)</f>
        <v>601</v>
      </c>
      <c r="I1705" s="395"/>
      <c r="J1705" s="414">
        <v>300</v>
      </c>
      <c r="K1705" s="396"/>
      <c r="L1705" s="396"/>
      <c r="M1705" s="396">
        <v>44580</v>
      </c>
      <c r="N1705" s="396"/>
      <c r="O1705" s="397">
        <v>9791036316951</v>
      </c>
      <c r="P1705" s="409" t="s">
        <v>3353</v>
      </c>
      <c r="Q1705" s="397">
        <v>2961007</v>
      </c>
      <c r="R1705" s="398">
        <v>19.899999999999999</v>
      </c>
      <c r="S1705" s="398">
        <f t="shared" si="290"/>
        <v>18.862559241706162</v>
      </c>
      <c r="T1705" s="399">
        <v>5.5E-2</v>
      </c>
      <c r="U1705" s="1077"/>
      <c r="V1705" s="400">
        <f t="shared" si="295"/>
        <v>0</v>
      </c>
      <c r="W1705" s="401">
        <f t="shared" si="291"/>
        <v>0</v>
      </c>
      <c r="X1705" s="402"/>
      <c r="Y1705" s="402"/>
      <c r="Z1705" s="402"/>
      <c r="AA1705" s="402"/>
      <c r="AB1705" s="402"/>
      <c r="AC1705" s="403">
        <f t="shared" si="289"/>
        <v>0</v>
      </c>
      <c r="AD1705" s="404">
        <f>IF($AC$2430&lt;85,AC1705,AC1705-(AC1705*'EN-TÊTE DÉLÉGUES'!$C$37))</f>
        <v>0</v>
      </c>
      <c r="AE1705" s="405">
        <f t="shared" si="292"/>
        <v>5.5E-2</v>
      </c>
      <c r="AF1705" s="406">
        <f t="shared" si="293"/>
        <v>0</v>
      </c>
      <c r="AG1705" s="407">
        <f t="shared" si="294"/>
        <v>0</v>
      </c>
    </row>
    <row r="1706" spans="1:36" ht="12" customHeight="1" x14ac:dyDescent="0.15">
      <c r="A1706" s="98">
        <v>9791036364785</v>
      </c>
      <c r="B1706" s="356">
        <v>81</v>
      </c>
      <c r="C1706" s="99" t="s">
        <v>701</v>
      </c>
      <c r="D1706" s="99" t="s">
        <v>382</v>
      </c>
      <c r="E1706" s="99" t="s">
        <v>4</v>
      </c>
      <c r="F1706" s="99" t="s">
        <v>208</v>
      </c>
      <c r="G1706" s="99" t="s">
        <v>5157</v>
      </c>
      <c r="H1706" s="100">
        <f>VLOOKUP(A1706,'02.04.2024'!$A$2:$D$70989,3,FALSE)</f>
        <v>0</v>
      </c>
      <c r="I1706" s="101"/>
      <c r="J1706" s="101">
        <v>100</v>
      </c>
      <c r="K1706" s="121"/>
      <c r="L1706" s="121">
        <v>45462</v>
      </c>
      <c r="M1706" s="121"/>
      <c r="N1706" s="121" t="s">
        <v>1811</v>
      </c>
      <c r="O1706" s="102">
        <v>9791036364785</v>
      </c>
      <c r="P1706" s="103" t="s">
        <v>5156</v>
      </c>
      <c r="Q1706" s="101">
        <v>1462606</v>
      </c>
      <c r="R1706" s="124">
        <v>20.9</v>
      </c>
      <c r="S1706" s="124">
        <f t="shared" si="290"/>
        <v>19.810426540284361</v>
      </c>
      <c r="T1706" s="355">
        <v>5.5E-2</v>
      </c>
      <c r="U1706" s="1077"/>
      <c r="V1706" s="240">
        <f t="shared" si="295"/>
        <v>0</v>
      </c>
      <c r="W1706" s="196">
        <f t="shared" si="291"/>
        <v>0</v>
      </c>
      <c r="X1706" s="402"/>
      <c r="Y1706" s="402"/>
      <c r="Z1706" s="402"/>
      <c r="AA1706" s="402"/>
      <c r="AB1706" s="402"/>
      <c r="AC1706" s="403">
        <f t="shared" si="289"/>
        <v>0</v>
      </c>
      <c r="AD1706" s="404">
        <f>IF($AC$2430&lt;85,AC1706,AC1706-(AC1706*'EN-TÊTE DÉLÉGUES'!$C$37))</f>
        <v>0</v>
      </c>
      <c r="AE1706" s="405">
        <f t="shared" si="292"/>
        <v>5.5E-2</v>
      </c>
      <c r="AF1706" s="406">
        <f t="shared" si="293"/>
        <v>0</v>
      </c>
      <c r="AG1706" s="407">
        <f t="shared" si="294"/>
        <v>0</v>
      </c>
      <c r="AH1706" s="447"/>
      <c r="AI1706" s="448"/>
      <c r="AJ1706" s="447"/>
    </row>
    <row r="1707" spans="1:36" s="446" customFormat="1" ht="12" customHeight="1" x14ac:dyDescent="0.15">
      <c r="A1707" s="427">
        <v>9791036364600</v>
      </c>
      <c r="B1707" s="463">
        <v>81</v>
      </c>
      <c r="C1707" s="464" t="s">
        <v>701</v>
      </c>
      <c r="D1707" s="465" t="s">
        <v>382</v>
      </c>
      <c r="E1707" s="429" t="s">
        <v>4</v>
      </c>
      <c r="F1707" s="429" t="s">
        <v>208</v>
      </c>
      <c r="G1707" s="429" t="s">
        <v>5365</v>
      </c>
      <c r="H1707" s="431">
        <f>VLOOKUP(A1707,'02.04.2024'!$A$2:$D$70989,3,FALSE)</f>
        <v>2104</v>
      </c>
      <c r="I1707" s="431"/>
      <c r="J1707" s="432">
        <v>200</v>
      </c>
      <c r="K1707" s="433"/>
      <c r="L1707" s="433"/>
      <c r="M1707" s="433">
        <v>45308</v>
      </c>
      <c r="N1707" s="433" t="s">
        <v>1811</v>
      </c>
      <c r="O1707" s="434">
        <v>9791036364600</v>
      </c>
      <c r="P1707" s="434" t="s">
        <v>4854</v>
      </c>
      <c r="Q1707" s="434">
        <v>1397988</v>
      </c>
      <c r="R1707" s="466">
        <v>12.9</v>
      </c>
      <c r="S1707" s="436">
        <f t="shared" si="290"/>
        <v>12.227488151658768</v>
      </c>
      <c r="T1707" s="467">
        <v>5.5E-2</v>
      </c>
      <c r="U1707" s="1082"/>
      <c r="V1707" s="438">
        <f t="shared" si="295"/>
        <v>0</v>
      </c>
      <c r="W1707" s="439">
        <f t="shared" si="291"/>
        <v>0</v>
      </c>
      <c r="X1707" s="440"/>
      <c r="Y1707" s="440"/>
      <c r="Z1707" s="440"/>
      <c r="AA1707" s="440"/>
      <c r="AB1707" s="440"/>
      <c r="AC1707" s="441">
        <f t="shared" si="289"/>
        <v>0</v>
      </c>
      <c r="AD1707" s="442">
        <f>IF($AC$2430&lt;85,AC1707,AC1707-(AC1707*'EN-TÊTE DÉLÉGUES'!$C$37))</f>
        <v>0</v>
      </c>
      <c r="AE1707" s="443">
        <f t="shared" si="292"/>
        <v>5.5E-2</v>
      </c>
      <c r="AF1707" s="444">
        <f t="shared" si="293"/>
        <v>0</v>
      </c>
      <c r="AG1707" s="445">
        <f t="shared" si="294"/>
        <v>0</v>
      </c>
    </row>
    <row r="1708" spans="1:36" s="408" customFormat="1" ht="12" customHeight="1" x14ac:dyDescent="0.15">
      <c r="A1708" s="391">
        <v>9791036336041</v>
      </c>
      <c r="B1708" s="414">
        <v>81</v>
      </c>
      <c r="C1708" s="426" t="s">
        <v>698</v>
      </c>
      <c r="D1708" s="393" t="s">
        <v>382</v>
      </c>
      <c r="E1708" s="393" t="s">
        <v>4</v>
      </c>
      <c r="F1708" s="393" t="s">
        <v>208</v>
      </c>
      <c r="G1708" s="393" t="s">
        <v>2905</v>
      </c>
      <c r="H1708" s="394">
        <f>VLOOKUP(A1708,'02.04.2024'!$A$2:$D$70989,3,FALSE)</f>
        <v>716</v>
      </c>
      <c r="I1708" s="395"/>
      <c r="J1708" s="414">
        <v>200</v>
      </c>
      <c r="K1708" s="396"/>
      <c r="L1708" s="396"/>
      <c r="M1708" s="396">
        <v>44454</v>
      </c>
      <c r="N1708" s="396"/>
      <c r="O1708" s="397">
        <v>9791036336041</v>
      </c>
      <c r="P1708" s="409" t="s">
        <v>2611</v>
      </c>
      <c r="Q1708" s="397">
        <v>5998926</v>
      </c>
      <c r="R1708" s="398">
        <v>14.9</v>
      </c>
      <c r="S1708" s="398">
        <f t="shared" si="290"/>
        <v>14.123222748815166</v>
      </c>
      <c r="T1708" s="399">
        <v>5.5E-2</v>
      </c>
      <c r="U1708" s="1077"/>
      <c r="V1708" s="400">
        <f t="shared" si="295"/>
        <v>0</v>
      </c>
      <c r="W1708" s="401">
        <f t="shared" si="291"/>
        <v>0</v>
      </c>
      <c r="X1708" s="402"/>
      <c r="Y1708" s="402"/>
      <c r="Z1708" s="402"/>
      <c r="AA1708" s="402"/>
      <c r="AB1708" s="402"/>
      <c r="AC1708" s="403">
        <f t="shared" si="289"/>
        <v>0</v>
      </c>
      <c r="AD1708" s="404">
        <f>IF($AC$2430&lt;85,AC1708,AC1708-(AC1708*'EN-TÊTE DÉLÉGUES'!$C$37))</f>
        <v>0</v>
      </c>
      <c r="AE1708" s="405">
        <f t="shared" si="292"/>
        <v>5.5E-2</v>
      </c>
      <c r="AF1708" s="406">
        <f t="shared" si="293"/>
        <v>0</v>
      </c>
      <c r="AG1708" s="407">
        <f t="shared" si="294"/>
        <v>0</v>
      </c>
    </row>
    <row r="1709" spans="1:36" s="408" customFormat="1" ht="12" customHeight="1" x14ac:dyDescent="0.15">
      <c r="A1709" s="391">
        <v>9791036345128</v>
      </c>
      <c r="B1709" s="414">
        <v>81</v>
      </c>
      <c r="C1709" s="393" t="s">
        <v>701</v>
      </c>
      <c r="D1709" s="393" t="s">
        <v>382</v>
      </c>
      <c r="E1709" s="393" t="s">
        <v>4</v>
      </c>
      <c r="F1709" s="393" t="s">
        <v>208</v>
      </c>
      <c r="G1709" s="393" t="s">
        <v>3955</v>
      </c>
      <c r="H1709" s="394">
        <f>VLOOKUP(A1709,'02.04.2024'!$A$2:$D$70989,3,FALSE)</f>
        <v>4139</v>
      </c>
      <c r="I1709" s="394"/>
      <c r="J1709" s="395">
        <v>200</v>
      </c>
      <c r="K1709" s="396"/>
      <c r="L1709" s="396"/>
      <c r="M1709" s="396">
        <v>44797</v>
      </c>
      <c r="N1709" s="396"/>
      <c r="O1709" s="397">
        <v>9791036345128</v>
      </c>
      <c r="P1709" s="397" t="s">
        <v>3818</v>
      </c>
      <c r="Q1709" s="397">
        <v>2611405</v>
      </c>
      <c r="R1709" s="490">
        <v>17.899999999999999</v>
      </c>
      <c r="S1709" s="398">
        <f t="shared" si="290"/>
        <v>16.966824644549764</v>
      </c>
      <c r="T1709" s="399">
        <v>5.5E-2</v>
      </c>
      <c r="U1709" s="1077"/>
      <c r="V1709" s="400">
        <f t="shared" si="295"/>
        <v>0</v>
      </c>
      <c r="W1709" s="401">
        <f t="shared" si="291"/>
        <v>0</v>
      </c>
      <c r="X1709" s="491"/>
      <c r="Y1709" s="402"/>
      <c r="Z1709" s="402"/>
      <c r="AA1709" s="402"/>
      <c r="AB1709" s="402"/>
      <c r="AC1709" s="453">
        <f t="shared" ref="AC1709:AC1760" si="296">W1709/(1+AE1709)</f>
        <v>0</v>
      </c>
      <c r="AD1709" s="454">
        <f>IF($AC$2430&lt;85,AC1709,AC1709-(AC1709*'EN-TÊTE DÉLÉGUES'!$C$37))</f>
        <v>0</v>
      </c>
      <c r="AE1709" s="455">
        <f t="shared" si="292"/>
        <v>5.5E-2</v>
      </c>
      <c r="AF1709" s="456">
        <f t="shared" si="293"/>
        <v>0</v>
      </c>
      <c r="AG1709" s="457">
        <f t="shared" si="294"/>
        <v>0</v>
      </c>
      <c r="AH1709" s="492"/>
    </row>
    <row r="1710" spans="1:36" s="408" customFormat="1" ht="12" customHeight="1" x14ac:dyDescent="0.15">
      <c r="A1710" s="391">
        <v>9791036328824</v>
      </c>
      <c r="B1710" s="395">
        <v>81</v>
      </c>
      <c r="C1710" s="393" t="s">
        <v>701</v>
      </c>
      <c r="D1710" s="393" t="s">
        <v>382</v>
      </c>
      <c r="E1710" s="393" t="s">
        <v>4</v>
      </c>
      <c r="F1710" s="393" t="s">
        <v>208</v>
      </c>
      <c r="G1710" s="450" t="s">
        <v>2749</v>
      </c>
      <c r="H1710" s="394">
        <f>VLOOKUP(A1710,'02.04.2024'!$A$2:$D$70989,3,FALSE)</f>
        <v>1349</v>
      </c>
      <c r="I1710" s="395"/>
      <c r="J1710" s="395">
        <v>200</v>
      </c>
      <c r="K1710" s="396"/>
      <c r="L1710" s="396"/>
      <c r="M1710" s="396">
        <v>44482</v>
      </c>
      <c r="N1710" s="395"/>
      <c r="O1710" s="397">
        <v>9791036328824</v>
      </c>
      <c r="P1710" s="395" t="s">
        <v>2748</v>
      </c>
      <c r="Q1710" s="395">
        <v>2736477</v>
      </c>
      <c r="R1710" s="398">
        <v>12.9</v>
      </c>
      <c r="S1710" s="398">
        <f t="shared" si="290"/>
        <v>12.227488151658768</v>
      </c>
      <c r="T1710" s="399">
        <v>5.5E-2</v>
      </c>
      <c r="U1710" s="1077"/>
      <c r="V1710" s="400">
        <f t="shared" si="295"/>
        <v>0</v>
      </c>
      <c r="W1710" s="401">
        <f t="shared" si="291"/>
        <v>0</v>
      </c>
      <c r="X1710" s="402"/>
      <c r="Y1710" s="402"/>
      <c r="Z1710" s="402"/>
      <c r="AA1710" s="402"/>
      <c r="AB1710" s="402"/>
      <c r="AC1710" s="403">
        <f t="shared" si="296"/>
        <v>0</v>
      </c>
      <c r="AD1710" s="404">
        <f>IF($AC$2430&lt;85,AC1710,AC1710-(AC1710*'EN-TÊTE DÉLÉGUES'!$C$37))</f>
        <v>0</v>
      </c>
      <c r="AE1710" s="405">
        <f t="shared" si="292"/>
        <v>5.5E-2</v>
      </c>
      <c r="AF1710" s="406">
        <f t="shared" si="293"/>
        <v>0</v>
      </c>
      <c r="AG1710" s="407">
        <f t="shared" si="294"/>
        <v>0</v>
      </c>
    </row>
    <row r="1711" spans="1:36" s="446" customFormat="1" ht="12" customHeight="1" x14ac:dyDescent="0.15">
      <c r="A1711" s="427">
        <v>9791036355523</v>
      </c>
      <c r="B1711" s="463">
        <v>81</v>
      </c>
      <c r="C1711" s="464" t="s">
        <v>701</v>
      </c>
      <c r="D1711" s="465" t="s">
        <v>382</v>
      </c>
      <c r="E1711" s="429" t="s">
        <v>4</v>
      </c>
      <c r="F1711" s="429" t="s">
        <v>208</v>
      </c>
      <c r="G1711" s="429" t="s">
        <v>5556</v>
      </c>
      <c r="H1711" s="431">
        <f>VLOOKUP(A1711,'02.04.2024'!$A$2:$D$70989,3,FALSE)</f>
        <v>1886</v>
      </c>
      <c r="I1711" s="431"/>
      <c r="J1711" s="432">
        <v>200</v>
      </c>
      <c r="K1711" s="433"/>
      <c r="L1711" s="433"/>
      <c r="M1711" s="433">
        <v>45343</v>
      </c>
      <c r="N1711" s="433" t="s">
        <v>1811</v>
      </c>
      <c r="O1711" s="434">
        <v>9791036355523</v>
      </c>
      <c r="P1711" s="434" t="s">
        <v>4853</v>
      </c>
      <c r="Q1711" s="434">
        <v>1088246</v>
      </c>
      <c r="R1711" s="466">
        <v>12.9</v>
      </c>
      <c r="S1711" s="436">
        <f t="shared" si="290"/>
        <v>12.227488151658768</v>
      </c>
      <c r="T1711" s="467">
        <v>5.5E-2</v>
      </c>
      <c r="U1711" s="1082"/>
      <c r="V1711" s="438">
        <f t="shared" si="295"/>
        <v>0</v>
      </c>
      <c r="W1711" s="439">
        <f t="shared" si="291"/>
        <v>0</v>
      </c>
      <c r="X1711" s="440"/>
      <c r="Y1711" s="440"/>
      <c r="Z1711" s="440"/>
      <c r="AA1711" s="440"/>
      <c r="AB1711" s="440"/>
      <c r="AC1711" s="453">
        <f t="shared" si="296"/>
        <v>0</v>
      </c>
      <c r="AD1711" s="454">
        <f>IF($AC$2430&lt;85,AC1711,AC1711-(AC1711*'EN-TÊTE DÉLÉGUES'!$C$37))</f>
        <v>0</v>
      </c>
      <c r="AE1711" s="455">
        <f t="shared" si="292"/>
        <v>5.5E-2</v>
      </c>
      <c r="AF1711" s="456">
        <f t="shared" si="293"/>
        <v>0</v>
      </c>
      <c r="AG1711" s="457">
        <f t="shared" si="294"/>
        <v>0</v>
      </c>
    </row>
    <row r="1712" spans="1:36" s="446" customFormat="1" ht="12" customHeight="1" x14ac:dyDescent="0.15">
      <c r="A1712" s="427">
        <v>9791036354380</v>
      </c>
      <c r="B1712" s="481">
        <v>81</v>
      </c>
      <c r="C1712" s="429" t="s">
        <v>701</v>
      </c>
      <c r="D1712" s="592" t="s">
        <v>382</v>
      </c>
      <c r="E1712" s="592" t="s">
        <v>4</v>
      </c>
      <c r="F1712" s="430" t="s">
        <v>208</v>
      </c>
      <c r="G1712" s="430" t="s">
        <v>4822</v>
      </c>
      <c r="H1712" s="431">
        <f>VLOOKUP(A1712,'02.04.2024'!$A$2:$D$70989,3,FALSE)</f>
        <v>497</v>
      </c>
      <c r="I1712" s="432"/>
      <c r="J1712" s="432">
        <v>200</v>
      </c>
      <c r="K1712" s="433">
        <v>45419</v>
      </c>
      <c r="L1712" s="433"/>
      <c r="M1712" s="433">
        <v>45182</v>
      </c>
      <c r="N1712" s="433" t="s">
        <v>1811</v>
      </c>
      <c r="O1712" s="434">
        <v>9791036354380</v>
      </c>
      <c r="P1712" s="435" t="s">
        <v>4436</v>
      </c>
      <c r="Q1712" s="434">
        <v>8273617</v>
      </c>
      <c r="R1712" s="436">
        <v>13.9</v>
      </c>
      <c r="S1712" s="436">
        <f t="shared" si="290"/>
        <v>13.175355450236967</v>
      </c>
      <c r="T1712" s="471">
        <v>5.5E-2</v>
      </c>
      <c r="U1712" s="1082"/>
      <c r="V1712" s="438">
        <f t="shared" si="295"/>
        <v>0</v>
      </c>
      <c r="W1712" s="439">
        <f t="shared" si="291"/>
        <v>0</v>
      </c>
      <c r="X1712" s="440"/>
      <c r="Y1712" s="440"/>
      <c r="Z1712" s="440"/>
      <c r="AA1712" s="440"/>
      <c r="AB1712" s="440"/>
      <c r="AC1712" s="441">
        <f t="shared" si="296"/>
        <v>0</v>
      </c>
      <c r="AD1712" s="442">
        <f>IF($AC$2430&lt;85,AC1712,AC1712-(AC1712*'EN-TÊTE DÉLÉGUES'!$C$37))</f>
        <v>0</v>
      </c>
      <c r="AE1712" s="443">
        <f t="shared" si="292"/>
        <v>5.5E-2</v>
      </c>
      <c r="AF1712" s="444">
        <f t="shared" si="293"/>
        <v>0</v>
      </c>
      <c r="AG1712" s="445">
        <f t="shared" si="294"/>
        <v>0</v>
      </c>
    </row>
    <row r="1713" spans="1:34" s="408" customFormat="1" ht="12" customHeight="1" x14ac:dyDescent="0.15">
      <c r="A1713" s="391">
        <v>9791036331596</v>
      </c>
      <c r="B1713" s="395">
        <v>82</v>
      </c>
      <c r="C1713" s="450" t="s">
        <v>764</v>
      </c>
      <c r="D1713" s="393" t="s">
        <v>258</v>
      </c>
      <c r="E1713" s="393" t="s">
        <v>4569</v>
      </c>
      <c r="F1713" s="393" t="s">
        <v>4170</v>
      </c>
      <c r="G1713" s="393" t="s">
        <v>3381</v>
      </c>
      <c r="H1713" s="394">
        <f>VLOOKUP(A1713,'02.04.2024'!$A$2:$D$70989,3,FALSE)</f>
        <v>1408</v>
      </c>
      <c r="I1713" s="395"/>
      <c r="J1713" s="414">
        <v>800</v>
      </c>
      <c r="K1713" s="396"/>
      <c r="L1713" s="396"/>
      <c r="M1713" s="396">
        <v>44580</v>
      </c>
      <c r="N1713" s="396"/>
      <c r="O1713" s="397">
        <v>9791036331596</v>
      </c>
      <c r="P1713" s="409" t="s">
        <v>3379</v>
      </c>
      <c r="Q1713" s="397">
        <v>4171598</v>
      </c>
      <c r="R1713" s="398">
        <v>8.9</v>
      </c>
      <c r="S1713" s="398">
        <f t="shared" si="290"/>
        <v>8.4360189573459721</v>
      </c>
      <c r="T1713" s="399">
        <v>5.5E-2</v>
      </c>
      <c r="U1713" s="1077"/>
      <c r="V1713" s="400">
        <f t="shared" si="295"/>
        <v>0</v>
      </c>
      <c r="W1713" s="401">
        <f t="shared" si="291"/>
        <v>0</v>
      </c>
      <c r="X1713" s="402"/>
      <c r="Y1713" s="402"/>
      <c r="Z1713" s="402"/>
      <c r="AA1713" s="402"/>
      <c r="AB1713" s="402"/>
      <c r="AC1713" s="403">
        <f t="shared" si="296"/>
        <v>0</v>
      </c>
      <c r="AD1713" s="404">
        <f>IF($AC$2430&lt;85,AC1713,AC1713-(AC1713*'EN-TÊTE DÉLÉGUES'!$C$37))</f>
        <v>0</v>
      </c>
      <c r="AE1713" s="405">
        <f t="shared" si="292"/>
        <v>5.5E-2</v>
      </c>
      <c r="AF1713" s="406">
        <f t="shared" si="293"/>
        <v>0</v>
      </c>
      <c r="AG1713" s="407">
        <f t="shared" si="294"/>
        <v>0</v>
      </c>
    </row>
    <row r="1714" spans="1:34" s="408" customFormat="1" ht="12" customHeight="1" x14ac:dyDescent="0.15">
      <c r="A1714" s="391">
        <v>9791036331589</v>
      </c>
      <c r="B1714" s="395">
        <v>82</v>
      </c>
      <c r="C1714" s="426" t="s">
        <v>764</v>
      </c>
      <c r="D1714" s="393" t="s">
        <v>258</v>
      </c>
      <c r="E1714" s="393" t="s">
        <v>4569</v>
      </c>
      <c r="F1714" s="393" t="s">
        <v>4170</v>
      </c>
      <c r="G1714" s="393" t="s">
        <v>3382</v>
      </c>
      <c r="H1714" s="394">
        <f>VLOOKUP(A1714,'02.04.2024'!$A$2:$D$70989,3,FALSE)</f>
        <v>1588</v>
      </c>
      <c r="I1714" s="395"/>
      <c r="J1714" s="414">
        <v>800</v>
      </c>
      <c r="K1714" s="396"/>
      <c r="L1714" s="396"/>
      <c r="M1714" s="396">
        <v>44580</v>
      </c>
      <c r="N1714" s="396"/>
      <c r="O1714" s="397">
        <v>9791036331589</v>
      </c>
      <c r="P1714" s="409" t="s">
        <v>3380</v>
      </c>
      <c r="Q1714" s="397">
        <v>4171475</v>
      </c>
      <c r="R1714" s="398">
        <v>8.9</v>
      </c>
      <c r="S1714" s="398">
        <f t="shared" ref="S1714:S1777" si="297">R1714/(1+T1714)</f>
        <v>8.4360189573459721</v>
      </c>
      <c r="T1714" s="399">
        <v>5.5E-2</v>
      </c>
      <c r="U1714" s="1077"/>
      <c r="V1714" s="400">
        <f t="shared" si="295"/>
        <v>0</v>
      </c>
      <c r="W1714" s="401">
        <f t="shared" si="291"/>
        <v>0</v>
      </c>
      <c r="X1714" s="402"/>
      <c r="Y1714" s="402"/>
      <c r="Z1714" s="402"/>
      <c r="AA1714" s="402"/>
      <c r="AB1714" s="402"/>
      <c r="AC1714" s="403">
        <f t="shared" si="296"/>
        <v>0</v>
      </c>
      <c r="AD1714" s="404">
        <f>IF($AC$2430&lt;85,AC1714,AC1714-(AC1714*'EN-TÊTE DÉLÉGUES'!$C$37))</f>
        <v>0</v>
      </c>
      <c r="AE1714" s="405">
        <f t="shared" si="292"/>
        <v>5.5E-2</v>
      </c>
      <c r="AF1714" s="406">
        <f t="shared" si="293"/>
        <v>0</v>
      </c>
      <c r="AG1714" s="407">
        <f t="shared" si="294"/>
        <v>0</v>
      </c>
    </row>
    <row r="1715" spans="1:34" s="408" customFormat="1" ht="12" customHeight="1" x14ac:dyDescent="0.15">
      <c r="A1715" s="391">
        <v>9791036345487</v>
      </c>
      <c r="B1715" s="395">
        <v>82</v>
      </c>
      <c r="C1715" s="393" t="s">
        <v>764</v>
      </c>
      <c r="D1715" s="393" t="s">
        <v>258</v>
      </c>
      <c r="E1715" s="393" t="s">
        <v>4569</v>
      </c>
      <c r="F1715" s="393" t="s">
        <v>4170</v>
      </c>
      <c r="G1715" s="393" t="s">
        <v>3957</v>
      </c>
      <c r="H1715" s="394">
        <f>VLOOKUP(A1715,'02.04.2024'!$A$2:$D$70989,3,FALSE)</f>
        <v>2218</v>
      </c>
      <c r="I1715" s="394"/>
      <c r="J1715" s="395">
        <v>200</v>
      </c>
      <c r="K1715" s="396"/>
      <c r="L1715" s="396"/>
      <c r="M1715" s="396">
        <v>44811</v>
      </c>
      <c r="N1715" s="396"/>
      <c r="O1715" s="397">
        <v>9791036345487</v>
      </c>
      <c r="P1715" s="397" t="s">
        <v>3829</v>
      </c>
      <c r="Q1715" s="397">
        <v>2817646</v>
      </c>
      <c r="R1715" s="490">
        <v>8.9</v>
      </c>
      <c r="S1715" s="398">
        <f t="shared" si="297"/>
        <v>8.4360189573459721</v>
      </c>
      <c r="T1715" s="452">
        <v>5.5E-2</v>
      </c>
      <c r="U1715" s="1077"/>
      <c r="V1715" s="400">
        <f t="shared" si="295"/>
        <v>0</v>
      </c>
      <c r="W1715" s="401">
        <f t="shared" si="291"/>
        <v>0</v>
      </c>
      <c r="X1715" s="491"/>
      <c r="Y1715" s="402"/>
      <c r="Z1715" s="402"/>
      <c r="AA1715" s="402"/>
      <c r="AB1715" s="402"/>
      <c r="AC1715" s="403">
        <f t="shared" si="296"/>
        <v>0</v>
      </c>
      <c r="AD1715" s="404">
        <f>IF($AC$2430&lt;85,AC1715,AC1715-(AC1715*'EN-TÊTE DÉLÉGUES'!$C$37))</f>
        <v>0</v>
      </c>
      <c r="AE1715" s="405">
        <f t="shared" si="292"/>
        <v>5.5E-2</v>
      </c>
      <c r="AF1715" s="406">
        <f t="shared" si="293"/>
        <v>0</v>
      </c>
      <c r="AG1715" s="407">
        <f t="shared" si="294"/>
        <v>0</v>
      </c>
      <c r="AH1715" s="492"/>
    </row>
    <row r="1716" spans="1:34" s="994" customFormat="1" ht="12" customHeight="1" x14ac:dyDescent="0.15">
      <c r="A1716" s="1015">
        <v>9791036345470</v>
      </c>
      <c r="B1716" s="1018">
        <v>82</v>
      </c>
      <c r="C1716" s="1027" t="s">
        <v>764</v>
      </c>
      <c r="D1716" s="1027" t="s">
        <v>258</v>
      </c>
      <c r="E1716" s="1027" t="s">
        <v>4569</v>
      </c>
      <c r="F1716" s="1026" t="s">
        <v>4170</v>
      </c>
      <c r="G1716" s="1017" t="s">
        <v>4050</v>
      </c>
      <c r="H1716" s="1016">
        <f>VLOOKUP(A1716,'02.04.2024'!$A$2:$D$70989,3,FALSE)</f>
        <v>2485</v>
      </c>
      <c r="I1716" s="1018"/>
      <c r="J1716" s="1018">
        <v>200</v>
      </c>
      <c r="K1716" s="1019"/>
      <c r="L1716" s="1019"/>
      <c r="M1716" s="1019">
        <v>44965</v>
      </c>
      <c r="N1716" s="1020"/>
      <c r="O1716" s="1020">
        <v>9791036345470</v>
      </c>
      <c r="P1716" s="1020" t="s">
        <v>4051</v>
      </c>
      <c r="Q1716" s="1021">
        <v>2817523</v>
      </c>
      <c r="R1716" s="1022">
        <v>8.9</v>
      </c>
      <c r="S1716" s="1022">
        <f t="shared" si="297"/>
        <v>8.4360189573459721</v>
      </c>
      <c r="T1716" s="1023">
        <v>5.5E-2</v>
      </c>
      <c r="U1716" s="1077"/>
      <c r="V1716" s="1024">
        <f t="shared" si="295"/>
        <v>0</v>
      </c>
      <c r="W1716" s="1025">
        <f t="shared" si="291"/>
        <v>0</v>
      </c>
      <c r="X1716" s="998"/>
      <c r="Y1716" s="998"/>
      <c r="Z1716" s="998"/>
      <c r="AA1716" s="998"/>
      <c r="AB1716" s="998"/>
      <c r="AC1716" s="453">
        <f t="shared" si="296"/>
        <v>0</v>
      </c>
      <c r="AD1716" s="454">
        <f>IF($AC$2430&lt;85,AC1716,AC1716-(AC1716*'EN-TÊTE DÉLÉGUES'!$C$37))</f>
        <v>0</v>
      </c>
      <c r="AE1716" s="455">
        <f t="shared" si="292"/>
        <v>5.5E-2</v>
      </c>
      <c r="AF1716" s="456">
        <f t="shared" si="293"/>
        <v>0</v>
      </c>
      <c r="AG1716" s="457">
        <f t="shared" si="294"/>
        <v>0</v>
      </c>
    </row>
    <row r="1717" spans="1:34" s="509" customFormat="1" ht="12" customHeight="1" x14ac:dyDescent="0.15">
      <c r="A1717" s="495">
        <v>9782747084192</v>
      </c>
      <c r="B1717" s="500">
        <v>82</v>
      </c>
      <c r="C1717" s="660" t="s">
        <v>764</v>
      </c>
      <c r="D1717" s="497" t="s">
        <v>258</v>
      </c>
      <c r="E1717" s="497" t="s">
        <v>5557</v>
      </c>
      <c r="F1717" s="497" t="s">
        <v>848</v>
      </c>
      <c r="G1717" s="498" t="s">
        <v>1443</v>
      </c>
      <c r="H1717" s="499">
        <f>VLOOKUP(A1717,'02.04.2024'!$A$2:$D$70989,3,FALSE)</f>
        <v>0</v>
      </c>
      <c r="I1717" s="500" t="s">
        <v>377</v>
      </c>
      <c r="J1717" s="500">
        <v>300</v>
      </c>
      <c r="K1717" s="501"/>
      <c r="L1717" s="501"/>
      <c r="M1717" s="501">
        <v>43019</v>
      </c>
      <c r="N1717" s="501"/>
      <c r="O1717" s="502">
        <v>9782747084192</v>
      </c>
      <c r="P1717" s="503" t="s">
        <v>443</v>
      </c>
      <c r="Q1717" s="502">
        <v>6802905</v>
      </c>
      <c r="R1717" s="504">
        <v>19.899999999999999</v>
      </c>
      <c r="S1717" s="504">
        <f t="shared" si="297"/>
        <v>18.862559241706162</v>
      </c>
      <c r="T1717" s="505">
        <v>5.5E-2</v>
      </c>
      <c r="U1717" s="1079"/>
      <c r="V1717" s="506">
        <f t="shared" si="295"/>
        <v>0</v>
      </c>
      <c r="W1717" s="507">
        <f t="shared" si="291"/>
        <v>0</v>
      </c>
      <c r="X1717" s="508"/>
      <c r="Y1717" s="508"/>
      <c r="Z1717" s="508"/>
      <c r="AA1717" s="508"/>
      <c r="AB1717" s="508"/>
      <c r="AC1717" s="403">
        <f t="shared" si="296"/>
        <v>0</v>
      </c>
      <c r="AD1717" s="404">
        <f>IF($AC$2430&lt;85,AC1717,AC1717-(AC1717*'EN-TÊTE DÉLÉGUES'!$C$37))</f>
        <v>0</v>
      </c>
      <c r="AE1717" s="405">
        <f t="shared" si="292"/>
        <v>5.5E-2</v>
      </c>
      <c r="AF1717" s="406">
        <f t="shared" si="293"/>
        <v>0</v>
      </c>
      <c r="AG1717" s="407">
        <f t="shared" si="294"/>
        <v>0</v>
      </c>
    </row>
    <row r="1718" spans="1:34" s="408" customFormat="1" ht="12" customHeight="1" x14ac:dyDescent="0.15">
      <c r="A1718" s="449">
        <v>9782747099486</v>
      </c>
      <c r="B1718" s="395">
        <v>82</v>
      </c>
      <c r="C1718" s="514" t="s">
        <v>764</v>
      </c>
      <c r="D1718" s="393" t="s">
        <v>258</v>
      </c>
      <c r="E1718" s="450" t="s">
        <v>5557</v>
      </c>
      <c r="F1718" s="450" t="s">
        <v>848</v>
      </c>
      <c r="G1718" s="450" t="s">
        <v>0</v>
      </c>
      <c r="H1718" s="394">
        <f>VLOOKUP(A1718,'02.04.2024'!$A$2:$D$70989,3,FALSE)</f>
        <v>1190</v>
      </c>
      <c r="I1718" s="395"/>
      <c r="J1718" s="414">
        <v>200</v>
      </c>
      <c r="K1718" s="396"/>
      <c r="L1718" s="396"/>
      <c r="M1718" s="396">
        <v>43355</v>
      </c>
      <c r="N1718" s="396"/>
      <c r="O1718" s="394">
        <v>9782747099486</v>
      </c>
      <c r="P1718" s="451" t="s">
        <v>673</v>
      </c>
      <c r="Q1718" s="394">
        <v>2198493</v>
      </c>
      <c r="R1718" s="398">
        <v>12.9</v>
      </c>
      <c r="S1718" s="398">
        <f t="shared" si="297"/>
        <v>12.227488151658768</v>
      </c>
      <c r="T1718" s="452">
        <v>5.5E-2</v>
      </c>
      <c r="U1718" s="1077"/>
      <c r="V1718" s="400">
        <f t="shared" si="295"/>
        <v>0</v>
      </c>
      <c r="W1718" s="401">
        <f t="shared" si="291"/>
        <v>0</v>
      </c>
      <c r="X1718" s="402"/>
      <c r="Y1718" s="402"/>
      <c r="Z1718" s="402"/>
      <c r="AA1718" s="402"/>
      <c r="AB1718" s="402"/>
      <c r="AC1718" s="403">
        <f t="shared" si="296"/>
        <v>0</v>
      </c>
      <c r="AD1718" s="404">
        <f>IF($AC$2430&lt;85,AC1718,AC1718-(AC1718*'EN-TÊTE DÉLÉGUES'!$C$37))</f>
        <v>0</v>
      </c>
      <c r="AE1718" s="405">
        <f t="shared" si="292"/>
        <v>5.5E-2</v>
      </c>
      <c r="AF1718" s="406">
        <f t="shared" si="293"/>
        <v>0</v>
      </c>
      <c r="AG1718" s="407">
        <f t="shared" si="294"/>
        <v>0</v>
      </c>
    </row>
    <row r="1719" spans="1:34" s="408" customFormat="1" ht="12" customHeight="1" x14ac:dyDescent="0.15">
      <c r="A1719" s="449">
        <v>9791036331602</v>
      </c>
      <c r="B1719" s="395">
        <v>82</v>
      </c>
      <c r="C1719" s="515" t="s">
        <v>764</v>
      </c>
      <c r="D1719" s="393" t="s">
        <v>258</v>
      </c>
      <c r="E1719" s="450" t="s">
        <v>5557</v>
      </c>
      <c r="F1719" s="450" t="s">
        <v>848</v>
      </c>
      <c r="G1719" s="450" t="s">
        <v>3378</v>
      </c>
      <c r="H1719" s="394">
        <f>VLOOKUP(A1719,'02.04.2024'!$A$2:$D$70989,3,FALSE)</f>
        <v>2025</v>
      </c>
      <c r="I1719" s="395"/>
      <c r="J1719" s="414">
        <v>200</v>
      </c>
      <c r="K1719" s="396"/>
      <c r="L1719" s="396"/>
      <c r="M1719" s="396">
        <v>44594</v>
      </c>
      <c r="N1719" s="396"/>
      <c r="O1719" s="394">
        <v>9791036331602</v>
      </c>
      <c r="P1719" s="451" t="s">
        <v>3377</v>
      </c>
      <c r="Q1719" s="394">
        <v>4171721</v>
      </c>
      <c r="R1719" s="398">
        <v>14.9</v>
      </c>
      <c r="S1719" s="398">
        <f t="shared" si="297"/>
        <v>14.123222748815166</v>
      </c>
      <c r="T1719" s="452">
        <v>5.5E-2</v>
      </c>
      <c r="U1719" s="1077"/>
      <c r="V1719" s="400">
        <f t="shared" si="295"/>
        <v>0</v>
      </c>
      <c r="W1719" s="401">
        <f t="shared" si="291"/>
        <v>0</v>
      </c>
      <c r="X1719" s="402"/>
      <c r="Y1719" s="402"/>
      <c r="Z1719" s="402"/>
      <c r="AA1719" s="402"/>
      <c r="AB1719" s="402"/>
      <c r="AC1719" s="403">
        <f t="shared" si="296"/>
        <v>0</v>
      </c>
      <c r="AD1719" s="404">
        <f>IF($AC$2430&lt;85,AC1719,AC1719-(AC1719*'EN-TÊTE DÉLÉGUES'!$C$37))</f>
        <v>0</v>
      </c>
      <c r="AE1719" s="405">
        <f t="shared" si="292"/>
        <v>5.5E-2</v>
      </c>
      <c r="AF1719" s="406">
        <f t="shared" si="293"/>
        <v>0</v>
      </c>
      <c r="AG1719" s="407">
        <f t="shared" si="294"/>
        <v>0</v>
      </c>
    </row>
    <row r="1720" spans="1:34" s="446" customFormat="1" ht="12" customHeight="1" x14ac:dyDescent="0.15">
      <c r="A1720" s="427">
        <v>9791036360770</v>
      </c>
      <c r="B1720" s="463">
        <v>82</v>
      </c>
      <c r="C1720" s="922" t="s">
        <v>764</v>
      </c>
      <c r="D1720" s="465" t="s">
        <v>258</v>
      </c>
      <c r="E1720" s="429" t="s">
        <v>5557</v>
      </c>
      <c r="F1720" s="429" t="s">
        <v>848</v>
      </c>
      <c r="G1720" s="429" t="s">
        <v>5041</v>
      </c>
      <c r="H1720" s="431">
        <f>VLOOKUP(A1720,'02.04.2024'!$A$2:$D$70989,3,FALSE)</f>
        <v>2422</v>
      </c>
      <c r="I1720" s="431"/>
      <c r="J1720" s="432">
        <v>200</v>
      </c>
      <c r="K1720" s="433"/>
      <c r="L1720" s="433"/>
      <c r="M1720" s="433">
        <v>45329</v>
      </c>
      <c r="N1720" s="433" t="s">
        <v>1811</v>
      </c>
      <c r="O1720" s="434">
        <v>9791036360770</v>
      </c>
      <c r="P1720" s="434" t="s">
        <v>5040</v>
      </c>
      <c r="Q1720" s="434">
        <v>5999557</v>
      </c>
      <c r="R1720" s="466">
        <v>19.899999999999999</v>
      </c>
      <c r="S1720" s="436">
        <f t="shared" si="297"/>
        <v>18.862559241706162</v>
      </c>
      <c r="T1720" s="467">
        <v>5.5E-2</v>
      </c>
      <c r="U1720" s="1082"/>
      <c r="V1720" s="438">
        <f t="shared" si="295"/>
        <v>0</v>
      </c>
      <c r="W1720" s="439">
        <f t="shared" si="291"/>
        <v>0</v>
      </c>
      <c r="X1720" s="440"/>
      <c r="Y1720" s="440"/>
      <c r="Z1720" s="440"/>
      <c r="AA1720" s="440"/>
      <c r="AB1720" s="440"/>
      <c r="AC1720" s="441">
        <f t="shared" si="296"/>
        <v>0</v>
      </c>
      <c r="AD1720" s="442">
        <f>IF($AC$2430&lt;85,AC1720,AC1720-(AC1720*'EN-TÊTE DÉLÉGUES'!$C$37))</f>
        <v>0</v>
      </c>
      <c r="AE1720" s="443">
        <f t="shared" si="292"/>
        <v>5.5E-2</v>
      </c>
      <c r="AF1720" s="444">
        <f t="shared" si="293"/>
        <v>0</v>
      </c>
      <c r="AG1720" s="445">
        <f t="shared" si="294"/>
        <v>0</v>
      </c>
    </row>
    <row r="1721" spans="1:34" s="408" customFormat="1" ht="12" customHeight="1" x14ac:dyDescent="0.15">
      <c r="A1721" s="391">
        <v>9782747083959</v>
      </c>
      <c r="B1721" s="395">
        <v>82</v>
      </c>
      <c r="C1721" s="515" t="s">
        <v>764</v>
      </c>
      <c r="D1721" s="393" t="s">
        <v>258</v>
      </c>
      <c r="E1721" s="393" t="s">
        <v>5557</v>
      </c>
      <c r="F1721" s="393" t="s">
        <v>562</v>
      </c>
      <c r="G1721" s="450" t="s">
        <v>847</v>
      </c>
      <c r="H1721" s="394">
        <f>VLOOKUP(A1721,'02.04.2024'!$A$2:$D$70989,3,FALSE)</f>
        <v>1564</v>
      </c>
      <c r="I1721" s="395"/>
      <c r="J1721" s="395">
        <v>200</v>
      </c>
      <c r="K1721" s="396"/>
      <c r="L1721" s="396"/>
      <c r="M1721" s="396">
        <v>43019</v>
      </c>
      <c r="N1721" s="396"/>
      <c r="O1721" s="397">
        <v>9782747083959</v>
      </c>
      <c r="P1721" s="409" t="s">
        <v>441</v>
      </c>
      <c r="Q1721" s="397">
        <v>6695075</v>
      </c>
      <c r="R1721" s="398">
        <v>9.9</v>
      </c>
      <c r="S1721" s="398">
        <f t="shared" si="297"/>
        <v>9.3838862559241711</v>
      </c>
      <c r="T1721" s="399">
        <v>5.5E-2</v>
      </c>
      <c r="U1721" s="1077"/>
      <c r="V1721" s="400">
        <f t="shared" si="295"/>
        <v>0</v>
      </c>
      <c r="W1721" s="401">
        <f t="shared" si="291"/>
        <v>0</v>
      </c>
      <c r="X1721" s="402"/>
      <c r="Y1721" s="402"/>
      <c r="Z1721" s="402"/>
      <c r="AA1721" s="402"/>
      <c r="AB1721" s="402"/>
      <c r="AC1721" s="403">
        <f t="shared" si="296"/>
        <v>0</v>
      </c>
      <c r="AD1721" s="404">
        <f>IF($AC$2430&lt;85,AC1721,AC1721-(AC1721*'EN-TÊTE DÉLÉGUES'!$C$37))</f>
        <v>0</v>
      </c>
      <c r="AE1721" s="405">
        <f t="shared" si="292"/>
        <v>5.5E-2</v>
      </c>
      <c r="AF1721" s="406">
        <f t="shared" si="293"/>
        <v>0</v>
      </c>
      <c r="AG1721" s="407">
        <f t="shared" si="294"/>
        <v>0</v>
      </c>
    </row>
    <row r="1722" spans="1:34" s="408" customFormat="1" ht="12" customHeight="1" x14ac:dyDescent="0.15">
      <c r="A1722" s="391">
        <v>9791036317446</v>
      </c>
      <c r="B1722" s="395">
        <v>82</v>
      </c>
      <c r="C1722" s="393" t="s">
        <v>764</v>
      </c>
      <c r="D1722" s="393" t="s">
        <v>258</v>
      </c>
      <c r="E1722" s="393" t="s">
        <v>5557</v>
      </c>
      <c r="F1722" s="393" t="s">
        <v>562</v>
      </c>
      <c r="G1722" s="450" t="s">
        <v>2350</v>
      </c>
      <c r="H1722" s="394">
        <f>VLOOKUP(A1722,'02.04.2024'!$A$2:$D$70989,3,FALSE)</f>
        <v>1487</v>
      </c>
      <c r="I1722" s="395"/>
      <c r="J1722" s="395">
        <v>200</v>
      </c>
      <c r="K1722" s="396"/>
      <c r="L1722" s="396"/>
      <c r="M1722" s="396">
        <v>44293</v>
      </c>
      <c r="N1722" s="396"/>
      <c r="O1722" s="397">
        <v>9791036317446</v>
      </c>
      <c r="P1722" s="409" t="s">
        <v>2349</v>
      </c>
      <c r="Q1722" s="397">
        <v>3761530</v>
      </c>
      <c r="R1722" s="398">
        <v>9.9</v>
      </c>
      <c r="S1722" s="398">
        <f t="shared" si="297"/>
        <v>9.3838862559241711</v>
      </c>
      <c r="T1722" s="399">
        <v>5.5E-2</v>
      </c>
      <c r="U1722" s="1077"/>
      <c r="V1722" s="400">
        <f t="shared" si="295"/>
        <v>0</v>
      </c>
      <c r="W1722" s="401">
        <f t="shared" si="291"/>
        <v>0</v>
      </c>
      <c r="X1722" s="402"/>
      <c r="Y1722" s="402"/>
      <c r="Z1722" s="402"/>
      <c r="AA1722" s="402"/>
      <c r="AB1722" s="402"/>
      <c r="AC1722" s="403">
        <f t="shared" si="296"/>
        <v>0</v>
      </c>
      <c r="AD1722" s="404">
        <f>IF($AC$2430&lt;85,AC1722,AC1722-(AC1722*'EN-TÊTE DÉLÉGUES'!$C$37))</f>
        <v>0</v>
      </c>
      <c r="AE1722" s="405">
        <f t="shared" si="292"/>
        <v>5.5E-2</v>
      </c>
      <c r="AF1722" s="406">
        <f t="shared" si="293"/>
        <v>0</v>
      </c>
      <c r="AG1722" s="407">
        <f t="shared" si="294"/>
        <v>0</v>
      </c>
    </row>
    <row r="1723" spans="1:34" s="408" customFormat="1" ht="12" customHeight="1" x14ac:dyDescent="0.15">
      <c r="A1723" s="391">
        <v>9791036330759</v>
      </c>
      <c r="B1723" s="395">
        <v>82</v>
      </c>
      <c r="C1723" s="393" t="s">
        <v>764</v>
      </c>
      <c r="D1723" s="393" t="s">
        <v>258</v>
      </c>
      <c r="E1723" s="393" t="s">
        <v>5557</v>
      </c>
      <c r="F1723" s="393" t="s">
        <v>562</v>
      </c>
      <c r="G1723" s="450" t="s">
        <v>2860</v>
      </c>
      <c r="H1723" s="394">
        <f>VLOOKUP(A1723,'02.04.2024'!$A$2:$D$70989,3,FALSE)</f>
        <v>3835</v>
      </c>
      <c r="I1723" s="395"/>
      <c r="J1723" s="395">
        <v>200</v>
      </c>
      <c r="K1723" s="396"/>
      <c r="L1723" s="396"/>
      <c r="M1723" s="396">
        <v>44531</v>
      </c>
      <c r="N1723" s="395"/>
      <c r="O1723" s="397">
        <v>9791036330759</v>
      </c>
      <c r="P1723" s="395" t="s">
        <v>2755</v>
      </c>
      <c r="Q1723" s="395">
        <v>3905576</v>
      </c>
      <c r="R1723" s="398">
        <v>14.9</v>
      </c>
      <c r="S1723" s="398">
        <f t="shared" si="297"/>
        <v>14.123222748815166</v>
      </c>
      <c r="T1723" s="399">
        <v>5.5E-2</v>
      </c>
      <c r="U1723" s="1077"/>
      <c r="V1723" s="400">
        <f t="shared" si="295"/>
        <v>0</v>
      </c>
      <c r="W1723" s="401">
        <f t="shared" si="291"/>
        <v>0</v>
      </c>
      <c r="X1723" s="402"/>
      <c r="Y1723" s="402"/>
      <c r="Z1723" s="402"/>
      <c r="AA1723" s="402"/>
      <c r="AB1723" s="402"/>
      <c r="AC1723" s="403">
        <f t="shared" si="296"/>
        <v>0</v>
      </c>
      <c r="AD1723" s="404">
        <f>IF($AC$2430&lt;85,AC1723,AC1723-(AC1723*'EN-TÊTE DÉLÉGUES'!$C$37))</f>
        <v>0</v>
      </c>
      <c r="AE1723" s="405">
        <f t="shared" si="292"/>
        <v>5.5E-2</v>
      </c>
      <c r="AF1723" s="406">
        <f t="shared" si="293"/>
        <v>0</v>
      </c>
      <c r="AG1723" s="407">
        <f t="shared" si="294"/>
        <v>0</v>
      </c>
    </row>
    <row r="1724" spans="1:34" s="446" customFormat="1" ht="12" customHeight="1" x14ac:dyDescent="0.15">
      <c r="A1724" s="427">
        <v>9791036361289</v>
      </c>
      <c r="B1724" s="432">
        <v>82</v>
      </c>
      <c r="C1724" s="429" t="s">
        <v>764</v>
      </c>
      <c r="D1724" s="429" t="s">
        <v>258</v>
      </c>
      <c r="E1724" s="429" t="s">
        <v>5557</v>
      </c>
      <c r="F1724" s="429" t="s">
        <v>562</v>
      </c>
      <c r="G1724" s="430" t="s">
        <v>5558</v>
      </c>
      <c r="H1724" s="431">
        <f>VLOOKUP(A1724,'02.04.2024'!$A$2:$D$70989,3,FALSE)</f>
        <v>1210</v>
      </c>
      <c r="I1724" s="432"/>
      <c r="J1724" s="432">
        <v>200</v>
      </c>
      <c r="K1724" s="433"/>
      <c r="L1724" s="433"/>
      <c r="M1724" s="433">
        <v>45210</v>
      </c>
      <c r="N1724" s="433" t="s">
        <v>1811</v>
      </c>
      <c r="O1724" s="434">
        <v>9791036361289</v>
      </c>
      <c r="P1724" s="435" t="s">
        <v>4720</v>
      </c>
      <c r="Q1724" s="434">
        <v>6325114</v>
      </c>
      <c r="R1724" s="436">
        <v>17.899999999999999</v>
      </c>
      <c r="S1724" s="436">
        <f t="shared" si="297"/>
        <v>16.966824644549764</v>
      </c>
      <c r="T1724" s="437">
        <v>5.5E-2</v>
      </c>
      <c r="U1724" s="1082"/>
      <c r="V1724" s="438">
        <f>AC1724</f>
        <v>0</v>
      </c>
      <c r="W1724" s="439">
        <f t="shared" si="291"/>
        <v>0</v>
      </c>
      <c r="X1724" s="440"/>
      <c r="Y1724" s="440"/>
      <c r="Z1724" s="440"/>
      <c r="AA1724" s="440"/>
      <c r="AB1724" s="440"/>
      <c r="AC1724" s="441">
        <f>W1724/(1+AE1724)</f>
        <v>0</v>
      </c>
      <c r="AD1724" s="442">
        <f>IF($AC$2430&lt;85,AC1724,AC1724-(AC1724*'EN-TÊTE DÉLÉGUES'!$C$37))</f>
        <v>0</v>
      </c>
      <c r="AE1724" s="443">
        <f t="shared" si="292"/>
        <v>5.5E-2</v>
      </c>
      <c r="AF1724" s="444">
        <f>+AD1724*AE1724</f>
        <v>0</v>
      </c>
      <c r="AG1724" s="445">
        <f>+AD1724+AF1724</f>
        <v>0</v>
      </c>
    </row>
    <row r="1725" spans="1:34" s="408" customFormat="1" ht="12" customHeight="1" x14ac:dyDescent="0.15">
      <c r="A1725" s="391">
        <v>9791036311666</v>
      </c>
      <c r="B1725" s="414">
        <v>82</v>
      </c>
      <c r="C1725" s="450" t="s">
        <v>764</v>
      </c>
      <c r="D1725" s="393" t="s">
        <v>258</v>
      </c>
      <c r="E1725" s="393" t="s">
        <v>5557</v>
      </c>
      <c r="F1725" s="393" t="s">
        <v>563</v>
      </c>
      <c r="G1725" s="450" t="s">
        <v>1936</v>
      </c>
      <c r="H1725" s="394">
        <f>VLOOKUP(A1725,'02.04.2024'!$A$2:$D$70989,3,FALSE)</f>
        <v>278</v>
      </c>
      <c r="I1725" s="395"/>
      <c r="J1725" s="395">
        <v>300</v>
      </c>
      <c r="K1725" s="396"/>
      <c r="L1725" s="396"/>
      <c r="M1725" s="396">
        <v>43880</v>
      </c>
      <c r="N1725" s="396"/>
      <c r="O1725" s="397">
        <v>9791036311666</v>
      </c>
      <c r="P1725" s="409" t="s">
        <v>1937</v>
      </c>
      <c r="Q1725" s="397">
        <v>5344905</v>
      </c>
      <c r="R1725" s="398">
        <v>9.9</v>
      </c>
      <c r="S1725" s="398">
        <f t="shared" si="297"/>
        <v>9.3838862559241711</v>
      </c>
      <c r="T1725" s="399">
        <v>5.5E-2</v>
      </c>
      <c r="U1725" s="1077"/>
      <c r="V1725" s="400">
        <f t="shared" si="295"/>
        <v>0</v>
      </c>
      <c r="W1725" s="401">
        <f t="shared" si="291"/>
        <v>0</v>
      </c>
      <c r="X1725" s="402"/>
      <c r="Y1725" s="402"/>
      <c r="Z1725" s="402"/>
      <c r="AA1725" s="402"/>
      <c r="AB1725" s="402"/>
      <c r="AC1725" s="403">
        <f t="shared" si="296"/>
        <v>0</v>
      </c>
      <c r="AD1725" s="404">
        <f>IF($AC$2430&lt;85,AC1725,AC1725-(AC1725*'EN-TÊTE DÉLÉGUES'!$C$37))</f>
        <v>0</v>
      </c>
      <c r="AE1725" s="405">
        <f t="shared" si="292"/>
        <v>5.5E-2</v>
      </c>
      <c r="AF1725" s="406">
        <f t="shared" si="293"/>
        <v>0</v>
      </c>
      <c r="AG1725" s="407">
        <f t="shared" si="294"/>
        <v>0</v>
      </c>
    </row>
    <row r="1726" spans="1:34" s="420" customFormat="1" ht="12" customHeight="1" x14ac:dyDescent="0.15">
      <c r="A1726" s="411">
        <v>9791036346156</v>
      </c>
      <c r="B1726" s="414">
        <v>82</v>
      </c>
      <c r="C1726" s="393" t="s">
        <v>764</v>
      </c>
      <c r="D1726" s="393" t="s">
        <v>258</v>
      </c>
      <c r="E1726" s="393" t="s">
        <v>5557</v>
      </c>
      <c r="F1726" s="393" t="s">
        <v>563</v>
      </c>
      <c r="G1726" s="450" t="s">
        <v>3876</v>
      </c>
      <c r="H1726" s="394">
        <f>VLOOKUP(A1726,'02.04.2024'!$A$2:$D$70989,3,FALSE)</f>
        <v>600</v>
      </c>
      <c r="I1726" s="413"/>
      <c r="J1726" s="413">
        <v>200</v>
      </c>
      <c r="K1726" s="415"/>
      <c r="L1726" s="415"/>
      <c r="M1726" s="416">
        <v>44853</v>
      </c>
      <c r="N1726" s="416"/>
      <c r="O1726" s="394">
        <v>9791036346156</v>
      </c>
      <c r="P1726" s="417" t="s">
        <v>3877</v>
      </c>
      <c r="Q1726" s="414">
        <v>3285474</v>
      </c>
      <c r="R1726" s="418">
        <v>9.9</v>
      </c>
      <c r="S1726" s="398">
        <f t="shared" si="297"/>
        <v>9.3838862559241711</v>
      </c>
      <c r="T1726" s="419">
        <v>5.5E-2</v>
      </c>
      <c r="U1726" s="1077"/>
      <c r="V1726" s="400">
        <f t="shared" si="295"/>
        <v>0</v>
      </c>
      <c r="W1726" s="401">
        <f t="shared" si="291"/>
        <v>0</v>
      </c>
      <c r="AC1726" s="453">
        <f t="shared" si="296"/>
        <v>0</v>
      </c>
      <c r="AD1726" s="454">
        <f>IF($AC$2430&lt;85,AC1726,AC1726-(AC1726*'EN-TÊTE DÉLÉGUES'!$C$37))</f>
        <v>0</v>
      </c>
      <c r="AE1726" s="455">
        <f t="shared" si="292"/>
        <v>5.5E-2</v>
      </c>
      <c r="AF1726" s="456">
        <f t="shared" si="293"/>
        <v>0</v>
      </c>
      <c r="AG1726" s="457">
        <f t="shared" si="294"/>
        <v>0</v>
      </c>
    </row>
    <row r="1727" spans="1:34" s="408" customFormat="1" ht="12" customHeight="1" x14ac:dyDescent="0.15">
      <c r="A1727" s="391">
        <v>9782747053839</v>
      </c>
      <c r="B1727" s="395">
        <v>82</v>
      </c>
      <c r="C1727" s="393" t="s">
        <v>764</v>
      </c>
      <c r="D1727" s="393" t="s">
        <v>258</v>
      </c>
      <c r="E1727" s="393" t="s">
        <v>5557</v>
      </c>
      <c r="F1727" s="393" t="s">
        <v>563</v>
      </c>
      <c r="G1727" s="450" t="s">
        <v>192</v>
      </c>
      <c r="H1727" s="394">
        <f>VLOOKUP(A1727,'02.04.2024'!$A$2:$D$70989,3,FALSE)</f>
        <v>672</v>
      </c>
      <c r="I1727" s="395"/>
      <c r="J1727" s="395">
        <v>200</v>
      </c>
      <c r="K1727" s="396"/>
      <c r="L1727" s="396"/>
      <c r="M1727" s="396">
        <v>42040</v>
      </c>
      <c r="N1727" s="396"/>
      <c r="O1727" s="397">
        <v>9782747053839</v>
      </c>
      <c r="P1727" s="409" t="s">
        <v>181</v>
      </c>
      <c r="Q1727" s="397">
        <v>3266470</v>
      </c>
      <c r="R1727" s="398">
        <v>9.9</v>
      </c>
      <c r="S1727" s="398">
        <f t="shared" si="297"/>
        <v>9.3838862559241711</v>
      </c>
      <c r="T1727" s="399">
        <v>5.5E-2</v>
      </c>
      <c r="U1727" s="1077"/>
      <c r="V1727" s="400">
        <f t="shared" si="295"/>
        <v>0</v>
      </c>
      <c r="W1727" s="401">
        <f t="shared" si="291"/>
        <v>0</v>
      </c>
      <c r="X1727" s="402"/>
      <c r="Y1727" s="402"/>
      <c r="Z1727" s="402"/>
      <c r="AA1727" s="402"/>
      <c r="AB1727" s="402"/>
      <c r="AC1727" s="403">
        <f t="shared" si="296"/>
        <v>0</v>
      </c>
      <c r="AD1727" s="404">
        <f>IF($AC$2430&lt;85,AC1727,AC1727-(AC1727*'EN-TÊTE DÉLÉGUES'!$C$37))</f>
        <v>0</v>
      </c>
      <c r="AE1727" s="405">
        <f t="shared" si="292"/>
        <v>5.5E-2</v>
      </c>
      <c r="AF1727" s="406">
        <f t="shared" si="293"/>
        <v>0</v>
      </c>
      <c r="AG1727" s="407">
        <f t="shared" si="294"/>
        <v>0</v>
      </c>
    </row>
    <row r="1728" spans="1:34" s="408" customFormat="1" ht="12" customHeight="1" x14ac:dyDescent="0.15">
      <c r="A1728" s="391">
        <v>9791036319075</v>
      </c>
      <c r="B1728" s="395">
        <v>82</v>
      </c>
      <c r="C1728" s="426" t="s">
        <v>706</v>
      </c>
      <c r="D1728" s="393" t="s">
        <v>258</v>
      </c>
      <c r="E1728" s="393" t="s">
        <v>5557</v>
      </c>
      <c r="F1728" s="393" t="s">
        <v>3074</v>
      </c>
      <c r="G1728" s="670" t="s">
        <v>3514</v>
      </c>
      <c r="H1728" s="394">
        <f>VLOOKUP(A1728,'02.04.2024'!$A$2:$D$70989,3,FALSE)</f>
        <v>288</v>
      </c>
      <c r="I1728" s="395"/>
      <c r="J1728" s="414">
        <v>200</v>
      </c>
      <c r="K1728" s="396"/>
      <c r="L1728" s="396"/>
      <c r="M1728" s="396">
        <v>44083</v>
      </c>
      <c r="N1728" s="395"/>
      <c r="O1728" s="397">
        <v>9791036319075</v>
      </c>
      <c r="P1728" s="395" t="s">
        <v>3515</v>
      </c>
      <c r="Q1728" s="395">
        <v>4648990</v>
      </c>
      <c r="R1728" s="398">
        <v>9.9</v>
      </c>
      <c r="S1728" s="398">
        <f t="shared" si="297"/>
        <v>9.3838862559241711</v>
      </c>
      <c r="T1728" s="399">
        <v>5.5E-2</v>
      </c>
      <c r="U1728" s="1077"/>
      <c r="V1728" s="400">
        <f t="shared" si="295"/>
        <v>0</v>
      </c>
      <c r="W1728" s="401">
        <f t="shared" si="291"/>
        <v>0</v>
      </c>
      <c r="X1728" s="402"/>
      <c r="Y1728" s="402"/>
      <c r="Z1728" s="402"/>
      <c r="AA1728" s="402"/>
      <c r="AB1728" s="402"/>
      <c r="AC1728" s="403">
        <f t="shared" si="296"/>
        <v>0</v>
      </c>
      <c r="AD1728" s="404">
        <f>IF($AC$2430&lt;85,AC1728,AC1728-(AC1728*'EN-TÊTE DÉLÉGUES'!$C$37))</f>
        <v>0</v>
      </c>
      <c r="AE1728" s="405">
        <f t="shared" si="292"/>
        <v>5.5E-2</v>
      </c>
      <c r="AF1728" s="406">
        <f t="shared" si="293"/>
        <v>0</v>
      </c>
      <c r="AG1728" s="407">
        <f t="shared" si="294"/>
        <v>0</v>
      </c>
    </row>
    <row r="1729" spans="1:36" s="408" customFormat="1" ht="12" customHeight="1" x14ac:dyDescent="0.15">
      <c r="A1729" s="391">
        <v>9782747057400</v>
      </c>
      <c r="B1729" s="395">
        <v>82</v>
      </c>
      <c r="C1729" s="393" t="s">
        <v>764</v>
      </c>
      <c r="D1729" s="393" t="s">
        <v>258</v>
      </c>
      <c r="E1729" s="393" t="s">
        <v>5557</v>
      </c>
      <c r="F1729" s="393" t="s">
        <v>564</v>
      </c>
      <c r="G1729" s="450" t="s">
        <v>250</v>
      </c>
      <c r="H1729" s="394">
        <f>VLOOKUP(A1729,'02.04.2024'!$A$2:$D$70989,3,FALSE)</f>
        <v>341</v>
      </c>
      <c r="I1729" s="395"/>
      <c r="J1729" s="395">
        <v>300</v>
      </c>
      <c r="K1729" s="396"/>
      <c r="L1729" s="396"/>
      <c r="M1729" s="396">
        <v>42403</v>
      </c>
      <c r="N1729" s="396"/>
      <c r="O1729" s="397">
        <v>9782747057400</v>
      </c>
      <c r="P1729" s="409" t="s">
        <v>251</v>
      </c>
      <c r="Q1729" s="397">
        <v>3257239</v>
      </c>
      <c r="R1729" s="398">
        <v>9.9</v>
      </c>
      <c r="S1729" s="398">
        <f t="shared" si="297"/>
        <v>9.3838862559241711</v>
      </c>
      <c r="T1729" s="399">
        <v>5.5E-2</v>
      </c>
      <c r="U1729" s="1077"/>
      <c r="V1729" s="400">
        <f t="shared" si="295"/>
        <v>0</v>
      </c>
      <c r="W1729" s="401">
        <f t="shared" si="291"/>
        <v>0</v>
      </c>
      <c r="X1729" s="402"/>
      <c r="Y1729" s="402"/>
      <c r="Z1729" s="402"/>
      <c r="AA1729" s="402"/>
      <c r="AB1729" s="402"/>
      <c r="AC1729" s="403">
        <f t="shared" si="296"/>
        <v>0</v>
      </c>
      <c r="AD1729" s="404">
        <f>IF($AC$2430&lt;85,AC1729,AC1729-(AC1729*'EN-TÊTE DÉLÉGUES'!$C$37))</f>
        <v>0</v>
      </c>
      <c r="AE1729" s="405">
        <f t="shared" si="292"/>
        <v>5.5E-2</v>
      </c>
      <c r="AF1729" s="406">
        <f t="shared" si="293"/>
        <v>0</v>
      </c>
      <c r="AG1729" s="407">
        <f t="shared" si="294"/>
        <v>0</v>
      </c>
    </row>
    <row r="1730" spans="1:36" ht="12" customHeight="1" x14ac:dyDescent="0.15">
      <c r="A1730" s="98">
        <v>9791036368271</v>
      </c>
      <c r="B1730" s="356">
        <v>82</v>
      </c>
      <c r="C1730" s="99" t="s">
        <v>764</v>
      </c>
      <c r="D1730" s="99" t="s">
        <v>258</v>
      </c>
      <c r="E1730" s="99" t="s">
        <v>5557</v>
      </c>
      <c r="F1730" s="99" t="s">
        <v>564</v>
      </c>
      <c r="G1730" s="99" t="s">
        <v>5286</v>
      </c>
      <c r="H1730" s="100">
        <f>VLOOKUP(A1730,'02.04.2024'!$A$2:$D$70989,3,FALSE)</f>
        <v>0</v>
      </c>
      <c r="I1730" s="101"/>
      <c r="J1730" s="101">
        <v>100</v>
      </c>
      <c r="K1730" s="121"/>
      <c r="L1730" s="121">
        <v>45392</v>
      </c>
      <c r="M1730" s="121"/>
      <c r="N1730" s="121" t="s">
        <v>1811</v>
      </c>
      <c r="O1730" s="102">
        <v>9791036368271</v>
      </c>
      <c r="P1730" s="103" t="s">
        <v>5287</v>
      </c>
      <c r="Q1730" s="101">
        <v>5143233</v>
      </c>
      <c r="R1730" s="124">
        <v>9.9</v>
      </c>
      <c r="S1730" s="124">
        <f t="shared" si="297"/>
        <v>9.3838862559241711</v>
      </c>
      <c r="T1730" s="355">
        <v>5.5E-2</v>
      </c>
      <c r="U1730" s="1077"/>
      <c r="V1730" s="240">
        <f t="shared" si="295"/>
        <v>0</v>
      </c>
      <c r="W1730" s="196">
        <f t="shared" ref="W1730:W1793" si="298">$R1730*$U1730</f>
        <v>0</v>
      </c>
      <c r="X1730" s="402"/>
      <c r="Y1730" s="402"/>
      <c r="Z1730" s="402"/>
      <c r="AA1730" s="402"/>
      <c r="AB1730" s="402"/>
      <c r="AC1730" s="403">
        <f t="shared" si="296"/>
        <v>0</v>
      </c>
      <c r="AD1730" s="404">
        <f>IF($AC$2430&lt;85,AC1730,AC1730-(AC1730*'EN-TÊTE DÉLÉGUES'!$C$37))</f>
        <v>0</v>
      </c>
      <c r="AE1730" s="405">
        <f t="shared" ref="AE1730:AE1793" si="299">IF(T1730=5.5%,0.055,IF(T1730=20%,0.2))</f>
        <v>5.5E-2</v>
      </c>
      <c r="AF1730" s="406">
        <f t="shared" si="293"/>
        <v>0</v>
      </c>
      <c r="AG1730" s="407">
        <f t="shared" si="294"/>
        <v>0</v>
      </c>
      <c r="AH1730" s="447"/>
      <c r="AI1730" s="448"/>
      <c r="AJ1730" s="447"/>
    </row>
    <row r="1731" spans="1:36" s="994" customFormat="1" ht="12" customHeight="1" x14ac:dyDescent="0.15">
      <c r="A1731" s="1015">
        <v>9791036352591</v>
      </c>
      <c r="B1731" s="1018">
        <v>83</v>
      </c>
      <c r="C1731" s="1027" t="s">
        <v>764</v>
      </c>
      <c r="D1731" s="1027" t="s">
        <v>258</v>
      </c>
      <c r="E1731" s="1027" t="s">
        <v>5557</v>
      </c>
      <c r="F1731" s="1027" t="s">
        <v>564</v>
      </c>
      <c r="G1731" s="1026" t="s">
        <v>4392</v>
      </c>
      <c r="H1731" s="1016">
        <f>VLOOKUP(A1731,'02.04.2024'!$A$2:$D$70989,3,FALSE)</f>
        <v>832</v>
      </c>
      <c r="I1731" s="1018"/>
      <c r="J1731" s="1018">
        <v>200</v>
      </c>
      <c r="K1731" s="1019"/>
      <c r="L1731" s="1019"/>
      <c r="M1731" s="1019">
        <v>44965</v>
      </c>
      <c r="N1731" s="1019"/>
      <c r="O1731" s="1020">
        <v>9791036352591</v>
      </c>
      <c r="P1731" s="995" t="s">
        <v>4393</v>
      </c>
      <c r="Q1731" s="1020">
        <v>6552936</v>
      </c>
      <c r="R1731" s="1022">
        <v>14.9</v>
      </c>
      <c r="S1731" s="1022">
        <f t="shared" si="297"/>
        <v>14.123222748815166</v>
      </c>
      <c r="T1731" s="1032">
        <v>5.5E-2</v>
      </c>
      <c r="U1731" s="1077"/>
      <c r="V1731" s="1024">
        <f t="shared" si="295"/>
        <v>0</v>
      </c>
      <c r="W1731" s="1025">
        <f t="shared" si="298"/>
        <v>0</v>
      </c>
      <c r="X1731" s="998"/>
      <c r="Y1731" s="998"/>
      <c r="Z1731" s="998"/>
      <c r="AA1731" s="998"/>
      <c r="AB1731" s="998"/>
      <c r="AC1731" s="453">
        <f t="shared" si="296"/>
        <v>0</v>
      </c>
      <c r="AD1731" s="454">
        <f>IF($AC$2430&lt;85,AC1731,AC1731-(AC1731*'EN-TÊTE DÉLÉGUES'!$C$37))</f>
        <v>0</v>
      </c>
      <c r="AE1731" s="455">
        <f t="shared" si="299"/>
        <v>5.5E-2</v>
      </c>
      <c r="AF1731" s="456">
        <f t="shared" si="293"/>
        <v>0</v>
      </c>
      <c r="AG1731" s="457">
        <f t="shared" si="294"/>
        <v>0</v>
      </c>
    </row>
    <row r="1732" spans="1:36" s="1" customFormat="1" ht="12" customHeight="1" x14ac:dyDescent="0.15">
      <c r="A1732" s="187">
        <v>9791036311642</v>
      </c>
      <c r="B1732" s="190">
        <v>83</v>
      </c>
      <c r="C1732" s="188" t="s">
        <v>764</v>
      </c>
      <c r="D1732" s="188" t="s">
        <v>258</v>
      </c>
      <c r="E1732" s="188" t="s">
        <v>5557</v>
      </c>
      <c r="F1732" s="188" t="s">
        <v>564</v>
      </c>
      <c r="G1732" s="222" t="s">
        <v>1938</v>
      </c>
      <c r="H1732" s="189">
        <f>VLOOKUP(A1732,'02.04.2024'!$A$2:$D$70989,3,FALSE)</f>
        <v>0</v>
      </c>
      <c r="I1732" s="190" t="s">
        <v>378</v>
      </c>
      <c r="J1732" s="190">
        <v>200</v>
      </c>
      <c r="K1732" s="191"/>
      <c r="L1732" s="191"/>
      <c r="M1732" s="191">
        <v>43978</v>
      </c>
      <c r="N1732" s="191"/>
      <c r="O1732" s="192">
        <v>9791036311642</v>
      </c>
      <c r="P1732" s="193" t="s">
        <v>1939</v>
      </c>
      <c r="Q1732" s="192">
        <v>5344659</v>
      </c>
      <c r="R1732" s="194">
        <v>12.9</v>
      </c>
      <c r="S1732" s="194">
        <f t="shared" si="297"/>
        <v>12.227488151658768</v>
      </c>
      <c r="T1732" s="223">
        <v>5.5E-2</v>
      </c>
      <c r="U1732" s="1080"/>
      <c r="V1732" s="239">
        <f t="shared" si="295"/>
        <v>0</v>
      </c>
      <c r="W1732" s="195">
        <f t="shared" si="298"/>
        <v>0</v>
      </c>
      <c r="X1732" s="197"/>
      <c r="Y1732" s="197"/>
      <c r="Z1732" s="197"/>
      <c r="AA1732" s="197"/>
      <c r="AB1732" s="197"/>
      <c r="AC1732" s="403">
        <f t="shared" si="296"/>
        <v>0</v>
      </c>
      <c r="AD1732" s="404">
        <f>IF($AC$2430&lt;85,AC1732,AC1732-(AC1732*'EN-TÊTE DÉLÉGUES'!$C$37))</f>
        <v>0</v>
      </c>
      <c r="AE1732" s="405">
        <f t="shared" si="299"/>
        <v>5.5E-2</v>
      </c>
      <c r="AF1732" s="406">
        <f t="shared" si="293"/>
        <v>0</v>
      </c>
      <c r="AG1732" s="407">
        <f t="shared" si="294"/>
        <v>0</v>
      </c>
    </row>
    <row r="1733" spans="1:36" s="408" customFormat="1" ht="12" customHeight="1" x14ac:dyDescent="0.15">
      <c r="A1733" s="391">
        <v>9782747017770</v>
      </c>
      <c r="B1733" s="395">
        <v>83</v>
      </c>
      <c r="C1733" s="393" t="s">
        <v>764</v>
      </c>
      <c r="D1733" s="393" t="s">
        <v>258</v>
      </c>
      <c r="E1733" s="393" t="s">
        <v>5557</v>
      </c>
      <c r="F1733" s="393" t="s">
        <v>564</v>
      </c>
      <c r="G1733" s="450" t="s">
        <v>24</v>
      </c>
      <c r="H1733" s="394">
        <f>VLOOKUP(A1733,'02.04.2024'!$A$2:$D$70989,3,FALSE)</f>
        <v>3071</v>
      </c>
      <c r="I1733" s="395"/>
      <c r="J1733" s="395">
        <v>200</v>
      </c>
      <c r="K1733" s="396"/>
      <c r="L1733" s="396"/>
      <c r="M1733" s="396">
        <v>38757</v>
      </c>
      <c r="N1733" s="396"/>
      <c r="O1733" s="397">
        <v>9782747017770</v>
      </c>
      <c r="P1733" s="409" t="s">
        <v>25</v>
      </c>
      <c r="Q1733" s="397">
        <v>3459247</v>
      </c>
      <c r="R1733" s="398">
        <v>7.9</v>
      </c>
      <c r="S1733" s="398">
        <f t="shared" si="297"/>
        <v>7.488151658767773</v>
      </c>
      <c r="T1733" s="399">
        <v>5.5E-2</v>
      </c>
      <c r="U1733" s="1077"/>
      <c r="V1733" s="400">
        <f t="shared" si="295"/>
        <v>0</v>
      </c>
      <c r="W1733" s="401">
        <f t="shared" si="298"/>
        <v>0</v>
      </c>
      <c r="X1733" s="402"/>
      <c r="Y1733" s="402"/>
      <c r="Z1733" s="402"/>
      <c r="AA1733" s="402"/>
      <c r="AB1733" s="402"/>
      <c r="AC1733" s="403">
        <f t="shared" si="296"/>
        <v>0</v>
      </c>
      <c r="AD1733" s="404">
        <f>IF($AC$2430&lt;85,AC1733,AC1733-(AC1733*'EN-TÊTE DÉLÉGUES'!$C$37))</f>
        <v>0</v>
      </c>
      <c r="AE1733" s="405">
        <f t="shared" si="299"/>
        <v>5.5E-2</v>
      </c>
      <c r="AF1733" s="406">
        <f t="shared" si="293"/>
        <v>0</v>
      </c>
      <c r="AG1733" s="407">
        <f t="shared" si="294"/>
        <v>0</v>
      </c>
    </row>
    <row r="1734" spans="1:36" s="446" customFormat="1" ht="12" customHeight="1" x14ac:dyDescent="0.15">
      <c r="A1734" s="427">
        <v>9791036357046</v>
      </c>
      <c r="B1734" s="432">
        <v>83</v>
      </c>
      <c r="C1734" s="429" t="s">
        <v>764</v>
      </c>
      <c r="D1734" s="429" t="s">
        <v>258</v>
      </c>
      <c r="E1734" s="429" t="s">
        <v>5557</v>
      </c>
      <c r="F1734" s="429" t="s">
        <v>567</v>
      </c>
      <c r="G1734" s="430" t="s">
        <v>4715</v>
      </c>
      <c r="H1734" s="431">
        <f>VLOOKUP(A1734,'02.04.2024'!$A$2:$D$70989,3,FALSE)</f>
        <v>1010</v>
      </c>
      <c r="I1734" s="432"/>
      <c r="J1734" s="432">
        <v>200</v>
      </c>
      <c r="K1734" s="433">
        <v>45523</v>
      </c>
      <c r="L1734" s="433"/>
      <c r="M1734" s="433">
        <v>45210</v>
      </c>
      <c r="N1734" s="433" t="s">
        <v>1811</v>
      </c>
      <c r="O1734" s="434">
        <v>9791036357046</v>
      </c>
      <c r="P1734" s="435" t="s">
        <v>4714</v>
      </c>
      <c r="Q1734" s="434">
        <v>2606578</v>
      </c>
      <c r="R1734" s="436">
        <v>14.9</v>
      </c>
      <c r="S1734" s="436">
        <f t="shared" si="297"/>
        <v>14.123222748815166</v>
      </c>
      <c r="T1734" s="437">
        <v>5.5E-2</v>
      </c>
      <c r="U1734" s="1082"/>
      <c r="V1734" s="438">
        <f t="shared" si="295"/>
        <v>0</v>
      </c>
      <c r="W1734" s="439">
        <f t="shared" si="298"/>
        <v>0</v>
      </c>
      <c r="X1734" s="440"/>
      <c r="Y1734" s="440"/>
      <c r="Z1734" s="440"/>
      <c r="AA1734" s="440"/>
      <c r="AB1734" s="440"/>
      <c r="AC1734" s="441">
        <f t="shared" si="296"/>
        <v>0</v>
      </c>
      <c r="AD1734" s="442">
        <f>IF($AC$2430&lt;85,AC1734,AC1734-(AC1734*'EN-TÊTE DÉLÉGUES'!$C$37))</f>
        <v>0</v>
      </c>
      <c r="AE1734" s="443">
        <f t="shared" si="299"/>
        <v>5.5E-2</v>
      </c>
      <c r="AF1734" s="444">
        <f t="shared" si="293"/>
        <v>0</v>
      </c>
      <c r="AG1734" s="445">
        <f t="shared" si="294"/>
        <v>0</v>
      </c>
    </row>
    <row r="1735" spans="1:36" s="420" customFormat="1" ht="12" customHeight="1" x14ac:dyDescent="0.15">
      <c r="A1735" s="411">
        <v>9791036349843</v>
      </c>
      <c r="B1735" s="414">
        <v>83</v>
      </c>
      <c r="C1735" s="393" t="s">
        <v>723</v>
      </c>
      <c r="D1735" s="393" t="s">
        <v>258</v>
      </c>
      <c r="E1735" s="450" t="s">
        <v>5557</v>
      </c>
      <c r="F1735" s="450" t="s">
        <v>567</v>
      </c>
      <c r="G1735" s="450" t="s">
        <v>3873</v>
      </c>
      <c r="H1735" s="394">
        <f>VLOOKUP(A1735,'02.04.2024'!$A$2:$D$70989,3,FALSE)</f>
        <v>1942</v>
      </c>
      <c r="I1735" s="413"/>
      <c r="J1735" s="413">
        <v>200</v>
      </c>
      <c r="K1735" s="415"/>
      <c r="L1735" s="415"/>
      <c r="M1735" s="416">
        <v>44853</v>
      </c>
      <c r="N1735" s="416"/>
      <c r="O1735" s="394">
        <v>9791036349843</v>
      </c>
      <c r="P1735" s="417" t="s">
        <v>3874</v>
      </c>
      <c r="Q1735" s="414">
        <v>5128431</v>
      </c>
      <c r="R1735" s="418">
        <v>15.9</v>
      </c>
      <c r="S1735" s="398">
        <f t="shared" si="297"/>
        <v>15.071090047393366</v>
      </c>
      <c r="T1735" s="419">
        <v>5.5E-2</v>
      </c>
      <c r="U1735" s="1077"/>
      <c r="V1735" s="400">
        <f t="shared" si="295"/>
        <v>0</v>
      </c>
      <c r="W1735" s="401">
        <f t="shared" si="298"/>
        <v>0</v>
      </c>
      <c r="AC1735" s="453">
        <f t="shared" si="296"/>
        <v>0</v>
      </c>
      <c r="AD1735" s="454">
        <f>IF($AC$2430&lt;85,AC1735,AC1735-(AC1735*'EN-TÊTE DÉLÉGUES'!$C$37))</f>
        <v>0</v>
      </c>
      <c r="AE1735" s="455">
        <f t="shared" si="299"/>
        <v>5.5E-2</v>
      </c>
      <c r="AF1735" s="456">
        <f t="shared" si="293"/>
        <v>0</v>
      </c>
      <c r="AG1735" s="457">
        <f t="shared" si="294"/>
        <v>0</v>
      </c>
    </row>
    <row r="1736" spans="1:36" s="408" customFormat="1" ht="12" customHeight="1" x14ac:dyDescent="0.15">
      <c r="A1736" s="449">
        <v>9791036319082</v>
      </c>
      <c r="B1736" s="395">
        <v>83</v>
      </c>
      <c r="C1736" s="393" t="s">
        <v>764</v>
      </c>
      <c r="D1736" s="393" t="s">
        <v>258</v>
      </c>
      <c r="E1736" s="393" t="s">
        <v>5557</v>
      </c>
      <c r="F1736" s="393" t="s">
        <v>567</v>
      </c>
      <c r="G1736" s="450" t="s">
        <v>3075</v>
      </c>
      <c r="H1736" s="394">
        <f>VLOOKUP(A1736,'02.04.2024'!$A$2:$D$70989,3,FALSE)</f>
        <v>70</v>
      </c>
      <c r="I1736" s="395"/>
      <c r="J1736" s="414">
        <v>300</v>
      </c>
      <c r="K1736" s="396"/>
      <c r="L1736" s="396"/>
      <c r="M1736" s="396">
        <v>44118</v>
      </c>
      <c r="N1736" s="396"/>
      <c r="O1736" s="394">
        <v>9791036319082</v>
      </c>
      <c r="P1736" s="451" t="s">
        <v>2116</v>
      </c>
      <c r="Q1736" s="394">
        <v>4613409</v>
      </c>
      <c r="R1736" s="398">
        <v>13.9</v>
      </c>
      <c r="S1736" s="398">
        <f t="shared" si="297"/>
        <v>13.175355450236967</v>
      </c>
      <c r="T1736" s="452">
        <v>5.5E-2</v>
      </c>
      <c r="U1736" s="1077"/>
      <c r="V1736" s="400">
        <f t="shared" si="295"/>
        <v>0</v>
      </c>
      <c r="W1736" s="401">
        <f t="shared" si="298"/>
        <v>0</v>
      </c>
      <c r="X1736" s="402"/>
      <c r="Y1736" s="402"/>
      <c r="Z1736" s="402"/>
      <c r="AA1736" s="402"/>
      <c r="AB1736" s="402"/>
      <c r="AC1736" s="403">
        <f t="shared" si="296"/>
        <v>0</v>
      </c>
      <c r="AD1736" s="404">
        <f>IF($AC$2430&lt;85,AC1736,AC1736-(AC1736*'EN-TÊTE DÉLÉGUES'!$C$37))</f>
        <v>0</v>
      </c>
      <c r="AE1736" s="405">
        <f t="shared" si="299"/>
        <v>5.5E-2</v>
      </c>
      <c r="AF1736" s="406">
        <f t="shared" si="293"/>
        <v>0</v>
      </c>
      <c r="AG1736" s="407">
        <f t="shared" si="294"/>
        <v>0</v>
      </c>
    </row>
    <row r="1737" spans="1:36" s="446" customFormat="1" ht="12" customHeight="1" x14ac:dyDescent="0.15">
      <c r="A1737" s="427">
        <v>9791036360725</v>
      </c>
      <c r="B1737" s="432">
        <v>83</v>
      </c>
      <c r="C1737" s="429" t="s">
        <v>706</v>
      </c>
      <c r="D1737" s="429" t="s">
        <v>258</v>
      </c>
      <c r="E1737" s="429" t="s">
        <v>5557</v>
      </c>
      <c r="F1737" s="429" t="s">
        <v>567</v>
      </c>
      <c r="G1737" s="430" t="s">
        <v>4717</v>
      </c>
      <c r="H1737" s="431">
        <f>VLOOKUP(A1737,'02.04.2024'!$A$2:$D$70989,3,FALSE)</f>
        <v>2049</v>
      </c>
      <c r="I1737" s="432"/>
      <c r="J1737" s="432">
        <v>200</v>
      </c>
      <c r="K1737" s="433"/>
      <c r="L1737" s="433"/>
      <c r="M1737" s="433">
        <v>45210</v>
      </c>
      <c r="N1737" s="433" t="s">
        <v>1811</v>
      </c>
      <c r="O1737" s="434">
        <v>9791036360725</v>
      </c>
      <c r="P1737" s="435" t="s">
        <v>4716</v>
      </c>
      <c r="Q1737" s="434">
        <v>5850713</v>
      </c>
      <c r="R1737" s="436">
        <v>9.9</v>
      </c>
      <c r="S1737" s="436">
        <f t="shared" si="297"/>
        <v>9.3838862559241711</v>
      </c>
      <c r="T1737" s="437">
        <v>5.5E-2</v>
      </c>
      <c r="U1737" s="1082"/>
      <c r="V1737" s="438">
        <f>AC1737</f>
        <v>0</v>
      </c>
      <c r="W1737" s="439">
        <f t="shared" si="298"/>
        <v>0</v>
      </c>
      <c r="X1737" s="440"/>
      <c r="Y1737" s="440"/>
      <c r="Z1737" s="440"/>
      <c r="AA1737" s="440"/>
      <c r="AB1737" s="440"/>
      <c r="AC1737" s="441">
        <f>W1737/(1+AE1737)</f>
        <v>0</v>
      </c>
      <c r="AD1737" s="442">
        <f>IF($AC$2430&lt;85,AC1737,AC1737-(AC1737*'EN-TÊTE DÉLÉGUES'!$C$37))</f>
        <v>0</v>
      </c>
      <c r="AE1737" s="443">
        <f t="shared" si="299"/>
        <v>5.5E-2</v>
      </c>
      <c r="AF1737" s="444">
        <f>+AD1737*AE1737</f>
        <v>0</v>
      </c>
      <c r="AG1737" s="445">
        <f>+AD1737+AF1737</f>
        <v>0</v>
      </c>
    </row>
    <row r="1738" spans="1:36" s="420" customFormat="1" ht="12" customHeight="1" x14ac:dyDescent="0.15">
      <c r="A1738" s="411">
        <v>9791036346170</v>
      </c>
      <c r="B1738" s="414">
        <v>83</v>
      </c>
      <c r="C1738" s="393" t="s">
        <v>764</v>
      </c>
      <c r="D1738" s="393" t="s">
        <v>258</v>
      </c>
      <c r="E1738" s="393" t="s">
        <v>5557</v>
      </c>
      <c r="F1738" s="393" t="s">
        <v>567</v>
      </c>
      <c r="G1738" s="450" t="s">
        <v>4570</v>
      </c>
      <c r="H1738" s="394">
        <f>VLOOKUP(A1738,'02.04.2024'!$A$2:$D$70989,3,FALSE)</f>
        <v>2197</v>
      </c>
      <c r="I1738" s="413"/>
      <c r="J1738" s="413">
        <v>200</v>
      </c>
      <c r="K1738" s="415"/>
      <c r="L1738" s="415"/>
      <c r="M1738" s="416">
        <v>44853</v>
      </c>
      <c r="N1738" s="416"/>
      <c r="O1738" s="394">
        <v>9791036346170</v>
      </c>
      <c r="P1738" s="417" t="s">
        <v>3875</v>
      </c>
      <c r="Q1738" s="414">
        <v>3285720</v>
      </c>
      <c r="R1738" s="418">
        <v>13.9</v>
      </c>
      <c r="S1738" s="398">
        <f t="shared" si="297"/>
        <v>13.175355450236967</v>
      </c>
      <c r="T1738" s="419">
        <v>5.5E-2</v>
      </c>
      <c r="U1738" s="1077"/>
      <c r="V1738" s="400">
        <f t="shared" si="295"/>
        <v>0</v>
      </c>
      <c r="W1738" s="401">
        <f t="shared" si="298"/>
        <v>0</v>
      </c>
      <c r="AC1738" s="453">
        <f t="shared" si="296"/>
        <v>0</v>
      </c>
      <c r="AD1738" s="454">
        <f>IF($AC$2430&lt;85,AC1738,AC1738-(AC1738*'EN-TÊTE DÉLÉGUES'!$C$37))</f>
        <v>0</v>
      </c>
      <c r="AE1738" s="455">
        <f t="shared" si="299"/>
        <v>5.5E-2</v>
      </c>
      <c r="AF1738" s="456">
        <f t="shared" si="293"/>
        <v>0</v>
      </c>
      <c r="AG1738" s="457">
        <f t="shared" si="294"/>
        <v>0</v>
      </c>
    </row>
    <row r="1739" spans="1:36" s="408" customFormat="1" ht="12" customHeight="1" x14ac:dyDescent="0.15">
      <c r="A1739" s="391">
        <v>9791036311659</v>
      </c>
      <c r="B1739" s="395">
        <v>83</v>
      </c>
      <c r="C1739" s="520" t="s">
        <v>764</v>
      </c>
      <c r="D1739" s="393" t="s">
        <v>258</v>
      </c>
      <c r="E1739" s="393" t="s">
        <v>5557</v>
      </c>
      <c r="F1739" s="393" t="s">
        <v>567</v>
      </c>
      <c r="G1739" s="393" t="s">
        <v>2028</v>
      </c>
      <c r="H1739" s="394">
        <f>VLOOKUP(A1739,'02.04.2024'!$A$2:$D$70989,3,FALSE)</f>
        <v>263</v>
      </c>
      <c r="I1739" s="395"/>
      <c r="J1739" s="414">
        <v>300</v>
      </c>
      <c r="K1739" s="396"/>
      <c r="L1739" s="396"/>
      <c r="M1739" s="396">
        <v>43754</v>
      </c>
      <c r="N1739" s="396"/>
      <c r="O1739" s="397">
        <v>9791036311659</v>
      </c>
      <c r="P1739" s="409" t="s">
        <v>1399</v>
      </c>
      <c r="Q1739" s="397">
        <v>5344782</v>
      </c>
      <c r="R1739" s="398">
        <v>13.9</v>
      </c>
      <c r="S1739" s="398">
        <f t="shared" si="297"/>
        <v>13.175355450236967</v>
      </c>
      <c r="T1739" s="399">
        <v>5.5E-2</v>
      </c>
      <c r="U1739" s="1077"/>
      <c r="V1739" s="400">
        <f t="shared" si="295"/>
        <v>0</v>
      </c>
      <c r="W1739" s="401">
        <f t="shared" si="298"/>
        <v>0</v>
      </c>
      <c r="X1739" s="402"/>
      <c r="Y1739" s="402"/>
      <c r="Z1739" s="402"/>
      <c r="AA1739" s="402"/>
      <c r="AB1739" s="402"/>
      <c r="AC1739" s="403">
        <f t="shared" si="296"/>
        <v>0</v>
      </c>
      <c r="AD1739" s="404">
        <f>IF($AC$2430&lt;85,AC1739,AC1739-(AC1739*'EN-TÊTE DÉLÉGUES'!$C$37))</f>
        <v>0</v>
      </c>
      <c r="AE1739" s="405">
        <f t="shared" si="299"/>
        <v>5.5E-2</v>
      </c>
      <c r="AF1739" s="406">
        <f t="shared" si="293"/>
        <v>0</v>
      </c>
      <c r="AG1739" s="407">
        <f t="shared" si="294"/>
        <v>0</v>
      </c>
    </row>
    <row r="1740" spans="1:36" s="408" customFormat="1" ht="12" customHeight="1" x14ac:dyDescent="0.15">
      <c r="A1740" s="391">
        <v>9791036311673</v>
      </c>
      <c r="B1740" s="395">
        <v>83</v>
      </c>
      <c r="C1740" s="426" t="s">
        <v>764</v>
      </c>
      <c r="D1740" s="393" t="s">
        <v>258</v>
      </c>
      <c r="E1740" s="393" t="s">
        <v>5557</v>
      </c>
      <c r="F1740" s="393" t="s">
        <v>567</v>
      </c>
      <c r="G1740" s="393" t="s">
        <v>1540</v>
      </c>
      <c r="H1740" s="394">
        <f>VLOOKUP(A1740,'02.04.2024'!$A$2:$D$70989,3,FALSE)</f>
        <v>885</v>
      </c>
      <c r="I1740" s="395"/>
      <c r="J1740" s="414">
        <v>200</v>
      </c>
      <c r="K1740" s="396"/>
      <c r="L1740" s="396"/>
      <c r="M1740" s="396">
        <v>43740</v>
      </c>
      <c r="N1740" s="396"/>
      <c r="O1740" s="397">
        <v>9791036311673</v>
      </c>
      <c r="P1740" s="409" t="s">
        <v>1400</v>
      </c>
      <c r="Q1740" s="397">
        <v>5345028</v>
      </c>
      <c r="R1740" s="398">
        <v>9.9</v>
      </c>
      <c r="S1740" s="398">
        <f t="shared" si="297"/>
        <v>9.3838862559241711</v>
      </c>
      <c r="T1740" s="399">
        <v>5.5E-2</v>
      </c>
      <c r="U1740" s="1077"/>
      <c r="V1740" s="400">
        <f t="shared" si="295"/>
        <v>0</v>
      </c>
      <c r="W1740" s="401">
        <f t="shared" si="298"/>
        <v>0</v>
      </c>
      <c r="X1740" s="402"/>
      <c r="Y1740" s="402"/>
      <c r="Z1740" s="402"/>
      <c r="AA1740" s="402"/>
      <c r="AB1740" s="402"/>
      <c r="AC1740" s="403">
        <f t="shared" si="296"/>
        <v>0</v>
      </c>
      <c r="AD1740" s="404">
        <f>IF($AC$2430&lt;85,AC1740,AC1740-(AC1740*'EN-TÊTE DÉLÉGUES'!$C$37))</f>
        <v>0</v>
      </c>
      <c r="AE1740" s="405">
        <f t="shared" si="299"/>
        <v>5.5E-2</v>
      </c>
      <c r="AF1740" s="406">
        <f t="shared" ref="AF1740:AF1788" si="300">+AD1740*AE1740</f>
        <v>0</v>
      </c>
      <c r="AG1740" s="407">
        <f t="shared" ref="AG1740:AG1788" si="301">+AD1740+AF1740</f>
        <v>0</v>
      </c>
    </row>
    <row r="1741" spans="1:36" s="408" customFormat="1" ht="12" customHeight="1" x14ac:dyDescent="0.15">
      <c r="A1741" s="391">
        <v>9791036311680</v>
      </c>
      <c r="B1741" s="414">
        <v>83</v>
      </c>
      <c r="C1741" s="450" t="s">
        <v>764</v>
      </c>
      <c r="D1741" s="393" t="s">
        <v>258</v>
      </c>
      <c r="E1741" s="393" t="s">
        <v>5557</v>
      </c>
      <c r="F1741" s="393" t="s">
        <v>567</v>
      </c>
      <c r="G1741" s="393" t="s">
        <v>1718</v>
      </c>
      <c r="H1741" s="394">
        <f>VLOOKUP(A1741,'02.04.2024'!$A$2:$D$70989,3,FALSE)</f>
        <v>38</v>
      </c>
      <c r="I1741" s="395"/>
      <c r="J1741" s="414">
        <v>200</v>
      </c>
      <c r="K1741" s="396"/>
      <c r="L1741" s="396"/>
      <c r="M1741" s="396">
        <v>43761</v>
      </c>
      <c r="N1741" s="396"/>
      <c r="O1741" s="397">
        <v>9791036311680</v>
      </c>
      <c r="P1741" s="409" t="s">
        <v>1401</v>
      </c>
      <c r="Q1741" s="397">
        <v>5345151</v>
      </c>
      <c r="R1741" s="398">
        <v>10.9</v>
      </c>
      <c r="S1741" s="398">
        <f t="shared" si="297"/>
        <v>10.33175355450237</v>
      </c>
      <c r="T1741" s="399">
        <v>5.5E-2</v>
      </c>
      <c r="U1741" s="1077"/>
      <c r="V1741" s="400">
        <f t="shared" si="295"/>
        <v>0</v>
      </c>
      <c r="W1741" s="401">
        <f t="shared" si="298"/>
        <v>0</v>
      </c>
      <c r="X1741" s="402"/>
      <c r="Y1741" s="402"/>
      <c r="Z1741" s="402"/>
      <c r="AA1741" s="402"/>
      <c r="AB1741" s="402"/>
      <c r="AC1741" s="403">
        <f t="shared" si="296"/>
        <v>0</v>
      </c>
      <c r="AD1741" s="404">
        <f>IF($AC$2430&lt;85,AC1741,AC1741-(AC1741*'EN-TÊTE DÉLÉGUES'!$C$37))</f>
        <v>0</v>
      </c>
      <c r="AE1741" s="405">
        <f t="shared" si="299"/>
        <v>5.5E-2</v>
      </c>
      <c r="AF1741" s="406">
        <f t="shared" si="300"/>
        <v>0</v>
      </c>
      <c r="AG1741" s="407">
        <f t="shared" si="301"/>
        <v>0</v>
      </c>
    </row>
    <row r="1742" spans="1:36" s="408" customFormat="1" ht="12" customHeight="1" x14ac:dyDescent="0.15">
      <c r="A1742" s="391">
        <v>9791036336409</v>
      </c>
      <c r="B1742" s="395">
        <v>83</v>
      </c>
      <c r="C1742" s="393" t="s">
        <v>764</v>
      </c>
      <c r="D1742" s="393" t="s">
        <v>258</v>
      </c>
      <c r="E1742" s="393" t="s">
        <v>5557</v>
      </c>
      <c r="F1742" s="393" t="s">
        <v>567</v>
      </c>
      <c r="G1742" s="450" t="s">
        <v>3696</v>
      </c>
      <c r="H1742" s="394">
        <f>VLOOKUP(A1742,'02.04.2024'!$A$2:$D$70989,3,FALSE)</f>
        <v>1106</v>
      </c>
      <c r="I1742" s="395"/>
      <c r="J1742" s="395">
        <v>200</v>
      </c>
      <c r="K1742" s="396"/>
      <c r="L1742" s="396"/>
      <c r="M1742" s="396">
        <v>44496</v>
      </c>
      <c r="N1742" s="395"/>
      <c r="O1742" s="397">
        <v>9791036336409</v>
      </c>
      <c r="P1742" s="395" t="s">
        <v>2753</v>
      </c>
      <c r="Q1742" s="395">
        <v>6268939</v>
      </c>
      <c r="R1742" s="398">
        <v>10.9</v>
      </c>
      <c r="S1742" s="398">
        <f t="shared" si="297"/>
        <v>10.33175355450237</v>
      </c>
      <c r="T1742" s="399">
        <v>5.5E-2</v>
      </c>
      <c r="U1742" s="1077"/>
      <c r="V1742" s="400">
        <f t="shared" si="295"/>
        <v>0</v>
      </c>
      <c r="W1742" s="401">
        <f t="shared" si="298"/>
        <v>0</v>
      </c>
      <c r="X1742" s="402"/>
      <c r="Y1742" s="402"/>
      <c r="Z1742" s="402"/>
      <c r="AA1742" s="402"/>
      <c r="AB1742" s="402"/>
      <c r="AC1742" s="403">
        <f t="shared" si="296"/>
        <v>0</v>
      </c>
      <c r="AD1742" s="404">
        <f>IF($AC$2430&lt;85,AC1742,AC1742-(AC1742*'EN-TÊTE DÉLÉGUES'!$C$37))</f>
        <v>0</v>
      </c>
      <c r="AE1742" s="405">
        <f t="shared" si="299"/>
        <v>5.5E-2</v>
      </c>
      <c r="AF1742" s="406">
        <f t="shared" si="300"/>
        <v>0</v>
      </c>
      <c r="AG1742" s="407">
        <f t="shared" si="301"/>
        <v>0</v>
      </c>
    </row>
    <row r="1743" spans="1:36" s="408" customFormat="1" ht="12" customHeight="1" x14ac:dyDescent="0.15">
      <c r="A1743" s="391">
        <v>9791036336096</v>
      </c>
      <c r="B1743" s="414">
        <v>83</v>
      </c>
      <c r="C1743" s="393" t="s">
        <v>764</v>
      </c>
      <c r="D1743" s="393" t="s">
        <v>258</v>
      </c>
      <c r="E1743" s="393" t="s">
        <v>5557</v>
      </c>
      <c r="F1743" s="393" t="s">
        <v>567</v>
      </c>
      <c r="G1743" s="450" t="s">
        <v>2756</v>
      </c>
      <c r="H1743" s="394">
        <f>VLOOKUP(A1743,'02.04.2024'!$A$2:$D$70989,3,FALSE)</f>
        <v>877</v>
      </c>
      <c r="I1743" s="395"/>
      <c r="J1743" s="395">
        <v>200</v>
      </c>
      <c r="K1743" s="396"/>
      <c r="L1743" s="396"/>
      <c r="M1743" s="396">
        <v>44853</v>
      </c>
      <c r="N1743" s="395"/>
      <c r="O1743" s="397">
        <v>9791036336096</v>
      </c>
      <c r="P1743" s="395" t="s">
        <v>2754</v>
      </c>
      <c r="Q1743" s="395">
        <v>5999541</v>
      </c>
      <c r="R1743" s="398">
        <v>11.9</v>
      </c>
      <c r="S1743" s="398">
        <f t="shared" si="297"/>
        <v>11.279620853080569</v>
      </c>
      <c r="T1743" s="399">
        <v>5.5E-2</v>
      </c>
      <c r="U1743" s="1077"/>
      <c r="V1743" s="400">
        <f t="shared" si="295"/>
        <v>0</v>
      </c>
      <c r="W1743" s="401">
        <f t="shared" si="298"/>
        <v>0</v>
      </c>
      <c r="X1743" s="402"/>
      <c r="Y1743" s="402"/>
      <c r="Z1743" s="402"/>
      <c r="AA1743" s="402"/>
      <c r="AB1743" s="402"/>
      <c r="AC1743" s="453">
        <f t="shared" si="296"/>
        <v>0</v>
      </c>
      <c r="AD1743" s="454">
        <f>IF($AC$2430&lt;85,AC1743,AC1743-(AC1743*'EN-TÊTE DÉLÉGUES'!$C$37))</f>
        <v>0</v>
      </c>
      <c r="AE1743" s="455">
        <f t="shared" si="299"/>
        <v>5.5E-2</v>
      </c>
      <c r="AF1743" s="456">
        <f t="shared" si="300"/>
        <v>0</v>
      </c>
      <c r="AG1743" s="457">
        <f t="shared" si="301"/>
        <v>0</v>
      </c>
    </row>
    <row r="1744" spans="1:36" s="446" customFormat="1" ht="12" customHeight="1" x14ac:dyDescent="0.15">
      <c r="A1744" s="427">
        <v>9791036346163</v>
      </c>
      <c r="B1744" s="432">
        <v>83</v>
      </c>
      <c r="C1744" s="429" t="s">
        <v>706</v>
      </c>
      <c r="D1744" s="429" t="s">
        <v>258</v>
      </c>
      <c r="E1744" s="429" t="s">
        <v>5557</v>
      </c>
      <c r="F1744" s="429" t="s">
        <v>567</v>
      </c>
      <c r="G1744" s="430" t="s">
        <v>4719</v>
      </c>
      <c r="H1744" s="431">
        <f>VLOOKUP(A1744,'02.04.2024'!$A$2:$D$70989,3,FALSE)</f>
        <v>1828</v>
      </c>
      <c r="I1744" s="432"/>
      <c r="J1744" s="432">
        <v>200</v>
      </c>
      <c r="K1744" s="433"/>
      <c r="L1744" s="433"/>
      <c r="M1744" s="433">
        <v>45210</v>
      </c>
      <c r="N1744" s="433" t="s">
        <v>1811</v>
      </c>
      <c r="O1744" s="434">
        <v>9791036346163</v>
      </c>
      <c r="P1744" s="435" t="s">
        <v>4718</v>
      </c>
      <c r="Q1744" s="434">
        <v>3285597</v>
      </c>
      <c r="R1744" s="436">
        <v>14.9</v>
      </c>
      <c r="S1744" s="436">
        <f t="shared" si="297"/>
        <v>14.123222748815166</v>
      </c>
      <c r="T1744" s="437">
        <v>5.5E-2</v>
      </c>
      <c r="U1744" s="1082"/>
      <c r="V1744" s="438">
        <f>AC1744</f>
        <v>0</v>
      </c>
      <c r="W1744" s="439">
        <f t="shared" si="298"/>
        <v>0</v>
      </c>
      <c r="X1744" s="440"/>
      <c r="Y1744" s="440"/>
      <c r="Z1744" s="440"/>
      <c r="AA1744" s="440"/>
      <c r="AB1744" s="440"/>
      <c r="AC1744" s="441">
        <f>W1744/(1+AE1744)</f>
        <v>0</v>
      </c>
      <c r="AD1744" s="442">
        <f>IF($AC$2430&lt;85,AC1744,AC1744-(AC1744*'EN-TÊTE DÉLÉGUES'!$C$37))</f>
        <v>0</v>
      </c>
      <c r="AE1744" s="443">
        <f t="shared" si="299"/>
        <v>5.5E-2</v>
      </c>
      <c r="AF1744" s="444">
        <f>+AD1744*AE1744</f>
        <v>0</v>
      </c>
      <c r="AG1744" s="445">
        <f>+AD1744+AF1744</f>
        <v>0</v>
      </c>
    </row>
    <row r="1745" spans="1:36" s="1" customFormat="1" ht="12" customHeight="1" x14ac:dyDescent="0.15">
      <c r="A1745" s="224">
        <v>9782747099516</v>
      </c>
      <c r="B1745" s="190">
        <v>83</v>
      </c>
      <c r="C1745" s="222" t="s">
        <v>764</v>
      </c>
      <c r="D1745" s="188" t="s">
        <v>258</v>
      </c>
      <c r="E1745" s="188" t="s">
        <v>5557</v>
      </c>
      <c r="F1745" s="188" t="s">
        <v>565</v>
      </c>
      <c r="G1745" s="222" t="s">
        <v>1055</v>
      </c>
      <c r="H1745" s="189">
        <f>VLOOKUP(A1745,'02.04.2024'!$A$2:$D$70989,3,FALSE)</f>
        <v>0</v>
      </c>
      <c r="I1745" s="190" t="s">
        <v>378</v>
      </c>
      <c r="J1745" s="226">
        <v>200</v>
      </c>
      <c r="K1745" s="191"/>
      <c r="L1745" s="191"/>
      <c r="M1745" s="191">
        <v>43530</v>
      </c>
      <c r="N1745" s="191"/>
      <c r="O1745" s="189">
        <v>9782747099516</v>
      </c>
      <c r="P1745" s="227" t="s">
        <v>1056</v>
      </c>
      <c r="Q1745" s="189">
        <v>2198739</v>
      </c>
      <c r="R1745" s="194">
        <v>9.9</v>
      </c>
      <c r="S1745" s="194">
        <f t="shared" si="297"/>
        <v>9.3838862559241711</v>
      </c>
      <c r="T1745" s="350">
        <v>5.5E-2</v>
      </c>
      <c r="U1745" s="1080"/>
      <c r="V1745" s="239">
        <f t="shared" si="295"/>
        <v>0</v>
      </c>
      <c r="W1745" s="195">
        <f t="shared" si="298"/>
        <v>0</v>
      </c>
      <c r="X1745" s="197"/>
      <c r="Y1745" s="197"/>
      <c r="Z1745" s="197"/>
      <c r="AA1745" s="197"/>
      <c r="AB1745" s="197"/>
      <c r="AC1745" s="403">
        <f t="shared" si="296"/>
        <v>0</v>
      </c>
      <c r="AD1745" s="404">
        <f>IF($AC$2430&lt;85,AC1745,AC1745-(AC1745*'EN-TÊTE DÉLÉGUES'!$C$37))</f>
        <v>0</v>
      </c>
      <c r="AE1745" s="405">
        <f t="shared" si="299"/>
        <v>5.5E-2</v>
      </c>
      <c r="AF1745" s="406">
        <f t="shared" si="300"/>
        <v>0</v>
      </c>
      <c r="AG1745" s="407">
        <f t="shared" si="301"/>
        <v>0</v>
      </c>
    </row>
    <row r="1746" spans="1:36" s="509" customFormat="1" ht="12" customHeight="1" x14ac:dyDescent="0.15">
      <c r="A1746" s="495">
        <v>9791036306044</v>
      </c>
      <c r="B1746" s="500">
        <v>83</v>
      </c>
      <c r="C1746" s="589" t="s">
        <v>764</v>
      </c>
      <c r="D1746" s="497" t="s">
        <v>258</v>
      </c>
      <c r="E1746" s="497" t="s">
        <v>5557</v>
      </c>
      <c r="F1746" s="497" t="s">
        <v>565</v>
      </c>
      <c r="G1746" s="497" t="s">
        <v>2035</v>
      </c>
      <c r="H1746" s="499">
        <f>VLOOKUP(A1746,'02.04.2024'!$A$2:$D$70989,3,FALSE)</f>
        <v>0</v>
      </c>
      <c r="I1746" s="500" t="s">
        <v>378</v>
      </c>
      <c r="J1746" s="510">
        <v>200</v>
      </c>
      <c r="K1746" s="501"/>
      <c r="L1746" s="501"/>
      <c r="M1746" s="501">
        <v>43866</v>
      </c>
      <c r="N1746" s="501"/>
      <c r="O1746" s="502">
        <v>9791036306044</v>
      </c>
      <c r="P1746" s="503" t="s">
        <v>1482</v>
      </c>
      <c r="Q1746" s="502">
        <v>1097754</v>
      </c>
      <c r="R1746" s="504">
        <v>11.9</v>
      </c>
      <c r="S1746" s="504">
        <f t="shared" si="297"/>
        <v>11.279620853080569</v>
      </c>
      <c r="T1746" s="505">
        <v>5.5E-2</v>
      </c>
      <c r="U1746" s="1079"/>
      <c r="V1746" s="506">
        <f t="shared" si="295"/>
        <v>0</v>
      </c>
      <c r="W1746" s="507">
        <f t="shared" si="298"/>
        <v>0</v>
      </c>
      <c r="X1746" s="508"/>
      <c r="Y1746" s="508"/>
      <c r="Z1746" s="508"/>
      <c r="AA1746" s="508"/>
      <c r="AB1746" s="508"/>
      <c r="AC1746" s="403">
        <f t="shared" si="296"/>
        <v>0</v>
      </c>
      <c r="AD1746" s="404">
        <f>IF($AC$2430&lt;85,AC1746,AC1746-(AC1746*'EN-TÊTE DÉLÉGUES'!$C$37))</f>
        <v>0</v>
      </c>
      <c r="AE1746" s="405">
        <f t="shared" si="299"/>
        <v>5.5E-2</v>
      </c>
      <c r="AF1746" s="406">
        <f t="shared" si="300"/>
        <v>0</v>
      </c>
      <c r="AG1746" s="407">
        <f t="shared" si="301"/>
        <v>0</v>
      </c>
    </row>
    <row r="1747" spans="1:36" s="408" customFormat="1" ht="12" customHeight="1" x14ac:dyDescent="0.15">
      <c r="A1747" s="391">
        <v>9782747081016</v>
      </c>
      <c r="B1747" s="395">
        <v>83</v>
      </c>
      <c r="C1747" s="393" t="s">
        <v>706</v>
      </c>
      <c r="D1747" s="393" t="s">
        <v>258</v>
      </c>
      <c r="E1747" s="393" t="s">
        <v>5557</v>
      </c>
      <c r="F1747" s="393" t="s">
        <v>2078</v>
      </c>
      <c r="G1747" s="450" t="s">
        <v>849</v>
      </c>
      <c r="H1747" s="394">
        <f>VLOOKUP(A1747,'02.04.2024'!$A$2:$D$70989,3,FALSE)</f>
        <v>602</v>
      </c>
      <c r="I1747" s="395"/>
      <c r="J1747" s="395">
        <v>200</v>
      </c>
      <c r="K1747" s="396"/>
      <c r="L1747" s="396"/>
      <c r="M1747" s="396">
        <v>42851</v>
      </c>
      <c r="N1747" s="396"/>
      <c r="O1747" s="397">
        <v>9782747081016</v>
      </c>
      <c r="P1747" s="409" t="s">
        <v>401</v>
      </c>
      <c r="Q1747" s="397">
        <v>3505478</v>
      </c>
      <c r="R1747" s="398">
        <v>10.9</v>
      </c>
      <c r="S1747" s="398">
        <f t="shared" si="297"/>
        <v>10.33175355450237</v>
      </c>
      <c r="T1747" s="399">
        <v>5.5E-2</v>
      </c>
      <c r="U1747" s="1077"/>
      <c r="V1747" s="400">
        <f t="shared" si="295"/>
        <v>0</v>
      </c>
      <c r="W1747" s="401">
        <f t="shared" si="298"/>
        <v>0</v>
      </c>
      <c r="X1747" s="402"/>
      <c r="Y1747" s="402"/>
      <c r="Z1747" s="402"/>
      <c r="AA1747" s="402"/>
      <c r="AB1747" s="402"/>
      <c r="AC1747" s="403">
        <f t="shared" si="296"/>
        <v>0</v>
      </c>
      <c r="AD1747" s="404">
        <f>IF($AC$2430&lt;85,AC1747,AC1747-(AC1747*'EN-TÊTE DÉLÉGUES'!$C$37))</f>
        <v>0</v>
      </c>
      <c r="AE1747" s="405">
        <f t="shared" si="299"/>
        <v>5.5E-2</v>
      </c>
      <c r="AF1747" s="406">
        <f t="shared" si="300"/>
        <v>0</v>
      </c>
      <c r="AG1747" s="407">
        <f t="shared" si="301"/>
        <v>0</v>
      </c>
    </row>
    <row r="1748" spans="1:36" s="408" customFormat="1" ht="12" customHeight="1" x14ac:dyDescent="0.15">
      <c r="A1748" s="391">
        <v>9791036311024</v>
      </c>
      <c r="B1748" s="395">
        <v>83</v>
      </c>
      <c r="C1748" s="520" t="s">
        <v>706</v>
      </c>
      <c r="D1748" s="393" t="s">
        <v>258</v>
      </c>
      <c r="E1748" s="393" t="s">
        <v>5557</v>
      </c>
      <c r="F1748" s="393" t="s">
        <v>2078</v>
      </c>
      <c r="G1748" s="393" t="s">
        <v>1538</v>
      </c>
      <c r="H1748" s="394">
        <f>VLOOKUP(A1748,'02.04.2024'!$A$2:$D$70989,3,FALSE)</f>
        <v>741</v>
      </c>
      <c r="I1748" s="395"/>
      <c r="J1748" s="414">
        <v>200</v>
      </c>
      <c r="K1748" s="396"/>
      <c r="L1748" s="396"/>
      <c r="M1748" s="396">
        <v>43719</v>
      </c>
      <c r="N1748" s="396"/>
      <c r="O1748" s="397">
        <v>9791036311024</v>
      </c>
      <c r="P1748" s="409" t="s">
        <v>1385</v>
      </c>
      <c r="Q1748" s="397">
        <v>5136086</v>
      </c>
      <c r="R1748" s="398">
        <v>11.9</v>
      </c>
      <c r="S1748" s="398">
        <f t="shared" si="297"/>
        <v>11.279620853080569</v>
      </c>
      <c r="T1748" s="399">
        <v>5.5E-2</v>
      </c>
      <c r="U1748" s="1077"/>
      <c r="V1748" s="400">
        <f t="shared" si="295"/>
        <v>0</v>
      </c>
      <c r="W1748" s="401">
        <f t="shared" si="298"/>
        <v>0</v>
      </c>
      <c r="X1748" s="402"/>
      <c r="Y1748" s="402"/>
      <c r="Z1748" s="402"/>
      <c r="AA1748" s="402"/>
      <c r="AB1748" s="402"/>
      <c r="AC1748" s="403">
        <f t="shared" si="296"/>
        <v>0</v>
      </c>
      <c r="AD1748" s="404">
        <f>IF($AC$2430&lt;85,AC1748,AC1748-(AC1748*'EN-TÊTE DÉLÉGUES'!$C$37))</f>
        <v>0</v>
      </c>
      <c r="AE1748" s="405">
        <f t="shared" si="299"/>
        <v>5.5E-2</v>
      </c>
      <c r="AF1748" s="406">
        <f t="shared" si="300"/>
        <v>0</v>
      </c>
      <c r="AG1748" s="407">
        <f t="shared" si="301"/>
        <v>0</v>
      </c>
    </row>
    <row r="1749" spans="1:36" s="408" customFormat="1" ht="12" customHeight="1" x14ac:dyDescent="0.15">
      <c r="A1749" s="391">
        <v>9791036330865</v>
      </c>
      <c r="B1749" s="395">
        <v>83</v>
      </c>
      <c r="C1749" s="393" t="s">
        <v>706</v>
      </c>
      <c r="D1749" s="393" t="s">
        <v>258</v>
      </c>
      <c r="E1749" s="393" t="s">
        <v>5557</v>
      </c>
      <c r="F1749" s="393" t="s">
        <v>2078</v>
      </c>
      <c r="G1749" s="450" t="s">
        <v>3376</v>
      </c>
      <c r="H1749" s="394">
        <f>VLOOKUP(A1749,'02.04.2024'!$A$2:$D$70989,3,FALSE)</f>
        <v>213</v>
      </c>
      <c r="I1749" s="395"/>
      <c r="J1749" s="395">
        <v>200</v>
      </c>
      <c r="K1749" s="396">
        <v>45436</v>
      </c>
      <c r="L1749" s="396"/>
      <c r="M1749" s="396">
        <v>44636</v>
      </c>
      <c r="N1749" s="396"/>
      <c r="O1749" s="397">
        <v>9791036330865</v>
      </c>
      <c r="P1749" s="409" t="s">
        <v>3375</v>
      </c>
      <c r="Q1749" s="397">
        <v>3926501</v>
      </c>
      <c r="R1749" s="398">
        <v>12.9</v>
      </c>
      <c r="S1749" s="398">
        <f t="shared" si="297"/>
        <v>12.227488151658768</v>
      </c>
      <c r="T1749" s="399">
        <v>5.5E-2</v>
      </c>
      <c r="U1749" s="1077"/>
      <c r="V1749" s="400">
        <f t="shared" si="295"/>
        <v>0</v>
      </c>
      <c r="W1749" s="401">
        <f t="shared" si="298"/>
        <v>0</v>
      </c>
      <c r="X1749" s="402"/>
      <c r="Y1749" s="402"/>
      <c r="Z1749" s="402"/>
      <c r="AA1749" s="402"/>
      <c r="AB1749" s="402"/>
      <c r="AC1749" s="403">
        <f t="shared" si="296"/>
        <v>0</v>
      </c>
      <c r="AD1749" s="404">
        <f>IF($AC$2430&lt;85,AC1749,AC1749-(AC1749*'EN-TÊTE DÉLÉGUES'!$C$37))</f>
        <v>0</v>
      </c>
      <c r="AE1749" s="405">
        <f t="shared" si="299"/>
        <v>5.5E-2</v>
      </c>
      <c r="AF1749" s="406">
        <f t="shared" si="300"/>
        <v>0</v>
      </c>
      <c r="AG1749" s="407">
        <f t="shared" si="301"/>
        <v>0</v>
      </c>
    </row>
    <row r="1750" spans="1:36" s="408" customFormat="1" ht="12" customHeight="1" x14ac:dyDescent="0.15">
      <c r="A1750" s="391">
        <v>9791036311031</v>
      </c>
      <c r="B1750" s="395">
        <v>83</v>
      </c>
      <c r="C1750" s="393" t="s">
        <v>706</v>
      </c>
      <c r="D1750" s="393" t="s">
        <v>258</v>
      </c>
      <c r="E1750" s="393" t="s">
        <v>5557</v>
      </c>
      <c r="F1750" s="393" t="s">
        <v>2078</v>
      </c>
      <c r="G1750" s="393" t="s">
        <v>1539</v>
      </c>
      <c r="H1750" s="394">
        <f>VLOOKUP(A1750,'02.04.2024'!$A$2:$D$70989,3,FALSE)</f>
        <v>265</v>
      </c>
      <c r="I1750" s="395"/>
      <c r="J1750" s="395">
        <v>300</v>
      </c>
      <c r="K1750" s="396"/>
      <c r="L1750" s="396"/>
      <c r="M1750" s="396">
        <v>43726</v>
      </c>
      <c r="N1750" s="396"/>
      <c r="O1750" s="397">
        <v>9791036311031</v>
      </c>
      <c r="P1750" s="409" t="s">
        <v>1410</v>
      </c>
      <c r="Q1750" s="397">
        <v>5136209</v>
      </c>
      <c r="R1750" s="398">
        <v>10.9</v>
      </c>
      <c r="S1750" s="398">
        <f t="shared" si="297"/>
        <v>10.33175355450237</v>
      </c>
      <c r="T1750" s="399">
        <v>5.5E-2</v>
      </c>
      <c r="U1750" s="1077"/>
      <c r="V1750" s="400">
        <f t="shared" si="295"/>
        <v>0</v>
      </c>
      <c r="W1750" s="401">
        <f t="shared" si="298"/>
        <v>0</v>
      </c>
      <c r="X1750" s="402"/>
      <c r="Y1750" s="402"/>
      <c r="Z1750" s="402"/>
      <c r="AA1750" s="402"/>
      <c r="AB1750" s="402"/>
      <c r="AC1750" s="403">
        <f t="shared" si="296"/>
        <v>0</v>
      </c>
      <c r="AD1750" s="404">
        <f>IF($AC$2430&lt;85,AC1750,AC1750-(AC1750*'EN-TÊTE DÉLÉGUES'!$C$37))</f>
        <v>0</v>
      </c>
      <c r="AE1750" s="405">
        <f t="shared" si="299"/>
        <v>5.5E-2</v>
      </c>
      <c r="AF1750" s="406">
        <f t="shared" si="300"/>
        <v>0</v>
      </c>
      <c r="AG1750" s="407">
        <f t="shared" si="301"/>
        <v>0</v>
      </c>
    </row>
    <row r="1751" spans="1:36" s="408" customFormat="1" ht="12" customHeight="1" x14ac:dyDescent="0.15">
      <c r="A1751" s="391">
        <v>9782747042956</v>
      </c>
      <c r="B1751" s="395">
        <v>83</v>
      </c>
      <c r="C1751" s="393" t="s">
        <v>706</v>
      </c>
      <c r="D1751" s="393" t="s">
        <v>258</v>
      </c>
      <c r="E1751" s="393" t="s">
        <v>5557</v>
      </c>
      <c r="F1751" s="393" t="s">
        <v>2078</v>
      </c>
      <c r="G1751" s="450" t="s">
        <v>850</v>
      </c>
      <c r="H1751" s="394">
        <f>VLOOKUP(A1751,'02.04.2024'!$A$2:$D$70989,3,FALSE)</f>
        <v>1631</v>
      </c>
      <c r="I1751" s="395"/>
      <c r="J1751" s="395">
        <v>200</v>
      </c>
      <c r="K1751" s="396"/>
      <c r="L1751" s="396"/>
      <c r="M1751" s="396">
        <v>41036</v>
      </c>
      <c r="N1751" s="396"/>
      <c r="O1751" s="397">
        <v>9782747042956</v>
      </c>
      <c r="P1751" s="409" t="s">
        <v>106</v>
      </c>
      <c r="Q1751" s="397">
        <v>3315706</v>
      </c>
      <c r="R1751" s="398">
        <v>10.9</v>
      </c>
      <c r="S1751" s="398">
        <f t="shared" si="297"/>
        <v>10.33175355450237</v>
      </c>
      <c r="T1751" s="399">
        <v>5.5E-2</v>
      </c>
      <c r="U1751" s="1077"/>
      <c r="V1751" s="400">
        <f t="shared" si="295"/>
        <v>0</v>
      </c>
      <c r="W1751" s="401">
        <f t="shared" si="298"/>
        <v>0</v>
      </c>
      <c r="X1751" s="402"/>
      <c r="Y1751" s="402"/>
      <c r="Z1751" s="402"/>
      <c r="AA1751" s="402"/>
      <c r="AB1751" s="402"/>
      <c r="AC1751" s="403">
        <f t="shared" si="296"/>
        <v>0</v>
      </c>
      <c r="AD1751" s="404">
        <f>IF($AC$2430&lt;85,AC1751,AC1751-(AC1751*'EN-TÊTE DÉLÉGUES'!$C$37))</f>
        <v>0</v>
      </c>
      <c r="AE1751" s="405">
        <f t="shared" si="299"/>
        <v>5.5E-2</v>
      </c>
      <c r="AF1751" s="406">
        <f t="shared" si="300"/>
        <v>0</v>
      </c>
      <c r="AG1751" s="407">
        <f t="shared" si="301"/>
        <v>0</v>
      </c>
    </row>
    <row r="1752" spans="1:36" s="408" customFormat="1" ht="12" customHeight="1" x14ac:dyDescent="0.15">
      <c r="A1752" s="391">
        <v>9782747029384</v>
      </c>
      <c r="B1752" s="395">
        <v>83</v>
      </c>
      <c r="C1752" s="393" t="s">
        <v>706</v>
      </c>
      <c r="D1752" s="393" t="s">
        <v>258</v>
      </c>
      <c r="E1752" s="393" t="s">
        <v>5557</v>
      </c>
      <c r="F1752" s="393" t="s">
        <v>2078</v>
      </c>
      <c r="G1752" s="450" t="s">
        <v>26</v>
      </c>
      <c r="H1752" s="394">
        <f>VLOOKUP(A1752,'02.04.2024'!$A$2:$D$70989,3,FALSE)</f>
        <v>1728</v>
      </c>
      <c r="I1752" s="395"/>
      <c r="J1752" s="395">
        <v>300</v>
      </c>
      <c r="K1752" s="396"/>
      <c r="L1752" s="396"/>
      <c r="M1752" s="396">
        <v>40213</v>
      </c>
      <c r="N1752" s="396"/>
      <c r="O1752" s="397">
        <v>9782747029384</v>
      </c>
      <c r="P1752" s="409" t="s">
        <v>27</v>
      </c>
      <c r="Q1752" s="397">
        <v>3371722</v>
      </c>
      <c r="R1752" s="398">
        <v>8.9</v>
      </c>
      <c r="S1752" s="398">
        <f t="shared" si="297"/>
        <v>8.4360189573459721</v>
      </c>
      <c r="T1752" s="399">
        <v>5.5E-2</v>
      </c>
      <c r="U1752" s="1077"/>
      <c r="V1752" s="400">
        <f t="shared" si="295"/>
        <v>0</v>
      </c>
      <c r="W1752" s="401">
        <f t="shared" si="298"/>
        <v>0</v>
      </c>
      <c r="X1752" s="402"/>
      <c r="Y1752" s="402"/>
      <c r="Z1752" s="402"/>
      <c r="AA1752" s="402"/>
      <c r="AB1752" s="402"/>
      <c r="AC1752" s="403">
        <f t="shared" si="296"/>
        <v>0</v>
      </c>
      <c r="AD1752" s="404">
        <f>IF($AC$2430&lt;85,AC1752,AC1752-(AC1752*'EN-TÊTE DÉLÉGUES'!$C$37))</f>
        <v>0</v>
      </c>
      <c r="AE1752" s="405">
        <f t="shared" si="299"/>
        <v>5.5E-2</v>
      </c>
      <c r="AF1752" s="406">
        <f t="shared" si="300"/>
        <v>0</v>
      </c>
      <c r="AG1752" s="407">
        <f t="shared" si="301"/>
        <v>0</v>
      </c>
    </row>
    <row r="1753" spans="1:36" s="408" customFormat="1" ht="12" customHeight="1" x14ac:dyDescent="0.15">
      <c r="A1753" s="449">
        <v>9782747099554</v>
      </c>
      <c r="B1753" s="395">
        <v>84</v>
      </c>
      <c r="C1753" s="450" t="s">
        <v>723</v>
      </c>
      <c r="D1753" s="393" t="s">
        <v>258</v>
      </c>
      <c r="E1753" s="450" t="s">
        <v>5557</v>
      </c>
      <c r="F1753" s="450" t="s">
        <v>286</v>
      </c>
      <c r="G1753" s="450" t="s">
        <v>4571</v>
      </c>
      <c r="H1753" s="394">
        <f>VLOOKUP(A1753,'02.04.2024'!$A$2:$D$70989,3,FALSE)</f>
        <v>338</v>
      </c>
      <c r="I1753" s="395"/>
      <c r="J1753" s="414">
        <v>300</v>
      </c>
      <c r="K1753" s="396"/>
      <c r="L1753" s="396"/>
      <c r="M1753" s="396">
        <v>43558</v>
      </c>
      <c r="N1753" s="396"/>
      <c r="O1753" s="394">
        <v>9782747099554</v>
      </c>
      <c r="P1753" s="451" t="s">
        <v>1057</v>
      </c>
      <c r="Q1753" s="394">
        <v>2218947</v>
      </c>
      <c r="R1753" s="398">
        <v>10.9</v>
      </c>
      <c r="S1753" s="398">
        <f t="shared" si="297"/>
        <v>10.33175355450237</v>
      </c>
      <c r="T1753" s="452">
        <v>5.5E-2</v>
      </c>
      <c r="U1753" s="1077"/>
      <c r="V1753" s="400">
        <f t="shared" si="295"/>
        <v>0</v>
      </c>
      <c r="W1753" s="401">
        <f t="shared" si="298"/>
        <v>0</v>
      </c>
      <c r="X1753" s="402"/>
      <c r="Y1753" s="402"/>
      <c r="Z1753" s="402"/>
      <c r="AA1753" s="402"/>
      <c r="AB1753" s="402"/>
      <c r="AC1753" s="403">
        <f t="shared" si="296"/>
        <v>0</v>
      </c>
      <c r="AD1753" s="404">
        <f>IF($AC$2430&lt;85,AC1753,AC1753-(AC1753*'EN-TÊTE DÉLÉGUES'!$C$37))</f>
        <v>0</v>
      </c>
      <c r="AE1753" s="405">
        <f t="shared" si="299"/>
        <v>5.5E-2</v>
      </c>
      <c r="AF1753" s="406">
        <f t="shared" si="300"/>
        <v>0</v>
      </c>
      <c r="AG1753" s="407">
        <f t="shared" si="301"/>
        <v>0</v>
      </c>
    </row>
    <row r="1754" spans="1:36" s="408" customFormat="1" ht="12" customHeight="1" x14ac:dyDescent="0.15">
      <c r="A1754" s="391">
        <v>9791036317415</v>
      </c>
      <c r="B1754" s="395">
        <v>84</v>
      </c>
      <c r="C1754" s="450" t="s">
        <v>723</v>
      </c>
      <c r="D1754" s="393" t="s">
        <v>258</v>
      </c>
      <c r="E1754" s="450" t="s">
        <v>5557</v>
      </c>
      <c r="F1754" s="450" t="s">
        <v>286</v>
      </c>
      <c r="G1754" s="450" t="s">
        <v>4572</v>
      </c>
      <c r="H1754" s="394">
        <f>VLOOKUP(A1754,'02.04.2024'!$A$2:$D$70989,3,FALSE)</f>
        <v>706</v>
      </c>
      <c r="I1754" s="395"/>
      <c r="J1754" s="395">
        <v>300</v>
      </c>
      <c r="K1754" s="396"/>
      <c r="L1754" s="396"/>
      <c r="M1754" s="396">
        <v>44125</v>
      </c>
      <c r="N1754" s="396"/>
      <c r="O1754" s="397">
        <v>9791036317415</v>
      </c>
      <c r="P1754" s="409" t="s">
        <v>2057</v>
      </c>
      <c r="Q1754" s="397">
        <v>3730495</v>
      </c>
      <c r="R1754" s="398">
        <v>10.9</v>
      </c>
      <c r="S1754" s="398">
        <f t="shared" si="297"/>
        <v>10.33175355450237</v>
      </c>
      <c r="T1754" s="399">
        <v>5.5E-2</v>
      </c>
      <c r="U1754" s="1077"/>
      <c r="V1754" s="400">
        <f t="shared" si="295"/>
        <v>0</v>
      </c>
      <c r="W1754" s="401">
        <f t="shared" si="298"/>
        <v>0</v>
      </c>
      <c r="X1754" s="402"/>
      <c r="Y1754" s="402"/>
      <c r="Z1754" s="402"/>
      <c r="AA1754" s="402"/>
      <c r="AB1754" s="402"/>
      <c r="AC1754" s="403">
        <f t="shared" si="296"/>
        <v>0</v>
      </c>
      <c r="AD1754" s="404">
        <f>IF($AC$2430&lt;85,AC1754,AC1754-(AC1754*'EN-TÊTE DÉLÉGUES'!$C$37))</f>
        <v>0</v>
      </c>
      <c r="AE1754" s="405">
        <f t="shared" si="299"/>
        <v>5.5E-2</v>
      </c>
      <c r="AF1754" s="406">
        <f t="shared" si="300"/>
        <v>0</v>
      </c>
      <c r="AG1754" s="407">
        <f t="shared" si="301"/>
        <v>0</v>
      </c>
    </row>
    <row r="1755" spans="1:36" s="408" customFormat="1" ht="12" customHeight="1" x14ac:dyDescent="0.15">
      <c r="A1755" s="391">
        <v>9791036311000</v>
      </c>
      <c r="B1755" s="395">
        <v>84</v>
      </c>
      <c r="C1755" s="393" t="s">
        <v>723</v>
      </c>
      <c r="D1755" s="393" t="s">
        <v>258</v>
      </c>
      <c r="E1755" s="393" t="s">
        <v>5557</v>
      </c>
      <c r="F1755" s="393" t="s">
        <v>286</v>
      </c>
      <c r="G1755" s="393" t="s">
        <v>4573</v>
      </c>
      <c r="H1755" s="394">
        <f>VLOOKUP(A1755,'02.04.2024'!$A$2:$D$70989,3,FALSE)</f>
        <v>78</v>
      </c>
      <c r="I1755" s="395"/>
      <c r="J1755" s="414">
        <v>300</v>
      </c>
      <c r="K1755" s="396"/>
      <c r="L1755" s="396"/>
      <c r="M1755" s="396">
        <v>43761</v>
      </c>
      <c r="N1755" s="396"/>
      <c r="O1755" s="397">
        <v>9791036311000</v>
      </c>
      <c r="P1755" s="409" t="s">
        <v>1345</v>
      </c>
      <c r="Q1755" s="397">
        <v>5135840</v>
      </c>
      <c r="R1755" s="398">
        <v>10.9</v>
      </c>
      <c r="S1755" s="398">
        <f t="shared" si="297"/>
        <v>10.33175355450237</v>
      </c>
      <c r="T1755" s="399">
        <v>5.5E-2</v>
      </c>
      <c r="U1755" s="1077"/>
      <c r="V1755" s="400">
        <f t="shared" si="295"/>
        <v>0</v>
      </c>
      <c r="W1755" s="401">
        <f t="shared" si="298"/>
        <v>0</v>
      </c>
      <c r="X1755" s="402"/>
      <c r="Y1755" s="402"/>
      <c r="Z1755" s="402"/>
      <c r="AA1755" s="402"/>
      <c r="AB1755" s="402"/>
      <c r="AC1755" s="403">
        <f t="shared" si="296"/>
        <v>0</v>
      </c>
      <c r="AD1755" s="404">
        <f>IF($AC$2430&lt;85,AC1755,AC1755-(AC1755*'EN-TÊTE DÉLÉGUES'!$C$37))</f>
        <v>0</v>
      </c>
      <c r="AE1755" s="405">
        <f t="shared" si="299"/>
        <v>5.5E-2</v>
      </c>
      <c r="AF1755" s="406">
        <f t="shared" si="300"/>
        <v>0</v>
      </c>
      <c r="AG1755" s="407">
        <f t="shared" si="301"/>
        <v>0</v>
      </c>
    </row>
    <row r="1756" spans="1:36" ht="12" customHeight="1" x14ac:dyDescent="0.15">
      <c r="A1756" s="98">
        <v>9791036357077</v>
      </c>
      <c r="B1756" s="356">
        <v>84</v>
      </c>
      <c r="C1756" s="99" t="s">
        <v>723</v>
      </c>
      <c r="D1756" s="99" t="s">
        <v>258</v>
      </c>
      <c r="E1756" s="99" t="s">
        <v>5557</v>
      </c>
      <c r="F1756" s="99" t="s">
        <v>286</v>
      </c>
      <c r="G1756" s="99" t="s">
        <v>5284</v>
      </c>
      <c r="H1756" s="100">
        <f>VLOOKUP(A1756,'02.04.2024'!$A$2:$D$70989,3,FALSE)</f>
        <v>0</v>
      </c>
      <c r="I1756" s="101"/>
      <c r="J1756" s="101">
        <v>100</v>
      </c>
      <c r="K1756" s="121"/>
      <c r="L1756" s="121">
        <v>45406</v>
      </c>
      <c r="M1756" s="121"/>
      <c r="N1756" s="121" t="s">
        <v>1811</v>
      </c>
      <c r="O1756" s="102">
        <v>9791036357077</v>
      </c>
      <c r="P1756" s="103" t="s">
        <v>5285</v>
      </c>
      <c r="Q1756" s="101">
        <v>2606947</v>
      </c>
      <c r="R1756" s="124">
        <v>13.5</v>
      </c>
      <c r="S1756" s="124">
        <f t="shared" si="297"/>
        <v>12.796208530805687</v>
      </c>
      <c r="T1756" s="355">
        <v>5.5E-2</v>
      </c>
      <c r="U1756" s="1077"/>
      <c r="V1756" s="240">
        <f>AC1756</f>
        <v>0</v>
      </c>
      <c r="W1756" s="196">
        <f t="shared" si="298"/>
        <v>0</v>
      </c>
      <c r="X1756" s="402"/>
      <c r="Y1756" s="402"/>
      <c r="Z1756" s="402"/>
      <c r="AA1756" s="402"/>
      <c r="AB1756" s="402"/>
      <c r="AC1756" s="403">
        <f>W1756/(1+AE1756)</f>
        <v>0</v>
      </c>
      <c r="AD1756" s="404">
        <f>IF($AC$2430&lt;85,AC1756,AC1756-(AC1756*'EN-TÊTE DÉLÉGUES'!$C$37))</f>
        <v>0</v>
      </c>
      <c r="AE1756" s="405">
        <f t="shared" si="299"/>
        <v>5.5E-2</v>
      </c>
      <c r="AF1756" s="406">
        <f>+AD1756*AE1756</f>
        <v>0</v>
      </c>
      <c r="AG1756" s="407">
        <f>+AD1756+AF1756</f>
        <v>0</v>
      </c>
      <c r="AH1756" s="447"/>
      <c r="AI1756" s="448"/>
      <c r="AJ1756" s="447"/>
    </row>
    <row r="1757" spans="1:36" s="408" customFormat="1" ht="12" customHeight="1" x14ac:dyDescent="0.15">
      <c r="A1757" s="449">
        <v>9782747096362</v>
      </c>
      <c r="B1757" s="395">
        <v>84</v>
      </c>
      <c r="C1757" s="450" t="s">
        <v>723</v>
      </c>
      <c r="D1757" s="393" t="s">
        <v>258</v>
      </c>
      <c r="E1757" s="450" t="s">
        <v>5557</v>
      </c>
      <c r="F1757" s="450" t="s">
        <v>286</v>
      </c>
      <c r="G1757" s="450" t="s">
        <v>1021</v>
      </c>
      <c r="H1757" s="394">
        <f>VLOOKUP(A1757,'02.04.2024'!$A$2:$D$70989,3,FALSE)</f>
        <v>113</v>
      </c>
      <c r="I1757" s="395"/>
      <c r="J1757" s="414">
        <v>300</v>
      </c>
      <c r="K1757" s="396"/>
      <c r="L1757" s="396"/>
      <c r="M1757" s="396">
        <v>43264</v>
      </c>
      <c r="N1757" s="396"/>
      <c r="O1757" s="394">
        <v>9782747096362</v>
      </c>
      <c r="P1757" s="451" t="s">
        <v>521</v>
      </c>
      <c r="Q1757" s="394">
        <v>8848925</v>
      </c>
      <c r="R1757" s="398">
        <v>6.9</v>
      </c>
      <c r="S1757" s="398">
        <f t="shared" si="297"/>
        <v>6.5402843601895739</v>
      </c>
      <c r="T1757" s="452">
        <v>5.5E-2</v>
      </c>
      <c r="U1757" s="1077"/>
      <c r="V1757" s="400">
        <f t="shared" si="295"/>
        <v>0</v>
      </c>
      <c r="W1757" s="401">
        <f t="shared" si="298"/>
        <v>0</v>
      </c>
      <c r="X1757" s="402"/>
      <c r="Y1757" s="402"/>
      <c r="Z1757" s="402"/>
      <c r="AA1757" s="402"/>
      <c r="AB1757" s="402"/>
      <c r="AC1757" s="403">
        <f t="shared" si="296"/>
        <v>0</v>
      </c>
      <c r="AD1757" s="404">
        <f>IF($AC$2430&lt;85,AC1757,AC1757-(AC1757*'EN-TÊTE DÉLÉGUES'!$C$37))</f>
        <v>0</v>
      </c>
      <c r="AE1757" s="405">
        <f t="shared" si="299"/>
        <v>5.5E-2</v>
      </c>
      <c r="AF1757" s="406">
        <f t="shared" si="300"/>
        <v>0</v>
      </c>
      <c r="AG1757" s="407">
        <f t="shared" si="301"/>
        <v>0</v>
      </c>
    </row>
    <row r="1758" spans="1:36" s="408" customFormat="1" ht="12" customHeight="1" x14ac:dyDescent="0.15">
      <c r="A1758" s="449">
        <v>9782747088565</v>
      </c>
      <c r="B1758" s="395">
        <v>84</v>
      </c>
      <c r="C1758" s="393" t="s">
        <v>723</v>
      </c>
      <c r="D1758" s="393" t="s">
        <v>258</v>
      </c>
      <c r="E1758" s="450" t="s">
        <v>5557</v>
      </c>
      <c r="F1758" s="450" t="s">
        <v>286</v>
      </c>
      <c r="G1758" s="450" t="s">
        <v>1435</v>
      </c>
      <c r="H1758" s="394">
        <f>VLOOKUP(A1758,'02.04.2024'!$A$2:$D$70989,3,FALSE)</f>
        <v>168</v>
      </c>
      <c r="I1758" s="395"/>
      <c r="J1758" s="414">
        <v>300</v>
      </c>
      <c r="K1758" s="396"/>
      <c r="L1758" s="396"/>
      <c r="M1758" s="396">
        <v>43173</v>
      </c>
      <c r="N1758" s="396"/>
      <c r="O1758" s="394">
        <v>9782747088565</v>
      </c>
      <c r="P1758" s="451" t="s">
        <v>549</v>
      </c>
      <c r="Q1758" s="394">
        <v>2661263</v>
      </c>
      <c r="R1758" s="398">
        <v>10.9</v>
      </c>
      <c r="S1758" s="398">
        <f t="shared" si="297"/>
        <v>10.33175355450237</v>
      </c>
      <c r="T1758" s="452">
        <v>5.5E-2</v>
      </c>
      <c r="U1758" s="1077"/>
      <c r="V1758" s="400">
        <f t="shared" si="295"/>
        <v>0</v>
      </c>
      <c r="W1758" s="401">
        <f t="shared" si="298"/>
        <v>0</v>
      </c>
      <c r="X1758" s="402"/>
      <c r="Y1758" s="402"/>
      <c r="Z1758" s="402"/>
      <c r="AA1758" s="402"/>
      <c r="AB1758" s="402"/>
      <c r="AC1758" s="403">
        <f t="shared" si="296"/>
        <v>0</v>
      </c>
      <c r="AD1758" s="404">
        <f>IF($AC$2430&lt;85,AC1758,AC1758-(AC1758*'EN-TÊTE DÉLÉGUES'!$C$37))</f>
        <v>0</v>
      </c>
      <c r="AE1758" s="405">
        <f t="shared" si="299"/>
        <v>5.5E-2</v>
      </c>
      <c r="AF1758" s="406">
        <f t="shared" si="300"/>
        <v>0</v>
      </c>
      <c r="AG1758" s="407">
        <f t="shared" si="301"/>
        <v>0</v>
      </c>
    </row>
    <row r="1759" spans="1:36" s="408" customFormat="1" ht="12" customHeight="1" x14ac:dyDescent="0.15">
      <c r="A1759" s="391">
        <v>9791036330858</v>
      </c>
      <c r="B1759" s="395">
        <v>84</v>
      </c>
      <c r="C1759" s="393" t="s">
        <v>723</v>
      </c>
      <c r="D1759" s="393" t="s">
        <v>258</v>
      </c>
      <c r="E1759" s="450" t="s">
        <v>5557</v>
      </c>
      <c r="F1759" s="450" t="s">
        <v>286</v>
      </c>
      <c r="G1759" s="459" t="s">
        <v>4056</v>
      </c>
      <c r="H1759" s="394">
        <f>VLOOKUP(A1759,'02.04.2024'!$A$2:$D$70989,3,FALSE)</f>
        <v>613</v>
      </c>
      <c r="I1759" s="395"/>
      <c r="J1759" s="395">
        <v>200</v>
      </c>
      <c r="K1759" s="396"/>
      <c r="L1759" s="396"/>
      <c r="M1759" s="396">
        <v>44944</v>
      </c>
      <c r="N1759" s="397"/>
      <c r="O1759" s="397">
        <v>9791036330858</v>
      </c>
      <c r="P1759" s="397" t="s">
        <v>4057</v>
      </c>
      <c r="Q1759" s="460">
        <v>3926378</v>
      </c>
      <c r="R1759" s="398">
        <v>12.9</v>
      </c>
      <c r="S1759" s="398">
        <f t="shared" si="297"/>
        <v>12.227488151658768</v>
      </c>
      <c r="T1759" s="461">
        <v>5.5E-2</v>
      </c>
      <c r="U1759" s="1077"/>
      <c r="V1759" s="400">
        <f t="shared" si="295"/>
        <v>0</v>
      </c>
      <c r="W1759" s="401">
        <f t="shared" si="298"/>
        <v>0</v>
      </c>
      <c r="X1759" s="402"/>
      <c r="Y1759" s="402"/>
      <c r="Z1759" s="402"/>
      <c r="AA1759" s="402"/>
      <c r="AB1759" s="402"/>
      <c r="AC1759" s="453">
        <f t="shared" si="296"/>
        <v>0</v>
      </c>
      <c r="AD1759" s="454">
        <f>IF($AC$2430&lt;85,AC1759,AC1759-(AC1759*'EN-TÊTE DÉLÉGUES'!$C$37))</f>
        <v>0</v>
      </c>
      <c r="AE1759" s="455">
        <f t="shared" si="299"/>
        <v>5.5E-2</v>
      </c>
      <c r="AF1759" s="456">
        <f t="shared" si="300"/>
        <v>0</v>
      </c>
      <c r="AG1759" s="457">
        <f t="shared" si="301"/>
        <v>0</v>
      </c>
    </row>
    <row r="1760" spans="1:36" s="446" customFormat="1" ht="12" customHeight="1" x14ac:dyDescent="0.15">
      <c r="A1760" s="427">
        <v>9791036310997</v>
      </c>
      <c r="B1760" s="481">
        <v>84</v>
      </c>
      <c r="C1760" s="429" t="s">
        <v>723</v>
      </c>
      <c r="D1760" s="429" t="s">
        <v>258</v>
      </c>
      <c r="E1760" s="430" t="s">
        <v>5557</v>
      </c>
      <c r="F1760" s="430" t="s">
        <v>286</v>
      </c>
      <c r="G1760" s="430" t="s">
        <v>5559</v>
      </c>
      <c r="H1760" s="431">
        <f>VLOOKUP(A1760,'02.04.2024'!$A$2:$D$70989,3,FALSE)</f>
        <v>2029</v>
      </c>
      <c r="I1760" s="432"/>
      <c r="J1760" s="432">
        <v>200</v>
      </c>
      <c r="K1760" s="433"/>
      <c r="L1760" s="433"/>
      <c r="M1760" s="433">
        <v>45175</v>
      </c>
      <c r="N1760" s="433" t="s">
        <v>1811</v>
      </c>
      <c r="O1760" s="434">
        <v>9791036310997</v>
      </c>
      <c r="P1760" s="435" t="s">
        <v>4425</v>
      </c>
      <c r="Q1760" s="434">
        <v>5135717</v>
      </c>
      <c r="R1760" s="436">
        <v>10.9</v>
      </c>
      <c r="S1760" s="436">
        <f t="shared" si="297"/>
        <v>10.33175355450237</v>
      </c>
      <c r="T1760" s="471">
        <v>5.5E-2</v>
      </c>
      <c r="U1760" s="1082"/>
      <c r="V1760" s="438">
        <f t="shared" ref="V1760:V1804" si="302">AC1760</f>
        <v>0</v>
      </c>
      <c r="W1760" s="439">
        <f t="shared" si="298"/>
        <v>0</v>
      </c>
      <c r="X1760" s="440"/>
      <c r="Y1760" s="440"/>
      <c r="Z1760" s="440"/>
      <c r="AA1760" s="440"/>
      <c r="AB1760" s="440"/>
      <c r="AC1760" s="441">
        <f t="shared" si="296"/>
        <v>0</v>
      </c>
      <c r="AD1760" s="442">
        <f>IF($AC$2430&lt;85,AC1760,AC1760-(AC1760*'EN-TÊTE DÉLÉGUES'!$C$37))</f>
        <v>0</v>
      </c>
      <c r="AE1760" s="443">
        <f t="shared" si="299"/>
        <v>5.5E-2</v>
      </c>
      <c r="AF1760" s="444">
        <f t="shared" si="300"/>
        <v>0</v>
      </c>
      <c r="AG1760" s="445">
        <f t="shared" si="301"/>
        <v>0</v>
      </c>
    </row>
    <row r="1761" spans="1:33" s="446" customFormat="1" ht="12" customHeight="1" x14ac:dyDescent="0.15">
      <c r="A1761" s="937">
        <v>9791036362040</v>
      </c>
      <c r="B1761" s="951">
        <v>84</v>
      </c>
      <c r="C1761" s="952" t="s">
        <v>651</v>
      </c>
      <c r="D1761" s="953" t="s">
        <v>258</v>
      </c>
      <c r="E1761" s="939" t="s">
        <v>5560</v>
      </c>
      <c r="F1761" s="939" t="s">
        <v>2034</v>
      </c>
      <c r="G1761" s="939" t="s">
        <v>5562</v>
      </c>
      <c r="H1761" s="941">
        <f>VLOOKUP(A1761,'02.04.2024'!$A$2:$D$70989,3,FALSE)</f>
        <v>3300</v>
      </c>
      <c r="I1761" s="941"/>
      <c r="J1761" s="938">
        <v>200</v>
      </c>
      <c r="K1761" s="942"/>
      <c r="L1761" s="942"/>
      <c r="M1761" s="942">
        <v>45357</v>
      </c>
      <c r="N1761" s="942" t="s">
        <v>1811</v>
      </c>
      <c r="O1761" s="943">
        <v>9791036362040</v>
      </c>
      <c r="P1761" s="943" t="s">
        <v>5042</v>
      </c>
      <c r="Q1761" s="943">
        <v>7480891</v>
      </c>
      <c r="R1761" s="954">
        <v>18.899999999999999</v>
      </c>
      <c r="S1761" s="945">
        <f t="shared" si="297"/>
        <v>17.914691943127963</v>
      </c>
      <c r="T1761" s="955">
        <v>5.5E-2</v>
      </c>
      <c r="U1761" s="1101"/>
      <c r="V1761" s="947">
        <f>AC1761</f>
        <v>0</v>
      </c>
      <c r="W1761" s="948">
        <f t="shared" si="298"/>
        <v>0</v>
      </c>
      <c r="X1761" s="440"/>
      <c r="Y1761" s="440"/>
      <c r="Z1761" s="440"/>
      <c r="AA1761" s="440"/>
      <c r="AB1761" s="440"/>
      <c r="AC1761" s="441">
        <f>W1761/(1+AE1761)</f>
        <v>0</v>
      </c>
      <c r="AD1761" s="442">
        <f>IF($AC$2430&lt;85,AC1761,AC1761-(AC1761*'EN-TÊTE DÉLÉGUES'!$C$37))</f>
        <v>0</v>
      </c>
      <c r="AE1761" s="443">
        <f t="shared" si="299"/>
        <v>5.5E-2</v>
      </c>
      <c r="AF1761" s="444">
        <f>+AD1761*AE1761</f>
        <v>0</v>
      </c>
      <c r="AG1761" s="445">
        <f>+AD1761+AF1761</f>
        <v>0</v>
      </c>
    </row>
    <row r="1762" spans="1:33" s="408" customFormat="1" ht="12" customHeight="1" x14ac:dyDescent="0.15">
      <c r="A1762" s="391">
        <v>9782747076869</v>
      </c>
      <c r="B1762" s="395">
        <v>84</v>
      </c>
      <c r="C1762" s="393" t="s">
        <v>651</v>
      </c>
      <c r="D1762" s="393" t="s">
        <v>258</v>
      </c>
      <c r="E1762" s="393" t="s">
        <v>5560</v>
      </c>
      <c r="F1762" s="393" t="s">
        <v>2034</v>
      </c>
      <c r="G1762" s="450" t="s">
        <v>3080</v>
      </c>
      <c r="H1762" s="394">
        <f>VLOOKUP(A1762,'02.04.2024'!$A$2:$D$70989,3,FALSE)</f>
        <v>1960</v>
      </c>
      <c r="I1762" s="395"/>
      <c r="J1762" s="395">
        <v>200</v>
      </c>
      <c r="K1762" s="396"/>
      <c r="L1762" s="396"/>
      <c r="M1762" s="396">
        <v>42837</v>
      </c>
      <c r="N1762" s="396"/>
      <c r="O1762" s="397">
        <v>9782747076869</v>
      </c>
      <c r="P1762" s="409" t="s">
        <v>361</v>
      </c>
      <c r="Q1762" s="397">
        <v>6773213</v>
      </c>
      <c r="R1762" s="398">
        <v>17.899999999999999</v>
      </c>
      <c r="S1762" s="398">
        <f t="shared" si="297"/>
        <v>16.966824644549764</v>
      </c>
      <c r="T1762" s="399">
        <v>5.5E-2</v>
      </c>
      <c r="U1762" s="1077"/>
      <c r="V1762" s="400">
        <f t="shared" si="302"/>
        <v>0</v>
      </c>
      <c r="W1762" s="401">
        <f t="shared" si="298"/>
        <v>0</v>
      </c>
      <c r="X1762" s="402"/>
      <c r="Y1762" s="402"/>
      <c r="Z1762" s="402"/>
      <c r="AA1762" s="402"/>
      <c r="AB1762" s="402"/>
      <c r="AC1762" s="403">
        <f t="shared" ref="AC1762:AC1813" si="303">W1762/(1+AE1762)</f>
        <v>0</v>
      </c>
      <c r="AD1762" s="404">
        <f>IF($AC$2430&lt;85,AC1762,AC1762-(AC1762*'EN-TÊTE DÉLÉGUES'!$C$37))</f>
        <v>0</v>
      </c>
      <c r="AE1762" s="405">
        <f t="shared" si="299"/>
        <v>5.5E-2</v>
      </c>
      <c r="AF1762" s="406">
        <f t="shared" si="300"/>
        <v>0</v>
      </c>
      <c r="AG1762" s="407">
        <f t="shared" si="301"/>
        <v>0</v>
      </c>
    </row>
    <row r="1763" spans="1:33" s="408" customFormat="1" ht="12" customHeight="1" x14ac:dyDescent="0.15">
      <c r="A1763" s="391">
        <v>9791036317453</v>
      </c>
      <c r="B1763" s="395">
        <v>84</v>
      </c>
      <c r="C1763" s="393" t="s">
        <v>651</v>
      </c>
      <c r="D1763" s="393" t="s">
        <v>258</v>
      </c>
      <c r="E1763" s="393" t="s">
        <v>5560</v>
      </c>
      <c r="F1763" s="393" t="s">
        <v>2034</v>
      </c>
      <c r="G1763" s="450" t="s">
        <v>2317</v>
      </c>
      <c r="H1763" s="394">
        <f>VLOOKUP(A1763,'02.04.2024'!$A$2:$D$70989,3,FALSE)</f>
        <v>1149</v>
      </c>
      <c r="I1763" s="395"/>
      <c r="J1763" s="395">
        <v>200</v>
      </c>
      <c r="K1763" s="396"/>
      <c r="L1763" s="396"/>
      <c r="M1763" s="396">
        <v>44230</v>
      </c>
      <c r="N1763" s="396"/>
      <c r="O1763" s="397">
        <v>9791036317453</v>
      </c>
      <c r="P1763" s="409" t="s">
        <v>2316</v>
      </c>
      <c r="Q1763" s="397">
        <v>3730741</v>
      </c>
      <c r="R1763" s="398">
        <v>17.899999999999999</v>
      </c>
      <c r="S1763" s="398">
        <f t="shared" si="297"/>
        <v>16.966824644549764</v>
      </c>
      <c r="T1763" s="399">
        <v>5.5E-2</v>
      </c>
      <c r="U1763" s="1077"/>
      <c r="V1763" s="400">
        <f t="shared" si="302"/>
        <v>0</v>
      </c>
      <c r="W1763" s="401">
        <f t="shared" si="298"/>
        <v>0</v>
      </c>
      <c r="X1763" s="402"/>
      <c r="Y1763" s="402"/>
      <c r="Z1763" s="402"/>
      <c r="AA1763" s="402"/>
      <c r="AB1763" s="402"/>
      <c r="AC1763" s="403">
        <f t="shared" si="303"/>
        <v>0</v>
      </c>
      <c r="AD1763" s="404">
        <f>IF($AC$2430&lt;85,AC1763,AC1763-(AC1763*'EN-TÊTE DÉLÉGUES'!$C$37))</f>
        <v>0</v>
      </c>
      <c r="AE1763" s="405">
        <f t="shared" si="299"/>
        <v>5.5E-2</v>
      </c>
      <c r="AF1763" s="406">
        <f t="shared" si="300"/>
        <v>0</v>
      </c>
      <c r="AG1763" s="407">
        <f t="shared" si="301"/>
        <v>0</v>
      </c>
    </row>
    <row r="1764" spans="1:33" s="408" customFormat="1" ht="12" customHeight="1" x14ac:dyDescent="0.15">
      <c r="A1764" s="391">
        <v>9782747039932</v>
      </c>
      <c r="B1764" s="395">
        <v>84</v>
      </c>
      <c r="C1764" s="393" t="s">
        <v>651</v>
      </c>
      <c r="D1764" s="393" t="s">
        <v>258</v>
      </c>
      <c r="E1764" s="393" t="s">
        <v>5560</v>
      </c>
      <c r="F1764" s="393" t="s">
        <v>2034</v>
      </c>
      <c r="G1764" s="450" t="s">
        <v>5391</v>
      </c>
      <c r="H1764" s="394">
        <f>VLOOKUP(A1764,'02.04.2024'!$A$2:$D$70989,3,FALSE)</f>
        <v>1634</v>
      </c>
      <c r="I1764" s="395"/>
      <c r="J1764" s="395">
        <v>200</v>
      </c>
      <c r="K1764" s="396"/>
      <c r="L1764" s="396"/>
      <c r="M1764" s="396">
        <v>40997</v>
      </c>
      <c r="N1764" s="396"/>
      <c r="O1764" s="397">
        <v>9782747039932</v>
      </c>
      <c r="P1764" s="409" t="s">
        <v>47</v>
      </c>
      <c r="Q1764" s="397">
        <v>3318412</v>
      </c>
      <c r="R1764" s="398">
        <v>17.899999999999999</v>
      </c>
      <c r="S1764" s="398">
        <f t="shared" si="297"/>
        <v>16.966824644549764</v>
      </c>
      <c r="T1764" s="399">
        <v>5.5E-2</v>
      </c>
      <c r="U1764" s="1077"/>
      <c r="V1764" s="400">
        <f t="shared" si="302"/>
        <v>0</v>
      </c>
      <c r="W1764" s="401">
        <f t="shared" si="298"/>
        <v>0</v>
      </c>
      <c r="X1764" s="402"/>
      <c r="Y1764" s="402"/>
      <c r="Z1764" s="402"/>
      <c r="AA1764" s="402"/>
      <c r="AB1764" s="402"/>
      <c r="AC1764" s="403">
        <f t="shared" si="303"/>
        <v>0</v>
      </c>
      <c r="AD1764" s="404">
        <f>IF($AC$2430&lt;85,AC1764,AC1764-(AC1764*'EN-TÊTE DÉLÉGUES'!$C$37))</f>
        <v>0</v>
      </c>
      <c r="AE1764" s="405">
        <f t="shared" si="299"/>
        <v>5.5E-2</v>
      </c>
      <c r="AF1764" s="406">
        <f t="shared" si="300"/>
        <v>0</v>
      </c>
      <c r="AG1764" s="407">
        <f t="shared" si="301"/>
        <v>0</v>
      </c>
    </row>
    <row r="1765" spans="1:33" s="408" customFormat="1" ht="12" customHeight="1" x14ac:dyDescent="0.15">
      <c r="A1765" s="391">
        <v>9791036324802</v>
      </c>
      <c r="B1765" s="395">
        <v>84</v>
      </c>
      <c r="C1765" s="393" t="s">
        <v>651</v>
      </c>
      <c r="D1765" s="393" t="s">
        <v>258</v>
      </c>
      <c r="E1765" s="393" t="s">
        <v>5560</v>
      </c>
      <c r="F1765" s="393" t="s">
        <v>2034</v>
      </c>
      <c r="G1765" s="450" t="s">
        <v>5392</v>
      </c>
      <c r="H1765" s="394">
        <f>VLOOKUP(A1765,'02.04.2024'!$A$2:$D$70989,3,FALSE)</f>
        <v>686</v>
      </c>
      <c r="I1765" s="395"/>
      <c r="J1765" s="395">
        <v>200</v>
      </c>
      <c r="K1765" s="396"/>
      <c r="L1765" s="396"/>
      <c r="M1765" s="396">
        <v>43993</v>
      </c>
      <c r="N1765" s="396"/>
      <c r="O1765" s="397">
        <v>9791036324802</v>
      </c>
      <c r="P1765" s="409" t="s">
        <v>3101</v>
      </c>
      <c r="Q1765" s="397">
        <v>7951340</v>
      </c>
      <c r="R1765" s="398">
        <v>17.899999999999999</v>
      </c>
      <c r="S1765" s="398">
        <f t="shared" si="297"/>
        <v>16.966824644549764</v>
      </c>
      <c r="T1765" s="399">
        <v>5.5E-2</v>
      </c>
      <c r="U1765" s="1077"/>
      <c r="V1765" s="400">
        <f t="shared" si="302"/>
        <v>0</v>
      </c>
      <c r="W1765" s="401">
        <f t="shared" si="298"/>
        <v>0</v>
      </c>
      <c r="X1765" s="402"/>
      <c r="Y1765" s="402"/>
      <c r="Z1765" s="402"/>
      <c r="AA1765" s="402"/>
      <c r="AB1765" s="402"/>
      <c r="AC1765" s="403">
        <f t="shared" si="303"/>
        <v>0</v>
      </c>
      <c r="AD1765" s="404">
        <f>IF($AC$2430&lt;85,AC1765,AC1765-(AC1765*'EN-TÊTE DÉLÉGUES'!$C$37))</f>
        <v>0</v>
      </c>
      <c r="AE1765" s="405">
        <f t="shared" si="299"/>
        <v>5.5E-2</v>
      </c>
      <c r="AF1765" s="406">
        <f t="shared" si="300"/>
        <v>0</v>
      </c>
      <c r="AG1765" s="407">
        <f t="shared" si="301"/>
        <v>0</v>
      </c>
    </row>
    <row r="1766" spans="1:33" s="408" customFormat="1" ht="12" customHeight="1" x14ac:dyDescent="0.15">
      <c r="A1766" s="449">
        <v>9791036303937</v>
      </c>
      <c r="B1766" s="395">
        <v>84</v>
      </c>
      <c r="C1766" s="393" t="s">
        <v>651</v>
      </c>
      <c r="D1766" s="393" t="s">
        <v>258</v>
      </c>
      <c r="E1766" s="393" t="s">
        <v>5560</v>
      </c>
      <c r="F1766" s="393" t="s">
        <v>2034</v>
      </c>
      <c r="G1766" s="450" t="s">
        <v>5393</v>
      </c>
      <c r="H1766" s="394">
        <f>VLOOKUP(A1766,'02.04.2024'!$A$2:$D$70989,3,FALSE)</f>
        <v>1952</v>
      </c>
      <c r="I1766" s="395"/>
      <c r="J1766" s="414">
        <v>200</v>
      </c>
      <c r="K1766" s="396"/>
      <c r="L1766" s="396"/>
      <c r="M1766" s="396">
        <v>43509</v>
      </c>
      <c r="N1766" s="396"/>
      <c r="O1766" s="394">
        <v>9791036303937</v>
      </c>
      <c r="P1766" s="451" t="s">
        <v>1153</v>
      </c>
      <c r="Q1766" s="394">
        <v>4619277</v>
      </c>
      <c r="R1766" s="398">
        <v>17.899999999999999</v>
      </c>
      <c r="S1766" s="398">
        <f t="shared" si="297"/>
        <v>16.966824644549764</v>
      </c>
      <c r="T1766" s="452">
        <v>5.5E-2</v>
      </c>
      <c r="U1766" s="1077"/>
      <c r="V1766" s="400">
        <f t="shared" si="302"/>
        <v>0</v>
      </c>
      <c r="W1766" s="401">
        <f t="shared" si="298"/>
        <v>0</v>
      </c>
      <c r="X1766" s="402"/>
      <c r="Y1766" s="402"/>
      <c r="Z1766" s="402"/>
      <c r="AA1766" s="402"/>
      <c r="AB1766" s="402"/>
      <c r="AC1766" s="403">
        <f t="shared" si="303"/>
        <v>0</v>
      </c>
      <c r="AD1766" s="404">
        <f>IF($AC$2430&lt;85,AC1766,AC1766-(AC1766*'EN-TÊTE DÉLÉGUES'!$C$37))</f>
        <v>0</v>
      </c>
      <c r="AE1766" s="405">
        <f t="shared" si="299"/>
        <v>5.5E-2</v>
      </c>
      <c r="AF1766" s="406">
        <f t="shared" si="300"/>
        <v>0</v>
      </c>
      <c r="AG1766" s="407">
        <f t="shared" si="301"/>
        <v>0</v>
      </c>
    </row>
    <row r="1767" spans="1:33" s="408" customFormat="1" ht="12" customHeight="1" x14ac:dyDescent="0.15">
      <c r="A1767" s="391">
        <v>9791036314988</v>
      </c>
      <c r="B1767" s="395">
        <v>84</v>
      </c>
      <c r="C1767" s="393" t="s">
        <v>651</v>
      </c>
      <c r="D1767" s="393" t="s">
        <v>258</v>
      </c>
      <c r="E1767" s="393" t="s">
        <v>5560</v>
      </c>
      <c r="F1767" s="393" t="s">
        <v>2034</v>
      </c>
      <c r="G1767" s="450" t="s">
        <v>5394</v>
      </c>
      <c r="H1767" s="394">
        <f>VLOOKUP(A1767,'02.04.2024'!$A$2:$D$70989,3,FALSE)</f>
        <v>1058</v>
      </c>
      <c r="I1767" s="414"/>
      <c r="J1767" s="395">
        <v>200</v>
      </c>
      <c r="K1767" s="396"/>
      <c r="L1767" s="396"/>
      <c r="M1767" s="396">
        <v>43908</v>
      </c>
      <c r="N1767" s="396"/>
      <c r="O1767" s="397">
        <v>9791036314988</v>
      </c>
      <c r="P1767" s="409" t="s">
        <v>1940</v>
      </c>
      <c r="Q1767" s="397">
        <v>8977656</v>
      </c>
      <c r="R1767" s="398">
        <v>17.899999999999999</v>
      </c>
      <c r="S1767" s="398">
        <f t="shared" si="297"/>
        <v>16.966824644549764</v>
      </c>
      <c r="T1767" s="399">
        <v>5.5E-2</v>
      </c>
      <c r="U1767" s="1077"/>
      <c r="V1767" s="400">
        <f t="shared" si="302"/>
        <v>0</v>
      </c>
      <c r="W1767" s="401">
        <f t="shared" si="298"/>
        <v>0</v>
      </c>
      <c r="X1767" s="402"/>
      <c r="Y1767" s="402"/>
      <c r="Z1767" s="402"/>
      <c r="AA1767" s="402"/>
      <c r="AB1767" s="402"/>
      <c r="AC1767" s="403">
        <f t="shared" si="303"/>
        <v>0</v>
      </c>
      <c r="AD1767" s="404">
        <f>IF($AC$2430&lt;85,AC1767,AC1767-(AC1767*'EN-TÊTE DÉLÉGUES'!$C$37))</f>
        <v>0</v>
      </c>
      <c r="AE1767" s="405">
        <f t="shared" si="299"/>
        <v>5.5E-2</v>
      </c>
      <c r="AF1767" s="406">
        <f t="shared" si="300"/>
        <v>0</v>
      </c>
      <c r="AG1767" s="407">
        <f t="shared" si="301"/>
        <v>0</v>
      </c>
    </row>
    <row r="1768" spans="1:33" s="446" customFormat="1" ht="12" customHeight="1" x14ac:dyDescent="0.15">
      <c r="A1768" s="937">
        <v>9791036357121</v>
      </c>
      <c r="B1768" s="951">
        <v>84</v>
      </c>
      <c r="C1768" s="952" t="s">
        <v>651</v>
      </c>
      <c r="D1768" s="953" t="s">
        <v>258</v>
      </c>
      <c r="E1768" s="939" t="s">
        <v>5560</v>
      </c>
      <c r="F1768" s="939" t="s">
        <v>2034</v>
      </c>
      <c r="G1768" s="939" t="s">
        <v>5395</v>
      </c>
      <c r="H1768" s="941">
        <f>VLOOKUP(A1768,'02.04.2024'!$A$2:$D$70989,3,FALSE)</f>
        <v>2487</v>
      </c>
      <c r="I1768" s="941"/>
      <c r="J1768" s="938">
        <v>200</v>
      </c>
      <c r="K1768" s="942"/>
      <c r="L1768" s="942"/>
      <c r="M1768" s="942">
        <v>45364</v>
      </c>
      <c r="N1768" s="942" t="s">
        <v>1811</v>
      </c>
      <c r="O1768" s="943">
        <v>9791036357121</v>
      </c>
      <c r="P1768" s="943" t="s">
        <v>5043</v>
      </c>
      <c r="Q1768" s="943">
        <v>2607563</v>
      </c>
      <c r="R1768" s="954">
        <v>17.899999999999999</v>
      </c>
      <c r="S1768" s="945">
        <f t="shared" si="297"/>
        <v>16.966824644549764</v>
      </c>
      <c r="T1768" s="955">
        <v>5.5E-2</v>
      </c>
      <c r="U1768" s="1101"/>
      <c r="V1768" s="947">
        <f t="shared" si="302"/>
        <v>0</v>
      </c>
      <c r="W1768" s="948">
        <f t="shared" si="298"/>
        <v>0</v>
      </c>
      <c r="X1768" s="440"/>
      <c r="Y1768" s="440"/>
      <c r="Z1768" s="440"/>
      <c r="AA1768" s="440"/>
      <c r="AB1768" s="440"/>
      <c r="AC1768" s="441">
        <f t="shared" si="303"/>
        <v>0</v>
      </c>
      <c r="AD1768" s="442">
        <f>IF($AC$2430&lt;85,AC1768,AC1768-(AC1768*'EN-TÊTE DÉLÉGUES'!$C$37))</f>
        <v>0</v>
      </c>
      <c r="AE1768" s="443">
        <f t="shared" si="299"/>
        <v>5.5E-2</v>
      </c>
      <c r="AF1768" s="444">
        <f t="shared" si="300"/>
        <v>0</v>
      </c>
      <c r="AG1768" s="445">
        <f t="shared" si="301"/>
        <v>0</v>
      </c>
    </row>
    <row r="1769" spans="1:33" s="408" customFormat="1" ht="12" customHeight="1" x14ac:dyDescent="0.15">
      <c r="A1769" s="391">
        <v>9782747068284</v>
      </c>
      <c r="B1769" s="395">
        <v>84</v>
      </c>
      <c r="C1769" s="393" t="s">
        <v>651</v>
      </c>
      <c r="D1769" s="393" t="s">
        <v>258</v>
      </c>
      <c r="E1769" s="393" t="s">
        <v>5560</v>
      </c>
      <c r="F1769" s="393" t="s">
        <v>2034</v>
      </c>
      <c r="G1769" s="450" t="s">
        <v>3081</v>
      </c>
      <c r="H1769" s="394">
        <f>VLOOKUP(A1769,'02.04.2024'!$A$2:$D$70989,3,FALSE)</f>
        <v>533</v>
      </c>
      <c r="I1769" s="395"/>
      <c r="J1769" s="395">
        <v>200</v>
      </c>
      <c r="K1769" s="601"/>
      <c r="L1769" s="396"/>
      <c r="M1769" s="396">
        <v>43019</v>
      </c>
      <c r="N1769" s="396"/>
      <c r="O1769" s="397">
        <v>9782747068284</v>
      </c>
      <c r="P1769" s="409" t="s">
        <v>289</v>
      </c>
      <c r="Q1769" s="397">
        <v>8518833</v>
      </c>
      <c r="R1769" s="398">
        <v>19.899999999999999</v>
      </c>
      <c r="S1769" s="398">
        <f t="shared" si="297"/>
        <v>18.862559241706162</v>
      </c>
      <c r="T1769" s="399">
        <v>5.5E-2</v>
      </c>
      <c r="U1769" s="1077"/>
      <c r="V1769" s="400">
        <f t="shared" si="302"/>
        <v>0</v>
      </c>
      <c r="W1769" s="401">
        <f t="shared" si="298"/>
        <v>0</v>
      </c>
      <c r="X1769" s="402"/>
      <c r="Y1769" s="402"/>
      <c r="Z1769" s="402"/>
      <c r="AA1769" s="402"/>
      <c r="AB1769" s="402"/>
      <c r="AC1769" s="403">
        <f t="shared" si="303"/>
        <v>0</v>
      </c>
      <c r="AD1769" s="404">
        <f>IF($AC$2430&lt;85,AC1769,AC1769-(AC1769*'EN-TÊTE DÉLÉGUES'!$C$37))</f>
        <v>0</v>
      </c>
      <c r="AE1769" s="405">
        <f t="shared" si="299"/>
        <v>5.5E-2</v>
      </c>
      <c r="AF1769" s="406">
        <f t="shared" si="300"/>
        <v>0</v>
      </c>
      <c r="AG1769" s="407">
        <f t="shared" si="301"/>
        <v>0</v>
      </c>
    </row>
    <row r="1770" spans="1:33" s="408" customFormat="1" ht="12" customHeight="1" x14ac:dyDescent="0.15">
      <c r="A1770" s="391">
        <v>9782747045155</v>
      </c>
      <c r="B1770" s="395">
        <v>84</v>
      </c>
      <c r="C1770" s="393" t="s">
        <v>651</v>
      </c>
      <c r="D1770" s="393" t="s">
        <v>258</v>
      </c>
      <c r="E1770" s="393" t="s">
        <v>5560</v>
      </c>
      <c r="F1770" s="393" t="s">
        <v>1723</v>
      </c>
      <c r="G1770" s="450" t="s">
        <v>1719</v>
      </c>
      <c r="H1770" s="394">
        <f>VLOOKUP(A1770,'02.04.2024'!$A$2:$D$70989,3,FALSE)</f>
        <v>78</v>
      </c>
      <c r="I1770" s="395"/>
      <c r="J1770" s="395">
        <v>300</v>
      </c>
      <c r="K1770" s="396"/>
      <c r="L1770" s="396"/>
      <c r="M1770" s="396">
        <v>41222</v>
      </c>
      <c r="N1770" s="396"/>
      <c r="O1770" s="397">
        <v>9782747045155</v>
      </c>
      <c r="P1770" s="409" t="s">
        <v>155</v>
      </c>
      <c r="Q1770" s="397">
        <v>3304255</v>
      </c>
      <c r="R1770" s="398">
        <v>11.5</v>
      </c>
      <c r="S1770" s="398">
        <f t="shared" si="297"/>
        <v>10.900473933649289</v>
      </c>
      <c r="T1770" s="399">
        <v>5.5E-2</v>
      </c>
      <c r="U1770" s="1077"/>
      <c r="V1770" s="400">
        <f t="shared" si="302"/>
        <v>0</v>
      </c>
      <c r="W1770" s="401">
        <f t="shared" si="298"/>
        <v>0</v>
      </c>
      <c r="X1770" s="402"/>
      <c r="Y1770" s="402"/>
      <c r="Z1770" s="402"/>
      <c r="AA1770" s="402"/>
      <c r="AB1770" s="402"/>
      <c r="AC1770" s="403">
        <f t="shared" si="303"/>
        <v>0</v>
      </c>
      <c r="AD1770" s="404">
        <f>IF($AC$2430&lt;85,AC1770,AC1770-(AC1770*'EN-TÊTE DÉLÉGUES'!$C$37))</f>
        <v>0</v>
      </c>
      <c r="AE1770" s="405">
        <f t="shared" si="299"/>
        <v>5.5E-2</v>
      </c>
      <c r="AF1770" s="406">
        <f t="shared" si="300"/>
        <v>0</v>
      </c>
      <c r="AG1770" s="407">
        <f t="shared" si="301"/>
        <v>0</v>
      </c>
    </row>
    <row r="1771" spans="1:33" s="408" customFormat="1" ht="12" customHeight="1" x14ac:dyDescent="0.15">
      <c r="A1771" s="391">
        <v>9791036319099</v>
      </c>
      <c r="B1771" s="395">
        <v>84</v>
      </c>
      <c r="C1771" s="393" t="s">
        <v>651</v>
      </c>
      <c r="D1771" s="393" t="s">
        <v>258</v>
      </c>
      <c r="E1771" s="393" t="s">
        <v>5560</v>
      </c>
      <c r="F1771" s="393" t="s">
        <v>1723</v>
      </c>
      <c r="G1771" s="450" t="s">
        <v>2065</v>
      </c>
      <c r="H1771" s="394">
        <f>VLOOKUP(A1771,'02.04.2024'!$A$2:$D$70989,3,FALSE)</f>
        <v>378</v>
      </c>
      <c r="I1771" s="395"/>
      <c r="J1771" s="395">
        <v>200</v>
      </c>
      <c r="K1771" s="601"/>
      <c r="L1771" s="396"/>
      <c r="M1771" s="396">
        <v>44139</v>
      </c>
      <c r="N1771" s="396"/>
      <c r="O1771" s="397">
        <v>9791036319099</v>
      </c>
      <c r="P1771" s="409" t="s">
        <v>2063</v>
      </c>
      <c r="Q1771" s="397">
        <v>4613532</v>
      </c>
      <c r="R1771" s="398">
        <v>11.5</v>
      </c>
      <c r="S1771" s="398">
        <f t="shared" si="297"/>
        <v>10.900473933649289</v>
      </c>
      <c r="T1771" s="399">
        <v>5.5E-2</v>
      </c>
      <c r="U1771" s="1077"/>
      <c r="V1771" s="400">
        <f t="shared" si="302"/>
        <v>0</v>
      </c>
      <c r="W1771" s="401">
        <f t="shared" si="298"/>
        <v>0</v>
      </c>
      <c r="X1771" s="402"/>
      <c r="Y1771" s="402"/>
      <c r="Z1771" s="402"/>
      <c r="AA1771" s="402"/>
      <c r="AB1771" s="402"/>
      <c r="AC1771" s="403">
        <f t="shared" si="303"/>
        <v>0</v>
      </c>
      <c r="AD1771" s="404">
        <f>IF($AC$2430&lt;85,AC1771,AC1771-(AC1771*'EN-TÊTE DÉLÉGUES'!$C$37))</f>
        <v>0</v>
      </c>
      <c r="AE1771" s="405">
        <f t="shared" si="299"/>
        <v>5.5E-2</v>
      </c>
      <c r="AF1771" s="406">
        <f t="shared" si="300"/>
        <v>0</v>
      </c>
      <c r="AG1771" s="407">
        <f t="shared" si="301"/>
        <v>0</v>
      </c>
    </row>
    <row r="1772" spans="1:33" s="408" customFormat="1" ht="12" customHeight="1" x14ac:dyDescent="0.15">
      <c r="A1772" s="391">
        <v>9782747049474</v>
      </c>
      <c r="B1772" s="395">
        <v>85</v>
      </c>
      <c r="C1772" s="393" t="s">
        <v>651</v>
      </c>
      <c r="D1772" s="393" t="s">
        <v>258</v>
      </c>
      <c r="E1772" s="393" t="s">
        <v>5560</v>
      </c>
      <c r="F1772" s="393" t="s">
        <v>1723</v>
      </c>
      <c r="G1772" s="450" t="s">
        <v>3697</v>
      </c>
      <c r="H1772" s="394">
        <f>VLOOKUP(A1772,'02.04.2024'!$A$2:$D$70989,3,FALSE)</f>
        <v>1500</v>
      </c>
      <c r="I1772" s="395"/>
      <c r="J1772" s="395">
        <v>200</v>
      </c>
      <c r="K1772" s="396"/>
      <c r="L1772" s="396"/>
      <c r="M1772" s="396">
        <v>41522</v>
      </c>
      <c r="N1772" s="396"/>
      <c r="O1772" s="397">
        <v>9782747049474</v>
      </c>
      <c r="P1772" s="409" t="s">
        <v>153</v>
      </c>
      <c r="Q1772" s="397">
        <v>3286166</v>
      </c>
      <c r="R1772" s="398">
        <v>11.5</v>
      </c>
      <c r="S1772" s="398">
        <f t="shared" si="297"/>
        <v>10.900473933649289</v>
      </c>
      <c r="T1772" s="399">
        <v>5.5E-2</v>
      </c>
      <c r="U1772" s="1077"/>
      <c r="V1772" s="400">
        <f t="shared" si="302"/>
        <v>0</v>
      </c>
      <c r="W1772" s="401">
        <f t="shared" si="298"/>
        <v>0</v>
      </c>
      <c r="X1772" s="402"/>
      <c r="Y1772" s="402"/>
      <c r="Z1772" s="402"/>
      <c r="AA1772" s="402"/>
      <c r="AB1772" s="402"/>
      <c r="AC1772" s="403">
        <f t="shared" si="303"/>
        <v>0</v>
      </c>
      <c r="AD1772" s="404">
        <f>IF($AC$2430&lt;85,AC1772,AC1772-(AC1772*'EN-TÊTE DÉLÉGUES'!$C$37))</f>
        <v>0</v>
      </c>
      <c r="AE1772" s="405">
        <f t="shared" si="299"/>
        <v>5.5E-2</v>
      </c>
      <c r="AF1772" s="406">
        <f t="shared" si="300"/>
        <v>0</v>
      </c>
      <c r="AG1772" s="407">
        <f t="shared" si="301"/>
        <v>0</v>
      </c>
    </row>
    <row r="1773" spans="1:33" s="408" customFormat="1" ht="12" customHeight="1" x14ac:dyDescent="0.15">
      <c r="A1773" s="449">
        <v>9791036318368</v>
      </c>
      <c r="B1773" s="395">
        <v>85</v>
      </c>
      <c r="C1773" s="450" t="s">
        <v>651</v>
      </c>
      <c r="D1773" s="393" t="s">
        <v>258</v>
      </c>
      <c r="E1773" s="393" t="s">
        <v>5560</v>
      </c>
      <c r="F1773" s="393" t="s">
        <v>1723</v>
      </c>
      <c r="G1773" s="450" t="s">
        <v>2907</v>
      </c>
      <c r="H1773" s="394">
        <f>VLOOKUP(A1773,'02.04.2024'!$A$2:$D$70989,3,FALSE)</f>
        <v>447</v>
      </c>
      <c r="I1773" s="395"/>
      <c r="J1773" s="414">
        <v>200</v>
      </c>
      <c r="K1773" s="601"/>
      <c r="L1773" s="396"/>
      <c r="M1773" s="396">
        <v>44230</v>
      </c>
      <c r="N1773" s="396"/>
      <c r="O1773" s="394">
        <v>9791036318368</v>
      </c>
      <c r="P1773" s="451" t="s">
        <v>2310</v>
      </c>
      <c r="Q1773" s="394">
        <v>4182898</v>
      </c>
      <c r="R1773" s="398">
        <v>11.5</v>
      </c>
      <c r="S1773" s="398">
        <f t="shared" si="297"/>
        <v>10.900473933649289</v>
      </c>
      <c r="T1773" s="452">
        <v>5.5E-2</v>
      </c>
      <c r="U1773" s="1077"/>
      <c r="V1773" s="400">
        <f t="shared" si="302"/>
        <v>0</v>
      </c>
      <c r="W1773" s="401">
        <f t="shared" si="298"/>
        <v>0</v>
      </c>
      <c r="X1773" s="402"/>
      <c r="Y1773" s="402"/>
      <c r="Z1773" s="402"/>
      <c r="AA1773" s="402"/>
      <c r="AB1773" s="402"/>
      <c r="AC1773" s="403">
        <f t="shared" si="303"/>
        <v>0</v>
      </c>
      <c r="AD1773" s="404">
        <f>IF($AC$2430&lt;85,AC1773,AC1773-(AC1773*'EN-TÊTE DÉLÉGUES'!$C$37))</f>
        <v>0</v>
      </c>
      <c r="AE1773" s="405">
        <f t="shared" si="299"/>
        <v>5.5E-2</v>
      </c>
      <c r="AF1773" s="406">
        <f t="shared" si="300"/>
        <v>0</v>
      </c>
      <c r="AG1773" s="407">
        <f t="shared" si="301"/>
        <v>0</v>
      </c>
    </row>
    <row r="1774" spans="1:33" s="509" customFormat="1" ht="12" customHeight="1" x14ac:dyDescent="0.15">
      <c r="A1774" s="495">
        <v>9782747046930</v>
      </c>
      <c r="B1774" s="500">
        <v>85</v>
      </c>
      <c r="C1774" s="497" t="s">
        <v>651</v>
      </c>
      <c r="D1774" s="497" t="s">
        <v>258</v>
      </c>
      <c r="E1774" s="497" t="s">
        <v>5560</v>
      </c>
      <c r="F1774" s="497" t="s">
        <v>1723</v>
      </c>
      <c r="G1774" s="498" t="s">
        <v>1720</v>
      </c>
      <c r="H1774" s="499">
        <f>VLOOKUP(A1774,'02.04.2024'!$A$2:$D$70989,3,FALSE)</f>
        <v>0</v>
      </c>
      <c r="I1774" s="500" t="s">
        <v>378</v>
      </c>
      <c r="J1774" s="500">
        <v>200</v>
      </c>
      <c r="K1774" s="501"/>
      <c r="L1774" s="501"/>
      <c r="M1774" s="501">
        <v>41277</v>
      </c>
      <c r="N1774" s="501"/>
      <c r="O1774" s="502">
        <v>9782747046930</v>
      </c>
      <c r="P1774" s="503" t="s">
        <v>154</v>
      </c>
      <c r="Q1774" s="502">
        <v>3297484</v>
      </c>
      <c r="R1774" s="504">
        <v>11.5</v>
      </c>
      <c r="S1774" s="504">
        <f t="shared" si="297"/>
        <v>10.900473933649289</v>
      </c>
      <c r="T1774" s="505">
        <v>5.5E-2</v>
      </c>
      <c r="U1774" s="1079"/>
      <c r="V1774" s="506">
        <f t="shared" si="302"/>
        <v>0</v>
      </c>
      <c r="W1774" s="507">
        <f t="shared" si="298"/>
        <v>0</v>
      </c>
      <c r="X1774" s="508"/>
      <c r="Y1774" s="508"/>
      <c r="Z1774" s="508"/>
      <c r="AA1774" s="508"/>
      <c r="AB1774" s="508"/>
      <c r="AC1774" s="403">
        <f t="shared" si="303"/>
        <v>0</v>
      </c>
      <c r="AD1774" s="404">
        <f>IF($AC$2430&lt;85,AC1774,AC1774-(AC1774*'EN-TÊTE DÉLÉGUES'!$C$37))</f>
        <v>0</v>
      </c>
      <c r="AE1774" s="405">
        <f t="shared" si="299"/>
        <v>5.5E-2</v>
      </c>
      <c r="AF1774" s="406">
        <f t="shared" si="300"/>
        <v>0</v>
      </c>
      <c r="AG1774" s="407">
        <f t="shared" si="301"/>
        <v>0</v>
      </c>
    </row>
    <row r="1775" spans="1:33" s="408" customFormat="1" ht="12" customHeight="1" x14ac:dyDescent="0.15">
      <c r="A1775" s="449">
        <v>9791036339158</v>
      </c>
      <c r="B1775" s="395">
        <v>85</v>
      </c>
      <c r="C1775" s="450" t="s">
        <v>651</v>
      </c>
      <c r="D1775" s="393" t="s">
        <v>258</v>
      </c>
      <c r="E1775" s="393" t="s">
        <v>5560</v>
      </c>
      <c r="F1775" s="393" t="s">
        <v>1723</v>
      </c>
      <c r="G1775" s="450" t="s">
        <v>2931</v>
      </c>
      <c r="H1775" s="394">
        <f>VLOOKUP(A1775,'02.04.2024'!$A$2:$D$70989,3,FALSE)</f>
        <v>1409</v>
      </c>
      <c r="I1775" s="395"/>
      <c r="J1775" s="414">
        <v>200</v>
      </c>
      <c r="K1775" s="396"/>
      <c r="L1775" s="396"/>
      <c r="M1775" s="396">
        <v>44482</v>
      </c>
      <c r="N1775" s="395"/>
      <c r="O1775" s="394">
        <v>9791036339158</v>
      </c>
      <c r="P1775" s="414" t="s">
        <v>2751</v>
      </c>
      <c r="Q1775" s="414">
        <v>7756595</v>
      </c>
      <c r="R1775" s="398">
        <v>11.5</v>
      </c>
      <c r="S1775" s="398">
        <f t="shared" si="297"/>
        <v>10.900473933649289</v>
      </c>
      <c r="T1775" s="452">
        <v>5.5E-2</v>
      </c>
      <c r="U1775" s="1077"/>
      <c r="V1775" s="400">
        <f t="shared" si="302"/>
        <v>0</v>
      </c>
      <c r="W1775" s="401">
        <f t="shared" si="298"/>
        <v>0</v>
      </c>
      <c r="X1775" s="402"/>
      <c r="Y1775" s="402"/>
      <c r="Z1775" s="402"/>
      <c r="AA1775" s="402"/>
      <c r="AB1775" s="402"/>
      <c r="AC1775" s="403">
        <f t="shared" si="303"/>
        <v>0</v>
      </c>
      <c r="AD1775" s="404">
        <f>IF($AC$2430&lt;85,AC1775,AC1775-(AC1775*'EN-TÊTE DÉLÉGUES'!$C$37))</f>
        <v>0</v>
      </c>
      <c r="AE1775" s="405">
        <f t="shared" si="299"/>
        <v>5.5E-2</v>
      </c>
      <c r="AF1775" s="406">
        <f t="shared" si="300"/>
        <v>0</v>
      </c>
      <c r="AG1775" s="407">
        <f t="shared" si="301"/>
        <v>0</v>
      </c>
    </row>
    <row r="1776" spans="1:33" s="408" customFormat="1" ht="12" customHeight="1" x14ac:dyDescent="0.15">
      <c r="A1776" s="391">
        <v>9791036319112</v>
      </c>
      <c r="B1776" s="395">
        <v>85</v>
      </c>
      <c r="C1776" s="393" t="s">
        <v>651</v>
      </c>
      <c r="D1776" s="393" t="s">
        <v>258</v>
      </c>
      <c r="E1776" s="393" t="s">
        <v>5560</v>
      </c>
      <c r="F1776" s="393" t="s">
        <v>1723</v>
      </c>
      <c r="G1776" s="450" t="s">
        <v>2079</v>
      </c>
      <c r="H1776" s="394">
        <f>VLOOKUP(A1776,'02.04.2024'!$A$2:$D$70989,3,FALSE)</f>
        <v>513</v>
      </c>
      <c r="I1776" s="395"/>
      <c r="J1776" s="395">
        <v>200</v>
      </c>
      <c r="K1776" s="396"/>
      <c r="L1776" s="396"/>
      <c r="M1776" s="396">
        <v>44125</v>
      </c>
      <c r="N1776" s="396"/>
      <c r="O1776" s="397">
        <v>9791036319112</v>
      </c>
      <c r="P1776" s="409" t="s">
        <v>2117</v>
      </c>
      <c r="Q1776" s="397">
        <v>4613655</v>
      </c>
      <c r="R1776" s="398">
        <v>11.5</v>
      </c>
      <c r="S1776" s="398">
        <f t="shared" si="297"/>
        <v>10.900473933649289</v>
      </c>
      <c r="T1776" s="399">
        <v>5.5E-2</v>
      </c>
      <c r="U1776" s="1077"/>
      <c r="V1776" s="400">
        <f t="shared" si="302"/>
        <v>0</v>
      </c>
      <c r="W1776" s="401">
        <f t="shared" si="298"/>
        <v>0</v>
      </c>
      <c r="X1776" s="402"/>
      <c r="Y1776" s="402"/>
      <c r="Z1776" s="402"/>
      <c r="AA1776" s="402"/>
      <c r="AB1776" s="402"/>
      <c r="AC1776" s="403">
        <f t="shared" si="303"/>
        <v>0</v>
      </c>
      <c r="AD1776" s="404">
        <f>IF($AC$2430&lt;85,AC1776,AC1776-(AC1776*'EN-TÊTE DÉLÉGUES'!$C$37))</f>
        <v>0</v>
      </c>
      <c r="AE1776" s="405">
        <f t="shared" si="299"/>
        <v>5.5E-2</v>
      </c>
      <c r="AF1776" s="406">
        <f t="shared" si="300"/>
        <v>0</v>
      </c>
      <c r="AG1776" s="407">
        <f t="shared" si="301"/>
        <v>0</v>
      </c>
    </row>
    <row r="1777" spans="1:34" s="408" customFormat="1" ht="12" customHeight="1" x14ac:dyDescent="0.15">
      <c r="A1777" s="391">
        <v>9782747049498</v>
      </c>
      <c r="B1777" s="395">
        <v>85</v>
      </c>
      <c r="C1777" s="393" t="s">
        <v>651</v>
      </c>
      <c r="D1777" s="393" t="s">
        <v>258</v>
      </c>
      <c r="E1777" s="393" t="s">
        <v>5560</v>
      </c>
      <c r="F1777" s="393" t="s">
        <v>1723</v>
      </c>
      <c r="G1777" s="450" t="s">
        <v>1721</v>
      </c>
      <c r="H1777" s="394">
        <f>VLOOKUP(A1777,'02.04.2024'!$A$2:$D$70989,3,FALSE)</f>
        <v>549</v>
      </c>
      <c r="I1777" s="395"/>
      <c r="J1777" s="395">
        <v>200</v>
      </c>
      <c r="K1777" s="396"/>
      <c r="L1777" s="396"/>
      <c r="M1777" s="396">
        <v>41641</v>
      </c>
      <c r="N1777" s="396"/>
      <c r="O1777" s="397">
        <v>9782747049498</v>
      </c>
      <c r="P1777" s="409" t="s">
        <v>152</v>
      </c>
      <c r="Q1777" s="397">
        <v>3285920</v>
      </c>
      <c r="R1777" s="398">
        <v>11.5</v>
      </c>
      <c r="S1777" s="398">
        <f t="shared" si="297"/>
        <v>10.900473933649289</v>
      </c>
      <c r="T1777" s="399">
        <v>5.5E-2</v>
      </c>
      <c r="U1777" s="1077"/>
      <c r="V1777" s="400">
        <f t="shared" si="302"/>
        <v>0</v>
      </c>
      <c r="W1777" s="401">
        <f t="shared" si="298"/>
        <v>0</v>
      </c>
      <c r="X1777" s="402"/>
      <c r="Y1777" s="402"/>
      <c r="Z1777" s="402"/>
      <c r="AA1777" s="402"/>
      <c r="AB1777" s="402"/>
      <c r="AC1777" s="403">
        <f t="shared" si="303"/>
        <v>0</v>
      </c>
      <c r="AD1777" s="404">
        <f>IF($AC$2430&lt;85,AC1777,AC1777-(AC1777*'EN-TÊTE DÉLÉGUES'!$C$37))</f>
        <v>0</v>
      </c>
      <c r="AE1777" s="405">
        <f t="shared" si="299"/>
        <v>5.5E-2</v>
      </c>
      <c r="AF1777" s="406">
        <f t="shared" si="300"/>
        <v>0</v>
      </c>
      <c r="AG1777" s="407">
        <f t="shared" si="301"/>
        <v>0</v>
      </c>
    </row>
    <row r="1778" spans="1:34" s="408" customFormat="1" ht="12" customHeight="1" x14ac:dyDescent="0.15">
      <c r="A1778" s="391">
        <v>9782747040167</v>
      </c>
      <c r="B1778" s="395">
        <v>85</v>
      </c>
      <c r="C1778" s="393" t="s">
        <v>651</v>
      </c>
      <c r="D1778" s="393" t="s">
        <v>258</v>
      </c>
      <c r="E1778" s="393" t="s">
        <v>5560</v>
      </c>
      <c r="F1778" s="393" t="s">
        <v>1723</v>
      </c>
      <c r="G1778" s="450" t="s">
        <v>1722</v>
      </c>
      <c r="H1778" s="394">
        <f>VLOOKUP(A1778,'02.04.2024'!$A$2:$D$70989,3,FALSE)</f>
        <v>1383</v>
      </c>
      <c r="I1778" s="395"/>
      <c r="J1778" s="395">
        <v>200</v>
      </c>
      <c r="K1778" s="396"/>
      <c r="L1778" s="396"/>
      <c r="M1778" s="396">
        <v>41179</v>
      </c>
      <c r="N1778" s="396"/>
      <c r="O1778" s="397">
        <v>9782747040167</v>
      </c>
      <c r="P1778" s="409" t="s">
        <v>156</v>
      </c>
      <c r="Q1778" s="397">
        <v>3317182</v>
      </c>
      <c r="R1778" s="398">
        <v>11.5</v>
      </c>
      <c r="S1778" s="398">
        <f t="shared" ref="S1778:S1841" si="304">R1778/(1+T1778)</f>
        <v>10.900473933649289</v>
      </c>
      <c r="T1778" s="399">
        <v>5.5E-2</v>
      </c>
      <c r="U1778" s="1077"/>
      <c r="V1778" s="400">
        <f t="shared" si="302"/>
        <v>0</v>
      </c>
      <c r="W1778" s="401">
        <f t="shared" si="298"/>
        <v>0</v>
      </c>
      <c r="X1778" s="402"/>
      <c r="Y1778" s="402"/>
      <c r="Z1778" s="402"/>
      <c r="AA1778" s="402"/>
      <c r="AB1778" s="402"/>
      <c r="AC1778" s="403">
        <f t="shared" si="303"/>
        <v>0</v>
      </c>
      <c r="AD1778" s="404">
        <f>IF($AC$2430&lt;85,AC1778,AC1778-(AC1778*'EN-TÊTE DÉLÉGUES'!$C$37))</f>
        <v>0</v>
      </c>
      <c r="AE1778" s="405">
        <f t="shared" si="299"/>
        <v>5.5E-2</v>
      </c>
      <c r="AF1778" s="406">
        <f t="shared" si="300"/>
        <v>0</v>
      </c>
      <c r="AG1778" s="407">
        <f t="shared" si="301"/>
        <v>0</v>
      </c>
    </row>
    <row r="1779" spans="1:34" s="408" customFormat="1" ht="12" customHeight="1" x14ac:dyDescent="0.15">
      <c r="A1779" s="391">
        <v>9791036319129</v>
      </c>
      <c r="B1779" s="395">
        <v>85</v>
      </c>
      <c r="C1779" s="393" t="s">
        <v>651</v>
      </c>
      <c r="D1779" s="393" t="s">
        <v>258</v>
      </c>
      <c r="E1779" s="393" t="s">
        <v>5560</v>
      </c>
      <c r="F1779" s="393" t="s">
        <v>1723</v>
      </c>
      <c r="G1779" s="450" t="s">
        <v>4574</v>
      </c>
      <c r="H1779" s="394">
        <f>VLOOKUP(A1779,'02.04.2024'!$A$2:$D$70989,3,FALSE)</f>
        <v>396</v>
      </c>
      <c r="I1779" s="395"/>
      <c r="J1779" s="395">
        <v>200</v>
      </c>
      <c r="K1779" s="601"/>
      <c r="L1779" s="396"/>
      <c r="M1779" s="396">
        <v>44139</v>
      </c>
      <c r="N1779" s="396"/>
      <c r="O1779" s="397">
        <v>9791036319129</v>
      </c>
      <c r="P1779" s="409" t="s">
        <v>2064</v>
      </c>
      <c r="Q1779" s="397">
        <v>4613778</v>
      </c>
      <c r="R1779" s="398">
        <v>11.5</v>
      </c>
      <c r="S1779" s="398">
        <f t="shared" si="304"/>
        <v>10.900473933649289</v>
      </c>
      <c r="T1779" s="399">
        <v>5.5E-2</v>
      </c>
      <c r="U1779" s="1077"/>
      <c r="V1779" s="400">
        <f t="shared" si="302"/>
        <v>0</v>
      </c>
      <c r="W1779" s="401">
        <f t="shared" si="298"/>
        <v>0</v>
      </c>
      <c r="X1779" s="402"/>
      <c r="Y1779" s="402"/>
      <c r="Z1779" s="402"/>
      <c r="AA1779" s="402"/>
      <c r="AB1779" s="402"/>
      <c r="AC1779" s="403">
        <f t="shared" si="303"/>
        <v>0</v>
      </c>
      <c r="AD1779" s="404">
        <f>IF($AC$2430&lt;85,AC1779,AC1779-(AC1779*'EN-TÊTE DÉLÉGUES'!$C$37))</f>
        <v>0</v>
      </c>
      <c r="AE1779" s="405">
        <f t="shared" si="299"/>
        <v>5.5E-2</v>
      </c>
      <c r="AF1779" s="406">
        <f t="shared" si="300"/>
        <v>0</v>
      </c>
      <c r="AG1779" s="407">
        <f t="shared" si="301"/>
        <v>0</v>
      </c>
    </row>
    <row r="1780" spans="1:34" s="408" customFormat="1" ht="12" customHeight="1" x14ac:dyDescent="0.15">
      <c r="A1780" s="391">
        <v>9782747056878</v>
      </c>
      <c r="B1780" s="395">
        <v>85</v>
      </c>
      <c r="C1780" s="393" t="s">
        <v>651</v>
      </c>
      <c r="D1780" s="393" t="s">
        <v>258</v>
      </c>
      <c r="E1780" s="393" t="s">
        <v>5560</v>
      </c>
      <c r="F1780" s="393" t="s">
        <v>1723</v>
      </c>
      <c r="G1780" s="450" t="s">
        <v>2029</v>
      </c>
      <c r="H1780" s="394">
        <f>VLOOKUP(A1780,'02.04.2024'!$A$2:$D$70989,3,FALSE)</f>
        <v>625</v>
      </c>
      <c r="I1780" s="395"/>
      <c r="J1780" s="395">
        <v>200</v>
      </c>
      <c r="K1780" s="396"/>
      <c r="L1780" s="396"/>
      <c r="M1780" s="396">
        <v>42004</v>
      </c>
      <c r="N1780" s="396"/>
      <c r="O1780" s="397">
        <v>9782747056878</v>
      </c>
      <c r="P1780" s="409" t="s">
        <v>168</v>
      </c>
      <c r="Q1780" s="397">
        <v>3259947</v>
      </c>
      <c r="R1780" s="398">
        <v>11.5</v>
      </c>
      <c r="S1780" s="398">
        <f t="shared" si="304"/>
        <v>10.900473933649289</v>
      </c>
      <c r="T1780" s="399">
        <v>5.5E-2</v>
      </c>
      <c r="U1780" s="1077"/>
      <c r="V1780" s="400">
        <f t="shared" si="302"/>
        <v>0</v>
      </c>
      <c r="W1780" s="401">
        <f t="shared" si="298"/>
        <v>0</v>
      </c>
      <c r="X1780" s="402"/>
      <c r="Y1780" s="402"/>
      <c r="Z1780" s="402"/>
      <c r="AA1780" s="402"/>
      <c r="AB1780" s="402"/>
      <c r="AC1780" s="403">
        <f t="shared" si="303"/>
        <v>0</v>
      </c>
      <c r="AD1780" s="404">
        <f>IF($AC$2430&lt;85,AC1780,AC1780-(AC1780*'EN-TÊTE DÉLÉGUES'!$C$37))</f>
        <v>0</v>
      </c>
      <c r="AE1780" s="405">
        <f t="shared" si="299"/>
        <v>5.5E-2</v>
      </c>
      <c r="AF1780" s="406">
        <f t="shared" si="300"/>
        <v>0</v>
      </c>
      <c r="AG1780" s="407">
        <f t="shared" si="301"/>
        <v>0</v>
      </c>
    </row>
    <row r="1781" spans="1:34" s="408" customFormat="1" ht="12" customHeight="1" x14ac:dyDescent="0.15">
      <c r="A1781" s="391">
        <v>9782747076821</v>
      </c>
      <c r="B1781" s="395">
        <v>85</v>
      </c>
      <c r="C1781" s="393" t="s">
        <v>651</v>
      </c>
      <c r="D1781" s="393" t="s">
        <v>258</v>
      </c>
      <c r="E1781" s="393" t="s">
        <v>5560</v>
      </c>
      <c r="F1781" s="393" t="s">
        <v>1723</v>
      </c>
      <c r="G1781" s="450" t="s">
        <v>2030</v>
      </c>
      <c r="H1781" s="394">
        <f>VLOOKUP(A1781,'02.04.2024'!$A$2:$D$70989,3,FALSE)</f>
        <v>84</v>
      </c>
      <c r="I1781" s="395"/>
      <c r="J1781" s="395">
        <v>300</v>
      </c>
      <c r="K1781" s="396"/>
      <c r="L1781" s="396"/>
      <c r="M1781" s="396">
        <v>42795</v>
      </c>
      <c r="N1781" s="396"/>
      <c r="O1781" s="397">
        <v>9782747076821</v>
      </c>
      <c r="P1781" s="409" t="s">
        <v>319</v>
      </c>
      <c r="Q1781" s="397">
        <v>6714985</v>
      </c>
      <c r="R1781" s="398">
        <v>11.5</v>
      </c>
      <c r="S1781" s="398">
        <f t="shared" si="304"/>
        <v>10.900473933649289</v>
      </c>
      <c r="T1781" s="399">
        <v>5.5E-2</v>
      </c>
      <c r="U1781" s="1077"/>
      <c r="V1781" s="400">
        <f t="shared" si="302"/>
        <v>0</v>
      </c>
      <c r="W1781" s="401">
        <f t="shared" si="298"/>
        <v>0</v>
      </c>
      <c r="X1781" s="402"/>
      <c r="Y1781" s="402"/>
      <c r="Z1781" s="402"/>
      <c r="AA1781" s="402"/>
      <c r="AB1781" s="402"/>
      <c r="AC1781" s="403">
        <f t="shared" si="303"/>
        <v>0</v>
      </c>
      <c r="AD1781" s="404">
        <f>IF($AC$2430&lt;85,AC1781,AC1781-(AC1781*'EN-TÊTE DÉLÉGUES'!$C$37))</f>
        <v>0</v>
      </c>
      <c r="AE1781" s="405">
        <f t="shared" si="299"/>
        <v>5.5E-2</v>
      </c>
      <c r="AF1781" s="406">
        <f t="shared" si="300"/>
        <v>0</v>
      </c>
      <c r="AG1781" s="407">
        <f t="shared" si="301"/>
        <v>0</v>
      </c>
    </row>
    <row r="1782" spans="1:34" s="408" customFormat="1" ht="12" customHeight="1" x14ac:dyDescent="0.15">
      <c r="A1782" s="449">
        <v>9782747090643</v>
      </c>
      <c r="B1782" s="395">
        <v>85</v>
      </c>
      <c r="C1782" s="450" t="s">
        <v>651</v>
      </c>
      <c r="D1782" s="393" t="s">
        <v>258</v>
      </c>
      <c r="E1782" s="393" t="s">
        <v>5560</v>
      </c>
      <c r="F1782" s="393" t="s">
        <v>1723</v>
      </c>
      <c r="G1782" s="450" t="s">
        <v>3698</v>
      </c>
      <c r="H1782" s="394">
        <f>VLOOKUP(A1782,'02.04.2024'!$A$2:$D$70989,3,FALSE)</f>
        <v>480</v>
      </c>
      <c r="I1782" s="395"/>
      <c r="J1782" s="414">
        <v>200</v>
      </c>
      <c r="K1782" s="396"/>
      <c r="L1782" s="396"/>
      <c r="M1782" s="396">
        <v>43180</v>
      </c>
      <c r="N1782" s="396"/>
      <c r="O1782" s="394">
        <v>9782747090643</v>
      </c>
      <c r="P1782" s="451" t="s">
        <v>550</v>
      </c>
      <c r="Q1782" s="394">
        <v>2805095</v>
      </c>
      <c r="R1782" s="398">
        <v>11.5</v>
      </c>
      <c r="S1782" s="398">
        <f t="shared" si="304"/>
        <v>10.900473933649289</v>
      </c>
      <c r="T1782" s="452">
        <v>5.5E-2</v>
      </c>
      <c r="U1782" s="1077"/>
      <c r="V1782" s="400">
        <f t="shared" si="302"/>
        <v>0</v>
      </c>
      <c r="W1782" s="401">
        <f t="shared" si="298"/>
        <v>0</v>
      </c>
      <c r="X1782" s="402"/>
      <c r="Y1782" s="402"/>
      <c r="Z1782" s="402"/>
      <c r="AA1782" s="402"/>
      <c r="AB1782" s="402"/>
      <c r="AC1782" s="403">
        <f t="shared" si="303"/>
        <v>0</v>
      </c>
      <c r="AD1782" s="404">
        <f>IF($AC$2430&lt;85,AC1782,AC1782-(AC1782*'EN-TÊTE DÉLÉGUES'!$C$37))</f>
        <v>0</v>
      </c>
      <c r="AE1782" s="405">
        <f t="shared" si="299"/>
        <v>5.5E-2</v>
      </c>
      <c r="AF1782" s="406">
        <f t="shared" si="300"/>
        <v>0</v>
      </c>
      <c r="AG1782" s="407">
        <f t="shared" si="301"/>
        <v>0</v>
      </c>
    </row>
    <row r="1783" spans="1:34" s="408" customFormat="1" ht="12" customHeight="1" x14ac:dyDescent="0.15">
      <c r="A1783" s="449">
        <v>9782747099561</v>
      </c>
      <c r="B1783" s="395">
        <v>85</v>
      </c>
      <c r="C1783" s="393" t="s">
        <v>651</v>
      </c>
      <c r="D1783" s="393" t="s">
        <v>258</v>
      </c>
      <c r="E1783" s="393" t="s">
        <v>5560</v>
      </c>
      <c r="F1783" s="393" t="s">
        <v>1723</v>
      </c>
      <c r="G1783" s="450" t="s">
        <v>2031</v>
      </c>
      <c r="H1783" s="394">
        <f>VLOOKUP(A1783,'02.04.2024'!$A$2:$D$70989,3,FALSE)</f>
        <v>490</v>
      </c>
      <c r="I1783" s="395"/>
      <c r="J1783" s="395">
        <v>300</v>
      </c>
      <c r="K1783" s="396"/>
      <c r="L1783" s="396"/>
      <c r="M1783" s="396">
        <v>43565</v>
      </c>
      <c r="N1783" s="396"/>
      <c r="O1783" s="394">
        <v>9782747099561</v>
      </c>
      <c r="P1783" s="451" t="s">
        <v>1058</v>
      </c>
      <c r="Q1783" s="394">
        <v>2219070</v>
      </c>
      <c r="R1783" s="398">
        <v>11.5</v>
      </c>
      <c r="S1783" s="398">
        <f t="shared" si="304"/>
        <v>10.900473933649289</v>
      </c>
      <c r="T1783" s="452">
        <v>5.5E-2</v>
      </c>
      <c r="U1783" s="1077"/>
      <c r="V1783" s="400">
        <f t="shared" si="302"/>
        <v>0</v>
      </c>
      <c r="W1783" s="401">
        <f t="shared" si="298"/>
        <v>0</v>
      </c>
      <c r="X1783" s="402"/>
      <c r="Y1783" s="402"/>
      <c r="Z1783" s="402"/>
      <c r="AA1783" s="402"/>
      <c r="AB1783" s="402"/>
      <c r="AC1783" s="403">
        <f t="shared" si="303"/>
        <v>0</v>
      </c>
      <c r="AD1783" s="404">
        <f>IF($AC$2430&lt;85,AC1783,AC1783-(AC1783*'EN-TÊTE DÉLÉGUES'!$C$37))</f>
        <v>0</v>
      </c>
      <c r="AE1783" s="405">
        <f t="shared" si="299"/>
        <v>5.5E-2</v>
      </c>
      <c r="AF1783" s="406">
        <f t="shared" si="300"/>
        <v>0</v>
      </c>
      <c r="AG1783" s="407">
        <f t="shared" si="301"/>
        <v>0</v>
      </c>
    </row>
    <row r="1784" spans="1:34" s="408" customFormat="1" ht="12" customHeight="1" x14ac:dyDescent="0.15">
      <c r="A1784" s="449">
        <v>9791036311048</v>
      </c>
      <c r="B1784" s="395">
        <v>85</v>
      </c>
      <c r="C1784" s="450" t="s">
        <v>651</v>
      </c>
      <c r="D1784" s="393" t="s">
        <v>258</v>
      </c>
      <c r="E1784" s="393" t="s">
        <v>5560</v>
      </c>
      <c r="F1784" s="393" t="s">
        <v>1723</v>
      </c>
      <c r="G1784" s="450" t="s">
        <v>2032</v>
      </c>
      <c r="H1784" s="394">
        <f>VLOOKUP(A1784,'02.04.2024'!$A$2:$D$70989,3,FALSE)</f>
        <v>498</v>
      </c>
      <c r="I1784" s="395"/>
      <c r="J1784" s="395">
        <v>300</v>
      </c>
      <c r="K1784" s="396"/>
      <c r="L1784" s="396"/>
      <c r="M1784" s="396">
        <v>43908</v>
      </c>
      <c r="N1784" s="396"/>
      <c r="O1784" s="394">
        <v>9791036311048</v>
      </c>
      <c r="P1784" s="451" t="s">
        <v>1941</v>
      </c>
      <c r="Q1784" s="394">
        <v>5136332</v>
      </c>
      <c r="R1784" s="398">
        <v>11.5</v>
      </c>
      <c r="S1784" s="398">
        <f t="shared" si="304"/>
        <v>10.900473933649289</v>
      </c>
      <c r="T1784" s="452">
        <v>5.5E-2</v>
      </c>
      <c r="U1784" s="1077"/>
      <c r="V1784" s="400">
        <f t="shared" si="302"/>
        <v>0</v>
      </c>
      <c r="W1784" s="401">
        <f t="shared" si="298"/>
        <v>0</v>
      </c>
      <c r="X1784" s="402"/>
      <c r="Y1784" s="402"/>
      <c r="Z1784" s="402"/>
      <c r="AA1784" s="402"/>
      <c r="AB1784" s="402"/>
      <c r="AC1784" s="403">
        <f t="shared" si="303"/>
        <v>0</v>
      </c>
      <c r="AD1784" s="404">
        <f>IF($AC$2430&lt;85,AC1784,AC1784-(AC1784*'EN-TÊTE DÉLÉGUES'!$C$37))</f>
        <v>0</v>
      </c>
      <c r="AE1784" s="405">
        <f t="shared" si="299"/>
        <v>5.5E-2</v>
      </c>
      <c r="AF1784" s="406">
        <f t="shared" si="300"/>
        <v>0</v>
      </c>
      <c r="AG1784" s="407">
        <f t="shared" si="301"/>
        <v>0</v>
      </c>
    </row>
    <row r="1785" spans="1:34" s="408" customFormat="1" ht="12" customHeight="1" x14ac:dyDescent="0.15">
      <c r="A1785" s="449">
        <v>9791036319808</v>
      </c>
      <c r="B1785" s="395">
        <v>85</v>
      </c>
      <c r="C1785" s="393" t="s">
        <v>651</v>
      </c>
      <c r="D1785" s="393" t="s">
        <v>258</v>
      </c>
      <c r="E1785" s="393" t="s">
        <v>5560</v>
      </c>
      <c r="F1785" s="393" t="s">
        <v>1723</v>
      </c>
      <c r="G1785" s="450" t="s">
        <v>2144</v>
      </c>
      <c r="H1785" s="394">
        <f>VLOOKUP(A1785,'02.04.2024'!$A$2:$D$70989,3,FALSE)</f>
        <v>511</v>
      </c>
      <c r="I1785" s="395"/>
      <c r="J1785" s="414">
        <v>300</v>
      </c>
      <c r="K1785" s="396"/>
      <c r="L1785" s="396"/>
      <c r="M1785" s="396">
        <v>44125</v>
      </c>
      <c r="N1785" s="396"/>
      <c r="O1785" s="394">
        <v>9791036319808</v>
      </c>
      <c r="P1785" s="451" t="s">
        <v>2118</v>
      </c>
      <c r="Q1785" s="394">
        <v>4730349</v>
      </c>
      <c r="R1785" s="398">
        <v>11.5</v>
      </c>
      <c r="S1785" s="398">
        <f t="shared" si="304"/>
        <v>10.900473933649289</v>
      </c>
      <c r="T1785" s="452">
        <v>5.5E-2</v>
      </c>
      <c r="U1785" s="1077"/>
      <c r="V1785" s="400">
        <f t="shared" si="302"/>
        <v>0</v>
      </c>
      <c r="W1785" s="401">
        <f t="shared" si="298"/>
        <v>0</v>
      </c>
      <c r="X1785" s="402"/>
      <c r="Y1785" s="402"/>
      <c r="Z1785" s="402"/>
      <c r="AA1785" s="402"/>
      <c r="AB1785" s="402"/>
      <c r="AC1785" s="403">
        <f t="shared" si="303"/>
        <v>0</v>
      </c>
      <c r="AD1785" s="404">
        <f>IF($AC$2430&lt;85,AC1785,AC1785-(AC1785*'EN-TÊTE DÉLÉGUES'!$C$37))</f>
        <v>0</v>
      </c>
      <c r="AE1785" s="405">
        <f t="shared" si="299"/>
        <v>5.5E-2</v>
      </c>
      <c r="AF1785" s="406">
        <f t="shared" si="300"/>
        <v>0</v>
      </c>
      <c r="AG1785" s="407">
        <f t="shared" si="301"/>
        <v>0</v>
      </c>
    </row>
    <row r="1786" spans="1:34" s="408" customFormat="1" ht="12" customHeight="1" x14ac:dyDescent="0.15">
      <c r="A1786" s="449">
        <v>9791036324192</v>
      </c>
      <c r="B1786" s="395">
        <v>85</v>
      </c>
      <c r="C1786" s="393" t="s">
        <v>651</v>
      </c>
      <c r="D1786" s="393" t="s">
        <v>258</v>
      </c>
      <c r="E1786" s="393" t="s">
        <v>5560</v>
      </c>
      <c r="F1786" s="393" t="s">
        <v>1723</v>
      </c>
      <c r="G1786" s="450" t="s">
        <v>3082</v>
      </c>
      <c r="H1786" s="394">
        <f>VLOOKUP(A1786,'02.04.2024'!$A$2:$D$70989,3,FALSE)</f>
        <v>1041</v>
      </c>
      <c r="I1786" s="395"/>
      <c r="J1786" s="414">
        <v>300</v>
      </c>
      <c r="K1786" s="396"/>
      <c r="L1786" s="608"/>
      <c r="M1786" s="396">
        <v>44230</v>
      </c>
      <c r="N1786" s="396"/>
      <c r="O1786" s="394">
        <v>9791036324192</v>
      </c>
      <c r="P1786" s="451" t="s">
        <v>2309</v>
      </c>
      <c r="Q1786" s="394">
        <v>6584032</v>
      </c>
      <c r="R1786" s="398">
        <v>11.5</v>
      </c>
      <c r="S1786" s="398">
        <f t="shared" si="304"/>
        <v>10.900473933649289</v>
      </c>
      <c r="T1786" s="452">
        <v>5.5E-2</v>
      </c>
      <c r="U1786" s="1077"/>
      <c r="V1786" s="400">
        <f t="shared" si="302"/>
        <v>0</v>
      </c>
      <c r="W1786" s="401">
        <f t="shared" si="298"/>
        <v>0</v>
      </c>
      <c r="X1786" s="402"/>
      <c r="Y1786" s="402"/>
      <c r="Z1786" s="402"/>
      <c r="AA1786" s="402"/>
      <c r="AB1786" s="402"/>
      <c r="AC1786" s="403">
        <f t="shared" si="303"/>
        <v>0</v>
      </c>
      <c r="AD1786" s="404">
        <f>IF($AC$2430&lt;85,AC1786,AC1786-(AC1786*'EN-TÊTE DÉLÉGUES'!$C$37))</f>
        <v>0</v>
      </c>
      <c r="AE1786" s="405">
        <f t="shared" si="299"/>
        <v>5.5E-2</v>
      </c>
      <c r="AF1786" s="406">
        <f t="shared" si="300"/>
        <v>0</v>
      </c>
      <c r="AG1786" s="407">
        <f t="shared" si="301"/>
        <v>0</v>
      </c>
    </row>
    <row r="1787" spans="1:34" s="408" customFormat="1" ht="12" customHeight="1" x14ac:dyDescent="0.15">
      <c r="A1787" s="449">
        <v>9791036319822</v>
      </c>
      <c r="B1787" s="395">
        <v>85</v>
      </c>
      <c r="C1787" s="450" t="s">
        <v>651</v>
      </c>
      <c r="D1787" s="393" t="s">
        <v>258</v>
      </c>
      <c r="E1787" s="393" t="s">
        <v>5560</v>
      </c>
      <c r="F1787" s="393" t="s">
        <v>1723</v>
      </c>
      <c r="G1787" s="450" t="s">
        <v>2906</v>
      </c>
      <c r="H1787" s="394">
        <f>VLOOKUP(A1787,'02.04.2024'!$A$2:$D$70989,3,FALSE)</f>
        <v>831</v>
      </c>
      <c r="I1787" s="395"/>
      <c r="J1787" s="414">
        <v>300</v>
      </c>
      <c r="K1787" s="396"/>
      <c r="L1787" s="396"/>
      <c r="M1787" s="396">
        <v>44300</v>
      </c>
      <c r="N1787" s="396"/>
      <c r="O1787" s="394">
        <v>9791036319822</v>
      </c>
      <c r="P1787" s="451" t="s">
        <v>2308</v>
      </c>
      <c r="Q1787" s="394">
        <v>4730718</v>
      </c>
      <c r="R1787" s="398">
        <v>11.5</v>
      </c>
      <c r="S1787" s="398">
        <f t="shared" si="304"/>
        <v>10.900473933649289</v>
      </c>
      <c r="T1787" s="452">
        <v>5.5E-2</v>
      </c>
      <c r="U1787" s="1077"/>
      <c r="V1787" s="400">
        <f t="shared" si="302"/>
        <v>0</v>
      </c>
      <c r="W1787" s="401">
        <f t="shared" si="298"/>
        <v>0</v>
      </c>
      <c r="X1787" s="402"/>
      <c r="Y1787" s="402"/>
      <c r="Z1787" s="402"/>
      <c r="AA1787" s="402"/>
      <c r="AB1787" s="402"/>
      <c r="AC1787" s="403">
        <f t="shared" si="303"/>
        <v>0</v>
      </c>
      <c r="AD1787" s="404">
        <f>IF($AC$2430&lt;85,AC1787,AC1787-(AC1787*'EN-TÊTE DÉLÉGUES'!$C$37))</f>
        <v>0</v>
      </c>
      <c r="AE1787" s="405">
        <f t="shared" si="299"/>
        <v>5.5E-2</v>
      </c>
      <c r="AF1787" s="406">
        <f t="shared" si="300"/>
        <v>0</v>
      </c>
      <c r="AG1787" s="407">
        <f t="shared" si="301"/>
        <v>0</v>
      </c>
    </row>
    <row r="1788" spans="1:34" s="408" customFormat="1" ht="12" customHeight="1" x14ac:dyDescent="0.15">
      <c r="A1788" s="449">
        <v>9791036317422</v>
      </c>
      <c r="B1788" s="395">
        <v>85</v>
      </c>
      <c r="C1788" s="450" t="s">
        <v>651</v>
      </c>
      <c r="D1788" s="393" t="s">
        <v>258</v>
      </c>
      <c r="E1788" s="393" t="s">
        <v>5560</v>
      </c>
      <c r="F1788" s="393" t="s">
        <v>1723</v>
      </c>
      <c r="G1788" s="450" t="s">
        <v>3083</v>
      </c>
      <c r="H1788" s="394">
        <f>VLOOKUP(A1788,'02.04.2024'!$A$2:$D$70989,3,FALSE)</f>
        <v>1102</v>
      </c>
      <c r="I1788" s="395"/>
      <c r="J1788" s="414">
        <v>300</v>
      </c>
      <c r="K1788" s="396"/>
      <c r="L1788" s="396"/>
      <c r="M1788" s="396">
        <v>44454</v>
      </c>
      <c r="N1788" s="396"/>
      <c r="O1788" s="394">
        <v>9791036317422</v>
      </c>
      <c r="P1788" s="451" t="s">
        <v>2575</v>
      </c>
      <c r="Q1788" s="394">
        <v>3729633</v>
      </c>
      <c r="R1788" s="398">
        <v>11.5</v>
      </c>
      <c r="S1788" s="398">
        <f t="shared" si="304"/>
        <v>10.900473933649289</v>
      </c>
      <c r="T1788" s="452">
        <v>5.5E-2</v>
      </c>
      <c r="U1788" s="1077"/>
      <c r="V1788" s="400">
        <f t="shared" si="302"/>
        <v>0</v>
      </c>
      <c r="W1788" s="401">
        <f t="shared" si="298"/>
        <v>0</v>
      </c>
      <c r="X1788" s="402"/>
      <c r="Y1788" s="402"/>
      <c r="Z1788" s="402"/>
      <c r="AA1788" s="402"/>
      <c r="AB1788" s="402"/>
      <c r="AC1788" s="403">
        <f t="shared" si="303"/>
        <v>0</v>
      </c>
      <c r="AD1788" s="404">
        <f>IF($AC$2430&lt;85,AC1788,AC1788-(AC1788*'EN-TÊTE DÉLÉGUES'!$C$37))</f>
        <v>0</v>
      </c>
      <c r="AE1788" s="405">
        <f t="shared" si="299"/>
        <v>5.5E-2</v>
      </c>
      <c r="AF1788" s="406">
        <f t="shared" si="300"/>
        <v>0</v>
      </c>
      <c r="AG1788" s="407">
        <f t="shared" si="301"/>
        <v>0</v>
      </c>
    </row>
    <row r="1789" spans="1:34" s="408" customFormat="1" ht="12" customHeight="1" x14ac:dyDescent="0.15">
      <c r="A1789" s="449">
        <v>9791036320200</v>
      </c>
      <c r="B1789" s="414">
        <v>85</v>
      </c>
      <c r="C1789" s="450" t="s">
        <v>651</v>
      </c>
      <c r="D1789" s="393" t="s">
        <v>258</v>
      </c>
      <c r="E1789" s="393" t="s">
        <v>5560</v>
      </c>
      <c r="F1789" s="393" t="s">
        <v>1723</v>
      </c>
      <c r="G1789" s="450" t="s">
        <v>2752</v>
      </c>
      <c r="H1789" s="394">
        <f>VLOOKUP(A1789,'02.04.2024'!$A$2:$D$70989,3,FALSE)</f>
        <v>735</v>
      </c>
      <c r="I1789" s="395"/>
      <c r="J1789" s="414">
        <v>300</v>
      </c>
      <c r="K1789" s="396"/>
      <c r="L1789" s="396"/>
      <c r="M1789" s="396">
        <v>44496</v>
      </c>
      <c r="N1789" s="395"/>
      <c r="O1789" s="394">
        <v>9791036320200</v>
      </c>
      <c r="P1789" s="414" t="s">
        <v>2750</v>
      </c>
      <c r="Q1789" s="414">
        <v>5394581</v>
      </c>
      <c r="R1789" s="398">
        <v>11.5</v>
      </c>
      <c r="S1789" s="398">
        <f t="shared" si="304"/>
        <v>10.900473933649289</v>
      </c>
      <c r="T1789" s="452">
        <v>5.5E-2</v>
      </c>
      <c r="U1789" s="1077"/>
      <c r="V1789" s="400">
        <f t="shared" si="302"/>
        <v>0</v>
      </c>
      <c r="W1789" s="401">
        <f t="shared" si="298"/>
        <v>0</v>
      </c>
      <c r="X1789" s="402"/>
      <c r="Y1789" s="402"/>
      <c r="Z1789" s="402"/>
      <c r="AA1789" s="402"/>
      <c r="AB1789" s="402"/>
      <c r="AC1789" s="403">
        <f t="shared" si="303"/>
        <v>0</v>
      </c>
      <c r="AD1789" s="404">
        <f>IF($AC$2430&lt;85,AC1789,AC1789-(AC1789*'EN-TÊTE DÉLÉGUES'!$C$37))</f>
        <v>0</v>
      </c>
      <c r="AE1789" s="405">
        <f t="shared" si="299"/>
        <v>5.5E-2</v>
      </c>
      <c r="AF1789" s="406">
        <f t="shared" ref="AF1789:AF1841" si="305">+AD1789*AE1789</f>
        <v>0</v>
      </c>
      <c r="AG1789" s="407">
        <f t="shared" ref="AG1789:AG1841" si="306">+AD1789+AF1789</f>
        <v>0</v>
      </c>
    </row>
    <row r="1790" spans="1:34" s="408" customFormat="1" ht="12" customHeight="1" x14ac:dyDescent="0.15">
      <c r="A1790" s="449">
        <v>9791036319815</v>
      </c>
      <c r="B1790" s="414">
        <v>86</v>
      </c>
      <c r="C1790" s="450" t="s">
        <v>651</v>
      </c>
      <c r="D1790" s="393" t="s">
        <v>258</v>
      </c>
      <c r="E1790" s="393" t="s">
        <v>5560</v>
      </c>
      <c r="F1790" s="393" t="s">
        <v>1723</v>
      </c>
      <c r="G1790" s="450" t="s">
        <v>3371</v>
      </c>
      <c r="H1790" s="394">
        <f>VLOOKUP(A1790,'02.04.2024'!$A$2:$D$70989,3,FALSE)</f>
        <v>627</v>
      </c>
      <c r="I1790" s="395"/>
      <c r="J1790" s="414">
        <v>200</v>
      </c>
      <c r="K1790" s="396"/>
      <c r="L1790" s="396"/>
      <c r="M1790" s="396">
        <v>44664</v>
      </c>
      <c r="N1790" s="395"/>
      <c r="O1790" s="394">
        <v>9791036319815</v>
      </c>
      <c r="P1790" s="414" t="s">
        <v>3369</v>
      </c>
      <c r="Q1790" s="414">
        <v>4730472</v>
      </c>
      <c r="R1790" s="398">
        <v>11.5</v>
      </c>
      <c r="S1790" s="398">
        <f t="shared" si="304"/>
        <v>10.900473933649289</v>
      </c>
      <c r="T1790" s="452">
        <v>5.5E-2</v>
      </c>
      <c r="U1790" s="1077"/>
      <c r="V1790" s="400">
        <f t="shared" si="302"/>
        <v>0</v>
      </c>
      <c r="W1790" s="401">
        <f t="shared" si="298"/>
        <v>0</v>
      </c>
      <c r="X1790" s="402"/>
      <c r="Y1790" s="402"/>
      <c r="Z1790" s="402"/>
      <c r="AA1790" s="402"/>
      <c r="AB1790" s="402"/>
      <c r="AC1790" s="403">
        <f t="shared" si="303"/>
        <v>0</v>
      </c>
      <c r="AD1790" s="404">
        <f>IF($AC$2430&lt;85,AC1790,AC1790-(AC1790*'EN-TÊTE DÉLÉGUES'!$C$37))</f>
        <v>0</v>
      </c>
      <c r="AE1790" s="405">
        <f t="shared" si="299"/>
        <v>5.5E-2</v>
      </c>
      <c r="AF1790" s="406">
        <f t="shared" si="305"/>
        <v>0</v>
      </c>
      <c r="AG1790" s="407">
        <f t="shared" si="306"/>
        <v>0</v>
      </c>
    </row>
    <row r="1791" spans="1:34" s="408" customFormat="1" ht="12" customHeight="1" x14ac:dyDescent="0.15">
      <c r="A1791" s="449">
        <v>9791036330810</v>
      </c>
      <c r="B1791" s="414">
        <v>86</v>
      </c>
      <c r="C1791" s="450" t="s">
        <v>651</v>
      </c>
      <c r="D1791" s="393" t="s">
        <v>258</v>
      </c>
      <c r="E1791" s="393" t="s">
        <v>5560</v>
      </c>
      <c r="F1791" s="393" t="s">
        <v>1723</v>
      </c>
      <c r="G1791" s="450" t="s">
        <v>3372</v>
      </c>
      <c r="H1791" s="394">
        <f>VLOOKUP(A1791,'02.04.2024'!$A$2:$D$70989,3,FALSE)</f>
        <v>1861</v>
      </c>
      <c r="I1791" s="395"/>
      <c r="J1791" s="414">
        <v>200</v>
      </c>
      <c r="K1791" s="396"/>
      <c r="L1791" s="396"/>
      <c r="M1791" s="396">
        <v>44664</v>
      </c>
      <c r="N1791" s="395"/>
      <c r="O1791" s="394">
        <v>9791036330810</v>
      </c>
      <c r="P1791" s="414" t="s">
        <v>3370</v>
      </c>
      <c r="Q1791" s="414">
        <v>3926009</v>
      </c>
      <c r="R1791" s="398">
        <v>11.5</v>
      </c>
      <c r="S1791" s="398">
        <f t="shared" si="304"/>
        <v>10.900473933649289</v>
      </c>
      <c r="T1791" s="452">
        <v>5.5E-2</v>
      </c>
      <c r="U1791" s="1077"/>
      <c r="V1791" s="400">
        <f t="shared" si="302"/>
        <v>0</v>
      </c>
      <c r="W1791" s="401">
        <f t="shared" si="298"/>
        <v>0</v>
      </c>
      <c r="X1791" s="402"/>
      <c r="Y1791" s="402"/>
      <c r="Z1791" s="402"/>
      <c r="AA1791" s="402"/>
      <c r="AB1791" s="402"/>
      <c r="AC1791" s="403">
        <f t="shared" si="303"/>
        <v>0</v>
      </c>
      <c r="AD1791" s="404">
        <f>IF($AC$2430&lt;85,AC1791,AC1791-(AC1791*'EN-TÊTE DÉLÉGUES'!$C$37))</f>
        <v>0</v>
      </c>
      <c r="AE1791" s="405">
        <f t="shared" si="299"/>
        <v>5.5E-2</v>
      </c>
      <c r="AF1791" s="406">
        <f t="shared" si="305"/>
        <v>0</v>
      </c>
      <c r="AG1791" s="407">
        <f t="shared" si="306"/>
        <v>0</v>
      </c>
    </row>
    <row r="1792" spans="1:34" s="408" customFormat="1" ht="12" customHeight="1" x14ac:dyDescent="0.15">
      <c r="A1792" s="391">
        <v>9791036349850</v>
      </c>
      <c r="B1792" s="414">
        <v>86</v>
      </c>
      <c r="C1792" s="393" t="s">
        <v>651</v>
      </c>
      <c r="D1792" s="393" t="s">
        <v>258</v>
      </c>
      <c r="E1792" s="393" t="s">
        <v>5560</v>
      </c>
      <c r="F1792" s="393" t="s">
        <v>1723</v>
      </c>
      <c r="G1792" s="393" t="s">
        <v>4575</v>
      </c>
      <c r="H1792" s="394">
        <f>VLOOKUP(A1792,'02.04.2024'!$A$2:$D$70989,3,FALSE)</f>
        <v>1460</v>
      </c>
      <c r="I1792" s="394"/>
      <c r="J1792" s="395">
        <v>200</v>
      </c>
      <c r="K1792" s="396"/>
      <c r="L1792" s="396"/>
      <c r="M1792" s="396">
        <v>44825</v>
      </c>
      <c r="N1792" s="396"/>
      <c r="O1792" s="397">
        <v>9791036349850</v>
      </c>
      <c r="P1792" s="397" t="s">
        <v>3826</v>
      </c>
      <c r="Q1792" s="397">
        <v>5129538</v>
      </c>
      <c r="R1792" s="490">
        <v>13.9</v>
      </c>
      <c r="S1792" s="398">
        <f t="shared" si="304"/>
        <v>13.175355450236967</v>
      </c>
      <c r="T1792" s="452">
        <v>5.5E-2</v>
      </c>
      <c r="U1792" s="1077"/>
      <c r="V1792" s="400">
        <f t="shared" si="302"/>
        <v>0</v>
      </c>
      <c r="W1792" s="401">
        <f t="shared" si="298"/>
        <v>0</v>
      </c>
      <c r="X1792" s="491"/>
      <c r="Y1792" s="402"/>
      <c r="Z1792" s="402"/>
      <c r="AA1792" s="402"/>
      <c r="AB1792" s="402"/>
      <c r="AC1792" s="403">
        <f t="shared" si="303"/>
        <v>0</v>
      </c>
      <c r="AD1792" s="404">
        <f>IF($AC$2430&lt;85,AC1792,AC1792-(AC1792*'EN-TÊTE DÉLÉGUES'!$C$37))</f>
        <v>0</v>
      </c>
      <c r="AE1792" s="405">
        <f t="shared" si="299"/>
        <v>5.5E-2</v>
      </c>
      <c r="AF1792" s="406">
        <f t="shared" si="305"/>
        <v>0</v>
      </c>
      <c r="AG1792" s="407">
        <f t="shared" si="306"/>
        <v>0</v>
      </c>
      <c r="AH1792" s="492"/>
    </row>
    <row r="1793" spans="1:34" s="408" customFormat="1" ht="12" customHeight="1" x14ac:dyDescent="0.15">
      <c r="A1793" s="391">
        <v>9791036330834</v>
      </c>
      <c r="B1793" s="414">
        <v>86</v>
      </c>
      <c r="C1793" s="393" t="s">
        <v>651</v>
      </c>
      <c r="D1793" s="393" t="s">
        <v>258</v>
      </c>
      <c r="E1793" s="393" t="s">
        <v>5560</v>
      </c>
      <c r="F1793" s="393" t="s">
        <v>1723</v>
      </c>
      <c r="G1793" s="393" t="s">
        <v>3827</v>
      </c>
      <c r="H1793" s="394">
        <f>VLOOKUP(A1793,'02.04.2024'!$A$2:$D$70989,3,FALSE)</f>
        <v>1041</v>
      </c>
      <c r="I1793" s="394"/>
      <c r="J1793" s="395">
        <v>200</v>
      </c>
      <c r="K1793" s="396"/>
      <c r="L1793" s="396"/>
      <c r="M1793" s="396">
        <v>44825</v>
      </c>
      <c r="N1793" s="396"/>
      <c r="O1793" s="397">
        <v>9791036330834</v>
      </c>
      <c r="P1793" s="397" t="s">
        <v>3828</v>
      </c>
      <c r="Q1793" s="397">
        <v>3926255</v>
      </c>
      <c r="R1793" s="490">
        <v>11.5</v>
      </c>
      <c r="S1793" s="398">
        <f t="shared" si="304"/>
        <v>10.900473933649289</v>
      </c>
      <c r="T1793" s="452">
        <v>5.5E-2</v>
      </c>
      <c r="U1793" s="1077"/>
      <c r="V1793" s="400">
        <f t="shared" si="302"/>
        <v>0</v>
      </c>
      <c r="W1793" s="401">
        <f t="shared" si="298"/>
        <v>0</v>
      </c>
      <c r="X1793" s="491"/>
      <c r="Y1793" s="402"/>
      <c r="Z1793" s="402"/>
      <c r="AA1793" s="402"/>
      <c r="AB1793" s="402"/>
      <c r="AC1793" s="403">
        <f t="shared" si="303"/>
        <v>0</v>
      </c>
      <c r="AD1793" s="404">
        <f>IF($AC$2430&lt;85,AC1793,AC1793-(AC1793*'EN-TÊTE DÉLÉGUES'!$C$37))</f>
        <v>0</v>
      </c>
      <c r="AE1793" s="405">
        <f t="shared" si="299"/>
        <v>5.5E-2</v>
      </c>
      <c r="AF1793" s="406">
        <f t="shared" si="305"/>
        <v>0</v>
      </c>
      <c r="AG1793" s="407">
        <f t="shared" si="306"/>
        <v>0</v>
      </c>
      <c r="AH1793" s="492"/>
    </row>
    <row r="1794" spans="1:34" s="408" customFormat="1" ht="12" customHeight="1" x14ac:dyDescent="0.15">
      <c r="A1794" s="391">
        <v>9791036354854</v>
      </c>
      <c r="B1794" s="395">
        <v>86</v>
      </c>
      <c r="C1794" s="393" t="s">
        <v>651</v>
      </c>
      <c r="D1794" s="393" t="s">
        <v>258</v>
      </c>
      <c r="E1794" s="393" t="s">
        <v>5560</v>
      </c>
      <c r="F1794" s="393" t="s">
        <v>1723</v>
      </c>
      <c r="G1794" s="459" t="s">
        <v>4048</v>
      </c>
      <c r="H1794" s="394">
        <f>VLOOKUP(A1794,'02.04.2024'!$A$2:$D$70989,3,FALSE)</f>
        <v>366</v>
      </c>
      <c r="I1794" s="395"/>
      <c r="J1794" s="395">
        <v>200</v>
      </c>
      <c r="K1794" s="396"/>
      <c r="L1794" s="396"/>
      <c r="M1794" s="396">
        <v>44986</v>
      </c>
      <c r="N1794" s="397"/>
      <c r="O1794" s="397">
        <v>9791036354854</v>
      </c>
      <c r="P1794" s="397" t="s">
        <v>4049</v>
      </c>
      <c r="Q1794" s="460">
        <v>8877661</v>
      </c>
      <c r="R1794" s="398">
        <v>11.9</v>
      </c>
      <c r="S1794" s="398">
        <f t="shared" si="304"/>
        <v>11.279620853080569</v>
      </c>
      <c r="T1794" s="461">
        <v>5.5E-2</v>
      </c>
      <c r="U1794" s="1097"/>
      <c r="V1794" s="400">
        <f t="shared" si="302"/>
        <v>0</v>
      </c>
      <c r="W1794" s="401">
        <f t="shared" ref="W1794:W1857" si="307">$R1794*$U1794</f>
        <v>0</v>
      </c>
      <c r="X1794" s="402"/>
      <c r="Y1794" s="402"/>
      <c r="Z1794" s="402"/>
      <c r="AA1794" s="402"/>
      <c r="AB1794" s="402"/>
      <c r="AC1794" s="453">
        <f t="shared" si="303"/>
        <v>0</v>
      </c>
      <c r="AD1794" s="454">
        <f>IF($AC$2430&lt;85,AC1794,AC1794-(AC1794*'EN-TÊTE DÉLÉGUES'!$C$37))</f>
        <v>0</v>
      </c>
      <c r="AE1794" s="455">
        <f t="shared" ref="AE1794:AE1857" si="308">IF(T1794=5.5%,0.055,IF(T1794=20%,0.2))</f>
        <v>5.5E-2</v>
      </c>
      <c r="AF1794" s="456">
        <f t="shared" si="305"/>
        <v>0</v>
      </c>
      <c r="AG1794" s="457">
        <f t="shared" si="306"/>
        <v>0</v>
      </c>
    </row>
    <row r="1795" spans="1:34" s="446" customFormat="1" ht="12" customHeight="1" x14ac:dyDescent="0.15">
      <c r="A1795" s="427">
        <v>9791036353345</v>
      </c>
      <c r="B1795" s="432">
        <v>86</v>
      </c>
      <c r="C1795" s="429" t="s">
        <v>651</v>
      </c>
      <c r="D1795" s="429" t="s">
        <v>258</v>
      </c>
      <c r="E1795" s="429" t="s">
        <v>5560</v>
      </c>
      <c r="F1795" s="429" t="s">
        <v>1723</v>
      </c>
      <c r="G1795" s="430" t="s">
        <v>4424</v>
      </c>
      <c r="H1795" s="431">
        <f>VLOOKUP(A1795,'02.04.2024'!$A$2:$D$70989,3,FALSE)</f>
        <v>1963</v>
      </c>
      <c r="I1795" s="432"/>
      <c r="J1795" s="432">
        <v>200</v>
      </c>
      <c r="K1795" s="433"/>
      <c r="L1795" s="433"/>
      <c r="M1795" s="433">
        <v>45196</v>
      </c>
      <c r="N1795" s="433" t="s">
        <v>1811</v>
      </c>
      <c r="O1795" s="434">
        <v>9791036353345</v>
      </c>
      <c r="P1795" s="435" t="s">
        <v>4423</v>
      </c>
      <c r="Q1795" s="434">
        <v>7108973</v>
      </c>
      <c r="R1795" s="436">
        <v>11.5</v>
      </c>
      <c r="S1795" s="436">
        <f t="shared" si="304"/>
        <v>10.900473933649289</v>
      </c>
      <c r="T1795" s="471">
        <v>5.5E-2</v>
      </c>
      <c r="U1795" s="1082"/>
      <c r="V1795" s="438">
        <f t="shared" si="302"/>
        <v>0</v>
      </c>
      <c r="W1795" s="439">
        <f t="shared" si="307"/>
        <v>0</v>
      </c>
      <c r="X1795" s="440"/>
      <c r="Y1795" s="440"/>
      <c r="Z1795" s="440"/>
      <c r="AA1795" s="440"/>
      <c r="AB1795" s="440"/>
      <c r="AC1795" s="441">
        <f t="shared" si="303"/>
        <v>0</v>
      </c>
      <c r="AD1795" s="442">
        <f>IF($AC$2430&lt;85,AC1795,AC1795-(AC1795*'EN-TÊTE DÉLÉGUES'!$C$37))</f>
        <v>0</v>
      </c>
      <c r="AE1795" s="443">
        <f t="shared" si="308"/>
        <v>5.5E-2</v>
      </c>
      <c r="AF1795" s="444">
        <f t="shared" si="305"/>
        <v>0</v>
      </c>
      <c r="AG1795" s="445">
        <f t="shared" si="306"/>
        <v>0</v>
      </c>
    </row>
    <row r="1796" spans="1:34" s="408" customFormat="1" ht="12" customHeight="1" x14ac:dyDescent="0.15">
      <c r="A1796" s="391">
        <v>9782747099585</v>
      </c>
      <c r="B1796" s="395">
        <v>86</v>
      </c>
      <c r="C1796" s="393" t="s">
        <v>651</v>
      </c>
      <c r="D1796" s="393" t="s">
        <v>258</v>
      </c>
      <c r="E1796" s="393" t="s">
        <v>5560</v>
      </c>
      <c r="F1796" s="393" t="s">
        <v>848</v>
      </c>
      <c r="G1796" s="450" t="s">
        <v>1319</v>
      </c>
      <c r="H1796" s="394">
        <f>VLOOKUP(A1796,'02.04.2024'!$A$2:$D$70989,3,FALSE)</f>
        <v>248</v>
      </c>
      <c r="I1796" s="395"/>
      <c r="J1796" s="395">
        <v>300</v>
      </c>
      <c r="K1796" s="396"/>
      <c r="L1796" s="396"/>
      <c r="M1796" s="396">
        <v>43488</v>
      </c>
      <c r="N1796" s="396"/>
      <c r="O1796" s="397">
        <v>9782747099585</v>
      </c>
      <c r="P1796" s="409" t="s">
        <v>1154</v>
      </c>
      <c r="Q1796" s="397">
        <v>7349850</v>
      </c>
      <c r="R1796" s="398">
        <v>22.9</v>
      </c>
      <c r="S1796" s="398">
        <f t="shared" si="304"/>
        <v>21.706161137440759</v>
      </c>
      <c r="T1796" s="399">
        <v>5.5E-2</v>
      </c>
      <c r="U1796" s="1077"/>
      <c r="V1796" s="400">
        <f t="shared" si="302"/>
        <v>0</v>
      </c>
      <c r="W1796" s="401">
        <f t="shared" si="307"/>
        <v>0</v>
      </c>
      <c r="X1796" s="402"/>
      <c r="Y1796" s="402"/>
      <c r="Z1796" s="402"/>
      <c r="AA1796" s="402"/>
      <c r="AB1796" s="402"/>
      <c r="AC1796" s="403">
        <f t="shared" si="303"/>
        <v>0</v>
      </c>
      <c r="AD1796" s="404">
        <f>IF($AC$2430&lt;85,AC1796,AC1796-(AC1796*'EN-TÊTE DÉLÉGUES'!$C$37))</f>
        <v>0</v>
      </c>
      <c r="AE1796" s="405">
        <f t="shared" si="308"/>
        <v>5.5E-2</v>
      </c>
      <c r="AF1796" s="406">
        <f t="shared" si="305"/>
        <v>0</v>
      </c>
      <c r="AG1796" s="407">
        <f t="shared" si="306"/>
        <v>0</v>
      </c>
    </row>
    <row r="1797" spans="1:34" s="408" customFormat="1" ht="12" customHeight="1" x14ac:dyDescent="0.15">
      <c r="A1797" s="391">
        <v>9791036305481</v>
      </c>
      <c r="B1797" s="414">
        <v>86</v>
      </c>
      <c r="C1797" s="450" t="s">
        <v>651</v>
      </c>
      <c r="D1797" s="393" t="s">
        <v>258</v>
      </c>
      <c r="E1797" s="393" t="s">
        <v>5560</v>
      </c>
      <c r="F1797" s="450" t="s">
        <v>848</v>
      </c>
      <c r="G1797" s="450" t="s">
        <v>1320</v>
      </c>
      <c r="H1797" s="394">
        <f>VLOOKUP(A1797,'02.04.2024'!$A$2:$D$70989,3,FALSE)</f>
        <v>955</v>
      </c>
      <c r="I1797" s="395"/>
      <c r="J1797" s="395">
        <v>200</v>
      </c>
      <c r="K1797" s="396"/>
      <c r="L1797" s="396"/>
      <c r="M1797" s="396">
        <v>43509</v>
      </c>
      <c r="N1797" s="396"/>
      <c r="O1797" s="397">
        <v>9791036305481</v>
      </c>
      <c r="P1797" s="409" t="s">
        <v>1155</v>
      </c>
      <c r="Q1797" s="397">
        <v>6436053</v>
      </c>
      <c r="R1797" s="398">
        <v>22.9</v>
      </c>
      <c r="S1797" s="398">
        <f t="shared" si="304"/>
        <v>21.706161137440759</v>
      </c>
      <c r="T1797" s="399">
        <v>5.5E-2</v>
      </c>
      <c r="U1797" s="1077"/>
      <c r="V1797" s="400">
        <f t="shared" si="302"/>
        <v>0</v>
      </c>
      <c r="W1797" s="401">
        <f t="shared" si="307"/>
        <v>0</v>
      </c>
      <c r="X1797" s="402"/>
      <c r="Y1797" s="402"/>
      <c r="Z1797" s="402"/>
      <c r="AA1797" s="402"/>
      <c r="AB1797" s="402"/>
      <c r="AC1797" s="403">
        <f t="shared" si="303"/>
        <v>0</v>
      </c>
      <c r="AD1797" s="404">
        <f>IF($AC$2430&lt;85,AC1797,AC1797-(AC1797*'EN-TÊTE DÉLÉGUES'!$C$37))</f>
        <v>0</v>
      </c>
      <c r="AE1797" s="405">
        <f t="shared" si="308"/>
        <v>5.5E-2</v>
      </c>
      <c r="AF1797" s="406">
        <f t="shared" si="305"/>
        <v>0</v>
      </c>
      <c r="AG1797" s="407">
        <f t="shared" si="306"/>
        <v>0</v>
      </c>
    </row>
    <row r="1798" spans="1:34" s="408" customFormat="1" ht="12" customHeight="1" x14ac:dyDescent="0.15">
      <c r="A1798" s="391">
        <v>9782747072618</v>
      </c>
      <c r="B1798" s="395">
        <v>86</v>
      </c>
      <c r="C1798" s="393" t="s">
        <v>651</v>
      </c>
      <c r="D1798" s="393" t="s">
        <v>258</v>
      </c>
      <c r="E1798" s="393" t="s">
        <v>5560</v>
      </c>
      <c r="F1798" s="393" t="s">
        <v>562</v>
      </c>
      <c r="G1798" s="450" t="s">
        <v>1725</v>
      </c>
      <c r="H1798" s="394">
        <f>VLOOKUP(A1798,'02.04.2024'!$A$2:$D$70989,3,FALSE)</f>
        <v>268</v>
      </c>
      <c r="I1798" s="395"/>
      <c r="J1798" s="395">
        <v>300</v>
      </c>
      <c r="K1798" s="396"/>
      <c r="L1798" s="396"/>
      <c r="M1798" s="396">
        <v>42816</v>
      </c>
      <c r="N1798" s="396"/>
      <c r="O1798" s="397">
        <v>9782747072618</v>
      </c>
      <c r="P1798" s="409" t="s">
        <v>1724</v>
      </c>
      <c r="Q1798" s="397">
        <v>5406675</v>
      </c>
      <c r="R1798" s="398">
        <v>16.899999999999999</v>
      </c>
      <c r="S1798" s="398">
        <f t="shared" si="304"/>
        <v>16.018957345971565</v>
      </c>
      <c r="T1798" s="399">
        <v>5.5E-2</v>
      </c>
      <c r="U1798" s="1077"/>
      <c r="V1798" s="400">
        <f t="shared" si="302"/>
        <v>0</v>
      </c>
      <c r="W1798" s="401">
        <f t="shared" si="307"/>
        <v>0</v>
      </c>
      <c r="X1798" s="402"/>
      <c r="Y1798" s="402"/>
      <c r="Z1798" s="402"/>
      <c r="AA1798" s="402"/>
      <c r="AB1798" s="402"/>
      <c r="AC1798" s="403">
        <f t="shared" si="303"/>
        <v>0</v>
      </c>
      <c r="AD1798" s="404">
        <f>IF($AC$2430&lt;85,AC1798,AC1798-(AC1798*'EN-TÊTE DÉLÉGUES'!$C$37))</f>
        <v>0</v>
      </c>
      <c r="AE1798" s="405">
        <f t="shared" si="308"/>
        <v>5.5E-2</v>
      </c>
      <c r="AF1798" s="406">
        <f t="shared" si="305"/>
        <v>0</v>
      </c>
      <c r="AG1798" s="407">
        <f t="shared" si="306"/>
        <v>0</v>
      </c>
    </row>
    <row r="1799" spans="1:34" s="446" customFormat="1" ht="12" customHeight="1" x14ac:dyDescent="0.15">
      <c r="A1799" s="427">
        <v>9791029615030</v>
      </c>
      <c r="B1799" s="432">
        <v>86</v>
      </c>
      <c r="C1799" s="429" t="s">
        <v>651</v>
      </c>
      <c r="D1799" s="429" t="s">
        <v>258</v>
      </c>
      <c r="E1799" s="429" t="s">
        <v>5560</v>
      </c>
      <c r="F1799" s="429" t="s">
        <v>212</v>
      </c>
      <c r="G1799" s="469" t="s">
        <v>4209</v>
      </c>
      <c r="H1799" s="431">
        <f>VLOOKUP(A1799,'02.04.2024'!$A$2:$D$70989,3,FALSE)</f>
        <v>1120</v>
      </c>
      <c r="I1799" s="432"/>
      <c r="J1799" s="432">
        <v>300</v>
      </c>
      <c r="K1799" s="433"/>
      <c r="L1799" s="433"/>
      <c r="M1799" s="433">
        <v>45021</v>
      </c>
      <c r="N1799" s="434" t="s">
        <v>1811</v>
      </c>
      <c r="O1799" s="434">
        <v>9791029615030</v>
      </c>
      <c r="P1799" s="434" t="s">
        <v>4208</v>
      </c>
      <c r="Q1799" s="470">
        <v>5135094</v>
      </c>
      <c r="R1799" s="436">
        <v>6.95</v>
      </c>
      <c r="S1799" s="436">
        <f t="shared" si="304"/>
        <v>5.791666666666667</v>
      </c>
      <c r="T1799" s="471">
        <v>0.2</v>
      </c>
      <c r="U1799" s="1082"/>
      <c r="V1799" s="438">
        <f t="shared" si="302"/>
        <v>0</v>
      </c>
      <c r="W1799" s="439">
        <f t="shared" si="307"/>
        <v>0</v>
      </c>
      <c r="X1799" s="440"/>
      <c r="Y1799" s="440"/>
      <c r="Z1799" s="440"/>
      <c r="AA1799" s="440"/>
      <c r="AB1799" s="440"/>
      <c r="AC1799" s="553">
        <f t="shared" si="303"/>
        <v>0</v>
      </c>
      <c r="AD1799" s="554">
        <f>IF($AC$2430&lt;85,AC1799,AC1799-(AC1799*'EN-TÊTE DÉLÉGUES'!$C$37))</f>
        <v>0</v>
      </c>
      <c r="AE1799" s="555">
        <f t="shared" si="308"/>
        <v>0.2</v>
      </c>
      <c r="AF1799" s="556">
        <f t="shared" si="305"/>
        <v>0</v>
      </c>
      <c r="AG1799" s="557">
        <f t="shared" si="306"/>
        <v>0</v>
      </c>
    </row>
    <row r="1800" spans="1:34" s="408" customFormat="1" ht="12" customHeight="1" x14ac:dyDescent="0.15">
      <c r="A1800" s="449">
        <v>9782747084208</v>
      </c>
      <c r="B1800" s="414">
        <v>86</v>
      </c>
      <c r="C1800" s="450" t="s">
        <v>651</v>
      </c>
      <c r="D1800" s="393" t="s">
        <v>258</v>
      </c>
      <c r="E1800" s="450" t="s">
        <v>5560</v>
      </c>
      <c r="F1800" s="450" t="s">
        <v>212</v>
      </c>
      <c r="G1800" s="450" t="s">
        <v>2033</v>
      </c>
      <c r="H1800" s="394">
        <f>VLOOKUP(A1800,'02.04.2024'!$A$2:$D$70989,3,FALSE)</f>
        <v>231</v>
      </c>
      <c r="I1800" s="395"/>
      <c r="J1800" s="414">
        <v>200</v>
      </c>
      <c r="K1800" s="396"/>
      <c r="L1800" s="396"/>
      <c r="M1800" s="396">
        <v>43138</v>
      </c>
      <c r="N1800" s="396"/>
      <c r="O1800" s="394">
        <v>9782747084208</v>
      </c>
      <c r="P1800" s="451" t="s">
        <v>506</v>
      </c>
      <c r="Q1800" s="394">
        <v>6802782</v>
      </c>
      <c r="R1800" s="398">
        <v>14.9</v>
      </c>
      <c r="S1800" s="398">
        <f t="shared" si="304"/>
        <v>14.123222748815166</v>
      </c>
      <c r="T1800" s="452">
        <v>5.5E-2</v>
      </c>
      <c r="U1800" s="1077"/>
      <c r="V1800" s="400">
        <f t="shared" si="302"/>
        <v>0</v>
      </c>
      <c r="W1800" s="401">
        <f t="shared" si="307"/>
        <v>0</v>
      </c>
      <c r="X1800" s="402"/>
      <c r="Y1800" s="402"/>
      <c r="Z1800" s="402"/>
      <c r="AA1800" s="402"/>
      <c r="AB1800" s="402"/>
      <c r="AC1800" s="403">
        <f t="shared" si="303"/>
        <v>0</v>
      </c>
      <c r="AD1800" s="404">
        <f>IF($AC$2430&lt;85,AC1800,AC1800-(AC1800*'EN-TÊTE DÉLÉGUES'!$C$37))</f>
        <v>0</v>
      </c>
      <c r="AE1800" s="405">
        <f t="shared" si="308"/>
        <v>5.5E-2</v>
      </c>
      <c r="AF1800" s="406">
        <f t="shared" si="305"/>
        <v>0</v>
      </c>
      <c r="AG1800" s="407">
        <f t="shared" si="306"/>
        <v>0</v>
      </c>
    </row>
    <row r="1801" spans="1:34" s="408" customFormat="1" ht="12" customHeight="1" x14ac:dyDescent="0.15">
      <c r="A1801" s="449">
        <v>9791036330919</v>
      </c>
      <c r="B1801" s="414">
        <v>86</v>
      </c>
      <c r="C1801" s="393" t="s">
        <v>651</v>
      </c>
      <c r="D1801" s="393" t="s">
        <v>258</v>
      </c>
      <c r="E1801" s="450" t="s">
        <v>5560</v>
      </c>
      <c r="F1801" s="450" t="s">
        <v>212</v>
      </c>
      <c r="G1801" s="450" t="s">
        <v>3374</v>
      </c>
      <c r="H1801" s="394">
        <f>VLOOKUP(A1801,'02.04.2024'!$A$2:$D$70989,3,FALSE)</f>
        <v>1902</v>
      </c>
      <c r="I1801" s="395"/>
      <c r="J1801" s="414">
        <v>200</v>
      </c>
      <c r="K1801" s="396"/>
      <c r="L1801" s="396"/>
      <c r="M1801" s="396">
        <v>44685</v>
      </c>
      <c r="N1801" s="396"/>
      <c r="O1801" s="394">
        <v>9791036330919</v>
      </c>
      <c r="P1801" s="451" t="s">
        <v>3373</v>
      </c>
      <c r="Q1801" s="394">
        <v>3943488</v>
      </c>
      <c r="R1801" s="398">
        <v>14.9</v>
      </c>
      <c r="S1801" s="398">
        <f t="shared" si="304"/>
        <v>14.123222748815166</v>
      </c>
      <c r="T1801" s="452">
        <v>5.5E-2</v>
      </c>
      <c r="U1801" s="1077"/>
      <c r="V1801" s="400">
        <f t="shared" si="302"/>
        <v>0</v>
      </c>
      <c r="W1801" s="401">
        <f t="shared" si="307"/>
        <v>0</v>
      </c>
      <c r="X1801" s="402"/>
      <c r="Y1801" s="402"/>
      <c r="Z1801" s="402"/>
      <c r="AA1801" s="402"/>
      <c r="AB1801" s="402"/>
      <c r="AC1801" s="453">
        <f t="shared" si="303"/>
        <v>0</v>
      </c>
      <c r="AD1801" s="454">
        <f>IF($AC$2430&lt;85,AC1801,AC1801-(AC1801*'EN-TÊTE DÉLÉGUES'!$C$37))</f>
        <v>0</v>
      </c>
      <c r="AE1801" s="455">
        <f t="shared" si="308"/>
        <v>5.5E-2</v>
      </c>
      <c r="AF1801" s="456">
        <f t="shared" si="305"/>
        <v>0</v>
      </c>
      <c r="AG1801" s="457">
        <f t="shared" si="306"/>
        <v>0</v>
      </c>
    </row>
    <row r="1802" spans="1:34" s="408" customFormat="1" ht="12" customHeight="1" x14ac:dyDescent="0.15">
      <c r="A1802" s="391">
        <v>9791036317439</v>
      </c>
      <c r="B1802" s="414">
        <v>86</v>
      </c>
      <c r="C1802" s="393" t="s">
        <v>651</v>
      </c>
      <c r="D1802" s="393" t="s">
        <v>258</v>
      </c>
      <c r="E1802" s="393" t="s">
        <v>5560</v>
      </c>
      <c r="F1802" s="393" t="s">
        <v>212</v>
      </c>
      <c r="G1802" s="450" t="s">
        <v>2379</v>
      </c>
      <c r="H1802" s="394">
        <f>VLOOKUP(A1802,'02.04.2024'!$A$2:$D$70989,3,FALSE)</f>
        <v>779</v>
      </c>
      <c r="I1802" s="395"/>
      <c r="J1802" s="395">
        <v>200</v>
      </c>
      <c r="K1802" s="396"/>
      <c r="L1802" s="396"/>
      <c r="M1802" s="396">
        <v>44230</v>
      </c>
      <c r="N1802" s="396"/>
      <c r="O1802" s="397">
        <v>9791036317439</v>
      </c>
      <c r="P1802" s="409" t="s">
        <v>2378</v>
      </c>
      <c r="Q1802" s="397">
        <v>3730618</v>
      </c>
      <c r="R1802" s="398">
        <v>19.899999999999999</v>
      </c>
      <c r="S1802" s="398">
        <f t="shared" si="304"/>
        <v>18.862559241706162</v>
      </c>
      <c r="T1802" s="399">
        <v>5.5E-2</v>
      </c>
      <c r="U1802" s="1077"/>
      <c r="V1802" s="400">
        <f t="shared" si="302"/>
        <v>0</v>
      </c>
      <c r="W1802" s="401">
        <f t="shared" si="307"/>
        <v>0</v>
      </c>
      <c r="X1802" s="402"/>
      <c r="Y1802" s="402"/>
      <c r="Z1802" s="402"/>
      <c r="AA1802" s="402"/>
      <c r="AB1802" s="402"/>
      <c r="AC1802" s="403">
        <f t="shared" si="303"/>
        <v>0</v>
      </c>
      <c r="AD1802" s="404">
        <f>IF($AC$2430&lt;85,AC1802,AC1802-(AC1802*'EN-TÊTE DÉLÉGUES'!$C$37))</f>
        <v>0</v>
      </c>
      <c r="AE1802" s="405">
        <f t="shared" si="308"/>
        <v>5.5E-2</v>
      </c>
      <c r="AF1802" s="406">
        <f t="shared" si="305"/>
        <v>0</v>
      </c>
      <c r="AG1802" s="407">
        <f t="shared" si="306"/>
        <v>0</v>
      </c>
    </row>
    <row r="1803" spans="1:34" s="408" customFormat="1" ht="12" customHeight="1" x14ac:dyDescent="0.15">
      <c r="A1803" s="449">
        <v>9791036304552</v>
      </c>
      <c r="B1803" s="414">
        <v>86</v>
      </c>
      <c r="C1803" s="393" t="s">
        <v>651</v>
      </c>
      <c r="D1803" s="393" t="s">
        <v>258</v>
      </c>
      <c r="E1803" s="393" t="s">
        <v>5560</v>
      </c>
      <c r="F1803" s="393" t="s">
        <v>212</v>
      </c>
      <c r="G1803" s="450" t="s">
        <v>1059</v>
      </c>
      <c r="H1803" s="394">
        <f>VLOOKUP(A1803,'02.04.2024'!$A$2:$D$70989,3,FALSE)</f>
        <v>467</v>
      </c>
      <c r="I1803" s="395"/>
      <c r="J1803" s="414">
        <v>300</v>
      </c>
      <c r="K1803" s="396"/>
      <c r="L1803" s="396"/>
      <c r="M1803" s="396">
        <v>43488</v>
      </c>
      <c r="N1803" s="396"/>
      <c r="O1803" s="394">
        <v>9791036304552</v>
      </c>
      <c r="P1803" s="451" t="s">
        <v>1156</v>
      </c>
      <c r="Q1803" s="394">
        <v>5585642</v>
      </c>
      <c r="R1803" s="398">
        <v>14.9</v>
      </c>
      <c r="S1803" s="398">
        <f t="shared" si="304"/>
        <v>14.123222748815166</v>
      </c>
      <c r="T1803" s="452">
        <v>5.5E-2</v>
      </c>
      <c r="U1803" s="1077"/>
      <c r="V1803" s="400">
        <f t="shared" si="302"/>
        <v>0</v>
      </c>
      <c r="W1803" s="401">
        <f t="shared" si="307"/>
        <v>0</v>
      </c>
      <c r="X1803" s="402"/>
      <c r="Y1803" s="402"/>
      <c r="Z1803" s="402"/>
      <c r="AA1803" s="402"/>
      <c r="AB1803" s="402"/>
      <c r="AC1803" s="403">
        <f t="shared" si="303"/>
        <v>0</v>
      </c>
      <c r="AD1803" s="404">
        <f>IF($AC$2430&lt;85,AC1803,AC1803-(AC1803*'EN-TÊTE DÉLÉGUES'!$C$37))</f>
        <v>0</v>
      </c>
      <c r="AE1803" s="405">
        <f t="shared" si="308"/>
        <v>5.5E-2</v>
      </c>
      <c r="AF1803" s="406">
        <f t="shared" si="305"/>
        <v>0</v>
      </c>
      <c r="AG1803" s="407">
        <f t="shared" si="306"/>
        <v>0</v>
      </c>
    </row>
    <row r="1804" spans="1:34" s="408" customFormat="1" ht="12" customHeight="1" x14ac:dyDescent="0.15">
      <c r="A1804" s="449">
        <v>9791036305221</v>
      </c>
      <c r="B1804" s="414">
        <v>86</v>
      </c>
      <c r="C1804" s="393" t="s">
        <v>651</v>
      </c>
      <c r="D1804" s="393" t="s">
        <v>258</v>
      </c>
      <c r="E1804" s="393" t="s">
        <v>5560</v>
      </c>
      <c r="F1804" s="393" t="s">
        <v>212</v>
      </c>
      <c r="G1804" s="450" t="s">
        <v>1321</v>
      </c>
      <c r="H1804" s="394">
        <f>VLOOKUP(A1804,'02.04.2024'!$A$2:$D$70989,3,FALSE)</f>
        <v>1353</v>
      </c>
      <c r="I1804" s="414"/>
      <c r="J1804" s="414">
        <v>200</v>
      </c>
      <c r="K1804" s="396"/>
      <c r="L1804" s="396"/>
      <c r="M1804" s="396">
        <v>43481</v>
      </c>
      <c r="N1804" s="396"/>
      <c r="O1804" s="394">
        <v>9791036305221</v>
      </c>
      <c r="P1804" s="451" t="s">
        <v>1157</v>
      </c>
      <c r="Q1804" s="394">
        <v>6339944</v>
      </c>
      <c r="R1804" s="398">
        <v>17.899999999999999</v>
      </c>
      <c r="S1804" s="398">
        <f t="shared" si="304"/>
        <v>16.966824644549764</v>
      </c>
      <c r="T1804" s="452">
        <v>5.5E-2</v>
      </c>
      <c r="U1804" s="1077"/>
      <c r="V1804" s="400">
        <f t="shared" si="302"/>
        <v>0</v>
      </c>
      <c r="W1804" s="401">
        <f t="shared" si="307"/>
        <v>0</v>
      </c>
      <c r="X1804" s="402"/>
      <c r="Y1804" s="402"/>
      <c r="Z1804" s="402"/>
      <c r="AA1804" s="402"/>
      <c r="AB1804" s="402"/>
      <c r="AC1804" s="403">
        <f t="shared" si="303"/>
        <v>0</v>
      </c>
      <c r="AD1804" s="404">
        <f>IF($AC$2430&lt;85,AC1804,AC1804-(AC1804*'EN-TÊTE DÉLÉGUES'!$C$37))</f>
        <v>0</v>
      </c>
      <c r="AE1804" s="405">
        <f t="shared" si="308"/>
        <v>5.5E-2</v>
      </c>
      <c r="AF1804" s="406">
        <f t="shared" si="305"/>
        <v>0</v>
      </c>
      <c r="AG1804" s="407">
        <f t="shared" si="306"/>
        <v>0</v>
      </c>
    </row>
    <row r="1805" spans="1:34" s="408" customFormat="1" ht="12" customHeight="1" x14ac:dyDescent="0.15">
      <c r="A1805" s="449">
        <v>9782747099196</v>
      </c>
      <c r="B1805" s="414">
        <v>86</v>
      </c>
      <c r="C1805" s="393" t="s">
        <v>651</v>
      </c>
      <c r="D1805" s="393" t="s">
        <v>258</v>
      </c>
      <c r="E1805" s="393" t="s">
        <v>5560</v>
      </c>
      <c r="F1805" s="393" t="s">
        <v>212</v>
      </c>
      <c r="G1805" s="450" t="s">
        <v>1261</v>
      </c>
      <c r="H1805" s="394">
        <f>VLOOKUP(A1805,'02.04.2024'!$A$2:$D$70989,3,FALSE)</f>
        <v>89</v>
      </c>
      <c r="I1805" s="395"/>
      <c r="J1805" s="414">
        <v>200</v>
      </c>
      <c r="K1805" s="396"/>
      <c r="L1805" s="396"/>
      <c r="M1805" s="396">
        <v>43558</v>
      </c>
      <c r="N1805" s="396"/>
      <c r="O1805" s="394">
        <v>9782747099196</v>
      </c>
      <c r="P1805" s="451" t="s">
        <v>1158</v>
      </c>
      <c r="Q1805" s="394">
        <v>2085297</v>
      </c>
      <c r="R1805" s="398">
        <v>17.899999999999999</v>
      </c>
      <c r="S1805" s="398">
        <f t="shared" si="304"/>
        <v>16.966824644549764</v>
      </c>
      <c r="T1805" s="452">
        <v>5.5E-2</v>
      </c>
      <c r="U1805" s="1077"/>
      <c r="V1805" s="400">
        <f t="shared" ref="V1805:V1861" si="309">AC1805</f>
        <v>0</v>
      </c>
      <c r="W1805" s="401">
        <f t="shared" si="307"/>
        <v>0</v>
      </c>
      <c r="X1805" s="402"/>
      <c r="Y1805" s="402"/>
      <c r="Z1805" s="402"/>
      <c r="AA1805" s="402"/>
      <c r="AB1805" s="402"/>
      <c r="AC1805" s="403">
        <f t="shared" si="303"/>
        <v>0</v>
      </c>
      <c r="AD1805" s="404">
        <f>IF($AC$2430&lt;85,AC1805,AC1805-(AC1805*'EN-TÊTE DÉLÉGUES'!$C$37))</f>
        <v>0</v>
      </c>
      <c r="AE1805" s="405">
        <f t="shared" si="308"/>
        <v>5.5E-2</v>
      </c>
      <c r="AF1805" s="406">
        <f t="shared" si="305"/>
        <v>0</v>
      </c>
      <c r="AG1805" s="407">
        <f t="shared" si="306"/>
        <v>0</v>
      </c>
    </row>
    <row r="1806" spans="1:34" s="408" customFormat="1" ht="12" customHeight="1" x14ac:dyDescent="0.15">
      <c r="A1806" s="391">
        <v>9791036311130</v>
      </c>
      <c r="B1806" s="414">
        <v>86</v>
      </c>
      <c r="C1806" s="393" t="s">
        <v>651</v>
      </c>
      <c r="D1806" s="393" t="s">
        <v>258</v>
      </c>
      <c r="E1806" s="393" t="s">
        <v>5560</v>
      </c>
      <c r="F1806" s="393" t="s">
        <v>212</v>
      </c>
      <c r="G1806" s="393" t="s">
        <v>1537</v>
      </c>
      <c r="H1806" s="394">
        <f>VLOOKUP(A1806,'02.04.2024'!$A$2:$D$70989,3,FALSE)</f>
        <v>546</v>
      </c>
      <c r="I1806" s="395"/>
      <c r="J1806" s="414">
        <v>200</v>
      </c>
      <c r="K1806" s="396"/>
      <c r="L1806" s="396"/>
      <c r="M1806" s="396">
        <v>43761</v>
      </c>
      <c r="N1806" s="396"/>
      <c r="O1806" s="397">
        <v>9791036311130</v>
      </c>
      <c r="P1806" s="409" t="s">
        <v>1412</v>
      </c>
      <c r="Q1806" s="397">
        <v>5208597</v>
      </c>
      <c r="R1806" s="398">
        <v>10.9</v>
      </c>
      <c r="S1806" s="398">
        <f t="shared" si="304"/>
        <v>10.33175355450237</v>
      </c>
      <c r="T1806" s="399">
        <v>5.5E-2</v>
      </c>
      <c r="U1806" s="1077"/>
      <c r="V1806" s="400">
        <f t="shared" si="309"/>
        <v>0</v>
      </c>
      <c r="W1806" s="401">
        <f t="shared" si="307"/>
        <v>0</v>
      </c>
      <c r="X1806" s="402"/>
      <c r="Y1806" s="402"/>
      <c r="Z1806" s="402"/>
      <c r="AA1806" s="402"/>
      <c r="AB1806" s="402"/>
      <c r="AC1806" s="403">
        <f t="shared" si="303"/>
        <v>0</v>
      </c>
      <c r="AD1806" s="404">
        <f>IF($AC$2430&lt;85,AC1806,AC1806-(AC1806*'EN-TÊTE DÉLÉGUES'!$C$37))</f>
        <v>0</v>
      </c>
      <c r="AE1806" s="405">
        <f t="shared" si="308"/>
        <v>5.5E-2</v>
      </c>
      <c r="AF1806" s="406">
        <f t="shared" si="305"/>
        <v>0</v>
      </c>
      <c r="AG1806" s="407">
        <f t="shared" si="306"/>
        <v>0</v>
      </c>
    </row>
    <row r="1807" spans="1:34" s="408" customFormat="1" ht="12" customHeight="1" x14ac:dyDescent="0.15">
      <c r="A1807" s="449">
        <v>9791036330803</v>
      </c>
      <c r="B1807" s="414">
        <v>86</v>
      </c>
      <c r="C1807" s="393" t="s">
        <v>651</v>
      </c>
      <c r="D1807" s="393" t="s">
        <v>258</v>
      </c>
      <c r="E1807" s="450" t="s">
        <v>5560</v>
      </c>
      <c r="F1807" s="450" t="s">
        <v>212</v>
      </c>
      <c r="G1807" s="450" t="s">
        <v>2978</v>
      </c>
      <c r="H1807" s="394">
        <f>VLOOKUP(A1807,'02.04.2024'!$A$2:$D$70989,3,FALSE)</f>
        <v>142</v>
      </c>
      <c r="I1807" s="395"/>
      <c r="J1807" s="414">
        <v>300</v>
      </c>
      <c r="K1807" s="396"/>
      <c r="L1807" s="396"/>
      <c r="M1807" s="396">
        <v>44503</v>
      </c>
      <c r="N1807" s="395"/>
      <c r="O1807" s="394">
        <v>9791036330803</v>
      </c>
      <c r="P1807" s="409" t="s">
        <v>2923</v>
      </c>
      <c r="Q1807" s="414">
        <v>3925886</v>
      </c>
      <c r="R1807" s="398">
        <v>8.9</v>
      </c>
      <c r="S1807" s="398">
        <f t="shared" si="304"/>
        <v>7.416666666666667</v>
      </c>
      <c r="T1807" s="452">
        <v>0.2</v>
      </c>
      <c r="U1807" s="1077"/>
      <c r="V1807" s="400">
        <f t="shared" si="309"/>
        <v>0</v>
      </c>
      <c r="W1807" s="401">
        <f t="shared" si="307"/>
        <v>0</v>
      </c>
      <c r="X1807" s="402"/>
      <c r="Y1807" s="402"/>
      <c r="Z1807" s="402"/>
      <c r="AA1807" s="402"/>
      <c r="AB1807" s="402"/>
      <c r="AC1807" s="564">
        <f t="shared" si="303"/>
        <v>0</v>
      </c>
      <c r="AD1807" s="565">
        <f>IF($AC$2430&lt;85,AC1807,AC1807-(AC1807*'EN-TÊTE DÉLÉGUES'!$C$37))</f>
        <v>0</v>
      </c>
      <c r="AE1807" s="566">
        <f t="shared" si="308"/>
        <v>0.2</v>
      </c>
      <c r="AF1807" s="567">
        <f t="shared" si="305"/>
        <v>0</v>
      </c>
      <c r="AG1807" s="568">
        <f t="shared" si="306"/>
        <v>0</v>
      </c>
    </row>
    <row r="1808" spans="1:34" s="408" customFormat="1" ht="12" customHeight="1" x14ac:dyDescent="0.15">
      <c r="A1808" s="391">
        <v>9782747057448</v>
      </c>
      <c r="B1808" s="395">
        <v>87</v>
      </c>
      <c r="C1808" s="393" t="s">
        <v>651</v>
      </c>
      <c r="D1808" s="393" t="s">
        <v>258</v>
      </c>
      <c r="E1808" s="393" t="s">
        <v>5560</v>
      </c>
      <c r="F1808" s="393" t="s">
        <v>212</v>
      </c>
      <c r="G1808" s="450" t="s">
        <v>1011</v>
      </c>
      <c r="H1808" s="394">
        <f>VLOOKUP(A1808,'02.04.2024'!$A$2:$D$70989,3,FALSE)</f>
        <v>319</v>
      </c>
      <c r="I1808" s="395"/>
      <c r="J1808" s="395">
        <v>300</v>
      </c>
      <c r="K1808" s="396"/>
      <c r="L1808" s="396"/>
      <c r="M1808" s="396">
        <v>42250</v>
      </c>
      <c r="N1808" s="396"/>
      <c r="O1808" s="397">
        <v>9782747057448</v>
      </c>
      <c r="P1808" s="409" t="s">
        <v>214</v>
      </c>
      <c r="Q1808" s="397">
        <v>3256747</v>
      </c>
      <c r="R1808" s="398">
        <v>19.899999999999999</v>
      </c>
      <c r="S1808" s="398">
        <f t="shared" si="304"/>
        <v>18.862559241706162</v>
      </c>
      <c r="T1808" s="399">
        <v>5.5E-2</v>
      </c>
      <c r="U1808" s="1077"/>
      <c r="V1808" s="400">
        <f t="shared" si="309"/>
        <v>0</v>
      </c>
      <c r="W1808" s="401">
        <f t="shared" si="307"/>
        <v>0</v>
      </c>
      <c r="X1808" s="402"/>
      <c r="Y1808" s="402"/>
      <c r="Z1808" s="402"/>
      <c r="AA1808" s="402"/>
      <c r="AB1808" s="402"/>
      <c r="AC1808" s="403">
        <f t="shared" si="303"/>
        <v>0</v>
      </c>
      <c r="AD1808" s="404">
        <f>IF($AC$2430&lt;85,AC1808,AC1808-(AC1808*'EN-TÊTE DÉLÉGUES'!$C$37))</f>
        <v>0</v>
      </c>
      <c r="AE1808" s="405">
        <f t="shared" si="308"/>
        <v>5.5E-2</v>
      </c>
      <c r="AF1808" s="406">
        <f t="shared" si="305"/>
        <v>0</v>
      </c>
      <c r="AG1808" s="407">
        <f t="shared" si="306"/>
        <v>0</v>
      </c>
    </row>
    <row r="1809" spans="1:36" s="408" customFormat="1" ht="12" customHeight="1" x14ac:dyDescent="0.15">
      <c r="A1809" s="391">
        <v>9791036315879</v>
      </c>
      <c r="B1809" s="395">
        <v>87</v>
      </c>
      <c r="C1809" s="393" t="s">
        <v>651</v>
      </c>
      <c r="D1809" s="393" t="s">
        <v>258</v>
      </c>
      <c r="E1809" s="393" t="s">
        <v>5560</v>
      </c>
      <c r="F1809" s="393" t="s">
        <v>482</v>
      </c>
      <c r="G1809" s="450" t="s">
        <v>3084</v>
      </c>
      <c r="H1809" s="394">
        <f>VLOOKUP(A1809,'02.04.2024'!$A$2:$D$70989,3,FALSE)</f>
        <v>239</v>
      </c>
      <c r="I1809" s="395"/>
      <c r="J1809" s="395">
        <v>200</v>
      </c>
      <c r="K1809" s="396"/>
      <c r="L1809" s="396"/>
      <c r="M1809" s="396">
        <v>44272</v>
      </c>
      <c r="N1809" s="396"/>
      <c r="O1809" s="397">
        <v>9791036315879</v>
      </c>
      <c r="P1809" s="409" t="s">
        <v>1943</v>
      </c>
      <c r="Q1809" s="397">
        <v>1365790</v>
      </c>
      <c r="R1809" s="398">
        <v>15.9</v>
      </c>
      <c r="S1809" s="398">
        <f t="shared" si="304"/>
        <v>15.071090047393366</v>
      </c>
      <c r="T1809" s="399">
        <v>5.5E-2</v>
      </c>
      <c r="U1809" s="1077"/>
      <c r="V1809" s="400">
        <f t="shared" si="309"/>
        <v>0</v>
      </c>
      <c r="W1809" s="401">
        <f t="shared" si="307"/>
        <v>0</v>
      </c>
      <c r="X1809" s="402"/>
      <c r="Y1809" s="402"/>
      <c r="Z1809" s="402"/>
      <c r="AA1809" s="402"/>
      <c r="AB1809" s="402"/>
      <c r="AC1809" s="403">
        <f t="shared" si="303"/>
        <v>0</v>
      </c>
      <c r="AD1809" s="404">
        <f>IF($AC$2430&lt;85,AC1809,AC1809-(AC1809*'EN-TÊTE DÉLÉGUES'!$C$37))</f>
        <v>0</v>
      </c>
      <c r="AE1809" s="405">
        <f t="shared" si="308"/>
        <v>5.5E-2</v>
      </c>
      <c r="AF1809" s="406">
        <f t="shared" si="305"/>
        <v>0</v>
      </c>
      <c r="AG1809" s="407">
        <f t="shared" si="306"/>
        <v>0</v>
      </c>
    </row>
    <row r="1810" spans="1:36" s="408" customFormat="1" ht="12" customHeight="1" x14ac:dyDescent="0.15">
      <c r="A1810" s="391">
        <v>9782747013055</v>
      </c>
      <c r="B1810" s="395">
        <v>87</v>
      </c>
      <c r="C1810" s="393" t="s">
        <v>651</v>
      </c>
      <c r="D1810" s="393" t="s">
        <v>258</v>
      </c>
      <c r="E1810" s="393" t="s">
        <v>5560</v>
      </c>
      <c r="F1810" s="393" t="s">
        <v>482</v>
      </c>
      <c r="G1810" s="450" t="s">
        <v>1286</v>
      </c>
      <c r="H1810" s="394">
        <f>VLOOKUP(A1810,'02.04.2024'!$A$2:$D$70989,3,FALSE)</f>
        <v>463</v>
      </c>
      <c r="I1810" s="395"/>
      <c r="J1810" s="395">
        <v>200</v>
      </c>
      <c r="K1810" s="396"/>
      <c r="L1810" s="396"/>
      <c r="M1810" s="396">
        <v>38085</v>
      </c>
      <c r="N1810" s="396"/>
      <c r="O1810" s="397">
        <v>9782747013055</v>
      </c>
      <c r="P1810" s="409" t="s">
        <v>28</v>
      </c>
      <c r="Q1810" s="397">
        <v>3496062</v>
      </c>
      <c r="R1810" s="398">
        <v>14.9</v>
      </c>
      <c r="S1810" s="398">
        <f t="shared" si="304"/>
        <v>14.123222748815166</v>
      </c>
      <c r="T1810" s="399">
        <v>5.5E-2</v>
      </c>
      <c r="U1810" s="1077"/>
      <c r="V1810" s="400">
        <f t="shared" si="309"/>
        <v>0</v>
      </c>
      <c r="W1810" s="401">
        <f t="shared" si="307"/>
        <v>0</v>
      </c>
      <c r="X1810" s="402"/>
      <c r="Y1810" s="402"/>
      <c r="Z1810" s="402"/>
      <c r="AA1810" s="402"/>
      <c r="AB1810" s="402"/>
      <c r="AC1810" s="403">
        <f t="shared" si="303"/>
        <v>0</v>
      </c>
      <c r="AD1810" s="404">
        <f>IF($AC$2430&lt;85,AC1810,AC1810-(AC1810*'EN-TÊTE DÉLÉGUES'!$C$37))</f>
        <v>0</v>
      </c>
      <c r="AE1810" s="405">
        <f t="shared" si="308"/>
        <v>5.5E-2</v>
      </c>
      <c r="AF1810" s="406">
        <f t="shared" si="305"/>
        <v>0</v>
      </c>
      <c r="AG1810" s="407">
        <f t="shared" si="306"/>
        <v>0</v>
      </c>
    </row>
    <row r="1811" spans="1:36" s="408" customFormat="1" ht="12" customHeight="1" x14ac:dyDescent="0.15">
      <c r="A1811" s="391">
        <v>9791036315886</v>
      </c>
      <c r="B1811" s="395">
        <v>87</v>
      </c>
      <c r="C1811" s="393" t="s">
        <v>651</v>
      </c>
      <c r="D1811" s="393" t="s">
        <v>258</v>
      </c>
      <c r="E1811" s="393" t="s">
        <v>5560</v>
      </c>
      <c r="F1811" s="393" t="s">
        <v>482</v>
      </c>
      <c r="G1811" s="450" t="s">
        <v>1726</v>
      </c>
      <c r="H1811" s="394">
        <f>VLOOKUP(A1811,'02.04.2024'!$A$2:$D$70989,3,FALSE)</f>
        <v>756</v>
      </c>
      <c r="I1811" s="395"/>
      <c r="J1811" s="395">
        <v>200</v>
      </c>
      <c r="K1811" s="396"/>
      <c r="L1811" s="396"/>
      <c r="M1811" s="396">
        <v>44272</v>
      </c>
      <c r="N1811" s="396"/>
      <c r="O1811" s="397">
        <v>9791036315886</v>
      </c>
      <c r="P1811" s="409" t="s">
        <v>1944</v>
      </c>
      <c r="Q1811" s="397">
        <v>1365913</v>
      </c>
      <c r="R1811" s="398">
        <v>15.9</v>
      </c>
      <c r="S1811" s="398">
        <f t="shared" si="304"/>
        <v>15.071090047393366</v>
      </c>
      <c r="T1811" s="399">
        <v>5.5E-2</v>
      </c>
      <c r="U1811" s="1077"/>
      <c r="V1811" s="400">
        <f t="shared" si="309"/>
        <v>0</v>
      </c>
      <c r="W1811" s="401">
        <f t="shared" si="307"/>
        <v>0</v>
      </c>
      <c r="X1811" s="402"/>
      <c r="Y1811" s="402"/>
      <c r="Z1811" s="402"/>
      <c r="AA1811" s="402"/>
      <c r="AB1811" s="402"/>
      <c r="AC1811" s="403">
        <f t="shared" si="303"/>
        <v>0</v>
      </c>
      <c r="AD1811" s="404">
        <f>IF($AC$2430&lt;85,AC1811,AC1811-(AC1811*'EN-TÊTE DÉLÉGUES'!$C$37))</f>
        <v>0</v>
      </c>
      <c r="AE1811" s="405">
        <f t="shared" si="308"/>
        <v>5.5E-2</v>
      </c>
      <c r="AF1811" s="406">
        <f t="shared" si="305"/>
        <v>0</v>
      </c>
      <c r="AG1811" s="407">
        <f t="shared" si="306"/>
        <v>0</v>
      </c>
    </row>
    <row r="1812" spans="1:36" s="509" customFormat="1" ht="12" customHeight="1" x14ac:dyDescent="0.15">
      <c r="A1812" s="495">
        <v>9791036315893</v>
      </c>
      <c r="B1812" s="500">
        <v>87</v>
      </c>
      <c r="C1812" s="497" t="s">
        <v>651</v>
      </c>
      <c r="D1812" s="497" t="s">
        <v>258</v>
      </c>
      <c r="E1812" s="497" t="s">
        <v>5560</v>
      </c>
      <c r="F1812" s="497" t="s">
        <v>482</v>
      </c>
      <c r="G1812" s="498" t="s">
        <v>1945</v>
      </c>
      <c r="H1812" s="499">
        <f>VLOOKUP(A1812,'02.04.2024'!$A$2:$D$70989,3,FALSE)</f>
        <v>-1</v>
      </c>
      <c r="I1812" s="500" t="s">
        <v>378</v>
      </c>
      <c r="J1812" s="500">
        <v>200</v>
      </c>
      <c r="K1812" s="501"/>
      <c r="L1812" s="501"/>
      <c r="M1812" s="501">
        <v>44272</v>
      </c>
      <c r="N1812" s="501"/>
      <c r="O1812" s="502">
        <v>9791036315893</v>
      </c>
      <c r="P1812" s="503" t="s">
        <v>1946</v>
      </c>
      <c r="Q1812" s="502">
        <v>1366036</v>
      </c>
      <c r="R1812" s="504">
        <v>15.9</v>
      </c>
      <c r="S1812" s="504">
        <f t="shared" si="304"/>
        <v>15.071090047393366</v>
      </c>
      <c r="T1812" s="505">
        <v>5.5E-2</v>
      </c>
      <c r="U1812" s="1079"/>
      <c r="V1812" s="506">
        <f t="shared" si="309"/>
        <v>0</v>
      </c>
      <c r="W1812" s="507">
        <f t="shared" si="307"/>
        <v>0</v>
      </c>
      <c r="X1812" s="508"/>
      <c r="Y1812" s="508"/>
      <c r="Z1812" s="508"/>
      <c r="AA1812" s="508"/>
      <c r="AB1812" s="508"/>
      <c r="AC1812" s="403">
        <f t="shared" si="303"/>
        <v>0</v>
      </c>
      <c r="AD1812" s="404">
        <f>IF($AC$2430&lt;85,AC1812,AC1812-(AC1812*'EN-TÊTE DÉLÉGUES'!$C$37))</f>
        <v>0</v>
      </c>
      <c r="AE1812" s="405">
        <f t="shared" si="308"/>
        <v>5.5E-2</v>
      </c>
      <c r="AF1812" s="406">
        <f t="shared" si="305"/>
        <v>0</v>
      </c>
      <c r="AG1812" s="407">
        <f t="shared" si="306"/>
        <v>0</v>
      </c>
    </row>
    <row r="1813" spans="1:36" s="408" customFormat="1" ht="12" customHeight="1" x14ac:dyDescent="0.15">
      <c r="A1813" s="391">
        <v>9782747058711</v>
      </c>
      <c r="B1813" s="395">
        <v>87</v>
      </c>
      <c r="C1813" s="393" t="s">
        <v>651</v>
      </c>
      <c r="D1813" s="393" t="s">
        <v>258</v>
      </c>
      <c r="E1813" s="393" t="s">
        <v>5560</v>
      </c>
      <c r="F1813" s="393" t="s">
        <v>4576</v>
      </c>
      <c r="G1813" s="450" t="s">
        <v>248</v>
      </c>
      <c r="H1813" s="394">
        <f>VLOOKUP(A1813,'02.04.2024'!$A$2:$D$70989,3,FALSE)</f>
        <v>11</v>
      </c>
      <c r="I1813" s="395"/>
      <c r="J1813" s="395">
        <v>300</v>
      </c>
      <c r="K1813" s="396"/>
      <c r="L1813" s="396"/>
      <c r="M1813" s="396">
        <v>42431</v>
      </c>
      <c r="N1813" s="396"/>
      <c r="O1813" s="397">
        <v>9782747058711</v>
      </c>
      <c r="P1813" s="409" t="s">
        <v>249</v>
      </c>
      <c r="Q1813" s="397">
        <v>3247390</v>
      </c>
      <c r="R1813" s="398">
        <v>8.3000000000000007</v>
      </c>
      <c r="S1813" s="398">
        <f t="shared" si="304"/>
        <v>7.867298578199053</v>
      </c>
      <c r="T1813" s="399">
        <v>5.5E-2</v>
      </c>
      <c r="U1813" s="1077"/>
      <c r="V1813" s="400">
        <f t="shared" si="309"/>
        <v>0</v>
      </c>
      <c r="W1813" s="401">
        <f t="shared" si="307"/>
        <v>0</v>
      </c>
      <c r="X1813" s="402"/>
      <c r="Y1813" s="402"/>
      <c r="Z1813" s="402"/>
      <c r="AA1813" s="402"/>
      <c r="AB1813" s="402"/>
      <c r="AC1813" s="403">
        <f t="shared" si="303"/>
        <v>0</v>
      </c>
      <c r="AD1813" s="404">
        <f>IF($AC$2430&lt;85,AC1813,AC1813-(AC1813*'EN-TÊTE DÉLÉGUES'!$C$37))</f>
        <v>0</v>
      </c>
      <c r="AE1813" s="405">
        <f t="shared" si="308"/>
        <v>5.5E-2</v>
      </c>
      <c r="AF1813" s="406">
        <f t="shared" si="305"/>
        <v>0</v>
      </c>
      <c r="AG1813" s="407">
        <f t="shared" si="306"/>
        <v>0</v>
      </c>
    </row>
    <row r="1814" spans="1:36" s="446" customFormat="1" ht="12" customHeight="1" x14ac:dyDescent="0.15">
      <c r="A1814" s="427">
        <v>9782857336037</v>
      </c>
      <c r="B1814" s="432">
        <v>87</v>
      </c>
      <c r="C1814" s="429" t="s">
        <v>651</v>
      </c>
      <c r="D1814" s="429" t="s">
        <v>258</v>
      </c>
      <c r="E1814" s="429" t="s">
        <v>5560</v>
      </c>
      <c r="F1814" s="429" t="s">
        <v>4577</v>
      </c>
      <c r="G1814" s="430" t="s">
        <v>4421</v>
      </c>
      <c r="H1814" s="431">
        <f>VLOOKUP(A1814,'02.04.2024'!$A$2:$D$70989,3,FALSE)</f>
        <v>67</v>
      </c>
      <c r="I1814" s="432"/>
      <c r="J1814" s="432">
        <v>200</v>
      </c>
      <c r="K1814" s="433"/>
      <c r="L1814" s="433"/>
      <c r="M1814" s="433">
        <v>45175</v>
      </c>
      <c r="N1814" s="433" t="s">
        <v>1811</v>
      </c>
      <c r="O1814" s="434">
        <v>9782857336037</v>
      </c>
      <c r="P1814" s="435" t="s">
        <v>4422</v>
      </c>
      <c r="Q1814" s="434">
        <v>6324868</v>
      </c>
      <c r="R1814" s="436">
        <v>10.9</v>
      </c>
      <c r="S1814" s="436">
        <f t="shared" si="304"/>
        <v>10.33175355450237</v>
      </c>
      <c r="T1814" s="437">
        <v>5.5E-2</v>
      </c>
      <c r="U1814" s="1082"/>
      <c r="V1814" s="438">
        <f t="shared" si="309"/>
        <v>0</v>
      </c>
      <c r="W1814" s="439">
        <f t="shared" si="307"/>
        <v>0</v>
      </c>
      <c r="X1814" s="493"/>
      <c r="Y1814" s="440"/>
      <c r="Z1814" s="440"/>
      <c r="AA1814" s="440"/>
      <c r="AB1814" s="440"/>
      <c r="AC1814" s="453">
        <f t="shared" ref="AC1814:AC1872" si="310">W1814/(1+AE1814)</f>
        <v>0</v>
      </c>
      <c r="AD1814" s="454">
        <f>IF($AC$2430&lt;85,AC1814,AC1814-(AC1814*'EN-TÊTE DÉLÉGUES'!$C$37))</f>
        <v>0</v>
      </c>
      <c r="AE1814" s="455">
        <f t="shared" si="308"/>
        <v>5.5E-2</v>
      </c>
      <c r="AF1814" s="456">
        <f t="shared" si="305"/>
        <v>0</v>
      </c>
      <c r="AG1814" s="457">
        <f t="shared" si="306"/>
        <v>0</v>
      </c>
    </row>
    <row r="1815" spans="1:36" s="408" customFormat="1" ht="12" customHeight="1" x14ac:dyDescent="0.15">
      <c r="A1815" s="391">
        <v>9782747062220</v>
      </c>
      <c r="B1815" s="395">
        <v>87</v>
      </c>
      <c r="C1815" s="393" t="s">
        <v>651</v>
      </c>
      <c r="D1815" s="393" t="s">
        <v>258</v>
      </c>
      <c r="E1815" s="393" t="s">
        <v>5560</v>
      </c>
      <c r="F1815" s="393" t="s">
        <v>4577</v>
      </c>
      <c r="G1815" s="450" t="s">
        <v>1022</v>
      </c>
      <c r="H1815" s="394">
        <f>VLOOKUP(A1815,'02.04.2024'!$A$2:$D$70989,3,FALSE)</f>
        <v>52</v>
      </c>
      <c r="I1815" s="395"/>
      <c r="J1815" s="395">
        <v>300</v>
      </c>
      <c r="K1815" s="396"/>
      <c r="L1815" s="396"/>
      <c r="M1815" s="396">
        <v>42452</v>
      </c>
      <c r="N1815" s="396"/>
      <c r="O1815" s="397">
        <v>9782747062220</v>
      </c>
      <c r="P1815" s="409" t="s">
        <v>253</v>
      </c>
      <c r="Q1815" s="397">
        <v>3231622</v>
      </c>
      <c r="R1815" s="398">
        <v>14.9</v>
      </c>
      <c r="S1815" s="398">
        <f t="shared" si="304"/>
        <v>14.123222748815166</v>
      </c>
      <c r="T1815" s="399">
        <v>5.5E-2</v>
      </c>
      <c r="U1815" s="1077"/>
      <c r="V1815" s="400">
        <f t="shared" si="309"/>
        <v>0</v>
      </c>
      <c r="W1815" s="401">
        <f t="shared" si="307"/>
        <v>0</v>
      </c>
      <c r="X1815" s="402"/>
      <c r="Y1815" s="402"/>
      <c r="Z1815" s="402"/>
      <c r="AA1815" s="402"/>
      <c r="AB1815" s="402"/>
      <c r="AC1815" s="403">
        <f t="shared" si="310"/>
        <v>0</v>
      </c>
      <c r="AD1815" s="404">
        <f>IF($AC$2430&lt;85,AC1815,AC1815-(AC1815*'EN-TÊTE DÉLÉGUES'!$C$37))</f>
        <v>0</v>
      </c>
      <c r="AE1815" s="405">
        <f t="shared" si="308"/>
        <v>5.5E-2</v>
      </c>
      <c r="AF1815" s="406">
        <f t="shared" si="305"/>
        <v>0</v>
      </c>
      <c r="AG1815" s="407">
        <f t="shared" si="306"/>
        <v>0</v>
      </c>
    </row>
    <row r="1816" spans="1:36" s="408" customFormat="1" ht="12" customHeight="1" x14ac:dyDescent="0.15">
      <c r="A1816" s="391">
        <v>9782747061827</v>
      </c>
      <c r="B1816" s="395">
        <v>87</v>
      </c>
      <c r="C1816" s="393" t="s">
        <v>651</v>
      </c>
      <c r="D1816" s="393" t="s">
        <v>258</v>
      </c>
      <c r="E1816" s="393" t="s">
        <v>5560</v>
      </c>
      <c r="F1816" s="393" t="s">
        <v>4577</v>
      </c>
      <c r="G1816" s="450" t="s">
        <v>851</v>
      </c>
      <c r="H1816" s="394">
        <f>VLOOKUP(A1816,'02.04.2024'!$A$2:$D$70989,3,FALSE)</f>
        <v>118</v>
      </c>
      <c r="I1816" s="395"/>
      <c r="J1816" s="395">
        <v>200</v>
      </c>
      <c r="K1816" s="396"/>
      <c r="L1816" s="396"/>
      <c r="M1816" s="396">
        <v>42382</v>
      </c>
      <c r="N1816" s="396"/>
      <c r="O1816" s="391">
        <v>9782747061827</v>
      </c>
      <c r="P1816" s="409" t="s">
        <v>252</v>
      </c>
      <c r="Q1816" s="397">
        <v>3235200</v>
      </c>
      <c r="R1816" s="398">
        <v>18.5</v>
      </c>
      <c r="S1816" s="398">
        <f t="shared" si="304"/>
        <v>17.535545023696685</v>
      </c>
      <c r="T1816" s="399">
        <v>5.5E-2</v>
      </c>
      <c r="U1816" s="1077"/>
      <c r="V1816" s="400">
        <f t="shared" si="309"/>
        <v>0</v>
      </c>
      <c r="W1816" s="401">
        <f t="shared" si="307"/>
        <v>0</v>
      </c>
      <c r="X1816" s="402"/>
      <c r="Y1816" s="402"/>
      <c r="Z1816" s="402"/>
      <c r="AA1816" s="402"/>
      <c r="AB1816" s="402"/>
      <c r="AC1816" s="403">
        <f t="shared" si="310"/>
        <v>0</v>
      </c>
      <c r="AD1816" s="404">
        <f>IF($AC$2430&lt;85,AC1816,AC1816-(AC1816*'EN-TÊTE DÉLÉGUES'!$C$37))</f>
        <v>0</v>
      </c>
      <c r="AE1816" s="405">
        <f t="shared" si="308"/>
        <v>5.5E-2</v>
      </c>
      <c r="AF1816" s="406">
        <f t="shared" si="305"/>
        <v>0</v>
      </c>
      <c r="AG1816" s="407">
        <f t="shared" si="306"/>
        <v>0</v>
      </c>
    </row>
    <row r="1817" spans="1:36" s="408" customFormat="1" ht="12" customHeight="1" x14ac:dyDescent="0.15">
      <c r="A1817" s="391">
        <v>9782747067201</v>
      </c>
      <c r="B1817" s="395">
        <v>87</v>
      </c>
      <c r="C1817" s="393" t="s">
        <v>651</v>
      </c>
      <c r="D1817" s="393" t="s">
        <v>258</v>
      </c>
      <c r="E1817" s="393" t="s">
        <v>5560</v>
      </c>
      <c r="F1817" s="393" t="s">
        <v>4577</v>
      </c>
      <c r="G1817" s="450" t="s">
        <v>1023</v>
      </c>
      <c r="H1817" s="394">
        <f>VLOOKUP(A1817,'02.04.2024'!$A$2:$D$70989,3,FALSE)</f>
        <v>308</v>
      </c>
      <c r="I1817" s="395"/>
      <c r="J1817" s="395">
        <v>300</v>
      </c>
      <c r="K1817" s="396"/>
      <c r="L1817" s="396"/>
      <c r="M1817" s="396">
        <v>42816</v>
      </c>
      <c r="N1817" s="579"/>
      <c r="O1817" s="391">
        <v>9782747067201</v>
      </c>
      <c r="P1817" s="409" t="s">
        <v>298</v>
      </c>
      <c r="Q1817" s="397">
        <v>8513790</v>
      </c>
      <c r="R1817" s="398">
        <v>14.9</v>
      </c>
      <c r="S1817" s="398">
        <f t="shared" si="304"/>
        <v>14.123222748815166</v>
      </c>
      <c r="T1817" s="399">
        <v>5.5E-2</v>
      </c>
      <c r="U1817" s="1077"/>
      <c r="V1817" s="400">
        <f t="shared" si="309"/>
        <v>0</v>
      </c>
      <c r="W1817" s="401">
        <f t="shared" si="307"/>
        <v>0</v>
      </c>
      <c r="X1817" s="402"/>
      <c r="Y1817" s="402"/>
      <c r="Z1817" s="402"/>
      <c r="AA1817" s="402"/>
      <c r="AB1817" s="402"/>
      <c r="AC1817" s="403">
        <f t="shared" si="310"/>
        <v>0</v>
      </c>
      <c r="AD1817" s="404">
        <f>IF($AC$2430&lt;85,AC1817,AC1817-(AC1817*'EN-TÊTE DÉLÉGUES'!$C$37))</f>
        <v>0</v>
      </c>
      <c r="AE1817" s="405">
        <f t="shared" si="308"/>
        <v>5.5E-2</v>
      </c>
      <c r="AF1817" s="406">
        <f t="shared" si="305"/>
        <v>0</v>
      </c>
      <c r="AG1817" s="407">
        <f t="shared" si="306"/>
        <v>0</v>
      </c>
    </row>
    <row r="1818" spans="1:36" s="408" customFormat="1" ht="12" customHeight="1" x14ac:dyDescent="0.15">
      <c r="A1818" s="391">
        <v>9791036313929</v>
      </c>
      <c r="B1818" s="395">
        <v>87</v>
      </c>
      <c r="C1818" s="393" t="s">
        <v>651</v>
      </c>
      <c r="D1818" s="393" t="s">
        <v>258</v>
      </c>
      <c r="E1818" s="393" t="s">
        <v>5560</v>
      </c>
      <c r="F1818" s="393" t="s">
        <v>566</v>
      </c>
      <c r="G1818" s="393" t="s">
        <v>4172</v>
      </c>
      <c r="H1818" s="394">
        <f>VLOOKUP(A1818,'02.04.2024'!$A$2:$D$70989,3,FALSE)</f>
        <v>625</v>
      </c>
      <c r="I1818" s="395"/>
      <c r="J1818" s="414">
        <v>200</v>
      </c>
      <c r="K1818" s="396"/>
      <c r="L1818" s="396"/>
      <c r="M1818" s="396">
        <v>43761</v>
      </c>
      <c r="N1818" s="396"/>
      <c r="O1818" s="397">
        <v>9791036313929</v>
      </c>
      <c r="P1818" s="409" t="s">
        <v>1339</v>
      </c>
      <c r="Q1818" s="397">
        <v>7923887</v>
      </c>
      <c r="R1818" s="398">
        <v>19.899999999999999</v>
      </c>
      <c r="S1818" s="398">
        <f t="shared" si="304"/>
        <v>18.862559241706162</v>
      </c>
      <c r="T1818" s="399">
        <v>5.5E-2</v>
      </c>
      <c r="U1818" s="1077"/>
      <c r="V1818" s="400">
        <f t="shared" si="309"/>
        <v>0</v>
      </c>
      <c r="W1818" s="401">
        <f t="shared" si="307"/>
        <v>0</v>
      </c>
      <c r="X1818" s="402"/>
      <c r="Y1818" s="402"/>
      <c r="Z1818" s="402"/>
      <c r="AA1818" s="402"/>
      <c r="AB1818" s="402"/>
      <c r="AC1818" s="403">
        <f t="shared" si="310"/>
        <v>0</v>
      </c>
      <c r="AD1818" s="404">
        <f>IF($AC$2430&lt;85,AC1818,AC1818-(AC1818*'EN-TÊTE DÉLÉGUES'!$C$37))</f>
        <v>0</v>
      </c>
      <c r="AE1818" s="405">
        <f t="shared" si="308"/>
        <v>5.5E-2</v>
      </c>
      <c r="AF1818" s="406">
        <f t="shared" si="305"/>
        <v>0</v>
      </c>
      <c r="AG1818" s="407">
        <f t="shared" si="306"/>
        <v>0</v>
      </c>
    </row>
    <row r="1819" spans="1:36" ht="12" customHeight="1" x14ac:dyDescent="0.15">
      <c r="A1819" s="98">
        <v>9791036368264</v>
      </c>
      <c r="B1819" s="356">
        <v>87</v>
      </c>
      <c r="C1819" s="99" t="s">
        <v>651</v>
      </c>
      <c r="D1819" s="99" t="s">
        <v>258</v>
      </c>
      <c r="E1819" s="99" t="s">
        <v>5560</v>
      </c>
      <c r="F1819" s="99" t="s">
        <v>566</v>
      </c>
      <c r="G1819" s="99" t="s">
        <v>5561</v>
      </c>
      <c r="H1819" s="100">
        <f>VLOOKUP(A1819,'02.04.2024'!$A$2:$D$70989,3,FALSE)</f>
        <v>0</v>
      </c>
      <c r="I1819" s="101"/>
      <c r="J1819" s="101">
        <v>100</v>
      </c>
      <c r="K1819" s="121"/>
      <c r="L1819" s="121">
        <v>45392</v>
      </c>
      <c r="M1819" s="121"/>
      <c r="N1819" s="121" t="s">
        <v>1811</v>
      </c>
      <c r="O1819" s="102">
        <v>9791036368264</v>
      </c>
      <c r="P1819" s="103" t="s">
        <v>5288</v>
      </c>
      <c r="Q1819" s="101">
        <v>5143110</v>
      </c>
      <c r="R1819" s="124">
        <v>14.9</v>
      </c>
      <c r="S1819" s="124">
        <f t="shared" si="304"/>
        <v>14.123222748815166</v>
      </c>
      <c r="T1819" s="355">
        <v>5.5E-2</v>
      </c>
      <c r="U1819" s="1077"/>
      <c r="V1819" s="240">
        <f t="shared" si="309"/>
        <v>0</v>
      </c>
      <c r="W1819" s="196">
        <f t="shared" si="307"/>
        <v>0</v>
      </c>
      <c r="X1819" s="402"/>
      <c r="Y1819" s="402"/>
      <c r="Z1819" s="402"/>
      <c r="AA1819" s="402"/>
      <c r="AB1819" s="402"/>
      <c r="AC1819" s="403">
        <f t="shared" si="310"/>
        <v>0</v>
      </c>
      <c r="AD1819" s="404">
        <f>IF($AC$2430&lt;85,AC1819,AC1819-(AC1819*'EN-TÊTE DÉLÉGUES'!$C$37))</f>
        <v>0</v>
      </c>
      <c r="AE1819" s="405">
        <f t="shared" si="308"/>
        <v>5.5E-2</v>
      </c>
      <c r="AF1819" s="406">
        <f t="shared" si="305"/>
        <v>0</v>
      </c>
      <c r="AG1819" s="407">
        <f t="shared" si="306"/>
        <v>0</v>
      </c>
      <c r="AH1819" s="447"/>
      <c r="AI1819" s="448"/>
      <c r="AJ1819" s="447"/>
    </row>
    <row r="1820" spans="1:36" s="408" customFormat="1" ht="12" customHeight="1" x14ac:dyDescent="0.15">
      <c r="A1820" s="391">
        <v>9782747036405</v>
      </c>
      <c r="B1820" s="395">
        <v>87</v>
      </c>
      <c r="C1820" s="393" t="s">
        <v>651</v>
      </c>
      <c r="D1820" s="393" t="s">
        <v>258</v>
      </c>
      <c r="E1820" s="393" t="s">
        <v>5560</v>
      </c>
      <c r="F1820" s="393" t="s">
        <v>566</v>
      </c>
      <c r="G1820" s="450" t="s">
        <v>85</v>
      </c>
      <c r="H1820" s="394">
        <f>VLOOKUP(A1820,'02.04.2024'!$A$2:$D$70989,3,FALSE)</f>
        <v>326</v>
      </c>
      <c r="I1820" s="395"/>
      <c r="J1820" s="395">
        <v>200</v>
      </c>
      <c r="K1820" s="396"/>
      <c r="L1820" s="396"/>
      <c r="M1820" s="396">
        <v>40626</v>
      </c>
      <c r="N1820" s="396"/>
      <c r="O1820" s="397">
        <v>9782747036405</v>
      </c>
      <c r="P1820" s="409" t="s">
        <v>95</v>
      </c>
      <c r="Q1820" s="397">
        <v>3335036</v>
      </c>
      <c r="R1820" s="398">
        <v>14.9</v>
      </c>
      <c r="S1820" s="398">
        <f t="shared" si="304"/>
        <v>14.123222748815166</v>
      </c>
      <c r="T1820" s="399">
        <v>5.5E-2</v>
      </c>
      <c r="U1820" s="1077"/>
      <c r="V1820" s="400">
        <f t="shared" si="309"/>
        <v>0</v>
      </c>
      <c r="W1820" s="401">
        <f t="shared" si="307"/>
        <v>0</v>
      </c>
      <c r="X1820" s="402"/>
      <c r="Y1820" s="402"/>
      <c r="Z1820" s="402"/>
      <c r="AA1820" s="402"/>
      <c r="AB1820" s="402"/>
      <c r="AC1820" s="403">
        <f t="shared" si="310"/>
        <v>0</v>
      </c>
      <c r="AD1820" s="404">
        <f>IF($AC$2430&lt;85,AC1820,AC1820-(AC1820*'EN-TÊTE DÉLÉGUES'!$C$37))</f>
        <v>0</v>
      </c>
      <c r="AE1820" s="405">
        <f t="shared" si="308"/>
        <v>5.5E-2</v>
      </c>
      <c r="AF1820" s="406">
        <f t="shared" si="305"/>
        <v>0</v>
      </c>
      <c r="AG1820" s="407">
        <f t="shared" si="306"/>
        <v>0</v>
      </c>
    </row>
    <row r="1821" spans="1:36" s="420" customFormat="1" ht="12" customHeight="1" x14ac:dyDescent="0.15">
      <c r="A1821" s="411">
        <v>9791036352607</v>
      </c>
      <c r="B1821" s="395">
        <v>87</v>
      </c>
      <c r="C1821" s="393" t="s">
        <v>651</v>
      </c>
      <c r="D1821" s="393" t="s">
        <v>258</v>
      </c>
      <c r="E1821" s="393" t="s">
        <v>5560</v>
      </c>
      <c r="F1821" s="393" t="s">
        <v>566</v>
      </c>
      <c r="G1821" s="450" t="s">
        <v>4578</v>
      </c>
      <c r="H1821" s="394">
        <f>VLOOKUP(A1821,'02.04.2024'!$A$2:$D$70989,3,FALSE)</f>
        <v>2330</v>
      </c>
      <c r="I1821" s="413"/>
      <c r="J1821" s="413">
        <v>200</v>
      </c>
      <c r="K1821" s="415"/>
      <c r="L1821" s="415"/>
      <c r="M1821" s="416">
        <v>44846</v>
      </c>
      <c r="N1821" s="416"/>
      <c r="O1821" s="394">
        <v>9791036352607</v>
      </c>
      <c r="P1821" s="417" t="s">
        <v>3878</v>
      </c>
      <c r="Q1821" s="414">
        <v>6567714</v>
      </c>
      <c r="R1821" s="418">
        <v>16.899999999999999</v>
      </c>
      <c r="S1821" s="398">
        <f t="shared" si="304"/>
        <v>16.018957345971565</v>
      </c>
      <c r="T1821" s="419">
        <v>5.5E-2</v>
      </c>
      <c r="U1821" s="1077"/>
      <c r="V1821" s="400">
        <f t="shared" si="309"/>
        <v>0</v>
      </c>
      <c r="W1821" s="401">
        <f t="shared" si="307"/>
        <v>0</v>
      </c>
      <c r="AC1821" s="453">
        <f t="shared" si="310"/>
        <v>0</v>
      </c>
      <c r="AD1821" s="454">
        <f>IF($AC$2430&lt;85,AC1821,AC1821-(AC1821*'EN-TÊTE DÉLÉGUES'!$C$37))</f>
        <v>0</v>
      </c>
      <c r="AE1821" s="455">
        <f t="shared" si="308"/>
        <v>5.5E-2</v>
      </c>
      <c r="AF1821" s="456">
        <f t="shared" si="305"/>
        <v>0</v>
      </c>
      <c r="AG1821" s="457">
        <f t="shared" si="306"/>
        <v>0</v>
      </c>
    </row>
    <row r="1822" spans="1:36" s="408" customFormat="1" ht="12" customHeight="1" x14ac:dyDescent="0.15">
      <c r="A1822" s="391">
        <v>9791036317347</v>
      </c>
      <c r="B1822" s="395">
        <v>87</v>
      </c>
      <c r="C1822" s="393" t="s">
        <v>651</v>
      </c>
      <c r="D1822" s="393" t="s">
        <v>258</v>
      </c>
      <c r="E1822" s="393" t="s">
        <v>5560</v>
      </c>
      <c r="F1822" s="393" t="s">
        <v>566</v>
      </c>
      <c r="G1822" s="450" t="s">
        <v>86</v>
      </c>
      <c r="H1822" s="394">
        <f>VLOOKUP(A1822,'02.04.2024'!$A$2:$D$70989,3,FALSE)</f>
        <v>593</v>
      </c>
      <c r="I1822" s="395"/>
      <c r="J1822" s="395">
        <v>300</v>
      </c>
      <c r="K1822" s="396"/>
      <c r="L1822" s="396"/>
      <c r="M1822" s="396">
        <v>44139</v>
      </c>
      <c r="N1822" s="396"/>
      <c r="O1822" s="397">
        <v>9791036317347</v>
      </c>
      <c r="P1822" s="409" t="s">
        <v>1942</v>
      </c>
      <c r="Q1822" s="397">
        <v>3742557</v>
      </c>
      <c r="R1822" s="398">
        <v>14.9</v>
      </c>
      <c r="S1822" s="398">
        <f t="shared" si="304"/>
        <v>14.123222748815166</v>
      </c>
      <c r="T1822" s="399">
        <v>5.5E-2</v>
      </c>
      <c r="U1822" s="1077"/>
      <c r="V1822" s="400">
        <f t="shared" si="309"/>
        <v>0</v>
      </c>
      <c r="W1822" s="401">
        <f t="shared" si="307"/>
        <v>0</v>
      </c>
      <c r="X1822" s="402"/>
      <c r="Y1822" s="402"/>
      <c r="Z1822" s="402"/>
      <c r="AA1822" s="402"/>
      <c r="AB1822" s="402"/>
      <c r="AC1822" s="403">
        <f t="shared" si="310"/>
        <v>0</v>
      </c>
      <c r="AD1822" s="404">
        <f>IF($AC$2430&lt;85,AC1822,AC1822-(AC1822*'EN-TÊTE DÉLÉGUES'!$C$37))</f>
        <v>0</v>
      </c>
      <c r="AE1822" s="405">
        <f t="shared" si="308"/>
        <v>5.5E-2</v>
      </c>
      <c r="AF1822" s="406">
        <f t="shared" si="305"/>
        <v>0</v>
      </c>
      <c r="AG1822" s="407">
        <f t="shared" si="306"/>
        <v>0</v>
      </c>
    </row>
    <row r="1823" spans="1:36" s="408" customFormat="1" ht="12" customHeight="1" x14ac:dyDescent="0.15">
      <c r="A1823" s="391">
        <v>9782747053297</v>
      </c>
      <c r="B1823" s="395">
        <v>87</v>
      </c>
      <c r="C1823" s="393" t="s">
        <v>651</v>
      </c>
      <c r="D1823" s="393" t="s">
        <v>258</v>
      </c>
      <c r="E1823" s="393" t="s">
        <v>5560</v>
      </c>
      <c r="F1823" s="393" t="s">
        <v>566</v>
      </c>
      <c r="G1823" s="450" t="s">
        <v>1262</v>
      </c>
      <c r="H1823" s="394">
        <f>VLOOKUP(A1823,'02.04.2024'!$A$2:$D$70989,3,FALSE)</f>
        <v>117</v>
      </c>
      <c r="I1823" s="395"/>
      <c r="J1823" s="395">
        <v>300</v>
      </c>
      <c r="K1823" s="396"/>
      <c r="L1823" s="396"/>
      <c r="M1823" s="396">
        <v>42019</v>
      </c>
      <c r="N1823" s="396"/>
      <c r="O1823" s="397">
        <v>9782747053297</v>
      </c>
      <c r="P1823" s="409" t="s">
        <v>178</v>
      </c>
      <c r="Q1823" s="397">
        <v>3270903</v>
      </c>
      <c r="R1823" s="398">
        <v>16.899999999999999</v>
      </c>
      <c r="S1823" s="398">
        <f t="shared" si="304"/>
        <v>16.018957345971565</v>
      </c>
      <c r="T1823" s="399">
        <v>5.5E-2</v>
      </c>
      <c r="U1823" s="1077"/>
      <c r="V1823" s="400">
        <f t="shared" si="309"/>
        <v>0</v>
      </c>
      <c r="W1823" s="401">
        <f t="shared" si="307"/>
        <v>0</v>
      </c>
      <c r="X1823" s="402"/>
      <c r="Y1823" s="402"/>
      <c r="Z1823" s="402"/>
      <c r="AA1823" s="402"/>
      <c r="AB1823" s="402"/>
      <c r="AC1823" s="403">
        <f t="shared" si="310"/>
        <v>0</v>
      </c>
      <c r="AD1823" s="404">
        <f>IF($AC$2430&lt;85,AC1823,AC1823-(AC1823*'EN-TÊTE DÉLÉGUES'!$C$37))</f>
        <v>0</v>
      </c>
      <c r="AE1823" s="405">
        <f t="shared" si="308"/>
        <v>5.5E-2</v>
      </c>
      <c r="AF1823" s="406">
        <f t="shared" si="305"/>
        <v>0</v>
      </c>
      <c r="AG1823" s="407">
        <f t="shared" si="306"/>
        <v>0</v>
      </c>
    </row>
    <row r="1824" spans="1:36" s="446" customFormat="1" ht="12" customHeight="1" x14ac:dyDescent="0.15">
      <c r="A1824" s="427">
        <v>9791036358128</v>
      </c>
      <c r="B1824" s="432">
        <v>87</v>
      </c>
      <c r="C1824" s="429" t="s">
        <v>699</v>
      </c>
      <c r="D1824" s="429" t="s">
        <v>258</v>
      </c>
      <c r="E1824" s="429" t="s">
        <v>5560</v>
      </c>
      <c r="F1824" s="429" t="s">
        <v>566</v>
      </c>
      <c r="G1824" s="430" t="s">
        <v>4210</v>
      </c>
      <c r="H1824" s="431">
        <f>VLOOKUP(A1824,'02.04.2024'!$A$2:$D$70989,3,FALSE)</f>
        <v>1270</v>
      </c>
      <c r="I1824" s="432"/>
      <c r="J1824" s="432">
        <v>200</v>
      </c>
      <c r="K1824" s="433"/>
      <c r="L1824" s="433"/>
      <c r="M1824" s="433">
        <v>45056</v>
      </c>
      <c r="N1824" s="433" t="s">
        <v>1811</v>
      </c>
      <c r="O1824" s="434">
        <v>9791036358128</v>
      </c>
      <c r="P1824" s="435" t="s">
        <v>4211</v>
      </c>
      <c r="Q1824" s="434">
        <v>2982378</v>
      </c>
      <c r="R1824" s="436">
        <v>18.899999999999999</v>
      </c>
      <c r="S1824" s="436">
        <f t="shared" si="304"/>
        <v>17.914691943127963</v>
      </c>
      <c r="T1824" s="437">
        <v>5.5E-2</v>
      </c>
      <c r="U1824" s="1082"/>
      <c r="V1824" s="438">
        <f t="shared" si="309"/>
        <v>0</v>
      </c>
      <c r="W1824" s="439">
        <f t="shared" si="307"/>
        <v>0</v>
      </c>
      <c r="X1824" s="440"/>
      <c r="Y1824" s="440"/>
      <c r="Z1824" s="440"/>
      <c r="AA1824" s="440"/>
      <c r="AB1824" s="440"/>
      <c r="AC1824" s="453">
        <f t="shared" si="310"/>
        <v>0</v>
      </c>
      <c r="AD1824" s="454">
        <f>IF($AC$2430&lt;85,AC1824,AC1824-(AC1824*'EN-TÊTE DÉLÉGUES'!$C$37))</f>
        <v>0</v>
      </c>
      <c r="AE1824" s="455">
        <f t="shared" si="308"/>
        <v>5.5E-2</v>
      </c>
      <c r="AF1824" s="456">
        <f t="shared" si="305"/>
        <v>0</v>
      </c>
      <c r="AG1824" s="457">
        <f t="shared" si="306"/>
        <v>0</v>
      </c>
    </row>
    <row r="1825" spans="1:36" s="446" customFormat="1" ht="12" customHeight="1" x14ac:dyDescent="0.15">
      <c r="A1825" s="671">
        <v>9782227500914</v>
      </c>
      <c r="B1825" s="671"/>
      <c r="C1825" s="672" t="s">
        <v>4011</v>
      </c>
      <c r="D1825" s="672" t="s">
        <v>4193</v>
      </c>
      <c r="E1825" s="672" t="s">
        <v>4194</v>
      </c>
      <c r="F1825" s="672"/>
      <c r="G1825" s="673" t="s">
        <v>4195</v>
      </c>
      <c r="H1825" s="674">
        <f>VLOOKUP(A1825,'02.04.2024'!$A$2:$D$70989,3,FALSE)</f>
        <v>1213</v>
      </c>
      <c r="I1825" s="675"/>
      <c r="J1825" s="675">
        <v>200</v>
      </c>
      <c r="K1825" s="676"/>
      <c r="L1825" s="676"/>
      <c r="M1825" s="676">
        <v>45021</v>
      </c>
      <c r="N1825" s="677" t="s">
        <v>1811</v>
      </c>
      <c r="O1825" s="677">
        <v>9782227500914</v>
      </c>
      <c r="P1825" s="677" t="s">
        <v>4196</v>
      </c>
      <c r="Q1825" s="678">
        <v>2560311</v>
      </c>
      <c r="R1825" s="679">
        <v>18</v>
      </c>
      <c r="S1825" s="679">
        <f t="shared" si="304"/>
        <v>17.061611374407583</v>
      </c>
      <c r="T1825" s="680">
        <v>5.5E-2</v>
      </c>
      <c r="U1825" s="1093"/>
      <c r="V1825" s="681">
        <f t="shared" si="309"/>
        <v>0</v>
      </c>
      <c r="W1825" s="682">
        <f t="shared" si="307"/>
        <v>0</v>
      </c>
      <c r="X1825" s="440"/>
      <c r="Y1825" s="440"/>
      <c r="Z1825" s="440"/>
      <c r="AA1825" s="440"/>
      <c r="AB1825" s="440"/>
      <c r="AC1825" s="453">
        <f t="shared" si="310"/>
        <v>0</v>
      </c>
      <c r="AD1825" s="454">
        <f>IF($AC$2430&lt;85,AC1825,AC1825-(AC1825*'EN-TÊTE DÉLÉGUES'!$C$37))</f>
        <v>0</v>
      </c>
      <c r="AE1825" s="455">
        <f t="shared" si="308"/>
        <v>5.5E-2</v>
      </c>
      <c r="AF1825" s="456">
        <f t="shared" si="305"/>
        <v>0</v>
      </c>
      <c r="AG1825" s="457">
        <f t="shared" si="306"/>
        <v>0</v>
      </c>
    </row>
    <row r="1826" spans="1:36" s="446" customFormat="1" ht="12" customHeight="1" x14ac:dyDescent="0.15">
      <c r="A1826" s="671">
        <v>9782227500877</v>
      </c>
      <c r="B1826" s="671"/>
      <c r="C1826" s="672" t="s">
        <v>4011</v>
      </c>
      <c r="D1826" s="672" t="s">
        <v>4193</v>
      </c>
      <c r="E1826" s="672" t="s">
        <v>4194</v>
      </c>
      <c r="F1826" s="672"/>
      <c r="G1826" s="673" t="s">
        <v>4197</v>
      </c>
      <c r="H1826" s="674">
        <f>VLOOKUP(A1826,'02.04.2024'!$A$2:$D$70989,3,FALSE)</f>
        <v>1683</v>
      </c>
      <c r="I1826" s="675"/>
      <c r="J1826" s="675">
        <v>200</v>
      </c>
      <c r="K1826" s="676"/>
      <c r="L1826" s="676"/>
      <c r="M1826" s="676">
        <v>45021</v>
      </c>
      <c r="N1826" s="677" t="s">
        <v>1811</v>
      </c>
      <c r="O1826" s="677">
        <v>9782227500877</v>
      </c>
      <c r="P1826" s="677" t="s">
        <v>4198</v>
      </c>
      <c r="Q1826" s="678">
        <v>2560188</v>
      </c>
      <c r="R1826" s="679">
        <v>19</v>
      </c>
      <c r="S1826" s="679">
        <f t="shared" si="304"/>
        <v>18.009478672985782</v>
      </c>
      <c r="T1826" s="680">
        <v>5.5E-2</v>
      </c>
      <c r="U1826" s="1093"/>
      <c r="V1826" s="681">
        <f t="shared" si="309"/>
        <v>0</v>
      </c>
      <c r="W1826" s="682">
        <f t="shared" si="307"/>
        <v>0</v>
      </c>
      <c r="X1826" s="440"/>
      <c r="Y1826" s="440"/>
      <c r="Z1826" s="440"/>
      <c r="AA1826" s="440"/>
      <c r="AB1826" s="440"/>
      <c r="AC1826" s="453">
        <f t="shared" si="310"/>
        <v>0</v>
      </c>
      <c r="AD1826" s="454">
        <f>IF($AC$2430&lt;85,AC1826,AC1826-(AC1826*'EN-TÊTE DÉLÉGUES'!$C$37))</f>
        <v>0</v>
      </c>
      <c r="AE1826" s="455">
        <f t="shared" si="308"/>
        <v>5.5E-2</v>
      </c>
      <c r="AF1826" s="456">
        <f t="shared" si="305"/>
        <v>0</v>
      </c>
      <c r="AG1826" s="457">
        <f t="shared" si="306"/>
        <v>0</v>
      </c>
    </row>
    <row r="1827" spans="1:36" s="446" customFormat="1" ht="12" customHeight="1" x14ac:dyDescent="0.15">
      <c r="A1827" s="671">
        <v>9782227500860</v>
      </c>
      <c r="B1827" s="671"/>
      <c r="C1827" s="672" t="s">
        <v>4011</v>
      </c>
      <c r="D1827" s="672" t="s">
        <v>4193</v>
      </c>
      <c r="E1827" s="672" t="s">
        <v>4194</v>
      </c>
      <c r="F1827" s="672"/>
      <c r="G1827" s="673" t="s">
        <v>4199</v>
      </c>
      <c r="H1827" s="674">
        <f>VLOOKUP(A1827,'02.04.2024'!$A$2:$D$70989,3,FALSE)</f>
        <v>2301</v>
      </c>
      <c r="I1827" s="675"/>
      <c r="J1827" s="675">
        <v>200</v>
      </c>
      <c r="K1827" s="676"/>
      <c r="L1827" s="676"/>
      <c r="M1827" s="676">
        <v>45021</v>
      </c>
      <c r="N1827" s="677" t="s">
        <v>1811</v>
      </c>
      <c r="O1827" s="677">
        <v>9782227500860</v>
      </c>
      <c r="P1827" s="677" t="s">
        <v>4200</v>
      </c>
      <c r="Q1827" s="678">
        <v>2560065</v>
      </c>
      <c r="R1827" s="679">
        <v>18</v>
      </c>
      <c r="S1827" s="679">
        <f t="shared" si="304"/>
        <v>17.061611374407583</v>
      </c>
      <c r="T1827" s="680">
        <v>5.5E-2</v>
      </c>
      <c r="U1827" s="1093"/>
      <c r="V1827" s="681">
        <f t="shared" si="309"/>
        <v>0</v>
      </c>
      <c r="W1827" s="682">
        <f t="shared" si="307"/>
        <v>0</v>
      </c>
      <c r="X1827" s="440"/>
      <c r="Y1827" s="440"/>
      <c r="Z1827" s="440"/>
      <c r="AA1827" s="440"/>
      <c r="AB1827" s="440"/>
      <c r="AC1827" s="453">
        <f t="shared" si="310"/>
        <v>0</v>
      </c>
      <c r="AD1827" s="454">
        <f>IF($AC$2430&lt;85,AC1827,AC1827-(AC1827*'EN-TÊTE DÉLÉGUES'!$C$37))</f>
        <v>0</v>
      </c>
      <c r="AE1827" s="455">
        <f t="shared" si="308"/>
        <v>5.5E-2</v>
      </c>
      <c r="AF1827" s="456">
        <f t="shared" si="305"/>
        <v>0</v>
      </c>
      <c r="AG1827" s="457">
        <f t="shared" si="306"/>
        <v>0</v>
      </c>
    </row>
    <row r="1828" spans="1:36" s="446" customFormat="1" ht="12" customHeight="1" x14ac:dyDescent="0.15">
      <c r="A1828" s="671">
        <v>9782227501102</v>
      </c>
      <c r="B1828" s="671"/>
      <c r="C1828" s="672" t="s">
        <v>4011</v>
      </c>
      <c r="D1828" s="672" t="s">
        <v>4193</v>
      </c>
      <c r="E1828" s="672" t="s">
        <v>4194</v>
      </c>
      <c r="F1828" s="672"/>
      <c r="G1828" s="673" t="s">
        <v>4418</v>
      </c>
      <c r="H1828" s="674">
        <f>VLOOKUP(A1828,'02.04.2024'!$A$2:$D$70989,3,FALSE)</f>
        <v>1773</v>
      </c>
      <c r="I1828" s="675"/>
      <c r="J1828" s="675">
        <v>200</v>
      </c>
      <c r="K1828" s="676"/>
      <c r="L1828" s="676"/>
      <c r="M1828" s="676">
        <v>45175</v>
      </c>
      <c r="N1828" s="677" t="s">
        <v>1811</v>
      </c>
      <c r="O1828" s="677">
        <v>9782227501102</v>
      </c>
      <c r="P1828" s="677" t="s">
        <v>4417</v>
      </c>
      <c r="Q1828" s="678">
        <v>2560680</v>
      </c>
      <c r="R1828" s="679">
        <v>17</v>
      </c>
      <c r="S1828" s="679">
        <f t="shared" si="304"/>
        <v>16.113744075829384</v>
      </c>
      <c r="T1828" s="680">
        <v>5.5E-2</v>
      </c>
      <c r="U1828" s="1093"/>
      <c r="V1828" s="681">
        <f t="shared" si="309"/>
        <v>0</v>
      </c>
      <c r="W1828" s="682">
        <f t="shared" si="307"/>
        <v>0</v>
      </c>
      <c r="X1828" s="440"/>
      <c r="Y1828" s="440"/>
      <c r="Z1828" s="440"/>
      <c r="AA1828" s="440"/>
      <c r="AB1828" s="440"/>
      <c r="AC1828" s="441">
        <f t="shared" si="310"/>
        <v>0</v>
      </c>
      <c r="AD1828" s="442">
        <f>IF($AC$2430&lt;85,AC1828,AC1828-(AC1828*'EN-TÊTE DÉLÉGUES'!$C$37))</f>
        <v>0</v>
      </c>
      <c r="AE1828" s="443">
        <f t="shared" si="308"/>
        <v>5.5E-2</v>
      </c>
      <c r="AF1828" s="444">
        <f t="shared" si="305"/>
        <v>0</v>
      </c>
      <c r="AG1828" s="445">
        <f t="shared" si="306"/>
        <v>0</v>
      </c>
    </row>
    <row r="1829" spans="1:36" s="446" customFormat="1" ht="12" customHeight="1" x14ac:dyDescent="0.15">
      <c r="A1829" s="671">
        <v>9782227500945</v>
      </c>
      <c r="B1829" s="671"/>
      <c r="C1829" s="672" t="s">
        <v>4011</v>
      </c>
      <c r="D1829" s="672" t="s">
        <v>4193</v>
      </c>
      <c r="E1829" s="672" t="s">
        <v>4194</v>
      </c>
      <c r="F1829" s="672"/>
      <c r="G1829" s="673" t="s">
        <v>4416</v>
      </c>
      <c r="H1829" s="674">
        <f>VLOOKUP(A1829,'02.04.2024'!$A$2:$D$70989,3,FALSE)</f>
        <v>2315</v>
      </c>
      <c r="I1829" s="675"/>
      <c r="J1829" s="675">
        <v>200</v>
      </c>
      <c r="K1829" s="676"/>
      <c r="L1829" s="676"/>
      <c r="M1829" s="676">
        <v>45175</v>
      </c>
      <c r="N1829" s="677" t="s">
        <v>1811</v>
      </c>
      <c r="O1829" s="677">
        <v>9782227500945</v>
      </c>
      <c r="P1829" s="677" t="s">
        <v>4415</v>
      </c>
      <c r="Q1829" s="678">
        <v>2560434</v>
      </c>
      <c r="R1829" s="679">
        <v>20</v>
      </c>
      <c r="S1829" s="679">
        <f t="shared" si="304"/>
        <v>18.957345971563981</v>
      </c>
      <c r="T1829" s="680">
        <v>5.5E-2</v>
      </c>
      <c r="U1829" s="1093"/>
      <c r="V1829" s="681">
        <f t="shared" si="309"/>
        <v>0</v>
      </c>
      <c r="W1829" s="682">
        <f t="shared" si="307"/>
        <v>0</v>
      </c>
      <c r="X1829" s="440"/>
      <c r="Y1829" s="440"/>
      <c r="Z1829" s="440"/>
      <c r="AA1829" s="440"/>
      <c r="AB1829" s="440"/>
      <c r="AC1829" s="441">
        <f t="shared" si="310"/>
        <v>0</v>
      </c>
      <c r="AD1829" s="442">
        <f>IF($AC$2430&lt;85,AC1829,AC1829-(AC1829*'EN-TÊTE DÉLÉGUES'!$C$37))</f>
        <v>0</v>
      </c>
      <c r="AE1829" s="443">
        <f t="shared" si="308"/>
        <v>5.5E-2</v>
      </c>
      <c r="AF1829" s="444">
        <f t="shared" si="305"/>
        <v>0</v>
      </c>
      <c r="AG1829" s="445">
        <f t="shared" si="306"/>
        <v>0</v>
      </c>
    </row>
    <row r="1830" spans="1:36" s="446" customFormat="1" ht="12" customHeight="1" x14ac:dyDescent="0.15">
      <c r="A1830" s="671">
        <v>9782227501096</v>
      </c>
      <c r="B1830" s="671"/>
      <c r="C1830" s="672" t="s">
        <v>4011</v>
      </c>
      <c r="D1830" s="672" t="s">
        <v>4193</v>
      </c>
      <c r="E1830" s="672" t="s">
        <v>4194</v>
      </c>
      <c r="F1830" s="672"/>
      <c r="G1830" s="673" t="s">
        <v>4842</v>
      </c>
      <c r="H1830" s="674">
        <f>VLOOKUP(A1830,'02.04.2024'!$A$2:$D$70989,3,FALSE)</f>
        <v>1634</v>
      </c>
      <c r="I1830" s="675"/>
      <c r="J1830" s="675">
        <v>200</v>
      </c>
      <c r="K1830" s="676"/>
      <c r="L1830" s="676"/>
      <c r="M1830" s="676">
        <v>45217</v>
      </c>
      <c r="N1830" s="677" t="s">
        <v>1811</v>
      </c>
      <c r="O1830" s="677">
        <v>9782227501096</v>
      </c>
      <c r="P1830" s="677" t="s">
        <v>4843</v>
      </c>
      <c r="Q1830" s="678">
        <v>2560557</v>
      </c>
      <c r="R1830" s="679">
        <v>19</v>
      </c>
      <c r="S1830" s="679">
        <f t="shared" si="304"/>
        <v>18.009478672985782</v>
      </c>
      <c r="T1830" s="680">
        <v>5.5E-2</v>
      </c>
      <c r="U1830" s="1093"/>
      <c r="V1830" s="681">
        <f t="shared" si="309"/>
        <v>0</v>
      </c>
      <c r="W1830" s="682">
        <f t="shared" si="307"/>
        <v>0</v>
      </c>
      <c r="X1830" s="440"/>
      <c r="Y1830" s="440"/>
      <c r="Z1830" s="440"/>
      <c r="AA1830" s="440"/>
      <c r="AB1830" s="440"/>
      <c r="AC1830" s="441">
        <f t="shared" si="310"/>
        <v>0</v>
      </c>
      <c r="AD1830" s="442">
        <f>IF($AC$2430&lt;85,AC1830,AC1830-(AC1830*'EN-TÊTE DÉLÉGUES'!$C$37))</f>
        <v>0</v>
      </c>
      <c r="AE1830" s="443">
        <f t="shared" si="308"/>
        <v>5.5E-2</v>
      </c>
      <c r="AF1830" s="444">
        <f t="shared" si="305"/>
        <v>0</v>
      </c>
      <c r="AG1830" s="445">
        <f t="shared" si="306"/>
        <v>0</v>
      </c>
    </row>
    <row r="1831" spans="1:36" s="446" customFormat="1" ht="12" customHeight="1" x14ac:dyDescent="0.15">
      <c r="A1831" s="671">
        <v>9782227501676</v>
      </c>
      <c r="B1831" s="671"/>
      <c r="C1831" s="672" t="s">
        <v>4011</v>
      </c>
      <c r="D1831" s="672" t="s">
        <v>4193</v>
      </c>
      <c r="E1831" s="672" t="s">
        <v>4194</v>
      </c>
      <c r="F1831" s="672"/>
      <c r="G1831" s="673" t="s">
        <v>5472</v>
      </c>
      <c r="H1831" s="674">
        <f>VLOOKUP(A1831,'02.04.2024'!$A$2:$D$70989,3,FALSE)</f>
        <v>1290</v>
      </c>
      <c r="I1831" s="675"/>
      <c r="J1831" s="675">
        <v>200</v>
      </c>
      <c r="K1831" s="676"/>
      <c r="L1831" s="676"/>
      <c r="M1831" s="676">
        <v>45329</v>
      </c>
      <c r="N1831" s="677" t="s">
        <v>1811</v>
      </c>
      <c r="O1831" s="677">
        <v>9782227501676</v>
      </c>
      <c r="P1831" s="677" t="s">
        <v>4844</v>
      </c>
      <c r="Q1831" s="678">
        <v>8300116</v>
      </c>
      <c r="R1831" s="679">
        <v>17</v>
      </c>
      <c r="S1831" s="679">
        <f t="shared" si="304"/>
        <v>16.113744075829384</v>
      </c>
      <c r="T1831" s="680">
        <v>5.5E-2</v>
      </c>
      <c r="U1831" s="1093"/>
      <c r="V1831" s="681">
        <f t="shared" si="309"/>
        <v>0</v>
      </c>
      <c r="W1831" s="682">
        <f t="shared" si="307"/>
        <v>0</v>
      </c>
      <c r="X1831" s="440"/>
      <c r="Y1831" s="440"/>
      <c r="Z1831" s="440"/>
      <c r="AA1831" s="440"/>
      <c r="AB1831" s="440"/>
      <c r="AC1831" s="441">
        <f t="shared" si="310"/>
        <v>0</v>
      </c>
      <c r="AD1831" s="442">
        <f>IF($AC$2430&lt;85,AC1831,AC1831-(AC1831*'EN-TÊTE DÉLÉGUES'!$C$37))</f>
        <v>0</v>
      </c>
      <c r="AE1831" s="443">
        <f t="shared" si="308"/>
        <v>5.5E-2</v>
      </c>
      <c r="AF1831" s="444">
        <f t="shared" si="305"/>
        <v>0</v>
      </c>
      <c r="AG1831" s="445">
        <f t="shared" si="306"/>
        <v>0</v>
      </c>
    </row>
    <row r="1832" spans="1:36" s="446" customFormat="1" ht="12" customHeight="1" x14ac:dyDescent="0.15">
      <c r="A1832" s="671">
        <v>9782227501539</v>
      </c>
      <c r="B1832" s="671"/>
      <c r="C1832" s="672" t="s">
        <v>4011</v>
      </c>
      <c r="D1832" s="672" t="s">
        <v>4193</v>
      </c>
      <c r="E1832" s="672" t="s">
        <v>4194</v>
      </c>
      <c r="F1832" s="672"/>
      <c r="G1832" s="673" t="s">
        <v>4845</v>
      </c>
      <c r="H1832" s="674">
        <f>VLOOKUP(A1832,'02.04.2024'!$A$2:$D$70989,3,FALSE)</f>
        <v>2561</v>
      </c>
      <c r="I1832" s="675"/>
      <c r="J1832" s="675">
        <v>200</v>
      </c>
      <c r="K1832" s="676"/>
      <c r="L1832" s="676"/>
      <c r="M1832" s="676">
        <v>45308</v>
      </c>
      <c r="N1832" s="677" t="s">
        <v>1811</v>
      </c>
      <c r="O1832" s="677">
        <v>9782227501539</v>
      </c>
      <c r="P1832" s="677" t="s">
        <v>4846</v>
      </c>
      <c r="Q1832" s="678">
        <v>6625580</v>
      </c>
      <c r="R1832" s="679">
        <v>19</v>
      </c>
      <c r="S1832" s="679">
        <f t="shared" si="304"/>
        <v>18.009478672985782</v>
      </c>
      <c r="T1832" s="680">
        <v>5.5E-2</v>
      </c>
      <c r="U1832" s="1093"/>
      <c r="V1832" s="681">
        <f t="shared" si="309"/>
        <v>0</v>
      </c>
      <c r="W1832" s="682">
        <f t="shared" si="307"/>
        <v>0</v>
      </c>
      <c r="X1832" s="440"/>
      <c r="Y1832" s="440"/>
      <c r="Z1832" s="440"/>
      <c r="AA1832" s="440"/>
      <c r="AB1832" s="440"/>
      <c r="AC1832" s="441">
        <f t="shared" si="310"/>
        <v>0</v>
      </c>
      <c r="AD1832" s="442">
        <f>IF($AC$2430&lt;85,AC1832,AC1832-(AC1832*'EN-TÊTE DÉLÉGUES'!$C$37))</f>
        <v>0</v>
      </c>
      <c r="AE1832" s="443">
        <f t="shared" si="308"/>
        <v>5.5E-2</v>
      </c>
      <c r="AF1832" s="444">
        <f t="shared" si="305"/>
        <v>0</v>
      </c>
      <c r="AG1832" s="445">
        <f t="shared" si="306"/>
        <v>0</v>
      </c>
    </row>
    <row r="1833" spans="1:36" s="446" customFormat="1" ht="12" customHeight="1" x14ac:dyDescent="0.15">
      <c r="A1833" s="671">
        <v>9782227501249</v>
      </c>
      <c r="B1833" s="671"/>
      <c r="C1833" s="672" t="s">
        <v>4011</v>
      </c>
      <c r="D1833" s="672" t="s">
        <v>4193</v>
      </c>
      <c r="E1833" s="672" t="s">
        <v>4194</v>
      </c>
      <c r="F1833" s="672"/>
      <c r="G1833" s="673" t="s">
        <v>4847</v>
      </c>
      <c r="H1833" s="674">
        <f>VLOOKUP(A1833,'02.04.2024'!$A$2:$D$70989,3,FALSE)</f>
        <v>3696</v>
      </c>
      <c r="I1833" s="675"/>
      <c r="J1833" s="675">
        <v>200</v>
      </c>
      <c r="K1833" s="676"/>
      <c r="L1833" s="676"/>
      <c r="M1833" s="676">
        <v>45315</v>
      </c>
      <c r="N1833" s="677" t="s">
        <v>1811</v>
      </c>
      <c r="O1833" s="677">
        <v>9782227501249</v>
      </c>
      <c r="P1833" s="677" t="s">
        <v>4848</v>
      </c>
      <c r="Q1833" s="678">
        <v>2884086</v>
      </c>
      <c r="R1833" s="679">
        <v>19</v>
      </c>
      <c r="S1833" s="679">
        <f t="shared" si="304"/>
        <v>18.009478672985782</v>
      </c>
      <c r="T1833" s="680">
        <v>5.5E-2</v>
      </c>
      <c r="U1833" s="1093"/>
      <c r="V1833" s="681">
        <f t="shared" si="309"/>
        <v>0</v>
      </c>
      <c r="W1833" s="682">
        <f t="shared" si="307"/>
        <v>0</v>
      </c>
      <c r="X1833" s="440"/>
      <c r="Y1833" s="440"/>
      <c r="Z1833" s="440"/>
      <c r="AA1833" s="440"/>
      <c r="AB1833" s="440"/>
      <c r="AC1833" s="441">
        <f t="shared" si="310"/>
        <v>0</v>
      </c>
      <c r="AD1833" s="442">
        <f>IF($AC$2430&lt;85,AC1833,AC1833-(AC1833*'EN-TÊTE DÉLÉGUES'!$C$37))</f>
        <v>0</v>
      </c>
      <c r="AE1833" s="443">
        <f t="shared" si="308"/>
        <v>5.5E-2</v>
      </c>
      <c r="AF1833" s="444">
        <f t="shared" si="305"/>
        <v>0</v>
      </c>
      <c r="AG1833" s="445">
        <f t="shared" si="306"/>
        <v>0</v>
      </c>
    </row>
    <row r="1834" spans="1:36" ht="12" customHeight="1" x14ac:dyDescent="0.15">
      <c r="A1834" s="328">
        <v>9782227500938</v>
      </c>
      <c r="B1834" s="328"/>
      <c r="C1834" s="329" t="s">
        <v>4011</v>
      </c>
      <c r="D1834" s="329" t="s">
        <v>4193</v>
      </c>
      <c r="E1834" s="329" t="s">
        <v>4194</v>
      </c>
      <c r="F1834" s="329"/>
      <c r="G1834" s="330" t="s">
        <v>5122</v>
      </c>
      <c r="H1834" s="331">
        <f>VLOOKUP(A1834,'02.04.2024'!$A$2:$D$70989,3,FALSE)</f>
        <v>0</v>
      </c>
      <c r="I1834" s="332"/>
      <c r="J1834" s="332">
        <v>100</v>
      </c>
      <c r="K1834" s="333"/>
      <c r="L1834" s="333">
        <v>45385</v>
      </c>
      <c r="M1834" s="333"/>
      <c r="N1834" s="334" t="s">
        <v>1811</v>
      </c>
      <c r="O1834" s="334">
        <v>9782227500938</v>
      </c>
      <c r="P1834" s="334" t="s">
        <v>5123</v>
      </c>
      <c r="Q1834" s="335">
        <v>6781668</v>
      </c>
      <c r="R1834" s="336">
        <v>19</v>
      </c>
      <c r="S1834" s="336">
        <f t="shared" si="304"/>
        <v>18.009478672985782</v>
      </c>
      <c r="T1834" s="337">
        <v>5.5E-2</v>
      </c>
      <c r="U1834" s="1090"/>
      <c r="V1834" s="338">
        <f t="shared" si="309"/>
        <v>0</v>
      </c>
      <c r="W1834" s="339">
        <f t="shared" si="307"/>
        <v>0</v>
      </c>
      <c r="AC1834" s="441">
        <f t="shared" si="310"/>
        <v>0</v>
      </c>
      <c r="AD1834" s="442">
        <f>IF($AC$2430&lt;85,AC1834,AC1834-(AC1834*'EN-TÊTE DÉLÉGUES'!$C$37))</f>
        <v>0</v>
      </c>
      <c r="AE1834" s="443">
        <f t="shared" si="308"/>
        <v>5.5E-2</v>
      </c>
      <c r="AF1834" s="444">
        <f t="shared" si="305"/>
        <v>0</v>
      </c>
      <c r="AG1834" s="445">
        <f t="shared" si="306"/>
        <v>0</v>
      </c>
      <c r="AH1834" s="447"/>
      <c r="AI1834" s="447"/>
      <c r="AJ1834" s="447"/>
    </row>
    <row r="1835" spans="1:36" s="446" customFormat="1" ht="12" customHeight="1" x14ac:dyDescent="0.15">
      <c r="A1835" s="1102">
        <v>9782227501874</v>
      </c>
      <c r="B1835" s="1102"/>
      <c r="C1835" s="1103" t="s">
        <v>4011</v>
      </c>
      <c r="D1835" s="1103" t="s">
        <v>4193</v>
      </c>
      <c r="E1835" s="1103" t="s">
        <v>4194</v>
      </c>
      <c r="F1835" s="1103"/>
      <c r="G1835" s="1104" t="s">
        <v>5124</v>
      </c>
      <c r="H1835" s="1105">
        <f>VLOOKUP(A1835,'02.04.2024'!$A$2:$D$70989,3,FALSE)</f>
        <v>1930</v>
      </c>
      <c r="I1835" s="1106"/>
      <c r="J1835" s="1106">
        <v>200</v>
      </c>
      <c r="K1835" s="1107"/>
      <c r="L1835" s="1107"/>
      <c r="M1835" s="1107">
        <v>45364</v>
      </c>
      <c r="N1835" s="1108" t="s">
        <v>1811</v>
      </c>
      <c r="O1835" s="1108">
        <v>9782227501874</v>
      </c>
      <c r="P1835" s="1108" t="s">
        <v>5125</v>
      </c>
      <c r="Q1835" s="1109">
        <v>3494191</v>
      </c>
      <c r="R1835" s="1110">
        <v>19</v>
      </c>
      <c r="S1835" s="1110">
        <f t="shared" si="304"/>
        <v>18.009478672985782</v>
      </c>
      <c r="T1835" s="1111">
        <v>5.5E-2</v>
      </c>
      <c r="U1835" s="1112"/>
      <c r="V1835" s="1113">
        <f t="shared" si="309"/>
        <v>0</v>
      </c>
      <c r="W1835" s="1114">
        <f t="shared" si="307"/>
        <v>0</v>
      </c>
      <c r="X1835" s="440"/>
      <c r="Y1835" s="440"/>
      <c r="Z1835" s="440"/>
      <c r="AA1835" s="440"/>
      <c r="AB1835" s="440"/>
      <c r="AC1835" s="441">
        <f t="shared" si="310"/>
        <v>0</v>
      </c>
      <c r="AD1835" s="442">
        <f>IF($AC$2430&lt;85,AC1835,AC1835-(AC1835*'EN-TÊTE DÉLÉGUES'!$C$37))</f>
        <v>0</v>
      </c>
      <c r="AE1835" s="443">
        <f t="shared" si="308"/>
        <v>5.5E-2</v>
      </c>
      <c r="AF1835" s="444">
        <f t="shared" si="305"/>
        <v>0</v>
      </c>
      <c r="AG1835" s="445">
        <f t="shared" si="306"/>
        <v>0</v>
      </c>
    </row>
    <row r="1836" spans="1:36" s="446" customFormat="1" ht="12" customHeight="1" x14ac:dyDescent="0.15">
      <c r="A1836" s="1102">
        <v>9782227501218</v>
      </c>
      <c r="B1836" s="1102"/>
      <c r="C1836" s="1103" t="s">
        <v>4011</v>
      </c>
      <c r="D1836" s="1103" t="s">
        <v>4193</v>
      </c>
      <c r="E1836" s="1103" t="s">
        <v>4194</v>
      </c>
      <c r="F1836" s="1103"/>
      <c r="G1836" s="1104" t="s">
        <v>5126</v>
      </c>
      <c r="H1836" s="1105">
        <f>VLOOKUP(A1836,'02.04.2024'!$A$2:$D$70989,3,FALSE)</f>
        <v>2158</v>
      </c>
      <c r="I1836" s="1106"/>
      <c r="J1836" s="1106">
        <v>200</v>
      </c>
      <c r="K1836" s="1107"/>
      <c r="L1836" s="1107"/>
      <c r="M1836" s="1107">
        <v>45378</v>
      </c>
      <c r="N1836" s="1108" t="s">
        <v>1811</v>
      </c>
      <c r="O1836" s="1108">
        <v>9782227501218</v>
      </c>
      <c r="P1836" s="1108" t="s">
        <v>5127</v>
      </c>
      <c r="Q1836" s="1109">
        <v>2609286</v>
      </c>
      <c r="R1836" s="1110">
        <v>19</v>
      </c>
      <c r="S1836" s="1110">
        <f t="shared" si="304"/>
        <v>18.009478672985782</v>
      </c>
      <c r="T1836" s="1111">
        <v>5.5E-2</v>
      </c>
      <c r="U1836" s="1112"/>
      <c r="V1836" s="1113">
        <f t="shared" si="309"/>
        <v>0</v>
      </c>
      <c r="W1836" s="1114">
        <f t="shared" si="307"/>
        <v>0</v>
      </c>
      <c r="X1836" s="440"/>
      <c r="Y1836" s="440"/>
      <c r="Z1836" s="440"/>
      <c r="AA1836" s="440"/>
      <c r="AB1836" s="440"/>
      <c r="AC1836" s="441">
        <f t="shared" si="310"/>
        <v>0</v>
      </c>
      <c r="AD1836" s="442">
        <f>IF($AC$2430&lt;85,AC1836,AC1836-(AC1836*'EN-TÊTE DÉLÉGUES'!$C$37))</f>
        <v>0</v>
      </c>
      <c r="AE1836" s="443">
        <f t="shared" si="308"/>
        <v>5.5E-2</v>
      </c>
      <c r="AF1836" s="444">
        <f t="shared" si="305"/>
        <v>0</v>
      </c>
      <c r="AG1836" s="445">
        <f t="shared" si="306"/>
        <v>0</v>
      </c>
    </row>
    <row r="1837" spans="1:36" s="446" customFormat="1" ht="12" customHeight="1" x14ac:dyDescent="0.15">
      <c r="A1837" s="671">
        <v>9782227501492</v>
      </c>
      <c r="B1837" s="671"/>
      <c r="C1837" s="672" t="s">
        <v>4011</v>
      </c>
      <c r="D1837" s="672" t="s">
        <v>4193</v>
      </c>
      <c r="E1837" s="672" t="s">
        <v>5130</v>
      </c>
      <c r="F1837" s="672"/>
      <c r="G1837" s="673" t="s">
        <v>5131</v>
      </c>
      <c r="H1837" s="674">
        <f>VLOOKUP(A1837,'02.04.2024'!$A$2:$D$70989,3,FALSE)</f>
        <v>474</v>
      </c>
      <c r="I1837" s="675"/>
      <c r="J1837" s="675">
        <v>200</v>
      </c>
      <c r="K1837" s="676"/>
      <c r="L1837" s="676"/>
      <c r="M1837" s="676">
        <v>45301</v>
      </c>
      <c r="N1837" s="677" t="s">
        <v>1811</v>
      </c>
      <c r="O1837" s="677">
        <v>9782227501492</v>
      </c>
      <c r="P1837" s="677" t="s">
        <v>5132</v>
      </c>
      <c r="Q1837" s="678">
        <v>6144988</v>
      </c>
      <c r="R1837" s="679">
        <v>14</v>
      </c>
      <c r="S1837" s="679">
        <f t="shared" si="304"/>
        <v>13.270142180094787</v>
      </c>
      <c r="T1837" s="680">
        <v>5.5E-2</v>
      </c>
      <c r="U1837" s="1093"/>
      <c r="V1837" s="681">
        <f t="shared" si="309"/>
        <v>0</v>
      </c>
      <c r="W1837" s="682">
        <f t="shared" si="307"/>
        <v>0</v>
      </c>
      <c r="X1837" s="440"/>
      <c r="Y1837" s="440"/>
      <c r="Z1837" s="440"/>
      <c r="AA1837" s="440"/>
      <c r="AB1837" s="440"/>
      <c r="AC1837" s="441">
        <f t="shared" si="310"/>
        <v>0</v>
      </c>
      <c r="AD1837" s="442">
        <f>IF($AC$2430&lt;85,AC1837,AC1837-(AC1837*'EN-TÊTE DÉLÉGUES'!$C$37))</f>
        <v>0</v>
      </c>
      <c r="AE1837" s="443">
        <f t="shared" si="308"/>
        <v>5.5E-2</v>
      </c>
      <c r="AF1837" s="444">
        <f t="shared" si="305"/>
        <v>0</v>
      </c>
      <c r="AG1837" s="445">
        <f t="shared" si="306"/>
        <v>0</v>
      </c>
    </row>
    <row r="1838" spans="1:36" s="446" customFormat="1" ht="12" customHeight="1" x14ac:dyDescent="0.15">
      <c r="A1838" s="671">
        <v>9782227501546</v>
      </c>
      <c r="B1838" s="671"/>
      <c r="C1838" s="672" t="s">
        <v>4011</v>
      </c>
      <c r="D1838" s="672" t="s">
        <v>4193</v>
      </c>
      <c r="E1838" s="672" t="s">
        <v>5130</v>
      </c>
      <c r="F1838" s="672"/>
      <c r="G1838" s="673" t="s">
        <v>5133</v>
      </c>
      <c r="H1838" s="674">
        <f>VLOOKUP(A1838,'02.04.2024'!$A$2:$D$70989,3,FALSE)</f>
        <v>2528</v>
      </c>
      <c r="I1838" s="675"/>
      <c r="J1838" s="675">
        <v>200</v>
      </c>
      <c r="K1838" s="676"/>
      <c r="L1838" s="676"/>
      <c r="M1838" s="676">
        <v>45301</v>
      </c>
      <c r="N1838" s="677" t="s">
        <v>1811</v>
      </c>
      <c r="O1838" s="677">
        <v>9782227501546</v>
      </c>
      <c r="P1838" s="677" t="s">
        <v>5134</v>
      </c>
      <c r="Q1838" s="678">
        <v>6625211</v>
      </c>
      <c r="R1838" s="679">
        <v>14</v>
      </c>
      <c r="S1838" s="679">
        <f t="shared" si="304"/>
        <v>13.270142180094787</v>
      </c>
      <c r="T1838" s="680">
        <v>5.5E-2</v>
      </c>
      <c r="U1838" s="1093"/>
      <c r="V1838" s="681">
        <f t="shared" si="309"/>
        <v>0</v>
      </c>
      <c r="W1838" s="682">
        <f t="shared" si="307"/>
        <v>0</v>
      </c>
      <c r="X1838" s="440"/>
      <c r="Y1838" s="440"/>
      <c r="Z1838" s="440"/>
      <c r="AA1838" s="440"/>
      <c r="AB1838" s="440"/>
      <c r="AC1838" s="441">
        <f t="shared" si="310"/>
        <v>0</v>
      </c>
      <c r="AD1838" s="442">
        <f>IF($AC$2430&lt;85,AC1838,AC1838-(AC1838*'EN-TÊTE DÉLÉGUES'!$C$37))</f>
        <v>0</v>
      </c>
      <c r="AE1838" s="443">
        <f t="shared" si="308"/>
        <v>5.5E-2</v>
      </c>
      <c r="AF1838" s="444">
        <f t="shared" si="305"/>
        <v>0</v>
      </c>
      <c r="AG1838" s="445">
        <f t="shared" si="306"/>
        <v>0</v>
      </c>
    </row>
    <row r="1839" spans="1:36" s="446" customFormat="1" ht="12" customHeight="1" x14ac:dyDescent="0.15">
      <c r="A1839" s="1102">
        <v>9782227501461</v>
      </c>
      <c r="B1839" s="1102"/>
      <c r="C1839" s="1103" t="s">
        <v>4011</v>
      </c>
      <c r="D1839" s="1103" t="s">
        <v>4193</v>
      </c>
      <c r="E1839" s="1103" t="s">
        <v>5130</v>
      </c>
      <c r="F1839" s="1103"/>
      <c r="G1839" s="1104" t="s">
        <v>5135</v>
      </c>
      <c r="H1839" s="1105">
        <f>VLOOKUP(A1839,'02.04.2024'!$A$2:$D$70989,3,FALSE)</f>
        <v>1851</v>
      </c>
      <c r="I1839" s="1106"/>
      <c r="J1839" s="1106">
        <v>200</v>
      </c>
      <c r="K1839" s="1107"/>
      <c r="L1839" s="1107"/>
      <c r="M1839" s="1107">
        <v>45357</v>
      </c>
      <c r="N1839" s="1108" t="s">
        <v>1811</v>
      </c>
      <c r="O1839" s="1108">
        <v>9782227501461</v>
      </c>
      <c r="P1839" s="1108" t="s">
        <v>5136</v>
      </c>
      <c r="Q1839" s="1109">
        <v>6207164</v>
      </c>
      <c r="R1839" s="1110">
        <v>14</v>
      </c>
      <c r="S1839" s="1110">
        <f t="shared" si="304"/>
        <v>13.270142180094787</v>
      </c>
      <c r="T1839" s="1111">
        <v>5.5E-2</v>
      </c>
      <c r="U1839" s="1112"/>
      <c r="V1839" s="1113">
        <f t="shared" si="309"/>
        <v>0</v>
      </c>
      <c r="W1839" s="1114">
        <f t="shared" si="307"/>
        <v>0</v>
      </c>
      <c r="X1839" s="440"/>
      <c r="Y1839" s="440"/>
      <c r="Z1839" s="440"/>
      <c r="AA1839" s="440"/>
      <c r="AB1839" s="440"/>
      <c r="AC1839" s="441">
        <f t="shared" si="310"/>
        <v>0</v>
      </c>
      <c r="AD1839" s="442">
        <f>IF($AC$2430&lt;85,AC1839,AC1839-(AC1839*'EN-TÊTE DÉLÉGUES'!$C$37))</f>
        <v>0</v>
      </c>
      <c r="AE1839" s="443">
        <f t="shared" si="308"/>
        <v>5.5E-2</v>
      </c>
      <c r="AF1839" s="444">
        <f t="shared" si="305"/>
        <v>0</v>
      </c>
      <c r="AG1839" s="445">
        <f t="shared" si="306"/>
        <v>0</v>
      </c>
    </row>
    <row r="1840" spans="1:36" s="446" customFormat="1" ht="12" customHeight="1" x14ac:dyDescent="0.15">
      <c r="A1840" s="671">
        <v>9782227501812</v>
      </c>
      <c r="B1840" s="671"/>
      <c r="C1840" s="672" t="s">
        <v>4011</v>
      </c>
      <c r="D1840" s="672" t="s">
        <v>4193</v>
      </c>
      <c r="E1840" s="672" t="s">
        <v>5114</v>
      </c>
      <c r="F1840" s="672" t="s">
        <v>5115</v>
      </c>
      <c r="G1840" s="673" t="s">
        <v>5128</v>
      </c>
      <c r="H1840" s="674">
        <f>VLOOKUP(A1840,'02.04.2024'!$A$2:$D$70989,3,FALSE)</f>
        <v>373</v>
      </c>
      <c r="I1840" s="675"/>
      <c r="J1840" s="675">
        <v>200</v>
      </c>
      <c r="K1840" s="676"/>
      <c r="L1840" s="676"/>
      <c r="M1840" s="676">
        <v>45203</v>
      </c>
      <c r="N1840" s="677" t="s">
        <v>1811</v>
      </c>
      <c r="O1840" s="677">
        <v>9782227501812</v>
      </c>
      <c r="P1840" s="677" t="s">
        <v>5129</v>
      </c>
      <c r="Q1840" s="678">
        <v>1664570</v>
      </c>
      <c r="R1840" s="679">
        <v>6.9</v>
      </c>
      <c r="S1840" s="679">
        <f t="shared" si="304"/>
        <v>6.5402843601895739</v>
      </c>
      <c r="T1840" s="680">
        <v>5.5E-2</v>
      </c>
      <c r="U1840" s="1093"/>
      <c r="V1840" s="681">
        <f t="shared" si="309"/>
        <v>0</v>
      </c>
      <c r="W1840" s="682">
        <f t="shared" si="307"/>
        <v>0</v>
      </c>
      <c r="X1840" s="440"/>
      <c r="Y1840" s="440"/>
      <c r="Z1840" s="440"/>
      <c r="AA1840" s="440"/>
      <c r="AB1840" s="440"/>
      <c r="AC1840" s="453">
        <f t="shared" si="310"/>
        <v>0</v>
      </c>
      <c r="AD1840" s="454">
        <f>IF($AC$2430&lt;85,AC1840,AC1840-(AC1840*'EN-TÊTE DÉLÉGUES'!$C$37))</f>
        <v>0</v>
      </c>
      <c r="AE1840" s="455">
        <f t="shared" si="308"/>
        <v>5.5E-2</v>
      </c>
      <c r="AF1840" s="456">
        <f t="shared" si="305"/>
        <v>0</v>
      </c>
      <c r="AG1840" s="457">
        <f t="shared" si="306"/>
        <v>0</v>
      </c>
    </row>
    <row r="1841" spans="1:36" ht="12" customHeight="1" x14ac:dyDescent="0.15">
      <c r="A1841" s="328">
        <v>9782227502130</v>
      </c>
      <c r="B1841" s="328"/>
      <c r="C1841" s="329" t="s">
        <v>4011</v>
      </c>
      <c r="D1841" s="329" t="s">
        <v>4193</v>
      </c>
      <c r="E1841" s="329" t="s">
        <v>5114</v>
      </c>
      <c r="F1841" s="329" t="s">
        <v>5115</v>
      </c>
      <c r="G1841" s="330" t="s">
        <v>5116</v>
      </c>
      <c r="H1841" s="331">
        <f>VLOOKUP(A1841,'02.04.2024'!$A$2:$D$70989,3,FALSE)</f>
        <v>0</v>
      </c>
      <c r="I1841" s="332"/>
      <c r="J1841" s="332">
        <v>100</v>
      </c>
      <c r="K1841" s="333"/>
      <c r="L1841" s="333">
        <v>45406</v>
      </c>
      <c r="M1841" s="333"/>
      <c r="N1841" s="334" t="s">
        <v>1811</v>
      </c>
      <c r="O1841" s="334">
        <v>9782227502130</v>
      </c>
      <c r="P1841" s="334" t="s">
        <v>5117</v>
      </c>
      <c r="Q1841" s="335">
        <v>5802960</v>
      </c>
      <c r="R1841" s="336">
        <v>6.9</v>
      </c>
      <c r="S1841" s="336">
        <f t="shared" si="304"/>
        <v>6.5402843601895739</v>
      </c>
      <c r="T1841" s="337">
        <v>5.5E-2</v>
      </c>
      <c r="U1841" s="1090"/>
      <c r="V1841" s="338">
        <f t="shared" si="309"/>
        <v>0</v>
      </c>
      <c r="W1841" s="339">
        <f t="shared" si="307"/>
        <v>0</v>
      </c>
      <c r="AC1841" s="441">
        <f t="shared" si="310"/>
        <v>0</v>
      </c>
      <c r="AD1841" s="442">
        <f>IF($AC$2430&lt;85,AC1841,AC1841-(AC1841*'EN-TÊTE DÉLÉGUES'!$C$37))</f>
        <v>0</v>
      </c>
      <c r="AE1841" s="443">
        <f t="shared" si="308"/>
        <v>5.5E-2</v>
      </c>
      <c r="AF1841" s="444">
        <f t="shared" si="305"/>
        <v>0</v>
      </c>
      <c r="AG1841" s="445">
        <f t="shared" si="306"/>
        <v>0</v>
      </c>
      <c r="AH1841" s="447"/>
      <c r="AI1841" s="447"/>
      <c r="AJ1841" s="447"/>
    </row>
    <row r="1842" spans="1:36" s="446" customFormat="1" ht="12" customHeight="1" x14ac:dyDescent="0.15">
      <c r="A1842" s="671">
        <v>9782227501836</v>
      </c>
      <c r="B1842" s="671"/>
      <c r="C1842" s="672" t="s">
        <v>4011</v>
      </c>
      <c r="D1842" s="672" t="s">
        <v>4193</v>
      </c>
      <c r="E1842" s="672" t="s">
        <v>5114</v>
      </c>
      <c r="F1842" s="672" t="s">
        <v>5115</v>
      </c>
      <c r="G1842" s="673" t="s">
        <v>5118</v>
      </c>
      <c r="H1842" s="674">
        <f>VLOOKUP(A1842,'02.04.2024'!$A$2:$D$70989,3,FALSE)</f>
        <v>345</v>
      </c>
      <c r="I1842" s="675"/>
      <c r="J1842" s="675">
        <v>200</v>
      </c>
      <c r="K1842" s="676"/>
      <c r="L1842" s="676"/>
      <c r="M1842" s="676">
        <v>45329</v>
      </c>
      <c r="N1842" s="677" t="s">
        <v>1811</v>
      </c>
      <c r="O1842" s="677">
        <v>9782227501836</v>
      </c>
      <c r="P1842" s="677" t="s">
        <v>5119</v>
      </c>
      <c r="Q1842" s="678">
        <v>1664693</v>
      </c>
      <c r="R1842" s="679">
        <v>6.9</v>
      </c>
      <c r="S1842" s="679">
        <f t="shared" ref="S1842:S1905" si="311">R1842/(1+T1842)</f>
        <v>6.5402843601895739</v>
      </c>
      <c r="T1842" s="680">
        <v>5.5E-2</v>
      </c>
      <c r="U1842" s="1093"/>
      <c r="V1842" s="681">
        <f t="shared" si="309"/>
        <v>0</v>
      </c>
      <c r="W1842" s="682">
        <f t="shared" si="307"/>
        <v>0</v>
      </c>
      <c r="X1842" s="440"/>
      <c r="Y1842" s="440"/>
      <c r="Z1842" s="440"/>
      <c r="AA1842" s="440"/>
      <c r="AB1842" s="440"/>
      <c r="AC1842" s="441">
        <f t="shared" si="310"/>
        <v>0</v>
      </c>
      <c r="AD1842" s="442">
        <f>IF($AC$2430&lt;85,AC1842,AC1842-(AC1842*'EN-TÊTE DÉLÉGUES'!$C$37))</f>
        <v>0</v>
      </c>
      <c r="AE1842" s="443">
        <f t="shared" si="308"/>
        <v>5.5E-2</v>
      </c>
      <c r="AF1842" s="444">
        <f t="shared" ref="AF1842:AF1905" si="312">+AD1842*AE1842</f>
        <v>0</v>
      </c>
      <c r="AG1842" s="445">
        <f t="shared" ref="AG1842:AG1905" si="313">+AD1842+AF1842</f>
        <v>0</v>
      </c>
    </row>
    <row r="1843" spans="1:36" ht="12" customHeight="1" x14ac:dyDescent="0.15">
      <c r="A1843" s="328">
        <v>9782227502239</v>
      </c>
      <c r="B1843" s="328"/>
      <c r="C1843" s="329" t="s">
        <v>4011</v>
      </c>
      <c r="D1843" s="329" t="s">
        <v>4193</v>
      </c>
      <c r="E1843" s="329" t="s">
        <v>5114</v>
      </c>
      <c r="F1843" s="329" t="s">
        <v>5115</v>
      </c>
      <c r="G1843" s="330" t="s">
        <v>5120</v>
      </c>
      <c r="H1843" s="331">
        <f>VLOOKUP(A1843,'02.04.2024'!$A$2:$D$70989,3,FALSE)</f>
        <v>0</v>
      </c>
      <c r="I1843" s="332"/>
      <c r="J1843" s="332">
        <v>100</v>
      </c>
      <c r="K1843" s="333"/>
      <c r="L1843" s="333">
        <v>45434</v>
      </c>
      <c r="M1843" s="333"/>
      <c r="N1843" s="334" t="s">
        <v>1811</v>
      </c>
      <c r="O1843" s="334">
        <v>9782227502239</v>
      </c>
      <c r="P1843" s="334" t="s">
        <v>5121</v>
      </c>
      <c r="Q1843" s="335">
        <v>6906160</v>
      </c>
      <c r="R1843" s="336">
        <v>6.9</v>
      </c>
      <c r="S1843" s="336">
        <f t="shared" si="311"/>
        <v>6.5402843601895739</v>
      </c>
      <c r="T1843" s="337">
        <v>5.5E-2</v>
      </c>
      <c r="U1843" s="1090"/>
      <c r="V1843" s="338">
        <f t="shared" si="309"/>
        <v>0</v>
      </c>
      <c r="W1843" s="339">
        <f t="shared" si="307"/>
        <v>0</v>
      </c>
      <c r="AC1843" s="441">
        <f t="shared" si="310"/>
        <v>0</v>
      </c>
      <c r="AD1843" s="442">
        <f>IF($AC$2430&lt;85,AC1843,AC1843-(AC1843*'EN-TÊTE DÉLÉGUES'!$C$37))</f>
        <v>0</v>
      </c>
      <c r="AE1843" s="443">
        <f t="shared" si="308"/>
        <v>5.5E-2</v>
      </c>
      <c r="AF1843" s="444">
        <f t="shared" si="312"/>
        <v>0</v>
      </c>
      <c r="AG1843" s="445">
        <f t="shared" si="313"/>
        <v>0</v>
      </c>
      <c r="AH1843" s="447"/>
      <c r="AI1843" s="447"/>
      <c r="AJ1843" s="447"/>
    </row>
    <row r="1844" spans="1:36" s="408" customFormat="1" ht="12" customHeight="1" x14ac:dyDescent="0.15">
      <c r="A1844" s="683">
        <v>9782747068260</v>
      </c>
      <c r="B1844" s="684"/>
      <c r="C1844" s="685" t="s">
        <v>764</v>
      </c>
      <c r="D1844" s="686" t="s">
        <v>274</v>
      </c>
      <c r="E1844" s="686" t="s">
        <v>310</v>
      </c>
      <c r="F1844" s="686" t="s">
        <v>12</v>
      </c>
      <c r="G1844" s="686" t="s">
        <v>1240</v>
      </c>
      <c r="H1844" s="687">
        <f>VLOOKUP(A1844,'02.04.2024'!$A$2:$D$70989,3,FALSE)</f>
        <v>803</v>
      </c>
      <c r="I1844" s="688"/>
      <c r="J1844" s="688">
        <v>200</v>
      </c>
      <c r="K1844" s="689"/>
      <c r="L1844" s="689"/>
      <c r="M1844" s="689">
        <v>42620</v>
      </c>
      <c r="N1844" s="689"/>
      <c r="O1844" s="690">
        <v>9782747068260</v>
      </c>
      <c r="P1844" s="691" t="s">
        <v>275</v>
      </c>
      <c r="Q1844" s="690">
        <v>8519079</v>
      </c>
      <c r="R1844" s="692">
        <v>10.5</v>
      </c>
      <c r="S1844" s="692">
        <f t="shared" si="311"/>
        <v>9.9526066350710902</v>
      </c>
      <c r="T1844" s="693">
        <v>5.5E-2</v>
      </c>
      <c r="U1844" s="1083"/>
      <c r="V1844" s="694">
        <f t="shared" si="309"/>
        <v>0</v>
      </c>
      <c r="W1844" s="695">
        <f t="shared" si="307"/>
        <v>0</v>
      </c>
      <c r="X1844" s="402"/>
      <c r="Y1844" s="402"/>
      <c r="Z1844" s="402"/>
      <c r="AA1844" s="402"/>
      <c r="AB1844" s="402"/>
      <c r="AC1844" s="421">
        <f t="shared" si="310"/>
        <v>0</v>
      </c>
      <c r="AD1844" s="422">
        <f>IF($AC$2430&lt;85,AC1844,AC1844-(AC1844*'EN-TÊTE DÉLÉGUES'!$C$37))</f>
        <v>0</v>
      </c>
      <c r="AE1844" s="423">
        <f t="shared" si="308"/>
        <v>5.5E-2</v>
      </c>
      <c r="AF1844" s="424">
        <f t="shared" si="312"/>
        <v>0</v>
      </c>
      <c r="AG1844" s="425">
        <f t="shared" si="313"/>
        <v>0</v>
      </c>
    </row>
    <row r="1845" spans="1:36" s="408" customFormat="1" ht="12" customHeight="1" x14ac:dyDescent="0.15">
      <c r="A1845" s="683">
        <v>9782747085588</v>
      </c>
      <c r="B1845" s="684"/>
      <c r="C1845" s="685" t="s">
        <v>764</v>
      </c>
      <c r="D1845" s="686" t="s">
        <v>274</v>
      </c>
      <c r="E1845" s="686" t="s">
        <v>310</v>
      </c>
      <c r="F1845" s="686" t="s">
        <v>12</v>
      </c>
      <c r="G1845" s="686" t="s">
        <v>852</v>
      </c>
      <c r="H1845" s="687">
        <f>VLOOKUP(A1845,'02.04.2024'!$A$2:$D$70989,3,FALSE)</f>
        <v>496</v>
      </c>
      <c r="I1845" s="688"/>
      <c r="J1845" s="688">
        <v>200</v>
      </c>
      <c r="K1845" s="689"/>
      <c r="L1845" s="689"/>
      <c r="M1845" s="689">
        <v>42977</v>
      </c>
      <c r="N1845" s="689"/>
      <c r="O1845" s="690">
        <v>9782747085588</v>
      </c>
      <c r="P1845" s="691" t="s">
        <v>460</v>
      </c>
      <c r="Q1845" s="690">
        <v>7119366</v>
      </c>
      <c r="R1845" s="692">
        <v>10.5</v>
      </c>
      <c r="S1845" s="692">
        <f t="shared" si="311"/>
        <v>9.9526066350710902</v>
      </c>
      <c r="T1845" s="693">
        <v>5.5E-2</v>
      </c>
      <c r="U1845" s="1083"/>
      <c r="V1845" s="694">
        <f t="shared" si="309"/>
        <v>0</v>
      </c>
      <c r="W1845" s="695">
        <f t="shared" si="307"/>
        <v>0</v>
      </c>
      <c r="X1845" s="402"/>
      <c r="Y1845" s="402"/>
      <c r="Z1845" s="402"/>
      <c r="AA1845" s="402"/>
      <c r="AB1845" s="402"/>
      <c r="AC1845" s="403">
        <f t="shared" si="310"/>
        <v>0</v>
      </c>
      <c r="AD1845" s="404">
        <f>IF($AC$2430&lt;85,AC1845,AC1845-(AC1845*'EN-TÊTE DÉLÉGUES'!$C$37))</f>
        <v>0</v>
      </c>
      <c r="AE1845" s="405">
        <f t="shared" si="308"/>
        <v>5.5E-2</v>
      </c>
      <c r="AF1845" s="406">
        <f t="shared" si="312"/>
        <v>0</v>
      </c>
      <c r="AG1845" s="407">
        <f t="shared" si="313"/>
        <v>0</v>
      </c>
    </row>
    <row r="1846" spans="1:36" s="509" customFormat="1" ht="12" customHeight="1" x14ac:dyDescent="0.15">
      <c r="A1846" s="696">
        <v>9782747096621</v>
      </c>
      <c r="B1846" s="697"/>
      <c r="C1846" s="698" t="s">
        <v>764</v>
      </c>
      <c r="D1846" s="699" t="s">
        <v>274</v>
      </c>
      <c r="E1846" s="699" t="s">
        <v>310</v>
      </c>
      <c r="F1846" s="700" t="s">
        <v>12</v>
      </c>
      <c r="G1846" s="700" t="s">
        <v>853</v>
      </c>
      <c r="H1846" s="701">
        <f>VLOOKUP(A1846,'02.04.2024'!$A$2:$D$70989,3,FALSE)</f>
        <v>0</v>
      </c>
      <c r="I1846" s="702" t="s">
        <v>377</v>
      </c>
      <c r="J1846" s="703">
        <v>300</v>
      </c>
      <c r="K1846" s="704"/>
      <c r="L1846" s="704"/>
      <c r="M1846" s="704">
        <v>43355</v>
      </c>
      <c r="N1846" s="704"/>
      <c r="O1846" s="701">
        <v>9782747096621</v>
      </c>
      <c r="P1846" s="705" t="s">
        <v>913</v>
      </c>
      <c r="Q1846" s="701">
        <v>8243659</v>
      </c>
      <c r="R1846" s="706">
        <v>10.5</v>
      </c>
      <c r="S1846" s="706">
        <f t="shared" si="311"/>
        <v>9.9526066350710902</v>
      </c>
      <c r="T1846" s="707">
        <v>5.5E-2</v>
      </c>
      <c r="U1846" s="1084"/>
      <c r="V1846" s="708">
        <f t="shared" si="309"/>
        <v>0</v>
      </c>
      <c r="W1846" s="709">
        <f t="shared" si="307"/>
        <v>0</v>
      </c>
      <c r="X1846" s="508"/>
      <c r="Y1846" s="508"/>
      <c r="Z1846" s="508"/>
      <c r="AA1846" s="508"/>
      <c r="AB1846" s="508"/>
      <c r="AC1846" s="421">
        <f t="shared" si="310"/>
        <v>0</v>
      </c>
      <c r="AD1846" s="422">
        <f>IF($AC$2430&lt;85,AC1846,AC1846-(AC1846*'EN-TÊTE DÉLÉGUES'!$C$37))</f>
        <v>0</v>
      </c>
      <c r="AE1846" s="423">
        <f t="shared" si="308"/>
        <v>5.5E-2</v>
      </c>
      <c r="AF1846" s="424">
        <f t="shared" si="312"/>
        <v>0</v>
      </c>
      <c r="AG1846" s="425">
        <f t="shared" si="313"/>
        <v>0</v>
      </c>
    </row>
    <row r="1847" spans="1:36" s="509" customFormat="1" ht="12" customHeight="1" x14ac:dyDescent="0.15">
      <c r="A1847" s="971">
        <v>9782747067539</v>
      </c>
      <c r="B1847" s="697"/>
      <c r="C1847" s="698" t="s">
        <v>764</v>
      </c>
      <c r="D1847" s="699" t="s">
        <v>274</v>
      </c>
      <c r="E1847" s="699" t="s">
        <v>310</v>
      </c>
      <c r="F1847" s="699" t="s">
        <v>12</v>
      </c>
      <c r="G1847" s="699" t="s">
        <v>854</v>
      </c>
      <c r="H1847" s="701">
        <f>VLOOKUP(A1847,'02.04.2024'!$A$2:$D$70989,3,FALSE)</f>
        <v>-1</v>
      </c>
      <c r="I1847" s="702" t="s">
        <v>378</v>
      </c>
      <c r="J1847" s="702">
        <v>200</v>
      </c>
      <c r="K1847" s="704"/>
      <c r="L1847" s="704"/>
      <c r="M1847" s="704">
        <v>42802</v>
      </c>
      <c r="N1847" s="704"/>
      <c r="O1847" s="972">
        <v>9782747067539</v>
      </c>
      <c r="P1847" s="973" t="s">
        <v>300</v>
      </c>
      <c r="Q1847" s="972">
        <v>8521662</v>
      </c>
      <c r="R1847" s="706">
        <v>10.5</v>
      </c>
      <c r="S1847" s="706">
        <f t="shared" si="311"/>
        <v>9.9526066350710902</v>
      </c>
      <c r="T1847" s="974">
        <v>5.5E-2</v>
      </c>
      <c r="U1847" s="1084"/>
      <c r="V1847" s="708">
        <f t="shared" si="309"/>
        <v>0</v>
      </c>
      <c r="W1847" s="709">
        <f t="shared" si="307"/>
        <v>0</v>
      </c>
      <c r="X1847" s="508"/>
      <c r="Y1847" s="508"/>
      <c r="Z1847" s="508"/>
      <c r="AA1847" s="508"/>
      <c r="AB1847" s="508"/>
      <c r="AC1847" s="403">
        <f t="shared" si="310"/>
        <v>0</v>
      </c>
      <c r="AD1847" s="404">
        <f>IF($AC$2430&lt;85,AC1847,AC1847-(AC1847*'EN-TÊTE DÉLÉGUES'!$C$37))</f>
        <v>0</v>
      </c>
      <c r="AE1847" s="405">
        <f t="shared" si="308"/>
        <v>5.5E-2</v>
      </c>
      <c r="AF1847" s="406">
        <f t="shared" si="312"/>
        <v>0</v>
      </c>
      <c r="AG1847" s="407">
        <f t="shared" si="313"/>
        <v>0</v>
      </c>
    </row>
    <row r="1848" spans="1:36" s="408" customFormat="1" ht="12" customHeight="1" x14ac:dyDescent="0.15">
      <c r="A1848" s="683">
        <v>9791036310119</v>
      </c>
      <c r="B1848" s="684"/>
      <c r="C1848" s="685" t="s">
        <v>764</v>
      </c>
      <c r="D1848" s="686" t="s">
        <v>274</v>
      </c>
      <c r="E1848" s="686" t="s">
        <v>310</v>
      </c>
      <c r="F1848" s="686" t="s">
        <v>2932</v>
      </c>
      <c r="G1848" s="686" t="s">
        <v>1727</v>
      </c>
      <c r="H1848" s="687">
        <f>VLOOKUP(A1848,'02.04.2024'!$A$2:$D$70989,3,FALSE)</f>
        <v>843</v>
      </c>
      <c r="I1848" s="688"/>
      <c r="J1848" s="688">
        <v>200</v>
      </c>
      <c r="K1848" s="710"/>
      <c r="L1848" s="689"/>
      <c r="M1848" s="689">
        <v>43992</v>
      </c>
      <c r="N1848" s="689"/>
      <c r="O1848" s="690">
        <v>9791036310119</v>
      </c>
      <c r="P1848" s="691" t="s">
        <v>1728</v>
      </c>
      <c r="Q1848" s="690">
        <v>4564662</v>
      </c>
      <c r="R1848" s="692">
        <v>8.3000000000000007</v>
      </c>
      <c r="S1848" s="692">
        <f t="shared" si="311"/>
        <v>7.867298578199053</v>
      </c>
      <c r="T1848" s="693">
        <v>5.5E-2</v>
      </c>
      <c r="U1848" s="1083"/>
      <c r="V1848" s="694">
        <f t="shared" si="309"/>
        <v>0</v>
      </c>
      <c r="W1848" s="695">
        <f t="shared" si="307"/>
        <v>0</v>
      </c>
      <c r="X1848" s="402"/>
      <c r="Y1848" s="402"/>
      <c r="Z1848" s="402"/>
      <c r="AA1848" s="402"/>
      <c r="AB1848" s="402"/>
      <c r="AC1848" s="403">
        <f t="shared" si="310"/>
        <v>0</v>
      </c>
      <c r="AD1848" s="404">
        <f>IF($AC$2430&lt;85,AC1848,AC1848-(AC1848*'EN-TÊTE DÉLÉGUES'!$C$37))</f>
        <v>0</v>
      </c>
      <c r="AE1848" s="405">
        <f t="shared" si="308"/>
        <v>5.5E-2</v>
      </c>
      <c r="AF1848" s="406">
        <f t="shared" si="312"/>
        <v>0</v>
      </c>
      <c r="AG1848" s="407">
        <f t="shared" si="313"/>
        <v>0</v>
      </c>
    </row>
    <row r="1849" spans="1:36" s="408" customFormat="1" ht="12" customHeight="1" x14ac:dyDescent="0.15">
      <c r="A1849" s="683">
        <v>9791036310126</v>
      </c>
      <c r="B1849" s="684"/>
      <c r="C1849" s="685" t="s">
        <v>764</v>
      </c>
      <c r="D1849" s="686" t="s">
        <v>274</v>
      </c>
      <c r="E1849" s="686" t="s">
        <v>310</v>
      </c>
      <c r="F1849" s="686" t="s">
        <v>2932</v>
      </c>
      <c r="G1849" s="686" t="s">
        <v>2487</v>
      </c>
      <c r="H1849" s="687">
        <f>VLOOKUP(A1849,'02.04.2024'!$A$2:$D$70989,3,FALSE)</f>
        <v>259</v>
      </c>
      <c r="I1849" s="688"/>
      <c r="J1849" s="688">
        <v>200</v>
      </c>
      <c r="K1849" s="689"/>
      <c r="L1849" s="689"/>
      <c r="M1849" s="689">
        <v>44230</v>
      </c>
      <c r="N1849" s="689"/>
      <c r="O1849" s="690">
        <v>9791036310126</v>
      </c>
      <c r="P1849" s="691" t="s">
        <v>2486</v>
      </c>
      <c r="Q1849" s="690">
        <v>4564785</v>
      </c>
      <c r="R1849" s="692">
        <v>8.3000000000000007</v>
      </c>
      <c r="S1849" s="692">
        <f t="shared" si="311"/>
        <v>7.867298578199053</v>
      </c>
      <c r="T1849" s="693">
        <v>5.5E-2</v>
      </c>
      <c r="U1849" s="1083"/>
      <c r="V1849" s="694">
        <f t="shared" si="309"/>
        <v>0</v>
      </c>
      <c r="W1849" s="695">
        <f t="shared" si="307"/>
        <v>0</v>
      </c>
      <c r="X1849" s="402"/>
      <c r="Y1849" s="402"/>
      <c r="Z1849" s="402"/>
      <c r="AA1849" s="402"/>
      <c r="AB1849" s="402"/>
      <c r="AC1849" s="403">
        <f t="shared" si="310"/>
        <v>0</v>
      </c>
      <c r="AD1849" s="404">
        <f>IF($AC$2430&lt;85,AC1849,AC1849-(AC1849*'EN-TÊTE DÉLÉGUES'!$C$37))</f>
        <v>0</v>
      </c>
      <c r="AE1849" s="405">
        <f t="shared" si="308"/>
        <v>5.5E-2</v>
      </c>
      <c r="AF1849" s="406">
        <f t="shared" si="312"/>
        <v>0</v>
      </c>
      <c r="AG1849" s="407">
        <f t="shared" si="313"/>
        <v>0</v>
      </c>
    </row>
    <row r="1850" spans="1:36" s="408" customFormat="1" ht="12" customHeight="1" x14ac:dyDescent="0.15">
      <c r="A1850" s="683">
        <v>9791036330520</v>
      </c>
      <c r="B1850" s="684"/>
      <c r="C1850" s="685" t="s">
        <v>764</v>
      </c>
      <c r="D1850" s="686" t="s">
        <v>274</v>
      </c>
      <c r="E1850" s="686" t="s">
        <v>310</v>
      </c>
      <c r="F1850" s="686" t="s">
        <v>2932</v>
      </c>
      <c r="G1850" s="686" t="s">
        <v>2933</v>
      </c>
      <c r="H1850" s="687">
        <f>VLOOKUP(A1850,'02.04.2024'!$A$2:$D$70989,3,FALSE)</f>
        <v>831</v>
      </c>
      <c r="I1850" s="688"/>
      <c r="J1850" s="688">
        <v>200</v>
      </c>
      <c r="K1850" s="689"/>
      <c r="L1850" s="689"/>
      <c r="M1850" s="689">
        <v>44482</v>
      </c>
      <c r="N1850" s="689"/>
      <c r="O1850" s="690">
        <v>9791036330520</v>
      </c>
      <c r="P1850" s="691" t="s">
        <v>2934</v>
      </c>
      <c r="Q1850" s="690">
        <v>3825818</v>
      </c>
      <c r="R1850" s="692">
        <v>8.3000000000000007</v>
      </c>
      <c r="S1850" s="692">
        <f t="shared" si="311"/>
        <v>7.867298578199053</v>
      </c>
      <c r="T1850" s="693">
        <v>5.5E-2</v>
      </c>
      <c r="U1850" s="1083"/>
      <c r="V1850" s="694">
        <f t="shared" si="309"/>
        <v>0</v>
      </c>
      <c r="W1850" s="695">
        <f t="shared" si="307"/>
        <v>0</v>
      </c>
      <c r="X1850" s="402"/>
      <c r="Y1850" s="402"/>
      <c r="Z1850" s="402"/>
      <c r="AA1850" s="402"/>
      <c r="AB1850" s="402"/>
      <c r="AC1850" s="403">
        <f t="shared" si="310"/>
        <v>0</v>
      </c>
      <c r="AD1850" s="404">
        <f>IF($AC$2430&lt;85,AC1850,AC1850-(AC1850*'EN-TÊTE DÉLÉGUES'!$C$37))</f>
        <v>0</v>
      </c>
      <c r="AE1850" s="405">
        <f t="shared" si="308"/>
        <v>5.5E-2</v>
      </c>
      <c r="AF1850" s="406">
        <f t="shared" si="312"/>
        <v>0</v>
      </c>
      <c r="AG1850" s="407">
        <f t="shared" si="313"/>
        <v>0</v>
      </c>
    </row>
    <row r="1851" spans="1:36" s="408" customFormat="1" ht="12" customHeight="1" x14ac:dyDescent="0.15">
      <c r="A1851" s="683">
        <v>9791036353536</v>
      </c>
      <c r="B1851" s="684"/>
      <c r="C1851" s="685" t="s">
        <v>764</v>
      </c>
      <c r="D1851" s="686" t="s">
        <v>274</v>
      </c>
      <c r="E1851" s="686" t="s">
        <v>310</v>
      </c>
      <c r="F1851" s="686" t="s">
        <v>2932</v>
      </c>
      <c r="G1851" s="686" t="s">
        <v>4387</v>
      </c>
      <c r="H1851" s="687">
        <f>VLOOKUP(A1851,'02.04.2024'!$A$2:$D$70989,3,FALSE)</f>
        <v>1006</v>
      </c>
      <c r="I1851" s="688"/>
      <c r="J1851" s="688">
        <v>200</v>
      </c>
      <c r="K1851" s="689"/>
      <c r="L1851" s="689"/>
      <c r="M1851" s="689">
        <v>44937</v>
      </c>
      <c r="N1851" s="689"/>
      <c r="O1851" s="690">
        <v>9791036353536</v>
      </c>
      <c r="P1851" s="711" t="s">
        <v>4102</v>
      </c>
      <c r="Q1851" s="712">
        <v>7463030</v>
      </c>
      <c r="R1851" s="692">
        <v>8.3000000000000007</v>
      </c>
      <c r="S1851" s="692">
        <f t="shared" si="311"/>
        <v>7.867298578199053</v>
      </c>
      <c r="T1851" s="693">
        <v>5.5E-2</v>
      </c>
      <c r="U1851" s="1083"/>
      <c r="V1851" s="694">
        <f t="shared" si="309"/>
        <v>0</v>
      </c>
      <c r="W1851" s="695">
        <f t="shared" si="307"/>
        <v>0</v>
      </c>
      <c r="X1851" s="402"/>
      <c r="Y1851" s="402"/>
      <c r="Z1851" s="402"/>
      <c r="AA1851" s="402"/>
      <c r="AB1851" s="402"/>
      <c r="AC1851" s="453">
        <f t="shared" si="310"/>
        <v>0</v>
      </c>
      <c r="AD1851" s="454">
        <f>IF($AC$2430&lt;85,AC1851,AC1851-(AC1851*'EN-TÊTE DÉLÉGUES'!$C$37))</f>
        <v>0</v>
      </c>
      <c r="AE1851" s="455">
        <f t="shared" si="308"/>
        <v>5.5E-2</v>
      </c>
      <c r="AF1851" s="456">
        <f t="shared" si="312"/>
        <v>0</v>
      </c>
      <c r="AG1851" s="457">
        <f t="shared" si="313"/>
        <v>0</v>
      </c>
    </row>
    <row r="1852" spans="1:36" s="408" customFormat="1" ht="12" customHeight="1" x14ac:dyDescent="0.15">
      <c r="A1852" s="683">
        <v>9791036311062</v>
      </c>
      <c r="B1852" s="684"/>
      <c r="C1852" s="713" t="s">
        <v>706</v>
      </c>
      <c r="D1852" s="686" t="s">
        <v>274</v>
      </c>
      <c r="E1852" s="686" t="s">
        <v>310</v>
      </c>
      <c r="F1852" s="686" t="s">
        <v>16</v>
      </c>
      <c r="G1852" s="686" t="s">
        <v>1730</v>
      </c>
      <c r="H1852" s="687">
        <f>VLOOKUP(A1852,'02.04.2024'!$A$2:$D$70989,3,FALSE)</f>
        <v>1921</v>
      </c>
      <c r="I1852" s="688"/>
      <c r="J1852" s="688">
        <v>200</v>
      </c>
      <c r="K1852" s="689"/>
      <c r="L1852" s="689"/>
      <c r="M1852" s="689">
        <v>43565</v>
      </c>
      <c r="N1852" s="689"/>
      <c r="O1852" s="690">
        <v>9791036311062</v>
      </c>
      <c r="P1852" s="691" t="s">
        <v>1729</v>
      </c>
      <c r="Q1852" s="690">
        <v>5208104</v>
      </c>
      <c r="R1852" s="692">
        <v>9.4</v>
      </c>
      <c r="S1852" s="692">
        <f t="shared" si="311"/>
        <v>8.9099526066350716</v>
      </c>
      <c r="T1852" s="693">
        <v>5.5E-2</v>
      </c>
      <c r="U1852" s="1083"/>
      <c r="V1852" s="694">
        <f t="shared" si="309"/>
        <v>0</v>
      </c>
      <c r="W1852" s="695">
        <f t="shared" si="307"/>
        <v>0</v>
      </c>
      <c r="X1852" s="402"/>
      <c r="Y1852" s="402"/>
      <c r="Z1852" s="402"/>
      <c r="AA1852" s="402"/>
      <c r="AB1852" s="402"/>
      <c r="AC1852" s="403">
        <f t="shared" si="310"/>
        <v>0</v>
      </c>
      <c r="AD1852" s="404">
        <f>IF($AC$2430&lt;85,AC1852,AC1852-(AC1852*'EN-TÊTE DÉLÉGUES'!$C$37))</f>
        <v>0</v>
      </c>
      <c r="AE1852" s="405">
        <f t="shared" si="308"/>
        <v>5.5E-2</v>
      </c>
      <c r="AF1852" s="406">
        <f t="shared" si="312"/>
        <v>0</v>
      </c>
      <c r="AG1852" s="407">
        <f t="shared" si="313"/>
        <v>0</v>
      </c>
    </row>
    <row r="1853" spans="1:36" s="408" customFormat="1" ht="12" customHeight="1" x14ac:dyDescent="0.15">
      <c r="A1853" s="683">
        <v>9791036311055</v>
      </c>
      <c r="B1853" s="684"/>
      <c r="C1853" s="713" t="s">
        <v>706</v>
      </c>
      <c r="D1853" s="686" t="s">
        <v>274</v>
      </c>
      <c r="E1853" s="686" t="s">
        <v>310</v>
      </c>
      <c r="F1853" s="686" t="s">
        <v>16</v>
      </c>
      <c r="G1853" s="686" t="s">
        <v>1731</v>
      </c>
      <c r="H1853" s="687">
        <f>VLOOKUP(A1853,'02.04.2024'!$A$2:$D$70989,3,FALSE)</f>
        <v>1130</v>
      </c>
      <c r="I1853" s="688"/>
      <c r="J1853" s="688">
        <v>200</v>
      </c>
      <c r="K1853" s="689"/>
      <c r="L1853" s="689"/>
      <c r="M1853" s="689">
        <v>43565</v>
      </c>
      <c r="N1853" s="689"/>
      <c r="O1853" s="690">
        <v>9791036311055</v>
      </c>
      <c r="P1853" s="691" t="s">
        <v>1732</v>
      </c>
      <c r="Q1853" s="690">
        <v>5207981</v>
      </c>
      <c r="R1853" s="692">
        <v>9.4</v>
      </c>
      <c r="S1853" s="692">
        <f t="shared" si="311"/>
        <v>8.9099526066350716</v>
      </c>
      <c r="T1853" s="693">
        <v>5.5E-2</v>
      </c>
      <c r="U1853" s="1083"/>
      <c r="V1853" s="694">
        <f t="shared" si="309"/>
        <v>0</v>
      </c>
      <c r="W1853" s="695">
        <f t="shared" si="307"/>
        <v>0</v>
      </c>
      <c r="X1853" s="402"/>
      <c r="Y1853" s="402"/>
      <c r="Z1853" s="402"/>
      <c r="AA1853" s="402"/>
      <c r="AB1853" s="402"/>
      <c r="AC1853" s="403">
        <f t="shared" si="310"/>
        <v>0</v>
      </c>
      <c r="AD1853" s="404">
        <f>IF($AC$2430&lt;85,AC1853,AC1853-(AC1853*'EN-TÊTE DÉLÉGUES'!$C$37))</f>
        <v>0</v>
      </c>
      <c r="AE1853" s="405">
        <f t="shared" si="308"/>
        <v>5.5E-2</v>
      </c>
      <c r="AF1853" s="406">
        <f t="shared" si="312"/>
        <v>0</v>
      </c>
      <c r="AG1853" s="407">
        <f t="shared" si="313"/>
        <v>0</v>
      </c>
    </row>
    <row r="1854" spans="1:36" s="408" customFormat="1" ht="12" customHeight="1" x14ac:dyDescent="0.15">
      <c r="A1854" s="683">
        <v>9791036312670</v>
      </c>
      <c r="B1854" s="684"/>
      <c r="C1854" s="713" t="s">
        <v>706</v>
      </c>
      <c r="D1854" s="686" t="s">
        <v>274</v>
      </c>
      <c r="E1854" s="686" t="s">
        <v>310</v>
      </c>
      <c r="F1854" s="686" t="s">
        <v>16</v>
      </c>
      <c r="G1854" s="686" t="s">
        <v>1733</v>
      </c>
      <c r="H1854" s="687">
        <f>VLOOKUP(A1854,'02.04.2024'!$A$2:$D$70989,3,FALSE)</f>
        <v>1127</v>
      </c>
      <c r="I1854" s="688"/>
      <c r="J1854" s="688">
        <v>200</v>
      </c>
      <c r="K1854" s="689"/>
      <c r="L1854" s="689"/>
      <c r="M1854" s="689">
        <v>43740</v>
      </c>
      <c r="N1854" s="689"/>
      <c r="O1854" s="683">
        <v>9791036312670</v>
      </c>
      <c r="P1854" s="691" t="s">
        <v>1467</v>
      </c>
      <c r="Q1854" s="690">
        <v>6411570</v>
      </c>
      <c r="R1854" s="692">
        <v>9.4</v>
      </c>
      <c r="S1854" s="692">
        <f t="shared" si="311"/>
        <v>8.9099526066350716</v>
      </c>
      <c r="T1854" s="693">
        <v>5.5E-2</v>
      </c>
      <c r="U1854" s="1083"/>
      <c r="V1854" s="694">
        <f t="shared" si="309"/>
        <v>0</v>
      </c>
      <c r="W1854" s="695">
        <f t="shared" si="307"/>
        <v>0</v>
      </c>
      <c r="X1854" s="402"/>
      <c r="Y1854" s="402"/>
      <c r="Z1854" s="402"/>
      <c r="AA1854" s="402"/>
      <c r="AB1854" s="402"/>
      <c r="AC1854" s="403">
        <f t="shared" si="310"/>
        <v>0</v>
      </c>
      <c r="AD1854" s="404">
        <f>IF($AC$2430&lt;85,AC1854,AC1854-(AC1854*'EN-TÊTE DÉLÉGUES'!$C$37))</f>
        <v>0</v>
      </c>
      <c r="AE1854" s="405">
        <f t="shared" si="308"/>
        <v>5.5E-2</v>
      </c>
      <c r="AF1854" s="406">
        <f t="shared" si="312"/>
        <v>0</v>
      </c>
      <c r="AG1854" s="407">
        <f t="shared" si="313"/>
        <v>0</v>
      </c>
    </row>
    <row r="1855" spans="1:36" s="408" customFormat="1" ht="12" customHeight="1" x14ac:dyDescent="0.15">
      <c r="A1855" s="683">
        <v>9791036312687</v>
      </c>
      <c r="B1855" s="684"/>
      <c r="C1855" s="713" t="s">
        <v>706</v>
      </c>
      <c r="D1855" s="686" t="s">
        <v>274</v>
      </c>
      <c r="E1855" s="686" t="s">
        <v>310</v>
      </c>
      <c r="F1855" s="686" t="s">
        <v>16</v>
      </c>
      <c r="G1855" s="686" t="s">
        <v>1734</v>
      </c>
      <c r="H1855" s="687">
        <f>VLOOKUP(A1855,'02.04.2024'!$A$2:$D$70989,3,FALSE)</f>
        <v>192</v>
      </c>
      <c r="I1855" s="688"/>
      <c r="J1855" s="688">
        <v>200</v>
      </c>
      <c r="K1855" s="689"/>
      <c r="L1855" s="689"/>
      <c r="M1855" s="689">
        <v>43740</v>
      </c>
      <c r="N1855" s="689"/>
      <c r="O1855" s="683">
        <v>9791036312687</v>
      </c>
      <c r="P1855" s="691" t="s">
        <v>1466</v>
      </c>
      <c r="Q1855" s="690">
        <v>6411693</v>
      </c>
      <c r="R1855" s="692">
        <v>9.4</v>
      </c>
      <c r="S1855" s="692">
        <f t="shared" si="311"/>
        <v>8.9099526066350716</v>
      </c>
      <c r="T1855" s="693">
        <v>5.5E-2</v>
      </c>
      <c r="U1855" s="1083"/>
      <c r="V1855" s="694">
        <f t="shared" si="309"/>
        <v>0</v>
      </c>
      <c r="W1855" s="695">
        <f t="shared" si="307"/>
        <v>0</v>
      </c>
      <c r="X1855" s="402"/>
      <c r="Y1855" s="402"/>
      <c r="Z1855" s="402"/>
      <c r="AA1855" s="402"/>
      <c r="AB1855" s="402"/>
      <c r="AC1855" s="403">
        <f t="shared" si="310"/>
        <v>0</v>
      </c>
      <c r="AD1855" s="404">
        <f>IF($AC$2430&lt;85,AC1855,AC1855-(AC1855*'EN-TÊTE DÉLÉGUES'!$C$37))</f>
        <v>0</v>
      </c>
      <c r="AE1855" s="405">
        <f t="shared" si="308"/>
        <v>5.5E-2</v>
      </c>
      <c r="AF1855" s="406">
        <f t="shared" si="312"/>
        <v>0</v>
      </c>
      <c r="AG1855" s="407">
        <f t="shared" si="313"/>
        <v>0</v>
      </c>
    </row>
    <row r="1856" spans="1:36" s="408" customFormat="1" ht="12" customHeight="1" x14ac:dyDescent="0.15">
      <c r="A1856" s="683">
        <v>9791036316005</v>
      </c>
      <c r="B1856" s="684"/>
      <c r="C1856" s="713" t="s">
        <v>706</v>
      </c>
      <c r="D1856" s="686" t="s">
        <v>274</v>
      </c>
      <c r="E1856" s="686" t="s">
        <v>310</v>
      </c>
      <c r="F1856" s="686" t="s">
        <v>16</v>
      </c>
      <c r="G1856" s="686" t="s">
        <v>1983</v>
      </c>
      <c r="H1856" s="687">
        <f>VLOOKUP(A1856,'02.04.2024'!$A$2:$D$70989,3,FALSE)</f>
        <v>828</v>
      </c>
      <c r="I1856" s="688"/>
      <c r="J1856" s="688">
        <v>300</v>
      </c>
      <c r="K1856" s="689"/>
      <c r="L1856" s="689"/>
      <c r="M1856" s="689">
        <v>43852</v>
      </c>
      <c r="N1856" s="714"/>
      <c r="O1856" s="683">
        <v>9791036316005</v>
      </c>
      <c r="P1856" s="691" t="s">
        <v>1735</v>
      </c>
      <c r="Q1856" s="690">
        <v>1464194</v>
      </c>
      <c r="R1856" s="692">
        <v>9.4</v>
      </c>
      <c r="S1856" s="692">
        <f t="shared" si="311"/>
        <v>8.9099526066350716</v>
      </c>
      <c r="T1856" s="693">
        <v>5.5E-2</v>
      </c>
      <c r="U1856" s="1083"/>
      <c r="V1856" s="694">
        <f t="shared" si="309"/>
        <v>0</v>
      </c>
      <c r="W1856" s="695">
        <f t="shared" si="307"/>
        <v>0</v>
      </c>
      <c r="X1856" s="402"/>
      <c r="Y1856" s="402"/>
      <c r="Z1856" s="402"/>
      <c r="AA1856" s="402"/>
      <c r="AB1856" s="402"/>
      <c r="AC1856" s="403">
        <f t="shared" si="310"/>
        <v>0</v>
      </c>
      <c r="AD1856" s="404">
        <f>IF($AC$2430&lt;85,AC1856,AC1856-(AC1856*'EN-TÊTE DÉLÉGUES'!$C$37))</f>
        <v>0</v>
      </c>
      <c r="AE1856" s="405">
        <f t="shared" si="308"/>
        <v>5.5E-2</v>
      </c>
      <c r="AF1856" s="406">
        <f t="shared" si="312"/>
        <v>0</v>
      </c>
      <c r="AG1856" s="407">
        <f t="shared" si="313"/>
        <v>0</v>
      </c>
    </row>
    <row r="1857" spans="1:33" s="408" customFormat="1" ht="12" customHeight="1" x14ac:dyDescent="0.15">
      <c r="A1857" s="683">
        <v>9791036316012</v>
      </c>
      <c r="B1857" s="684"/>
      <c r="C1857" s="713" t="s">
        <v>706</v>
      </c>
      <c r="D1857" s="686" t="s">
        <v>274</v>
      </c>
      <c r="E1857" s="686" t="s">
        <v>310</v>
      </c>
      <c r="F1857" s="686" t="s">
        <v>16</v>
      </c>
      <c r="G1857" s="686" t="s">
        <v>1982</v>
      </c>
      <c r="H1857" s="687">
        <f>VLOOKUP(A1857,'02.04.2024'!$A$2:$D$70989,3,FALSE)</f>
        <v>30</v>
      </c>
      <c r="I1857" s="688"/>
      <c r="J1857" s="688">
        <v>200</v>
      </c>
      <c r="K1857" s="689"/>
      <c r="L1857" s="689"/>
      <c r="M1857" s="689">
        <v>43852</v>
      </c>
      <c r="N1857" s="714"/>
      <c r="O1857" s="683">
        <v>9791036316012</v>
      </c>
      <c r="P1857" s="691" t="s">
        <v>1736</v>
      </c>
      <c r="Q1857" s="690">
        <v>1491771</v>
      </c>
      <c r="R1857" s="692">
        <v>9.4</v>
      </c>
      <c r="S1857" s="692">
        <f t="shared" si="311"/>
        <v>8.9099526066350716</v>
      </c>
      <c r="T1857" s="693">
        <v>5.5E-2</v>
      </c>
      <c r="U1857" s="1083"/>
      <c r="V1857" s="694">
        <f t="shared" si="309"/>
        <v>0</v>
      </c>
      <c r="W1857" s="695">
        <f t="shared" si="307"/>
        <v>0</v>
      </c>
      <c r="X1857" s="402"/>
      <c r="Y1857" s="402"/>
      <c r="Z1857" s="402"/>
      <c r="AA1857" s="402"/>
      <c r="AB1857" s="402"/>
      <c r="AC1857" s="403">
        <f t="shared" si="310"/>
        <v>0</v>
      </c>
      <c r="AD1857" s="404">
        <f>IF($AC$2430&lt;85,AC1857,AC1857-(AC1857*'EN-TÊTE DÉLÉGUES'!$C$37))</f>
        <v>0</v>
      </c>
      <c r="AE1857" s="405">
        <f t="shared" si="308"/>
        <v>5.5E-2</v>
      </c>
      <c r="AF1857" s="406">
        <f t="shared" si="312"/>
        <v>0</v>
      </c>
      <c r="AG1857" s="407">
        <f t="shared" si="313"/>
        <v>0</v>
      </c>
    </row>
    <row r="1858" spans="1:33" s="408" customFormat="1" ht="12" customHeight="1" x14ac:dyDescent="0.15">
      <c r="A1858" s="683">
        <v>9791036323911</v>
      </c>
      <c r="B1858" s="684"/>
      <c r="C1858" s="713" t="s">
        <v>706</v>
      </c>
      <c r="D1858" s="686" t="s">
        <v>274</v>
      </c>
      <c r="E1858" s="686" t="s">
        <v>310</v>
      </c>
      <c r="F1858" s="686" t="s">
        <v>16</v>
      </c>
      <c r="G1858" s="686" t="s">
        <v>2463</v>
      </c>
      <c r="H1858" s="687">
        <f>VLOOKUP(A1858,'02.04.2024'!$A$2:$D$70989,3,FALSE)</f>
        <v>1271</v>
      </c>
      <c r="I1858" s="688"/>
      <c r="J1858" s="688">
        <v>200</v>
      </c>
      <c r="K1858" s="689"/>
      <c r="L1858" s="689"/>
      <c r="M1858" s="689">
        <v>44216</v>
      </c>
      <c r="N1858" s="689"/>
      <c r="O1858" s="690">
        <v>9791036323911</v>
      </c>
      <c r="P1858" s="691" t="s">
        <v>2462</v>
      </c>
      <c r="Q1858" s="690">
        <v>6299444</v>
      </c>
      <c r="R1858" s="692">
        <v>9.4</v>
      </c>
      <c r="S1858" s="692">
        <f t="shared" si="311"/>
        <v>8.9099526066350716</v>
      </c>
      <c r="T1858" s="693">
        <v>5.5E-2</v>
      </c>
      <c r="U1858" s="1083"/>
      <c r="V1858" s="694">
        <f t="shared" si="309"/>
        <v>0</v>
      </c>
      <c r="W1858" s="695">
        <f t="shared" ref="W1858:W1921" si="314">$R1858*$U1858</f>
        <v>0</v>
      </c>
      <c r="X1858" s="402"/>
      <c r="Y1858" s="402"/>
      <c r="Z1858" s="402"/>
      <c r="AA1858" s="402"/>
      <c r="AB1858" s="402"/>
      <c r="AC1858" s="403">
        <f t="shared" si="310"/>
        <v>0</v>
      </c>
      <c r="AD1858" s="404">
        <f>IF($AC$2430&lt;85,AC1858,AC1858-(AC1858*'EN-TÊTE DÉLÉGUES'!$C$37))</f>
        <v>0</v>
      </c>
      <c r="AE1858" s="405">
        <f t="shared" ref="AE1858:AE1921" si="315">IF(T1858=5.5%,0.055,IF(T1858=20%,0.2))</f>
        <v>5.5E-2</v>
      </c>
      <c r="AF1858" s="406">
        <f t="shared" si="312"/>
        <v>0</v>
      </c>
      <c r="AG1858" s="407">
        <f t="shared" si="313"/>
        <v>0</v>
      </c>
    </row>
    <row r="1859" spans="1:33" s="408" customFormat="1" ht="12" customHeight="1" x14ac:dyDescent="0.15">
      <c r="A1859" s="683">
        <v>9791036342103</v>
      </c>
      <c r="B1859" s="684"/>
      <c r="C1859" s="713" t="s">
        <v>706</v>
      </c>
      <c r="D1859" s="686" t="s">
        <v>274</v>
      </c>
      <c r="E1859" s="686" t="s">
        <v>310</v>
      </c>
      <c r="F1859" s="686" t="s">
        <v>16</v>
      </c>
      <c r="G1859" s="686" t="s">
        <v>3454</v>
      </c>
      <c r="H1859" s="687">
        <f>VLOOKUP(A1859,'02.04.2024'!$A$2:$D$70989,3,FALSE)</f>
        <v>1653</v>
      </c>
      <c r="I1859" s="688"/>
      <c r="J1859" s="688">
        <v>200</v>
      </c>
      <c r="K1859" s="689"/>
      <c r="L1859" s="689"/>
      <c r="M1859" s="689">
        <v>44622</v>
      </c>
      <c r="N1859" s="689"/>
      <c r="O1859" s="690">
        <v>9791036342103</v>
      </c>
      <c r="P1859" s="691" t="s">
        <v>3453</v>
      </c>
      <c r="Q1859" s="690">
        <v>8581161</v>
      </c>
      <c r="R1859" s="692">
        <v>9.4</v>
      </c>
      <c r="S1859" s="692">
        <f t="shared" si="311"/>
        <v>8.9099526066350716</v>
      </c>
      <c r="T1859" s="693">
        <v>5.5E-2</v>
      </c>
      <c r="U1859" s="1083"/>
      <c r="V1859" s="694">
        <f t="shared" si="309"/>
        <v>0</v>
      </c>
      <c r="W1859" s="695">
        <f t="shared" si="314"/>
        <v>0</v>
      </c>
      <c r="X1859" s="402"/>
      <c r="Y1859" s="402"/>
      <c r="Z1859" s="402"/>
      <c r="AA1859" s="402"/>
      <c r="AB1859" s="402"/>
      <c r="AC1859" s="403">
        <f t="shared" si="310"/>
        <v>0</v>
      </c>
      <c r="AD1859" s="404">
        <f>IF($AC$2430&lt;85,AC1859,AC1859-(AC1859*'EN-TÊTE DÉLÉGUES'!$C$37))</f>
        <v>0</v>
      </c>
      <c r="AE1859" s="405">
        <f t="shared" si="315"/>
        <v>5.5E-2</v>
      </c>
      <c r="AF1859" s="406">
        <f t="shared" si="312"/>
        <v>0</v>
      </c>
      <c r="AG1859" s="407">
        <f t="shared" si="313"/>
        <v>0</v>
      </c>
    </row>
    <row r="1860" spans="1:33" s="408" customFormat="1" ht="12" customHeight="1" x14ac:dyDescent="0.15">
      <c r="A1860" s="683">
        <v>9791036350504</v>
      </c>
      <c r="B1860" s="684"/>
      <c r="C1860" s="713" t="s">
        <v>706</v>
      </c>
      <c r="D1860" s="686" t="s">
        <v>274</v>
      </c>
      <c r="E1860" s="686" t="s">
        <v>310</v>
      </c>
      <c r="F1860" s="686" t="s">
        <v>16</v>
      </c>
      <c r="G1860" s="686" t="s">
        <v>3727</v>
      </c>
      <c r="H1860" s="687">
        <f>VLOOKUP(A1860,'02.04.2024'!$A$2:$D$70989,3,FALSE)</f>
        <v>1062</v>
      </c>
      <c r="I1860" s="688"/>
      <c r="J1860" s="688">
        <v>200</v>
      </c>
      <c r="K1860" s="689"/>
      <c r="L1860" s="689"/>
      <c r="M1860" s="689">
        <v>44797</v>
      </c>
      <c r="N1860" s="689"/>
      <c r="O1860" s="690">
        <v>9791036350504</v>
      </c>
      <c r="P1860" s="691" t="s">
        <v>3728</v>
      </c>
      <c r="Q1860" s="690">
        <v>5294625</v>
      </c>
      <c r="R1860" s="692">
        <v>9.4</v>
      </c>
      <c r="S1860" s="692">
        <f t="shared" si="311"/>
        <v>8.9099526066350716</v>
      </c>
      <c r="T1860" s="693">
        <v>5.5E-2</v>
      </c>
      <c r="U1860" s="1083"/>
      <c r="V1860" s="694">
        <f t="shared" si="309"/>
        <v>0</v>
      </c>
      <c r="W1860" s="695">
        <f t="shared" si="314"/>
        <v>0</v>
      </c>
      <c r="X1860" s="402"/>
      <c r="Y1860" s="402"/>
      <c r="Z1860" s="402"/>
      <c r="AA1860" s="402"/>
      <c r="AB1860" s="402"/>
      <c r="AC1860" s="453">
        <f t="shared" si="310"/>
        <v>0</v>
      </c>
      <c r="AD1860" s="454">
        <f>IF($AC$2430&lt;85,AC1860,AC1860-(AC1860*'EN-TÊTE DÉLÉGUES'!$C$37))</f>
        <v>0</v>
      </c>
      <c r="AE1860" s="455">
        <f t="shared" si="315"/>
        <v>5.5E-2</v>
      </c>
      <c r="AF1860" s="456">
        <f t="shared" si="312"/>
        <v>0</v>
      </c>
      <c r="AG1860" s="457">
        <f t="shared" si="313"/>
        <v>0</v>
      </c>
    </row>
    <row r="1861" spans="1:33" s="446" customFormat="1" ht="12" customHeight="1" x14ac:dyDescent="0.15">
      <c r="A1861" s="715">
        <v>9791036365379</v>
      </c>
      <c r="B1861" s="716"/>
      <c r="C1861" s="717" t="s">
        <v>706</v>
      </c>
      <c r="D1861" s="717" t="s">
        <v>274</v>
      </c>
      <c r="E1861" s="717" t="s">
        <v>310</v>
      </c>
      <c r="F1861" s="717" t="s">
        <v>16</v>
      </c>
      <c r="G1861" s="717" t="s">
        <v>4980</v>
      </c>
      <c r="H1861" s="718">
        <f>VLOOKUP(A1861,'02.04.2024'!$A$2:$D$70989,3,FALSE)</f>
        <v>2175</v>
      </c>
      <c r="I1861" s="716"/>
      <c r="J1861" s="716">
        <v>200</v>
      </c>
      <c r="K1861" s="719"/>
      <c r="L1861" s="719"/>
      <c r="M1861" s="719">
        <v>45301</v>
      </c>
      <c r="N1861" s="719" t="s">
        <v>1811</v>
      </c>
      <c r="O1861" s="715">
        <v>9791036365379</v>
      </c>
      <c r="P1861" s="720" t="s">
        <v>4981</v>
      </c>
      <c r="Q1861" s="721">
        <v>3257330</v>
      </c>
      <c r="R1861" s="722">
        <v>9.4</v>
      </c>
      <c r="S1861" s="722">
        <f t="shared" si="311"/>
        <v>8.9099526066350716</v>
      </c>
      <c r="T1861" s="723">
        <v>5.5E-2</v>
      </c>
      <c r="U1861" s="1094"/>
      <c r="V1861" s="724">
        <f t="shared" si="309"/>
        <v>0</v>
      </c>
      <c r="W1861" s="725">
        <f t="shared" si="314"/>
        <v>0</v>
      </c>
      <c r="X1861" s="440"/>
      <c r="Y1861" s="440"/>
      <c r="Z1861" s="440"/>
      <c r="AA1861" s="440"/>
      <c r="AB1861" s="440"/>
      <c r="AC1861" s="441">
        <f t="shared" si="310"/>
        <v>0</v>
      </c>
      <c r="AD1861" s="442">
        <f>IF($AC$2430&lt;85,AC1861,AC1861-(AC1861*'EN-TÊTE DÉLÉGUES'!$C$37))</f>
        <v>0</v>
      </c>
      <c r="AE1861" s="443">
        <f t="shared" si="315"/>
        <v>5.5E-2</v>
      </c>
      <c r="AF1861" s="444">
        <f t="shared" si="312"/>
        <v>0</v>
      </c>
      <c r="AG1861" s="445">
        <f t="shared" si="313"/>
        <v>0</v>
      </c>
    </row>
    <row r="1862" spans="1:33" s="446" customFormat="1" ht="12" customHeight="1" x14ac:dyDescent="0.15">
      <c r="A1862" s="715">
        <v>9791036345104</v>
      </c>
      <c r="B1862" s="726"/>
      <c r="C1862" s="727" t="s">
        <v>706</v>
      </c>
      <c r="D1862" s="717" t="s">
        <v>274</v>
      </c>
      <c r="E1862" s="717" t="s">
        <v>310</v>
      </c>
      <c r="F1862" s="717" t="s">
        <v>4705</v>
      </c>
      <c r="G1862" s="728" t="s">
        <v>4704</v>
      </c>
      <c r="H1862" s="718">
        <f>VLOOKUP(A1862,'02.04.2024'!$A$2:$D$70989,3,FALSE)</f>
        <v>1682</v>
      </c>
      <c r="I1862" s="716"/>
      <c r="J1862" s="716">
        <v>200</v>
      </c>
      <c r="K1862" s="719"/>
      <c r="L1862" s="719"/>
      <c r="M1862" s="719">
        <v>45203</v>
      </c>
      <c r="N1862" s="719" t="s">
        <v>1811</v>
      </c>
      <c r="O1862" s="729">
        <v>9791036345104</v>
      </c>
      <c r="P1862" s="730" t="s">
        <v>4703</v>
      </c>
      <c r="Q1862" s="729">
        <v>2279736</v>
      </c>
      <c r="R1862" s="722">
        <v>10.5</v>
      </c>
      <c r="S1862" s="722">
        <f t="shared" si="311"/>
        <v>9.9526066350710902</v>
      </c>
      <c r="T1862" s="731">
        <v>5.5E-2</v>
      </c>
      <c r="U1862" s="1094"/>
      <c r="V1862" s="724">
        <f t="shared" ref="V1862:V1925" si="316">AC1862</f>
        <v>0</v>
      </c>
      <c r="W1862" s="725">
        <f t="shared" si="314"/>
        <v>0</v>
      </c>
      <c r="X1862" s="440"/>
      <c r="Y1862" s="440"/>
      <c r="Z1862" s="440"/>
      <c r="AA1862" s="440"/>
      <c r="AB1862" s="440"/>
      <c r="AC1862" s="441">
        <f t="shared" si="310"/>
        <v>0</v>
      </c>
      <c r="AD1862" s="442">
        <f>IF($AC$2430&lt;85,AC1862,AC1862-(AC1862*'EN-TÊTE DÉLÉGUES'!$C$37))</f>
        <v>0</v>
      </c>
      <c r="AE1862" s="443">
        <f t="shared" si="315"/>
        <v>5.5E-2</v>
      </c>
      <c r="AF1862" s="444">
        <f t="shared" si="312"/>
        <v>0</v>
      </c>
      <c r="AG1862" s="445">
        <f t="shared" si="313"/>
        <v>0</v>
      </c>
    </row>
    <row r="1863" spans="1:33" s="408" customFormat="1" ht="12" customHeight="1" x14ac:dyDescent="0.15">
      <c r="A1863" s="683">
        <v>9782747071192</v>
      </c>
      <c r="B1863" s="684"/>
      <c r="C1863" s="685" t="s">
        <v>706</v>
      </c>
      <c r="D1863" s="686" t="s">
        <v>274</v>
      </c>
      <c r="E1863" s="686" t="s">
        <v>310</v>
      </c>
      <c r="F1863" s="686" t="s">
        <v>484</v>
      </c>
      <c r="G1863" s="686" t="s">
        <v>1737</v>
      </c>
      <c r="H1863" s="687">
        <f>VLOOKUP(A1863,'02.04.2024'!$A$2:$D$70989,3,FALSE)</f>
        <v>66</v>
      </c>
      <c r="I1863" s="688"/>
      <c r="J1863" s="688">
        <v>300</v>
      </c>
      <c r="K1863" s="689"/>
      <c r="L1863" s="689"/>
      <c r="M1863" s="689">
        <v>42620</v>
      </c>
      <c r="N1863" s="689"/>
      <c r="O1863" s="690">
        <v>9782747071192</v>
      </c>
      <c r="P1863" s="691" t="s">
        <v>1738</v>
      </c>
      <c r="Q1863" s="690">
        <v>1182843</v>
      </c>
      <c r="R1863" s="692">
        <v>10.5</v>
      </c>
      <c r="S1863" s="692">
        <f t="shared" si="311"/>
        <v>9.9526066350710902</v>
      </c>
      <c r="T1863" s="693">
        <v>5.5E-2</v>
      </c>
      <c r="U1863" s="1083"/>
      <c r="V1863" s="694">
        <f t="shared" si="316"/>
        <v>0</v>
      </c>
      <c r="W1863" s="695">
        <f t="shared" si="314"/>
        <v>0</v>
      </c>
      <c r="X1863" s="402"/>
      <c r="Y1863" s="402"/>
      <c r="Z1863" s="402"/>
      <c r="AA1863" s="402"/>
      <c r="AB1863" s="402"/>
      <c r="AC1863" s="403">
        <f t="shared" si="310"/>
        <v>0</v>
      </c>
      <c r="AD1863" s="404">
        <f>IF($AC$2430&lt;85,AC1863,AC1863-(AC1863*'EN-TÊTE DÉLÉGUES'!$C$37))</f>
        <v>0</v>
      </c>
      <c r="AE1863" s="405">
        <f t="shared" si="315"/>
        <v>5.5E-2</v>
      </c>
      <c r="AF1863" s="406">
        <f t="shared" si="312"/>
        <v>0</v>
      </c>
      <c r="AG1863" s="407">
        <f t="shared" si="313"/>
        <v>0</v>
      </c>
    </row>
    <row r="1864" spans="1:33" s="408" customFormat="1" ht="12" customHeight="1" x14ac:dyDescent="0.15">
      <c r="A1864" s="683">
        <v>9782747063456</v>
      </c>
      <c r="B1864" s="684"/>
      <c r="C1864" s="685" t="s">
        <v>706</v>
      </c>
      <c r="D1864" s="686" t="s">
        <v>274</v>
      </c>
      <c r="E1864" s="686" t="s">
        <v>310</v>
      </c>
      <c r="F1864" s="686" t="s">
        <v>279</v>
      </c>
      <c r="G1864" s="686" t="s">
        <v>1739</v>
      </c>
      <c r="H1864" s="687">
        <f>VLOOKUP(A1864,'02.04.2024'!$A$2:$D$70989,3,FALSE)</f>
        <v>1996</v>
      </c>
      <c r="I1864" s="688"/>
      <c r="J1864" s="688">
        <v>200</v>
      </c>
      <c r="K1864" s="689"/>
      <c r="L1864" s="689"/>
      <c r="M1864" s="689">
        <v>42620</v>
      </c>
      <c r="N1864" s="689"/>
      <c r="O1864" s="690">
        <v>9782747063456</v>
      </c>
      <c r="P1864" s="691" t="s">
        <v>267</v>
      </c>
      <c r="Q1864" s="690">
        <v>3156669</v>
      </c>
      <c r="R1864" s="692">
        <v>10.5</v>
      </c>
      <c r="S1864" s="692">
        <f t="shared" si="311"/>
        <v>9.9526066350710902</v>
      </c>
      <c r="T1864" s="693">
        <v>5.5E-2</v>
      </c>
      <c r="U1864" s="1083"/>
      <c r="V1864" s="694">
        <f t="shared" si="316"/>
        <v>0</v>
      </c>
      <c r="W1864" s="695">
        <f t="shared" si="314"/>
        <v>0</v>
      </c>
      <c r="X1864" s="402"/>
      <c r="Y1864" s="402"/>
      <c r="Z1864" s="402"/>
      <c r="AA1864" s="402"/>
      <c r="AB1864" s="402"/>
      <c r="AC1864" s="403">
        <f t="shared" si="310"/>
        <v>0</v>
      </c>
      <c r="AD1864" s="404">
        <f>IF($AC$2430&lt;85,AC1864,AC1864-(AC1864*'EN-TÊTE DÉLÉGUES'!$C$37))</f>
        <v>0</v>
      </c>
      <c r="AE1864" s="405">
        <f t="shared" si="315"/>
        <v>5.5E-2</v>
      </c>
      <c r="AF1864" s="406">
        <f t="shared" si="312"/>
        <v>0</v>
      </c>
      <c r="AG1864" s="407">
        <f t="shared" si="313"/>
        <v>0</v>
      </c>
    </row>
    <row r="1865" spans="1:33" s="408" customFormat="1" ht="12" customHeight="1" x14ac:dyDescent="0.15">
      <c r="A1865" s="683">
        <v>9782747063449</v>
      </c>
      <c r="B1865" s="684"/>
      <c r="C1865" s="685" t="s">
        <v>706</v>
      </c>
      <c r="D1865" s="686" t="s">
        <v>274</v>
      </c>
      <c r="E1865" s="686" t="s">
        <v>310</v>
      </c>
      <c r="F1865" s="686" t="s">
        <v>279</v>
      </c>
      <c r="G1865" s="686" t="s">
        <v>1012</v>
      </c>
      <c r="H1865" s="687">
        <f>VLOOKUP(A1865,'02.04.2024'!$A$2:$D$70989,3,FALSE)</f>
        <v>720</v>
      </c>
      <c r="I1865" s="688"/>
      <c r="J1865" s="688">
        <v>200</v>
      </c>
      <c r="K1865" s="689"/>
      <c r="L1865" s="689"/>
      <c r="M1865" s="689">
        <v>42830</v>
      </c>
      <c r="N1865" s="689"/>
      <c r="O1865" s="690">
        <v>9782747063449</v>
      </c>
      <c r="P1865" s="691" t="s">
        <v>287</v>
      </c>
      <c r="Q1865" s="690">
        <v>6000873</v>
      </c>
      <c r="R1865" s="692">
        <v>10.5</v>
      </c>
      <c r="S1865" s="692">
        <f t="shared" si="311"/>
        <v>9.9526066350710902</v>
      </c>
      <c r="T1865" s="693">
        <v>5.5E-2</v>
      </c>
      <c r="U1865" s="1083"/>
      <c r="V1865" s="694">
        <f t="shared" si="316"/>
        <v>0</v>
      </c>
      <c r="W1865" s="695">
        <f t="shared" si="314"/>
        <v>0</v>
      </c>
      <c r="X1865" s="402"/>
      <c r="Y1865" s="402"/>
      <c r="Z1865" s="402"/>
      <c r="AA1865" s="402"/>
      <c r="AB1865" s="402"/>
      <c r="AC1865" s="403">
        <f t="shared" si="310"/>
        <v>0</v>
      </c>
      <c r="AD1865" s="404">
        <f>IF($AC$2430&lt;85,AC1865,AC1865-(AC1865*'EN-TÊTE DÉLÉGUES'!$C$37))</f>
        <v>0</v>
      </c>
      <c r="AE1865" s="405">
        <f t="shared" si="315"/>
        <v>5.5E-2</v>
      </c>
      <c r="AF1865" s="406">
        <f t="shared" si="312"/>
        <v>0</v>
      </c>
      <c r="AG1865" s="407">
        <f t="shared" si="313"/>
        <v>0</v>
      </c>
    </row>
    <row r="1866" spans="1:33" s="408" customFormat="1" ht="12" customHeight="1" x14ac:dyDescent="0.15">
      <c r="A1866" s="683">
        <v>9782747083751</v>
      </c>
      <c r="B1866" s="684"/>
      <c r="C1866" s="685" t="s">
        <v>706</v>
      </c>
      <c r="D1866" s="686" t="s">
        <v>274</v>
      </c>
      <c r="E1866" s="686" t="s">
        <v>310</v>
      </c>
      <c r="F1866" s="686" t="s">
        <v>279</v>
      </c>
      <c r="G1866" s="686" t="s">
        <v>855</v>
      </c>
      <c r="H1866" s="687">
        <f>VLOOKUP(A1866,'02.04.2024'!$A$2:$D$70989,3,FALSE)</f>
        <v>517</v>
      </c>
      <c r="I1866" s="688"/>
      <c r="J1866" s="688">
        <v>200</v>
      </c>
      <c r="K1866" s="689"/>
      <c r="L1866" s="689"/>
      <c r="M1866" s="689">
        <v>43012</v>
      </c>
      <c r="N1866" s="689"/>
      <c r="O1866" s="690">
        <v>9782747083751</v>
      </c>
      <c r="P1866" s="691" t="s">
        <v>438</v>
      </c>
      <c r="Q1866" s="690">
        <v>6385650</v>
      </c>
      <c r="R1866" s="692">
        <v>10.5</v>
      </c>
      <c r="S1866" s="692">
        <f t="shared" si="311"/>
        <v>9.9526066350710902</v>
      </c>
      <c r="T1866" s="693">
        <v>5.5E-2</v>
      </c>
      <c r="U1866" s="1083"/>
      <c r="V1866" s="694">
        <f t="shared" si="316"/>
        <v>0</v>
      </c>
      <c r="W1866" s="695">
        <f t="shared" si="314"/>
        <v>0</v>
      </c>
      <c r="X1866" s="402"/>
      <c r="Y1866" s="402"/>
      <c r="Z1866" s="402"/>
      <c r="AA1866" s="402"/>
      <c r="AB1866" s="402"/>
      <c r="AC1866" s="403">
        <f t="shared" si="310"/>
        <v>0</v>
      </c>
      <c r="AD1866" s="404">
        <f>IF($AC$2430&lt;85,AC1866,AC1866-(AC1866*'EN-TÊTE DÉLÉGUES'!$C$37))</f>
        <v>0</v>
      </c>
      <c r="AE1866" s="405">
        <f t="shared" si="315"/>
        <v>5.5E-2</v>
      </c>
      <c r="AF1866" s="406">
        <f t="shared" si="312"/>
        <v>0</v>
      </c>
      <c r="AG1866" s="407">
        <f t="shared" si="313"/>
        <v>0</v>
      </c>
    </row>
    <row r="1867" spans="1:33" s="408" customFormat="1" ht="12" customHeight="1" x14ac:dyDescent="0.15">
      <c r="A1867" s="683">
        <v>9782747088817</v>
      </c>
      <c r="B1867" s="684"/>
      <c r="C1867" s="685" t="s">
        <v>706</v>
      </c>
      <c r="D1867" s="686" t="s">
        <v>274</v>
      </c>
      <c r="E1867" s="686" t="s">
        <v>310</v>
      </c>
      <c r="F1867" s="686" t="s">
        <v>279</v>
      </c>
      <c r="G1867" s="686" t="s">
        <v>1013</v>
      </c>
      <c r="H1867" s="687">
        <f>VLOOKUP(A1867,'02.04.2024'!$A$2:$D$70989,3,FALSE)</f>
        <v>430</v>
      </c>
      <c r="I1867" s="688"/>
      <c r="J1867" s="688">
        <v>200</v>
      </c>
      <c r="K1867" s="689"/>
      <c r="L1867" s="689"/>
      <c r="M1867" s="689">
        <v>43194</v>
      </c>
      <c r="N1867" s="689"/>
      <c r="O1867" s="690">
        <v>9782747088817</v>
      </c>
      <c r="P1867" s="711" t="s">
        <v>483</v>
      </c>
      <c r="Q1867" s="690">
        <v>3543601</v>
      </c>
      <c r="R1867" s="692">
        <v>10.5</v>
      </c>
      <c r="S1867" s="692">
        <f t="shared" si="311"/>
        <v>9.9526066350710902</v>
      </c>
      <c r="T1867" s="693">
        <v>5.5E-2</v>
      </c>
      <c r="U1867" s="1083"/>
      <c r="V1867" s="694">
        <f t="shared" si="316"/>
        <v>0</v>
      </c>
      <c r="W1867" s="695">
        <f t="shared" si="314"/>
        <v>0</v>
      </c>
      <c r="X1867" s="402"/>
      <c r="Y1867" s="402"/>
      <c r="Z1867" s="402"/>
      <c r="AA1867" s="402"/>
      <c r="AB1867" s="402"/>
      <c r="AC1867" s="403">
        <f t="shared" si="310"/>
        <v>0</v>
      </c>
      <c r="AD1867" s="404">
        <f>IF($AC$2430&lt;85,AC1867,AC1867-(AC1867*'EN-TÊTE DÉLÉGUES'!$C$37))</f>
        <v>0</v>
      </c>
      <c r="AE1867" s="405">
        <f t="shared" si="315"/>
        <v>5.5E-2</v>
      </c>
      <c r="AF1867" s="406">
        <f t="shared" si="312"/>
        <v>0</v>
      </c>
      <c r="AG1867" s="407">
        <f t="shared" si="313"/>
        <v>0</v>
      </c>
    </row>
    <row r="1868" spans="1:33" s="408" customFormat="1" ht="12" customHeight="1" x14ac:dyDescent="0.15">
      <c r="A1868" s="732">
        <v>9791036302732</v>
      </c>
      <c r="B1868" s="684"/>
      <c r="C1868" s="685" t="s">
        <v>706</v>
      </c>
      <c r="D1868" s="686" t="s">
        <v>274</v>
      </c>
      <c r="E1868" s="686" t="s">
        <v>310</v>
      </c>
      <c r="F1868" s="733" t="s">
        <v>279</v>
      </c>
      <c r="G1868" s="733" t="s">
        <v>1740</v>
      </c>
      <c r="H1868" s="687">
        <f>VLOOKUP(A1868,'02.04.2024'!$A$2:$D$70989,3,FALSE)</f>
        <v>1186</v>
      </c>
      <c r="I1868" s="688"/>
      <c r="J1868" s="712">
        <v>200</v>
      </c>
      <c r="K1868" s="689"/>
      <c r="L1868" s="689"/>
      <c r="M1868" s="689">
        <v>43376</v>
      </c>
      <c r="N1868" s="689"/>
      <c r="O1868" s="687">
        <v>9791036302732</v>
      </c>
      <c r="P1868" s="711" t="s">
        <v>914</v>
      </c>
      <c r="Q1868" s="687">
        <v>2886044</v>
      </c>
      <c r="R1868" s="692">
        <v>10.5</v>
      </c>
      <c r="S1868" s="692">
        <f t="shared" si="311"/>
        <v>9.9526066350710902</v>
      </c>
      <c r="T1868" s="734">
        <v>5.5E-2</v>
      </c>
      <c r="U1868" s="1083"/>
      <c r="V1868" s="694">
        <f t="shared" si="316"/>
        <v>0</v>
      </c>
      <c r="W1868" s="695">
        <f t="shared" si="314"/>
        <v>0</v>
      </c>
      <c r="X1868" s="402"/>
      <c r="Y1868" s="402"/>
      <c r="Z1868" s="402"/>
      <c r="AA1868" s="402"/>
      <c r="AB1868" s="402"/>
      <c r="AC1868" s="403">
        <f t="shared" si="310"/>
        <v>0</v>
      </c>
      <c r="AD1868" s="404">
        <f>IF($AC$2430&lt;85,AC1868,AC1868-(AC1868*'EN-TÊTE DÉLÉGUES'!$C$37))</f>
        <v>0</v>
      </c>
      <c r="AE1868" s="405">
        <f t="shared" si="315"/>
        <v>5.5E-2</v>
      </c>
      <c r="AF1868" s="406">
        <f t="shared" si="312"/>
        <v>0</v>
      </c>
      <c r="AG1868" s="407">
        <f t="shared" si="313"/>
        <v>0</v>
      </c>
    </row>
    <row r="1869" spans="1:33" s="408" customFormat="1" ht="12" customHeight="1" x14ac:dyDescent="0.15">
      <c r="A1869" s="732">
        <v>9791036312694</v>
      </c>
      <c r="B1869" s="684"/>
      <c r="C1869" s="685" t="s">
        <v>706</v>
      </c>
      <c r="D1869" s="686" t="s">
        <v>274</v>
      </c>
      <c r="E1869" s="686" t="s">
        <v>310</v>
      </c>
      <c r="F1869" s="733" t="s">
        <v>279</v>
      </c>
      <c r="G1869" s="733" t="s">
        <v>1462</v>
      </c>
      <c r="H1869" s="687">
        <f>VLOOKUP(A1869,'02.04.2024'!$A$2:$D$70989,3,FALSE)</f>
        <v>1026</v>
      </c>
      <c r="I1869" s="688"/>
      <c r="J1869" s="712">
        <v>200</v>
      </c>
      <c r="K1869" s="710"/>
      <c r="L1869" s="689"/>
      <c r="M1869" s="689">
        <v>43712</v>
      </c>
      <c r="N1869" s="689"/>
      <c r="O1869" s="687">
        <v>9791036312694</v>
      </c>
      <c r="P1869" s="711" t="s">
        <v>1463</v>
      </c>
      <c r="Q1869" s="687">
        <v>6411816</v>
      </c>
      <c r="R1869" s="692">
        <v>10.5</v>
      </c>
      <c r="S1869" s="692">
        <f t="shared" si="311"/>
        <v>9.9526066350710902</v>
      </c>
      <c r="T1869" s="734">
        <v>5.5E-2</v>
      </c>
      <c r="U1869" s="1083"/>
      <c r="V1869" s="694">
        <f t="shared" si="316"/>
        <v>0</v>
      </c>
      <c r="W1869" s="695">
        <f t="shared" si="314"/>
        <v>0</v>
      </c>
      <c r="X1869" s="402"/>
      <c r="Y1869" s="402"/>
      <c r="Z1869" s="402"/>
      <c r="AA1869" s="402"/>
      <c r="AB1869" s="402"/>
      <c r="AC1869" s="403">
        <f t="shared" si="310"/>
        <v>0</v>
      </c>
      <c r="AD1869" s="404">
        <f>IF($AC$2430&lt;85,AC1869,AC1869-(AC1869*'EN-TÊTE DÉLÉGUES'!$C$37))</f>
        <v>0</v>
      </c>
      <c r="AE1869" s="405">
        <f t="shared" si="315"/>
        <v>5.5E-2</v>
      </c>
      <c r="AF1869" s="406">
        <f t="shared" si="312"/>
        <v>0</v>
      </c>
      <c r="AG1869" s="407">
        <f t="shared" si="313"/>
        <v>0</v>
      </c>
    </row>
    <row r="1870" spans="1:33" s="408" customFormat="1" ht="12" customHeight="1" x14ac:dyDescent="0.15">
      <c r="A1870" s="732">
        <v>9791036326905</v>
      </c>
      <c r="B1870" s="684"/>
      <c r="C1870" s="685" t="s">
        <v>706</v>
      </c>
      <c r="D1870" s="686" t="s">
        <v>274</v>
      </c>
      <c r="E1870" s="686" t="s">
        <v>310</v>
      </c>
      <c r="F1870" s="733" t="s">
        <v>279</v>
      </c>
      <c r="G1870" s="733" t="s">
        <v>2491</v>
      </c>
      <c r="H1870" s="687">
        <f>VLOOKUP(A1870,'02.04.2024'!$A$2:$D$70989,3,FALSE)</f>
        <v>1286</v>
      </c>
      <c r="I1870" s="688"/>
      <c r="J1870" s="712">
        <v>200</v>
      </c>
      <c r="K1870" s="710"/>
      <c r="L1870" s="689"/>
      <c r="M1870" s="689">
        <v>44349</v>
      </c>
      <c r="N1870" s="689"/>
      <c r="O1870" s="687">
        <v>9791036326905</v>
      </c>
      <c r="P1870" s="711" t="s">
        <v>2490</v>
      </c>
      <c r="Q1870" s="687">
        <v>1192475</v>
      </c>
      <c r="R1870" s="692">
        <v>10.5</v>
      </c>
      <c r="S1870" s="692">
        <f t="shared" si="311"/>
        <v>9.9526066350710902</v>
      </c>
      <c r="T1870" s="734">
        <v>5.5E-2</v>
      </c>
      <c r="U1870" s="1083"/>
      <c r="V1870" s="694">
        <f t="shared" si="316"/>
        <v>0</v>
      </c>
      <c r="W1870" s="695">
        <f t="shared" si="314"/>
        <v>0</v>
      </c>
      <c r="X1870" s="402"/>
      <c r="Y1870" s="402"/>
      <c r="Z1870" s="402"/>
      <c r="AA1870" s="402"/>
      <c r="AB1870" s="402"/>
      <c r="AC1870" s="403">
        <f t="shared" si="310"/>
        <v>0</v>
      </c>
      <c r="AD1870" s="404">
        <f>IF($AC$2430&lt;85,AC1870,AC1870-(AC1870*'EN-TÊTE DÉLÉGUES'!$C$37))</f>
        <v>0</v>
      </c>
      <c r="AE1870" s="405">
        <f t="shared" si="315"/>
        <v>5.5E-2</v>
      </c>
      <c r="AF1870" s="406">
        <f t="shared" si="312"/>
        <v>0</v>
      </c>
      <c r="AG1870" s="407">
        <f t="shared" si="313"/>
        <v>0</v>
      </c>
    </row>
    <row r="1871" spans="1:33" s="408" customFormat="1" ht="12" customHeight="1" x14ac:dyDescent="0.15">
      <c r="A1871" s="732">
        <v>9791036342097</v>
      </c>
      <c r="B1871" s="684"/>
      <c r="C1871" s="685" t="s">
        <v>706</v>
      </c>
      <c r="D1871" s="686" t="s">
        <v>274</v>
      </c>
      <c r="E1871" s="686" t="s">
        <v>310</v>
      </c>
      <c r="F1871" s="733" t="s">
        <v>279</v>
      </c>
      <c r="G1871" s="733" t="s">
        <v>3494</v>
      </c>
      <c r="H1871" s="687">
        <f>VLOOKUP(A1871,'02.04.2024'!$A$2:$D$70989,3,FALSE)</f>
        <v>1860</v>
      </c>
      <c r="I1871" s="688"/>
      <c r="J1871" s="712">
        <v>200</v>
      </c>
      <c r="K1871" s="689"/>
      <c r="L1871" s="689"/>
      <c r="M1871" s="689">
        <v>44601</v>
      </c>
      <c r="N1871" s="689"/>
      <c r="O1871" s="687">
        <v>9791036342097</v>
      </c>
      <c r="P1871" s="711" t="s">
        <v>3493</v>
      </c>
      <c r="Q1871" s="687">
        <v>8581038</v>
      </c>
      <c r="R1871" s="692">
        <v>10.5</v>
      </c>
      <c r="S1871" s="692">
        <f t="shared" si="311"/>
        <v>9.9526066350710902</v>
      </c>
      <c r="T1871" s="734">
        <v>5.5E-2</v>
      </c>
      <c r="U1871" s="1083"/>
      <c r="V1871" s="694">
        <f t="shared" si="316"/>
        <v>0</v>
      </c>
      <c r="W1871" s="695">
        <f t="shared" si="314"/>
        <v>0</v>
      </c>
      <c r="X1871" s="402"/>
      <c r="Y1871" s="402"/>
      <c r="Z1871" s="402"/>
      <c r="AA1871" s="402"/>
      <c r="AB1871" s="402"/>
      <c r="AC1871" s="403">
        <f t="shared" si="310"/>
        <v>0</v>
      </c>
      <c r="AD1871" s="404">
        <f>IF($AC$2430&lt;85,AC1871,AC1871-(AC1871*'EN-TÊTE DÉLÉGUES'!$C$37))</f>
        <v>0</v>
      </c>
      <c r="AE1871" s="405">
        <f t="shared" si="315"/>
        <v>5.5E-2</v>
      </c>
      <c r="AF1871" s="406">
        <f t="shared" si="312"/>
        <v>0</v>
      </c>
      <c r="AG1871" s="407">
        <f t="shared" si="313"/>
        <v>0</v>
      </c>
    </row>
    <row r="1872" spans="1:33" s="408" customFormat="1" ht="12" customHeight="1" x14ac:dyDescent="0.15">
      <c r="A1872" s="683">
        <v>9791036354021</v>
      </c>
      <c r="B1872" s="684"/>
      <c r="C1872" s="733" t="s">
        <v>706</v>
      </c>
      <c r="D1872" s="733" t="s">
        <v>274</v>
      </c>
      <c r="E1872" s="733" t="s">
        <v>310</v>
      </c>
      <c r="F1872" s="686" t="s">
        <v>279</v>
      </c>
      <c r="G1872" s="686" t="s">
        <v>4385</v>
      </c>
      <c r="H1872" s="687">
        <f>VLOOKUP(A1872,'02.04.2024'!$A$2:$D$70989,3,FALSE)</f>
        <v>764</v>
      </c>
      <c r="I1872" s="688"/>
      <c r="J1872" s="688">
        <v>200</v>
      </c>
      <c r="K1872" s="689"/>
      <c r="L1872" s="689"/>
      <c r="M1872" s="689">
        <v>44937</v>
      </c>
      <c r="N1872" s="689"/>
      <c r="O1872" s="690">
        <v>9791036354021</v>
      </c>
      <c r="P1872" s="711" t="s">
        <v>4101</v>
      </c>
      <c r="Q1872" s="712">
        <v>7784316</v>
      </c>
      <c r="R1872" s="692">
        <v>10.5</v>
      </c>
      <c r="S1872" s="692">
        <f t="shared" si="311"/>
        <v>9.9526066350710902</v>
      </c>
      <c r="T1872" s="734">
        <v>5.5E-2</v>
      </c>
      <c r="U1872" s="1083"/>
      <c r="V1872" s="694">
        <f t="shared" si="316"/>
        <v>0</v>
      </c>
      <c r="W1872" s="695">
        <f t="shared" si="314"/>
        <v>0</v>
      </c>
      <c r="X1872" s="402"/>
      <c r="Y1872" s="402"/>
      <c r="Z1872" s="402"/>
      <c r="AA1872" s="402"/>
      <c r="AB1872" s="402"/>
      <c r="AC1872" s="453">
        <f t="shared" si="310"/>
        <v>0</v>
      </c>
      <c r="AD1872" s="454">
        <f>IF($AC$2430&lt;85,AC1872,AC1872-(AC1872*'EN-TÊTE DÉLÉGUES'!$C$37))</f>
        <v>0</v>
      </c>
      <c r="AE1872" s="455">
        <f t="shared" si="315"/>
        <v>5.5E-2</v>
      </c>
      <c r="AF1872" s="456">
        <f t="shared" si="312"/>
        <v>0</v>
      </c>
      <c r="AG1872" s="457">
        <f t="shared" si="313"/>
        <v>0</v>
      </c>
    </row>
    <row r="1873" spans="1:36" s="446" customFormat="1" ht="12" customHeight="1" x14ac:dyDescent="0.15">
      <c r="A1873" s="1115">
        <v>9791036365157</v>
      </c>
      <c r="B1873" s="1116"/>
      <c r="C1873" s="1117" t="s">
        <v>706</v>
      </c>
      <c r="D1873" s="1117" t="s">
        <v>274</v>
      </c>
      <c r="E1873" s="1117" t="s">
        <v>310</v>
      </c>
      <c r="F1873" s="1117" t="s">
        <v>279</v>
      </c>
      <c r="G1873" s="1117" t="s">
        <v>5571</v>
      </c>
      <c r="H1873" s="1118">
        <f>VLOOKUP(A1873,'02.04.2024'!$A$2:$D$70989,3,FALSE)</f>
        <v>1926</v>
      </c>
      <c r="I1873" s="1116"/>
      <c r="J1873" s="1116">
        <v>200</v>
      </c>
      <c r="K1873" s="1119"/>
      <c r="L1873" s="1119"/>
      <c r="M1873" s="1119">
        <v>45371</v>
      </c>
      <c r="N1873" s="1119" t="s">
        <v>1811</v>
      </c>
      <c r="O1873" s="1115">
        <v>9791036365157</v>
      </c>
      <c r="P1873" s="1120" t="s">
        <v>4982</v>
      </c>
      <c r="Q1873" s="1121">
        <v>1987374</v>
      </c>
      <c r="R1873" s="1122">
        <v>10.5</v>
      </c>
      <c r="S1873" s="1122">
        <f t="shared" si="311"/>
        <v>9.9526066350710902</v>
      </c>
      <c r="T1873" s="1123">
        <v>5.5E-2</v>
      </c>
      <c r="U1873" s="1124"/>
      <c r="V1873" s="1125">
        <f t="shared" si="316"/>
        <v>0</v>
      </c>
      <c r="W1873" s="1126">
        <f t="shared" si="314"/>
        <v>0</v>
      </c>
      <c r="X1873" s="440"/>
      <c r="Y1873" s="440"/>
      <c r="Z1873" s="440"/>
      <c r="AA1873" s="440"/>
      <c r="AB1873" s="440"/>
      <c r="AC1873" s="441">
        <f t="shared" ref="AC1873:AC1936" si="317">W1873/(1+AE1873)</f>
        <v>0</v>
      </c>
      <c r="AD1873" s="442">
        <f>IF($AC$2430&lt;85,AC1873,AC1873-(AC1873*'EN-TÊTE DÉLÉGUES'!$C$37))</f>
        <v>0</v>
      </c>
      <c r="AE1873" s="443">
        <f t="shared" si="315"/>
        <v>5.5E-2</v>
      </c>
      <c r="AF1873" s="444">
        <f t="shared" si="312"/>
        <v>0</v>
      </c>
      <c r="AG1873" s="445">
        <f t="shared" si="313"/>
        <v>0</v>
      </c>
    </row>
    <row r="1874" spans="1:36" s="408" customFormat="1" ht="12" customHeight="1" x14ac:dyDescent="0.15">
      <c r="A1874" s="732">
        <v>9791036331619</v>
      </c>
      <c r="B1874" s="684"/>
      <c r="C1874" s="685" t="s">
        <v>706</v>
      </c>
      <c r="D1874" s="686" t="s">
        <v>274</v>
      </c>
      <c r="E1874" s="686" t="s">
        <v>310</v>
      </c>
      <c r="F1874" s="733" t="s">
        <v>3505</v>
      </c>
      <c r="G1874" s="733" t="s">
        <v>3506</v>
      </c>
      <c r="H1874" s="687">
        <f>VLOOKUP(A1874,'02.04.2024'!$A$2:$D$70989,3,FALSE)</f>
        <v>1926</v>
      </c>
      <c r="I1874" s="688"/>
      <c r="J1874" s="712">
        <v>200</v>
      </c>
      <c r="K1874" s="689"/>
      <c r="L1874" s="689"/>
      <c r="M1874" s="689">
        <v>44636</v>
      </c>
      <c r="N1874" s="689"/>
      <c r="O1874" s="687">
        <v>9791036331619</v>
      </c>
      <c r="P1874" s="711" t="s">
        <v>3504</v>
      </c>
      <c r="Q1874" s="687">
        <v>4171844</v>
      </c>
      <c r="R1874" s="692">
        <v>8.3000000000000007</v>
      </c>
      <c r="S1874" s="692">
        <f t="shared" si="311"/>
        <v>7.867298578199053</v>
      </c>
      <c r="T1874" s="734">
        <v>5.5E-2</v>
      </c>
      <c r="U1874" s="1083"/>
      <c r="V1874" s="694">
        <f t="shared" si="316"/>
        <v>0</v>
      </c>
      <c r="W1874" s="695">
        <f t="shared" si="314"/>
        <v>0</v>
      </c>
      <c r="X1874" s="402"/>
      <c r="Y1874" s="402"/>
      <c r="Z1874" s="402"/>
      <c r="AA1874" s="402"/>
      <c r="AB1874" s="402"/>
      <c r="AC1874" s="403">
        <f t="shared" si="317"/>
        <v>0</v>
      </c>
      <c r="AD1874" s="404">
        <f>IF($AC$2430&lt;85,AC1874,AC1874-(AC1874*'EN-TÊTE DÉLÉGUES'!$C$37))</f>
        <v>0</v>
      </c>
      <c r="AE1874" s="405">
        <f t="shared" si="315"/>
        <v>5.5E-2</v>
      </c>
      <c r="AF1874" s="406">
        <f t="shared" si="312"/>
        <v>0</v>
      </c>
      <c r="AG1874" s="407">
        <f t="shared" si="313"/>
        <v>0</v>
      </c>
    </row>
    <row r="1875" spans="1:36" s="408" customFormat="1" ht="12" customHeight="1" x14ac:dyDescent="0.15">
      <c r="A1875" s="683">
        <v>9791036352058</v>
      </c>
      <c r="B1875" s="684"/>
      <c r="C1875" s="685" t="s">
        <v>706</v>
      </c>
      <c r="D1875" s="686" t="s">
        <v>274</v>
      </c>
      <c r="E1875" s="686" t="s">
        <v>310</v>
      </c>
      <c r="F1875" s="733" t="s">
        <v>3505</v>
      </c>
      <c r="G1875" s="686" t="s">
        <v>4103</v>
      </c>
      <c r="H1875" s="687">
        <f>VLOOKUP(A1875,'02.04.2024'!$A$2:$D$70989,3,FALSE)</f>
        <v>1972</v>
      </c>
      <c r="I1875" s="688"/>
      <c r="J1875" s="688">
        <v>200</v>
      </c>
      <c r="K1875" s="689"/>
      <c r="L1875" s="689"/>
      <c r="M1875" s="689">
        <v>45000</v>
      </c>
      <c r="N1875" s="689"/>
      <c r="O1875" s="690">
        <v>9791036352058</v>
      </c>
      <c r="P1875" s="711" t="s">
        <v>4104</v>
      </c>
      <c r="Q1875" s="712">
        <v>6194598</v>
      </c>
      <c r="R1875" s="692">
        <v>8.3000000000000007</v>
      </c>
      <c r="S1875" s="692">
        <f t="shared" si="311"/>
        <v>7.867298578199053</v>
      </c>
      <c r="T1875" s="734">
        <v>5.5E-2</v>
      </c>
      <c r="U1875" s="1188"/>
      <c r="V1875" s="694">
        <f t="shared" si="316"/>
        <v>0</v>
      </c>
      <c r="W1875" s="695">
        <f t="shared" si="314"/>
        <v>0</v>
      </c>
      <c r="X1875" s="402"/>
      <c r="Y1875" s="402"/>
      <c r="Z1875" s="402"/>
      <c r="AA1875" s="402"/>
      <c r="AB1875" s="402"/>
      <c r="AC1875" s="453">
        <f t="shared" si="317"/>
        <v>0</v>
      </c>
      <c r="AD1875" s="454">
        <f>IF($AC$2430&lt;85,AC1875,AC1875-(AC1875*'EN-TÊTE DÉLÉGUES'!$C$37))</f>
        <v>0</v>
      </c>
      <c r="AE1875" s="455">
        <f t="shared" si="315"/>
        <v>5.5E-2</v>
      </c>
      <c r="AF1875" s="456">
        <f t="shared" si="312"/>
        <v>0</v>
      </c>
      <c r="AG1875" s="457">
        <f t="shared" si="313"/>
        <v>0</v>
      </c>
    </row>
    <row r="1876" spans="1:36" ht="12" customHeight="1" x14ac:dyDescent="0.15">
      <c r="A1876" s="107">
        <v>9791036365348</v>
      </c>
      <c r="B1876" s="109"/>
      <c r="C1876" s="108" t="s">
        <v>706</v>
      </c>
      <c r="D1876" s="108" t="s">
        <v>274</v>
      </c>
      <c r="E1876" s="108" t="s">
        <v>310</v>
      </c>
      <c r="F1876" s="108" t="s">
        <v>3505</v>
      </c>
      <c r="G1876" s="108" t="s">
        <v>5294</v>
      </c>
      <c r="H1876" s="228">
        <f>VLOOKUP(A1876,'02.04.2024'!$A$2:$D$70989,3,FALSE)</f>
        <v>0</v>
      </c>
      <c r="I1876" s="109"/>
      <c r="J1876" s="109">
        <v>100</v>
      </c>
      <c r="K1876" s="110"/>
      <c r="L1876" s="110">
        <v>45455</v>
      </c>
      <c r="M1876" s="110"/>
      <c r="N1876" s="110" t="s">
        <v>1811</v>
      </c>
      <c r="O1876" s="107">
        <v>9791036365348</v>
      </c>
      <c r="P1876" s="201" t="s">
        <v>5295</v>
      </c>
      <c r="Q1876" s="202">
        <v>2285544</v>
      </c>
      <c r="R1876" s="125">
        <v>8.3000000000000007</v>
      </c>
      <c r="S1876" s="125">
        <f t="shared" si="311"/>
        <v>7.867298578199053</v>
      </c>
      <c r="T1876" s="260">
        <v>5.5E-2</v>
      </c>
      <c r="U1876" s="1083"/>
      <c r="V1876" s="241">
        <f t="shared" si="316"/>
        <v>0</v>
      </c>
      <c r="W1876" s="237">
        <f t="shared" si="314"/>
        <v>0</v>
      </c>
      <c r="X1876" s="440"/>
      <c r="Y1876" s="440"/>
      <c r="Z1876" s="440"/>
      <c r="AA1876" s="440"/>
      <c r="AB1876" s="440"/>
      <c r="AC1876" s="453">
        <f t="shared" si="317"/>
        <v>0</v>
      </c>
      <c r="AD1876" s="454">
        <f>IF($AC$2430&lt;85,AC1876,AC1876-(AC1876*'EN-TÊTE DÉLÉGUES'!$C$37))</f>
        <v>0</v>
      </c>
      <c r="AE1876" s="455">
        <f t="shared" si="315"/>
        <v>5.5E-2</v>
      </c>
      <c r="AF1876" s="456">
        <f t="shared" si="312"/>
        <v>0</v>
      </c>
      <c r="AG1876" s="457">
        <f t="shared" si="313"/>
        <v>0</v>
      </c>
      <c r="AH1876" s="447"/>
      <c r="AI1876" s="447"/>
      <c r="AJ1876" s="447"/>
    </row>
    <row r="1877" spans="1:36" s="408" customFormat="1" ht="12" customHeight="1" x14ac:dyDescent="0.15">
      <c r="A1877" s="732">
        <v>9791036324789</v>
      </c>
      <c r="B1877" s="684"/>
      <c r="C1877" s="685" t="s">
        <v>706</v>
      </c>
      <c r="D1877" s="686" t="s">
        <v>274</v>
      </c>
      <c r="E1877" s="686" t="s">
        <v>310</v>
      </c>
      <c r="F1877" s="733" t="s">
        <v>2101</v>
      </c>
      <c r="G1877" s="733" t="s">
        <v>2129</v>
      </c>
      <c r="H1877" s="687">
        <f>VLOOKUP(A1877,'02.04.2024'!$A$2:$D$70989,3,FALSE)</f>
        <v>1547</v>
      </c>
      <c r="I1877" s="688"/>
      <c r="J1877" s="712">
        <v>200</v>
      </c>
      <c r="K1877" s="689"/>
      <c r="L1877" s="689"/>
      <c r="M1877" s="689">
        <v>44076</v>
      </c>
      <c r="N1877" s="689"/>
      <c r="O1877" s="687">
        <v>9791036324789</v>
      </c>
      <c r="P1877" s="711" t="s">
        <v>2102</v>
      </c>
      <c r="Q1877" s="687">
        <v>7764823</v>
      </c>
      <c r="R1877" s="692">
        <v>8.3000000000000007</v>
      </c>
      <c r="S1877" s="692">
        <f t="shared" si="311"/>
        <v>7.867298578199053</v>
      </c>
      <c r="T1877" s="734">
        <v>5.5E-2</v>
      </c>
      <c r="U1877" s="1083"/>
      <c r="V1877" s="694">
        <f t="shared" si="316"/>
        <v>0</v>
      </c>
      <c r="W1877" s="695">
        <f t="shared" si="314"/>
        <v>0</v>
      </c>
      <c r="X1877" s="402"/>
      <c r="Y1877" s="402"/>
      <c r="Z1877" s="402"/>
      <c r="AA1877" s="402"/>
      <c r="AB1877" s="402"/>
      <c r="AC1877" s="403">
        <f t="shared" si="317"/>
        <v>0</v>
      </c>
      <c r="AD1877" s="404">
        <f>IF($AC$2430&lt;85,AC1877,AC1877-(AC1877*'EN-TÊTE DÉLÉGUES'!$C$37))</f>
        <v>0</v>
      </c>
      <c r="AE1877" s="405">
        <f t="shared" si="315"/>
        <v>5.5E-2</v>
      </c>
      <c r="AF1877" s="406">
        <f t="shared" si="312"/>
        <v>0</v>
      </c>
      <c r="AG1877" s="407">
        <f t="shared" si="313"/>
        <v>0</v>
      </c>
    </row>
    <row r="1878" spans="1:36" s="408" customFormat="1" ht="12" customHeight="1" x14ac:dyDescent="0.15">
      <c r="A1878" s="732">
        <v>9791036335990</v>
      </c>
      <c r="B1878" s="684"/>
      <c r="C1878" s="685" t="s">
        <v>706</v>
      </c>
      <c r="D1878" s="686" t="s">
        <v>274</v>
      </c>
      <c r="E1878" s="686" t="s">
        <v>310</v>
      </c>
      <c r="F1878" s="733" t="s">
        <v>2101</v>
      </c>
      <c r="G1878" s="733" t="s">
        <v>2658</v>
      </c>
      <c r="H1878" s="687">
        <f>VLOOKUP(A1878,'02.04.2024'!$A$2:$D$70989,3,FALSE)</f>
        <v>790</v>
      </c>
      <c r="I1878" s="688"/>
      <c r="J1878" s="712">
        <v>200</v>
      </c>
      <c r="K1878" s="710"/>
      <c r="L1878" s="689"/>
      <c r="M1878" s="689">
        <v>44433</v>
      </c>
      <c r="N1878" s="689"/>
      <c r="O1878" s="687">
        <v>9791036335990</v>
      </c>
      <c r="P1878" s="711" t="s">
        <v>2657</v>
      </c>
      <c r="Q1878" s="687">
        <v>5985014</v>
      </c>
      <c r="R1878" s="692">
        <v>8.3000000000000007</v>
      </c>
      <c r="S1878" s="692">
        <f t="shared" si="311"/>
        <v>7.867298578199053</v>
      </c>
      <c r="T1878" s="734">
        <v>5.5E-2</v>
      </c>
      <c r="U1878" s="1083"/>
      <c r="V1878" s="694">
        <f t="shared" si="316"/>
        <v>0</v>
      </c>
      <c r="W1878" s="695">
        <f t="shared" si="314"/>
        <v>0</v>
      </c>
      <c r="X1878" s="402"/>
      <c r="Y1878" s="402"/>
      <c r="Z1878" s="402"/>
      <c r="AA1878" s="402"/>
      <c r="AB1878" s="402"/>
      <c r="AC1878" s="403">
        <f t="shared" si="317"/>
        <v>0</v>
      </c>
      <c r="AD1878" s="404">
        <f>IF($AC$2430&lt;85,AC1878,AC1878-(AC1878*'EN-TÊTE DÉLÉGUES'!$C$37))</f>
        <v>0</v>
      </c>
      <c r="AE1878" s="405">
        <f t="shared" si="315"/>
        <v>5.5E-2</v>
      </c>
      <c r="AF1878" s="406">
        <f t="shared" si="312"/>
        <v>0</v>
      </c>
      <c r="AG1878" s="407">
        <f t="shared" si="313"/>
        <v>0</v>
      </c>
    </row>
    <row r="1879" spans="1:36" s="408" customFormat="1" ht="12" customHeight="1" x14ac:dyDescent="0.15">
      <c r="A1879" s="732">
        <v>9791036342110</v>
      </c>
      <c r="B1879" s="684"/>
      <c r="C1879" s="685" t="s">
        <v>706</v>
      </c>
      <c r="D1879" s="686" t="s">
        <v>274</v>
      </c>
      <c r="E1879" s="686" t="s">
        <v>310</v>
      </c>
      <c r="F1879" s="733" t="s">
        <v>2101</v>
      </c>
      <c r="G1879" s="733" t="s">
        <v>3456</v>
      </c>
      <c r="H1879" s="687">
        <f>VLOOKUP(A1879,'02.04.2024'!$A$2:$D$70989,3,FALSE)</f>
        <v>639</v>
      </c>
      <c r="I1879" s="688"/>
      <c r="J1879" s="712">
        <v>200</v>
      </c>
      <c r="K1879" s="689"/>
      <c r="L1879" s="689"/>
      <c r="M1879" s="689">
        <v>44622</v>
      </c>
      <c r="N1879" s="689"/>
      <c r="O1879" s="687">
        <v>9791036342110</v>
      </c>
      <c r="P1879" s="711" t="s">
        <v>3455</v>
      </c>
      <c r="Q1879" s="687">
        <v>8580300</v>
      </c>
      <c r="R1879" s="692">
        <v>8.3000000000000007</v>
      </c>
      <c r="S1879" s="692">
        <f t="shared" si="311"/>
        <v>7.867298578199053</v>
      </c>
      <c r="T1879" s="734">
        <v>5.5E-2</v>
      </c>
      <c r="U1879" s="1083"/>
      <c r="V1879" s="694">
        <f t="shared" si="316"/>
        <v>0</v>
      </c>
      <c r="W1879" s="695">
        <f t="shared" si="314"/>
        <v>0</v>
      </c>
      <c r="X1879" s="402"/>
      <c r="Y1879" s="402"/>
      <c r="Z1879" s="402"/>
      <c r="AA1879" s="402"/>
      <c r="AB1879" s="402"/>
      <c r="AC1879" s="403">
        <f t="shared" si="317"/>
        <v>0</v>
      </c>
      <c r="AD1879" s="404">
        <f>IF($AC$2430&lt;85,AC1879,AC1879-(AC1879*'EN-TÊTE DÉLÉGUES'!$C$37))</f>
        <v>0</v>
      </c>
      <c r="AE1879" s="405">
        <f t="shared" si="315"/>
        <v>5.5E-2</v>
      </c>
      <c r="AF1879" s="406">
        <f t="shared" si="312"/>
        <v>0</v>
      </c>
      <c r="AG1879" s="407">
        <f t="shared" si="313"/>
        <v>0</v>
      </c>
    </row>
    <row r="1880" spans="1:36" s="408" customFormat="1" ht="12" customHeight="1" x14ac:dyDescent="0.15">
      <c r="A1880" s="683">
        <v>9791036345449</v>
      </c>
      <c r="B1880" s="684"/>
      <c r="C1880" s="686" t="s">
        <v>706</v>
      </c>
      <c r="D1880" s="686" t="s">
        <v>274</v>
      </c>
      <c r="E1880" s="686" t="s">
        <v>310</v>
      </c>
      <c r="F1880" s="686" t="s">
        <v>2101</v>
      </c>
      <c r="G1880" s="686" t="s">
        <v>3732</v>
      </c>
      <c r="H1880" s="687">
        <f>VLOOKUP(A1880,'02.04.2024'!$A$2:$D$70989,3,FALSE)</f>
        <v>1371</v>
      </c>
      <c r="I1880" s="688"/>
      <c r="J1880" s="688">
        <v>200</v>
      </c>
      <c r="K1880" s="689"/>
      <c r="L1880" s="689"/>
      <c r="M1880" s="689">
        <v>44811</v>
      </c>
      <c r="N1880" s="689"/>
      <c r="O1880" s="690">
        <v>9791036345449</v>
      </c>
      <c r="P1880" s="711" t="s">
        <v>3733</v>
      </c>
      <c r="Q1880" s="712">
        <v>2817154</v>
      </c>
      <c r="R1880" s="692">
        <v>8.3000000000000007</v>
      </c>
      <c r="S1880" s="692">
        <f t="shared" si="311"/>
        <v>7.867298578199053</v>
      </c>
      <c r="T1880" s="734">
        <v>5.5E-2</v>
      </c>
      <c r="U1880" s="1083"/>
      <c r="V1880" s="694">
        <f t="shared" si="316"/>
        <v>0</v>
      </c>
      <c r="W1880" s="695">
        <f t="shared" si="314"/>
        <v>0</v>
      </c>
      <c r="X1880" s="402"/>
      <c r="Y1880" s="402"/>
      <c r="Z1880" s="402"/>
      <c r="AA1880" s="402"/>
      <c r="AB1880" s="402"/>
      <c r="AC1880" s="403">
        <f t="shared" si="317"/>
        <v>0</v>
      </c>
      <c r="AD1880" s="404">
        <f>IF($AC$2430&lt;85,AC1880,AC1880-(AC1880*'EN-TÊTE DÉLÉGUES'!$C$37))</f>
        <v>0</v>
      </c>
      <c r="AE1880" s="405">
        <f t="shared" si="315"/>
        <v>5.5E-2</v>
      </c>
      <c r="AF1880" s="406">
        <f t="shared" si="312"/>
        <v>0</v>
      </c>
      <c r="AG1880" s="407">
        <f t="shared" si="313"/>
        <v>0</v>
      </c>
    </row>
    <row r="1881" spans="1:36" s="737" customFormat="1" ht="12" customHeight="1" x14ac:dyDescent="0.15">
      <c r="A1881" s="715">
        <v>9791036361449</v>
      </c>
      <c r="B1881" s="726"/>
      <c r="C1881" s="717" t="s">
        <v>706</v>
      </c>
      <c r="D1881" s="717" t="s">
        <v>274</v>
      </c>
      <c r="E1881" s="717" t="s">
        <v>310</v>
      </c>
      <c r="F1881" s="717" t="s">
        <v>2101</v>
      </c>
      <c r="G1881" s="717" t="s">
        <v>4841</v>
      </c>
      <c r="H1881" s="718">
        <f>VLOOKUP(A1881,'02.04.2024'!$A$2:$D$70989,3,FALSE)</f>
        <v>1572</v>
      </c>
      <c r="I1881" s="716"/>
      <c r="J1881" s="716">
        <v>200</v>
      </c>
      <c r="K1881" s="719"/>
      <c r="L1881" s="735"/>
      <c r="M1881" s="735">
        <v>45196</v>
      </c>
      <c r="N1881" s="735" t="s">
        <v>1811</v>
      </c>
      <c r="O1881" s="715">
        <v>9791036361449</v>
      </c>
      <c r="P1881" s="716" t="s">
        <v>4394</v>
      </c>
      <c r="Q1881" s="716">
        <v>6625703</v>
      </c>
      <c r="R1881" s="736">
        <v>8.3000000000000007</v>
      </c>
      <c r="S1881" s="722">
        <f t="shared" si="311"/>
        <v>7.867298578199053</v>
      </c>
      <c r="T1881" s="723">
        <v>5.5E-2</v>
      </c>
      <c r="U1881" s="1094"/>
      <c r="V1881" s="724">
        <f t="shared" si="316"/>
        <v>0</v>
      </c>
      <c r="W1881" s="725">
        <f t="shared" si="314"/>
        <v>0</v>
      </c>
      <c r="X1881" s="440"/>
      <c r="Y1881" s="440"/>
      <c r="Z1881" s="440"/>
      <c r="AA1881" s="440"/>
      <c r="AB1881" s="440"/>
      <c r="AC1881" s="441">
        <f t="shared" si="317"/>
        <v>0</v>
      </c>
      <c r="AD1881" s="442">
        <f>IF($AC$2430&lt;85,AC1881,AC1881-(AC1881*'EN-TÊTE DÉLÉGUES'!$C$37))</f>
        <v>0</v>
      </c>
      <c r="AE1881" s="443">
        <f t="shared" si="315"/>
        <v>5.5E-2</v>
      </c>
      <c r="AF1881" s="444">
        <f t="shared" si="312"/>
        <v>0</v>
      </c>
      <c r="AG1881" s="445">
        <f t="shared" si="313"/>
        <v>0</v>
      </c>
    </row>
    <row r="1882" spans="1:36" s="408" customFormat="1" ht="12" customHeight="1" x14ac:dyDescent="0.15">
      <c r="A1882" s="732">
        <v>9791036328008</v>
      </c>
      <c r="B1882" s="684"/>
      <c r="C1882" s="685" t="s">
        <v>706</v>
      </c>
      <c r="D1882" s="686" t="s">
        <v>274</v>
      </c>
      <c r="E1882" s="686" t="s">
        <v>310</v>
      </c>
      <c r="F1882" s="733" t="s">
        <v>3842</v>
      </c>
      <c r="G1882" s="733" t="s">
        <v>3499</v>
      </c>
      <c r="H1882" s="687">
        <f>VLOOKUP(A1882,'02.04.2024'!$A$2:$D$70989,3,FALSE)</f>
        <v>1930</v>
      </c>
      <c r="I1882" s="688"/>
      <c r="J1882" s="712">
        <v>200</v>
      </c>
      <c r="K1882" s="689"/>
      <c r="L1882" s="689"/>
      <c r="M1882" s="689">
        <v>44447</v>
      </c>
      <c r="N1882" s="689"/>
      <c r="O1882" s="687">
        <v>9791036328008</v>
      </c>
      <c r="P1882" s="711" t="s">
        <v>2667</v>
      </c>
      <c r="Q1882" s="687">
        <v>1856815</v>
      </c>
      <c r="R1882" s="692">
        <v>9.4</v>
      </c>
      <c r="S1882" s="692">
        <f t="shared" si="311"/>
        <v>8.9099526066350716</v>
      </c>
      <c r="T1882" s="734">
        <v>5.5E-2</v>
      </c>
      <c r="U1882" s="1083"/>
      <c r="V1882" s="694">
        <f t="shared" si="316"/>
        <v>0</v>
      </c>
      <c r="W1882" s="695">
        <f t="shared" si="314"/>
        <v>0</v>
      </c>
      <c r="X1882" s="402"/>
      <c r="Y1882" s="402"/>
      <c r="Z1882" s="402"/>
      <c r="AA1882" s="402"/>
      <c r="AB1882" s="402"/>
      <c r="AC1882" s="403">
        <f t="shared" si="317"/>
        <v>0</v>
      </c>
      <c r="AD1882" s="404">
        <f>IF($AC$2430&lt;85,AC1882,AC1882-(AC1882*'EN-TÊTE DÉLÉGUES'!$C$37))</f>
        <v>0</v>
      </c>
      <c r="AE1882" s="405">
        <f t="shared" si="315"/>
        <v>5.5E-2</v>
      </c>
      <c r="AF1882" s="406">
        <f t="shared" si="312"/>
        <v>0</v>
      </c>
      <c r="AG1882" s="407">
        <f t="shared" si="313"/>
        <v>0</v>
      </c>
    </row>
    <row r="1883" spans="1:36" s="408" customFormat="1" ht="12" customHeight="1" x14ac:dyDescent="0.15">
      <c r="A1883" s="732">
        <v>9791036348242</v>
      </c>
      <c r="B1883" s="684"/>
      <c r="C1883" s="685" t="s">
        <v>706</v>
      </c>
      <c r="D1883" s="686" t="s">
        <v>274</v>
      </c>
      <c r="E1883" s="686" t="s">
        <v>310</v>
      </c>
      <c r="F1883" s="733" t="s">
        <v>3842</v>
      </c>
      <c r="G1883" s="733" t="s">
        <v>3843</v>
      </c>
      <c r="H1883" s="687">
        <f>VLOOKUP(A1883,'02.04.2024'!$A$2:$D$70989,3,FALSE)</f>
        <v>1822</v>
      </c>
      <c r="I1883" s="688"/>
      <c r="J1883" s="712">
        <v>200</v>
      </c>
      <c r="K1883" s="689"/>
      <c r="L1883" s="689"/>
      <c r="M1883" s="689">
        <v>44713</v>
      </c>
      <c r="N1883" s="689"/>
      <c r="O1883" s="687">
        <v>9791036348242</v>
      </c>
      <c r="P1883" s="711" t="s">
        <v>3498</v>
      </c>
      <c r="Q1883" s="687">
        <v>3914088</v>
      </c>
      <c r="R1883" s="692">
        <v>9.4</v>
      </c>
      <c r="S1883" s="692">
        <f t="shared" si="311"/>
        <v>8.9099526066350716</v>
      </c>
      <c r="T1883" s="734">
        <v>5.5E-2</v>
      </c>
      <c r="U1883" s="1083"/>
      <c r="V1883" s="694">
        <f t="shared" si="316"/>
        <v>0</v>
      </c>
      <c r="W1883" s="695">
        <f t="shared" si="314"/>
        <v>0</v>
      </c>
      <c r="X1883" s="402"/>
      <c r="Y1883" s="402"/>
      <c r="Z1883" s="402"/>
      <c r="AA1883" s="402"/>
      <c r="AB1883" s="402"/>
      <c r="AC1883" s="453">
        <f t="shared" si="317"/>
        <v>0</v>
      </c>
      <c r="AD1883" s="454">
        <f>IF($AC$2430&lt;85,AC1883,AC1883-(AC1883*'EN-TÊTE DÉLÉGUES'!$C$37))</f>
        <v>0</v>
      </c>
      <c r="AE1883" s="455">
        <f t="shared" si="315"/>
        <v>5.5E-2</v>
      </c>
      <c r="AF1883" s="456">
        <f t="shared" si="312"/>
        <v>0</v>
      </c>
      <c r="AG1883" s="457">
        <f t="shared" si="313"/>
        <v>0</v>
      </c>
    </row>
    <row r="1884" spans="1:36" s="737" customFormat="1" ht="12" customHeight="1" x14ac:dyDescent="0.15">
      <c r="A1884" s="715">
        <v>9791036355516</v>
      </c>
      <c r="B1884" s="715"/>
      <c r="C1884" s="717" t="s">
        <v>706</v>
      </c>
      <c r="D1884" s="717" t="s">
        <v>274</v>
      </c>
      <c r="E1884" s="717" t="s">
        <v>310</v>
      </c>
      <c r="F1884" s="717" t="s">
        <v>3842</v>
      </c>
      <c r="G1884" s="717" t="s">
        <v>4816</v>
      </c>
      <c r="H1884" s="718">
        <f>VLOOKUP(A1884,'02.04.2024'!$A$2:$D$70989,3,FALSE)</f>
        <v>1150</v>
      </c>
      <c r="I1884" s="716"/>
      <c r="J1884" s="716">
        <v>200</v>
      </c>
      <c r="K1884" s="719"/>
      <c r="L1884" s="735"/>
      <c r="M1884" s="735">
        <v>45161</v>
      </c>
      <c r="N1884" s="735" t="s">
        <v>1811</v>
      </c>
      <c r="O1884" s="715">
        <v>9791036355516</v>
      </c>
      <c r="P1884" s="716" t="s">
        <v>4395</v>
      </c>
      <c r="Q1884" s="716">
        <v>1088123</v>
      </c>
      <c r="R1884" s="736">
        <v>9.4</v>
      </c>
      <c r="S1884" s="722">
        <f t="shared" si="311"/>
        <v>8.9099526066350716</v>
      </c>
      <c r="T1884" s="723">
        <v>5.5E-2</v>
      </c>
      <c r="U1884" s="1094"/>
      <c r="V1884" s="724">
        <f t="shared" si="316"/>
        <v>0</v>
      </c>
      <c r="W1884" s="725">
        <f t="shared" si="314"/>
        <v>0</v>
      </c>
      <c r="X1884" s="440"/>
      <c r="Y1884" s="440"/>
      <c r="Z1884" s="440"/>
      <c r="AA1884" s="440"/>
      <c r="AB1884" s="440"/>
      <c r="AC1884" s="441">
        <f t="shared" si="317"/>
        <v>0</v>
      </c>
      <c r="AD1884" s="442">
        <f>IF($AC$2430&lt;85,AC1884,AC1884-(AC1884*'EN-TÊTE DÉLÉGUES'!$C$37))</f>
        <v>0</v>
      </c>
      <c r="AE1884" s="443">
        <f t="shared" si="315"/>
        <v>5.5E-2</v>
      </c>
      <c r="AF1884" s="444">
        <f t="shared" si="312"/>
        <v>0</v>
      </c>
      <c r="AG1884" s="445">
        <f t="shared" si="313"/>
        <v>0</v>
      </c>
    </row>
    <row r="1885" spans="1:36" s="408" customFormat="1" ht="12" customHeight="1" x14ac:dyDescent="0.15">
      <c r="A1885" s="683">
        <v>9791036346118</v>
      </c>
      <c r="B1885" s="684"/>
      <c r="C1885" s="685" t="s">
        <v>706</v>
      </c>
      <c r="D1885" s="686" t="s">
        <v>274</v>
      </c>
      <c r="E1885" s="686" t="s">
        <v>3729</v>
      </c>
      <c r="F1885" s="686" t="s">
        <v>3731</v>
      </c>
      <c r="G1885" s="686" t="s">
        <v>3960</v>
      </c>
      <c r="H1885" s="687">
        <f>VLOOKUP(A1885,'02.04.2024'!$A$2:$D$70989,3,FALSE)</f>
        <v>1110</v>
      </c>
      <c r="I1885" s="688"/>
      <c r="J1885" s="688">
        <v>200</v>
      </c>
      <c r="K1885" s="689"/>
      <c r="L1885" s="689"/>
      <c r="M1885" s="689">
        <v>44811</v>
      </c>
      <c r="N1885" s="689"/>
      <c r="O1885" s="690">
        <v>9791036346118</v>
      </c>
      <c r="P1885" s="691" t="s">
        <v>3730</v>
      </c>
      <c r="Q1885" s="690">
        <v>3284982</v>
      </c>
      <c r="R1885" s="692">
        <v>10.5</v>
      </c>
      <c r="S1885" s="692">
        <f t="shared" si="311"/>
        <v>9.9526066350710902</v>
      </c>
      <c r="T1885" s="734">
        <v>5.5E-2</v>
      </c>
      <c r="U1885" s="1083"/>
      <c r="V1885" s="694">
        <f t="shared" si="316"/>
        <v>0</v>
      </c>
      <c r="W1885" s="695">
        <f t="shared" si="314"/>
        <v>0</v>
      </c>
      <c r="X1885" s="402"/>
      <c r="Y1885" s="402"/>
      <c r="Z1885" s="402"/>
      <c r="AA1885" s="402"/>
      <c r="AB1885" s="603"/>
      <c r="AC1885" s="403">
        <f t="shared" si="317"/>
        <v>0</v>
      </c>
      <c r="AD1885" s="404">
        <f>IF($AC$2430&lt;85,AC1885,AC1885-(AC1885*'EN-TÊTE DÉLÉGUES'!$C$37))</f>
        <v>0</v>
      </c>
      <c r="AE1885" s="405">
        <f t="shared" si="315"/>
        <v>5.5E-2</v>
      </c>
      <c r="AF1885" s="406">
        <f t="shared" si="312"/>
        <v>0</v>
      </c>
      <c r="AG1885" s="407">
        <f t="shared" si="313"/>
        <v>0</v>
      </c>
    </row>
    <row r="1886" spans="1:36" s="446" customFormat="1" ht="12" customHeight="1" x14ac:dyDescent="0.15">
      <c r="A1886" s="715">
        <v>9791036361838</v>
      </c>
      <c r="B1886" s="716"/>
      <c r="C1886" s="717" t="s">
        <v>706</v>
      </c>
      <c r="D1886" s="717" t="s">
        <v>274</v>
      </c>
      <c r="E1886" s="717" t="s">
        <v>3729</v>
      </c>
      <c r="F1886" s="717" t="s">
        <v>3731</v>
      </c>
      <c r="G1886" s="717" t="s">
        <v>4598</v>
      </c>
      <c r="H1886" s="718">
        <f>VLOOKUP(A1886,'02.04.2024'!$A$2:$D$70989,3,FALSE)</f>
        <v>2275</v>
      </c>
      <c r="I1886" s="716"/>
      <c r="J1886" s="716">
        <v>200</v>
      </c>
      <c r="K1886" s="719"/>
      <c r="L1886" s="719"/>
      <c r="M1886" s="719">
        <v>45203</v>
      </c>
      <c r="N1886" s="719" t="s">
        <v>1811</v>
      </c>
      <c r="O1886" s="715">
        <v>9791036361838</v>
      </c>
      <c r="P1886" s="720" t="s">
        <v>4597</v>
      </c>
      <c r="Q1886" s="721">
        <v>7196270</v>
      </c>
      <c r="R1886" s="722">
        <v>10.5</v>
      </c>
      <c r="S1886" s="722">
        <f t="shared" si="311"/>
        <v>9.9526066350710902</v>
      </c>
      <c r="T1886" s="723">
        <v>5.5E-2</v>
      </c>
      <c r="U1886" s="1094"/>
      <c r="V1886" s="724">
        <f t="shared" si="316"/>
        <v>0</v>
      </c>
      <c r="W1886" s="725">
        <f t="shared" si="314"/>
        <v>0</v>
      </c>
      <c r="X1886" s="440"/>
      <c r="Y1886" s="440"/>
      <c r="Z1886" s="440"/>
      <c r="AA1886" s="440"/>
      <c r="AB1886" s="440"/>
      <c r="AC1886" s="441">
        <f t="shared" si="317"/>
        <v>0</v>
      </c>
      <c r="AD1886" s="442">
        <f>IF($AC$2430&lt;85,AC1886,AC1886-(AC1886*'EN-TÊTE DÉLÉGUES'!$C$37))</f>
        <v>0</v>
      </c>
      <c r="AE1886" s="443">
        <f t="shared" si="315"/>
        <v>5.5E-2</v>
      </c>
      <c r="AF1886" s="444">
        <f t="shared" si="312"/>
        <v>0</v>
      </c>
      <c r="AG1886" s="445">
        <f t="shared" si="313"/>
        <v>0</v>
      </c>
    </row>
    <row r="1887" spans="1:36" s="408" customFormat="1" ht="12" customHeight="1" x14ac:dyDescent="0.15">
      <c r="A1887" s="683">
        <v>9782747071154</v>
      </c>
      <c r="B1887" s="684"/>
      <c r="C1887" s="685" t="s">
        <v>706</v>
      </c>
      <c r="D1887" s="686" t="s">
        <v>274</v>
      </c>
      <c r="E1887" s="686" t="s">
        <v>310</v>
      </c>
      <c r="F1887" s="686" t="s">
        <v>255</v>
      </c>
      <c r="G1887" s="686" t="s">
        <v>856</v>
      </c>
      <c r="H1887" s="687">
        <f>VLOOKUP(A1887,'02.04.2024'!$A$2:$D$70989,3,FALSE)</f>
        <v>3047</v>
      </c>
      <c r="I1887" s="688"/>
      <c r="J1887" s="688">
        <v>200</v>
      </c>
      <c r="K1887" s="689"/>
      <c r="L1887" s="689"/>
      <c r="M1887" s="689">
        <v>42620</v>
      </c>
      <c r="N1887" s="689"/>
      <c r="O1887" s="690">
        <v>9782747071154</v>
      </c>
      <c r="P1887" s="691" t="s">
        <v>277</v>
      </c>
      <c r="Q1887" s="690">
        <v>1183581</v>
      </c>
      <c r="R1887" s="692">
        <v>10.5</v>
      </c>
      <c r="S1887" s="692">
        <f t="shared" si="311"/>
        <v>9.9526066350710902</v>
      </c>
      <c r="T1887" s="693">
        <v>5.5E-2</v>
      </c>
      <c r="U1887" s="1083"/>
      <c r="V1887" s="694">
        <f t="shared" si="316"/>
        <v>0</v>
      </c>
      <c r="W1887" s="695">
        <f t="shared" si="314"/>
        <v>0</v>
      </c>
      <c r="X1887" s="402"/>
      <c r="Y1887" s="402"/>
      <c r="Z1887" s="402"/>
      <c r="AA1887" s="402"/>
      <c r="AB1887" s="402"/>
      <c r="AC1887" s="421">
        <f t="shared" si="317"/>
        <v>0</v>
      </c>
      <c r="AD1887" s="422">
        <f>IF($AC$2430&lt;85,AC1887,AC1887-(AC1887*'EN-TÊTE DÉLÉGUES'!$C$37))</f>
        <v>0</v>
      </c>
      <c r="AE1887" s="423">
        <f t="shared" si="315"/>
        <v>5.5E-2</v>
      </c>
      <c r="AF1887" s="424">
        <f t="shared" si="312"/>
        <v>0</v>
      </c>
      <c r="AG1887" s="425">
        <f t="shared" si="313"/>
        <v>0</v>
      </c>
    </row>
    <row r="1888" spans="1:36" s="408" customFormat="1" ht="12" customHeight="1" x14ac:dyDescent="0.15">
      <c r="A1888" s="683">
        <v>9782747076944</v>
      </c>
      <c r="B1888" s="684"/>
      <c r="C1888" s="686" t="s">
        <v>706</v>
      </c>
      <c r="D1888" s="686" t="s">
        <v>274</v>
      </c>
      <c r="E1888" s="686" t="s">
        <v>310</v>
      </c>
      <c r="F1888" s="686" t="s">
        <v>255</v>
      </c>
      <c r="G1888" s="686" t="s">
        <v>857</v>
      </c>
      <c r="H1888" s="687">
        <f>VLOOKUP(A1888,'02.04.2024'!$A$2:$D$70989,3,FALSE)</f>
        <v>4958</v>
      </c>
      <c r="I1888" s="688"/>
      <c r="J1888" s="688">
        <v>200</v>
      </c>
      <c r="K1888" s="689"/>
      <c r="L1888" s="689"/>
      <c r="M1888" s="689">
        <v>42774</v>
      </c>
      <c r="N1888" s="689"/>
      <c r="O1888" s="690">
        <v>9782747076944</v>
      </c>
      <c r="P1888" s="691" t="s">
        <v>376</v>
      </c>
      <c r="Q1888" s="690">
        <v>7202541</v>
      </c>
      <c r="R1888" s="692">
        <v>10.5</v>
      </c>
      <c r="S1888" s="692">
        <f t="shared" si="311"/>
        <v>9.9526066350710902</v>
      </c>
      <c r="T1888" s="693">
        <v>5.5E-2</v>
      </c>
      <c r="U1888" s="1083"/>
      <c r="V1888" s="694">
        <f t="shared" si="316"/>
        <v>0</v>
      </c>
      <c r="W1888" s="695">
        <f t="shared" si="314"/>
        <v>0</v>
      </c>
      <c r="X1888" s="402"/>
      <c r="Y1888" s="402"/>
      <c r="Z1888" s="402"/>
      <c r="AA1888" s="402"/>
      <c r="AB1888" s="402"/>
      <c r="AC1888" s="403">
        <f t="shared" si="317"/>
        <v>0</v>
      </c>
      <c r="AD1888" s="404">
        <f>IF($AC$2430&lt;85,AC1888,AC1888-(AC1888*'EN-TÊTE DÉLÉGUES'!$C$37))</f>
        <v>0</v>
      </c>
      <c r="AE1888" s="405">
        <f t="shared" si="315"/>
        <v>5.5E-2</v>
      </c>
      <c r="AF1888" s="406">
        <f t="shared" si="312"/>
        <v>0</v>
      </c>
      <c r="AG1888" s="407">
        <f t="shared" si="313"/>
        <v>0</v>
      </c>
    </row>
    <row r="1889" spans="1:33" s="408" customFormat="1" ht="12" customHeight="1" x14ac:dyDescent="0.15">
      <c r="A1889" s="683">
        <v>9782747071284</v>
      </c>
      <c r="B1889" s="684"/>
      <c r="C1889" s="685" t="s">
        <v>706</v>
      </c>
      <c r="D1889" s="686" t="s">
        <v>274</v>
      </c>
      <c r="E1889" s="686" t="s">
        <v>310</v>
      </c>
      <c r="F1889" s="686" t="s">
        <v>255</v>
      </c>
      <c r="G1889" s="686" t="s">
        <v>858</v>
      </c>
      <c r="H1889" s="687">
        <f>VLOOKUP(A1889,'02.04.2024'!$A$2:$D$70989,3,FALSE)</f>
        <v>2299</v>
      </c>
      <c r="I1889" s="688"/>
      <c r="J1889" s="688">
        <v>200</v>
      </c>
      <c r="K1889" s="689"/>
      <c r="L1889" s="689"/>
      <c r="M1889" s="689">
        <v>42620</v>
      </c>
      <c r="N1889" s="689"/>
      <c r="O1889" s="690">
        <v>9782747071284</v>
      </c>
      <c r="P1889" s="691" t="s">
        <v>301</v>
      </c>
      <c r="Q1889" s="690">
        <v>2491767</v>
      </c>
      <c r="R1889" s="692">
        <v>10.5</v>
      </c>
      <c r="S1889" s="692">
        <f t="shared" si="311"/>
        <v>9.9526066350710902</v>
      </c>
      <c r="T1889" s="693">
        <v>5.5E-2</v>
      </c>
      <c r="U1889" s="1083"/>
      <c r="V1889" s="694">
        <f t="shared" si="316"/>
        <v>0</v>
      </c>
      <c r="W1889" s="695">
        <f t="shared" si="314"/>
        <v>0</v>
      </c>
      <c r="X1889" s="402"/>
      <c r="Y1889" s="402"/>
      <c r="Z1889" s="402"/>
      <c r="AA1889" s="402"/>
      <c r="AB1889" s="402"/>
      <c r="AC1889" s="403">
        <f t="shared" si="317"/>
        <v>0</v>
      </c>
      <c r="AD1889" s="404">
        <f>IF($AC$2430&lt;85,AC1889,AC1889-(AC1889*'EN-TÊTE DÉLÉGUES'!$C$37))</f>
        <v>0</v>
      </c>
      <c r="AE1889" s="405">
        <f t="shared" si="315"/>
        <v>5.5E-2</v>
      </c>
      <c r="AF1889" s="406">
        <f t="shared" si="312"/>
        <v>0</v>
      </c>
      <c r="AG1889" s="407">
        <f t="shared" si="313"/>
        <v>0</v>
      </c>
    </row>
    <row r="1890" spans="1:33" s="408" customFormat="1" ht="12" customHeight="1" x14ac:dyDescent="0.15">
      <c r="A1890" s="683">
        <v>9782747072540</v>
      </c>
      <c r="B1890" s="684"/>
      <c r="C1890" s="685" t="s">
        <v>706</v>
      </c>
      <c r="D1890" s="686" t="s">
        <v>274</v>
      </c>
      <c r="E1890" s="686" t="s">
        <v>310</v>
      </c>
      <c r="F1890" s="686" t="s">
        <v>255</v>
      </c>
      <c r="G1890" s="686" t="s">
        <v>859</v>
      </c>
      <c r="H1890" s="687">
        <f>VLOOKUP(A1890,'02.04.2024'!$A$2:$D$70989,3,FALSE)</f>
        <v>2200</v>
      </c>
      <c r="I1890" s="688"/>
      <c r="J1890" s="688">
        <v>200</v>
      </c>
      <c r="K1890" s="689"/>
      <c r="L1890" s="689"/>
      <c r="M1890" s="689">
        <v>42648</v>
      </c>
      <c r="N1890" s="689"/>
      <c r="O1890" s="690">
        <v>9782747072540</v>
      </c>
      <c r="P1890" s="691" t="s">
        <v>312</v>
      </c>
      <c r="Q1890" s="690">
        <v>5407538</v>
      </c>
      <c r="R1890" s="692">
        <v>10.5</v>
      </c>
      <c r="S1890" s="692">
        <f t="shared" si="311"/>
        <v>9.9526066350710902</v>
      </c>
      <c r="T1890" s="693">
        <v>5.5E-2</v>
      </c>
      <c r="U1890" s="1083"/>
      <c r="V1890" s="694">
        <f t="shared" si="316"/>
        <v>0</v>
      </c>
      <c r="W1890" s="695">
        <f t="shared" si="314"/>
        <v>0</v>
      </c>
      <c r="X1890" s="402"/>
      <c r="Y1890" s="402"/>
      <c r="Z1890" s="402"/>
      <c r="AA1890" s="402"/>
      <c r="AB1890" s="402"/>
      <c r="AC1890" s="403">
        <f t="shared" si="317"/>
        <v>0</v>
      </c>
      <c r="AD1890" s="404">
        <f>IF($AC$2430&lt;85,AC1890,AC1890-(AC1890*'EN-TÊTE DÉLÉGUES'!$C$37))</f>
        <v>0</v>
      </c>
      <c r="AE1890" s="405">
        <f t="shared" si="315"/>
        <v>5.5E-2</v>
      </c>
      <c r="AF1890" s="406">
        <f t="shared" si="312"/>
        <v>0</v>
      </c>
      <c r="AG1890" s="407">
        <f t="shared" si="313"/>
        <v>0</v>
      </c>
    </row>
    <row r="1891" spans="1:33" s="408" customFormat="1" ht="12" customHeight="1" x14ac:dyDescent="0.15">
      <c r="A1891" s="683">
        <v>9782747071147</v>
      </c>
      <c r="B1891" s="684"/>
      <c r="C1891" s="685" t="s">
        <v>706</v>
      </c>
      <c r="D1891" s="686" t="s">
        <v>274</v>
      </c>
      <c r="E1891" s="686" t="s">
        <v>310</v>
      </c>
      <c r="F1891" s="686" t="s">
        <v>255</v>
      </c>
      <c r="G1891" s="686" t="s">
        <v>1324</v>
      </c>
      <c r="H1891" s="687">
        <f>VLOOKUP(A1891,'02.04.2024'!$A$2:$D$70989,3,FALSE)</f>
        <v>1621</v>
      </c>
      <c r="I1891" s="688"/>
      <c r="J1891" s="688">
        <v>200</v>
      </c>
      <c r="K1891" s="689"/>
      <c r="L1891" s="689"/>
      <c r="M1891" s="689">
        <v>42620</v>
      </c>
      <c r="N1891" s="689"/>
      <c r="O1891" s="690">
        <v>9782747071147</v>
      </c>
      <c r="P1891" s="691" t="s">
        <v>278</v>
      </c>
      <c r="Q1891" s="690">
        <v>1183704</v>
      </c>
      <c r="R1891" s="692">
        <v>10.5</v>
      </c>
      <c r="S1891" s="692">
        <f t="shared" si="311"/>
        <v>9.9526066350710902</v>
      </c>
      <c r="T1891" s="693">
        <v>5.5E-2</v>
      </c>
      <c r="U1891" s="1083"/>
      <c r="V1891" s="694">
        <f t="shared" si="316"/>
        <v>0</v>
      </c>
      <c r="W1891" s="695">
        <f t="shared" si="314"/>
        <v>0</v>
      </c>
      <c r="X1891" s="402"/>
      <c r="Y1891" s="402"/>
      <c r="Z1891" s="402"/>
      <c r="AA1891" s="402"/>
      <c r="AB1891" s="402"/>
      <c r="AC1891" s="403">
        <f t="shared" si="317"/>
        <v>0</v>
      </c>
      <c r="AD1891" s="404">
        <f>IF($AC$2430&lt;85,AC1891,AC1891-(AC1891*'EN-TÊTE DÉLÉGUES'!$C$37))</f>
        <v>0</v>
      </c>
      <c r="AE1891" s="405">
        <f t="shared" si="315"/>
        <v>5.5E-2</v>
      </c>
      <c r="AF1891" s="406">
        <f t="shared" si="312"/>
        <v>0</v>
      </c>
      <c r="AG1891" s="407">
        <f t="shared" si="313"/>
        <v>0</v>
      </c>
    </row>
    <row r="1892" spans="1:33" s="408" customFormat="1" ht="12" customHeight="1" x14ac:dyDescent="0.15">
      <c r="A1892" s="732">
        <v>9782747098663</v>
      </c>
      <c r="B1892" s="684"/>
      <c r="C1892" s="685" t="s">
        <v>706</v>
      </c>
      <c r="D1892" s="738" t="s">
        <v>274</v>
      </c>
      <c r="E1892" s="738" t="s">
        <v>310</v>
      </c>
      <c r="F1892" s="738" t="s">
        <v>255</v>
      </c>
      <c r="G1892" s="738" t="s">
        <v>771</v>
      </c>
      <c r="H1892" s="687">
        <f>VLOOKUP(A1892,'02.04.2024'!$A$2:$D$70989,3,FALSE)</f>
        <v>915</v>
      </c>
      <c r="I1892" s="712"/>
      <c r="J1892" s="712">
        <v>200</v>
      </c>
      <c r="K1892" s="689"/>
      <c r="L1892" s="689"/>
      <c r="M1892" s="689">
        <v>43376</v>
      </c>
      <c r="N1892" s="689"/>
      <c r="O1892" s="687">
        <v>9782747098663</v>
      </c>
      <c r="P1892" s="711" t="s">
        <v>671</v>
      </c>
      <c r="Q1892" s="712">
        <v>8862333</v>
      </c>
      <c r="R1892" s="692">
        <v>10.5</v>
      </c>
      <c r="S1892" s="692">
        <f t="shared" si="311"/>
        <v>9.9526066350710902</v>
      </c>
      <c r="T1892" s="734">
        <v>5.5E-2</v>
      </c>
      <c r="U1892" s="1083"/>
      <c r="V1892" s="694">
        <f t="shared" si="316"/>
        <v>0</v>
      </c>
      <c r="W1892" s="695">
        <f t="shared" si="314"/>
        <v>0</v>
      </c>
      <c r="X1892" s="402"/>
      <c r="Y1892" s="402"/>
      <c r="Z1892" s="402"/>
      <c r="AA1892" s="402"/>
      <c r="AB1892" s="402"/>
      <c r="AC1892" s="403">
        <f t="shared" si="317"/>
        <v>0</v>
      </c>
      <c r="AD1892" s="404">
        <f>IF($AC$2430&lt;85,AC1892,AC1892-(AC1892*'EN-TÊTE DÉLÉGUES'!$C$37))</f>
        <v>0</v>
      </c>
      <c r="AE1892" s="405">
        <f t="shared" si="315"/>
        <v>5.5E-2</v>
      </c>
      <c r="AF1892" s="406">
        <f t="shared" si="312"/>
        <v>0</v>
      </c>
      <c r="AG1892" s="407">
        <f t="shared" si="313"/>
        <v>0</v>
      </c>
    </row>
    <row r="1893" spans="1:33" s="408" customFormat="1" ht="12" customHeight="1" x14ac:dyDescent="0.15">
      <c r="A1893" s="683">
        <v>9782747076951</v>
      </c>
      <c r="B1893" s="684"/>
      <c r="C1893" s="686" t="s">
        <v>706</v>
      </c>
      <c r="D1893" s="686" t="s">
        <v>274</v>
      </c>
      <c r="E1893" s="686" t="s">
        <v>310</v>
      </c>
      <c r="F1893" s="686" t="s">
        <v>255</v>
      </c>
      <c r="G1893" s="686" t="s">
        <v>1024</v>
      </c>
      <c r="H1893" s="687">
        <f>VLOOKUP(A1893,'02.04.2024'!$A$2:$D$70989,3,FALSE)</f>
        <v>1571</v>
      </c>
      <c r="I1893" s="688"/>
      <c r="J1893" s="688">
        <v>200</v>
      </c>
      <c r="K1893" s="689"/>
      <c r="L1893" s="689"/>
      <c r="M1893" s="689">
        <v>42893</v>
      </c>
      <c r="N1893" s="689"/>
      <c r="O1893" s="690">
        <v>9782747076951</v>
      </c>
      <c r="P1893" s="691" t="s">
        <v>367</v>
      </c>
      <c r="Q1893" s="690">
        <v>7202664</v>
      </c>
      <c r="R1893" s="692">
        <v>10.5</v>
      </c>
      <c r="S1893" s="692">
        <f t="shared" si="311"/>
        <v>9.9526066350710902</v>
      </c>
      <c r="T1893" s="693">
        <v>5.5E-2</v>
      </c>
      <c r="U1893" s="1083"/>
      <c r="V1893" s="694">
        <f t="shared" si="316"/>
        <v>0</v>
      </c>
      <c r="W1893" s="695">
        <f t="shared" si="314"/>
        <v>0</v>
      </c>
      <c r="X1893" s="402"/>
      <c r="Y1893" s="402"/>
      <c r="Z1893" s="402"/>
      <c r="AA1893" s="402"/>
      <c r="AB1893" s="402"/>
      <c r="AC1893" s="403">
        <f t="shared" si="317"/>
        <v>0</v>
      </c>
      <c r="AD1893" s="404">
        <f>IF($AC$2430&lt;85,AC1893,AC1893-(AC1893*'EN-TÊTE DÉLÉGUES'!$C$37))</f>
        <v>0</v>
      </c>
      <c r="AE1893" s="405">
        <f t="shared" si="315"/>
        <v>5.5E-2</v>
      </c>
      <c r="AF1893" s="406">
        <f t="shared" si="312"/>
        <v>0</v>
      </c>
      <c r="AG1893" s="407">
        <f t="shared" si="313"/>
        <v>0</v>
      </c>
    </row>
    <row r="1894" spans="1:33" s="408" customFormat="1" ht="12" customHeight="1" x14ac:dyDescent="0.15">
      <c r="A1894" s="683">
        <v>9782747076968</v>
      </c>
      <c r="B1894" s="684"/>
      <c r="C1894" s="686" t="s">
        <v>706</v>
      </c>
      <c r="D1894" s="686" t="s">
        <v>274</v>
      </c>
      <c r="E1894" s="686" t="s">
        <v>310</v>
      </c>
      <c r="F1894" s="686" t="s">
        <v>255</v>
      </c>
      <c r="G1894" s="686" t="s">
        <v>1025</v>
      </c>
      <c r="H1894" s="687">
        <f>VLOOKUP(A1894,'02.04.2024'!$A$2:$D$70989,3,FALSE)</f>
        <v>810</v>
      </c>
      <c r="I1894" s="688"/>
      <c r="J1894" s="688">
        <v>200</v>
      </c>
      <c r="K1894" s="739"/>
      <c r="L1894" s="739"/>
      <c r="M1894" s="689">
        <v>42893</v>
      </c>
      <c r="N1894" s="689"/>
      <c r="O1894" s="690">
        <v>9782747076968</v>
      </c>
      <c r="P1894" s="691" t="s">
        <v>366</v>
      </c>
      <c r="Q1894" s="690">
        <v>7202787</v>
      </c>
      <c r="R1894" s="692">
        <v>10.5</v>
      </c>
      <c r="S1894" s="692">
        <f t="shared" si="311"/>
        <v>9.9526066350710902</v>
      </c>
      <c r="T1894" s="693">
        <v>5.5E-2</v>
      </c>
      <c r="U1894" s="1083"/>
      <c r="V1894" s="694">
        <f t="shared" si="316"/>
        <v>0</v>
      </c>
      <c r="W1894" s="695">
        <f t="shared" si="314"/>
        <v>0</v>
      </c>
      <c r="X1894" s="402"/>
      <c r="Y1894" s="402"/>
      <c r="Z1894" s="402"/>
      <c r="AA1894" s="402"/>
      <c r="AB1894" s="402"/>
      <c r="AC1894" s="403">
        <f t="shared" si="317"/>
        <v>0</v>
      </c>
      <c r="AD1894" s="404">
        <f>IF($AC$2430&lt;85,AC1894,AC1894-(AC1894*'EN-TÊTE DÉLÉGUES'!$C$37))</f>
        <v>0</v>
      </c>
      <c r="AE1894" s="405">
        <f t="shared" si="315"/>
        <v>5.5E-2</v>
      </c>
      <c r="AF1894" s="406">
        <f t="shared" si="312"/>
        <v>0</v>
      </c>
      <c r="AG1894" s="407">
        <f t="shared" si="313"/>
        <v>0</v>
      </c>
    </row>
    <row r="1895" spans="1:33" s="408" customFormat="1" ht="12" customHeight="1" x14ac:dyDescent="0.15">
      <c r="A1895" s="683">
        <v>9782747083768</v>
      </c>
      <c r="B1895" s="684"/>
      <c r="C1895" s="686" t="s">
        <v>706</v>
      </c>
      <c r="D1895" s="686" t="s">
        <v>274</v>
      </c>
      <c r="E1895" s="686" t="s">
        <v>310</v>
      </c>
      <c r="F1895" s="686" t="s">
        <v>255</v>
      </c>
      <c r="G1895" s="686" t="s">
        <v>860</v>
      </c>
      <c r="H1895" s="687">
        <f>VLOOKUP(A1895,'02.04.2024'!$A$2:$D$70989,3,FALSE)</f>
        <v>419</v>
      </c>
      <c r="I1895" s="688"/>
      <c r="J1895" s="688">
        <v>200</v>
      </c>
      <c r="K1895" s="689"/>
      <c r="L1895" s="689"/>
      <c r="M1895" s="689">
        <v>43012</v>
      </c>
      <c r="N1895" s="689"/>
      <c r="O1895" s="690">
        <v>9782747083768</v>
      </c>
      <c r="P1895" s="691" t="s">
        <v>450</v>
      </c>
      <c r="Q1895" s="690">
        <v>6385527</v>
      </c>
      <c r="R1895" s="692">
        <v>10.5</v>
      </c>
      <c r="S1895" s="692">
        <f t="shared" si="311"/>
        <v>9.9526066350710902</v>
      </c>
      <c r="T1895" s="693">
        <v>5.5E-2</v>
      </c>
      <c r="U1895" s="1083"/>
      <c r="V1895" s="694">
        <f t="shared" si="316"/>
        <v>0</v>
      </c>
      <c r="W1895" s="695">
        <f t="shared" si="314"/>
        <v>0</v>
      </c>
      <c r="X1895" s="402"/>
      <c r="Y1895" s="402"/>
      <c r="Z1895" s="402"/>
      <c r="AA1895" s="402"/>
      <c r="AB1895" s="402"/>
      <c r="AC1895" s="403">
        <f t="shared" si="317"/>
        <v>0</v>
      </c>
      <c r="AD1895" s="404">
        <f>IF($AC$2430&lt;85,AC1895,AC1895-(AC1895*'EN-TÊTE DÉLÉGUES'!$C$37))</f>
        <v>0</v>
      </c>
      <c r="AE1895" s="405">
        <f t="shared" si="315"/>
        <v>5.5E-2</v>
      </c>
      <c r="AF1895" s="406">
        <f t="shared" si="312"/>
        <v>0</v>
      </c>
      <c r="AG1895" s="407">
        <f t="shared" si="313"/>
        <v>0</v>
      </c>
    </row>
    <row r="1896" spans="1:33" s="408" customFormat="1" ht="12" customHeight="1" x14ac:dyDescent="0.15">
      <c r="A1896" s="683">
        <v>9782747073103</v>
      </c>
      <c r="B1896" s="684"/>
      <c r="C1896" s="686" t="s">
        <v>706</v>
      </c>
      <c r="D1896" s="686" t="s">
        <v>274</v>
      </c>
      <c r="E1896" s="686" t="s">
        <v>310</v>
      </c>
      <c r="F1896" s="686" t="s">
        <v>255</v>
      </c>
      <c r="G1896" s="686" t="s">
        <v>1014</v>
      </c>
      <c r="H1896" s="687">
        <f>VLOOKUP(A1896,'02.04.2024'!$A$2:$D$70989,3,FALSE)</f>
        <v>893</v>
      </c>
      <c r="I1896" s="688"/>
      <c r="J1896" s="688">
        <v>200</v>
      </c>
      <c r="K1896" s="689"/>
      <c r="L1896" s="689"/>
      <c r="M1896" s="689">
        <v>42774</v>
      </c>
      <c r="N1896" s="689"/>
      <c r="O1896" s="690">
        <v>9782747073103</v>
      </c>
      <c r="P1896" s="691" t="s">
        <v>326</v>
      </c>
      <c r="Q1896" s="690">
        <v>6710922</v>
      </c>
      <c r="R1896" s="692">
        <v>10.5</v>
      </c>
      <c r="S1896" s="692">
        <f t="shared" si="311"/>
        <v>9.9526066350710902</v>
      </c>
      <c r="T1896" s="693">
        <v>5.5E-2</v>
      </c>
      <c r="U1896" s="1083"/>
      <c r="V1896" s="694">
        <f t="shared" si="316"/>
        <v>0</v>
      </c>
      <c r="W1896" s="695">
        <f t="shared" si="314"/>
        <v>0</v>
      </c>
      <c r="X1896" s="402"/>
      <c r="Y1896" s="402"/>
      <c r="Z1896" s="402"/>
      <c r="AA1896" s="402"/>
      <c r="AB1896" s="402"/>
      <c r="AC1896" s="403">
        <f t="shared" si="317"/>
        <v>0</v>
      </c>
      <c r="AD1896" s="404">
        <f>IF($AC$2430&lt;85,AC1896,AC1896-(AC1896*'EN-TÊTE DÉLÉGUES'!$C$37))</f>
        <v>0</v>
      </c>
      <c r="AE1896" s="405">
        <f t="shared" si="315"/>
        <v>5.5E-2</v>
      </c>
      <c r="AF1896" s="406">
        <f t="shared" si="312"/>
        <v>0</v>
      </c>
      <c r="AG1896" s="407">
        <f t="shared" si="313"/>
        <v>0</v>
      </c>
    </row>
    <row r="1897" spans="1:33" s="408" customFormat="1" ht="12" customHeight="1" x14ac:dyDescent="0.15">
      <c r="A1897" s="683">
        <v>9782747091107</v>
      </c>
      <c r="B1897" s="684"/>
      <c r="C1897" s="685" t="s">
        <v>706</v>
      </c>
      <c r="D1897" s="686" t="s">
        <v>274</v>
      </c>
      <c r="E1897" s="686" t="s">
        <v>310</v>
      </c>
      <c r="F1897" s="686" t="s">
        <v>255</v>
      </c>
      <c r="G1897" s="686" t="s">
        <v>861</v>
      </c>
      <c r="H1897" s="687">
        <f>VLOOKUP(A1897,'02.04.2024'!$A$2:$D$70989,3,FALSE)</f>
        <v>435</v>
      </c>
      <c r="I1897" s="688"/>
      <c r="J1897" s="688">
        <v>200</v>
      </c>
      <c r="K1897" s="710"/>
      <c r="L1897" s="689"/>
      <c r="M1897" s="689">
        <v>43194</v>
      </c>
      <c r="N1897" s="689"/>
      <c r="O1897" s="690">
        <v>9782747091107</v>
      </c>
      <c r="P1897" s="691" t="s">
        <v>652</v>
      </c>
      <c r="Q1897" s="690">
        <v>8765393</v>
      </c>
      <c r="R1897" s="692">
        <v>10.5</v>
      </c>
      <c r="S1897" s="692">
        <f t="shared" si="311"/>
        <v>9.9526066350710902</v>
      </c>
      <c r="T1897" s="693">
        <v>5.5E-2</v>
      </c>
      <c r="U1897" s="1083"/>
      <c r="V1897" s="694">
        <f t="shared" si="316"/>
        <v>0</v>
      </c>
      <c r="W1897" s="695">
        <f t="shared" si="314"/>
        <v>0</v>
      </c>
      <c r="X1897" s="402"/>
      <c r="Y1897" s="402"/>
      <c r="Z1897" s="402"/>
      <c r="AA1897" s="402"/>
      <c r="AB1897" s="402"/>
      <c r="AC1897" s="403">
        <f t="shared" si="317"/>
        <v>0</v>
      </c>
      <c r="AD1897" s="404">
        <f>IF($AC$2430&lt;85,AC1897,AC1897-(AC1897*'EN-TÊTE DÉLÉGUES'!$C$37))</f>
        <v>0</v>
      </c>
      <c r="AE1897" s="405">
        <f t="shared" si="315"/>
        <v>5.5E-2</v>
      </c>
      <c r="AF1897" s="406">
        <f t="shared" si="312"/>
        <v>0</v>
      </c>
      <c r="AG1897" s="407">
        <f t="shared" si="313"/>
        <v>0</v>
      </c>
    </row>
    <row r="1898" spans="1:33" s="408" customFormat="1" ht="12" customHeight="1" x14ac:dyDescent="0.15">
      <c r="A1898" s="683">
        <v>9782747094931</v>
      </c>
      <c r="B1898" s="684"/>
      <c r="C1898" s="685" t="s">
        <v>706</v>
      </c>
      <c r="D1898" s="686" t="s">
        <v>274</v>
      </c>
      <c r="E1898" s="686" t="s">
        <v>310</v>
      </c>
      <c r="F1898" s="686" t="s">
        <v>255</v>
      </c>
      <c r="G1898" s="686" t="s">
        <v>862</v>
      </c>
      <c r="H1898" s="687">
        <f>VLOOKUP(A1898,'02.04.2024'!$A$2:$D$70989,3,FALSE)</f>
        <v>1448</v>
      </c>
      <c r="I1898" s="688"/>
      <c r="J1898" s="688">
        <v>200</v>
      </c>
      <c r="K1898" s="689"/>
      <c r="L1898" s="689"/>
      <c r="M1898" s="689">
        <v>43285</v>
      </c>
      <c r="N1898" s="689"/>
      <c r="O1898" s="690">
        <v>9782747094931</v>
      </c>
      <c r="P1898" s="691" t="s">
        <v>915</v>
      </c>
      <c r="Q1898" s="690">
        <v>6813172</v>
      </c>
      <c r="R1898" s="692">
        <v>10.5</v>
      </c>
      <c r="S1898" s="692">
        <f t="shared" si="311"/>
        <v>9.9526066350710902</v>
      </c>
      <c r="T1898" s="693">
        <v>5.5E-2</v>
      </c>
      <c r="U1898" s="1083"/>
      <c r="V1898" s="694">
        <f t="shared" si="316"/>
        <v>0</v>
      </c>
      <c r="W1898" s="695">
        <f t="shared" si="314"/>
        <v>0</v>
      </c>
      <c r="X1898" s="402"/>
      <c r="Y1898" s="402"/>
      <c r="Z1898" s="402"/>
      <c r="AA1898" s="402"/>
      <c r="AB1898" s="402"/>
      <c r="AC1898" s="403">
        <f t="shared" si="317"/>
        <v>0</v>
      </c>
      <c r="AD1898" s="404">
        <f>IF($AC$2430&lt;85,AC1898,AC1898-(AC1898*'EN-TÊTE DÉLÉGUES'!$C$37))</f>
        <v>0</v>
      </c>
      <c r="AE1898" s="405">
        <f t="shared" si="315"/>
        <v>5.5E-2</v>
      </c>
      <c r="AF1898" s="406">
        <f t="shared" si="312"/>
        <v>0</v>
      </c>
      <c r="AG1898" s="407">
        <f t="shared" si="313"/>
        <v>0</v>
      </c>
    </row>
    <row r="1899" spans="1:33" s="408" customFormat="1" ht="12" customHeight="1" x14ac:dyDescent="0.15">
      <c r="A1899" s="683">
        <v>9782747072557</v>
      </c>
      <c r="B1899" s="684"/>
      <c r="C1899" s="685" t="s">
        <v>706</v>
      </c>
      <c r="D1899" s="686" t="s">
        <v>274</v>
      </c>
      <c r="E1899" s="686" t="s">
        <v>310</v>
      </c>
      <c r="F1899" s="686" t="s">
        <v>255</v>
      </c>
      <c r="G1899" s="686" t="s">
        <v>1325</v>
      </c>
      <c r="H1899" s="687">
        <f>VLOOKUP(A1899,'02.04.2024'!$A$2:$D$70989,3,FALSE)</f>
        <v>1742</v>
      </c>
      <c r="I1899" s="688"/>
      <c r="J1899" s="688">
        <v>200</v>
      </c>
      <c r="K1899" s="739"/>
      <c r="L1899" s="739"/>
      <c r="M1899" s="689">
        <v>42648</v>
      </c>
      <c r="N1899" s="689"/>
      <c r="O1899" s="690">
        <v>9782747072557</v>
      </c>
      <c r="P1899" s="691" t="s">
        <v>311</v>
      </c>
      <c r="Q1899" s="690">
        <v>5407415</v>
      </c>
      <c r="R1899" s="692">
        <v>10.5</v>
      </c>
      <c r="S1899" s="692">
        <f t="shared" si="311"/>
        <v>9.9526066350710902</v>
      </c>
      <c r="T1899" s="693">
        <v>5.5E-2</v>
      </c>
      <c r="U1899" s="1083"/>
      <c r="V1899" s="694">
        <f t="shared" si="316"/>
        <v>0</v>
      </c>
      <c r="W1899" s="695">
        <f t="shared" si="314"/>
        <v>0</v>
      </c>
      <c r="X1899" s="402"/>
      <c r="Y1899" s="402"/>
      <c r="Z1899" s="402"/>
      <c r="AA1899" s="402"/>
      <c r="AB1899" s="402"/>
      <c r="AC1899" s="403">
        <f t="shared" si="317"/>
        <v>0</v>
      </c>
      <c r="AD1899" s="404">
        <f>IF($AC$2430&lt;85,AC1899,AC1899-(AC1899*'EN-TÊTE DÉLÉGUES'!$C$37))</f>
        <v>0</v>
      </c>
      <c r="AE1899" s="405">
        <f t="shared" si="315"/>
        <v>5.5E-2</v>
      </c>
      <c r="AF1899" s="406">
        <f t="shared" si="312"/>
        <v>0</v>
      </c>
      <c r="AG1899" s="407">
        <f t="shared" si="313"/>
        <v>0</v>
      </c>
    </row>
    <row r="1900" spans="1:33" s="408" customFormat="1" ht="12" customHeight="1" x14ac:dyDescent="0.15">
      <c r="A1900" s="683">
        <v>9782747065849</v>
      </c>
      <c r="B1900" s="684"/>
      <c r="C1900" s="685" t="s">
        <v>706</v>
      </c>
      <c r="D1900" s="686" t="s">
        <v>274</v>
      </c>
      <c r="E1900" s="686" t="s">
        <v>310</v>
      </c>
      <c r="F1900" s="686" t="s">
        <v>255</v>
      </c>
      <c r="G1900" s="686" t="s">
        <v>1798</v>
      </c>
      <c r="H1900" s="687">
        <f>VLOOKUP(A1900,'02.04.2024'!$A$2:$D$70989,3,FALSE)</f>
        <v>513</v>
      </c>
      <c r="I1900" s="688"/>
      <c r="J1900" s="688">
        <v>200</v>
      </c>
      <c r="K1900" s="710"/>
      <c r="L1900" s="689"/>
      <c r="M1900" s="689">
        <v>42648</v>
      </c>
      <c r="N1900" s="689"/>
      <c r="O1900" s="690">
        <v>9782747065849</v>
      </c>
      <c r="P1900" s="691" t="s">
        <v>268</v>
      </c>
      <c r="Q1900" s="690">
        <v>5932187</v>
      </c>
      <c r="R1900" s="692">
        <v>10.5</v>
      </c>
      <c r="S1900" s="692">
        <f t="shared" si="311"/>
        <v>9.9526066350710902</v>
      </c>
      <c r="T1900" s="693">
        <v>5.5E-2</v>
      </c>
      <c r="U1900" s="1083"/>
      <c r="V1900" s="694">
        <f t="shared" si="316"/>
        <v>0</v>
      </c>
      <c r="W1900" s="695">
        <f t="shared" si="314"/>
        <v>0</v>
      </c>
      <c r="X1900" s="402"/>
      <c r="Y1900" s="402"/>
      <c r="Z1900" s="402"/>
      <c r="AA1900" s="402"/>
      <c r="AB1900" s="402"/>
      <c r="AC1900" s="403">
        <f t="shared" si="317"/>
        <v>0</v>
      </c>
      <c r="AD1900" s="404">
        <f>IF($AC$2430&lt;85,AC1900,AC1900-(AC1900*'EN-TÊTE DÉLÉGUES'!$C$37))</f>
        <v>0</v>
      </c>
      <c r="AE1900" s="405">
        <f t="shared" si="315"/>
        <v>5.5E-2</v>
      </c>
      <c r="AF1900" s="406">
        <f t="shared" si="312"/>
        <v>0</v>
      </c>
      <c r="AG1900" s="407">
        <f t="shared" si="313"/>
        <v>0</v>
      </c>
    </row>
    <row r="1901" spans="1:33" s="408" customFormat="1" ht="12" customHeight="1" x14ac:dyDescent="0.15">
      <c r="A1901" s="683">
        <v>9782747076890</v>
      </c>
      <c r="B1901" s="684"/>
      <c r="C1901" s="686" t="s">
        <v>706</v>
      </c>
      <c r="D1901" s="686" t="s">
        <v>274</v>
      </c>
      <c r="E1901" s="686" t="s">
        <v>310</v>
      </c>
      <c r="F1901" s="686" t="s">
        <v>255</v>
      </c>
      <c r="G1901" s="686" t="s">
        <v>863</v>
      </c>
      <c r="H1901" s="687">
        <f>VLOOKUP(A1901,'02.04.2024'!$A$2:$D$70989,3,FALSE)</f>
        <v>991</v>
      </c>
      <c r="I1901" s="688"/>
      <c r="J1901" s="688">
        <v>200</v>
      </c>
      <c r="K1901" s="689"/>
      <c r="L1901" s="689"/>
      <c r="M1901" s="689">
        <v>42893</v>
      </c>
      <c r="N1901" s="689"/>
      <c r="O1901" s="690">
        <v>9782747076890</v>
      </c>
      <c r="P1901" s="691" t="s">
        <v>368</v>
      </c>
      <c r="Q1901" s="690">
        <v>6772843</v>
      </c>
      <c r="R1901" s="692">
        <v>10.5</v>
      </c>
      <c r="S1901" s="692">
        <f t="shared" si="311"/>
        <v>9.9526066350710902</v>
      </c>
      <c r="T1901" s="693">
        <v>5.5E-2</v>
      </c>
      <c r="U1901" s="1083"/>
      <c r="V1901" s="694">
        <f t="shared" si="316"/>
        <v>0</v>
      </c>
      <c r="W1901" s="695">
        <f t="shared" si="314"/>
        <v>0</v>
      </c>
      <c r="X1901" s="402"/>
      <c r="Y1901" s="402"/>
      <c r="Z1901" s="402"/>
      <c r="AA1901" s="402"/>
      <c r="AB1901" s="402"/>
      <c r="AC1901" s="403">
        <f t="shared" si="317"/>
        <v>0</v>
      </c>
      <c r="AD1901" s="404">
        <f>IF($AC$2430&lt;85,AC1901,AC1901-(AC1901*'EN-TÊTE DÉLÉGUES'!$C$37))</f>
        <v>0</v>
      </c>
      <c r="AE1901" s="405">
        <f t="shared" si="315"/>
        <v>5.5E-2</v>
      </c>
      <c r="AF1901" s="406">
        <f t="shared" si="312"/>
        <v>0</v>
      </c>
      <c r="AG1901" s="407">
        <f t="shared" si="313"/>
        <v>0</v>
      </c>
    </row>
    <row r="1902" spans="1:33" s="408" customFormat="1" ht="12" customHeight="1" x14ac:dyDescent="0.15">
      <c r="A1902" s="683">
        <v>9782747088145</v>
      </c>
      <c r="B1902" s="684"/>
      <c r="C1902" s="685" t="s">
        <v>706</v>
      </c>
      <c r="D1902" s="686" t="s">
        <v>274</v>
      </c>
      <c r="E1902" s="686" t="s">
        <v>310</v>
      </c>
      <c r="F1902" s="686" t="s">
        <v>255</v>
      </c>
      <c r="G1902" s="686" t="s">
        <v>864</v>
      </c>
      <c r="H1902" s="687">
        <f>VLOOKUP(A1902,'02.04.2024'!$A$2:$D$70989,3,FALSE)</f>
        <v>506</v>
      </c>
      <c r="I1902" s="688"/>
      <c r="J1902" s="688">
        <v>200</v>
      </c>
      <c r="K1902" s="689"/>
      <c r="L1902" s="689"/>
      <c r="M1902" s="689">
        <v>43019</v>
      </c>
      <c r="N1902" s="689"/>
      <c r="O1902" s="690">
        <v>9782747088145</v>
      </c>
      <c r="P1902" s="691" t="s">
        <v>916</v>
      </c>
      <c r="Q1902" s="690">
        <v>3954760</v>
      </c>
      <c r="R1902" s="692">
        <v>10.5</v>
      </c>
      <c r="S1902" s="692">
        <f t="shared" si="311"/>
        <v>9.9526066350710902</v>
      </c>
      <c r="T1902" s="693">
        <v>5.5E-2</v>
      </c>
      <c r="U1902" s="1083"/>
      <c r="V1902" s="694">
        <f t="shared" si="316"/>
        <v>0</v>
      </c>
      <c r="W1902" s="695">
        <f t="shared" si="314"/>
        <v>0</v>
      </c>
      <c r="X1902" s="402"/>
      <c r="Y1902" s="402"/>
      <c r="Z1902" s="402"/>
      <c r="AA1902" s="402"/>
      <c r="AB1902" s="402"/>
      <c r="AC1902" s="403">
        <f t="shared" si="317"/>
        <v>0</v>
      </c>
      <c r="AD1902" s="404">
        <f>IF($AC$2430&lt;85,AC1902,AC1902-(AC1902*'EN-TÊTE DÉLÉGUES'!$C$37))</f>
        <v>0</v>
      </c>
      <c r="AE1902" s="405">
        <f t="shared" si="315"/>
        <v>5.5E-2</v>
      </c>
      <c r="AF1902" s="406">
        <f t="shared" si="312"/>
        <v>0</v>
      </c>
      <c r="AG1902" s="407">
        <f t="shared" si="313"/>
        <v>0</v>
      </c>
    </row>
    <row r="1903" spans="1:33" s="408" customFormat="1" ht="12" customHeight="1" x14ac:dyDescent="0.15">
      <c r="A1903" s="683">
        <v>9782747088824</v>
      </c>
      <c r="B1903" s="684"/>
      <c r="C1903" s="685" t="s">
        <v>706</v>
      </c>
      <c r="D1903" s="686" t="s">
        <v>274</v>
      </c>
      <c r="E1903" s="686" t="s">
        <v>310</v>
      </c>
      <c r="F1903" s="686" t="s">
        <v>255</v>
      </c>
      <c r="G1903" s="686" t="s">
        <v>1015</v>
      </c>
      <c r="H1903" s="687">
        <f>VLOOKUP(A1903,'02.04.2024'!$A$2:$D$70989,3,FALSE)</f>
        <v>754</v>
      </c>
      <c r="I1903" s="688"/>
      <c r="J1903" s="688">
        <v>200</v>
      </c>
      <c r="K1903" s="689"/>
      <c r="L1903" s="689"/>
      <c r="M1903" s="689">
        <v>43194</v>
      </c>
      <c r="N1903" s="689"/>
      <c r="O1903" s="690">
        <v>9782747088824</v>
      </c>
      <c r="P1903" s="691" t="s">
        <v>653</v>
      </c>
      <c r="Q1903" s="690">
        <v>2902519</v>
      </c>
      <c r="R1903" s="692">
        <v>10.5</v>
      </c>
      <c r="S1903" s="692">
        <f t="shared" si="311"/>
        <v>9.9526066350710902</v>
      </c>
      <c r="T1903" s="693">
        <v>5.5E-2</v>
      </c>
      <c r="U1903" s="1083"/>
      <c r="V1903" s="694">
        <f t="shared" si="316"/>
        <v>0</v>
      </c>
      <c r="W1903" s="695">
        <f t="shared" si="314"/>
        <v>0</v>
      </c>
      <c r="X1903" s="402"/>
      <c r="Y1903" s="402"/>
      <c r="Z1903" s="402"/>
      <c r="AA1903" s="402"/>
      <c r="AB1903" s="402"/>
      <c r="AC1903" s="403">
        <f t="shared" si="317"/>
        <v>0</v>
      </c>
      <c r="AD1903" s="404">
        <f>IF($AC$2430&lt;85,AC1903,AC1903-(AC1903*'EN-TÊTE DÉLÉGUES'!$C$37))</f>
        <v>0</v>
      </c>
      <c r="AE1903" s="405">
        <f t="shared" si="315"/>
        <v>5.5E-2</v>
      </c>
      <c r="AF1903" s="406">
        <f t="shared" si="312"/>
        <v>0</v>
      </c>
      <c r="AG1903" s="407">
        <f t="shared" si="313"/>
        <v>0</v>
      </c>
    </row>
    <row r="1904" spans="1:33" s="408" customFormat="1" ht="12" customHeight="1" x14ac:dyDescent="0.15">
      <c r="A1904" s="683">
        <v>9791036303234</v>
      </c>
      <c r="B1904" s="684"/>
      <c r="C1904" s="685" t="s">
        <v>706</v>
      </c>
      <c r="D1904" s="686" t="s">
        <v>274</v>
      </c>
      <c r="E1904" s="686" t="s">
        <v>310</v>
      </c>
      <c r="F1904" s="686" t="s">
        <v>255</v>
      </c>
      <c r="G1904" s="686" t="s">
        <v>1447</v>
      </c>
      <c r="H1904" s="687">
        <f>VLOOKUP(A1904,'02.04.2024'!$A$2:$D$70989,3,FALSE)</f>
        <v>805</v>
      </c>
      <c r="I1904" s="688"/>
      <c r="J1904" s="712">
        <v>200</v>
      </c>
      <c r="K1904" s="689"/>
      <c r="L1904" s="689"/>
      <c r="M1904" s="689">
        <v>43376</v>
      </c>
      <c r="N1904" s="689"/>
      <c r="O1904" s="690">
        <v>9791036303234</v>
      </c>
      <c r="P1904" s="691" t="s">
        <v>917</v>
      </c>
      <c r="Q1904" s="690">
        <v>3583137</v>
      </c>
      <c r="R1904" s="692">
        <v>10.5</v>
      </c>
      <c r="S1904" s="692">
        <f t="shared" si="311"/>
        <v>9.9526066350710902</v>
      </c>
      <c r="T1904" s="693">
        <v>5.5E-2</v>
      </c>
      <c r="U1904" s="1083"/>
      <c r="V1904" s="694">
        <f t="shared" si="316"/>
        <v>0</v>
      </c>
      <c r="W1904" s="695">
        <f t="shared" si="314"/>
        <v>0</v>
      </c>
      <c r="X1904" s="402"/>
      <c r="Y1904" s="402"/>
      <c r="Z1904" s="402"/>
      <c r="AA1904" s="402"/>
      <c r="AB1904" s="402"/>
      <c r="AC1904" s="403">
        <f t="shared" si="317"/>
        <v>0</v>
      </c>
      <c r="AD1904" s="404">
        <f>IF($AC$2430&lt;85,AC1904,AC1904-(AC1904*'EN-TÊTE DÉLÉGUES'!$C$37))</f>
        <v>0</v>
      </c>
      <c r="AE1904" s="405">
        <f t="shared" si="315"/>
        <v>5.5E-2</v>
      </c>
      <c r="AF1904" s="406">
        <f t="shared" si="312"/>
        <v>0</v>
      </c>
      <c r="AG1904" s="407">
        <f t="shared" si="313"/>
        <v>0</v>
      </c>
    </row>
    <row r="1905" spans="1:33" s="408" customFormat="1" ht="12" customHeight="1" x14ac:dyDescent="0.15">
      <c r="A1905" s="683">
        <v>9791036312700</v>
      </c>
      <c r="B1905" s="684"/>
      <c r="C1905" s="685" t="s">
        <v>706</v>
      </c>
      <c r="D1905" s="686" t="s">
        <v>274</v>
      </c>
      <c r="E1905" s="686" t="s">
        <v>310</v>
      </c>
      <c r="F1905" s="686" t="s">
        <v>255</v>
      </c>
      <c r="G1905" s="686" t="s">
        <v>1471</v>
      </c>
      <c r="H1905" s="687">
        <f>VLOOKUP(A1905,'02.04.2024'!$A$2:$D$70989,3,FALSE)</f>
        <v>1411</v>
      </c>
      <c r="I1905" s="688"/>
      <c r="J1905" s="688">
        <v>200</v>
      </c>
      <c r="K1905" s="689"/>
      <c r="L1905" s="689"/>
      <c r="M1905" s="689">
        <v>43754</v>
      </c>
      <c r="N1905" s="689"/>
      <c r="O1905" s="690">
        <v>9791036312700</v>
      </c>
      <c r="P1905" s="691" t="s">
        <v>1468</v>
      </c>
      <c r="Q1905" s="690">
        <v>6411939</v>
      </c>
      <c r="R1905" s="692">
        <v>10.5</v>
      </c>
      <c r="S1905" s="692">
        <f t="shared" si="311"/>
        <v>9.9526066350710902</v>
      </c>
      <c r="T1905" s="693">
        <v>5.5E-2</v>
      </c>
      <c r="U1905" s="1083"/>
      <c r="V1905" s="694">
        <f t="shared" si="316"/>
        <v>0</v>
      </c>
      <c r="W1905" s="695">
        <f t="shared" si="314"/>
        <v>0</v>
      </c>
      <c r="X1905" s="402"/>
      <c r="Y1905" s="402"/>
      <c r="Z1905" s="402"/>
      <c r="AA1905" s="402"/>
      <c r="AB1905" s="402"/>
      <c r="AC1905" s="403">
        <f t="shared" si="317"/>
        <v>0</v>
      </c>
      <c r="AD1905" s="404">
        <f>IF($AC$2430&lt;85,AC1905,AC1905-(AC1905*'EN-TÊTE DÉLÉGUES'!$C$37))</f>
        <v>0</v>
      </c>
      <c r="AE1905" s="405">
        <f t="shared" si="315"/>
        <v>5.5E-2</v>
      </c>
      <c r="AF1905" s="406">
        <f t="shared" si="312"/>
        <v>0</v>
      </c>
      <c r="AG1905" s="407">
        <f t="shared" si="313"/>
        <v>0</v>
      </c>
    </row>
    <row r="1906" spans="1:33" s="408" customFormat="1" ht="12" customHeight="1" x14ac:dyDescent="0.15">
      <c r="A1906" s="683">
        <v>9791036324314</v>
      </c>
      <c r="B1906" s="684"/>
      <c r="C1906" s="685" t="s">
        <v>706</v>
      </c>
      <c r="D1906" s="686" t="s">
        <v>274</v>
      </c>
      <c r="E1906" s="686" t="s">
        <v>310</v>
      </c>
      <c r="F1906" s="686" t="s">
        <v>255</v>
      </c>
      <c r="G1906" s="686" t="s">
        <v>2098</v>
      </c>
      <c r="H1906" s="687">
        <f>VLOOKUP(A1906,'02.04.2024'!$A$2:$D$70989,3,FALSE)</f>
        <v>1170</v>
      </c>
      <c r="I1906" s="688"/>
      <c r="J1906" s="688">
        <v>200</v>
      </c>
      <c r="K1906" s="689"/>
      <c r="L1906" s="689"/>
      <c r="M1906" s="689">
        <v>44118</v>
      </c>
      <c r="N1906" s="689"/>
      <c r="O1906" s="690">
        <v>9791036324314</v>
      </c>
      <c r="P1906" s="691" t="s">
        <v>2099</v>
      </c>
      <c r="Q1906" s="690">
        <v>6888229</v>
      </c>
      <c r="R1906" s="692">
        <v>10.5</v>
      </c>
      <c r="S1906" s="692">
        <f t="shared" ref="S1906:S1969" si="318">R1906/(1+T1906)</f>
        <v>9.9526066350710902</v>
      </c>
      <c r="T1906" s="693">
        <v>5.5E-2</v>
      </c>
      <c r="U1906" s="1083"/>
      <c r="V1906" s="694">
        <f t="shared" si="316"/>
        <v>0</v>
      </c>
      <c r="W1906" s="695">
        <f t="shared" si="314"/>
        <v>0</v>
      </c>
      <c r="X1906" s="402"/>
      <c r="Y1906" s="402"/>
      <c r="Z1906" s="402"/>
      <c r="AA1906" s="402"/>
      <c r="AB1906" s="402"/>
      <c r="AC1906" s="403">
        <f t="shared" si="317"/>
        <v>0</v>
      </c>
      <c r="AD1906" s="404">
        <f>IF($AC$2430&lt;85,AC1906,AC1906-(AC1906*'EN-TÊTE DÉLÉGUES'!$C$37))</f>
        <v>0</v>
      </c>
      <c r="AE1906" s="405">
        <f t="shared" si="315"/>
        <v>5.5E-2</v>
      </c>
      <c r="AF1906" s="406">
        <f t="shared" ref="AF1906:AF1969" si="319">+AD1906*AE1906</f>
        <v>0</v>
      </c>
      <c r="AG1906" s="407">
        <f t="shared" ref="AG1906:AG1969" si="320">+AD1906+AF1906</f>
        <v>0</v>
      </c>
    </row>
    <row r="1907" spans="1:33" s="420" customFormat="1" ht="12" customHeight="1" x14ac:dyDescent="0.15">
      <c r="A1907" s="740">
        <v>9791036323928</v>
      </c>
      <c r="B1907" s="712"/>
      <c r="C1907" s="733" t="s">
        <v>706</v>
      </c>
      <c r="D1907" s="733" t="s">
        <v>274</v>
      </c>
      <c r="E1907" s="733" t="s">
        <v>310</v>
      </c>
      <c r="F1907" s="733" t="s">
        <v>255</v>
      </c>
      <c r="G1907" s="733" t="s">
        <v>3857</v>
      </c>
      <c r="H1907" s="687">
        <f>VLOOKUP(A1907,'02.04.2024'!$A$2:$D$70989,3,FALSE)</f>
        <v>363</v>
      </c>
      <c r="I1907" s="741"/>
      <c r="J1907" s="741">
        <v>200</v>
      </c>
      <c r="K1907" s="742"/>
      <c r="L1907" s="742"/>
      <c r="M1907" s="743">
        <v>44839</v>
      </c>
      <c r="N1907" s="743"/>
      <c r="O1907" s="687">
        <v>9791036323928</v>
      </c>
      <c r="P1907" s="744" t="s">
        <v>3858</v>
      </c>
      <c r="Q1907" s="712">
        <v>6299567</v>
      </c>
      <c r="R1907" s="745">
        <v>10.5</v>
      </c>
      <c r="S1907" s="692">
        <f t="shared" si="318"/>
        <v>9.9526066350710902</v>
      </c>
      <c r="T1907" s="746">
        <v>5.5E-2</v>
      </c>
      <c r="U1907" s="1083"/>
      <c r="V1907" s="694">
        <f t="shared" si="316"/>
        <v>0</v>
      </c>
      <c r="W1907" s="695">
        <f t="shared" si="314"/>
        <v>0</v>
      </c>
      <c r="AC1907" s="453">
        <f t="shared" si="317"/>
        <v>0</v>
      </c>
      <c r="AD1907" s="454">
        <f>IF($AC$2430&lt;85,AC1907,AC1907-(AC1907*'EN-TÊTE DÉLÉGUES'!$C$37))</f>
        <v>0</v>
      </c>
      <c r="AE1907" s="455">
        <f t="shared" si="315"/>
        <v>5.5E-2</v>
      </c>
      <c r="AF1907" s="456">
        <f t="shared" si="319"/>
        <v>0</v>
      </c>
      <c r="AG1907" s="457">
        <f t="shared" si="320"/>
        <v>0</v>
      </c>
    </row>
    <row r="1908" spans="1:33" s="950" customFormat="1" ht="12" customHeight="1" x14ac:dyDescent="0.15">
      <c r="A1908" s="1115">
        <v>9791036361456</v>
      </c>
      <c r="B1908" s="1116"/>
      <c r="C1908" s="1117" t="s">
        <v>706</v>
      </c>
      <c r="D1908" s="1117" t="s">
        <v>274</v>
      </c>
      <c r="E1908" s="1117" t="s">
        <v>310</v>
      </c>
      <c r="F1908" s="1117" t="s">
        <v>255</v>
      </c>
      <c r="G1908" s="1117" t="s">
        <v>4954</v>
      </c>
      <c r="H1908" s="1118">
        <f>VLOOKUP(A1908,'02.04.2024'!$A$2:$D$70989,3,FALSE)</f>
        <v>1694</v>
      </c>
      <c r="I1908" s="1116"/>
      <c r="J1908" s="1116">
        <v>200</v>
      </c>
      <c r="K1908" s="1119"/>
      <c r="L1908" s="1119"/>
      <c r="M1908" s="1119">
        <v>45203</v>
      </c>
      <c r="N1908" s="1119" t="s">
        <v>1811</v>
      </c>
      <c r="O1908" s="1115">
        <v>9791036361456</v>
      </c>
      <c r="P1908" s="1120" t="s">
        <v>4953</v>
      </c>
      <c r="Q1908" s="1121">
        <v>6626197</v>
      </c>
      <c r="R1908" s="1122">
        <v>10.5</v>
      </c>
      <c r="S1908" s="1122">
        <f t="shared" si="318"/>
        <v>9.9526066350710902</v>
      </c>
      <c r="T1908" s="1123">
        <v>5.5E-2</v>
      </c>
      <c r="U1908" s="1124"/>
      <c r="V1908" s="1125">
        <f t="shared" si="316"/>
        <v>0</v>
      </c>
      <c r="W1908" s="1126">
        <f t="shared" si="314"/>
        <v>0</v>
      </c>
      <c r="X1908" s="1178"/>
      <c r="Y1908" s="1178"/>
      <c r="Z1908" s="1178"/>
      <c r="AA1908" s="1178"/>
      <c r="AB1908" s="1178"/>
      <c r="AC1908" s="218">
        <f t="shared" si="317"/>
        <v>0</v>
      </c>
      <c r="AD1908" s="233">
        <f>IF($AC$2430&lt;85,AC1908,AC1908-(AC1908*'EN-TÊTE DÉLÉGUES'!$C$37))</f>
        <v>0</v>
      </c>
      <c r="AE1908" s="219">
        <f t="shared" si="315"/>
        <v>5.5E-2</v>
      </c>
      <c r="AF1908" s="220">
        <f t="shared" si="319"/>
        <v>0</v>
      </c>
      <c r="AG1908" s="221">
        <f t="shared" si="320"/>
        <v>0</v>
      </c>
    </row>
    <row r="1909" spans="1:33" s="408" customFormat="1" ht="12" customHeight="1" x14ac:dyDescent="0.15">
      <c r="A1909" s="683">
        <v>9791036332463</v>
      </c>
      <c r="B1909" s="684"/>
      <c r="C1909" s="685" t="s">
        <v>706</v>
      </c>
      <c r="D1909" s="686" t="s">
        <v>274</v>
      </c>
      <c r="E1909" s="686" t="s">
        <v>310</v>
      </c>
      <c r="F1909" s="686" t="s">
        <v>2942</v>
      </c>
      <c r="G1909" s="686" t="s">
        <v>2943</v>
      </c>
      <c r="H1909" s="687">
        <f>VLOOKUP(A1909,'02.04.2024'!$A$2:$D$70989,3,FALSE)</f>
        <v>1302</v>
      </c>
      <c r="I1909" s="688"/>
      <c r="J1909" s="688">
        <v>300</v>
      </c>
      <c r="K1909" s="710"/>
      <c r="L1909" s="689"/>
      <c r="M1909" s="689">
        <v>44489</v>
      </c>
      <c r="N1909" s="689"/>
      <c r="O1909" s="690">
        <v>9791036332463</v>
      </c>
      <c r="P1909" s="691" t="s">
        <v>2944</v>
      </c>
      <c r="Q1909" s="690">
        <v>4466446</v>
      </c>
      <c r="R1909" s="692">
        <v>10.5</v>
      </c>
      <c r="S1909" s="692">
        <f t="shared" si="318"/>
        <v>9.9526066350710902</v>
      </c>
      <c r="T1909" s="693">
        <v>5.5E-2</v>
      </c>
      <c r="U1909" s="1083"/>
      <c r="V1909" s="694">
        <f t="shared" si="316"/>
        <v>0</v>
      </c>
      <c r="W1909" s="695">
        <f t="shared" si="314"/>
        <v>0</v>
      </c>
      <c r="X1909" s="402"/>
      <c r="Y1909" s="402"/>
      <c r="Z1909" s="402"/>
      <c r="AA1909" s="402"/>
      <c r="AB1909" s="402"/>
      <c r="AC1909" s="403">
        <f t="shared" si="317"/>
        <v>0</v>
      </c>
      <c r="AD1909" s="404">
        <f>IF($AC$2430&lt;85,AC1909,AC1909-(AC1909*'EN-TÊTE DÉLÉGUES'!$C$37))</f>
        <v>0</v>
      </c>
      <c r="AE1909" s="405">
        <f t="shared" si="315"/>
        <v>5.5E-2</v>
      </c>
      <c r="AF1909" s="406">
        <f t="shared" si="319"/>
        <v>0</v>
      </c>
      <c r="AG1909" s="407">
        <f t="shared" si="320"/>
        <v>0</v>
      </c>
    </row>
    <row r="1910" spans="1:33" s="408" customFormat="1" ht="12" customHeight="1" x14ac:dyDescent="0.15">
      <c r="A1910" s="571">
        <v>9782747091374</v>
      </c>
      <c r="B1910" s="547"/>
      <c r="C1910" s="540" t="s">
        <v>706</v>
      </c>
      <c r="D1910" s="540" t="s">
        <v>403</v>
      </c>
      <c r="E1910" s="559" t="s">
        <v>310</v>
      </c>
      <c r="F1910" s="559" t="s">
        <v>255</v>
      </c>
      <c r="G1910" s="559" t="s">
        <v>1432</v>
      </c>
      <c r="H1910" s="542">
        <f>VLOOKUP(A1910,'02.04.2024'!$A$2:$D$70989,3,FALSE)</f>
        <v>695</v>
      </c>
      <c r="I1910" s="539"/>
      <c r="J1910" s="547">
        <v>300</v>
      </c>
      <c r="K1910" s="560"/>
      <c r="L1910" s="560"/>
      <c r="M1910" s="560">
        <v>43201</v>
      </c>
      <c r="N1910" s="560"/>
      <c r="O1910" s="542">
        <v>9782747091374</v>
      </c>
      <c r="P1910" s="573" t="s">
        <v>503</v>
      </c>
      <c r="Q1910" s="542">
        <v>5304165</v>
      </c>
      <c r="R1910" s="549">
        <v>11.9</v>
      </c>
      <c r="S1910" s="549">
        <f t="shared" si="318"/>
        <v>9.9166666666666679</v>
      </c>
      <c r="T1910" s="574">
        <v>0.2</v>
      </c>
      <c r="U1910" s="1081"/>
      <c r="V1910" s="551">
        <f t="shared" si="316"/>
        <v>0</v>
      </c>
      <c r="W1910" s="552">
        <f t="shared" si="314"/>
        <v>0</v>
      </c>
      <c r="X1910" s="402"/>
      <c r="Y1910" s="402"/>
      <c r="Z1910" s="402"/>
      <c r="AA1910" s="402"/>
      <c r="AB1910" s="402"/>
      <c r="AC1910" s="564">
        <f t="shared" si="317"/>
        <v>0</v>
      </c>
      <c r="AD1910" s="565">
        <f>IF($AC$2430&lt;85,AC1910,AC1910-(AC1910*'EN-TÊTE DÉLÉGUES'!$C$37))</f>
        <v>0</v>
      </c>
      <c r="AE1910" s="566">
        <f t="shared" si="315"/>
        <v>0.2</v>
      </c>
      <c r="AF1910" s="567">
        <f t="shared" si="319"/>
        <v>0</v>
      </c>
      <c r="AG1910" s="568">
        <f t="shared" si="320"/>
        <v>0</v>
      </c>
    </row>
    <row r="1911" spans="1:33" s="420" customFormat="1" ht="12" customHeight="1" x14ac:dyDescent="0.15">
      <c r="A1911" s="740">
        <v>9791036345456</v>
      </c>
      <c r="B1911" s="712"/>
      <c r="C1911" s="733" t="s">
        <v>706</v>
      </c>
      <c r="D1911" s="733" t="s">
        <v>274</v>
      </c>
      <c r="E1911" s="733" t="s">
        <v>310</v>
      </c>
      <c r="F1911" s="733" t="s">
        <v>3861</v>
      </c>
      <c r="G1911" s="733" t="s">
        <v>3860</v>
      </c>
      <c r="H1911" s="687">
        <f>VLOOKUP(A1911,'02.04.2024'!$A$2:$D$70989,3,FALSE)</f>
        <v>670</v>
      </c>
      <c r="I1911" s="741"/>
      <c r="J1911" s="741">
        <v>200</v>
      </c>
      <c r="K1911" s="742"/>
      <c r="L1911" s="742"/>
      <c r="M1911" s="743">
        <v>44839</v>
      </c>
      <c r="N1911" s="743"/>
      <c r="O1911" s="687">
        <v>9791036345456</v>
      </c>
      <c r="P1911" s="744" t="s">
        <v>3859</v>
      </c>
      <c r="Q1911" s="712">
        <v>2817277</v>
      </c>
      <c r="R1911" s="745">
        <v>12.5</v>
      </c>
      <c r="S1911" s="748">
        <f t="shared" si="318"/>
        <v>11.848341232227488</v>
      </c>
      <c r="T1911" s="746">
        <v>5.5E-2</v>
      </c>
      <c r="U1911" s="1083"/>
      <c r="V1911" s="694">
        <f t="shared" si="316"/>
        <v>0</v>
      </c>
      <c r="W1911" s="695">
        <f t="shared" si="314"/>
        <v>0</v>
      </c>
      <c r="AC1911" s="453">
        <f t="shared" si="317"/>
        <v>0</v>
      </c>
      <c r="AD1911" s="454">
        <f>IF($AC$2430&lt;85,AC1911,AC1911-(AC1911*'EN-TÊTE DÉLÉGUES'!$C$37))</f>
        <v>0</v>
      </c>
      <c r="AE1911" s="455">
        <f t="shared" si="315"/>
        <v>5.5E-2</v>
      </c>
      <c r="AF1911" s="456">
        <f t="shared" si="319"/>
        <v>0</v>
      </c>
      <c r="AG1911" s="457">
        <f t="shared" si="320"/>
        <v>0</v>
      </c>
    </row>
    <row r="1912" spans="1:33" s="408" customFormat="1" ht="12" customHeight="1" x14ac:dyDescent="0.15">
      <c r="A1912" s="683">
        <v>9782747037808</v>
      </c>
      <c r="B1912" s="684"/>
      <c r="C1912" s="686" t="s">
        <v>651</v>
      </c>
      <c r="D1912" s="686" t="s">
        <v>274</v>
      </c>
      <c r="E1912" s="686" t="s">
        <v>1741</v>
      </c>
      <c r="F1912" s="686" t="s">
        <v>42</v>
      </c>
      <c r="G1912" s="686" t="s">
        <v>866</v>
      </c>
      <c r="H1912" s="687">
        <f>VLOOKUP(A1912,'02.04.2024'!$A$2:$D$70989,3,FALSE)</f>
        <v>15234</v>
      </c>
      <c r="I1912" s="688"/>
      <c r="J1912" s="688">
        <v>200</v>
      </c>
      <c r="K1912" s="689"/>
      <c r="L1912" s="689"/>
      <c r="M1912" s="689">
        <v>40614</v>
      </c>
      <c r="N1912" s="689"/>
      <c r="O1912" s="690">
        <v>9782747037808</v>
      </c>
      <c r="P1912" s="691" t="s">
        <v>61</v>
      </c>
      <c r="Q1912" s="690">
        <v>3479938</v>
      </c>
      <c r="R1912" s="692">
        <v>12.5</v>
      </c>
      <c r="S1912" s="692">
        <f t="shared" si="318"/>
        <v>11.848341232227488</v>
      </c>
      <c r="T1912" s="693">
        <v>5.5E-2</v>
      </c>
      <c r="U1912" s="1083"/>
      <c r="V1912" s="694">
        <f t="shared" si="316"/>
        <v>0</v>
      </c>
      <c r="W1912" s="695">
        <f t="shared" si="314"/>
        <v>0</v>
      </c>
      <c r="X1912" s="402"/>
      <c r="Y1912" s="402"/>
      <c r="Z1912" s="402"/>
      <c r="AA1912" s="402"/>
      <c r="AB1912" s="402"/>
      <c r="AC1912" s="403">
        <f t="shared" si="317"/>
        <v>0</v>
      </c>
      <c r="AD1912" s="404">
        <f>IF($AC$2430&lt;85,AC1912,AC1912-(AC1912*'EN-TÊTE DÉLÉGUES'!$C$37))</f>
        <v>0</v>
      </c>
      <c r="AE1912" s="405">
        <f t="shared" si="315"/>
        <v>5.5E-2</v>
      </c>
      <c r="AF1912" s="406">
        <f t="shared" si="319"/>
        <v>0</v>
      </c>
      <c r="AG1912" s="407">
        <f t="shared" si="320"/>
        <v>0</v>
      </c>
    </row>
    <row r="1913" spans="1:33" s="408" customFormat="1" ht="12" customHeight="1" x14ac:dyDescent="0.15">
      <c r="A1913" s="683">
        <v>9782747037815</v>
      </c>
      <c r="B1913" s="684"/>
      <c r="C1913" s="686" t="s">
        <v>651</v>
      </c>
      <c r="D1913" s="686" t="s">
        <v>274</v>
      </c>
      <c r="E1913" s="686" t="s">
        <v>1741</v>
      </c>
      <c r="F1913" s="686" t="s">
        <v>42</v>
      </c>
      <c r="G1913" s="686" t="s">
        <v>1233</v>
      </c>
      <c r="H1913" s="687">
        <f>VLOOKUP(A1913,'02.04.2024'!$A$2:$D$70989,3,FALSE)</f>
        <v>11378</v>
      </c>
      <c r="I1913" s="688"/>
      <c r="J1913" s="688">
        <v>200</v>
      </c>
      <c r="K1913" s="689"/>
      <c r="L1913" s="689"/>
      <c r="M1913" s="689">
        <v>40614</v>
      </c>
      <c r="N1913" s="689"/>
      <c r="O1913" s="690">
        <v>9782747037815</v>
      </c>
      <c r="P1913" s="691" t="s">
        <v>65</v>
      </c>
      <c r="Q1913" s="690">
        <v>3479946</v>
      </c>
      <c r="R1913" s="692">
        <v>12.5</v>
      </c>
      <c r="S1913" s="692">
        <f t="shared" si="318"/>
        <v>11.848341232227488</v>
      </c>
      <c r="T1913" s="693">
        <v>5.5E-2</v>
      </c>
      <c r="U1913" s="1083"/>
      <c r="V1913" s="694">
        <f t="shared" si="316"/>
        <v>0</v>
      </c>
      <c r="W1913" s="695">
        <f t="shared" si="314"/>
        <v>0</v>
      </c>
      <c r="X1913" s="402"/>
      <c r="Y1913" s="402"/>
      <c r="Z1913" s="402"/>
      <c r="AA1913" s="402"/>
      <c r="AB1913" s="402"/>
      <c r="AC1913" s="403">
        <f t="shared" si="317"/>
        <v>0</v>
      </c>
      <c r="AD1913" s="404">
        <f>IF($AC$2430&lt;85,AC1913,AC1913-(AC1913*'EN-TÊTE DÉLÉGUES'!$C$37))</f>
        <v>0</v>
      </c>
      <c r="AE1913" s="405">
        <f t="shared" si="315"/>
        <v>5.5E-2</v>
      </c>
      <c r="AF1913" s="406">
        <f t="shared" si="319"/>
        <v>0</v>
      </c>
      <c r="AG1913" s="407">
        <f t="shared" si="320"/>
        <v>0</v>
      </c>
    </row>
    <row r="1914" spans="1:33" s="408" customFormat="1" ht="12" customHeight="1" x14ac:dyDescent="0.15">
      <c r="A1914" s="683">
        <v>9782747037792</v>
      </c>
      <c r="B1914" s="684"/>
      <c r="C1914" s="686" t="s">
        <v>651</v>
      </c>
      <c r="D1914" s="686" t="s">
        <v>274</v>
      </c>
      <c r="E1914" s="686" t="s">
        <v>1741</v>
      </c>
      <c r="F1914" s="686" t="s">
        <v>42</v>
      </c>
      <c r="G1914" s="686" t="s">
        <v>867</v>
      </c>
      <c r="H1914" s="687">
        <f>VLOOKUP(A1914,'02.04.2024'!$A$2:$D$70989,3,FALSE)</f>
        <v>10628</v>
      </c>
      <c r="I1914" s="688"/>
      <c r="J1914" s="688">
        <v>200</v>
      </c>
      <c r="K1914" s="689"/>
      <c r="L1914" s="689"/>
      <c r="M1914" s="689">
        <v>40614</v>
      </c>
      <c r="N1914" s="689"/>
      <c r="O1914" s="690">
        <v>9782747037792</v>
      </c>
      <c r="P1914" s="691" t="s">
        <v>66</v>
      </c>
      <c r="Q1914" s="690">
        <v>3479953</v>
      </c>
      <c r="R1914" s="692">
        <v>12.5</v>
      </c>
      <c r="S1914" s="692">
        <f t="shared" si="318"/>
        <v>11.848341232227488</v>
      </c>
      <c r="T1914" s="693">
        <v>5.5E-2</v>
      </c>
      <c r="U1914" s="1083"/>
      <c r="V1914" s="694">
        <f t="shared" si="316"/>
        <v>0</v>
      </c>
      <c r="W1914" s="695">
        <f t="shared" si="314"/>
        <v>0</v>
      </c>
      <c r="X1914" s="402"/>
      <c r="Y1914" s="402"/>
      <c r="Z1914" s="402"/>
      <c r="AA1914" s="402"/>
      <c r="AB1914" s="402"/>
      <c r="AC1914" s="403">
        <f t="shared" si="317"/>
        <v>0</v>
      </c>
      <c r="AD1914" s="404">
        <f>IF($AC$2430&lt;85,AC1914,AC1914-(AC1914*'EN-TÊTE DÉLÉGUES'!$C$37))</f>
        <v>0</v>
      </c>
      <c r="AE1914" s="405">
        <f t="shared" si="315"/>
        <v>5.5E-2</v>
      </c>
      <c r="AF1914" s="406">
        <f t="shared" si="319"/>
        <v>0</v>
      </c>
      <c r="AG1914" s="407">
        <f t="shared" si="320"/>
        <v>0</v>
      </c>
    </row>
    <row r="1915" spans="1:33" s="408" customFormat="1" ht="12" customHeight="1" x14ac:dyDescent="0.15">
      <c r="A1915" s="683">
        <v>9782747037822</v>
      </c>
      <c r="B1915" s="684"/>
      <c r="C1915" s="686" t="s">
        <v>651</v>
      </c>
      <c r="D1915" s="686" t="s">
        <v>274</v>
      </c>
      <c r="E1915" s="686" t="s">
        <v>1741</v>
      </c>
      <c r="F1915" s="686" t="s">
        <v>42</v>
      </c>
      <c r="G1915" s="686" t="s">
        <v>868</v>
      </c>
      <c r="H1915" s="687">
        <f>VLOOKUP(A1915,'02.04.2024'!$A$2:$D$70989,3,FALSE)</f>
        <v>10663</v>
      </c>
      <c r="I1915" s="688"/>
      <c r="J1915" s="688">
        <v>200</v>
      </c>
      <c r="K1915" s="689"/>
      <c r="L1915" s="689"/>
      <c r="M1915" s="689">
        <v>40614</v>
      </c>
      <c r="N1915" s="689"/>
      <c r="O1915" s="690">
        <v>9782747037822</v>
      </c>
      <c r="P1915" s="691" t="s">
        <v>67</v>
      </c>
      <c r="Q1915" s="690">
        <v>3479961</v>
      </c>
      <c r="R1915" s="692">
        <v>12.5</v>
      </c>
      <c r="S1915" s="692">
        <f t="shared" si="318"/>
        <v>11.848341232227488</v>
      </c>
      <c r="T1915" s="693">
        <v>5.5E-2</v>
      </c>
      <c r="U1915" s="1083"/>
      <c r="V1915" s="694">
        <f t="shared" si="316"/>
        <v>0</v>
      </c>
      <c r="W1915" s="695">
        <f t="shared" si="314"/>
        <v>0</v>
      </c>
      <c r="X1915" s="402"/>
      <c r="Y1915" s="402"/>
      <c r="Z1915" s="402"/>
      <c r="AA1915" s="402"/>
      <c r="AB1915" s="402"/>
      <c r="AC1915" s="403">
        <f t="shared" si="317"/>
        <v>0</v>
      </c>
      <c r="AD1915" s="404">
        <f>IF($AC$2430&lt;85,AC1915,AC1915-(AC1915*'EN-TÊTE DÉLÉGUES'!$C$37))</f>
        <v>0</v>
      </c>
      <c r="AE1915" s="405">
        <f t="shared" si="315"/>
        <v>5.5E-2</v>
      </c>
      <c r="AF1915" s="406">
        <f t="shared" si="319"/>
        <v>0</v>
      </c>
      <c r="AG1915" s="407">
        <f t="shared" si="320"/>
        <v>0</v>
      </c>
    </row>
    <row r="1916" spans="1:33" s="408" customFormat="1" ht="12" customHeight="1" x14ac:dyDescent="0.15">
      <c r="A1916" s="683">
        <v>9782747037839</v>
      </c>
      <c r="B1916" s="684"/>
      <c r="C1916" s="686" t="s">
        <v>651</v>
      </c>
      <c r="D1916" s="686" t="s">
        <v>274</v>
      </c>
      <c r="E1916" s="686" t="s">
        <v>1741</v>
      </c>
      <c r="F1916" s="686" t="s">
        <v>42</v>
      </c>
      <c r="G1916" s="686" t="s">
        <v>869</v>
      </c>
      <c r="H1916" s="687">
        <f>VLOOKUP(A1916,'02.04.2024'!$A$2:$D$70989,3,FALSE)</f>
        <v>7221</v>
      </c>
      <c r="I1916" s="688"/>
      <c r="J1916" s="688">
        <v>200</v>
      </c>
      <c r="K1916" s="689"/>
      <c r="L1916" s="689"/>
      <c r="M1916" s="689">
        <v>40614</v>
      </c>
      <c r="N1916" s="689"/>
      <c r="O1916" s="690">
        <v>9782747037839</v>
      </c>
      <c r="P1916" s="691" t="s">
        <v>68</v>
      </c>
      <c r="Q1916" s="690">
        <v>3479979</v>
      </c>
      <c r="R1916" s="692">
        <v>12.5</v>
      </c>
      <c r="S1916" s="692">
        <f t="shared" si="318"/>
        <v>11.848341232227488</v>
      </c>
      <c r="T1916" s="693">
        <v>5.5E-2</v>
      </c>
      <c r="U1916" s="1083"/>
      <c r="V1916" s="694">
        <f t="shared" si="316"/>
        <v>0</v>
      </c>
      <c r="W1916" s="695">
        <f t="shared" si="314"/>
        <v>0</v>
      </c>
      <c r="X1916" s="402"/>
      <c r="Y1916" s="402"/>
      <c r="Z1916" s="402"/>
      <c r="AA1916" s="402"/>
      <c r="AB1916" s="402"/>
      <c r="AC1916" s="403">
        <f t="shared" si="317"/>
        <v>0</v>
      </c>
      <c r="AD1916" s="404">
        <f>IF($AC$2430&lt;85,AC1916,AC1916-(AC1916*'EN-TÊTE DÉLÉGUES'!$C$37))</f>
        <v>0</v>
      </c>
      <c r="AE1916" s="405">
        <f t="shared" si="315"/>
        <v>5.5E-2</v>
      </c>
      <c r="AF1916" s="406">
        <f t="shared" si="319"/>
        <v>0</v>
      </c>
      <c r="AG1916" s="407">
        <f t="shared" si="320"/>
        <v>0</v>
      </c>
    </row>
    <row r="1917" spans="1:33" s="408" customFormat="1" ht="12" customHeight="1" x14ac:dyDescent="0.15">
      <c r="A1917" s="683">
        <v>9782747030694</v>
      </c>
      <c r="B1917" s="684"/>
      <c r="C1917" s="686" t="s">
        <v>651</v>
      </c>
      <c r="D1917" s="686" t="s">
        <v>274</v>
      </c>
      <c r="E1917" s="686" t="s">
        <v>1741</v>
      </c>
      <c r="F1917" s="686" t="s">
        <v>42</v>
      </c>
      <c r="G1917" s="686" t="s">
        <v>870</v>
      </c>
      <c r="H1917" s="687">
        <f>VLOOKUP(A1917,'02.04.2024'!$A$2:$D$70989,3,FALSE)</f>
        <v>4474</v>
      </c>
      <c r="I1917" s="688"/>
      <c r="J1917" s="688">
        <v>200</v>
      </c>
      <c r="K1917" s="689"/>
      <c r="L1917" s="689"/>
      <c r="M1917" s="689">
        <v>40611</v>
      </c>
      <c r="N1917" s="689"/>
      <c r="O1917" s="690">
        <v>9782747030694</v>
      </c>
      <c r="P1917" s="691" t="s">
        <v>62</v>
      </c>
      <c r="Q1917" s="690">
        <v>3477346</v>
      </c>
      <c r="R1917" s="692">
        <v>12.5</v>
      </c>
      <c r="S1917" s="692">
        <f t="shared" si="318"/>
        <v>11.848341232227488</v>
      </c>
      <c r="T1917" s="693">
        <v>5.5E-2</v>
      </c>
      <c r="U1917" s="1083"/>
      <c r="V1917" s="694">
        <f t="shared" si="316"/>
        <v>0</v>
      </c>
      <c r="W1917" s="695">
        <f t="shared" si="314"/>
        <v>0</v>
      </c>
      <c r="X1917" s="402"/>
      <c r="Y1917" s="402"/>
      <c r="Z1917" s="402"/>
      <c r="AA1917" s="402"/>
      <c r="AB1917" s="402"/>
      <c r="AC1917" s="403">
        <f t="shared" si="317"/>
        <v>0</v>
      </c>
      <c r="AD1917" s="404">
        <f>IF($AC$2430&lt;85,AC1917,AC1917-(AC1917*'EN-TÊTE DÉLÉGUES'!$C$37))</f>
        <v>0</v>
      </c>
      <c r="AE1917" s="405">
        <f t="shared" si="315"/>
        <v>5.5E-2</v>
      </c>
      <c r="AF1917" s="406">
        <f t="shared" si="319"/>
        <v>0</v>
      </c>
      <c r="AG1917" s="407">
        <f t="shared" si="320"/>
        <v>0</v>
      </c>
    </row>
    <row r="1918" spans="1:33" s="408" customFormat="1" ht="12" customHeight="1" x14ac:dyDescent="0.15">
      <c r="A1918" s="683">
        <v>9782747039079</v>
      </c>
      <c r="B1918" s="684"/>
      <c r="C1918" s="686" t="s">
        <v>651</v>
      </c>
      <c r="D1918" s="686" t="s">
        <v>274</v>
      </c>
      <c r="E1918" s="686" t="s">
        <v>1741</v>
      </c>
      <c r="F1918" s="686" t="s">
        <v>42</v>
      </c>
      <c r="G1918" s="686" t="s">
        <v>1234</v>
      </c>
      <c r="H1918" s="687">
        <f>VLOOKUP(A1918,'02.04.2024'!$A$2:$D$70989,3,FALSE)</f>
        <v>7205</v>
      </c>
      <c r="I1918" s="688"/>
      <c r="J1918" s="688">
        <v>200</v>
      </c>
      <c r="K1918" s="689"/>
      <c r="L1918" s="689"/>
      <c r="M1918" s="689">
        <v>40919</v>
      </c>
      <c r="N1918" s="689"/>
      <c r="O1918" s="690">
        <v>9782747039079</v>
      </c>
      <c r="P1918" s="691" t="s">
        <v>29</v>
      </c>
      <c r="Q1918" s="690">
        <v>3481017</v>
      </c>
      <c r="R1918" s="692">
        <v>12.5</v>
      </c>
      <c r="S1918" s="692">
        <f t="shared" si="318"/>
        <v>11.848341232227488</v>
      </c>
      <c r="T1918" s="693">
        <v>5.5E-2</v>
      </c>
      <c r="U1918" s="1083"/>
      <c r="V1918" s="694">
        <f t="shared" si="316"/>
        <v>0</v>
      </c>
      <c r="W1918" s="695">
        <f t="shared" si="314"/>
        <v>0</v>
      </c>
      <c r="X1918" s="402"/>
      <c r="Y1918" s="402"/>
      <c r="Z1918" s="402"/>
      <c r="AA1918" s="402"/>
      <c r="AB1918" s="402"/>
      <c r="AC1918" s="403">
        <f t="shared" si="317"/>
        <v>0</v>
      </c>
      <c r="AD1918" s="404">
        <f>IF($AC$2430&lt;85,AC1918,AC1918-(AC1918*'EN-TÊTE DÉLÉGUES'!$C$37))</f>
        <v>0</v>
      </c>
      <c r="AE1918" s="405">
        <f t="shared" si="315"/>
        <v>5.5E-2</v>
      </c>
      <c r="AF1918" s="406">
        <f t="shared" si="319"/>
        <v>0</v>
      </c>
      <c r="AG1918" s="407">
        <f t="shared" si="320"/>
        <v>0</v>
      </c>
    </row>
    <row r="1919" spans="1:33" s="408" customFormat="1" ht="12" customHeight="1" x14ac:dyDescent="0.15">
      <c r="A1919" s="683">
        <v>9782747044622</v>
      </c>
      <c r="B1919" s="684"/>
      <c r="C1919" s="686" t="s">
        <v>651</v>
      </c>
      <c r="D1919" s="686" t="s">
        <v>274</v>
      </c>
      <c r="E1919" s="686" t="s">
        <v>1741</v>
      </c>
      <c r="F1919" s="686" t="s">
        <v>42</v>
      </c>
      <c r="G1919" s="686" t="s">
        <v>1263</v>
      </c>
      <c r="H1919" s="687">
        <f>VLOOKUP(A1919,'02.04.2024'!$A$2:$D$70989,3,FALSE)</f>
        <v>9961</v>
      </c>
      <c r="I1919" s="688"/>
      <c r="J1919" s="688">
        <v>200</v>
      </c>
      <c r="K1919" s="689"/>
      <c r="L1919" s="689"/>
      <c r="M1919" s="689">
        <v>41304</v>
      </c>
      <c r="N1919" s="689"/>
      <c r="O1919" s="690">
        <v>9782747044622</v>
      </c>
      <c r="P1919" s="691" t="s">
        <v>82</v>
      </c>
      <c r="Q1919" s="690">
        <v>3481074</v>
      </c>
      <c r="R1919" s="692">
        <v>12.5</v>
      </c>
      <c r="S1919" s="692">
        <f t="shared" si="318"/>
        <v>11.848341232227488</v>
      </c>
      <c r="T1919" s="693">
        <v>5.5E-2</v>
      </c>
      <c r="U1919" s="1083"/>
      <c r="V1919" s="694">
        <f t="shared" si="316"/>
        <v>0</v>
      </c>
      <c r="W1919" s="695">
        <f t="shared" si="314"/>
        <v>0</v>
      </c>
      <c r="X1919" s="402"/>
      <c r="Y1919" s="402"/>
      <c r="Z1919" s="402"/>
      <c r="AA1919" s="402"/>
      <c r="AB1919" s="402"/>
      <c r="AC1919" s="403">
        <f t="shared" si="317"/>
        <v>0</v>
      </c>
      <c r="AD1919" s="404">
        <f>IF($AC$2430&lt;85,AC1919,AC1919-(AC1919*'EN-TÊTE DÉLÉGUES'!$C$37))</f>
        <v>0</v>
      </c>
      <c r="AE1919" s="405">
        <f t="shared" si="315"/>
        <v>5.5E-2</v>
      </c>
      <c r="AF1919" s="406">
        <f t="shared" si="319"/>
        <v>0</v>
      </c>
      <c r="AG1919" s="407">
        <f t="shared" si="320"/>
        <v>0</v>
      </c>
    </row>
    <row r="1920" spans="1:33" s="408" customFormat="1" ht="12" customHeight="1" x14ac:dyDescent="0.15">
      <c r="A1920" s="683">
        <v>9782747049597</v>
      </c>
      <c r="B1920" s="684"/>
      <c r="C1920" s="686" t="s">
        <v>651</v>
      </c>
      <c r="D1920" s="686" t="s">
        <v>274</v>
      </c>
      <c r="E1920" s="686" t="s">
        <v>1741</v>
      </c>
      <c r="F1920" s="686" t="s">
        <v>42</v>
      </c>
      <c r="G1920" s="686" t="s">
        <v>1264</v>
      </c>
      <c r="H1920" s="687">
        <f>VLOOKUP(A1920,'02.04.2024'!$A$2:$D$70989,3,FALSE)</f>
        <v>6193</v>
      </c>
      <c r="I1920" s="688"/>
      <c r="J1920" s="688">
        <v>200</v>
      </c>
      <c r="K1920" s="689"/>
      <c r="L1920" s="689"/>
      <c r="M1920" s="689">
        <v>41642</v>
      </c>
      <c r="N1920" s="689"/>
      <c r="O1920" s="690">
        <v>9782747049597</v>
      </c>
      <c r="P1920" s="691" t="s">
        <v>116</v>
      </c>
      <c r="Q1920" s="690">
        <v>3400413</v>
      </c>
      <c r="R1920" s="692">
        <v>12.5</v>
      </c>
      <c r="S1920" s="692">
        <f t="shared" si="318"/>
        <v>11.848341232227488</v>
      </c>
      <c r="T1920" s="693">
        <v>5.5E-2</v>
      </c>
      <c r="U1920" s="1083"/>
      <c r="V1920" s="694">
        <f t="shared" si="316"/>
        <v>0</v>
      </c>
      <c r="W1920" s="695">
        <f t="shared" si="314"/>
        <v>0</v>
      </c>
      <c r="X1920" s="402"/>
      <c r="Y1920" s="402"/>
      <c r="Z1920" s="402"/>
      <c r="AA1920" s="402"/>
      <c r="AB1920" s="402"/>
      <c r="AC1920" s="403">
        <f t="shared" si="317"/>
        <v>0</v>
      </c>
      <c r="AD1920" s="404">
        <f>IF($AC$2430&lt;85,AC1920,AC1920-(AC1920*'EN-TÊTE DÉLÉGUES'!$C$37))</f>
        <v>0</v>
      </c>
      <c r="AE1920" s="405">
        <f t="shared" si="315"/>
        <v>5.5E-2</v>
      </c>
      <c r="AF1920" s="406">
        <f t="shared" si="319"/>
        <v>0</v>
      </c>
      <c r="AG1920" s="407">
        <f t="shared" si="320"/>
        <v>0</v>
      </c>
    </row>
    <row r="1921" spans="1:33" s="408" customFormat="1" ht="12" customHeight="1" x14ac:dyDescent="0.15">
      <c r="A1921" s="683">
        <v>9782747052993</v>
      </c>
      <c r="B1921" s="684"/>
      <c r="C1921" s="686" t="s">
        <v>651</v>
      </c>
      <c r="D1921" s="686" t="s">
        <v>274</v>
      </c>
      <c r="E1921" s="686" t="s">
        <v>1741</v>
      </c>
      <c r="F1921" s="686" t="s">
        <v>42</v>
      </c>
      <c r="G1921" s="686" t="s">
        <v>1265</v>
      </c>
      <c r="H1921" s="687">
        <f>VLOOKUP(A1921,'02.04.2024'!$A$2:$D$70989,3,FALSE)</f>
        <v>5563</v>
      </c>
      <c r="I1921" s="688"/>
      <c r="J1921" s="688">
        <v>200</v>
      </c>
      <c r="K1921" s="689"/>
      <c r="L1921" s="689"/>
      <c r="M1921" s="689">
        <v>42011</v>
      </c>
      <c r="N1921" s="689"/>
      <c r="O1921" s="690">
        <v>9782747052993</v>
      </c>
      <c r="P1921" s="691" t="s">
        <v>161</v>
      </c>
      <c r="Q1921" s="690">
        <v>7855635</v>
      </c>
      <c r="R1921" s="692">
        <v>12.5</v>
      </c>
      <c r="S1921" s="692">
        <f t="shared" si="318"/>
        <v>11.848341232227488</v>
      </c>
      <c r="T1921" s="693">
        <v>5.5E-2</v>
      </c>
      <c r="U1921" s="1083"/>
      <c r="V1921" s="694">
        <f t="shared" si="316"/>
        <v>0</v>
      </c>
      <c r="W1921" s="695">
        <f t="shared" si="314"/>
        <v>0</v>
      </c>
      <c r="X1921" s="402"/>
      <c r="Y1921" s="402"/>
      <c r="Z1921" s="402"/>
      <c r="AA1921" s="402"/>
      <c r="AB1921" s="402"/>
      <c r="AC1921" s="403">
        <f t="shared" si="317"/>
        <v>0</v>
      </c>
      <c r="AD1921" s="404">
        <f>IF($AC$2430&lt;85,AC1921,AC1921-(AC1921*'EN-TÊTE DÉLÉGUES'!$C$37))</f>
        <v>0</v>
      </c>
      <c r="AE1921" s="405">
        <f t="shared" si="315"/>
        <v>5.5E-2</v>
      </c>
      <c r="AF1921" s="406">
        <f t="shared" si="319"/>
        <v>0</v>
      </c>
      <c r="AG1921" s="407">
        <f t="shared" si="320"/>
        <v>0</v>
      </c>
    </row>
    <row r="1922" spans="1:33" s="408" customFormat="1" ht="12" customHeight="1" x14ac:dyDescent="0.15">
      <c r="A1922" s="683">
        <v>9782747059374</v>
      </c>
      <c r="B1922" s="684"/>
      <c r="C1922" s="686" t="s">
        <v>651</v>
      </c>
      <c r="D1922" s="686" t="s">
        <v>274</v>
      </c>
      <c r="E1922" s="686" t="s">
        <v>1741</v>
      </c>
      <c r="F1922" s="686" t="s">
        <v>42</v>
      </c>
      <c r="G1922" s="686" t="s">
        <v>1322</v>
      </c>
      <c r="H1922" s="687">
        <f>VLOOKUP(A1922,'02.04.2024'!$A$2:$D$70989,3,FALSE)</f>
        <v>8677</v>
      </c>
      <c r="I1922" s="688"/>
      <c r="J1922" s="688">
        <v>200</v>
      </c>
      <c r="K1922" s="689"/>
      <c r="L1922" s="689"/>
      <c r="M1922" s="689">
        <v>42375</v>
      </c>
      <c r="N1922" s="689"/>
      <c r="O1922" s="690">
        <v>9782747059374</v>
      </c>
      <c r="P1922" s="691" t="s">
        <v>259</v>
      </c>
      <c r="Q1922" s="690">
        <v>2448668</v>
      </c>
      <c r="R1922" s="692">
        <v>12.5</v>
      </c>
      <c r="S1922" s="692">
        <f t="shared" si="318"/>
        <v>11.848341232227488</v>
      </c>
      <c r="T1922" s="693">
        <v>5.5E-2</v>
      </c>
      <c r="U1922" s="1083"/>
      <c r="V1922" s="694">
        <f t="shared" si="316"/>
        <v>0</v>
      </c>
      <c r="W1922" s="695">
        <f t="shared" ref="W1922:W1985" si="321">$R1922*$U1922</f>
        <v>0</v>
      </c>
      <c r="X1922" s="402"/>
      <c r="Y1922" s="402"/>
      <c r="Z1922" s="402"/>
      <c r="AA1922" s="402"/>
      <c r="AB1922" s="402"/>
      <c r="AC1922" s="403">
        <f t="shared" si="317"/>
        <v>0</v>
      </c>
      <c r="AD1922" s="404">
        <f>IF($AC$2430&lt;85,AC1922,AC1922-(AC1922*'EN-TÊTE DÉLÉGUES'!$C$37))</f>
        <v>0</v>
      </c>
      <c r="AE1922" s="405">
        <f t="shared" ref="AE1922:AE1985" si="322">IF(T1922=5.5%,0.055,IF(T1922=20%,0.2))</f>
        <v>5.5E-2</v>
      </c>
      <c r="AF1922" s="406">
        <f t="shared" si="319"/>
        <v>0</v>
      </c>
      <c r="AG1922" s="407">
        <f t="shared" si="320"/>
        <v>0</v>
      </c>
    </row>
    <row r="1923" spans="1:33" s="408" customFormat="1" ht="12" customHeight="1" x14ac:dyDescent="0.15">
      <c r="A1923" s="683">
        <v>9782747072533</v>
      </c>
      <c r="B1923" s="684"/>
      <c r="C1923" s="686" t="s">
        <v>651</v>
      </c>
      <c r="D1923" s="686" t="s">
        <v>274</v>
      </c>
      <c r="E1923" s="686" t="s">
        <v>1741</v>
      </c>
      <c r="F1923" s="686" t="s">
        <v>42</v>
      </c>
      <c r="G1923" s="686" t="s">
        <v>1235</v>
      </c>
      <c r="H1923" s="687">
        <f>VLOOKUP(A1923,'02.04.2024'!$A$2:$D$70989,3,FALSE)</f>
        <v>9457</v>
      </c>
      <c r="I1923" s="688"/>
      <c r="J1923" s="688">
        <v>200</v>
      </c>
      <c r="K1923" s="689"/>
      <c r="L1923" s="689"/>
      <c r="M1923" s="689">
        <v>42746</v>
      </c>
      <c r="N1923" s="689"/>
      <c r="O1923" s="690">
        <v>9782747072533</v>
      </c>
      <c r="P1923" s="691" t="s">
        <v>313</v>
      </c>
      <c r="Q1923" s="690">
        <v>5407661</v>
      </c>
      <c r="R1923" s="692">
        <v>12.5</v>
      </c>
      <c r="S1923" s="692">
        <f t="shared" si="318"/>
        <v>11.848341232227488</v>
      </c>
      <c r="T1923" s="693">
        <v>5.5E-2</v>
      </c>
      <c r="U1923" s="1083"/>
      <c r="V1923" s="694">
        <f t="shared" si="316"/>
        <v>0</v>
      </c>
      <c r="W1923" s="695">
        <f t="shared" si="321"/>
        <v>0</v>
      </c>
      <c r="X1923" s="402"/>
      <c r="Y1923" s="402"/>
      <c r="Z1923" s="402"/>
      <c r="AA1923" s="402"/>
      <c r="AB1923" s="402"/>
      <c r="AC1923" s="403">
        <f t="shared" si="317"/>
        <v>0</v>
      </c>
      <c r="AD1923" s="404">
        <f>IF($AC$2430&lt;85,AC1923,AC1923-(AC1923*'EN-TÊTE DÉLÉGUES'!$C$37))</f>
        <v>0</v>
      </c>
      <c r="AE1923" s="405">
        <f t="shared" si="322"/>
        <v>5.5E-2</v>
      </c>
      <c r="AF1923" s="406">
        <f t="shared" si="319"/>
        <v>0</v>
      </c>
      <c r="AG1923" s="407">
        <f t="shared" si="320"/>
        <v>0</v>
      </c>
    </row>
    <row r="1924" spans="1:33" s="408" customFormat="1" ht="12" customHeight="1" x14ac:dyDescent="0.15">
      <c r="A1924" s="683">
        <v>9782747086011</v>
      </c>
      <c r="B1924" s="684"/>
      <c r="C1924" s="686" t="s">
        <v>651</v>
      </c>
      <c r="D1924" s="686" t="s">
        <v>274</v>
      </c>
      <c r="E1924" s="686" t="s">
        <v>1741</v>
      </c>
      <c r="F1924" s="686" t="s">
        <v>42</v>
      </c>
      <c r="G1924" s="686" t="s">
        <v>1236</v>
      </c>
      <c r="H1924" s="687">
        <f>VLOOKUP(A1924,'02.04.2024'!$A$2:$D$70989,3,FALSE)</f>
        <v>7412</v>
      </c>
      <c r="I1924" s="688"/>
      <c r="J1924" s="688">
        <v>200</v>
      </c>
      <c r="K1924" s="689"/>
      <c r="L1924" s="689"/>
      <c r="M1924" s="689">
        <v>43047</v>
      </c>
      <c r="N1924" s="689"/>
      <c r="O1924" s="690">
        <v>9782747086011</v>
      </c>
      <c r="P1924" s="691" t="s">
        <v>462</v>
      </c>
      <c r="Q1924" s="690">
        <v>7886900</v>
      </c>
      <c r="R1924" s="692">
        <v>12.5</v>
      </c>
      <c r="S1924" s="692">
        <f t="shared" si="318"/>
        <v>11.848341232227488</v>
      </c>
      <c r="T1924" s="693">
        <v>5.5E-2</v>
      </c>
      <c r="U1924" s="1083"/>
      <c r="V1924" s="694">
        <f t="shared" si="316"/>
        <v>0</v>
      </c>
      <c r="W1924" s="695">
        <f t="shared" si="321"/>
        <v>0</v>
      </c>
      <c r="X1924" s="402"/>
      <c r="Y1924" s="402"/>
      <c r="Z1924" s="402"/>
      <c r="AA1924" s="402"/>
      <c r="AB1924" s="402"/>
      <c r="AC1924" s="403">
        <f t="shared" si="317"/>
        <v>0</v>
      </c>
      <c r="AD1924" s="404">
        <f>IF($AC$2430&lt;85,AC1924,AC1924-(AC1924*'EN-TÊTE DÉLÉGUES'!$C$37))</f>
        <v>0</v>
      </c>
      <c r="AE1924" s="405">
        <f t="shared" si="322"/>
        <v>5.5E-2</v>
      </c>
      <c r="AF1924" s="406">
        <f t="shared" si="319"/>
        <v>0</v>
      </c>
      <c r="AG1924" s="407">
        <f t="shared" si="320"/>
        <v>0</v>
      </c>
    </row>
    <row r="1925" spans="1:33" s="408" customFormat="1" ht="12" customHeight="1" x14ac:dyDescent="0.15">
      <c r="A1925" s="683">
        <v>9791036303388</v>
      </c>
      <c r="B1925" s="684"/>
      <c r="C1925" s="686" t="s">
        <v>651</v>
      </c>
      <c r="D1925" s="686" t="s">
        <v>274</v>
      </c>
      <c r="E1925" s="686" t="s">
        <v>1741</v>
      </c>
      <c r="F1925" s="686" t="s">
        <v>42</v>
      </c>
      <c r="G1925" s="686" t="s">
        <v>865</v>
      </c>
      <c r="H1925" s="687">
        <f>VLOOKUP(A1925,'02.04.2024'!$A$2:$D$70989,3,FALSE)</f>
        <v>2196</v>
      </c>
      <c r="I1925" s="688"/>
      <c r="J1925" s="688">
        <v>200</v>
      </c>
      <c r="K1925" s="689"/>
      <c r="L1925" s="689"/>
      <c r="M1925" s="689">
        <v>43411</v>
      </c>
      <c r="N1925" s="689"/>
      <c r="O1925" s="690">
        <v>9791036303388</v>
      </c>
      <c r="P1925" s="691" t="s">
        <v>918</v>
      </c>
      <c r="Q1925" s="690">
        <v>4061396</v>
      </c>
      <c r="R1925" s="692">
        <v>12.5</v>
      </c>
      <c r="S1925" s="692">
        <f t="shared" si="318"/>
        <v>11.848341232227488</v>
      </c>
      <c r="T1925" s="693">
        <v>5.5E-2</v>
      </c>
      <c r="U1925" s="1083"/>
      <c r="V1925" s="694">
        <f t="shared" si="316"/>
        <v>0</v>
      </c>
      <c r="W1925" s="695">
        <f t="shared" si="321"/>
        <v>0</v>
      </c>
      <c r="X1925" s="402"/>
      <c r="Y1925" s="402"/>
      <c r="Z1925" s="402"/>
      <c r="AA1925" s="402"/>
      <c r="AB1925" s="402"/>
      <c r="AC1925" s="403">
        <f t="shared" si="317"/>
        <v>0</v>
      </c>
      <c r="AD1925" s="404">
        <f>IF($AC$2430&lt;85,AC1925,AC1925-(AC1925*'EN-TÊTE DÉLÉGUES'!$C$37))</f>
        <v>0</v>
      </c>
      <c r="AE1925" s="405">
        <f t="shared" si="322"/>
        <v>5.5E-2</v>
      </c>
      <c r="AF1925" s="406">
        <f t="shared" si="319"/>
        <v>0</v>
      </c>
      <c r="AG1925" s="407">
        <f t="shared" si="320"/>
        <v>0</v>
      </c>
    </row>
    <row r="1926" spans="1:33" s="408" customFormat="1" ht="12" customHeight="1" x14ac:dyDescent="0.15">
      <c r="A1926" s="683">
        <v>9791036312748</v>
      </c>
      <c r="B1926" s="684"/>
      <c r="C1926" s="686" t="s">
        <v>651</v>
      </c>
      <c r="D1926" s="686" t="s">
        <v>274</v>
      </c>
      <c r="E1926" s="686" t="s">
        <v>1741</v>
      </c>
      <c r="F1926" s="686" t="s">
        <v>42</v>
      </c>
      <c r="G1926" s="686" t="s">
        <v>1474</v>
      </c>
      <c r="H1926" s="687">
        <f>VLOOKUP(A1926,'02.04.2024'!$A$2:$D$70989,3,FALSE)</f>
        <v>9492</v>
      </c>
      <c r="I1926" s="688"/>
      <c r="J1926" s="688">
        <v>200</v>
      </c>
      <c r="K1926" s="689"/>
      <c r="L1926" s="689"/>
      <c r="M1926" s="689">
        <v>43782</v>
      </c>
      <c r="N1926" s="689"/>
      <c r="O1926" s="690">
        <v>9791036312748</v>
      </c>
      <c r="P1926" s="691" t="s">
        <v>1464</v>
      </c>
      <c r="Q1926" s="690">
        <v>6412309</v>
      </c>
      <c r="R1926" s="692">
        <v>12.5</v>
      </c>
      <c r="S1926" s="692">
        <f t="shared" si="318"/>
        <v>11.848341232227488</v>
      </c>
      <c r="T1926" s="693">
        <v>5.5E-2</v>
      </c>
      <c r="U1926" s="1083"/>
      <c r="V1926" s="694">
        <f t="shared" ref="V1926:V1989" si="323">AC1926</f>
        <v>0</v>
      </c>
      <c r="W1926" s="695">
        <f t="shared" si="321"/>
        <v>0</v>
      </c>
      <c r="X1926" s="402"/>
      <c r="Y1926" s="402"/>
      <c r="Z1926" s="402"/>
      <c r="AA1926" s="402"/>
      <c r="AB1926" s="402"/>
      <c r="AC1926" s="403">
        <f t="shared" si="317"/>
        <v>0</v>
      </c>
      <c r="AD1926" s="404">
        <f>IF($AC$2430&lt;85,AC1926,AC1926-(AC1926*'EN-TÊTE DÉLÉGUES'!$C$37))</f>
        <v>0</v>
      </c>
      <c r="AE1926" s="405">
        <f t="shared" si="322"/>
        <v>5.5E-2</v>
      </c>
      <c r="AF1926" s="406">
        <f t="shared" si="319"/>
        <v>0</v>
      </c>
      <c r="AG1926" s="407">
        <f t="shared" si="320"/>
        <v>0</v>
      </c>
    </row>
    <row r="1927" spans="1:33" s="408" customFormat="1" ht="12" customHeight="1" x14ac:dyDescent="0.15">
      <c r="A1927" s="683">
        <v>9791036323713</v>
      </c>
      <c r="B1927" s="684"/>
      <c r="C1927" s="686" t="s">
        <v>651</v>
      </c>
      <c r="D1927" s="686" t="s">
        <v>274</v>
      </c>
      <c r="E1927" s="686" t="s">
        <v>1741</v>
      </c>
      <c r="F1927" s="686" t="s">
        <v>42</v>
      </c>
      <c r="G1927" s="686" t="s">
        <v>2143</v>
      </c>
      <c r="H1927" s="687">
        <f>VLOOKUP(A1927,'02.04.2024'!$A$2:$D$70989,3,FALSE)</f>
        <v>3256</v>
      </c>
      <c r="I1927" s="688"/>
      <c r="J1927" s="688">
        <v>200</v>
      </c>
      <c r="K1927" s="689"/>
      <c r="L1927" s="689"/>
      <c r="M1927" s="689">
        <v>44118</v>
      </c>
      <c r="N1927" s="689"/>
      <c r="O1927" s="690">
        <v>9791036323713</v>
      </c>
      <c r="P1927" s="691" t="s">
        <v>2097</v>
      </c>
      <c r="Q1927" s="690">
        <v>6265096</v>
      </c>
      <c r="R1927" s="692">
        <v>12.5</v>
      </c>
      <c r="S1927" s="692">
        <f t="shared" si="318"/>
        <v>11.848341232227488</v>
      </c>
      <c r="T1927" s="693">
        <v>5.5E-2</v>
      </c>
      <c r="U1927" s="1083"/>
      <c r="V1927" s="694">
        <f t="shared" si="323"/>
        <v>0</v>
      </c>
      <c r="W1927" s="695">
        <f t="shared" si="321"/>
        <v>0</v>
      </c>
      <c r="X1927" s="402"/>
      <c r="Y1927" s="402"/>
      <c r="Z1927" s="402"/>
      <c r="AA1927" s="402"/>
      <c r="AB1927" s="402"/>
      <c r="AC1927" s="403">
        <f t="shared" si="317"/>
        <v>0</v>
      </c>
      <c r="AD1927" s="404">
        <f>IF($AC$2430&lt;85,AC1927,AC1927-(AC1927*'EN-TÊTE DÉLÉGUES'!$C$37))</f>
        <v>0</v>
      </c>
      <c r="AE1927" s="405">
        <f t="shared" si="322"/>
        <v>5.5E-2</v>
      </c>
      <c r="AF1927" s="406">
        <f t="shared" si="319"/>
        <v>0</v>
      </c>
      <c r="AG1927" s="407">
        <f t="shared" si="320"/>
        <v>0</v>
      </c>
    </row>
    <row r="1928" spans="1:33" s="408" customFormat="1" ht="12" customHeight="1" x14ac:dyDescent="0.15">
      <c r="A1928" s="683">
        <v>9791036328886</v>
      </c>
      <c r="B1928" s="684"/>
      <c r="C1928" s="686" t="s">
        <v>651</v>
      </c>
      <c r="D1928" s="686" t="s">
        <v>274</v>
      </c>
      <c r="E1928" s="686" t="s">
        <v>1741</v>
      </c>
      <c r="F1928" s="686" t="s">
        <v>42</v>
      </c>
      <c r="G1928" s="686" t="s">
        <v>2992</v>
      </c>
      <c r="H1928" s="687">
        <f>VLOOKUP(A1928,'02.04.2024'!$A$2:$D$70989,3,FALSE)</f>
        <v>16781</v>
      </c>
      <c r="I1928" s="688"/>
      <c r="J1928" s="688">
        <v>200</v>
      </c>
      <c r="K1928" s="689"/>
      <c r="L1928" s="689"/>
      <c r="M1928" s="689">
        <v>44510</v>
      </c>
      <c r="N1928" s="689"/>
      <c r="O1928" s="690">
        <v>9791036328886</v>
      </c>
      <c r="P1928" s="691" t="s">
        <v>2993</v>
      </c>
      <c r="Q1928" s="690">
        <v>2737707</v>
      </c>
      <c r="R1928" s="692">
        <v>12.5</v>
      </c>
      <c r="S1928" s="692">
        <f t="shared" si="318"/>
        <v>11.848341232227488</v>
      </c>
      <c r="T1928" s="693">
        <v>5.5E-2</v>
      </c>
      <c r="U1928" s="1083"/>
      <c r="V1928" s="694">
        <f t="shared" si="323"/>
        <v>0</v>
      </c>
      <c r="W1928" s="695">
        <f t="shared" si="321"/>
        <v>0</v>
      </c>
      <c r="X1928" s="402"/>
      <c r="Y1928" s="402"/>
      <c r="Z1928" s="402"/>
      <c r="AA1928" s="402"/>
      <c r="AB1928" s="402"/>
      <c r="AC1928" s="403">
        <f t="shared" si="317"/>
        <v>0</v>
      </c>
      <c r="AD1928" s="404">
        <f>IF($AC$2430&lt;85,AC1928,AC1928-(AC1928*'EN-TÊTE DÉLÉGUES'!$C$37))</f>
        <v>0</v>
      </c>
      <c r="AE1928" s="405">
        <f t="shared" si="322"/>
        <v>5.5E-2</v>
      </c>
      <c r="AF1928" s="406">
        <f t="shared" si="319"/>
        <v>0</v>
      </c>
      <c r="AG1928" s="407">
        <f t="shared" si="320"/>
        <v>0</v>
      </c>
    </row>
    <row r="1929" spans="1:33" s="408" customFormat="1" ht="12" customHeight="1" x14ac:dyDescent="0.15">
      <c r="A1929" s="683">
        <v>9791036350009</v>
      </c>
      <c r="B1929" s="684"/>
      <c r="C1929" s="686" t="s">
        <v>651</v>
      </c>
      <c r="D1929" s="686" t="s">
        <v>274</v>
      </c>
      <c r="E1929" s="686" t="s">
        <v>1741</v>
      </c>
      <c r="F1929" s="686" t="s">
        <v>42</v>
      </c>
      <c r="G1929" s="686" t="s">
        <v>4112</v>
      </c>
      <c r="H1929" s="687">
        <f>VLOOKUP(A1929,'02.04.2024'!$A$2:$D$70989,3,FALSE)</f>
        <v>7268</v>
      </c>
      <c r="I1929" s="688"/>
      <c r="J1929" s="688">
        <v>200</v>
      </c>
      <c r="K1929" s="689"/>
      <c r="L1929" s="689"/>
      <c r="M1929" s="689">
        <v>44867</v>
      </c>
      <c r="N1929" s="689"/>
      <c r="O1929" s="690">
        <v>9791036350009</v>
      </c>
      <c r="P1929" s="711" t="s">
        <v>4113</v>
      </c>
      <c r="Q1929" s="712">
        <v>5190224</v>
      </c>
      <c r="R1929" s="692">
        <v>12.5</v>
      </c>
      <c r="S1929" s="692">
        <f t="shared" si="318"/>
        <v>11.848341232227488</v>
      </c>
      <c r="T1929" s="693">
        <v>5.5E-2</v>
      </c>
      <c r="U1929" s="1083"/>
      <c r="V1929" s="694">
        <f t="shared" si="323"/>
        <v>0</v>
      </c>
      <c r="W1929" s="695">
        <f t="shared" si="321"/>
        <v>0</v>
      </c>
      <c r="X1929" s="402"/>
      <c r="Y1929" s="402"/>
      <c r="Z1929" s="402"/>
      <c r="AA1929" s="402"/>
      <c r="AB1929" s="402"/>
      <c r="AC1929" s="453">
        <f t="shared" si="317"/>
        <v>0</v>
      </c>
      <c r="AD1929" s="454">
        <f>IF($AC$2430&lt;85,AC1929,AC1929-(AC1929*'EN-TÊTE DÉLÉGUES'!$C$37))</f>
        <v>0</v>
      </c>
      <c r="AE1929" s="455">
        <f t="shared" si="322"/>
        <v>5.5E-2</v>
      </c>
      <c r="AF1929" s="456">
        <f t="shared" si="319"/>
        <v>0</v>
      </c>
      <c r="AG1929" s="457">
        <f t="shared" si="320"/>
        <v>0</v>
      </c>
    </row>
    <row r="1930" spans="1:33" s="446" customFormat="1" ht="12" customHeight="1" x14ac:dyDescent="0.15">
      <c r="A1930" s="715">
        <v>9791036358883</v>
      </c>
      <c r="B1930" s="749"/>
      <c r="C1930" s="750" t="s">
        <v>651</v>
      </c>
      <c r="D1930" s="750" t="s">
        <v>274</v>
      </c>
      <c r="E1930" s="750" t="s">
        <v>1741</v>
      </c>
      <c r="F1930" s="750" t="s">
        <v>42</v>
      </c>
      <c r="G1930" s="717" t="s">
        <v>4596</v>
      </c>
      <c r="H1930" s="718">
        <f>VLOOKUP(A1930,'02.04.2024'!$A$2:$D$70989,3,FALSE)</f>
        <v>12571</v>
      </c>
      <c r="I1930" s="716"/>
      <c r="J1930" s="716">
        <v>200</v>
      </c>
      <c r="K1930" s="719"/>
      <c r="L1930" s="719"/>
      <c r="M1930" s="719">
        <v>45232</v>
      </c>
      <c r="N1930" s="719" t="s">
        <v>1811</v>
      </c>
      <c r="O1930" s="715">
        <v>9791036358883</v>
      </c>
      <c r="P1930" s="720" t="s">
        <v>4594</v>
      </c>
      <c r="Q1930" s="721">
        <v>4477802</v>
      </c>
      <c r="R1930" s="722">
        <v>12.5</v>
      </c>
      <c r="S1930" s="722">
        <f t="shared" si="318"/>
        <v>11.848341232227488</v>
      </c>
      <c r="T1930" s="731">
        <v>5.5E-2</v>
      </c>
      <c r="U1930" s="1094"/>
      <c r="V1930" s="724">
        <f t="shared" si="323"/>
        <v>0</v>
      </c>
      <c r="W1930" s="725">
        <f t="shared" si="321"/>
        <v>0</v>
      </c>
      <c r="X1930" s="440"/>
      <c r="Y1930" s="440"/>
      <c r="Z1930" s="440"/>
      <c r="AA1930" s="440"/>
      <c r="AB1930" s="440"/>
      <c r="AC1930" s="441">
        <f t="shared" si="317"/>
        <v>0</v>
      </c>
      <c r="AD1930" s="442">
        <f>IF($AC$2430&lt;85,AC1930,AC1930-(AC1930*'EN-TÊTE DÉLÉGUES'!$C$37))</f>
        <v>0</v>
      </c>
      <c r="AE1930" s="443">
        <f t="shared" si="322"/>
        <v>5.5E-2</v>
      </c>
      <c r="AF1930" s="444">
        <f t="shared" si="319"/>
        <v>0</v>
      </c>
      <c r="AG1930" s="445">
        <f t="shared" si="320"/>
        <v>0</v>
      </c>
    </row>
    <row r="1931" spans="1:33" s="408" customFormat="1" ht="12" customHeight="1" x14ac:dyDescent="0.15">
      <c r="A1931" s="683">
        <v>9782747032469</v>
      </c>
      <c r="B1931" s="684"/>
      <c r="C1931" s="686" t="s">
        <v>651</v>
      </c>
      <c r="D1931" s="686" t="s">
        <v>274</v>
      </c>
      <c r="E1931" s="686" t="s">
        <v>1741</v>
      </c>
      <c r="F1931" s="686" t="s">
        <v>2909</v>
      </c>
      <c r="G1931" s="686" t="s">
        <v>2908</v>
      </c>
      <c r="H1931" s="687">
        <f>VLOOKUP(A1931,'02.04.2024'!$A$2:$D$70989,3,FALSE)</f>
        <v>6969</v>
      </c>
      <c r="I1931" s="688"/>
      <c r="J1931" s="688">
        <v>200</v>
      </c>
      <c r="K1931" s="689"/>
      <c r="L1931" s="689"/>
      <c r="M1931" s="689">
        <v>44118</v>
      </c>
      <c r="N1931" s="689"/>
      <c r="O1931" s="690">
        <v>9782747032469</v>
      </c>
      <c r="P1931" s="691" t="s">
        <v>2096</v>
      </c>
      <c r="Q1931" s="690">
        <v>3400488</v>
      </c>
      <c r="R1931" s="692">
        <v>10.5</v>
      </c>
      <c r="S1931" s="692">
        <f t="shared" si="318"/>
        <v>9.9526066350710902</v>
      </c>
      <c r="T1931" s="693">
        <v>5.5E-2</v>
      </c>
      <c r="U1931" s="1083"/>
      <c r="V1931" s="694">
        <f t="shared" si="323"/>
        <v>0</v>
      </c>
      <c r="W1931" s="695">
        <f t="shared" si="321"/>
        <v>0</v>
      </c>
      <c r="X1931" s="402"/>
      <c r="Y1931" s="402"/>
      <c r="Z1931" s="402"/>
      <c r="AA1931" s="402"/>
      <c r="AB1931" s="402"/>
      <c r="AC1931" s="403">
        <f t="shared" si="317"/>
        <v>0</v>
      </c>
      <c r="AD1931" s="404">
        <f>IF($AC$2430&lt;85,AC1931,AC1931-(AC1931*'EN-TÊTE DÉLÉGUES'!$C$37))</f>
        <v>0</v>
      </c>
      <c r="AE1931" s="405">
        <f t="shared" si="322"/>
        <v>5.5E-2</v>
      </c>
      <c r="AF1931" s="406">
        <f t="shared" si="319"/>
        <v>0</v>
      </c>
      <c r="AG1931" s="407">
        <f t="shared" si="320"/>
        <v>0</v>
      </c>
    </row>
    <row r="1932" spans="1:33" s="408" customFormat="1" ht="12" customHeight="1" x14ac:dyDescent="0.15">
      <c r="A1932" s="683">
        <v>9782747044905</v>
      </c>
      <c r="B1932" s="684"/>
      <c r="C1932" s="686" t="s">
        <v>651</v>
      </c>
      <c r="D1932" s="686" t="s">
        <v>274</v>
      </c>
      <c r="E1932" s="686" t="s">
        <v>1741</v>
      </c>
      <c r="F1932" s="686" t="s">
        <v>2909</v>
      </c>
      <c r="G1932" s="686" t="s">
        <v>871</v>
      </c>
      <c r="H1932" s="687">
        <f>VLOOKUP(A1932,'02.04.2024'!$A$2:$D$70989,3,FALSE)</f>
        <v>5566</v>
      </c>
      <c r="I1932" s="688"/>
      <c r="J1932" s="688">
        <v>200</v>
      </c>
      <c r="K1932" s="689"/>
      <c r="L1932" s="689"/>
      <c r="M1932" s="689">
        <v>41396</v>
      </c>
      <c r="N1932" s="689"/>
      <c r="O1932" s="690">
        <v>9782747044905</v>
      </c>
      <c r="P1932" s="691" t="s">
        <v>69</v>
      </c>
      <c r="Q1932" s="690">
        <v>3400256</v>
      </c>
      <c r="R1932" s="692">
        <v>10.5</v>
      </c>
      <c r="S1932" s="692">
        <f t="shared" si="318"/>
        <v>9.9526066350710902</v>
      </c>
      <c r="T1932" s="693">
        <v>5.5E-2</v>
      </c>
      <c r="U1932" s="1083"/>
      <c r="V1932" s="694">
        <f t="shared" si="323"/>
        <v>0</v>
      </c>
      <c r="W1932" s="695">
        <f t="shared" si="321"/>
        <v>0</v>
      </c>
      <c r="X1932" s="402"/>
      <c r="Y1932" s="402"/>
      <c r="Z1932" s="402"/>
      <c r="AA1932" s="402"/>
      <c r="AB1932" s="402"/>
      <c r="AC1932" s="403">
        <f t="shared" si="317"/>
        <v>0</v>
      </c>
      <c r="AD1932" s="404">
        <f>IF($AC$2430&lt;85,AC1932,AC1932-(AC1932*'EN-TÊTE DÉLÉGUES'!$C$37))</f>
        <v>0</v>
      </c>
      <c r="AE1932" s="405">
        <f t="shared" si="322"/>
        <v>5.5E-2</v>
      </c>
      <c r="AF1932" s="406">
        <f t="shared" si="319"/>
        <v>0</v>
      </c>
      <c r="AG1932" s="407">
        <f t="shared" si="320"/>
        <v>0</v>
      </c>
    </row>
    <row r="1933" spans="1:33" s="408" customFormat="1" ht="12" customHeight="1" x14ac:dyDescent="0.15">
      <c r="A1933" s="558">
        <v>9791036324857</v>
      </c>
      <c r="B1933" s="572"/>
      <c r="C1933" s="540" t="s">
        <v>697</v>
      </c>
      <c r="D1933" s="540" t="s">
        <v>403</v>
      </c>
      <c r="E1933" s="540" t="s">
        <v>1741</v>
      </c>
      <c r="F1933" s="540" t="s">
        <v>42</v>
      </c>
      <c r="G1933" s="559" t="s">
        <v>2050</v>
      </c>
      <c r="H1933" s="542">
        <f>VLOOKUP(A1933,'02.04.2024'!$A$2:$D$70989,3,FALSE)</f>
        <v>2065</v>
      </c>
      <c r="I1933" s="539"/>
      <c r="J1933" s="539">
        <v>200</v>
      </c>
      <c r="K1933" s="560"/>
      <c r="L1933" s="560"/>
      <c r="M1933" s="560">
        <v>44118</v>
      </c>
      <c r="N1933" s="560"/>
      <c r="O1933" s="561">
        <v>9791036324857</v>
      </c>
      <c r="P1933" s="562" t="s">
        <v>2049</v>
      </c>
      <c r="Q1933" s="561">
        <v>7952570</v>
      </c>
      <c r="R1933" s="549">
        <v>8.9</v>
      </c>
      <c r="S1933" s="549">
        <f t="shared" si="318"/>
        <v>7.416666666666667</v>
      </c>
      <c r="T1933" s="563">
        <v>0.2</v>
      </c>
      <c r="U1933" s="1081"/>
      <c r="V1933" s="551">
        <f t="shared" si="323"/>
        <v>0</v>
      </c>
      <c r="W1933" s="552">
        <f t="shared" si="321"/>
        <v>0</v>
      </c>
      <c r="X1933" s="402"/>
      <c r="Y1933" s="402"/>
      <c r="Z1933" s="402"/>
      <c r="AA1933" s="402"/>
      <c r="AB1933" s="402"/>
      <c r="AC1933" s="564">
        <f t="shared" si="317"/>
        <v>0</v>
      </c>
      <c r="AD1933" s="565">
        <f>IF($AC$2430&lt;85,AC1933,AC1933-(AC1933*'EN-TÊTE DÉLÉGUES'!$C$37))</f>
        <v>0</v>
      </c>
      <c r="AE1933" s="566">
        <f t="shared" si="322"/>
        <v>0.2</v>
      </c>
      <c r="AF1933" s="567">
        <f t="shared" si="319"/>
        <v>0</v>
      </c>
      <c r="AG1933" s="568">
        <f t="shared" si="320"/>
        <v>0</v>
      </c>
    </row>
    <row r="1934" spans="1:33" s="408" customFormat="1" ht="12" customHeight="1" x14ac:dyDescent="0.15">
      <c r="A1934" s="683">
        <v>9782747088398</v>
      </c>
      <c r="B1934" s="684"/>
      <c r="C1934" s="686" t="s">
        <v>651</v>
      </c>
      <c r="D1934" s="686" t="s">
        <v>274</v>
      </c>
      <c r="E1934" s="686" t="s">
        <v>1741</v>
      </c>
      <c r="F1934" s="686" t="s">
        <v>1744</v>
      </c>
      <c r="G1934" s="686" t="s">
        <v>872</v>
      </c>
      <c r="H1934" s="687">
        <f>VLOOKUP(A1934,'02.04.2024'!$A$2:$D$70989,3,FALSE)</f>
        <v>2644</v>
      </c>
      <c r="I1934" s="688"/>
      <c r="J1934" s="688">
        <v>200</v>
      </c>
      <c r="K1934" s="689"/>
      <c r="L1934" s="689"/>
      <c r="M1934" s="689">
        <v>43012</v>
      </c>
      <c r="N1934" s="689"/>
      <c r="O1934" s="690">
        <v>9782747088398</v>
      </c>
      <c r="P1934" s="711" t="s">
        <v>487</v>
      </c>
      <c r="Q1934" s="712">
        <v>2647443</v>
      </c>
      <c r="R1934" s="692">
        <v>10.5</v>
      </c>
      <c r="S1934" s="692">
        <f t="shared" si="318"/>
        <v>9.9526066350710902</v>
      </c>
      <c r="T1934" s="693">
        <v>5.5E-2</v>
      </c>
      <c r="U1934" s="1083"/>
      <c r="V1934" s="694">
        <f t="shared" si="323"/>
        <v>0</v>
      </c>
      <c r="W1934" s="695">
        <f t="shared" si="321"/>
        <v>0</v>
      </c>
      <c r="X1934" s="402"/>
      <c r="Y1934" s="402"/>
      <c r="Z1934" s="402"/>
      <c r="AA1934" s="402"/>
      <c r="AB1934" s="402"/>
      <c r="AC1934" s="403">
        <f t="shared" si="317"/>
        <v>0</v>
      </c>
      <c r="AD1934" s="404">
        <f>IF($AC$2430&lt;85,AC1934,AC1934-(AC1934*'EN-TÊTE DÉLÉGUES'!$C$37))</f>
        <v>0</v>
      </c>
      <c r="AE1934" s="405">
        <f t="shared" si="322"/>
        <v>5.5E-2</v>
      </c>
      <c r="AF1934" s="406">
        <f t="shared" si="319"/>
        <v>0</v>
      </c>
      <c r="AG1934" s="407">
        <f t="shared" si="320"/>
        <v>0</v>
      </c>
    </row>
    <row r="1935" spans="1:33" s="408" customFormat="1" ht="12" customHeight="1" x14ac:dyDescent="0.15">
      <c r="A1935" s="683">
        <v>9782747096539</v>
      </c>
      <c r="B1935" s="684"/>
      <c r="C1935" s="686" t="s">
        <v>651</v>
      </c>
      <c r="D1935" s="686" t="s">
        <v>274</v>
      </c>
      <c r="E1935" s="686" t="s">
        <v>1741</v>
      </c>
      <c r="F1935" s="686" t="s">
        <v>1744</v>
      </c>
      <c r="G1935" s="686" t="s">
        <v>1444</v>
      </c>
      <c r="H1935" s="687">
        <f>VLOOKUP(A1935,'02.04.2024'!$A$2:$D$70989,3,FALSE)</f>
        <v>839</v>
      </c>
      <c r="I1935" s="688"/>
      <c r="J1935" s="688">
        <v>200</v>
      </c>
      <c r="K1935" s="689"/>
      <c r="L1935" s="689"/>
      <c r="M1935" s="689">
        <v>43194</v>
      </c>
      <c r="N1935" s="689"/>
      <c r="O1935" s="690">
        <v>9782747096539</v>
      </c>
      <c r="P1935" s="691" t="s">
        <v>919</v>
      </c>
      <c r="Q1935" s="690">
        <v>8081278</v>
      </c>
      <c r="R1935" s="692">
        <v>10.5</v>
      </c>
      <c r="S1935" s="692">
        <f t="shared" si="318"/>
        <v>9.9526066350710902</v>
      </c>
      <c r="T1935" s="693">
        <v>5.5E-2</v>
      </c>
      <c r="U1935" s="1083"/>
      <c r="V1935" s="694">
        <f t="shared" si="323"/>
        <v>0</v>
      </c>
      <c r="W1935" s="695">
        <f t="shared" si="321"/>
        <v>0</v>
      </c>
      <c r="X1935" s="402"/>
      <c r="Y1935" s="402"/>
      <c r="Z1935" s="402"/>
      <c r="AA1935" s="402"/>
      <c r="AB1935" s="402"/>
      <c r="AC1935" s="403">
        <f t="shared" si="317"/>
        <v>0</v>
      </c>
      <c r="AD1935" s="404">
        <f>IF($AC$2430&lt;85,AC1935,AC1935-(AC1935*'EN-TÊTE DÉLÉGUES'!$C$37))</f>
        <v>0</v>
      </c>
      <c r="AE1935" s="405">
        <f t="shared" si="322"/>
        <v>5.5E-2</v>
      </c>
      <c r="AF1935" s="406">
        <f t="shared" si="319"/>
        <v>0</v>
      </c>
      <c r="AG1935" s="407">
        <f t="shared" si="320"/>
        <v>0</v>
      </c>
    </row>
    <row r="1936" spans="1:33" s="408" customFormat="1" ht="12" customHeight="1" x14ac:dyDescent="0.15">
      <c r="A1936" s="683">
        <v>9791036304743</v>
      </c>
      <c r="B1936" s="684"/>
      <c r="C1936" s="686" t="s">
        <v>651</v>
      </c>
      <c r="D1936" s="686" t="s">
        <v>274</v>
      </c>
      <c r="E1936" s="686" t="s">
        <v>1741</v>
      </c>
      <c r="F1936" s="686" t="s">
        <v>1744</v>
      </c>
      <c r="G1936" s="686" t="s">
        <v>873</v>
      </c>
      <c r="H1936" s="687">
        <f>VLOOKUP(A1936,'02.04.2024'!$A$2:$D$70989,3,FALSE)</f>
        <v>1365</v>
      </c>
      <c r="I1936" s="688"/>
      <c r="J1936" s="688">
        <v>200</v>
      </c>
      <c r="K1936" s="689"/>
      <c r="L1936" s="689"/>
      <c r="M1936" s="689">
        <v>43411</v>
      </c>
      <c r="N1936" s="689"/>
      <c r="O1936" s="690">
        <v>9791036304743</v>
      </c>
      <c r="P1936" s="691" t="s">
        <v>920</v>
      </c>
      <c r="Q1936" s="690">
        <v>5685831</v>
      </c>
      <c r="R1936" s="692">
        <v>10.5</v>
      </c>
      <c r="S1936" s="692">
        <f t="shared" si="318"/>
        <v>9.9526066350710902</v>
      </c>
      <c r="T1936" s="693">
        <v>5.5E-2</v>
      </c>
      <c r="U1936" s="1083"/>
      <c r="V1936" s="694">
        <f t="shared" si="323"/>
        <v>0</v>
      </c>
      <c r="W1936" s="695">
        <f t="shared" si="321"/>
        <v>0</v>
      </c>
      <c r="X1936" s="402"/>
      <c r="Y1936" s="402"/>
      <c r="Z1936" s="402"/>
      <c r="AA1936" s="402"/>
      <c r="AB1936" s="402"/>
      <c r="AC1936" s="403">
        <f t="shared" si="317"/>
        <v>0</v>
      </c>
      <c r="AD1936" s="404">
        <f>IF($AC$2430&lt;85,AC1936,AC1936-(AC1936*'EN-TÊTE DÉLÉGUES'!$C$37))</f>
        <v>0</v>
      </c>
      <c r="AE1936" s="405">
        <f t="shared" si="322"/>
        <v>5.5E-2</v>
      </c>
      <c r="AF1936" s="406">
        <f t="shared" si="319"/>
        <v>0</v>
      </c>
      <c r="AG1936" s="407">
        <f t="shared" si="320"/>
        <v>0</v>
      </c>
    </row>
    <row r="1937" spans="1:33" s="408" customFormat="1" ht="12" customHeight="1" x14ac:dyDescent="0.15">
      <c r="A1937" s="683">
        <v>9791036314926</v>
      </c>
      <c r="B1937" s="684"/>
      <c r="C1937" s="686" t="s">
        <v>651</v>
      </c>
      <c r="D1937" s="686" t="s">
        <v>274</v>
      </c>
      <c r="E1937" s="686" t="s">
        <v>1741</v>
      </c>
      <c r="F1937" s="686" t="s">
        <v>1744</v>
      </c>
      <c r="G1937" s="686" t="s">
        <v>2089</v>
      </c>
      <c r="H1937" s="687">
        <f>VLOOKUP(A1937,'02.04.2024'!$A$2:$D$70989,3,FALSE)</f>
        <v>3171</v>
      </c>
      <c r="I1937" s="688"/>
      <c r="J1937" s="688">
        <v>200</v>
      </c>
      <c r="K1937" s="689"/>
      <c r="L1937" s="689"/>
      <c r="M1937" s="689">
        <v>43999</v>
      </c>
      <c r="N1937" s="689"/>
      <c r="O1937" s="690">
        <v>9791036314926</v>
      </c>
      <c r="P1937" s="691" t="s">
        <v>1745</v>
      </c>
      <c r="Q1937" s="690">
        <v>8881455</v>
      </c>
      <c r="R1937" s="692">
        <v>10.5</v>
      </c>
      <c r="S1937" s="692">
        <f t="shared" si="318"/>
        <v>9.9526066350710902</v>
      </c>
      <c r="T1937" s="693">
        <v>5.5E-2</v>
      </c>
      <c r="U1937" s="1083"/>
      <c r="V1937" s="694">
        <f t="shared" si="323"/>
        <v>0</v>
      </c>
      <c r="W1937" s="695">
        <f t="shared" si="321"/>
        <v>0</v>
      </c>
      <c r="X1937" s="402"/>
      <c r="Y1937" s="402"/>
      <c r="Z1937" s="402"/>
      <c r="AA1937" s="402"/>
      <c r="AB1937" s="402"/>
      <c r="AC1937" s="403">
        <f t="shared" ref="AC1937:AC2000" si="324">W1937/(1+AE1937)</f>
        <v>0</v>
      </c>
      <c r="AD1937" s="404">
        <f>IF($AC$2430&lt;85,AC1937,AC1937-(AC1937*'EN-TÊTE DÉLÉGUES'!$C$37))</f>
        <v>0</v>
      </c>
      <c r="AE1937" s="405">
        <f t="shared" si="322"/>
        <v>5.5E-2</v>
      </c>
      <c r="AF1937" s="406">
        <f t="shared" si="319"/>
        <v>0</v>
      </c>
      <c r="AG1937" s="407">
        <f t="shared" si="320"/>
        <v>0</v>
      </c>
    </row>
    <row r="1938" spans="1:33" s="408" customFormat="1" ht="12" customHeight="1" x14ac:dyDescent="0.15">
      <c r="A1938" s="683">
        <v>9782747037648</v>
      </c>
      <c r="B1938" s="684"/>
      <c r="C1938" s="686" t="s">
        <v>651</v>
      </c>
      <c r="D1938" s="686" t="s">
        <v>274</v>
      </c>
      <c r="E1938" s="686" t="s">
        <v>1741</v>
      </c>
      <c r="F1938" s="686" t="s">
        <v>70</v>
      </c>
      <c r="G1938" s="686" t="s">
        <v>874</v>
      </c>
      <c r="H1938" s="687">
        <f>VLOOKUP(A1938,'02.04.2024'!$A$2:$D$70989,3,FALSE)</f>
        <v>10861</v>
      </c>
      <c r="I1938" s="688"/>
      <c r="J1938" s="688">
        <v>200</v>
      </c>
      <c r="K1938" s="689"/>
      <c r="L1938" s="689"/>
      <c r="M1938" s="689">
        <v>40614</v>
      </c>
      <c r="N1938" s="689"/>
      <c r="O1938" s="690">
        <v>9782747037648</v>
      </c>
      <c r="P1938" s="691" t="s">
        <v>71</v>
      </c>
      <c r="Q1938" s="690">
        <v>3480936</v>
      </c>
      <c r="R1938" s="692">
        <v>11.5</v>
      </c>
      <c r="S1938" s="692">
        <f t="shared" si="318"/>
        <v>10.900473933649289</v>
      </c>
      <c r="T1938" s="693">
        <v>5.5E-2</v>
      </c>
      <c r="U1938" s="1083"/>
      <c r="V1938" s="694">
        <f t="shared" si="323"/>
        <v>0</v>
      </c>
      <c r="W1938" s="695">
        <f t="shared" si="321"/>
        <v>0</v>
      </c>
      <c r="X1938" s="402"/>
      <c r="Y1938" s="402"/>
      <c r="Z1938" s="402"/>
      <c r="AA1938" s="402"/>
      <c r="AB1938" s="402"/>
      <c r="AC1938" s="403">
        <f t="shared" si="324"/>
        <v>0</v>
      </c>
      <c r="AD1938" s="404">
        <f>IF($AC$2430&lt;85,AC1938,AC1938-(AC1938*'EN-TÊTE DÉLÉGUES'!$C$37))</f>
        <v>0</v>
      </c>
      <c r="AE1938" s="405">
        <f t="shared" si="322"/>
        <v>5.5E-2</v>
      </c>
      <c r="AF1938" s="406">
        <f t="shared" si="319"/>
        <v>0</v>
      </c>
      <c r="AG1938" s="407">
        <f t="shared" si="320"/>
        <v>0</v>
      </c>
    </row>
    <row r="1939" spans="1:33" s="408" customFormat="1" ht="12" customHeight="1" x14ac:dyDescent="0.15">
      <c r="A1939" s="683">
        <v>9782747037686</v>
      </c>
      <c r="B1939" s="684"/>
      <c r="C1939" s="686" t="s">
        <v>651</v>
      </c>
      <c r="D1939" s="686" t="s">
        <v>274</v>
      </c>
      <c r="E1939" s="686" t="s">
        <v>1741</v>
      </c>
      <c r="F1939" s="686" t="s">
        <v>70</v>
      </c>
      <c r="G1939" s="686" t="s">
        <v>875</v>
      </c>
      <c r="H1939" s="687">
        <f>VLOOKUP(A1939,'02.04.2024'!$A$2:$D$70989,3,FALSE)</f>
        <v>24549</v>
      </c>
      <c r="I1939" s="688"/>
      <c r="J1939" s="688">
        <v>200</v>
      </c>
      <c r="K1939" s="689"/>
      <c r="L1939" s="689"/>
      <c r="M1939" s="689">
        <v>40614</v>
      </c>
      <c r="N1939" s="689"/>
      <c r="O1939" s="690">
        <v>9782747037686</v>
      </c>
      <c r="P1939" s="691" t="s">
        <v>72</v>
      </c>
      <c r="Q1939" s="690">
        <v>3480944</v>
      </c>
      <c r="R1939" s="692">
        <v>11.5</v>
      </c>
      <c r="S1939" s="692">
        <f t="shared" si="318"/>
        <v>10.900473933649289</v>
      </c>
      <c r="T1939" s="693">
        <v>5.5E-2</v>
      </c>
      <c r="U1939" s="1083"/>
      <c r="V1939" s="694">
        <f t="shared" si="323"/>
        <v>0</v>
      </c>
      <c r="W1939" s="695">
        <f t="shared" si="321"/>
        <v>0</v>
      </c>
      <c r="X1939" s="402"/>
      <c r="Y1939" s="402"/>
      <c r="Z1939" s="402"/>
      <c r="AA1939" s="402"/>
      <c r="AB1939" s="402"/>
      <c r="AC1939" s="403">
        <f t="shared" si="324"/>
        <v>0</v>
      </c>
      <c r="AD1939" s="404">
        <f>IF($AC$2430&lt;85,AC1939,AC1939-(AC1939*'EN-TÊTE DÉLÉGUES'!$C$37))</f>
        <v>0</v>
      </c>
      <c r="AE1939" s="405">
        <f t="shared" si="322"/>
        <v>5.5E-2</v>
      </c>
      <c r="AF1939" s="406">
        <f t="shared" si="319"/>
        <v>0</v>
      </c>
      <c r="AG1939" s="407">
        <f t="shared" si="320"/>
        <v>0</v>
      </c>
    </row>
    <row r="1940" spans="1:33" s="408" customFormat="1" ht="12" customHeight="1" x14ac:dyDescent="0.15">
      <c r="A1940" s="683">
        <v>9782747037723</v>
      </c>
      <c r="B1940" s="684"/>
      <c r="C1940" s="686" t="s">
        <v>651</v>
      </c>
      <c r="D1940" s="686" t="s">
        <v>274</v>
      </c>
      <c r="E1940" s="686" t="s">
        <v>1741</v>
      </c>
      <c r="F1940" s="686" t="s">
        <v>70</v>
      </c>
      <c r="G1940" s="686" t="s">
        <v>876</v>
      </c>
      <c r="H1940" s="687">
        <f>VLOOKUP(A1940,'02.04.2024'!$A$2:$D$70989,3,FALSE)</f>
        <v>23418</v>
      </c>
      <c r="I1940" s="688"/>
      <c r="J1940" s="688">
        <v>200</v>
      </c>
      <c r="K1940" s="689"/>
      <c r="L1940" s="689"/>
      <c r="M1940" s="689">
        <v>40614</v>
      </c>
      <c r="N1940" s="689"/>
      <c r="O1940" s="690">
        <v>9782747037723</v>
      </c>
      <c r="P1940" s="691" t="s">
        <v>64</v>
      </c>
      <c r="Q1940" s="690">
        <v>3480951</v>
      </c>
      <c r="R1940" s="692">
        <v>11.5</v>
      </c>
      <c r="S1940" s="692">
        <f t="shared" si="318"/>
        <v>10.900473933649289</v>
      </c>
      <c r="T1940" s="693">
        <v>5.5E-2</v>
      </c>
      <c r="U1940" s="1083"/>
      <c r="V1940" s="694">
        <f t="shared" si="323"/>
        <v>0</v>
      </c>
      <c r="W1940" s="695">
        <f t="shared" si="321"/>
        <v>0</v>
      </c>
      <c r="X1940" s="402"/>
      <c r="Y1940" s="402"/>
      <c r="Z1940" s="402"/>
      <c r="AA1940" s="402"/>
      <c r="AB1940" s="402"/>
      <c r="AC1940" s="403">
        <f t="shared" si="324"/>
        <v>0</v>
      </c>
      <c r="AD1940" s="404">
        <f>IF($AC$2430&lt;85,AC1940,AC1940-(AC1940*'EN-TÊTE DÉLÉGUES'!$C$37))</f>
        <v>0</v>
      </c>
      <c r="AE1940" s="405">
        <f t="shared" si="322"/>
        <v>5.5E-2</v>
      </c>
      <c r="AF1940" s="406">
        <f t="shared" si="319"/>
        <v>0</v>
      </c>
      <c r="AG1940" s="407">
        <f t="shared" si="320"/>
        <v>0</v>
      </c>
    </row>
    <row r="1941" spans="1:33" s="408" customFormat="1" ht="12" customHeight="1" x14ac:dyDescent="0.15">
      <c r="A1941" s="683">
        <v>9782747037730</v>
      </c>
      <c r="B1941" s="684"/>
      <c r="C1941" s="686" t="s">
        <v>651</v>
      </c>
      <c r="D1941" s="686" t="s">
        <v>274</v>
      </c>
      <c r="E1941" s="686" t="s">
        <v>1741</v>
      </c>
      <c r="F1941" s="686" t="s">
        <v>70</v>
      </c>
      <c r="G1941" s="686" t="s">
        <v>877</v>
      </c>
      <c r="H1941" s="687">
        <f>VLOOKUP(A1941,'02.04.2024'!$A$2:$D$70989,3,FALSE)</f>
        <v>22176</v>
      </c>
      <c r="I1941" s="688"/>
      <c r="J1941" s="688">
        <v>200</v>
      </c>
      <c r="K1941" s="689"/>
      <c r="L1941" s="689"/>
      <c r="M1941" s="689">
        <v>40614</v>
      </c>
      <c r="N1941" s="689"/>
      <c r="O1941" s="690">
        <v>9782747037730</v>
      </c>
      <c r="P1941" s="691" t="s">
        <v>63</v>
      </c>
      <c r="Q1941" s="690">
        <v>3480969</v>
      </c>
      <c r="R1941" s="692">
        <v>11.5</v>
      </c>
      <c r="S1941" s="692">
        <f t="shared" si="318"/>
        <v>10.900473933649289</v>
      </c>
      <c r="T1941" s="693">
        <v>5.5E-2</v>
      </c>
      <c r="U1941" s="1083"/>
      <c r="V1941" s="694">
        <f t="shared" si="323"/>
        <v>0</v>
      </c>
      <c r="W1941" s="695">
        <f t="shared" si="321"/>
        <v>0</v>
      </c>
      <c r="X1941" s="402"/>
      <c r="Y1941" s="402"/>
      <c r="Z1941" s="402"/>
      <c r="AA1941" s="402"/>
      <c r="AB1941" s="402"/>
      <c r="AC1941" s="403">
        <f t="shared" si="324"/>
        <v>0</v>
      </c>
      <c r="AD1941" s="404">
        <f>IF($AC$2430&lt;85,AC1941,AC1941-(AC1941*'EN-TÊTE DÉLÉGUES'!$C$37))</f>
        <v>0</v>
      </c>
      <c r="AE1941" s="405">
        <f t="shared" si="322"/>
        <v>5.5E-2</v>
      </c>
      <c r="AF1941" s="406">
        <f t="shared" si="319"/>
        <v>0</v>
      </c>
      <c r="AG1941" s="407">
        <f t="shared" si="320"/>
        <v>0</v>
      </c>
    </row>
    <row r="1942" spans="1:33" s="408" customFormat="1" ht="12" customHeight="1" x14ac:dyDescent="0.15">
      <c r="A1942" s="683">
        <v>9782747039048</v>
      </c>
      <c r="B1942" s="684"/>
      <c r="C1942" s="686" t="s">
        <v>651</v>
      </c>
      <c r="D1942" s="686" t="s">
        <v>274</v>
      </c>
      <c r="E1942" s="686" t="s">
        <v>1741</v>
      </c>
      <c r="F1942" s="686" t="s">
        <v>70</v>
      </c>
      <c r="G1942" s="686" t="s">
        <v>878</v>
      </c>
      <c r="H1942" s="687">
        <f>VLOOKUP(A1942,'02.04.2024'!$A$2:$D$70989,3,FALSE)</f>
        <v>20584</v>
      </c>
      <c r="I1942" s="688"/>
      <c r="J1942" s="688">
        <v>200</v>
      </c>
      <c r="K1942" s="689"/>
      <c r="L1942" s="689"/>
      <c r="M1942" s="689">
        <v>40821</v>
      </c>
      <c r="N1942" s="689"/>
      <c r="O1942" s="690">
        <v>9782747039048</v>
      </c>
      <c r="P1942" s="691" t="s">
        <v>30</v>
      </c>
      <c r="Q1942" s="690">
        <v>3480985</v>
      </c>
      <c r="R1942" s="692">
        <v>11.5</v>
      </c>
      <c r="S1942" s="692">
        <f t="shared" si="318"/>
        <v>10.900473933649289</v>
      </c>
      <c r="T1942" s="693">
        <v>5.5E-2</v>
      </c>
      <c r="U1942" s="1083"/>
      <c r="V1942" s="694">
        <f t="shared" si="323"/>
        <v>0</v>
      </c>
      <c r="W1942" s="695">
        <f t="shared" si="321"/>
        <v>0</v>
      </c>
      <c r="X1942" s="402"/>
      <c r="Y1942" s="402"/>
      <c r="Z1942" s="402"/>
      <c r="AA1942" s="402"/>
      <c r="AB1942" s="402"/>
      <c r="AC1942" s="403">
        <f t="shared" si="324"/>
        <v>0</v>
      </c>
      <c r="AD1942" s="404">
        <f>IF($AC$2430&lt;85,AC1942,AC1942-(AC1942*'EN-TÊTE DÉLÉGUES'!$C$37))</f>
        <v>0</v>
      </c>
      <c r="AE1942" s="405">
        <f t="shared" si="322"/>
        <v>5.5E-2</v>
      </c>
      <c r="AF1942" s="406">
        <f t="shared" si="319"/>
        <v>0</v>
      </c>
      <c r="AG1942" s="407">
        <f t="shared" si="320"/>
        <v>0</v>
      </c>
    </row>
    <row r="1943" spans="1:33" s="408" customFormat="1" ht="12" customHeight="1" x14ac:dyDescent="0.15">
      <c r="A1943" s="683">
        <v>9782747044639</v>
      </c>
      <c r="B1943" s="684"/>
      <c r="C1943" s="686" t="s">
        <v>651</v>
      </c>
      <c r="D1943" s="686" t="s">
        <v>274</v>
      </c>
      <c r="E1943" s="686" t="s">
        <v>1741</v>
      </c>
      <c r="F1943" s="686" t="s">
        <v>70</v>
      </c>
      <c r="G1943" s="686" t="s">
        <v>879</v>
      </c>
      <c r="H1943" s="687">
        <f>VLOOKUP(A1943,'02.04.2024'!$A$2:$D$70989,3,FALSE)</f>
        <v>5979</v>
      </c>
      <c r="I1943" s="688"/>
      <c r="J1943" s="688">
        <v>200</v>
      </c>
      <c r="K1943" s="689"/>
      <c r="L1943" s="689"/>
      <c r="M1943" s="689">
        <v>41304</v>
      </c>
      <c r="N1943" s="689"/>
      <c r="O1943" s="690">
        <v>9782747044639</v>
      </c>
      <c r="P1943" s="691" t="s">
        <v>73</v>
      </c>
      <c r="Q1943" s="690">
        <v>3481082</v>
      </c>
      <c r="R1943" s="692">
        <v>11.5</v>
      </c>
      <c r="S1943" s="692">
        <f t="shared" si="318"/>
        <v>10.900473933649289</v>
      </c>
      <c r="T1943" s="693">
        <v>5.5E-2</v>
      </c>
      <c r="U1943" s="1083"/>
      <c r="V1943" s="694">
        <f t="shared" si="323"/>
        <v>0</v>
      </c>
      <c r="W1943" s="695">
        <f t="shared" si="321"/>
        <v>0</v>
      </c>
      <c r="X1943" s="402"/>
      <c r="Y1943" s="402"/>
      <c r="Z1943" s="402"/>
      <c r="AA1943" s="402"/>
      <c r="AB1943" s="402"/>
      <c r="AC1943" s="403">
        <f t="shared" si="324"/>
        <v>0</v>
      </c>
      <c r="AD1943" s="404">
        <f>IF($AC$2430&lt;85,AC1943,AC1943-(AC1943*'EN-TÊTE DÉLÉGUES'!$C$37))</f>
        <v>0</v>
      </c>
      <c r="AE1943" s="405">
        <f t="shared" si="322"/>
        <v>5.5E-2</v>
      </c>
      <c r="AF1943" s="406">
        <f t="shared" si="319"/>
        <v>0</v>
      </c>
      <c r="AG1943" s="407">
        <f t="shared" si="320"/>
        <v>0</v>
      </c>
    </row>
    <row r="1944" spans="1:33" s="408" customFormat="1" ht="12" customHeight="1" x14ac:dyDescent="0.15">
      <c r="A1944" s="683">
        <v>9782747049634</v>
      </c>
      <c r="B1944" s="684"/>
      <c r="C1944" s="686" t="s">
        <v>651</v>
      </c>
      <c r="D1944" s="686" t="s">
        <v>274</v>
      </c>
      <c r="E1944" s="686" t="s">
        <v>1741</v>
      </c>
      <c r="F1944" s="686" t="s">
        <v>70</v>
      </c>
      <c r="G1944" s="686" t="s">
        <v>1016</v>
      </c>
      <c r="H1944" s="687">
        <f>VLOOKUP(A1944,'02.04.2024'!$A$2:$D$70989,3,FALSE)</f>
        <v>5711</v>
      </c>
      <c r="I1944" s="688"/>
      <c r="J1944" s="688">
        <v>200</v>
      </c>
      <c r="K1944" s="689"/>
      <c r="L1944" s="689"/>
      <c r="M1944" s="689">
        <v>41668</v>
      </c>
      <c r="N1944" s="689"/>
      <c r="O1944" s="690">
        <v>9782747049634</v>
      </c>
      <c r="P1944" s="691" t="s">
        <v>117</v>
      </c>
      <c r="Q1944" s="690">
        <v>3400439</v>
      </c>
      <c r="R1944" s="692">
        <v>11.5</v>
      </c>
      <c r="S1944" s="692">
        <f t="shared" si="318"/>
        <v>10.900473933649289</v>
      </c>
      <c r="T1944" s="693">
        <v>5.5E-2</v>
      </c>
      <c r="U1944" s="1083"/>
      <c r="V1944" s="694">
        <f t="shared" si="323"/>
        <v>0</v>
      </c>
      <c r="W1944" s="695">
        <f t="shared" si="321"/>
        <v>0</v>
      </c>
      <c r="X1944" s="402"/>
      <c r="Y1944" s="402"/>
      <c r="Z1944" s="402"/>
      <c r="AA1944" s="402"/>
      <c r="AB1944" s="402"/>
      <c r="AC1944" s="403">
        <f t="shared" si="324"/>
        <v>0</v>
      </c>
      <c r="AD1944" s="404">
        <f>IF($AC$2430&lt;85,AC1944,AC1944-(AC1944*'EN-TÊTE DÉLÉGUES'!$C$37))</f>
        <v>0</v>
      </c>
      <c r="AE1944" s="405">
        <f t="shared" si="322"/>
        <v>5.5E-2</v>
      </c>
      <c r="AF1944" s="406">
        <f t="shared" si="319"/>
        <v>0</v>
      </c>
      <c r="AG1944" s="407">
        <f t="shared" si="320"/>
        <v>0</v>
      </c>
    </row>
    <row r="1945" spans="1:33" s="408" customFormat="1" ht="12" customHeight="1" x14ac:dyDescent="0.15">
      <c r="A1945" s="683">
        <v>9782747055543</v>
      </c>
      <c r="B1945" s="684"/>
      <c r="C1945" s="686" t="s">
        <v>651</v>
      </c>
      <c r="D1945" s="686" t="s">
        <v>274</v>
      </c>
      <c r="E1945" s="686" t="s">
        <v>1741</v>
      </c>
      <c r="F1945" s="686" t="s">
        <v>70</v>
      </c>
      <c r="G1945" s="686" t="s">
        <v>1232</v>
      </c>
      <c r="H1945" s="687">
        <f>VLOOKUP(A1945,'02.04.2024'!$A$2:$D$70989,3,FALSE)</f>
        <v>15083</v>
      </c>
      <c r="I1945" s="688"/>
      <c r="J1945" s="688">
        <v>200</v>
      </c>
      <c r="K1945" s="689"/>
      <c r="L1945" s="689"/>
      <c r="M1945" s="689">
        <v>42039</v>
      </c>
      <c r="N1945" s="689"/>
      <c r="O1945" s="690">
        <v>9782747055543</v>
      </c>
      <c r="P1945" s="691" t="s">
        <v>160</v>
      </c>
      <c r="Q1945" s="690">
        <v>6800074</v>
      </c>
      <c r="R1945" s="692">
        <v>11.5</v>
      </c>
      <c r="S1945" s="692">
        <f t="shared" si="318"/>
        <v>10.900473933649289</v>
      </c>
      <c r="T1945" s="693">
        <v>5.5E-2</v>
      </c>
      <c r="U1945" s="1083"/>
      <c r="V1945" s="694">
        <f t="shared" si="323"/>
        <v>0</v>
      </c>
      <c r="W1945" s="695">
        <f t="shared" si="321"/>
        <v>0</v>
      </c>
      <c r="X1945" s="402"/>
      <c r="Y1945" s="402"/>
      <c r="Z1945" s="402"/>
      <c r="AA1945" s="402"/>
      <c r="AB1945" s="402"/>
      <c r="AC1945" s="403">
        <f t="shared" si="324"/>
        <v>0</v>
      </c>
      <c r="AD1945" s="404">
        <f>IF($AC$2430&lt;85,AC1945,AC1945-(AC1945*'EN-TÊTE DÉLÉGUES'!$C$37))</f>
        <v>0</v>
      </c>
      <c r="AE1945" s="405">
        <f t="shared" si="322"/>
        <v>5.5E-2</v>
      </c>
      <c r="AF1945" s="406">
        <f t="shared" si="319"/>
        <v>0</v>
      </c>
      <c r="AG1945" s="407">
        <f t="shared" si="320"/>
        <v>0</v>
      </c>
    </row>
    <row r="1946" spans="1:33" s="408" customFormat="1" ht="12" customHeight="1" x14ac:dyDescent="0.15">
      <c r="A1946" s="683">
        <v>9782747059244</v>
      </c>
      <c r="B1946" s="684"/>
      <c r="C1946" s="686" t="s">
        <v>651</v>
      </c>
      <c r="D1946" s="686" t="s">
        <v>274</v>
      </c>
      <c r="E1946" s="686" t="s">
        <v>1741</v>
      </c>
      <c r="F1946" s="686" t="s">
        <v>70</v>
      </c>
      <c r="G1946" s="686" t="s">
        <v>880</v>
      </c>
      <c r="H1946" s="687">
        <f>VLOOKUP(A1946,'02.04.2024'!$A$2:$D$70989,3,FALSE)</f>
        <v>4545</v>
      </c>
      <c r="I1946" s="688"/>
      <c r="J1946" s="688">
        <v>200</v>
      </c>
      <c r="K1946" s="689"/>
      <c r="L1946" s="689"/>
      <c r="M1946" s="689">
        <v>42403</v>
      </c>
      <c r="N1946" s="689"/>
      <c r="O1946" s="690">
        <v>9782747059244</v>
      </c>
      <c r="P1946" s="691" t="s">
        <v>228</v>
      </c>
      <c r="Q1946" s="690">
        <v>2462827</v>
      </c>
      <c r="R1946" s="692">
        <v>11.5</v>
      </c>
      <c r="S1946" s="692">
        <f t="shared" si="318"/>
        <v>10.900473933649289</v>
      </c>
      <c r="T1946" s="693">
        <v>5.5E-2</v>
      </c>
      <c r="U1946" s="1083"/>
      <c r="V1946" s="694">
        <f t="shared" si="323"/>
        <v>0</v>
      </c>
      <c r="W1946" s="695">
        <f t="shared" si="321"/>
        <v>0</v>
      </c>
      <c r="X1946" s="402"/>
      <c r="Y1946" s="402"/>
      <c r="Z1946" s="402"/>
      <c r="AA1946" s="402"/>
      <c r="AB1946" s="402"/>
      <c r="AC1946" s="403">
        <f t="shared" si="324"/>
        <v>0</v>
      </c>
      <c r="AD1946" s="404">
        <f>IF($AC$2430&lt;85,AC1946,AC1946-(AC1946*'EN-TÊTE DÉLÉGUES'!$C$37))</f>
        <v>0</v>
      </c>
      <c r="AE1946" s="405">
        <f t="shared" si="322"/>
        <v>5.5E-2</v>
      </c>
      <c r="AF1946" s="406">
        <f t="shared" si="319"/>
        <v>0</v>
      </c>
      <c r="AG1946" s="407">
        <f t="shared" si="320"/>
        <v>0</v>
      </c>
    </row>
    <row r="1947" spans="1:33" s="408" customFormat="1" ht="12" customHeight="1" x14ac:dyDescent="0.15">
      <c r="A1947" s="683">
        <v>9782747072366</v>
      </c>
      <c r="B1947" s="684"/>
      <c r="C1947" s="686" t="s">
        <v>651</v>
      </c>
      <c r="D1947" s="686" t="s">
        <v>274</v>
      </c>
      <c r="E1947" s="686" t="s">
        <v>1741</v>
      </c>
      <c r="F1947" s="686" t="s">
        <v>70</v>
      </c>
      <c r="G1947" s="686" t="s">
        <v>881</v>
      </c>
      <c r="H1947" s="687">
        <f>VLOOKUP(A1947,'02.04.2024'!$A$2:$D$70989,3,FALSE)</f>
        <v>8248</v>
      </c>
      <c r="I1947" s="688"/>
      <c r="J1947" s="688">
        <v>200</v>
      </c>
      <c r="K1947" s="689"/>
      <c r="L1947" s="689"/>
      <c r="M1947" s="689">
        <v>42774</v>
      </c>
      <c r="N1947" s="689"/>
      <c r="O1947" s="690">
        <v>9782747072366</v>
      </c>
      <c r="P1947" s="691" t="s">
        <v>314</v>
      </c>
      <c r="Q1947" s="690">
        <v>5409752</v>
      </c>
      <c r="R1947" s="692">
        <v>11.5</v>
      </c>
      <c r="S1947" s="692">
        <f t="shared" si="318"/>
        <v>10.900473933649289</v>
      </c>
      <c r="T1947" s="693">
        <v>5.5E-2</v>
      </c>
      <c r="U1947" s="1083"/>
      <c r="V1947" s="694">
        <f t="shared" si="323"/>
        <v>0</v>
      </c>
      <c r="W1947" s="695">
        <f t="shared" si="321"/>
        <v>0</v>
      </c>
      <c r="X1947" s="402"/>
      <c r="Y1947" s="402"/>
      <c r="Z1947" s="402"/>
      <c r="AA1947" s="402"/>
      <c r="AB1947" s="402"/>
      <c r="AC1947" s="403">
        <f t="shared" si="324"/>
        <v>0</v>
      </c>
      <c r="AD1947" s="404">
        <f>IF($AC$2430&lt;85,AC1947,AC1947-(AC1947*'EN-TÊTE DÉLÉGUES'!$C$37))</f>
        <v>0</v>
      </c>
      <c r="AE1947" s="405">
        <f t="shared" si="322"/>
        <v>5.5E-2</v>
      </c>
      <c r="AF1947" s="406">
        <f t="shared" si="319"/>
        <v>0</v>
      </c>
      <c r="AG1947" s="407">
        <f t="shared" si="320"/>
        <v>0</v>
      </c>
    </row>
    <row r="1948" spans="1:33" s="408" customFormat="1" ht="12" customHeight="1" x14ac:dyDescent="0.15">
      <c r="A1948" s="683">
        <v>9782747085953</v>
      </c>
      <c r="B1948" s="684"/>
      <c r="C1948" s="686" t="s">
        <v>651</v>
      </c>
      <c r="D1948" s="686" t="s">
        <v>274</v>
      </c>
      <c r="E1948" s="686" t="s">
        <v>1741</v>
      </c>
      <c r="F1948" s="686" t="s">
        <v>70</v>
      </c>
      <c r="G1948" s="686" t="s">
        <v>882</v>
      </c>
      <c r="H1948" s="687">
        <f>VLOOKUP(A1948,'02.04.2024'!$A$2:$D$70989,3,FALSE)</f>
        <v>18044</v>
      </c>
      <c r="I1948" s="688"/>
      <c r="J1948" s="688">
        <v>200</v>
      </c>
      <c r="K1948" s="689"/>
      <c r="L1948" s="689"/>
      <c r="M1948" s="689">
        <v>43138</v>
      </c>
      <c r="N1948" s="689"/>
      <c r="O1948" s="690">
        <v>9782747085953</v>
      </c>
      <c r="P1948" s="711" t="s">
        <v>486</v>
      </c>
      <c r="Q1948" s="712">
        <v>7887638</v>
      </c>
      <c r="R1948" s="692">
        <v>11.5</v>
      </c>
      <c r="S1948" s="692">
        <f t="shared" si="318"/>
        <v>10.900473933649289</v>
      </c>
      <c r="T1948" s="693">
        <v>5.5E-2</v>
      </c>
      <c r="U1948" s="1083"/>
      <c r="V1948" s="694">
        <f t="shared" si="323"/>
        <v>0</v>
      </c>
      <c r="W1948" s="695">
        <f t="shared" si="321"/>
        <v>0</v>
      </c>
      <c r="X1948" s="402"/>
      <c r="Y1948" s="402"/>
      <c r="Z1948" s="402"/>
      <c r="AA1948" s="402"/>
      <c r="AB1948" s="402"/>
      <c r="AC1948" s="403">
        <f t="shared" si="324"/>
        <v>0</v>
      </c>
      <c r="AD1948" s="404">
        <f>IF($AC$2430&lt;85,AC1948,AC1948-(AC1948*'EN-TÊTE DÉLÉGUES'!$C$37))</f>
        <v>0</v>
      </c>
      <c r="AE1948" s="405">
        <f t="shared" si="322"/>
        <v>5.5E-2</v>
      </c>
      <c r="AF1948" s="406">
        <f t="shared" si="319"/>
        <v>0</v>
      </c>
      <c r="AG1948" s="407">
        <f t="shared" si="320"/>
        <v>0</v>
      </c>
    </row>
    <row r="1949" spans="1:33" s="408" customFormat="1" ht="12" customHeight="1" x14ac:dyDescent="0.15">
      <c r="A1949" s="683">
        <v>9791036303371</v>
      </c>
      <c r="B1949" s="684"/>
      <c r="C1949" s="686" t="s">
        <v>651</v>
      </c>
      <c r="D1949" s="686" t="s">
        <v>274</v>
      </c>
      <c r="E1949" s="686" t="s">
        <v>1741</v>
      </c>
      <c r="F1949" s="686" t="s">
        <v>70</v>
      </c>
      <c r="G1949" s="686" t="s">
        <v>1160</v>
      </c>
      <c r="H1949" s="687">
        <f>VLOOKUP(A1949,'02.04.2024'!$A$2:$D$70989,3,FALSE)</f>
        <v>5530</v>
      </c>
      <c r="I1949" s="688"/>
      <c r="J1949" s="688">
        <v>200</v>
      </c>
      <c r="K1949" s="689"/>
      <c r="L1949" s="689"/>
      <c r="M1949" s="689">
        <v>43474</v>
      </c>
      <c r="N1949" s="689"/>
      <c r="O1949" s="690">
        <v>9791036303371</v>
      </c>
      <c r="P1949" s="691" t="s">
        <v>921</v>
      </c>
      <c r="Q1949" s="690">
        <v>4061273</v>
      </c>
      <c r="R1949" s="692">
        <v>11.5</v>
      </c>
      <c r="S1949" s="692">
        <f t="shared" si="318"/>
        <v>10.900473933649289</v>
      </c>
      <c r="T1949" s="693">
        <v>5.5E-2</v>
      </c>
      <c r="U1949" s="1083"/>
      <c r="V1949" s="694">
        <f t="shared" si="323"/>
        <v>0</v>
      </c>
      <c r="W1949" s="695">
        <f t="shared" si="321"/>
        <v>0</v>
      </c>
      <c r="X1949" s="402"/>
      <c r="Y1949" s="402"/>
      <c r="Z1949" s="402"/>
      <c r="AA1949" s="402"/>
      <c r="AB1949" s="402"/>
      <c r="AC1949" s="403">
        <f t="shared" si="324"/>
        <v>0</v>
      </c>
      <c r="AD1949" s="404">
        <f>IF($AC$2430&lt;85,AC1949,AC1949-(AC1949*'EN-TÊTE DÉLÉGUES'!$C$37))</f>
        <v>0</v>
      </c>
      <c r="AE1949" s="405">
        <f t="shared" si="322"/>
        <v>5.5E-2</v>
      </c>
      <c r="AF1949" s="406">
        <f t="shared" si="319"/>
        <v>0</v>
      </c>
      <c r="AG1949" s="407">
        <f t="shared" si="320"/>
        <v>0</v>
      </c>
    </row>
    <row r="1950" spans="1:33" s="408" customFormat="1" ht="12" customHeight="1" x14ac:dyDescent="0.15">
      <c r="A1950" s="683">
        <v>9791036314896</v>
      </c>
      <c r="B1950" s="684"/>
      <c r="C1950" s="686" t="s">
        <v>651</v>
      </c>
      <c r="D1950" s="686" t="s">
        <v>274</v>
      </c>
      <c r="E1950" s="686" t="s">
        <v>1741</v>
      </c>
      <c r="F1950" s="686" t="s">
        <v>70</v>
      </c>
      <c r="G1950" s="686" t="s">
        <v>1743</v>
      </c>
      <c r="H1950" s="687">
        <f>VLOOKUP(A1950,'02.04.2024'!$A$2:$D$70989,3,FALSE)</f>
        <v>6175</v>
      </c>
      <c r="I1950" s="688"/>
      <c r="J1950" s="688">
        <v>200</v>
      </c>
      <c r="K1950" s="689"/>
      <c r="L1950" s="689"/>
      <c r="M1950" s="689">
        <v>43852</v>
      </c>
      <c r="N1950" s="689"/>
      <c r="O1950" s="690">
        <v>9791036314896</v>
      </c>
      <c r="P1950" s="691" t="s">
        <v>1742</v>
      </c>
      <c r="Q1950" s="690">
        <v>8881086</v>
      </c>
      <c r="R1950" s="692">
        <v>11.5</v>
      </c>
      <c r="S1950" s="692">
        <f t="shared" si="318"/>
        <v>10.900473933649289</v>
      </c>
      <c r="T1950" s="693">
        <v>5.5E-2</v>
      </c>
      <c r="U1950" s="1083"/>
      <c r="V1950" s="694">
        <f t="shared" si="323"/>
        <v>0</v>
      </c>
      <c r="W1950" s="695">
        <f t="shared" si="321"/>
        <v>0</v>
      </c>
      <c r="X1950" s="402"/>
      <c r="Y1950" s="402"/>
      <c r="Z1950" s="402"/>
      <c r="AA1950" s="402"/>
      <c r="AB1950" s="402"/>
      <c r="AC1950" s="403">
        <f t="shared" si="324"/>
        <v>0</v>
      </c>
      <c r="AD1950" s="404">
        <f>IF($AC$2430&lt;85,AC1950,AC1950-(AC1950*'EN-TÊTE DÉLÉGUES'!$C$37))</f>
        <v>0</v>
      </c>
      <c r="AE1950" s="405">
        <f t="shared" si="322"/>
        <v>5.5E-2</v>
      </c>
      <c r="AF1950" s="406">
        <f t="shared" si="319"/>
        <v>0</v>
      </c>
      <c r="AG1950" s="407">
        <f t="shared" si="320"/>
        <v>0</v>
      </c>
    </row>
    <row r="1951" spans="1:33" s="408" customFormat="1" ht="12" customHeight="1" x14ac:dyDescent="0.15">
      <c r="A1951" s="683">
        <v>9791036325373</v>
      </c>
      <c r="B1951" s="684"/>
      <c r="C1951" s="686" t="s">
        <v>651</v>
      </c>
      <c r="D1951" s="686" t="s">
        <v>274</v>
      </c>
      <c r="E1951" s="686" t="s">
        <v>1741</v>
      </c>
      <c r="F1951" s="686" t="s">
        <v>70</v>
      </c>
      <c r="G1951" s="686" t="s">
        <v>2696</v>
      </c>
      <c r="H1951" s="687">
        <f>VLOOKUP(A1951,'02.04.2024'!$A$2:$D$70989,3,FALSE)</f>
        <v>17074</v>
      </c>
      <c r="I1951" s="688"/>
      <c r="J1951" s="688">
        <v>200</v>
      </c>
      <c r="K1951" s="689"/>
      <c r="L1951" s="689"/>
      <c r="M1951" s="689">
        <v>44209</v>
      </c>
      <c r="N1951" s="689"/>
      <c r="O1951" s="690">
        <v>9791036325373</v>
      </c>
      <c r="P1951" s="691" t="s">
        <v>2460</v>
      </c>
      <c r="Q1951" s="690">
        <v>8323800</v>
      </c>
      <c r="R1951" s="692">
        <v>11.5</v>
      </c>
      <c r="S1951" s="692">
        <f t="shared" si="318"/>
        <v>10.900473933649289</v>
      </c>
      <c r="T1951" s="693">
        <v>5.5E-2</v>
      </c>
      <c r="U1951" s="1083"/>
      <c r="V1951" s="694">
        <f t="shared" si="323"/>
        <v>0</v>
      </c>
      <c r="W1951" s="695">
        <f t="shared" si="321"/>
        <v>0</v>
      </c>
      <c r="X1951" s="402"/>
      <c r="Y1951" s="402"/>
      <c r="Z1951" s="402"/>
      <c r="AA1951" s="402"/>
      <c r="AB1951" s="402"/>
      <c r="AC1951" s="403">
        <f t="shared" si="324"/>
        <v>0</v>
      </c>
      <c r="AD1951" s="404">
        <f>IF($AC$2430&lt;85,AC1951,AC1951-(AC1951*'EN-TÊTE DÉLÉGUES'!$C$37))</f>
        <v>0</v>
      </c>
      <c r="AE1951" s="405">
        <f t="shared" si="322"/>
        <v>5.5E-2</v>
      </c>
      <c r="AF1951" s="406">
        <f t="shared" si="319"/>
        <v>0</v>
      </c>
      <c r="AG1951" s="407">
        <f t="shared" si="320"/>
        <v>0</v>
      </c>
    </row>
    <row r="1952" spans="1:33" s="408" customFormat="1" ht="12" customHeight="1" x14ac:dyDescent="0.15">
      <c r="A1952" s="683">
        <v>9791036333118</v>
      </c>
      <c r="B1952" s="684"/>
      <c r="C1952" s="686" t="s">
        <v>651</v>
      </c>
      <c r="D1952" s="686" t="s">
        <v>274</v>
      </c>
      <c r="E1952" s="686" t="s">
        <v>1741</v>
      </c>
      <c r="F1952" s="686" t="s">
        <v>70</v>
      </c>
      <c r="G1952" s="686" t="s">
        <v>3458</v>
      </c>
      <c r="H1952" s="687">
        <f>VLOOKUP(A1952,'02.04.2024'!$A$2:$D$70989,3,FALSE)</f>
        <v>12295</v>
      </c>
      <c r="I1952" s="688"/>
      <c r="J1952" s="688">
        <v>200</v>
      </c>
      <c r="K1952" s="710"/>
      <c r="L1952" s="689"/>
      <c r="M1952" s="689">
        <v>44566</v>
      </c>
      <c r="N1952" s="689"/>
      <c r="O1952" s="690">
        <v>9791036333118</v>
      </c>
      <c r="P1952" s="691" t="s">
        <v>3457</v>
      </c>
      <c r="Q1952" s="690">
        <v>4828867</v>
      </c>
      <c r="R1952" s="692">
        <v>11.5</v>
      </c>
      <c r="S1952" s="692">
        <f t="shared" si="318"/>
        <v>10.900473933649289</v>
      </c>
      <c r="T1952" s="693">
        <v>5.5E-2</v>
      </c>
      <c r="U1952" s="1083"/>
      <c r="V1952" s="694">
        <f t="shared" si="323"/>
        <v>0</v>
      </c>
      <c r="W1952" s="695">
        <f t="shared" si="321"/>
        <v>0</v>
      </c>
      <c r="X1952" s="402"/>
      <c r="Y1952" s="402"/>
      <c r="Z1952" s="402"/>
      <c r="AA1952" s="402"/>
      <c r="AB1952" s="402"/>
      <c r="AC1952" s="403">
        <f t="shared" si="324"/>
        <v>0</v>
      </c>
      <c r="AD1952" s="404">
        <f>IF($AC$2430&lt;85,AC1952,AC1952-(AC1952*'EN-TÊTE DÉLÉGUES'!$C$37))</f>
        <v>0</v>
      </c>
      <c r="AE1952" s="405">
        <f t="shared" si="322"/>
        <v>5.5E-2</v>
      </c>
      <c r="AF1952" s="406">
        <f t="shared" si="319"/>
        <v>0</v>
      </c>
      <c r="AG1952" s="407">
        <f t="shared" si="320"/>
        <v>0</v>
      </c>
    </row>
    <row r="1953" spans="1:33" s="408" customFormat="1" ht="12" customHeight="1" x14ac:dyDescent="0.15">
      <c r="A1953" s="683">
        <v>9791036347962</v>
      </c>
      <c r="B1953" s="684"/>
      <c r="C1953" s="686" t="s">
        <v>651</v>
      </c>
      <c r="D1953" s="686" t="s">
        <v>274</v>
      </c>
      <c r="E1953" s="686" t="s">
        <v>1741</v>
      </c>
      <c r="F1953" s="686" t="s">
        <v>70</v>
      </c>
      <c r="G1953" s="686" t="s">
        <v>4384</v>
      </c>
      <c r="H1953" s="687">
        <f>VLOOKUP(A1953,'02.04.2024'!$A$2:$D$70989,3,FALSE)</f>
        <v>7708</v>
      </c>
      <c r="I1953" s="688"/>
      <c r="J1953" s="688">
        <v>200</v>
      </c>
      <c r="K1953" s="689"/>
      <c r="L1953" s="689"/>
      <c r="M1953" s="689">
        <v>44937</v>
      </c>
      <c r="N1953" s="689"/>
      <c r="O1953" s="690">
        <v>9791036347962</v>
      </c>
      <c r="P1953" s="711" t="s">
        <v>4107</v>
      </c>
      <c r="Q1953" s="712">
        <v>3913719</v>
      </c>
      <c r="R1953" s="692">
        <v>11.5</v>
      </c>
      <c r="S1953" s="692">
        <f t="shared" si="318"/>
        <v>10.900473933649289</v>
      </c>
      <c r="T1953" s="693">
        <v>5.5E-2</v>
      </c>
      <c r="U1953" s="1083"/>
      <c r="V1953" s="694">
        <f t="shared" si="323"/>
        <v>0</v>
      </c>
      <c r="W1953" s="695">
        <f t="shared" si="321"/>
        <v>0</v>
      </c>
      <c r="X1953" s="402"/>
      <c r="Y1953" s="402"/>
      <c r="Z1953" s="402"/>
      <c r="AA1953" s="402"/>
      <c r="AB1953" s="402"/>
      <c r="AC1953" s="453">
        <f t="shared" si="324"/>
        <v>0</v>
      </c>
      <c r="AD1953" s="454">
        <f>IF($AC$2430&lt;85,AC1953,AC1953-(AC1953*'EN-TÊTE DÉLÉGUES'!$C$37))</f>
        <v>0</v>
      </c>
      <c r="AE1953" s="455">
        <f t="shared" si="322"/>
        <v>5.5E-2</v>
      </c>
      <c r="AF1953" s="456">
        <f t="shared" si="319"/>
        <v>0</v>
      </c>
      <c r="AG1953" s="457">
        <f t="shared" si="320"/>
        <v>0</v>
      </c>
    </row>
    <row r="1954" spans="1:33" s="446" customFormat="1" ht="12" customHeight="1" x14ac:dyDescent="0.15">
      <c r="A1954" s="715">
        <v>9791036362361</v>
      </c>
      <c r="B1954" s="716"/>
      <c r="C1954" s="717" t="s">
        <v>651</v>
      </c>
      <c r="D1954" s="717" t="s">
        <v>274</v>
      </c>
      <c r="E1954" s="717" t="s">
        <v>1741</v>
      </c>
      <c r="F1954" s="717" t="s">
        <v>70</v>
      </c>
      <c r="G1954" s="717" t="s">
        <v>4983</v>
      </c>
      <c r="H1954" s="718">
        <f>VLOOKUP(A1954,'02.04.2024'!$A$2:$D$70989,3,FALSE)</f>
        <v>12453</v>
      </c>
      <c r="I1954" s="716"/>
      <c r="J1954" s="716">
        <v>200</v>
      </c>
      <c r="K1954" s="719"/>
      <c r="L1954" s="719"/>
      <c r="M1954" s="719">
        <v>45294</v>
      </c>
      <c r="N1954" s="719" t="s">
        <v>1811</v>
      </c>
      <c r="O1954" s="715">
        <v>9791036362361</v>
      </c>
      <c r="P1954" s="720" t="s">
        <v>4979</v>
      </c>
      <c r="Q1954" s="721">
        <v>7752319</v>
      </c>
      <c r="R1954" s="722">
        <v>11.5</v>
      </c>
      <c r="S1954" s="722">
        <f t="shared" si="318"/>
        <v>10.900473933649289</v>
      </c>
      <c r="T1954" s="723">
        <v>5.5E-2</v>
      </c>
      <c r="U1954" s="1094"/>
      <c r="V1954" s="724">
        <f t="shared" si="323"/>
        <v>0</v>
      </c>
      <c r="W1954" s="725">
        <f t="shared" si="321"/>
        <v>0</v>
      </c>
      <c r="X1954" s="440"/>
      <c r="Y1954" s="440"/>
      <c r="Z1954" s="440"/>
      <c r="AA1954" s="440"/>
      <c r="AB1954" s="440"/>
      <c r="AC1954" s="441">
        <f t="shared" si="324"/>
        <v>0</v>
      </c>
      <c r="AD1954" s="442">
        <f>IF($AC$2430&lt;85,AC1954,AC1954-(AC1954*'EN-TÊTE DÉLÉGUES'!$C$37))</f>
        <v>0</v>
      </c>
      <c r="AE1954" s="443">
        <f t="shared" si="322"/>
        <v>5.5E-2</v>
      </c>
      <c r="AF1954" s="444">
        <f t="shared" si="319"/>
        <v>0</v>
      </c>
      <c r="AG1954" s="445">
        <f t="shared" si="320"/>
        <v>0</v>
      </c>
    </row>
    <row r="1955" spans="1:33" s="408" customFormat="1" ht="12" customHeight="1" x14ac:dyDescent="0.15">
      <c r="A1955" s="683">
        <v>9791036323799</v>
      </c>
      <c r="B1955" s="684"/>
      <c r="C1955" s="686" t="s">
        <v>651</v>
      </c>
      <c r="D1955" s="686" t="s">
        <v>274</v>
      </c>
      <c r="E1955" s="686" t="s">
        <v>1741</v>
      </c>
      <c r="F1955" s="686" t="s">
        <v>2994</v>
      </c>
      <c r="G1955" s="686" t="s">
        <v>2995</v>
      </c>
      <c r="H1955" s="687">
        <f>VLOOKUP(A1955,'02.04.2024'!$A$2:$D$70989,3,FALSE)</f>
        <v>2188</v>
      </c>
      <c r="I1955" s="688"/>
      <c r="J1955" s="688">
        <v>200</v>
      </c>
      <c r="K1955" s="689"/>
      <c r="L1955" s="689"/>
      <c r="M1955" s="689">
        <v>44139</v>
      </c>
      <c r="N1955" s="689"/>
      <c r="O1955" s="690">
        <v>9791036323799</v>
      </c>
      <c r="P1955" s="691" t="s">
        <v>2093</v>
      </c>
      <c r="Q1955" s="690">
        <v>6299198</v>
      </c>
      <c r="R1955" s="692">
        <v>10.5</v>
      </c>
      <c r="S1955" s="692">
        <f t="shared" si="318"/>
        <v>9.9526066350710902</v>
      </c>
      <c r="T1955" s="693">
        <v>5.5E-2</v>
      </c>
      <c r="U1955" s="1083"/>
      <c r="V1955" s="694">
        <f t="shared" si="323"/>
        <v>0</v>
      </c>
      <c r="W1955" s="695">
        <f t="shared" si="321"/>
        <v>0</v>
      </c>
      <c r="X1955" s="402"/>
      <c r="Y1955" s="402"/>
      <c r="Z1955" s="402"/>
      <c r="AA1955" s="402"/>
      <c r="AB1955" s="402"/>
      <c r="AC1955" s="403">
        <f t="shared" si="324"/>
        <v>0</v>
      </c>
      <c r="AD1955" s="404">
        <f>IF($AC$2430&lt;85,AC1955,AC1955-(AC1955*'EN-TÊTE DÉLÉGUES'!$C$37))</f>
        <v>0</v>
      </c>
      <c r="AE1955" s="405">
        <f t="shared" si="322"/>
        <v>5.5E-2</v>
      </c>
      <c r="AF1955" s="406">
        <f t="shared" si="319"/>
        <v>0</v>
      </c>
      <c r="AG1955" s="407">
        <f t="shared" si="320"/>
        <v>0</v>
      </c>
    </row>
    <row r="1956" spans="1:33" s="408" customFormat="1" ht="12" customHeight="1" x14ac:dyDescent="0.15">
      <c r="A1956" s="683">
        <v>9791036332982</v>
      </c>
      <c r="B1956" s="684"/>
      <c r="C1956" s="686" t="s">
        <v>651</v>
      </c>
      <c r="D1956" s="686" t="s">
        <v>274</v>
      </c>
      <c r="E1956" s="686" t="s">
        <v>1741</v>
      </c>
      <c r="F1956" s="686" t="s">
        <v>2994</v>
      </c>
      <c r="G1956" s="686" t="s">
        <v>2996</v>
      </c>
      <c r="H1956" s="687">
        <f>VLOOKUP(A1956,'02.04.2024'!$A$2:$D$70989,3,FALSE)</f>
        <v>4595</v>
      </c>
      <c r="I1956" s="688"/>
      <c r="J1956" s="688">
        <v>200</v>
      </c>
      <c r="K1956" s="710"/>
      <c r="L1956" s="689"/>
      <c r="M1956" s="689">
        <v>44510</v>
      </c>
      <c r="N1956" s="689"/>
      <c r="O1956" s="690">
        <v>9791036332982</v>
      </c>
      <c r="P1956" s="691" t="s">
        <v>2997</v>
      </c>
      <c r="Q1956" s="690">
        <v>4544873</v>
      </c>
      <c r="R1956" s="692">
        <v>10.5</v>
      </c>
      <c r="S1956" s="692">
        <f t="shared" si="318"/>
        <v>9.9526066350710902</v>
      </c>
      <c r="T1956" s="693">
        <v>5.5E-2</v>
      </c>
      <c r="U1956" s="1083"/>
      <c r="V1956" s="694">
        <f t="shared" si="323"/>
        <v>0</v>
      </c>
      <c r="W1956" s="695">
        <f t="shared" si="321"/>
        <v>0</v>
      </c>
      <c r="X1956" s="402"/>
      <c r="Y1956" s="402"/>
      <c r="Z1956" s="402"/>
      <c r="AA1956" s="402"/>
      <c r="AB1956" s="402"/>
      <c r="AC1956" s="403">
        <f t="shared" si="324"/>
        <v>0</v>
      </c>
      <c r="AD1956" s="404">
        <f>IF($AC$2430&lt;85,AC1956,AC1956-(AC1956*'EN-TÊTE DÉLÉGUES'!$C$37))</f>
        <v>0</v>
      </c>
      <c r="AE1956" s="405">
        <f t="shared" si="322"/>
        <v>5.5E-2</v>
      </c>
      <c r="AF1956" s="406">
        <f t="shared" si="319"/>
        <v>0</v>
      </c>
      <c r="AG1956" s="407">
        <f t="shared" si="320"/>
        <v>0</v>
      </c>
    </row>
    <row r="1957" spans="1:33" s="446" customFormat="1" ht="12" customHeight="1" x14ac:dyDescent="0.15">
      <c r="A1957" s="715">
        <v>9791036346101</v>
      </c>
      <c r="B1957" s="726"/>
      <c r="C1957" s="717" t="s">
        <v>651</v>
      </c>
      <c r="D1957" s="717" t="s">
        <v>274</v>
      </c>
      <c r="E1957" s="717" t="s">
        <v>1741</v>
      </c>
      <c r="F1957" s="717" t="s">
        <v>2994</v>
      </c>
      <c r="G1957" s="717" t="s">
        <v>5051</v>
      </c>
      <c r="H1957" s="718">
        <f>VLOOKUP(A1957,'02.04.2024'!$A$2:$D$70989,3,FALSE)</f>
        <v>5679</v>
      </c>
      <c r="I1957" s="716"/>
      <c r="J1957" s="716">
        <v>200</v>
      </c>
      <c r="K1957" s="719"/>
      <c r="L1957" s="719"/>
      <c r="M1957" s="719">
        <v>45232</v>
      </c>
      <c r="N1957" s="719" t="s">
        <v>1811</v>
      </c>
      <c r="O1957" s="715">
        <v>9791036346101</v>
      </c>
      <c r="P1957" s="720" t="s">
        <v>4593</v>
      </c>
      <c r="Q1957" s="721">
        <v>3284859</v>
      </c>
      <c r="R1957" s="722">
        <v>10.5</v>
      </c>
      <c r="S1957" s="722">
        <f t="shared" si="318"/>
        <v>9.9526066350710902</v>
      </c>
      <c r="T1957" s="731">
        <v>5.5E-2</v>
      </c>
      <c r="U1957" s="1094"/>
      <c r="V1957" s="724">
        <f t="shared" si="323"/>
        <v>0</v>
      </c>
      <c r="W1957" s="725">
        <f t="shared" si="321"/>
        <v>0</v>
      </c>
      <c r="X1957" s="440"/>
      <c r="Y1957" s="440"/>
      <c r="Z1957" s="440"/>
      <c r="AA1957" s="440"/>
      <c r="AB1957" s="440"/>
      <c r="AC1957" s="441">
        <f t="shared" si="324"/>
        <v>0</v>
      </c>
      <c r="AD1957" s="442">
        <f>IF($AC$2430&lt;85,AC1957,AC1957-(AC1957*'EN-TÊTE DÉLÉGUES'!$C$37))</f>
        <v>0</v>
      </c>
      <c r="AE1957" s="443">
        <f t="shared" si="322"/>
        <v>5.5E-2</v>
      </c>
      <c r="AF1957" s="444">
        <f t="shared" si="319"/>
        <v>0</v>
      </c>
      <c r="AG1957" s="445">
        <f t="shared" si="320"/>
        <v>0</v>
      </c>
    </row>
    <row r="1958" spans="1:33" s="509" customFormat="1" ht="12" customHeight="1" x14ac:dyDescent="0.15">
      <c r="A1958" s="751">
        <v>9782747081078</v>
      </c>
      <c r="B1958" s="752"/>
      <c r="C1958" s="753" t="s">
        <v>697</v>
      </c>
      <c r="D1958" s="753" t="s">
        <v>403</v>
      </c>
      <c r="E1958" s="753" t="s">
        <v>1741</v>
      </c>
      <c r="F1958" s="753" t="s">
        <v>70</v>
      </c>
      <c r="G1958" s="754" t="s">
        <v>421</v>
      </c>
      <c r="H1958" s="755">
        <f>VLOOKUP(A1958,'02.04.2024'!$A$2:$D$70989,3,FALSE)</f>
        <v>0</v>
      </c>
      <c r="I1958" s="756" t="s">
        <v>377</v>
      </c>
      <c r="J1958" s="756">
        <v>800</v>
      </c>
      <c r="K1958" s="757"/>
      <c r="L1958" s="757"/>
      <c r="M1958" s="757">
        <v>42844</v>
      </c>
      <c r="N1958" s="757"/>
      <c r="O1958" s="758">
        <v>9782747081078</v>
      </c>
      <c r="P1958" s="759" t="s">
        <v>413</v>
      </c>
      <c r="Q1958" s="758">
        <v>3505848</v>
      </c>
      <c r="R1958" s="760">
        <v>11.9</v>
      </c>
      <c r="S1958" s="760">
        <f t="shared" si="318"/>
        <v>9.9166666666666679</v>
      </c>
      <c r="T1958" s="761">
        <v>0.2</v>
      </c>
      <c r="U1958" s="1085"/>
      <c r="V1958" s="762">
        <f t="shared" si="323"/>
        <v>0</v>
      </c>
      <c r="W1958" s="763">
        <f t="shared" si="321"/>
        <v>0</v>
      </c>
      <c r="X1958" s="508"/>
      <c r="Y1958" s="508"/>
      <c r="Z1958" s="508"/>
      <c r="AA1958" s="508"/>
      <c r="AB1958" s="508"/>
      <c r="AC1958" s="564">
        <f t="shared" si="324"/>
        <v>0</v>
      </c>
      <c r="AD1958" s="565">
        <f>IF($AC$2430&lt;85,AC1958,AC1958-(AC1958*'EN-TÊTE DÉLÉGUES'!$C$37))</f>
        <v>0</v>
      </c>
      <c r="AE1958" s="566">
        <f t="shared" si="322"/>
        <v>0.2</v>
      </c>
      <c r="AF1958" s="567">
        <f t="shared" si="319"/>
        <v>0</v>
      </c>
      <c r="AG1958" s="568">
        <f t="shared" si="320"/>
        <v>0</v>
      </c>
    </row>
    <row r="1959" spans="1:33" s="509" customFormat="1" ht="12" customHeight="1" x14ac:dyDescent="0.15">
      <c r="A1959" s="1161">
        <v>9782747091367</v>
      </c>
      <c r="B1959" s="1162"/>
      <c r="C1959" s="754" t="s">
        <v>697</v>
      </c>
      <c r="D1959" s="754" t="s">
        <v>403</v>
      </c>
      <c r="E1959" s="754" t="s">
        <v>1741</v>
      </c>
      <c r="F1959" s="753" t="s">
        <v>70</v>
      </c>
      <c r="G1959" s="754" t="s">
        <v>1430</v>
      </c>
      <c r="H1959" s="755">
        <f>VLOOKUP(A1959,'02.04.2024'!$A$2:$D$70989,3,FALSE)</f>
        <v>0</v>
      </c>
      <c r="I1959" s="756" t="s">
        <v>377</v>
      </c>
      <c r="J1959" s="1163">
        <v>700</v>
      </c>
      <c r="K1959" s="757"/>
      <c r="L1959" s="757"/>
      <c r="M1959" s="757">
        <v>43201</v>
      </c>
      <c r="N1959" s="757"/>
      <c r="O1959" s="755">
        <v>9782747091367</v>
      </c>
      <c r="P1959" s="1164" t="s">
        <v>501</v>
      </c>
      <c r="Q1959" s="755">
        <v>4030866</v>
      </c>
      <c r="R1959" s="760">
        <v>8.9</v>
      </c>
      <c r="S1959" s="760">
        <f t="shared" si="318"/>
        <v>7.416666666666667</v>
      </c>
      <c r="T1959" s="1165">
        <v>0.2</v>
      </c>
      <c r="U1959" s="1085"/>
      <c r="V1959" s="762">
        <f t="shared" si="323"/>
        <v>0</v>
      </c>
      <c r="W1959" s="763">
        <f t="shared" si="321"/>
        <v>0</v>
      </c>
      <c r="X1959" s="508"/>
      <c r="Y1959" s="508"/>
      <c r="Z1959" s="508"/>
      <c r="AA1959" s="508"/>
      <c r="AB1959" s="508"/>
      <c r="AC1959" s="564">
        <f t="shared" si="324"/>
        <v>0</v>
      </c>
      <c r="AD1959" s="565">
        <f>IF($AC$2430&lt;85,AC1959,AC1959-(AC1959*'EN-TÊTE DÉLÉGUES'!$C$37))</f>
        <v>0</v>
      </c>
      <c r="AE1959" s="566">
        <f t="shared" si="322"/>
        <v>0.2</v>
      </c>
      <c r="AF1959" s="567">
        <f t="shared" si="319"/>
        <v>0</v>
      </c>
      <c r="AG1959" s="568">
        <f t="shared" si="320"/>
        <v>0</v>
      </c>
    </row>
    <row r="1960" spans="1:33" s="446" customFormat="1" ht="12" customHeight="1" x14ac:dyDescent="0.15">
      <c r="A1960" s="604">
        <v>9791036364631</v>
      </c>
      <c r="B1960" s="764"/>
      <c r="C1960" s="524" t="s">
        <v>697</v>
      </c>
      <c r="D1960" s="524" t="s">
        <v>403</v>
      </c>
      <c r="E1960" s="524" t="s">
        <v>1741</v>
      </c>
      <c r="F1960" s="523" t="s">
        <v>70</v>
      </c>
      <c r="G1960" s="524" t="s">
        <v>4921</v>
      </c>
      <c r="H1960" s="525">
        <f>VLOOKUP(A1960,'02.04.2024'!$A$2:$D$70989,3,FALSE)</f>
        <v>1060</v>
      </c>
      <c r="I1960" s="522"/>
      <c r="J1960" s="605">
        <v>200</v>
      </c>
      <c r="K1960" s="526"/>
      <c r="L1960" s="526"/>
      <c r="M1960" s="526">
        <v>45294</v>
      </c>
      <c r="N1960" s="526" t="s">
        <v>1811</v>
      </c>
      <c r="O1960" s="525">
        <v>9791036364631</v>
      </c>
      <c r="P1960" s="765" t="s">
        <v>4922</v>
      </c>
      <c r="Q1960" s="525">
        <v>1398357</v>
      </c>
      <c r="R1960" s="529">
        <v>11.9</v>
      </c>
      <c r="S1960" s="529">
        <f t="shared" si="318"/>
        <v>9.9166666666666679</v>
      </c>
      <c r="T1960" s="607">
        <v>0.2</v>
      </c>
      <c r="U1960" s="1092"/>
      <c r="V1960" s="531">
        <f t="shared" si="323"/>
        <v>0</v>
      </c>
      <c r="W1960" s="532">
        <f t="shared" si="321"/>
        <v>0</v>
      </c>
      <c r="X1960" s="440"/>
      <c r="Y1960" s="440"/>
      <c r="Z1960" s="440"/>
      <c r="AA1960" s="440"/>
      <c r="AB1960" s="440"/>
      <c r="AC1960" s="533">
        <f t="shared" si="324"/>
        <v>0</v>
      </c>
      <c r="AD1960" s="534">
        <f>IF($AC$2430&lt;85,AC1960,AC1960-(AC1960*'EN-TÊTE DÉLÉGUES'!$C$37))</f>
        <v>0</v>
      </c>
      <c r="AE1960" s="535">
        <f t="shared" si="322"/>
        <v>0.2</v>
      </c>
      <c r="AF1960" s="536">
        <f t="shared" si="319"/>
        <v>0</v>
      </c>
      <c r="AG1960" s="537">
        <f t="shared" si="320"/>
        <v>0</v>
      </c>
    </row>
    <row r="1961" spans="1:33" s="408" customFormat="1" ht="12" customHeight="1" x14ac:dyDescent="0.15">
      <c r="A1961" s="683">
        <v>9782747076340</v>
      </c>
      <c r="B1961" s="684"/>
      <c r="C1961" s="686" t="s">
        <v>697</v>
      </c>
      <c r="D1961" s="686" t="s">
        <v>1780</v>
      </c>
      <c r="E1961" s="686" t="s">
        <v>1741</v>
      </c>
      <c r="F1961" s="686" t="s">
        <v>455</v>
      </c>
      <c r="G1961" s="733" t="s">
        <v>1746</v>
      </c>
      <c r="H1961" s="687">
        <f>VLOOKUP(A1961,'02.04.2024'!$A$2:$D$70989,3,FALSE)</f>
        <v>15309</v>
      </c>
      <c r="I1961" s="688"/>
      <c r="J1961" s="688">
        <v>200</v>
      </c>
      <c r="K1961" s="689"/>
      <c r="L1961" s="689"/>
      <c r="M1961" s="689">
        <v>42802</v>
      </c>
      <c r="N1961" s="689"/>
      <c r="O1961" s="690">
        <v>9782747076340</v>
      </c>
      <c r="P1961" s="691" t="s">
        <v>336</v>
      </c>
      <c r="Q1961" s="690">
        <v>6712278</v>
      </c>
      <c r="R1961" s="692">
        <v>11.5</v>
      </c>
      <c r="S1961" s="692">
        <f t="shared" si="318"/>
        <v>10.900473933649289</v>
      </c>
      <c r="T1961" s="693">
        <v>5.5E-2</v>
      </c>
      <c r="U1961" s="1083"/>
      <c r="V1961" s="694">
        <f t="shared" si="323"/>
        <v>0</v>
      </c>
      <c r="W1961" s="695">
        <f t="shared" si="321"/>
        <v>0</v>
      </c>
      <c r="X1961" s="402"/>
      <c r="Y1961" s="402"/>
      <c r="Z1961" s="402"/>
      <c r="AA1961" s="402"/>
      <c r="AB1961" s="402"/>
      <c r="AC1961" s="403">
        <f t="shared" si="324"/>
        <v>0</v>
      </c>
      <c r="AD1961" s="404">
        <f>IF($AC$2430&lt;85,AC1961,AC1961-(AC1961*'EN-TÊTE DÉLÉGUES'!$C$37))</f>
        <v>0</v>
      </c>
      <c r="AE1961" s="405">
        <f t="shared" si="322"/>
        <v>5.5E-2</v>
      </c>
      <c r="AF1961" s="406">
        <f t="shared" si="319"/>
        <v>0</v>
      </c>
      <c r="AG1961" s="407">
        <f t="shared" si="320"/>
        <v>0</v>
      </c>
    </row>
    <row r="1962" spans="1:33" s="408" customFormat="1" ht="12" customHeight="1" x14ac:dyDescent="0.15">
      <c r="A1962" s="683">
        <v>9782747076357</v>
      </c>
      <c r="B1962" s="684"/>
      <c r="C1962" s="686" t="s">
        <v>697</v>
      </c>
      <c r="D1962" s="686" t="s">
        <v>1780</v>
      </c>
      <c r="E1962" s="686" t="s">
        <v>1741</v>
      </c>
      <c r="F1962" s="686" t="s">
        <v>455</v>
      </c>
      <c r="G1962" s="733" t="s">
        <v>1747</v>
      </c>
      <c r="H1962" s="687">
        <f>VLOOKUP(A1962,'02.04.2024'!$A$2:$D$70989,3,FALSE)</f>
        <v>3026</v>
      </c>
      <c r="I1962" s="688"/>
      <c r="J1962" s="688">
        <v>200</v>
      </c>
      <c r="K1962" s="689">
        <v>45419</v>
      </c>
      <c r="L1962" s="689"/>
      <c r="M1962" s="689">
        <v>42802</v>
      </c>
      <c r="N1962" s="689"/>
      <c r="O1962" s="690">
        <v>9782747076357</v>
      </c>
      <c r="P1962" s="691" t="s">
        <v>337</v>
      </c>
      <c r="Q1962" s="690">
        <v>6712154</v>
      </c>
      <c r="R1962" s="692">
        <v>11.5</v>
      </c>
      <c r="S1962" s="692">
        <f t="shared" si="318"/>
        <v>10.900473933649289</v>
      </c>
      <c r="T1962" s="693">
        <v>5.5E-2</v>
      </c>
      <c r="U1962" s="1083"/>
      <c r="V1962" s="694">
        <f t="shared" si="323"/>
        <v>0</v>
      </c>
      <c r="W1962" s="695">
        <f t="shared" si="321"/>
        <v>0</v>
      </c>
      <c r="X1962" s="402"/>
      <c r="Y1962" s="402"/>
      <c r="Z1962" s="402"/>
      <c r="AA1962" s="402"/>
      <c r="AB1962" s="402"/>
      <c r="AC1962" s="403">
        <f t="shared" si="324"/>
        <v>0</v>
      </c>
      <c r="AD1962" s="404">
        <f>IF($AC$2430&lt;85,AC1962,AC1962-(AC1962*'EN-TÊTE DÉLÉGUES'!$C$37))</f>
        <v>0</v>
      </c>
      <c r="AE1962" s="405">
        <f t="shared" si="322"/>
        <v>5.5E-2</v>
      </c>
      <c r="AF1962" s="406">
        <f t="shared" si="319"/>
        <v>0</v>
      </c>
      <c r="AG1962" s="407">
        <f t="shared" si="320"/>
        <v>0</v>
      </c>
    </row>
    <row r="1963" spans="1:33" s="408" customFormat="1" ht="12" customHeight="1" x14ac:dyDescent="0.15">
      <c r="A1963" s="683">
        <v>9782747076364</v>
      </c>
      <c r="B1963" s="684"/>
      <c r="C1963" s="686" t="s">
        <v>697</v>
      </c>
      <c r="D1963" s="686" t="s">
        <v>1780</v>
      </c>
      <c r="E1963" s="686" t="s">
        <v>1741</v>
      </c>
      <c r="F1963" s="686" t="s">
        <v>455</v>
      </c>
      <c r="G1963" s="733" t="s">
        <v>1748</v>
      </c>
      <c r="H1963" s="687">
        <f>VLOOKUP(A1963,'02.04.2024'!$A$2:$D$70989,3,FALSE)</f>
        <v>4443</v>
      </c>
      <c r="I1963" s="688"/>
      <c r="J1963" s="688">
        <v>200</v>
      </c>
      <c r="K1963" s="689"/>
      <c r="L1963" s="689"/>
      <c r="M1963" s="689">
        <v>42802</v>
      </c>
      <c r="N1963" s="689"/>
      <c r="O1963" s="690">
        <v>9782747076364</v>
      </c>
      <c r="P1963" s="691" t="s">
        <v>338</v>
      </c>
      <c r="Q1963" s="690">
        <v>6712031</v>
      </c>
      <c r="R1963" s="692">
        <v>11.5</v>
      </c>
      <c r="S1963" s="692">
        <f t="shared" si="318"/>
        <v>10.900473933649289</v>
      </c>
      <c r="T1963" s="693">
        <v>5.5E-2</v>
      </c>
      <c r="U1963" s="1083"/>
      <c r="V1963" s="694">
        <f t="shared" si="323"/>
        <v>0</v>
      </c>
      <c r="W1963" s="695">
        <f t="shared" si="321"/>
        <v>0</v>
      </c>
      <c r="X1963" s="402"/>
      <c r="Y1963" s="402"/>
      <c r="Z1963" s="402"/>
      <c r="AA1963" s="402"/>
      <c r="AB1963" s="402"/>
      <c r="AC1963" s="403">
        <f t="shared" si="324"/>
        <v>0</v>
      </c>
      <c r="AD1963" s="404">
        <f>IF($AC$2430&lt;85,AC1963,AC1963-(AC1963*'EN-TÊTE DÉLÉGUES'!$C$37))</f>
        <v>0</v>
      </c>
      <c r="AE1963" s="405">
        <f t="shared" si="322"/>
        <v>5.5E-2</v>
      </c>
      <c r="AF1963" s="406">
        <f t="shared" si="319"/>
        <v>0</v>
      </c>
      <c r="AG1963" s="407">
        <f t="shared" si="320"/>
        <v>0</v>
      </c>
    </row>
    <row r="1964" spans="1:33" s="408" customFormat="1" ht="12" customHeight="1" x14ac:dyDescent="0.15">
      <c r="A1964" s="683">
        <v>9782747076371</v>
      </c>
      <c r="B1964" s="684"/>
      <c r="C1964" s="686" t="s">
        <v>697</v>
      </c>
      <c r="D1964" s="686" t="s">
        <v>1780</v>
      </c>
      <c r="E1964" s="686" t="s">
        <v>1741</v>
      </c>
      <c r="F1964" s="686" t="s">
        <v>455</v>
      </c>
      <c r="G1964" s="733" t="s">
        <v>1749</v>
      </c>
      <c r="H1964" s="687">
        <f>VLOOKUP(A1964,'02.04.2024'!$A$2:$D$70989,3,FALSE)</f>
        <v>4286</v>
      </c>
      <c r="I1964" s="688"/>
      <c r="J1964" s="688">
        <v>200</v>
      </c>
      <c r="K1964" s="689"/>
      <c r="L1964" s="689"/>
      <c r="M1964" s="689">
        <v>42802</v>
      </c>
      <c r="N1964" s="689"/>
      <c r="O1964" s="690">
        <v>9782747076371</v>
      </c>
      <c r="P1964" s="691" t="s">
        <v>329</v>
      </c>
      <c r="Q1964" s="690">
        <v>6711908</v>
      </c>
      <c r="R1964" s="692">
        <v>11.5</v>
      </c>
      <c r="S1964" s="692">
        <f t="shared" si="318"/>
        <v>10.900473933649289</v>
      </c>
      <c r="T1964" s="693">
        <v>5.5E-2</v>
      </c>
      <c r="U1964" s="1083"/>
      <c r="V1964" s="694">
        <f t="shared" si="323"/>
        <v>0</v>
      </c>
      <c r="W1964" s="695">
        <f t="shared" si="321"/>
        <v>0</v>
      </c>
      <c r="X1964" s="402"/>
      <c r="Y1964" s="402"/>
      <c r="Z1964" s="402"/>
      <c r="AA1964" s="402"/>
      <c r="AB1964" s="402"/>
      <c r="AC1964" s="403">
        <f t="shared" si="324"/>
        <v>0</v>
      </c>
      <c r="AD1964" s="404">
        <f>IF($AC$2430&lt;85,AC1964,AC1964-(AC1964*'EN-TÊTE DÉLÉGUES'!$C$37))</f>
        <v>0</v>
      </c>
      <c r="AE1964" s="405">
        <f t="shared" si="322"/>
        <v>5.5E-2</v>
      </c>
      <c r="AF1964" s="406">
        <f t="shared" si="319"/>
        <v>0</v>
      </c>
      <c r="AG1964" s="407">
        <f t="shared" si="320"/>
        <v>0</v>
      </c>
    </row>
    <row r="1965" spans="1:33" s="408" customFormat="1" ht="12" customHeight="1" x14ac:dyDescent="0.15">
      <c r="A1965" s="683">
        <v>9782747076388</v>
      </c>
      <c r="B1965" s="684"/>
      <c r="C1965" s="686" t="s">
        <v>697</v>
      </c>
      <c r="D1965" s="686" t="s">
        <v>1780</v>
      </c>
      <c r="E1965" s="686" t="s">
        <v>1741</v>
      </c>
      <c r="F1965" s="686" t="s">
        <v>455</v>
      </c>
      <c r="G1965" s="733" t="s">
        <v>1750</v>
      </c>
      <c r="H1965" s="687">
        <f>VLOOKUP(A1965,'02.04.2024'!$A$2:$D$70989,3,FALSE)</f>
        <v>6707</v>
      </c>
      <c r="I1965" s="688"/>
      <c r="J1965" s="688">
        <v>200</v>
      </c>
      <c r="K1965" s="689"/>
      <c r="L1965" s="689"/>
      <c r="M1965" s="689">
        <v>42802</v>
      </c>
      <c r="N1965" s="689"/>
      <c r="O1965" s="690">
        <v>9782747076388</v>
      </c>
      <c r="P1965" s="691" t="s">
        <v>332</v>
      </c>
      <c r="Q1965" s="690">
        <v>6711784</v>
      </c>
      <c r="R1965" s="692">
        <v>11.5</v>
      </c>
      <c r="S1965" s="692">
        <f t="shared" si="318"/>
        <v>10.900473933649289</v>
      </c>
      <c r="T1965" s="693">
        <v>5.5E-2</v>
      </c>
      <c r="U1965" s="1083"/>
      <c r="V1965" s="694">
        <f t="shared" si="323"/>
        <v>0</v>
      </c>
      <c r="W1965" s="695">
        <f t="shared" si="321"/>
        <v>0</v>
      </c>
      <c r="X1965" s="402"/>
      <c r="Y1965" s="402"/>
      <c r="Z1965" s="402"/>
      <c r="AA1965" s="402"/>
      <c r="AB1965" s="402"/>
      <c r="AC1965" s="403">
        <f t="shared" si="324"/>
        <v>0</v>
      </c>
      <c r="AD1965" s="404">
        <f>IF($AC$2430&lt;85,AC1965,AC1965-(AC1965*'EN-TÊTE DÉLÉGUES'!$C$37))</f>
        <v>0</v>
      </c>
      <c r="AE1965" s="405">
        <f t="shared" si="322"/>
        <v>5.5E-2</v>
      </c>
      <c r="AF1965" s="406">
        <f t="shared" si="319"/>
        <v>0</v>
      </c>
      <c r="AG1965" s="407">
        <f t="shared" si="320"/>
        <v>0</v>
      </c>
    </row>
    <row r="1966" spans="1:33" s="408" customFormat="1" ht="12" customHeight="1" x14ac:dyDescent="0.15">
      <c r="A1966" s="683">
        <v>9782747076395</v>
      </c>
      <c r="B1966" s="684"/>
      <c r="C1966" s="686" t="s">
        <v>697</v>
      </c>
      <c r="D1966" s="686" t="s">
        <v>1780</v>
      </c>
      <c r="E1966" s="686" t="s">
        <v>1741</v>
      </c>
      <c r="F1966" s="686" t="s">
        <v>455</v>
      </c>
      <c r="G1966" s="733" t="s">
        <v>1751</v>
      </c>
      <c r="H1966" s="687">
        <f>VLOOKUP(A1966,'02.04.2024'!$A$2:$D$70989,3,FALSE)</f>
        <v>4191</v>
      </c>
      <c r="I1966" s="688"/>
      <c r="J1966" s="688">
        <v>200</v>
      </c>
      <c r="K1966" s="689"/>
      <c r="L1966" s="689"/>
      <c r="M1966" s="689">
        <v>42802</v>
      </c>
      <c r="N1966" s="689"/>
      <c r="O1966" s="690">
        <v>9782747076395</v>
      </c>
      <c r="P1966" s="691" t="s">
        <v>327</v>
      </c>
      <c r="Q1966" s="690">
        <v>6711661</v>
      </c>
      <c r="R1966" s="692">
        <v>11.5</v>
      </c>
      <c r="S1966" s="692">
        <f t="shared" si="318"/>
        <v>10.900473933649289</v>
      </c>
      <c r="T1966" s="693">
        <v>5.5E-2</v>
      </c>
      <c r="U1966" s="1083"/>
      <c r="V1966" s="694">
        <f t="shared" si="323"/>
        <v>0</v>
      </c>
      <c r="W1966" s="695">
        <f t="shared" si="321"/>
        <v>0</v>
      </c>
      <c r="X1966" s="402"/>
      <c r="Y1966" s="402"/>
      <c r="Z1966" s="402"/>
      <c r="AA1966" s="402"/>
      <c r="AB1966" s="402"/>
      <c r="AC1966" s="403">
        <f t="shared" si="324"/>
        <v>0</v>
      </c>
      <c r="AD1966" s="404">
        <f>IF($AC$2430&lt;85,AC1966,AC1966-(AC1966*'EN-TÊTE DÉLÉGUES'!$C$37))</f>
        <v>0</v>
      </c>
      <c r="AE1966" s="405">
        <f t="shared" si="322"/>
        <v>5.5E-2</v>
      </c>
      <c r="AF1966" s="406">
        <f t="shared" si="319"/>
        <v>0</v>
      </c>
      <c r="AG1966" s="407">
        <f t="shared" si="320"/>
        <v>0</v>
      </c>
    </row>
    <row r="1967" spans="1:33" s="408" customFormat="1" ht="12" customHeight="1" x14ac:dyDescent="0.15">
      <c r="A1967" s="683">
        <v>9782747076401</v>
      </c>
      <c r="B1967" s="684"/>
      <c r="C1967" s="686" t="s">
        <v>697</v>
      </c>
      <c r="D1967" s="686" t="s">
        <v>1780</v>
      </c>
      <c r="E1967" s="686" t="s">
        <v>1741</v>
      </c>
      <c r="F1967" s="686" t="s">
        <v>455</v>
      </c>
      <c r="G1967" s="733" t="s">
        <v>1752</v>
      </c>
      <c r="H1967" s="687">
        <f>VLOOKUP(A1967,'02.04.2024'!$A$2:$D$70989,3,FALSE)</f>
        <v>4314</v>
      </c>
      <c r="I1967" s="688"/>
      <c r="J1967" s="688">
        <v>200</v>
      </c>
      <c r="K1967" s="689"/>
      <c r="L1967" s="689"/>
      <c r="M1967" s="689">
        <v>42802</v>
      </c>
      <c r="N1967" s="689"/>
      <c r="O1967" s="690">
        <v>9782747076401</v>
      </c>
      <c r="P1967" s="691" t="s">
        <v>328</v>
      </c>
      <c r="Q1967" s="690">
        <v>6711538</v>
      </c>
      <c r="R1967" s="692">
        <v>11.5</v>
      </c>
      <c r="S1967" s="692">
        <f t="shared" si="318"/>
        <v>10.900473933649289</v>
      </c>
      <c r="T1967" s="693">
        <v>5.5E-2</v>
      </c>
      <c r="U1967" s="1083"/>
      <c r="V1967" s="694">
        <f t="shared" si="323"/>
        <v>0</v>
      </c>
      <c r="W1967" s="695">
        <f t="shared" si="321"/>
        <v>0</v>
      </c>
      <c r="X1967" s="402"/>
      <c r="Y1967" s="402"/>
      <c r="Z1967" s="402"/>
      <c r="AA1967" s="402"/>
      <c r="AB1967" s="402"/>
      <c r="AC1967" s="403">
        <f t="shared" si="324"/>
        <v>0</v>
      </c>
      <c r="AD1967" s="404">
        <f>IF($AC$2430&lt;85,AC1967,AC1967-(AC1967*'EN-TÊTE DÉLÉGUES'!$C$37))</f>
        <v>0</v>
      </c>
      <c r="AE1967" s="405">
        <f t="shared" si="322"/>
        <v>5.5E-2</v>
      </c>
      <c r="AF1967" s="406">
        <f t="shared" si="319"/>
        <v>0</v>
      </c>
      <c r="AG1967" s="407">
        <f t="shared" si="320"/>
        <v>0</v>
      </c>
    </row>
    <row r="1968" spans="1:33" s="408" customFormat="1" ht="12" customHeight="1" x14ac:dyDescent="0.15">
      <c r="A1968" s="683">
        <v>9782747076418</v>
      </c>
      <c r="B1968" s="684"/>
      <c r="C1968" s="686" t="s">
        <v>697</v>
      </c>
      <c r="D1968" s="686" t="s">
        <v>1780</v>
      </c>
      <c r="E1968" s="686" t="s">
        <v>1741</v>
      </c>
      <c r="F1968" s="686" t="s">
        <v>455</v>
      </c>
      <c r="G1968" s="733" t="s">
        <v>1753</v>
      </c>
      <c r="H1968" s="687">
        <f>VLOOKUP(A1968,'02.04.2024'!$A$2:$D$70989,3,FALSE)</f>
        <v>3692</v>
      </c>
      <c r="I1968" s="688"/>
      <c r="J1968" s="688">
        <v>200</v>
      </c>
      <c r="K1968" s="689"/>
      <c r="L1968" s="689"/>
      <c r="M1968" s="689">
        <v>42802</v>
      </c>
      <c r="N1968" s="689"/>
      <c r="O1968" s="690">
        <v>9782747076418</v>
      </c>
      <c r="P1968" s="691" t="s">
        <v>330</v>
      </c>
      <c r="Q1968" s="690">
        <v>6711415</v>
      </c>
      <c r="R1968" s="692">
        <v>11.5</v>
      </c>
      <c r="S1968" s="692">
        <f t="shared" si="318"/>
        <v>10.900473933649289</v>
      </c>
      <c r="T1968" s="693">
        <v>5.5E-2</v>
      </c>
      <c r="U1968" s="1083"/>
      <c r="V1968" s="694">
        <f t="shared" si="323"/>
        <v>0</v>
      </c>
      <c r="W1968" s="695">
        <f t="shared" si="321"/>
        <v>0</v>
      </c>
      <c r="X1968" s="402"/>
      <c r="Y1968" s="402"/>
      <c r="Z1968" s="402"/>
      <c r="AA1968" s="402"/>
      <c r="AB1968" s="402"/>
      <c r="AC1968" s="403">
        <f t="shared" si="324"/>
        <v>0</v>
      </c>
      <c r="AD1968" s="404">
        <f>IF($AC$2430&lt;85,AC1968,AC1968-(AC1968*'EN-TÊTE DÉLÉGUES'!$C$37))</f>
        <v>0</v>
      </c>
      <c r="AE1968" s="405">
        <f t="shared" si="322"/>
        <v>5.5E-2</v>
      </c>
      <c r="AF1968" s="406">
        <f t="shared" si="319"/>
        <v>0</v>
      </c>
      <c r="AG1968" s="407">
        <f t="shared" si="320"/>
        <v>0</v>
      </c>
    </row>
    <row r="1969" spans="1:33" s="408" customFormat="1" ht="12" customHeight="1" x14ac:dyDescent="0.15">
      <c r="A1969" s="683">
        <v>9782747076425</v>
      </c>
      <c r="B1969" s="684"/>
      <c r="C1969" s="686" t="s">
        <v>697</v>
      </c>
      <c r="D1969" s="686" t="s">
        <v>1780</v>
      </c>
      <c r="E1969" s="686" t="s">
        <v>1741</v>
      </c>
      <c r="F1969" s="686" t="s">
        <v>455</v>
      </c>
      <c r="G1969" s="733" t="s">
        <v>1754</v>
      </c>
      <c r="H1969" s="687">
        <f>VLOOKUP(A1969,'02.04.2024'!$A$2:$D$70989,3,FALSE)</f>
        <v>4436</v>
      </c>
      <c r="I1969" s="688"/>
      <c r="J1969" s="688">
        <v>200</v>
      </c>
      <c r="K1969" s="689"/>
      <c r="L1969" s="689"/>
      <c r="M1969" s="689">
        <v>42802</v>
      </c>
      <c r="N1969" s="689"/>
      <c r="O1969" s="690">
        <v>9782747076425</v>
      </c>
      <c r="P1969" s="691" t="s">
        <v>331</v>
      </c>
      <c r="Q1969" s="690">
        <v>6714247</v>
      </c>
      <c r="R1969" s="692">
        <v>11.5</v>
      </c>
      <c r="S1969" s="692">
        <f t="shared" si="318"/>
        <v>10.900473933649289</v>
      </c>
      <c r="T1969" s="693">
        <v>5.5E-2</v>
      </c>
      <c r="U1969" s="1083"/>
      <c r="V1969" s="694">
        <f t="shared" si="323"/>
        <v>0</v>
      </c>
      <c r="W1969" s="695">
        <f t="shared" si="321"/>
        <v>0</v>
      </c>
      <c r="X1969" s="402"/>
      <c r="Y1969" s="402"/>
      <c r="Z1969" s="402"/>
      <c r="AA1969" s="402"/>
      <c r="AB1969" s="402"/>
      <c r="AC1969" s="403">
        <f t="shared" si="324"/>
        <v>0</v>
      </c>
      <c r="AD1969" s="404">
        <f>IF($AC$2430&lt;85,AC1969,AC1969-(AC1969*'EN-TÊTE DÉLÉGUES'!$C$37))</f>
        <v>0</v>
      </c>
      <c r="AE1969" s="405">
        <f t="shared" si="322"/>
        <v>5.5E-2</v>
      </c>
      <c r="AF1969" s="406">
        <f t="shared" si="319"/>
        <v>0</v>
      </c>
      <c r="AG1969" s="407">
        <f t="shared" si="320"/>
        <v>0</v>
      </c>
    </row>
    <row r="1970" spans="1:33" s="408" customFormat="1" ht="12" customHeight="1" x14ac:dyDescent="0.15">
      <c r="A1970" s="683">
        <v>9782747076432</v>
      </c>
      <c r="B1970" s="684"/>
      <c r="C1970" s="686" t="s">
        <v>697</v>
      </c>
      <c r="D1970" s="686" t="s">
        <v>1780</v>
      </c>
      <c r="E1970" s="686" t="s">
        <v>1741</v>
      </c>
      <c r="F1970" s="686" t="s">
        <v>455</v>
      </c>
      <c r="G1970" s="733" t="s">
        <v>1755</v>
      </c>
      <c r="H1970" s="687">
        <f>VLOOKUP(A1970,'02.04.2024'!$A$2:$D$70989,3,FALSE)</f>
        <v>4299</v>
      </c>
      <c r="I1970" s="688"/>
      <c r="J1970" s="688">
        <v>200</v>
      </c>
      <c r="K1970" s="689"/>
      <c r="L1970" s="689"/>
      <c r="M1970" s="689">
        <v>42802</v>
      </c>
      <c r="N1970" s="689"/>
      <c r="O1970" s="690">
        <v>9782747076432</v>
      </c>
      <c r="P1970" s="691" t="s">
        <v>333</v>
      </c>
      <c r="Q1970" s="690">
        <v>6714124</v>
      </c>
      <c r="R1970" s="692">
        <v>11.5</v>
      </c>
      <c r="S1970" s="692">
        <f t="shared" ref="S1970:S2033" si="325">R1970/(1+T1970)</f>
        <v>10.900473933649289</v>
      </c>
      <c r="T1970" s="693">
        <v>5.5E-2</v>
      </c>
      <c r="U1970" s="1083"/>
      <c r="V1970" s="694">
        <f t="shared" si="323"/>
        <v>0</v>
      </c>
      <c r="W1970" s="695">
        <f t="shared" si="321"/>
        <v>0</v>
      </c>
      <c r="X1970" s="402"/>
      <c r="Y1970" s="402"/>
      <c r="Z1970" s="402"/>
      <c r="AA1970" s="402"/>
      <c r="AB1970" s="402"/>
      <c r="AC1970" s="403">
        <f t="shared" si="324"/>
        <v>0</v>
      </c>
      <c r="AD1970" s="404">
        <f>IF($AC$2430&lt;85,AC1970,AC1970-(AC1970*'EN-TÊTE DÉLÉGUES'!$C$37))</f>
        <v>0</v>
      </c>
      <c r="AE1970" s="405">
        <f t="shared" si="322"/>
        <v>5.5E-2</v>
      </c>
      <c r="AF1970" s="406">
        <f t="shared" ref="AF1970:AF2033" si="326">+AD1970*AE1970</f>
        <v>0</v>
      </c>
      <c r="AG1970" s="407">
        <f t="shared" ref="AG1970:AG2033" si="327">+AD1970+AF1970</f>
        <v>0</v>
      </c>
    </row>
    <row r="1971" spans="1:33" s="408" customFormat="1" ht="12" customHeight="1" x14ac:dyDescent="0.15">
      <c r="A1971" s="683">
        <v>9782747076449</v>
      </c>
      <c r="B1971" s="684"/>
      <c r="C1971" s="686" t="s">
        <v>697</v>
      </c>
      <c r="D1971" s="686" t="s">
        <v>1780</v>
      </c>
      <c r="E1971" s="686" t="s">
        <v>1741</v>
      </c>
      <c r="F1971" s="686" t="s">
        <v>455</v>
      </c>
      <c r="G1971" s="733" t="s">
        <v>1756</v>
      </c>
      <c r="H1971" s="687">
        <f>VLOOKUP(A1971,'02.04.2024'!$A$2:$D$70989,3,FALSE)</f>
        <v>1899</v>
      </c>
      <c r="I1971" s="688"/>
      <c r="J1971" s="688">
        <v>200</v>
      </c>
      <c r="K1971" s="689"/>
      <c r="L1971" s="689"/>
      <c r="M1971" s="689">
        <v>42802</v>
      </c>
      <c r="N1971" s="689"/>
      <c r="O1971" s="690">
        <v>9782747076449</v>
      </c>
      <c r="P1971" s="691" t="s">
        <v>334</v>
      </c>
      <c r="Q1971" s="690">
        <v>6714001</v>
      </c>
      <c r="R1971" s="692">
        <v>11.5</v>
      </c>
      <c r="S1971" s="692">
        <f t="shared" si="325"/>
        <v>10.900473933649289</v>
      </c>
      <c r="T1971" s="693">
        <v>5.5E-2</v>
      </c>
      <c r="U1971" s="1083"/>
      <c r="V1971" s="694">
        <f t="shared" si="323"/>
        <v>0</v>
      </c>
      <c r="W1971" s="695">
        <f t="shared" si="321"/>
        <v>0</v>
      </c>
      <c r="X1971" s="402"/>
      <c r="Y1971" s="402"/>
      <c r="Z1971" s="402"/>
      <c r="AA1971" s="402"/>
      <c r="AB1971" s="402"/>
      <c r="AC1971" s="403">
        <f t="shared" si="324"/>
        <v>0</v>
      </c>
      <c r="AD1971" s="404">
        <f>IF($AC$2430&lt;85,AC1971,AC1971-(AC1971*'EN-TÊTE DÉLÉGUES'!$C$37))</f>
        <v>0</v>
      </c>
      <c r="AE1971" s="405">
        <f t="shared" si="322"/>
        <v>5.5E-2</v>
      </c>
      <c r="AF1971" s="406">
        <f t="shared" si="326"/>
        <v>0</v>
      </c>
      <c r="AG1971" s="407">
        <f t="shared" si="327"/>
        <v>0</v>
      </c>
    </row>
    <row r="1972" spans="1:33" s="408" customFormat="1" ht="12" customHeight="1" x14ac:dyDescent="0.15">
      <c r="A1972" s="683">
        <v>9782747076456</v>
      </c>
      <c r="B1972" s="684"/>
      <c r="C1972" s="686" t="s">
        <v>697</v>
      </c>
      <c r="D1972" s="686" t="s">
        <v>1780</v>
      </c>
      <c r="E1972" s="686" t="s">
        <v>1741</v>
      </c>
      <c r="F1972" s="686" t="s">
        <v>455</v>
      </c>
      <c r="G1972" s="733" t="s">
        <v>1757</v>
      </c>
      <c r="H1972" s="687">
        <f>VLOOKUP(A1972,'02.04.2024'!$A$2:$D$70989,3,FALSE)</f>
        <v>425</v>
      </c>
      <c r="I1972" s="688"/>
      <c r="J1972" s="688">
        <v>200</v>
      </c>
      <c r="K1972" s="689">
        <v>45419</v>
      </c>
      <c r="L1972" s="689"/>
      <c r="M1972" s="689">
        <v>42802</v>
      </c>
      <c r="N1972" s="689"/>
      <c r="O1972" s="690">
        <v>9782747076456</v>
      </c>
      <c r="P1972" s="691" t="s">
        <v>335</v>
      </c>
      <c r="Q1972" s="690">
        <v>6713878</v>
      </c>
      <c r="R1972" s="692">
        <v>11.5</v>
      </c>
      <c r="S1972" s="692">
        <f t="shared" si="325"/>
        <v>10.900473933649289</v>
      </c>
      <c r="T1972" s="693">
        <v>5.5E-2</v>
      </c>
      <c r="U1972" s="1083"/>
      <c r="V1972" s="694">
        <f t="shared" si="323"/>
        <v>0</v>
      </c>
      <c r="W1972" s="695">
        <f t="shared" si="321"/>
        <v>0</v>
      </c>
      <c r="X1972" s="402"/>
      <c r="Y1972" s="402"/>
      <c r="Z1972" s="402"/>
      <c r="AA1972" s="402"/>
      <c r="AB1972" s="402"/>
      <c r="AC1972" s="403">
        <f t="shared" si="324"/>
        <v>0</v>
      </c>
      <c r="AD1972" s="404">
        <f>IF($AC$2430&lt;85,AC1972,AC1972-(AC1972*'EN-TÊTE DÉLÉGUES'!$C$37))</f>
        <v>0</v>
      </c>
      <c r="AE1972" s="405">
        <f t="shared" si="322"/>
        <v>5.5E-2</v>
      </c>
      <c r="AF1972" s="406">
        <f t="shared" si="326"/>
        <v>0</v>
      </c>
      <c r="AG1972" s="407">
        <f t="shared" si="327"/>
        <v>0</v>
      </c>
    </row>
    <row r="1973" spans="1:33" s="408" customFormat="1" ht="12" customHeight="1" x14ac:dyDescent="0.15">
      <c r="A1973" s="683">
        <v>9782747076463</v>
      </c>
      <c r="B1973" s="684"/>
      <c r="C1973" s="686" t="s">
        <v>697</v>
      </c>
      <c r="D1973" s="686" t="s">
        <v>1780</v>
      </c>
      <c r="E1973" s="686" t="s">
        <v>1741</v>
      </c>
      <c r="F1973" s="686" t="s">
        <v>455</v>
      </c>
      <c r="G1973" s="733" t="s">
        <v>1758</v>
      </c>
      <c r="H1973" s="687">
        <f>VLOOKUP(A1973,'02.04.2024'!$A$2:$D$70989,3,FALSE)</f>
        <v>1385</v>
      </c>
      <c r="I1973" s="688"/>
      <c r="J1973" s="688">
        <v>200</v>
      </c>
      <c r="K1973" s="689"/>
      <c r="L1973" s="689"/>
      <c r="M1973" s="689">
        <v>42802</v>
      </c>
      <c r="N1973" s="689"/>
      <c r="O1973" s="690">
        <v>9782747076463</v>
      </c>
      <c r="P1973" s="691" t="s">
        <v>339</v>
      </c>
      <c r="Q1973" s="690">
        <v>6713755</v>
      </c>
      <c r="R1973" s="692">
        <v>11.5</v>
      </c>
      <c r="S1973" s="692">
        <f t="shared" si="325"/>
        <v>10.900473933649289</v>
      </c>
      <c r="T1973" s="693">
        <v>5.5E-2</v>
      </c>
      <c r="U1973" s="1083"/>
      <c r="V1973" s="694">
        <f t="shared" si="323"/>
        <v>0</v>
      </c>
      <c r="W1973" s="695">
        <f t="shared" si="321"/>
        <v>0</v>
      </c>
      <c r="X1973" s="402"/>
      <c r="Y1973" s="402"/>
      <c r="Z1973" s="402"/>
      <c r="AA1973" s="402"/>
      <c r="AB1973" s="402"/>
      <c r="AC1973" s="403">
        <f t="shared" si="324"/>
        <v>0</v>
      </c>
      <c r="AD1973" s="404">
        <f>IF($AC$2430&lt;85,AC1973,AC1973-(AC1973*'EN-TÊTE DÉLÉGUES'!$C$37))</f>
        <v>0</v>
      </c>
      <c r="AE1973" s="405">
        <f t="shared" si="322"/>
        <v>5.5E-2</v>
      </c>
      <c r="AF1973" s="406">
        <f t="shared" si="326"/>
        <v>0</v>
      </c>
      <c r="AG1973" s="407">
        <f t="shared" si="327"/>
        <v>0</v>
      </c>
    </row>
    <row r="1974" spans="1:33" s="408" customFormat="1" ht="12" customHeight="1" x14ac:dyDescent="0.15">
      <c r="A1974" s="683">
        <v>9782747076470</v>
      </c>
      <c r="B1974" s="684"/>
      <c r="C1974" s="686" t="s">
        <v>697</v>
      </c>
      <c r="D1974" s="686" t="s">
        <v>1780</v>
      </c>
      <c r="E1974" s="686" t="s">
        <v>1741</v>
      </c>
      <c r="F1974" s="686" t="s">
        <v>455</v>
      </c>
      <c r="G1974" s="733" t="s">
        <v>1759</v>
      </c>
      <c r="H1974" s="687">
        <f>VLOOKUP(A1974,'02.04.2024'!$A$2:$D$70989,3,FALSE)</f>
        <v>625</v>
      </c>
      <c r="I1974" s="688"/>
      <c r="J1974" s="688">
        <v>200</v>
      </c>
      <c r="K1974" s="689"/>
      <c r="L1974" s="689"/>
      <c r="M1974" s="689">
        <v>42802</v>
      </c>
      <c r="N1974" s="689"/>
      <c r="O1974" s="690">
        <v>9782747076470</v>
      </c>
      <c r="P1974" s="691" t="s">
        <v>340</v>
      </c>
      <c r="Q1974" s="690">
        <v>6713631</v>
      </c>
      <c r="R1974" s="692">
        <v>11.5</v>
      </c>
      <c r="S1974" s="692">
        <f t="shared" si="325"/>
        <v>10.900473933649289</v>
      </c>
      <c r="T1974" s="693">
        <v>5.5E-2</v>
      </c>
      <c r="U1974" s="1083"/>
      <c r="V1974" s="694">
        <f t="shared" si="323"/>
        <v>0</v>
      </c>
      <c r="W1974" s="695">
        <f t="shared" si="321"/>
        <v>0</v>
      </c>
      <c r="X1974" s="402"/>
      <c r="Y1974" s="402"/>
      <c r="Z1974" s="402"/>
      <c r="AA1974" s="402"/>
      <c r="AB1974" s="402"/>
      <c r="AC1974" s="403">
        <f t="shared" si="324"/>
        <v>0</v>
      </c>
      <c r="AD1974" s="404">
        <f>IF($AC$2430&lt;85,AC1974,AC1974-(AC1974*'EN-TÊTE DÉLÉGUES'!$C$37))</f>
        <v>0</v>
      </c>
      <c r="AE1974" s="405">
        <f t="shared" si="322"/>
        <v>5.5E-2</v>
      </c>
      <c r="AF1974" s="406">
        <f t="shared" si="326"/>
        <v>0</v>
      </c>
      <c r="AG1974" s="407">
        <f t="shared" si="327"/>
        <v>0</v>
      </c>
    </row>
    <row r="1975" spans="1:33" s="408" customFormat="1" ht="12" customHeight="1" x14ac:dyDescent="0.15">
      <c r="A1975" s="683">
        <v>9782747076487</v>
      </c>
      <c r="B1975" s="684"/>
      <c r="C1975" s="686" t="s">
        <v>697</v>
      </c>
      <c r="D1975" s="686" t="s">
        <v>1780</v>
      </c>
      <c r="E1975" s="686" t="s">
        <v>1741</v>
      </c>
      <c r="F1975" s="686" t="s">
        <v>455</v>
      </c>
      <c r="G1975" s="733" t="s">
        <v>1760</v>
      </c>
      <c r="H1975" s="687">
        <f>VLOOKUP(A1975,'02.04.2024'!$A$2:$D$70989,3,FALSE)</f>
        <v>1315</v>
      </c>
      <c r="I1975" s="688"/>
      <c r="J1975" s="688">
        <v>200</v>
      </c>
      <c r="K1975" s="689"/>
      <c r="L1975" s="689"/>
      <c r="M1975" s="689">
        <v>42802</v>
      </c>
      <c r="N1975" s="689"/>
      <c r="O1975" s="690">
        <v>9782747076487</v>
      </c>
      <c r="P1975" s="691" t="s">
        <v>341</v>
      </c>
      <c r="Q1975" s="690">
        <v>6713508</v>
      </c>
      <c r="R1975" s="692">
        <v>11.5</v>
      </c>
      <c r="S1975" s="692">
        <f t="shared" si="325"/>
        <v>10.900473933649289</v>
      </c>
      <c r="T1975" s="693">
        <v>5.5E-2</v>
      </c>
      <c r="U1975" s="1083"/>
      <c r="V1975" s="694">
        <f t="shared" si="323"/>
        <v>0</v>
      </c>
      <c r="W1975" s="695">
        <f t="shared" si="321"/>
        <v>0</v>
      </c>
      <c r="X1975" s="402"/>
      <c r="Y1975" s="402"/>
      <c r="Z1975" s="402"/>
      <c r="AA1975" s="402"/>
      <c r="AB1975" s="402"/>
      <c r="AC1975" s="403">
        <f t="shared" si="324"/>
        <v>0</v>
      </c>
      <c r="AD1975" s="404">
        <f>IF($AC$2430&lt;85,AC1975,AC1975-(AC1975*'EN-TÊTE DÉLÉGUES'!$C$37))</f>
        <v>0</v>
      </c>
      <c r="AE1975" s="405">
        <f t="shared" si="322"/>
        <v>5.5E-2</v>
      </c>
      <c r="AF1975" s="406">
        <f t="shared" si="326"/>
        <v>0</v>
      </c>
      <c r="AG1975" s="407">
        <f t="shared" si="327"/>
        <v>0</v>
      </c>
    </row>
    <row r="1976" spans="1:33" s="408" customFormat="1" ht="12" customHeight="1" x14ac:dyDescent="0.15">
      <c r="A1976" s="683">
        <v>9782747076494</v>
      </c>
      <c r="B1976" s="684"/>
      <c r="C1976" s="686" t="s">
        <v>697</v>
      </c>
      <c r="D1976" s="686" t="s">
        <v>1780</v>
      </c>
      <c r="E1976" s="686" t="s">
        <v>1741</v>
      </c>
      <c r="F1976" s="686" t="s">
        <v>455</v>
      </c>
      <c r="G1976" s="733" t="s">
        <v>1761</v>
      </c>
      <c r="H1976" s="687">
        <f>VLOOKUP(A1976,'02.04.2024'!$A$2:$D$70989,3,FALSE)</f>
        <v>1920</v>
      </c>
      <c r="I1976" s="688"/>
      <c r="J1976" s="688">
        <v>200</v>
      </c>
      <c r="K1976" s="689"/>
      <c r="L1976" s="689"/>
      <c r="M1976" s="689">
        <v>42802</v>
      </c>
      <c r="N1976" s="689"/>
      <c r="O1976" s="690">
        <v>9782747076494</v>
      </c>
      <c r="P1976" s="691" t="s">
        <v>342</v>
      </c>
      <c r="Q1976" s="690">
        <v>6713385</v>
      </c>
      <c r="R1976" s="692">
        <v>11.5</v>
      </c>
      <c r="S1976" s="692">
        <f t="shared" si="325"/>
        <v>10.900473933649289</v>
      </c>
      <c r="T1976" s="693">
        <v>5.5E-2</v>
      </c>
      <c r="U1976" s="1083"/>
      <c r="V1976" s="694">
        <f t="shared" si="323"/>
        <v>0</v>
      </c>
      <c r="W1976" s="695">
        <f t="shared" si="321"/>
        <v>0</v>
      </c>
      <c r="X1976" s="402"/>
      <c r="Y1976" s="402"/>
      <c r="Z1976" s="402"/>
      <c r="AA1976" s="402"/>
      <c r="AB1976" s="402"/>
      <c r="AC1976" s="403">
        <f t="shared" si="324"/>
        <v>0</v>
      </c>
      <c r="AD1976" s="404">
        <f>IF($AC$2430&lt;85,AC1976,AC1976-(AC1976*'EN-TÊTE DÉLÉGUES'!$C$37))</f>
        <v>0</v>
      </c>
      <c r="AE1976" s="405">
        <f t="shared" si="322"/>
        <v>5.5E-2</v>
      </c>
      <c r="AF1976" s="406">
        <f t="shared" si="326"/>
        <v>0</v>
      </c>
      <c r="AG1976" s="407">
        <f t="shared" si="327"/>
        <v>0</v>
      </c>
    </row>
    <row r="1977" spans="1:33" s="408" customFormat="1" ht="12" customHeight="1" x14ac:dyDescent="0.15">
      <c r="A1977" s="683">
        <v>9782747076500</v>
      </c>
      <c r="B1977" s="684"/>
      <c r="C1977" s="686" t="s">
        <v>697</v>
      </c>
      <c r="D1977" s="686" t="s">
        <v>1780</v>
      </c>
      <c r="E1977" s="686" t="s">
        <v>1741</v>
      </c>
      <c r="F1977" s="686" t="s">
        <v>455</v>
      </c>
      <c r="G1977" s="733" t="s">
        <v>1762</v>
      </c>
      <c r="H1977" s="687">
        <f>VLOOKUP(A1977,'02.04.2024'!$A$2:$D$70989,3,FALSE)</f>
        <v>842</v>
      </c>
      <c r="I1977" s="688"/>
      <c r="J1977" s="688">
        <v>200</v>
      </c>
      <c r="K1977" s="689"/>
      <c r="L1977" s="689"/>
      <c r="M1977" s="689">
        <v>42802</v>
      </c>
      <c r="N1977" s="689"/>
      <c r="O1977" s="690">
        <v>9782747076500</v>
      </c>
      <c r="P1977" s="691" t="s">
        <v>343</v>
      </c>
      <c r="Q1977" s="690">
        <v>6713262</v>
      </c>
      <c r="R1977" s="692">
        <v>11.5</v>
      </c>
      <c r="S1977" s="692">
        <f t="shared" si="325"/>
        <v>10.900473933649289</v>
      </c>
      <c r="T1977" s="693">
        <v>5.5E-2</v>
      </c>
      <c r="U1977" s="1083"/>
      <c r="V1977" s="694">
        <f t="shared" si="323"/>
        <v>0</v>
      </c>
      <c r="W1977" s="695">
        <f t="shared" si="321"/>
        <v>0</v>
      </c>
      <c r="X1977" s="402"/>
      <c r="Y1977" s="402"/>
      <c r="Z1977" s="402"/>
      <c r="AA1977" s="402"/>
      <c r="AB1977" s="402"/>
      <c r="AC1977" s="403">
        <f t="shared" si="324"/>
        <v>0</v>
      </c>
      <c r="AD1977" s="404">
        <f>IF($AC$2430&lt;85,AC1977,AC1977-(AC1977*'EN-TÊTE DÉLÉGUES'!$C$37))</f>
        <v>0</v>
      </c>
      <c r="AE1977" s="405">
        <f t="shared" si="322"/>
        <v>5.5E-2</v>
      </c>
      <c r="AF1977" s="406">
        <f t="shared" si="326"/>
        <v>0</v>
      </c>
      <c r="AG1977" s="407">
        <f t="shared" si="327"/>
        <v>0</v>
      </c>
    </row>
    <row r="1978" spans="1:33" s="408" customFormat="1" ht="12" customHeight="1" x14ac:dyDescent="0.15">
      <c r="A1978" s="683">
        <v>9782747076517</v>
      </c>
      <c r="B1978" s="684"/>
      <c r="C1978" s="686" t="s">
        <v>697</v>
      </c>
      <c r="D1978" s="686" t="s">
        <v>1780</v>
      </c>
      <c r="E1978" s="686" t="s">
        <v>1741</v>
      </c>
      <c r="F1978" s="686" t="s">
        <v>455</v>
      </c>
      <c r="G1978" s="733" t="s">
        <v>1763</v>
      </c>
      <c r="H1978" s="687">
        <f>VLOOKUP(A1978,'02.04.2024'!$A$2:$D$70989,3,FALSE)</f>
        <v>1108</v>
      </c>
      <c r="I1978" s="688"/>
      <c r="J1978" s="688">
        <v>200</v>
      </c>
      <c r="K1978" s="689"/>
      <c r="L1978" s="689"/>
      <c r="M1978" s="689">
        <v>42802</v>
      </c>
      <c r="N1978" s="689"/>
      <c r="O1978" s="690">
        <v>9782747076517</v>
      </c>
      <c r="P1978" s="691" t="s">
        <v>344</v>
      </c>
      <c r="Q1978" s="690">
        <v>6713139</v>
      </c>
      <c r="R1978" s="692">
        <v>11.5</v>
      </c>
      <c r="S1978" s="692">
        <f t="shared" si="325"/>
        <v>10.900473933649289</v>
      </c>
      <c r="T1978" s="693">
        <v>5.5E-2</v>
      </c>
      <c r="U1978" s="1083"/>
      <c r="V1978" s="694">
        <f t="shared" si="323"/>
        <v>0</v>
      </c>
      <c r="W1978" s="695">
        <f t="shared" si="321"/>
        <v>0</v>
      </c>
      <c r="X1978" s="402"/>
      <c r="Y1978" s="402"/>
      <c r="Z1978" s="402"/>
      <c r="AA1978" s="402"/>
      <c r="AB1978" s="402"/>
      <c r="AC1978" s="403">
        <f t="shared" si="324"/>
        <v>0</v>
      </c>
      <c r="AD1978" s="404">
        <f>IF($AC$2430&lt;85,AC1978,AC1978-(AC1978*'EN-TÊTE DÉLÉGUES'!$C$37))</f>
        <v>0</v>
      </c>
      <c r="AE1978" s="405">
        <f t="shared" si="322"/>
        <v>5.5E-2</v>
      </c>
      <c r="AF1978" s="406">
        <f t="shared" si="326"/>
        <v>0</v>
      </c>
      <c r="AG1978" s="407">
        <f t="shared" si="327"/>
        <v>0</v>
      </c>
    </row>
    <row r="1979" spans="1:33" s="408" customFormat="1" ht="12" customHeight="1" x14ac:dyDescent="0.15">
      <c r="A1979" s="683">
        <v>9782747076524</v>
      </c>
      <c r="B1979" s="684"/>
      <c r="C1979" s="686" t="s">
        <v>697</v>
      </c>
      <c r="D1979" s="686" t="s">
        <v>1780</v>
      </c>
      <c r="E1979" s="686" t="s">
        <v>1741</v>
      </c>
      <c r="F1979" s="686" t="s">
        <v>455</v>
      </c>
      <c r="G1979" s="733" t="s">
        <v>1764</v>
      </c>
      <c r="H1979" s="687">
        <f>VLOOKUP(A1979,'02.04.2024'!$A$2:$D$70989,3,FALSE)</f>
        <v>844</v>
      </c>
      <c r="I1979" s="688"/>
      <c r="J1979" s="688">
        <v>200</v>
      </c>
      <c r="K1979" s="689"/>
      <c r="L1979" s="689"/>
      <c r="M1979" s="689">
        <v>42802</v>
      </c>
      <c r="N1979" s="689"/>
      <c r="O1979" s="690">
        <v>9782747076524</v>
      </c>
      <c r="P1979" s="691" t="s">
        <v>345</v>
      </c>
      <c r="Q1979" s="690">
        <v>6713016</v>
      </c>
      <c r="R1979" s="692">
        <v>11.5</v>
      </c>
      <c r="S1979" s="692">
        <f t="shared" si="325"/>
        <v>10.900473933649289</v>
      </c>
      <c r="T1979" s="693">
        <v>5.5E-2</v>
      </c>
      <c r="U1979" s="1083"/>
      <c r="V1979" s="694">
        <f t="shared" si="323"/>
        <v>0</v>
      </c>
      <c r="W1979" s="695">
        <f t="shared" si="321"/>
        <v>0</v>
      </c>
      <c r="X1979" s="402"/>
      <c r="Y1979" s="402"/>
      <c r="Z1979" s="402"/>
      <c r="AA1979" s="402"/>
      <c r="AB1979" s="402"/>
      <c r="AC1979" s="403">
        <f t="shared" si="324"/>
        <v>0</v>
      </c>
      <c r="AD1979" s="404">
        <f>IF($AC$2430&lt;85,AC1979,AC1979-(AC1979*'EN-TÊTE DÉLÉGUES'!$C$37))</f>
        <v>0</v>
      </c>
      <c r="AE1979" s="405">
        <f t="shared" si="322"/>
        <v>5.5E-2</v>
      </c>
      <c r="AF1979" s="406">
        <f t="shared" si="326"/>
        <v>0</v>
      </c>
      <c r="AG1979" s="407">
        <f t="shared" si="327"/>
        <v>0</v>
      </c>
    </row>
    <row r="1980" spans="1:33" s="408" customFormat="1" ht="12" customHeight="1" x14ac:dyDescent="0.15">
      <c r="A1980" s="683">
        <v>9782747076531</v>
      </c>
      <c r="B1980" s="684"/>
      <c r="C1980" s="686" t="s">
        <v>697</v>
      </c>
      <c r="D1980" s="686" t="s">
        <v>1780</v>
      </c>
      <c r="E1980" s="686" t="s">
        <v>1741</v>
      </c>
      <c r="F1980" s="686" t="s">
        <v>455</v>
      </c>
      <c r="G1980" s="733" t="s">
        <v>1765</v>
      </c>
      <c r="H1980" s="687">
        <f>VLOOKUP(A1980,'02.04.2024'!$A$2:$D$70989,3,FALSE)</f>
        <v>2075</v>
      </c>
      <c r="I1980" s="688"/>
      <c r="J1980" s="688">
        <v>200</v>
      </c>
      <c r="K1980" s="689"/>
      <c r="L1980" s="689"/>
      <c r="M1980" s="689">
        <v>42802</v>
      </c>
      <c r="N1980" s="689"/>
      <c r="O1980" s="690">
        <v>9782747076531</v>
      </c>
      <c r="P1980" s="691" t="s">
        <v>346</v>
      </c>
      <c r="Q1980" s="690">
        <v>6712893</v>
      </c>
      <c r="R1980" s="692">
        <v>11.5</v>
      </c>
      <c r="S1980" s="692">
        <f t="shared" si="325"/>
        <v>10.900473933649289</v>
      </c>
      <c r="T1980" s="693">
        <v>5.5E-2</v>
      </c>
      <c r="U1980" s="1083"/>
      <c r="V1980" s="694">
        <f t="shared" si="323"/>
        <v>0</v>
      </c>
      <c r="W1980" s="695">
        <f t="shared" si="321"/>
        <v>0</v>
      </c>
      <c r="X1980" s="402"/>
      <c r="Y1980" s="402"/>
      <c r="Z1980" s="402"/>
      <c r="AA1980" s="402"/>
      <c r="AB1980" s="402"/>
      <c r="AC1980" s="403">
        <f t="shared" si="324"/>
        <v>0</v>
      </c>
      <c r="AD1980" s="404">
        <f>IF($AC$2430&lt;85,AC1980,AC1980-(AC1980*'EN-TÊTE DÉLÉGUES'!$C$37))</f>
        <v>0</v>
      </c>
      <c r="AE1980" s="405">
        <f t="shared" si="322"/>
        <v>5.5E-2</v>
      </c>
      <c r="AF1980" s="406">
        <f t="shared" si="326"/>
        <v>0</v>
      </c>
      <c r="AG1980" s="407">
        <f t="shared" si="327"/>
        <v>0</v>
      </c>
    </row>
    <row r="1981" spans="1:33" s="408" customFormat="1" ht="12" customHeight="1" x14ac:dyDescent="0.15">
      <c r="A1981" s="683">
        <v>9782747076548</v>
      </c>
      <c r="B1981" s="684"/>
      <c r="C1981" s="686" t="s">
        <v>697</v>
      </c>
      <c r="D1981" s="686" t="s">
        <v>1780</v>
      </c>
      <c r="E1981" s="686" t="s">
        <v>1741</v>
      </c>
      <c r="F1981" s="686" t="s">
        <v>455</v>
      </c>
      <c r="G1981" s="733" t="s">
        <v>1766</v>
      </c>
      <c r="H1981" s="687">
        <f>VLOOKUP(A1981,'02.04.2024'!$A$2:$D$70989,3,FALSE)</f>
        <v>2277</v>
      </c>
      <c r="I1981" s="688"/>
      <c r="J1981" s="688">
        <v>200</v>
      </c>
      <c r="K1981" s="689"/>
      <c r="L1981" s="689"/>
      <c r="M1981" s="689">
        <v>42802</v>
      </c>
      <c r="N1981" s="689"/>
      <c r="O1981" s="690">
        <v>9782747076548</v>
      </c>
      <c r="P1981" s="691" t="s">
        <v>347</v>
      </c>
      <c r="Q1981" s="690">
        <v>6712770</v>
      </c>
      <c r="R1981" s="692">
        <v>11.5</v>
      </c>
      <c r="S1981" s="692">
        <f t="shared" si="325"/>
        <v>10.900473933649289</v>
      </c>
      <c r="T1981" s="693">
        <v>5.5E-2</v>
      </c>
      <c r="U1981" s="1083"/>
      <c r="V1981" s="694">
        <f t="shared" si="323"/>
        <v>0</v>
      </c>
      <c r="W1981" s="695">
        <f t="shared" si="321"/>
        <v>0</v>
      </c>
      <c r="X1981" s="402"/>
      <c r="Y1981" s="402"/>
      <c r="Z1981" s="402"/>
      <c r="AA1981" s="402"/>
      <c r="AB1981" s="402"/>
      <c r="AC1981" s="403">
        <f t="shared" si="324"/>
        <v>0</v>
      </c>
      <c r="AD1981" s="404">
        <f>IF($AC$2430&lt;85,AC1981,AC1981-(AC1981*'EN-TÊTE DÉLÉGUES'!$C$37))</f>
        <v>0</v>
      </c>
      <c r="AE1981" s="405">
        <f t="shared" si="322"/>
        <v>5.5E-2</v>
      </c>
      <c r="AF1981" s="406">
        <f t="shared" si="326"/>
        <v>0</v>
      </c>
      <c r="AG1981" s="407">
        <f t="shared" si="327"/>
        <v>0</v>
      </c>
    </row>
    <row r="1982" spans="1:33" s="408" customFormat="1" ht="12" customHeight="1" x14ac:dyDescent="0.15">
      <c r="A1982" s="683">
        <v>9782747076555</v>
      </c>
      <c r="B1982" s="684"/>
      <c r="C1982" s="686" t="s">
        <v>697</v>
      </c>
      <c r="D1982" s="686" t="s">
        <v>1780</v>
      </c>
      <c r="E1982" s="686" t="s">
        <v>1741</v>
      </c>
      <c r="F1982" s="686" t="s">
        <v>455</v>
      </c>
      <c r="G1982" s="733" t="s">
        <v>1767</v>
      </c>
      <c r="H1982" s="687">
        <f>VLOOKUP(A1982,'02.04.2024'!$A$2:$D$70989,3,FALSE)</f>
        <v>5139</v>
      </c>
      <c r="I1982" s="688"/>
      <c r="J1982" s="688">
        <v>200</v>
      </c>
      <c r="K1982" s="689"/>
      <c r="L1982" s="689"/>
      <c r="M1982" s="689">
        <v>42802</v>
      </c>
      <c r="N1982" s="689"/>
      <c r="O1982" s="690">
        <v>9782747076555</v>
      </c>
      <c r="P1982" s="691" t="s">
        <v>348</v>
      </c>
      <c r="Q1982" s="690">
        <v>6712647</v>
      </c>
      <c r="R1982" s="692">
        <v>11.5</v>
      </c>
      <c r="S1982" s="692">
        <f t="shared" si="325"/>
        <v>10.900473933649289</v>
      </c>
      <c r="T1982" s="693">
        <v>5.5E-2</v>
      </c>
      <c r="U1982" s="1083"/>
      <c r="V1982" s="694">
        <f t="shared" si="323"/>
        <v>0</v>
      </c>
      <c r="W1982" s="695">
        <f t="shared" si="321"/>
        <v>0</v>
      </c>
      <c r="X1982" s="402"/>
      <c r="Y1982" s="402"/>
      <c r="Z1982" s="402"/>
      <c r="AA1982" s="402"/>
      <c r="AB1982" s="402"/>
      <c r="AC1982" s="403">
        <f t="shared" si="324"/>
        <v>0</v>
      </c>
      <c r="AD1982" s="404">
        <f>IF($AC$2430&lt;85,AC1982,AC1982-(AC1982*'EN-TÊTE DÉLÉGUES'!$C$37))</f>
        <v>0</v>
      </c>
      <c r="AE1982" s="405">
        <f t="shared" si="322"/>
        <v>5.5E-2</v>
      </c>
      <c r="AF1982" s="406">
        <f t="shared" si="326"/>
        <v>0</v>
      </c>
      <c r="AG1982" s="407">
        <f t="shared" si="327"/>
        <v>0</v>
      </c>
    </row>
    <row r="1983" spans="1:33" s="408" customFormat="1" ht="12" customHeight="1" x14ac:dyDescent="0.15">
      <c r="A1983" s="683">
        <v>9782747076562</v>
      </c>
      <c r="B1983" s="684"/>
      <c r="C1983" s="686" t="s">
        <v>697</v>
      </c>
      <c r="D1983" s="686" t="s">
        <v>1780</v>
      </c>
      <c r="E1983" s="686" t="s">
        <v>1741</v>
      </c>
      <c r="F1983" s="686" t="s">
        <v>455</v>
      </c>
      <c r="G1983" s="733" t="s">
        <v>1768</v>
      </c>
      <c r="H1983" s="687">
        <f>VLOOKUP(A1983,'02.04.2024'!$A$2:$D$70989,3,FALSE)</f>
        <v>1867</v>
      </c>
      <c r="I1983" s="688"/>
      <c r="J1983" s="688">
        <v>200</v>
      </c>
      <c r="K1983" s="689"/>
      <c r="L1983" s="689"/>
      <c r="M1983" s="689">
        <v>42802</v>
      </c>
      <c r="N1983" s="689"/>
      <c r="O1983" s="690">
        <v>9782747076562</v>
      </c>
      <c r="P1983" s="691" t="s">
        <v>349</v>
      </c>
      <c r="Q1983" s="690">
        <v>6712524</v>
      </c>
      <c r="R1983" s="692">
        <v>11.5</v>
      </c>
      <c r="S1983" s="692">
        <f t="shared" si="325"/>
        <v>10.900473933649289</v>
      </c>
      <c r="T1983" s="693">
        <v>5.5E-2</v>
      </c>
      <c r="U1983" s="1083"/>
      <c r="V1983" s="694">
        <f t="shared" si="323"/>
        <v>0</v>
      </c>
      <c r="W1983" s="695">
        <f t="shared" si="321"/>
        <v>0</v>
      </c>
      <c r="X1983" s="402"/>
      <c r="Y1983" s="402"/>
      <c r="Z1983" s="402"/>
      <c r="AA1983" s="402"/>
      <c r="AB1983" s="402"/>
      <c r="AC1983" s="403">
        <f t="shared" si="324"/>
        <v>0</v>
      </c>
      <c r="AD1983" s="404">
        <f>IF($AC$2430&lt;85,AC1983,AC1983-(AC1983*'EN-TÊTE DÉLÉGUES'!$C$37))</f>
        <v>0</v>
      </c>
      <c r="AE1983" s="405">
        <f t="shared" si="322"/>
        <v>5.5E-2</v>
      </c>
      <c r="AF1983" s="406">
        <f t="shared" si="326"/>
        <v>0</v>
      </c>
      <c r="AG1983" s="407">
        <f t="shared" si="327"/>
        <v>0</v>
      </c>
    </row>
    <row r="1984" spans="1:33" s="408" customFormat="1" ht="12" customHeight="1" x14ac:dyDescent="0.15">
      <c r="A1984" s="683">
        <v>9782747076579</v>
      </c>
      <c r="B1984" s="684"/>
      <c r="C1984" s="686" t="s">
        <v>697</v>
      </c>
      <c r="D1984" s="686" t="s">
        <v>1780</v>
      </c>
      <c r="E1984" s="686" t="s">
        <v>1741</v>
      </c>
      <c r="F1984" s="686" t="s">
        <v>455</v>
      </c>
      <c r="G1984" s="733" t="s">
        <v>1769</v>
      </c>
      <c r="H1984" s="687">
        <f>VLOOKUP(A1984,'02.04.2024'!$A$2:$D$70989,3,FALSE)</f>
        <v>2090</v>
      </c>
      <c r="I1984" s="688"/>
      <c r="J1984" s="688">
        <v>200</v>
      </c>
      <c r="K1984" s="689"/>
      <c r="L1984" s="689"/>
      <c r="M1984" s="689">
        <v>42802</v>
      </c>
      <c r="N1984" s="689"/>
      <c r="O1984" s="690">
        <v>9782747076579</v>
      </c>
      <c r="P1984" s="691" t="s">
        <v>350</v>
      </c>
      <c r="Q1984" s="690">
        <v>6712401</v>
      </c>
      <c r="R1984" s="692">
        <v>11.5</v>
      </c>
      <c r="S1984" s="692">
        <f t="shared" si="325"/>
        <v>10.900473933649289</v>
      </c>
      <c r="T1984" s="693">
        <v>5.5E-2</v>
      </c>
      <c r="U1984" s="1083"/>
      <c r="V1984" s="694">
        <f t="shared" si="323"/>
        <v>0</v>
      </c>
      <c r="W1984" s="695">
        <f t="shared" si="321"/>
        <v>0</v>
      </c>
      <c r="X1984" s="402"/>
      <c r="Y1984" s="402"/>
      <c r="Z1984" s="402"/>
      <c r="AA1984" s="402"/>
      <c r="AB1984" s="402"/>
      <c r="AC1984" s="403">
        <f t="shared" si="324"/>
        <v>0</v>
      </c>
      <c r="AD1984" s="404">
        <f>IF($AC$2430&lt;85,AC1984,AC1984-(AC1984*'EN-TÊTE DÉLÉGUES'!$C$37))</f>
        <v>0</v>
      </c>
      <c r="AE1984" s="405">
        <f t="shared" si="322"/>
        <v>5.5E-2</v>
      </c>
      <c r="AF1984" s="406">
        <f t="shared" si="326"/>
        <v>0</v>
      </c>
      <c r="AG1984" s="407">
        <f t="shared" si="327"/>
        <v>0</v>
      </c>
    </row>
    <row r="1985" spans="1:36" s="408" customFormat="1" ht="12" customHeight="1" x14ac:dyDescent="0.15">
      <c r="A1985" s="683">
        <v>9782747076586</v>
      </c>
      <c r="B1985" s="684"/>
      <c r="C1985" s="686" t="s">
        <v>697</v>
      </c>
      <c r="D1985" s="686" t="s">
        <v>1780</v>
      </c>
      <c r="E1985" s="686" t="s">
        <v>1741</v>
      </c>
      <c r="F1985" s="686" t="s">
        <v>455</v>
      </c>
      <c r="G1985" s="733" t="s">
        <v>1770</v>
      </c>
      <c r="H1985" s="687">
        <f>VLOOKUP(A1985,'02.04.2024'!$A$2:$D$70989,3,FALSE)</f>
        <v>1961</v>
      </c>
      <c r="I1985" s="688"/>
      <c r="J1985" s="688">
        <v>200</v>
      </c>
      <c r="K1985" s="689"/>
      <c r="L1985" s="689"/>
      <c r="M1985" s="689">
        <v>42802</v>
      </c>
      <c r="N1985" s="689"/>
      <c r="O1985" s="690">
        <v>9782747076586</v>
      </c>
      <c r="P1985" s="691" t="s">
        <v>351</v>
      </c>
      <c r="Q1985" s="690">
        <v>6717937</v>
      </c>
      <c r="R1985" s="692">
        <v>11.5</v>
      </c>
      <c r="S1985" s="692">
        <f t="shared" si="325"/>
        <v>10.900473933649289</v>
      </c>
      <c r="T1985" s="693">
        <v>5.5E-2</v>
      </c>
      <c r="U1985" s="1083"/>
      <c r="V1985" s="694">
        <f t="shared" si="323"/>
        <v>0</v>
      </c>
      <c r="W1985" s="695">
        <f t="shared" si="321"/>
        <v>0</v>
      </c>
      <c r="X1985" s="402"/>
      <c r="Y1985" s="402"/>
      <c r="Z1985" s="402"/>
      <c r="AA1985" s="402"/>
      <c r="AB1985" s="402"/>
      <c r="AC1985" s="403">
        <f t="shared" si="324"/>
        <v>0</v>
      </c>
      <c r="AD1985" s="404">
        <f>IF($AC$2430&lt;85,AC1985,AC1985-(AC1985*'EN-TÊTE DÉLÉGUES'!$C$37))</f>
        <v>0</v>
      </c>
      <c r="AE1985" s="405">
        <f t="shared" si="322"/>
        <v>5.5E-2</v>
      </c>
      <c r="AF1985" s="406">
        <f t="shared" si="326"/>
        <v>0</v>
      </c>
      <c r="AG1985" s="407">
        <f t="shared" si="327"/>
        <v>0</v>
      </c>
    </row>
    <row r="1986" spans="1:36" s="408" customFormat="1" ht="12" customHeight="1" x14ac:dyDescent="0.15">
      <c r="A1986" s="683">
        <v>9782747076593</v>
      </c>
      <c r="B1986" s="684"/>
      <c r="C1986" s="686" t="s">
        <v>697</v>
      </c>
      <c r="D1986" s="686" t="s">
        <v>1780</v>
      </c>
      <c r="E1986" s="686" t="s">
        <v>1741</v>
      </c>
      <c r="F1986" s="686" t="s">
        <v>455</v>
      </c>
      <c r="G1986" s="733" t="s">
        <v>1771</v>
      </c>
      <c r="H1986" s="687">
        <f>VLOOKUP(A1986,'02.04.2024'!$A$2:$D$70989,3,FALSE)</f>
        <v>360</v>
      </c>
      <c r="I1986" s="688"/>
      <c r="J1986" s="688">
        <v>200</v>
      </c>
      <c r="K1986" s="689"/>
      <c r="L1986" s="689"/>
      <c r="M1986" s="689">
        <v>42802</v>
      </c>
      <c r="N1986" s="689"/>
      <c r="O1986" s="690">
        <v>9782747076593</v>
      </c>
      <c r="P1986" s="691" t="s">
        <v>352</v>
      </c>
      <c r="Q1986" s="690">
        <v>6717814</v>
      </c>
      <c r="R1986" s="692">
        <v>11.5</v>
      </c>
      <c r="S1986" s="692">
        <f t="shared" si="325"/>
        <v>10.900473933649289</v>
      </c>
      <c r="T1986" s="693">
        <v>5.5E-2</v>
      </c>
      <c r="U1986" s="1083"/>
      <c r="V1986" s="694">
        <f t="shared" si="323"/>
        <v>0</v>
      </c>
      <c r="W1986" s="695">
        <f t="shared" ref="W1986:W2049" si="328">$R1986*$U1986</f>
        <v>0</v>
      </c>
      <c r="X1986" s="402"/>
      <c r="Y1986" s="402"/>
      <c r="Z1986" s="402"/>
      <c r="AA1986" s="402"/>
      <c r="AB1986" s="402"/>
      <c r="AC1986" s="403">
        <f t="shared" si="324"/>
        <v>0</v>
      </c>
      <c r="AD1986" s="404">
        <f>IF($AC$2430&lt;85,AC1986,AC1986-(AC1986*'EN-TÊTE DÉLÉGUES'!$C$37))</f>
        <v>0</v>
      </c>
      <c r="AE1986" s="405">
        <f t="shared" ref="AE1986:AE2049" si="329">IF(T1986=5.5%,0.055,IF(T1986=20%,0.2))</f>
        <v>5.5E-2</v>
      </c>
      <c r="AF1986" s="406">
        <f t="shared" si="326"/>
        <v>0</v>
      </c>
      <c r="AG1986" s="407">
        <f t="shared" si="327"/>
        <v>0</v>
      </c>
    </row>
    <row r="1987" spans="1:36" s="408" customFormat="1" ht="12" customHeight="1" x14ac:dyDescent="0.15">
      <c r="A1987" s="683">
        <v>9782747076609</v>
      </c>
      <c r="B1987" s="684"/>
      <c r="C1987" s="686" t="s">
        <v>697</v>
      </c>
      <c r="D1987" s="686" t="s">
        <v>1780</v>
      </c>
      <c r="E1987" s="686" t="s">
        <v>1741</v>
      </c>
      <c r="F1987" s="686" t="s">
        <v>455</v>
      </c>
      <c r="G1987" s="733" t="s">
        <v>1772</v>
      </c>
      <c r="H1987" s="687">
        <f>VLOOKUP(A1987,'02.04.2024'!$A$2:$D$70989,3,FALSE)</f>
        <v>1922</v>
      </c>
      <c r="I1987" s="688"/>
      <c r="J1987" s="688">
        <v>200</v>
      </c>
      <c r="K1987" s="689"/>
      <c r="L1987" s="689"/>
      <c r="M1987" s="689">
        <v>42802</v>
      </c>
      <c r="N1987" s="689"/>
      <c r="O1987" s="690">
        <v>9782747076609</v>
      </c>
      <c r="P1987" s="691" t="s">
        <v>353</v>
      </c>
      <c r="Q1987" s="690">
        <v>6717691</v>
      </c>
      <c r="R1987" s="692">
        <v>11.5</v>
      </c>
      <c r="S1987" s="692">
        <f t="shared" si="325"/>
        <v>10.900473933649289</v>
      </c>
      <c r="T1987" s="693">
        <v>5.5E-2</v>
      </c>
      <c r="U1987" s="1083"/>
      <c r="V1987" s="694">
        <f t="shared" si="323"/>
        <v>0</v>
      </c>
      <c r="W1987" s="695">
        <f t="shared" si="328"/>
        <v>0</v>
      </c>
      <c r="X1987" s="402"/>
      <c r="Y1987" s="402"/>
      <c r="Z1987" s="402"/>
      <c r="AA1987" s="402"/>
      <c r="AB1987" s="402"/>
      <c r="AC1987" s="403">
        <f t="shared" si="324"/>
        <v>0</v>
      </c>
      <c r="AD1987" s="404">
        <f>IF($AC$2430&lt;85,AC1987,AC1987-(AC1987*'EN-TÊTE DÉLÉGUES'!$C$37))</f>
        <v>0</v>
      </c>
      <c r="AE1987" s="405">
        <f t="shared" si="329"/>
        <v>5.5E-2</v>
      </c>
      <c r="AF1987" s="406">
        <f t="shared" si="326"/>
        <v>0</v>
      </c>
      <c r="AG1987" s="407">
        <f t="shared" si="327"/>
        <v>0</v>
      </c>
    </row>
    <row r="1988" spans="1:36" s="408" customFormat="1" ht="12" customHeight="1" x14ac:dyDescent="0.15">
      <c r="A1988" s="683">
        <v>9782747076616</v>
      </c>
      <c r="B1988" s="684"/>
      <c r="C1988" s="686" t="s">
        <v>697</v>
      </c>
      <c r="D1988" s="686" t="s">
        <v>1780</v>
      </c>
      <c r="E1988" s="686" t="s">
        <v>1741</v>
      </c>
      <c r="F1988" s="686" t="s">
        <v>455</v>
      </c>
      <c r="G1988" s="733" t="s">
        <v>1773</v>
      </c>
      <c r="H1988" s="687">
        <f>VLOOKUP(A1988,'02.04.2024'!$A$2:$D$70989,3,FALSE)</f>
        <v>302</v>
      </c>
      <c r="I1988" s="688"/>
      <c r="J1988" s="688">
        <v>200</v>
      </c>
      <c r="K1988" s="689"/>
      <c r="L1988" s="689"/>
      <c r="M1988" s="689">
        <v>42802</v>
      </c>
      <c r="N1988" s="689"/>
      <c r="O1988" s="690">
        <v>9782747076616</v>
      </c>
      <c r="P1988" s="691" t="s">
        <v>354</v>
      </c>
      <c r="Q1988" s="690">
        <v>6717568</v>
      </c>
      <c r="R1988" s="692">
        <v>11.5</v>
      </c>
      <c r="S1988" s="692">
        <f t="shared" si="325"/>
        <v>10.900473933649289</v>
      </c>
      <c r="T1988" s="693">
        <v>5.5E-2</v>
      </c>
      <c r="U1988" s="1083"/>
      <c r="V1988" s="694">
        <f t="shared" si="323"/>
        <v>0</v>
      </c>
      <c r="W1988" s="695">
        <f t="shared" si="328"/>
        <v>0</v>
      </c>
      <c r="X1988" s="402"/>
      <c r="Y1988" s="402"/>
      <c r="Z1988" s="402"/>
      <c r="AA1988" s="402"/>
      <c r="AB1988" s="402"/>
      <c r="AC1988" s="403">
        <f t="shared" si="324"/>
        <v>0</v>
      </c>
      <c r="AD1988" s="404">
        <f>IF($AC$2430&lt;85,AC1988,AC1988-(AC1988*'EN-TÊTE DÉLÉGUES'!$C$37))</f>
        <v>0</v>
      </c>
      <c r="AE1988" s="405">
        <f t="shared" si="329"/>
        <v>5.5E-2</v>
      </c>
      <c r="AF1988" s="406">
        <f t="shared" si="326"/>
        <v>0</v>
      </c>
      <c r="AG1988" s="407">
        <f t="shared" si="327"/>
        <v>0</v>
      </c>
    </row>
    <row r="1989" spans="1:36" s="408" customFormat="1" ht="12" customHeight="1" x14ac:dyDescent="0.15">
      <c r="A1989" s="683">
        <v>9782747076623</v>
      </c>
      <c r="B1989" s="684"/>
      <c r="C1989" s="686" t="s">
        <v>697</v>
      </c>
      <c r="D1989" s="686" t="s">
        <v>1780</v>
      </c>
      <c r="E1989" s="686" t="s">
        <v>1741</v>
      </c>
      <c r="F1989" s="686" t="s">
        <v>455</v>
      </c>
      <c r="G1989" s="733" t="s">
        <v>1774</v>
      </c>
      <c r="H1989" s="687">
        <f>VLOOKUP(A1989,'02.04.2024'!$A$2:$D$70989,3,FALSE)</f>
        <v>4933</v>
      </c>
      <c r="I1989" s="688"/>
      <c r="J1989" s="688">
        <v>200</v>
      </c>
      <c r="K1989" s="689"/>
      <c r="L1989" s="689"/>
      <c r="M1989" s="689">
        <v>42802</v>
      </c>
      <c r="N1989" s="689"/>
      <c r="O1989" s="690">
        <v>9782747076623</v>
      </c>
      <c r="P1989" s="691" t="s">
        <v>355</v>
      </c>
      <c r="Q1989" s="690">
        <v>6717445</v>
      </c>
      <c r="R1989" s="692">
        <v>11.5</v>
      </c>
      <c r="S1989" s="692">
        <f t="shared" si="325"/>
        <v>10.900473933649289</v>
      </c>
      <c r="T1989" s="693">
        <v>5.5E-2</v>
      </c>
      <c r="U1989" s="1083"/>
      <c r="V1989" s="694">
        <f t="shared" si="323"/>
        <v>0</v>
      </c>
      <c r="W1989" s="695">
        <f t="shared" si="328"/>
        <v>0</v>
      </c>
      <c r="X1989" s="402"/>
      <c r="Y1989" s="402"/>
      <c r="Z1989" s="402"/>
      <c r="AA1989" s="402"/>
      <c r="AB1989" s="402"/>
      <c r="AC1989" s="403">
        <f t="shared" si="324"/>
        <v>0</v>
      </c>
      <c r="AD1989" s="404">
        <f>IF($AC$2430&lt;85,AC1989,AC1989-(AC1989*'EN-TÊTE DÉLÉGUES'!$C$37))</f>
        <v>0</v>
      </c>
      <c r="AE1989" s="405">
        <f t="shared" si="329"/>
        <v>5.5E-2</v>
      </c>
      <c r="AF1989" s="406">
        <f t="shared" si="326"/>
        <v>0</v>
      </c>
      <c r="AG1989" s="407">
        <f t="shared" si="327"/>
        <v>0</v>
      </c>
    </row>
    <row r="1990" spans="1:36" s="408" customFormat="1" ht="12" customHeight="1" x14ac:dyDescent="0.15">
      <c r="A1990" s="683">
        <v>9782747076630</v>
      </c>
      <c r="B1990" s="684"/>
      <c r="C1990" s="686" t="s">
        <v>697</v>
      </c>
      <c r="D1990" s="686" t="s">
        <v>1780</v>
      </c>
      <c r="E1990" s="686" t="s">
        <v>1741</v>
      </c>
      <c r="F1990" s="686" t="s">
        <v>455</v>
      </c>
      <c r="G1990" s="733" t="s">
        <v>1775</v>
      </c>
      <c r="H1990" s="687">
        <f>VLOOKUP(A1990,'02.04.2024'!$A$2:$D$70989,3,FALSE)</f>
        <v>1942</v>
      </c>
      <c r="I1990" s="688"/>
      <c r="J1990" s="688">
        <v>200</v>
      </c>
      <c r="K1990" s="689"/>
      <c r="L1990" s="689"/>
      <c r="M1990" s="689">
        <v>42802</v>
      </c>
      <c r="N1990" s="689"/>
      <c r="O1990" s="690">
        <v>9782747076630</v>
      </c>
      <c r="P1990" s="691" t="s">
        <v>356</v>
      </c>
      <c r="Q1990" s="690">
        <v>6717322</v>
      </c>
      <c r="R1990" s="692">
        <v>11.5</v>
      </c>
      <c r="S1990" s="692">
        <f t="shared" si="325"/>
        <v>10.900473933649289</v>
      </c>
      <c r="T1990" s="693">
        <v>5.5E-2</v>
      </c>
      <c r="U1990" s="1083"/>
      <c r="V1990" s="694">
        <f t="shared" ref="V1990:V2053" si="330">AC1990</f>
        <v>0</v>
      </c>
      <c r="W1990" s="695">
        <f t="shared" si="328"/>
        <v>0</v>
      </c>
      <c r="X1990" s="402"/>
      <c r="Y1990" s="402"/>
      <c r="Z1990" s="402"/>
      <c r="AA1990" s="402"/>
      <c r="AB1990" s="402"/>
      <c r="AC1990" s="403">
        <f t="shared" si="324"/>
        <v>0</v>
      </c>
      <c r="AD1990" s="404">
        <f>IF($AC$2430&lt;85,AC1990,AC1990-(AC1990*'EN-TÊTE DÉLÉGUES'!$C$37))</f>
        <v>0</v>
      </c>
      <c r="AE1990" s="405">
        <f t="shared" si="329"/>
        <v>5.5E-2</v>
      </c>
      <c r="AF1990" s="406">
        <f t="shared" si="326"/>
        <v>0</v>
      </c>
      <c r="AG1990" s="407">
        <f t="shared" si="327"/>
        <v>0</v>
      </c>
    </row>
    <row r="1991" spans="1:36" s="408" customFormat="1" ht="12" customHeight="1" x14ac:dyDescent="0.15">
      <c r="A1991" s="683">
        <v>9782747076647</v>
      </c>
      <c r="B1991" s="684"/>
      <c r="C1991" s="686" t="s">
        <v>697</v>
      </c>
      <c r="D1991" s="686" t="s">
        <v>1780</v>
      </c>
      <c r="E1991" s="686" t="s">
        <v>1741</v>
      </c>
      <c r="F1991" s="686" t="s">
        <v>455</v>
      </c>
      <c r="G1991" s="733" t="s">
        <v>1776</v>
      </c>
      <c r="H1991" s="687">
        <f>VLOOKUP(A1991,'02.04.2024'!$A$2:$D$70989,3,FALSE)</f>
        <v>774</v>
      </c>
      <c r="I1991" s="688"/>
      <c r="J1991" s="688">
        <v>200</v>
      </c>
      <c r="K1991" s="689"/>
      <c r="L1991" s="689"/>
      <c r="M1991" s="689">
        <v>42802</v>
      </c>
      <c r="N1991" s="689"/>
      <c r="O1991" s="690">
        <v>9782747076647</v>
      </c>
      <c r="P1991" s="691" t="s">
        <v>357</v>
      </c>
      <c r="Q1991" s="690">
        <v>6717199</v>
      </c>
      <c r="R1991" s="692">
        <v>11.5</v>
      </c>
      <c r="S1991" s="692">
        <f t="shared" si="325"/>
        <v>10.900473933649289</v>
      </c>
      <c r="T1991" s="693">
        <v>5.5E-2</v>
      </c>
      <c r="U1991" s="1083"/>
      <c r="V1991" s="694">
        <f t="shared" si="330"/>
        <v>0</v>
      </c>
      <c r="W1991" s="695">
        <f t="shared" si="328"/>
        <v>0</v>
      </c>
      <c r="X1991" s="402"/>
      <c r="Y1991" s="402"/>
      <c r="Z1991" s="402"/>
      <c r="AA1991" s="402"/>
      <c r="AB1991" s="402"/>
      <c r="AC1991" s="403">
        <f t="shared" si="324"/>
        <v>0</v>
      </c>
      <c r="AD1991" s="404">
        <f>IF($AC$2430&lt;85,AC1991,AC1991-(AC1991*'EN-TÊTE DÉLÉGUES'!$C$37))</f>
        <v>0</v>
      </c>
      <c r="AE1991" s="405">
        <f t="shared" si="329"/>
        <v>5.5E-2</v>
      </c>
      <c r="AF1991" s="406">
        <f t="shared" si="326"/>
        <v>0</v>
      </c>
      <c r="AG1991" s="407">
        <f t="shared" si="327"/>
        <v>0</v>
      </c>
    </row>
    <row r="1992" spans="1:36" s="408" customFormat="1" ht="12" customHeight="1" x14ac:dyDescent="0.15">
      <c r="A1992" s="683">
        <v>9782747076654</v>
      </c>
      <c r="B1992" s="684"/>
      <c r="C1992" s="686" t="s">
        <v>697</v>
      </c>
      <c r="D1992" s="686" t="s">
        <v>1780</v>
      </c>
      <c r="E1992" s="686" t="s">
        <v>1741</v>
      </c>
      <c r="F1992" s="686" t="s">
        <v>455</v>
      </c>
      <c r="G1992" s="733" t="s">
        <v>1777</v>
      </c>
      <c r="H1992" s="687">
        <f>VLOOKUP(A1992,'02.04.2024'!$A$2:$D$70989,3,FALSE)</f>
        <v>987</v>
      </c>
      <c r="I1992" s="688"/>
      <c r="J1992" s="688">
        <v>200</v>
      </c>
      <c r="K1992" s="689">
        <v>45419</v>
      </c>
      <c r="L1992" s="689"/>
      <c r="M1992" s="689">
        <v>42802</v>
      </c>
      <c r="N1992" s="689"/>
      <c r="O1992" s="690">
        <v>9782747076654</v>
      </c>
      <c r="P1992" s="691" t="s">
        <v>358</v>
      </c>
      <c r="Q1992" s="690">
        <v>6717076</v>
      </c>
      <c r="R1992" s="692">
        <v>11.5</v>
      </c>
      <c r="S1992" s="692">
        <f t="shared" si="325"/>
        <v>10.900473933649289</v>
      </c>
      <c r="T1992" s="693">
        <v>5.5E-2</v>
      </c>
      <c r="U1992" s="1083"/>
      <c r="V1992" s="694">
        <f t="shared" si="330"/>
        <v>0</v>
      </c>
      <c r="W1992" s="695">
        <f t="shared" si="328"/>
        <v>0</v>
      </c>
      <c r="X1992" s="402"/>
      <c r="Y1992" s="402"/>
      <c r="Z1992" s="402"/>
      <c r="AA1992" s="402"/>
      <c r="AB1992" s="402"/>
      <c r="AC1992" s="403">
        <f t="shared" si="324"/>
        <v>0</v>
      </c>
      <c r="AD1992" s="404">
        <f>IF($AC$2430&lt;85,AC1992,AC1992-(AC1992*'EN-TÊTE DÉLÉGUES'!$C$37))</f>
        <v>0</v>
      </c>
      <c r="AE1992" s="405">
        <f t="shared" si="329"/>
        <v>5.5E-2</v>
      </c>
      <c r="AF1992" s="406">
        <f t="shared" si="326"/>
        <v>0</v>
      </c>
      <c r="AG1992" s="407">
        <f t="shared" si="327"/>
        <v>0</v>
      </c>
    </row>
    <row r="1993" spans="1:36" s="408" customFormat="1" ht="12" customHeight="1" x14ac:dyDescent="0.15">
      <c r="A1993" s="683">
        <v>9782747076661</v>
      </c>
      <c r="B1993" s="684"/>
      <c r="C1993" s="686" t="s">
        <v>697</v>
      </c>
      <c r="D1993" s="686" t="s">
        <v>1780</v>
      </c>
      <c r="E1993" s="686" t="s">
        <v>1741</v>
      </c>
      <c r="F1993" s="686" t="s">
        <v>455</v>
      </c>
      <c r="G1993" s="733" t="s">
        <v>1778</v>
      </c>
      <c r="H1993" s="687">
        <f>VLOOKUP(A1993,'02.04.2024'!$A$2:$D$70989,3,FALSE)</f>
        <v>2961</v>
      </c>
      <c r="I1993" s="688"/>
      <c r="J1993" s="688">
        <v>200</v>
      </c>
      <c r="K1993" s="689"/>
      <c r="L1993" s="689"/>
      <c r="M1993" s="689">
        <v>42802</v>
      </c>
      <c r="N1993" s="689"/>
      <c r="O1993" s="690">
        <v>9782747076661</v>
      </c>
      <c r="P1993" s="691" t="s">
        <v>359</v>
      </c>
      <c r="Q1993" s="690">
        <v>6716953</v>
      </c>
      <c r="R1993" s="692">
        <v>11.5</v>
      </c>
      <c r="S1993" s="692">
        <f t="shared" si="325"/>
        <v>10.900473933649289</v>
      </c>
      <c r="T1993" s="693">
        <v>5.5E-2</v>
      </c>
      <c r="U1993" s="1083"/>
      <c r="V1993" s="694">
        <f t="shared" si="330"/>
        <v>0</v>
      </c>
      <c r="W1993" s="695">
        <f t="shared" si="328"/>
        <v>0</v>
      </c>
      <c r="X1993" s="402"/>
      <c r="Y1993" s="402"/>
      <c r="Z1993" s="402"/>
      <c r="AA1993" s="402"/>
      <c r="AB1993" s="402"/>
      <c r="AC1993" s="403">
        <f t="shared" si="324"/>
        <v>0</v>
      </c>
      <c r="AD1993" s="404">
        <f>IF($AC$2430&lt;85,AC1993,AC1993-(AC1993*'EN-TÊTE DÉLÉGUES'!$C$37))</f>
        <v>0</v>
      </c>
      <c r="AE1993" s="405">
        <f t="shared" si="329"/>
        <v>5.5E-2</v>
      </c>
      <c r="AF1993" s="406">
        <f t="shared" si="326"/>
        <v>0</v>
      </c>
      <c r="AG1993" s="407">
        <f t="shared" si="327"/>
        <v>0</v>
      </c>
    </row>
    <row r="1994" spans="1:36" s="390" customFormat="1" ht="12" customHeight="1" x14ac:dyDescent="0.15">
      <c r="A1994" s="683">
        <v>9782747076678</v>
      </c>
      <c r="B1994" s="684"/>
      <c r="C1994" s="686" t="s">
        <v>697</v>
      </c>
      <c r="D1994" s="686" t="s">
        <v>1780</v>
      </c>
      <c r="E1994" s="686" t="s">
        <v>1741</v>
      </c>
      <c r="F1994" s="686" t="s">
        <v>455</v>
      </c>
      <c r="G1994" s="733" t="s">
        <v>1779</v>
      </c>
      <c r="H1994" s="687">
        <f>VLOOKUP(A1994,'02.04.2024'!$A$2:$D$70989,3,FALSE)</f>
        <v>7098</v>
      </c>
      <c r="I1994" s="688"/>
      <c r="J1994" s="688">
        <v>200</v>
      </c>
      <c r="K1994" s="689"/>
      <c r="L1994" s="689"/>
      <c r="M1994" s="689">
        <v>42802</v>
      </c>
      <c r="N1994" s="689"/>
      <c r="O1994" s="690">
        <v>9782747076678</v>
      </c>
      <c r="P1994" s="691" t="s">
        <v>360</v>
      </c>
      <c r="Q1994" s="690">
        <v>6716830</v>
      </c>
      <c r="R1994" s="692">
        <v>11.5</v>
      </c>
      <c r="S1994" s="692">
        <f t="shared" si="325"/>
        <v>10.900473933649289</v>
      </c>
      <c r="T1994" s="693">
        <v>5.5E-2</v>
      </c>
      <c r="U1994" s="1083"/>
      <c r="V1994" s="694">
        <f t="shared" si="330"/>
        <v>0</v>
      </c>
      <c r="W1994" s="695">
        <f t="shared" si="328"/>
        <v>0</v>
      </c>
      <c r="X1994" s="402"/>
      <c r="Y1994" s="402"/>
      <c r="Z1994" s="402"/>
      <c r="AA1994" s="402"/>
      <c r="AB1994" s="402"/>
      <c r="AC1994" s="403">
        <f t="shared" si="324"/>
        <v>0</v>
      </c>
      <c r="AD1994" s="404">
        <f>IF($AC$2430&lt;85,AC1994,AC1994-(AC1994*'EN-TÊTE DÉLÉGUES'!$C$37))</f>
        <v>0</v>
      </c>
      <c r="AE1994" s="405">
        <f t="shared" si="329"/>
        <v>5.5E-2</v>
      </c>
      <c r="AF1994" s="406">
        <f t="shared" si="326"/>
        <v>0</v>
      </c>
      <c r="AG1994" s="407">
        <f t="shared" si="327"/>
        <v>0</v>
      </c>
    </row>
    <row r="1995" spans="1:36" s="975" customFormat="1" ht="12" customHeight="1" x14ac:dyDescent="0.15">
      <c r="A1995" s="971">
        <v>9791036339066</v>
      </c>
      <c r="B1995" s="697"/>
      <c r="C1995" s="699" t="s">
        <v>697</v>
      </c>
      <c r="D1995" s="699" t="s">
        <v>1780</v>
      </c>
      <c r="E1995" s="699" t="s">
        <v>1741</v>
      </c>
      <c r="F1995" s="699" t="s">
        <v>4581</v>
      </c>
      <c r="G1995" s="700" t="s">
        <v>4579</v>
      </c>
      <c r="H1995" s="701">
        <f>VLOOKUP(A1995,'02.04.2024'!$A$2:$D$70989,3,FALSE)</f>
        <v>-50</v>
      </c>
      <c r="I1995" s="702" t="s">
        <v>377</v>
      </c>
      <c r="J1995" s="702">
        <v>300</v>
      </c>
      <c r="K1995" s="704"/>
      <c r="L1995" s="704"/>
      <c r="M1995" s="704">
        <v>44678</v>
      </c>
      <c r="N1995" s="704"/>
      <c r="O1995" s="972">
        <v>9791036339066</v>
      </c>
      <c r="P1995" s="973" t="s">
        <v>3459</v>
      </c>
      <c r="Q1995" s="972">
        <v>7728909</v>
      </c>
      <c r="R1995" s="706">
        <v>12.9</v>
      </c>
      <c r="S1995" s="706">
        <f t="shared" si="325"/>
        <v>12.227488151658768</v>
      </c>
      <c r="T1995" s="974">
        <v>5.5E-2</v>
      </c>
      <c r="U1995" s="1084"/>
      <c r="V1995" s="708">
        <f t="shared" si="330"/>
        <v>0</v>
      </c>
      <c r="W1995" s="709">
        <f t="shared" si="328"/>
        <v>0</v>
      </c>
      <c r="X1995" s="508"/>
      <c r="Y1995" s="508"/>
      <c r="Z1995" s="508"/>
      <c r="AA1995" s="508"/>
      <c r="AB1995" s="508"/>
      <c r="AC1995" s="403">
        <f t="shared" si="324"/>
        <v>0</v>
      </c>
      <c r="AD1995" s="404">
        <f>IF($AC$2430&lt;85,AC1995,AC1995-(AC1995*'EN-TÊTE DÉLÉGUES'!$C$37))</f>
        <v>0</v>
      </c>
      <c r="AE1995" s="405">
        <f t="shared" si="329"/>
        <v>5.5E-2</v>
      </c>
      <c r="AF1995" s="406">
        <f t="shared" si="326"/>
        <v>0</v>
      </c>
      <c r="AG1995" s="407">
        <f t="shared" si="327"/>
        <v>0</v>
      </c>
    </row>
    <row r="1996" spans="1:36" s="737" customFormat="1" ht="12" customHeight="1" x14ac:dyDescent="0.15">
      <c r="A1996" s="715">
        <v>9791036349676</v>
      </c>
      <c r="B1996" s="726"/>
      <c r="C1996" s="717" t="s">
        <v>697</v>
      </c>
      <c r="D1996" s="717" t="s">
        <v>1780</v>
      </c>
      <c r="E1996" s="717" t="s">
        <v>1741</v>
      </c>
      <c r="F1996" s="717" t="s">
        <v>4581</v>
      </c>
      <c r="G1996" s="728" t="s">
        <v>4580</v>
      </c>
      <c r="H1996" s="718">
        <f>VLOOKUP(A1996,'02.04.2024'!$A$2:$D$70989,3,FALSE)</f>
        <v>448</v>
      </c>
      <c r="I1996" s="716"/>
      <c r="J1996" s="716">
        <v>200</v>
      </c>
      <c r="K1996" s="719"/>
      <c r="L1996" s="719"/>
      <c r="M1996" s="719">
        <v>45028</v>
      </c>
      <c r="N1996" s="719" t="s">
        <v>1811</v>
      </c>
      <c r="O1996" s="729">
        <v>9791036349676</v>
      </c>
      <c r="P1996" s="730" t="s">
        <v>4217</v>
      </c>
      <c r="Q1996" s="729">
        <v>4820990</v>
      </c>
      <c r="R1996" s="722">
        <v>12.9</v>
      </c>
      <c r="S1996" s="722">
        <f t="shared" si="325"/>
        <v>12.227488151658768</v>
      </c>
      <c r="T1996" s="731">
        <v>5.5E-2</v>
      </c>
      <c r="U1996" s="1094"/>
      <c r="V1996" s="724">
        <f t="shared" si="330"/>
        <v>0</v>
      </c>
      <c r="W1996" s="725">
        <f t="shared" si="328"/>
        <v>0</v>
      </c>
      <c r="X1996" s="440"/>
      <c r="Y1996" s="440"/>
      <c r="Z1996" s="440"/>
      <c r="AA1996" s="440"/>
      <c r="AB1996" s="440"/>
      <c r="AC1996" s="453">
        <f t="shared" si="324"/>
        <v>0</v>
      </c>
      <c r="AD1996" s="454">
        <f>IF($AC$2430&lt;85,AC1996,AC1996-(AC1996*'EN-TÊTE DÉLÉGUES'!$C$37))</f>
        <v>0</v>
      </c>
      <c r="AE1996" s="455">
        <f t="shared" si="329"/>
        <v>5.5E-2</v>
      </c>
      <c r="AF1996" s="456">
        <f t="shared" si="326"/>
        <v>0</v>
      </c>
      <c r="AG1996" s="457">
        <f t="shared" si="327"/>
        <v>0</v>
      </c>
    </row>
    <row r="1997" spans="1:36" ht="12" customHeight="1" x14ac:dyDescent="0.15">
      <c r="A1997" s="107">
        <v>9791036369797</v>
      </c>
      <c r="B1997" s="109"/>
      <c r="C1997" s="108" t="s">
        <v>697</v>
      </c>
      <c r="D1997" s="108" t="s">
        <v>1780</v>
      </c>
      <c r="E1997" s="108" t="s">
        <v>1741</v>
      </c>
      <c r="F1997" s="108" t="s">
        <v>4581</v>
      </c>
      <c r="G1997" s="108" t="s">
        <v>5342</v>
      </c>
      <c r="H1997" s="228">
        <f>VLOOKUP(A1997,'02.04.2024'!$A$2:$D$70989,3,FALSE)</f>
        <v>0</v>
      </c>
      <c r="I1997" s="109"/>
      <c r="J1997" s="109">
        <v>100</v>
      </c>
      <c r="K1997" s="110"/>
      <c r="L1997" s="110">
        <v>45406</v>
      </c>
      <c r="M1997" s="110"/>
      <c r="N1997" s="110" t="s">
        <v>1811</v>
      </c>
      <c r="O1997" s="107">
        <v>9791036369797</v>
      </c>
      <c r="P1997" s="201" t="s">
        <v>5343</v>
      </c>
      <c r="Q1997" s="202">
        <v>5953523</v>
      </c>
      <c r="R1997" s="125">
        <v>12.9</v>
      </c>
      <c r="S1997" s="125">
        <f t="shared" si="325"/>
        <v>12.227488151658768</v>
      </c>
      <c r="T1997" s="260">
        <v>5.5E-2</v>
      </c>
      <c r="U1997" s="1083"/>
      <c r="V1997" s="241">
        <f t="shared" si="330"/>
        <v>0</v>
      </c>
      <c r="W1997" s="237">
        <f t="shared" si="328"/>
        <v>0</v>
      </c>
      <c r="X1997" s="440"/>
      <c r="Y1997" s="440"/>
      <c r="Z1997" s="440"/>
      <c r="AA1997" s="440"/>
      <c r="AB1997" s="440"/>
      <c r="AC1997" s="453">
        <f t="shared" si="324"/>
        <v>0</v>
      </c>
      <c r="AD1997" s="454">
        <f>IF($AC$2430&lt;85,AC1997,AC1997-(AC1997*'EN-TÊTE DÉLÉGUES'!$C$37))</f>
        <v>0</v>
      </c>
      <c r="AE1997" s="455">
        <f t="shared" si="329"/>
        <v>5.5E-2</v>
      </c>
      <c r="AF1997" s="456">
        <f t="shared" si="326"/>
        <v>0</v>
      </c>
      <c r="AG1997" s="457">
        <f t="shared" si="327"/>
        <v>0</v>
      </c>
      <c r="AH1997" s="447"/>
      <c r="AI1997" s="447"/>
      <c r="AJ1997" s="447"/>
    </row>
    <row r="1998" spans="1:36" s="446" customFormat="1" ht="12" customHeight="1" x14ac:dyDescent="0.15">
      <c r="A1998" s="604">
        <v>9791036352690</v>
      </c>
      <c r="B1998" s="764"/>
      <c r="C1998" s="524" t="s">
        <v>697</v>
      </c>
      <c r="D1998" s="524" t="s">
        <v>403</v>
      </c>
      <c r="E1998" s="524" t="s">
        <v>1741</v>
      </c>
      <c r="F1998" s="524" t="s">
        <v>4251</v>
      </c>
      <c r="G1998" s="524" t="s">
        <v>4252</v>
      </c>
      <c r="H1998" s="525">
        <f>VLOOKUP(A1998,'02.04.2024'!$A$2:$D$70989,3,FALSE)</f>
        <v>4552</v>
      </c>
      <c r="I1998" s="522"/>
      <c r="J1998" s="605">
        <v>200</v>
      </c>
      <c r="K1998" s="526"/>
      <c r="L1998" s="526"/>
      <c r="M1998" s="526">
        <v>45028</v>
      </c>
      <c r="N1998" s="526" t="s">
        <v>1811</v>
      </c>
      <c r="O1998" s="525">
        <v>9791036352690</v>
      </c>
      <c r="P1998" s="765" t="s">
        <v>4253</v>
      </c>
      <c r="Q1998" s="525">
        <v>6681582</v>
      </c>
      <c r="R1998" s="529">
        <v>7.9</v>
      </c>
      <c r="S1998" s="529">
        <f t="shared" si="325"/>
        <v>6.5833333333333339</v>
      </c>
      <c r="T1998" s="607">
        <v>0.2</v>
      </c>
      <c r="U1998" s="1092"/>
      <c r="V1998" s="531">
        <f t="shared" si="330"/>
        <v>0</v>
      </c>
      <c r="W1998" s="532">
        <f t="shared" si="328"/>
        <v>0</v>
      </c>
      <c r="X1998" s="440"/>
      <c r="Y1998" s="440"/>
      <c r="Z1998" s="440"/>
      <c r="AA1998" s="440"/>
      <c r="AB1998" s="440"/>
      <c r="AC1998" s="553">
        <f t="shared" si="324"/>
        <v>0</v>
      </c>
      <c r="AD1998" s="554">
        <f>IF($AC$2430&lt;85,AC1998,AC1998-(AC1998*'EN-TÊTE DÉLÉGUES'!$C$37))</f>
        <v>0</v>
      </c>
      <c r="AE1998" s="555">
        <f t="shared" si="329"/>
        <v>0.2</v>
      </c>
      <c r="AF1998" s="556">
        <f t="shared" si="326"/>
        <v>0</v>
      </c>
      <c r="AG1998" s="557">
        <f t="shared" si="327"/>
        <v>0</v>
      </c>
    </row>
    <row r="1999" spans="1:36" s="408" customFormat="1" ht="12" customHeight="1" x14ac:dyDescent="0.15">
      <c r="A1999" s="683">
        <v>9782747059268</v>
      </c>
      <c r="B1999" s="684"/>
      <c r="C1999" s="686" t="s">
        <v>651</v>
      </c>
      <c r="D1999" s="686" t="s">
        <v>274</v>
      </c>
      <c r="E1999" s="686" t="s">
        <v>1741</v>
      </c>
      <c r="F1999" s="686" t="s">
        <v>260</v>
      </c>
      <c r="G1999" s="686" t="s">
        <v>889</v>
      </c>
      <c r="H1999" s="687">
        <f>VLOOKUP(A1999,'02.04.2024'!$A$2:$D$70989,3,FALSE)</f>
        <v>13566</v>
      </c>
      <c r="I1999" s="688"/>
      <c r="J1999" s="688">
        <v>200</v>
      </c>
      <c r="K1999" s="689"/>
      <c r="L1999" s="689"/>
      <c r="M1999" s="689">
        <v>42466</v>
      </c>
      <c r="N1999" s="689"/>
      <c r="O1999" s="690">
        <v>9782747059268</v>
      </c>
      <c r="P1999" s="691" t="s">
        <v>261</v>
      </c>
      <c r="Q1999" s="690">
        <v>2449652</v>
      </c>
      <c r="R1999" s="692">
        <v>10.5</v>
      </c>
      <c r="S1999" s="692">
        <f t="shared" si="325"/>
        <v>9.9526066350710902</v>
      </c>
      <c r="T1999" s="693">
        <v>5.5E-2</v>
      </c>
      <c r="U1999" s="1083"/>
      <c r="V1999" s="694">
        <f t="shared" si="330"/>
        <v>0</v>
      </c>
      <c r="W1999" s="695">
        <f t="shared" si="328"/>
        <v>0</v>
      </c>
      <c r="X1999" s="402"/>
      <c r="Y1999" s="402"/>
      <c r="Z1999" s="402"/>
      <c r="AA1999" s="402"/>
      <c r="AB1999" s="402"/>
      <c r="AC1999" s="403">
        <f t="shared" si="324"/>
        <v>0</v>
      </c>
      <c r="AD1999" s="404">
        <f>IF($AC$2430&lt;85,AC1999,AC1999-(AC1999*'EN-TÊTE DÉLÉGUES'!$C$37))</f>
        <v>0</v>
      </c>
      <c r="AE1999" s="405">
        <f t="shared" si="329"/>
        <v>5.5E-2</v>
      </c>
      <c r="AF1999" s="406">
        <f t="shared" si="326"/>
        <v>0</v>
      </c>
      <c r="AG1999" s="407">
        <f t="shared" si="327"/>
        <v>0</v>
      </c>
    </row>
    <row r="2000" spans="1:36" s="408" customFormat="1" ht="12" customHeight="1" x14ac:dyDescent="0.15">
      <c r="A2000" s="683">
        <v>9782747072472</v>
      </c>
      <c r="B2000" s="684"/>
      <c r="C2000" s="686" t="s">
        <v>651</v>
      </c>
      <c r="D2000" s="686" t="s">
        <v>274</v>
      </c>
      <c r="E2000" s="686" t="s">
        <v>1741</v>
      </c>
      <c r="F2000" s="686" t="s">
        <v>260</v>
      </c>
      <c r="G2000" s="686" t="s">
        <v>1266</v>
      </c>
      <c r="H2000" s="687">
        <f>VLOOKUP(A2000,'02.04.2024'!$A$2:$D$70989,3,FALSE)</f>
        <v>15112</v>
      </c>
      <c r="I2000" s="688"/>
      <c r="J2000" s="688">
        <v>200</v>
      </c>
      <c r="K2000" s="689"/>
      <c r="L2000" s="689"/>
      <c r="M2000" s="689">
        <v>42830</v>
      </c>
      <c r="N2000" s="689"/>
      <c r="O2000" s="690">
        <v>9782747072472</v>
      </c>
      <c r="P2000" s="691" t="s">
        <v>317</v>
      </c>
      <c r="Q2000" s="690">
        <v>5408399</v>
      </c>
      <c r="R2000" s="692">
        <v>10.5</v>
      </c>
      <c r="S2000" s="692">
        <f t="shared" si="325"/>
        <v>9.9526066350710902</v>
      </c>
      <c r="T2000" s="693">
        <v>5.5E-2</v>
      </c>
      <c r="U2000" s="1083"/>
      <c r="V2000" s="694">
        <f t="shared" si="330"/>
        <v>0</v>
      </c>
      <c r="W2000" s="695">
        <f t="shared" si="328"/>
        <v>0</v>
      </c>
      <c r="X2000" s="402"/>
      <c r="Y2000" s="402"/>
      <c r="Z2000" s="402"/>
      <c r="AA2000" s="402"/>
      <c r="AB2000" s="402"/>
      <c r="AC2000" s="403">
        <f t="shared" si="324"/>
        <v>0</v>
      </c>
      <c r="AD2000" s="404">
        <f>IF($AC$2430&lt;85,AC2000,AC2000-(AC2000*'EN-TÊTE DÉLÉGUES'!$C$37))</f>
        <v>0</v>
      </c>
      <c r="AE2000" s="405">
        <f t="shared" si="329"/>
        <v>5.5E-2</v>
      </c>
      <c r="AF2000" s="406">
        <f t="shared" si="326"/>
        <v>0</v>
      </c>
      <c r="AG2000" s="407">
        <f t="shared" si="327"/>
        <v>0</v>
      </c>
    </row>
    <row r="2001" spans="1:36" s="408" customFormat="1" ht="12" customHeight="1" x14ac:dyDescent="0.15">
      <c r="A2001" s="683">
        <v>9782747085977</v>
      </c>
      <c r="B2001" s="684"/>
      <c r="C2001" s="686" t="s">
        <v>651</v>
      </c>
      <c r="D2001" s="686" t="s">
        <v>274</v>
      </c>
      <c r="E2001" s="686" t="s">
        <v>1741</v>
      </c>
      <c r="F2001" s="686" t="s">
        <v>260</v>
      </c>
      <c r="G2001" s="686" t="s">
        <v>890</v>
      </c>
      <c r="H2001" s="687">
        <f>VLOOKUP(A2001,'02.04.2024'!$A$2:$D$70989,3,FALSE)</f>
        <v>12248</v>
      </c>
      <c r="I2001" s="688"/>
      <c r="J2001" s="688">
        <v>200</v>
      </c>
      <c r="K2001" s="689"/>
      <c r="L2001" s="689"/>
      <c r="M2001" s="689">
        <v>43222</v>
      </c>
      <c r="N2001" s="689"/>
      <c r="O2001" s="690">
        <v>9782747085977</v>
      </c>
      <c r="P2001" s="711" t="s">
        <v>494</v>
      </c>
      <c r="Q2001" s="690">
        <v>7887392</v>
      </c>
      <c r="R2001" s="692">
        <v>10.5</v>
      </c>
      <c r="S2001" s="692">
        <f t="shared" si="325"/>
        <v>9.9526066350710902</v>
      </c>
      <c r="T2001" s="693">
        <v>5.5E-2</v>
      </c>
      <c r="U2001" s="1083"/>
      <c r="V2001" s="694">
        <f t="shared" si="330"/>
        <v>0</v>
      </c>
      <c r="W2001" s="695">
        <f t="shared" si="328"/>
        <v>0</v>
      </c>
      <c r="X2001" s="402"/>
      <c r="Y2001" s="402"/>
      <c r="Z2001" s="402"/>
      <c r="AA2001" s="402"/>
      <c r="AB2001" s="402"/>
      <c r="AC2001" s="403">
        <f t="shared" ref="AC2001:AC2066" si="331">W2001/(1+AE2001)</f>
        <v>0</v>
      </c>
      <c r="AD2001" s="404">
        <f>IF($AC$2430&lt;85,AC2001,AC2001-(AC2001*'EN-TÊTE DÉLÉGUES'!$C$37))</f>
        <v>0</v>
      </c>
      <c r="AE2001" s="405">
        <f t="shared" si="329"/>
        <v>5.5E-2</v>
      </c>
      <c r="AF2001" s="406">
        <f t="shared" si="326"/>
        <v>0</v>
      </c>
      <c r="AG2001" s="407">
        <f t="shared" si="327"/>
        <v>0</v>
      </c>
    </row>
    <row r="2002" spans="1:36" s="408" customFormat="1" ht="12" customHeight="1" x14ac:dyDescent="0.15">
      <c r="A2002" s="683">
        <v>9791036304750</v>
      </c>
      <c r="B2002" s="684"/>
      <c r="C2002" s="686" t="s">
        <v>651</v>
      </c>
      <c r="D2002" s="686" t="s">
        <v>274</v>
      </c>
      <c r="E2002" s="686" t="s">
        <v>1741</v>
      </c>
      <c r="F2002" s="686" t="s">
        <v>260</v>
      </c>
      <c r="G2002" s="686" t="s">
        <v>1781</v>
      </c>
      <c r="H2002" s="687">
        <f>VLOOKUP(A2002,'02.04.2024'!$A$2:$D$70989,3,FALSE)</f>
        <v>6178</v>
      </c>
      <c r="I2002" s="688"/>
      <c r="J2002" s="688">
        <v>200</v>
      </c>
      <c r="K2002" s="689"/>
      <c r="L2002" s="689"/>
      <c r="M2002" s="689">
        <v>43558</v>
      </c>
      <c r="N2002" s="689"/>
      <c r="O2002" s="690">
        <v>9791036304750</v>
      </c>
      <c r="P2002" s="691" t="s">
        <v>923</v>
      </c>
      <c r="Q2002" s="690">
        <v>5685954</v>
      </c>
      <c r="R2002" s="692">
        <v>10.5</v>
      </c>
      <c r="S2002" s="692">
        <f t="shared" si="325"/>
        <v>9.9526066350710902</v>
      </c>
      <c r="T2002" s="693">
        <v>5.5E-2</v>
      </c>
      <c r="U2002" s="1083"/>
      <c r="V2002" s="694">
        <f t="shared" si="330"/>
        <v>0</v>
      </c>
      <c r="W2002" s="695">
        <f t="shared" si="328"/>
        <v>0</v>
      </c>
      <c r="X2002" s="402"/>
      <c r="Y2002" s="402"/>
      <c r="Z2002" s="402"/>
      <c r="AA2002" s="402"/>
      <c r="AB2002" s="402"/>
      <c r="AC2002" s="403">
        <f t="shared" si="331"/>
        <v>0</v>
      </c>
      <c r="AD2002" s="404">
        <f>IF($AC$2430&lt;85,AC2002,AC2002-(AC2002*'EN-TÊTE DÉLÉGUES'!$C$37))</f>
        <v>0</v>
      </c>
      <c r="AE2002" s="405">
        <f t="shared" si="329"/>
        <v>5.5E-2</v>
      </c>
      <c r="AF2002" s="406">
        <f t="shared" si="326"/>
        <v>0</v>
      </c>
      <c r="AG2002" s="407">
        <f t="shared" si="327"/>
        <v>0</v>
      </c>
    </row>
    <row r="2003" spans="1:36" s="408" customFormat="1" ht="12" customHeight="1" x14ac:dyDescent="0.15">
      <c r="A2003" s="683">
        <v>9791036314919</v>
      </c>
      <c r="B2003" s="684"/>
      <c r="C2003" s="686" t="s">
        <v>651</v>
      </c>
      <c r="D2003" s="686" t="s">
        <v>274</v>
      </c>
      <c r="E2003" s="686" t="s">
        <v>1741</v>
      </c>
      <c r="F2003" s="686" t="s">
        <v>260</v>
      </c>
      <c r="G2003" s="686" t="s">
        <v>2090</v>
      </c>
      <c r="H2003" s="687">
        <f>VLOOKUP(A2003,'02.04.2024'!$A$2:$D$70989,3,FALSE)</f>
        <v>6152</v>
      </c>
      <c r="I2003" s="688"/>
      <c r="J2003" s="688">
        <v>200</v>
      </c>
      <c r="K2003" s="689"/>
      <c r="L2003" s="689"/>
      <c r="M2003" s="689">
        <v>43999</v>
      </c>
      <c r="N2003" s="689"/>
      <c r="O2003" s="690">
        <v>9791036314919</v>
      </c>
      <c r="P2003" s="691" t="s">
        <v>1782</v>
      </c>
      <c r="Q2003" s="690">
        <v>8881332</v>
      </c>
      <c r="R2003" s="692">
        <v>10.5</v>
      </c>
      <c r="S2003" s="692">
        <f t="shared" si="325"/>
        <v>9.9526066350710902</v>
      </c>
      <c r="T2003" s="693">
        <v>5.5E-2</v>
      </c>
      <c r="U2003" s="1083"/>
      <c r="V2003" s="694">
        <f t="shared" si="330"/>
        <v>0</v>
      </c>
      <c r="W2003" s="695">
        <f t="shared" si="328"/>
        <v>0</v>
      </c>
      <c r="X2003" s="402"/>
      <c r="Y2003" s="402"/>
      <c r="Z2003" s="402"/>
      <c r="AA2003" s="402"/>
      <c r="AB2003" s="402"/>
      <c r="AC2003" s="403">
        <f t="shared" si="331"/>
        <v>0</v>
      </c>
      <c r="AD2003" s="404">
        <f>IF($AC$2430&lt;85,AC2003,AC2003-(AC2003*'EN-TÊTE DÉLÉGUES'!$C$37))</f>
        <v>0</v>
      </c>
      <c r="AE2003" s="405">
        <f t="shared" si="329"/>
        <v>5.5E-2</v>
      </c>
      <c r="AF2003" s="406">
        <f t="shared" si="326"/>
        <v>0</v>
      </c>
      <c r="AG2003" s="407">
        <f t="shared" si="327"/>
        <v>0</v>
      </c>
    </row>
    <row r="2004" spans="1:36" s="408" customFormat="1" ht="12" customHeight="1" x14ac:dyDescent="0.15">
      <c r="A2004" s="683">
        <v>9791036325496</v>
      </c>
      <c r="B2004" s="684"/>
      <c r="C2004" s="686" t="s">
        <v>651</v>
      </c>
      <c r="D2004" s="686" t="s">
        <v>274</v>
      </c>
      <c r="E2004" s="686" t="s">
        <v>1741</v>
      </c>
      <c r="F2004" s="686" t="s">
        <v>260</v>
      </c>
      <c r="G2004" s="686" t="s">
        <v>2489</v>
      </c>
      <c r="H2004" s="687">
        <f>VLOOKUP(A2004,'02.04.2024'!$A$2:$D$70989,3,FALSE)</f>
        <v>4744</v>
      </c>
      <c r="I2004" s="688"/>
      <c r="J2004" s="688">
        <v>200</v>
      </c>
      <c r="K2004" s="689"/>
      <c r="L2004" s="689"/>
      <c r="M2004" s="689">
        <v>44328</v>
      </c>
      <c r="N2004" s="689"/>
      <c r="O2004" s="690">
        <v>9791036325496</v>
      </c>
      <c r="P2004" s="691" t="s">
        <v>2488</v>
      </c>
      <c r="Q2004" s="690">
        <v>8325153</v>
      </c>
      <c r="R2004" s="692">
        <v>10.5</v>
      </c>
      <c r="S2004" s="692">
        <f t="shared" si="325"/>
        <v>9.9526066350710902</v>
      </c>
      <c r="T2004" s="693">
        <v>5.5E-2</v>
      </c>
      <c r="U2004" s="1083"/>
      <c r="V2004" s="694">
        <f t="shared" si="330"/>
        <v>0</v>
      </c>
      <c r="W2004" s="695">
        <f t="shared" si="328"/>
        <v>0</v>
      </c>
      <c r="X2004" s="402"/>
      <c r="Y2004" s="402"/>
      <c r="Z2004" s="402"/>
      <c r="AA2004" s="402"/>
      <c r="AB2004" s="402"/>
      <c r="AC2004" s="403">
        <f t="shared" si="331"/>
        <v>0</v>
      </c>
      <c r="AD2004" s="404">
        <f>IF($AC$2430&lt;85,AC2004,AC2004-(AC2004*'EN-TÊTE DÉLÉGUES'!$C$37))</f>
        <v>0</v>
      </c>
      <c r="AE2004" s="405">
        <f t="shared" si="329"/>
        <v>5.5E-2</v>
      </c>
      <c r="AF2004" s="406">
        <f t="shared" si="326"/>
        <v>0</v>
      </c>
      <c r="AG2004" s="407">
        <f t="shared" si="327"/>
        <v>0</v>
      </c>
    </row>
    <row r="2005" spans="1:36" s="408" customFormat="1" ht="12" customHeight="1" x14ac:dyDescent="0.15">
      <c r="A2005" s="683">
        <v>9791036333101</v>
      </c>
      <c r="B2005" s="684"/>
      <c r="C2005" s="686" t="s">
        <v>651</v>
      </c>
      <c r="D2005" s="686" t="s">
        <v>274</v>
      </c>
      <c r="E2005" s="686" t="s">
        <v>1741</v>
      </c>
      <c r="F2005" s="686" t="s">
        <v>260</v>
      </c>
      <c r="G2005" s="686" t="s">
        <v>3461</v>
      </c>
      <c r="H2005" s="687">
        <f>VLOOKUP(A2005,'02.04.2024'!$A$2:$D$70989,3,FALSE)</f>
        <v>3898</v>
      </c>
      <c r="I2005" s="688"/>
      <c r="J2005" s="688">
        <v>200</v>
      </c>
      <c r="K2005" s="689"/>
      <c r="L2005" s="689"/>
      <c r="M2005" s="689">
        <v>44706</v>
      </c>
      <c r="N2005" s="689"/>
      <c r="O2005" s="690">
        <v>9791036333101</v>
      </c>
      <c r="P2005" s="691" t="s">
        <v>3460</v>
      </c>
      <c r="Q2005" s="690">
        <v>4828744</v>
      </c>
      <c r="R2005" s="692">
        <v>10.5</v>
      </c>
      <c r="S2005" s="692">
        <f t="shared" si="325"/>
        <v>9.9526066350710902</v>
      </c>
      <c r="T2005" s="693">
        <v>5.5E-2</v>
      </c>
      <c r="U2005" s="1083"/>
      <c r="V2005" s="694">
        <f t="shared" si="330"/>
        <v>0</v>
      </c>
      <c r="W2005" s="695">
        <f t="shared" si="328"/>
        <v>0</v>
      </c>
      <c r="X2005" s="402"/>
      <c r="Y2005" s="402"/>
      <c r="Z2005" s="402"/>
      <c r="AA2005" s="402"/>
      <c r="AB2005" s="402"/>
      <c r="AC2005" s="453">
        <f t="shared" si="331"/>
        <v>0</v>
      </c>
      <c r="AD2005" s="454">
        <f>IF($AC$2430&lt;85,AC2005,AC2005-(AC2005*'EN-TÊTE DÉLÉGUES'!$C$37))</f>
        <v>0</v>
      </c>
      <c r="AE2005" s="455">
        <f t="shared" si="329"/>
        <v>5.5E-2</v>
      </c>
      <c r="AF2005" s="456">
        <f t="shared" si="326"/>
        <v>0</v>
      </c>
      <c r="AG2005" s="457">
        <f t="shared" si="327"/>
        <v>0</v>
      </c>
    </row>
    <row r="2006" spans="1:36" s="446" customFormat="1" ht="12" customHeight="1" x14ac:dyDescent="0.15">
      <c r="A2006" s="715">
        <v>9791036348037</v>
      </c>
      <c r="B2006" s="726"/>
      <c r="C2006" s="717" t="s">
        <v>651</v>
      </c>
      <c r="D2006" s="717" t="s">
        <v>274</v>
      </c>
      <c r="E2006" s="717" t="s">
        <v>1741</v>
      </c>
      <c r="F2006" s="717" t="s">
        <v>260</v>
      </c>
      <c r="G2006" s="717" t="s">
        <v>4184</v>
      </c>
      <c r="H2006" s="718">
        <f>VLOOKUP(A2006,'02.04.2024'!$A$2:$D$70989,3,FALSE)</f>
        <v>11314</v>
      </c>
      <c r="I2006" s="716"/>
      <c r="J2006" s="716">
        <v>200</v>
      </c>
      <c r="K2006" s="719"/>
      <c r="L2006" s="735"/>
      <c r="M2006" s="719">
        <v>45056</v>
      </c>
      <c r="N2006" s="766" t="s">
        <v>1811</v>
      </c>
      <c r="O2006" s="715">
        <v>9791036348037</v>
      </c>
      <c r="P2006" s="719" t="s">
        <v>4183</v>
      </c>
      <c r="Q2006" s="729">
        <v>3913965</v>
      </c>
      <c r="R2006" s="736">
        <v>10.5</v>
      </c>
      <c r="S2006" s="722">
        <f t="shared" si="325"/>
        <v>9.9526066350710902</v>
      </c>
      <c r="T2006" s="767">
        <v>5.5E-2</v>
      </c>
      <c r="U2006" s="1094"/>
      <c r="V2006" s="724">
        <f t="shared" si="330"/>
        <v>0</v>
      </c>
      <c r="W2006" s="725">
        <f t="shared" si="328"/>
        <v>0</v>
      </c>
      <c r="X2006" s="440"/>
      <c r="Y2006" s="440"/>
      <c r="Z2006" s="440"/>
      <c r="AA2006" s="440"/>
      <c r="AB2006" s="440"/>
      <c r="AC2006" s="453">
        <f t="shared" si="331"/>
        <v>0</v>
      </c>
      <c r="AD2006" s="454">
        <f>IF($AC$2430&lt;85,AC2006,AC2006-(AC2006*'EN-TÊTE DÉLÉGUES'!$C$37))</f>
        <v>0</v>
      </c>
      <c r="AE2006" s="455">
        <f t="shared" si="329"/>
        <v>5.5E-2</v>
      </c>
      <c r="AF2006" s="456">
        <f t="shared" si="326"/>
        <v>0</v>
      </c>
      <c r="AG2006" s="457">
        <f t="shared" si="327"/>
        <v>0</v>
      </c>
    </row>
    <row r="2007" spans="1:36" ht="12" customHeight="1" x14ac:dyDescent="0.15">
      <c r="A2007" s="107">
        <v>9791036363238</v>
      </c>
      <c r="B2007" s="109"/>
      <c r="C2007" s="108" t="s">
        <v>651</v>
      </c>
      <c r="D2007" s="108" t="s">
        <v>274</v>
      </c>
      <c r="E2007" s="108" t="s">
        <v>1741</v>
      </c>
      <c r="F2007" s="108" t="s">
        <v>260</v>
      </c>
      <c r="G2007" s="108" t="s">
        <v>5338</v>
      </c>
      <c r="H2007" s="228">
        <f>VLOOKUP(A2007,'02.04.2024'!$A$2:$D$70989,3,FALSE)</f>
        <v>0</v>
      </c>
      <c r="I2007" s="109"/>
      <c r="J2007" s="109">
        <v>100</v>
      </c>
      <c r="K2007" s="110"/>
      <c r="L2007" s="110">
        <v>45414</v>
      </c>
      <c r="M2007" s="110"/>
      <c r="N2007" s="110" t="s">
        <v>1811</v>
      </c>
      <c r="O2007" s="107">
        <v>9791036363238</v>
      </c>
      <c r="P2007" s="201" t="s">
        <v>5339</v>
      </c>
      <c r="Q2007" s="202">
        <v>8301346</v>
      </c>
      <c r="R2007" s="125">
        <v>10.5</v>
      </c>
      <c r="S2007" s="125">
        <f t="shared" si="325"/>
        <v>9.9526066350710902</v>
      </c>
      <c r="T2007" s="260">
        <v>5.5E-2</v>
      </c>
      <c r="U2007" s="1083"/>
      <c r="V2007" s="241">
        <f t="shared" si="330"/>
        <v>0</v>
      </c>
      <c r="W2007" s="237">
        <f t="shared" si="328"/>
        <v>0</v>
      </c>
      <c r="X2007" s="440"/>
      <c r="Y2007" s="440"/>
      <c r="Z2007" s="440"/>
      <c r="AA2007" s="440"/>
      <c r="AB2007" s="440"/>
      <c r="AC2007" s="453">
        <f t="shared" si="331"/>
        <v>0</v>
      </c>
      <c r="AD2007" s="454">
        <f>IF($AC$2430&lt;85,AC2007,AC2007-(AC2007*'EN-TÊTE DÉLÉGUES'!$C$37))</f>
        <v>0</v>
      </c>
      <c r="AE2007" s="455">
        <f t="shared" si="329"/>
        <v>5.5E-2</v>
      </c>
      <c r="AF2007" s="456">
        <f t="shared" si="326"/>
        <v>0</v>
      </c>
      <c r="AG2007" s="457">
        <f t="shared" si="327"/>
        <v>0</v>
      </c>
      <c r="AH2007" s="447"/>
      <c r="AI2007" s="447"/>
      <c r="AJ2007" s="447"/>
    </row>
    <row r="2008" spans="1:36" s="408" customFormat="1" ht="12" customHeight="1" x14ac:dyDescent="0.15">
      <c r="A2008" s="571">
        <v>9782747091381</v>
      </c>
      <c r="B2008" s="768"/>
      <c r="C2008" s="559" t="s">
        <v>697</v>
      </c>
      <c r="D2008" s="559" t="s">
        <v>403</v>
      </c>
      <c r="E2008" s="559" t="s">
        <v>1741</v>
      </c>
      <c r="F2008" s="559" t="s">
        <v>260</v>
      </c>
      <c r="G2008" s="559" t="s">
        <v>1431</v>
      </c>
      <c r="H2008" s="542">
        <f>VLOOKUP(A2008,'02.04.2024'!$A$2:$D$70989,3,FALSE)</f>
        <v>628</v>
      </c>
      <c r="I2008" s="539"/>
      <c r="J2008" s="547">
        <v>300</v>
      </c>
      <c r="K2008" s="560"/>
      <c r="L2008" s="560"/>
      <c r="M2008" s="560">
        <v>43201</v>
      </c>
      <c r="N2008" s="560"/>
      <c r="O2008" s="542">
        <v>9782747091381</v>
      </c>
      <c r="P2008" s="573" t="s">
        <v>502</v>
      </c>
      <c r="Q2008" s="542">
        <v>4030989</v>
      </c>
      <c r="R2008" s="549">
        <v>11.9</v>
      </c>
      <c r="S2008" s="549">
        <f t="shared" si="325"/>
        <v>9.9166666666666679</v>
      </c>
      <c r="T2008" s="574">
        <v>0.2</v>
      </c>
      <c r="U2008" s="1081"/>
      <c r="V2008" s="551">
        <f t="shared" si="330"/>
        <v>0</v>
      </c>
      <c r="W2008" s="552">
        <f t="shared" si="328"/>
        <v>0</v>
      </c>
      <c r="X2008" s="402"/>
      <c r="Y2008" s="402"/>
      <c r="Z2008" s="402"/>
      <c r="AA2008" s="402"/>
      <c r="AB2008" s="402"/>
      <c r="AC2008" s="564">
        <f t="shared" si="331"/>
        <v>0</v>
      </c>
      <c r="AD2008" s="565">
        <f>IF($AC$2430&lt;85,AC2008,AC2008-(AC2008*'EN-TÊTE DÉLÉGUES'!$C$37))</f>
        <v>0</v>
      </c>
      <c r="AE2008" s="566">
        <f t="shared" si="329"/>
        <v>0.2</v>
      </c>
      <c r="AF2008" s="567">
        <f t="shared" si="326"/>
        <v>0</v>
      </c>
      <c r="AG2008" s="568">
        <f t="shared" si="327"/>
        <v>0</v>
      </c>
    </row>
    <row r="2009" spans="1:36" s="408" customFormat="1" ht="12" customHeight="1" x14ac:dyDescent="0.15">
      <c r="A2009" s="683">
        <v>9782747035415</v>
      </c>
      <c r="B2009" s="684"/>
      <c r="C2009" s="686" t="s">
        <v>697</v>
      </c>
      <c r="D2009" s="686" t="s">
        <v>274</v>
      </c>
      <c r="E2009" s="686" t="s">
        <v>1741</v>
      </c>
      <c r="F2009" s="686" t="s">
        <v>74</v>
      </c>
      <c r="G2009" s="686" t="s">
        <v>883</v>
      </c>
      <c r="H2009" s="687">
        <f>VLOOKUP(A2009,'02.04.2024'!$A$2:$D$70989,3,FALSE)</f>
        <v>13711</v>
      </c>
      <c r="I2009" s="688"/>
      <c r="J2009" s="688">
        <v>200</v>
      </c>
      <c r="K2009" s="689"/>
      <c r="L2009" s="689"/>
      <c r="M2009" s="689">
        <v>40646</v>
      </c>
      <c r="N2009" s="689"/>
      <c r="O2009" s="690">
        <v>9782747035415</v>
      </c>
      <c r="P2009" s="691" t="s">
        <v>75</v>
      </c>
      <c r="Q2009" s="690">
        <v>3477379</v>
      </c>
      <c r="R2009" s="692">
        <v>11.5</v>
      </c>
      <c r="S2009" s="692">
        <f t="shared" si="325"/>
        <v>10.900473933649289</v>
      </c>
      <c r="T2009" s="693">
        <v>5.5E-2</v>
      </c>
      <c r="U2009" s="1083"/>
      <c r="V2009" s="694">
        <f t="shared" si="330"/>
        <v>0</v>
      </c>
      <c r="W2009" s="695">
        <f t="shared" si="328"/>
        <v>0</v>
      </c>
      <c r="X2009" s="402"/>
      <c r="Y2009" s="402"/>
      <c r="Z2009" s="402"/>
      <c r="AA2009" s="402"/>
      <c r="AB2009" s="402"/>
      <c r="AC2009" s="403">
        <f t="shared" si="331"/>
        <v>0</v>
      </c>
      <c r="AD2009" s="404">
        <f>IF($AC$2430&lt;85,AC2009,AC2009-(AC2009*'EN-TÊTE DÉLÉGUES'!$C$37))</f>
        <v>0</v>
      </c>
      <c r="AE2009" s="405">
        <f t="shared" si="329"/>
        <v>5.5E-2</v>
      </c>
      <c r="AF2009" s="406">
        <f t="shared" si="326"/>
        <v>0</v>
      </c>
      <c r="AG2009" s="407">
        <f t="shared" si="327"/>
        <v>0</v>
      </c>
    </row>
    <row r="2010" spans="1:36" s="408" customFormat="1" ht="12" customHeight="1" x14ac:dyDescent="0.15">
      <c r="A2010" s="683">
        <v>9782747039796</v>
      </c>
      <c r="B2010" s="684"/>
      <c r="C2010" s="686" t="s">
        <v>697</v>
      </c>
      <c r="D2010" s="686" t="s">
        <v>274</v>
      </c>
      <c r="E2010" s="686" t="s">
        <v>1741</v>
      </c>
      <c r="F2010" s="686" t="s">
        <v>74</v>
      </c>
      <c r="G2010" s="686" t="s">
        <v>884</v>
      </c>
      <c r="H2010" s="687">
        <f>VLOOKUP(A2010,'02.04.2024'!$A$2:$D$70989,3,FALSE)</f>
        <v>14636</v>
      </c>
      <c r="I2010" s="688"/>
      <c r="J2010" s="688">
        <v>200</v>
      </c>
      <c r="K2010" s="689"/>
      <c r="L2010" s="689"/>
      <c r="M2010" s="689">
        <v>40940</v>
      </c>
      <c r="N2010" s="689"/>
      <c r="O2010" s="690">
        <v>9782747039796</v>
      </c>
      <c r="P2010" s="691" t="s">
        <v>97</v>
      </c>
      <c r="Q2010" s="690">
        <v>3481025</v>
      </c>
      <c r="R2010" s="692">
        <v>11.5</v>
      </c>
      <c r="S2010" s="692">
        <f t="shared" si="325"/>
        <v>10.900473933649289</v>
      </c>
      <c r="T2010" s="693">
        <v>5.5E-2</v>
      </c>
      <c r="U2010" s="1083"/>
      <c r="V2010" s="694">
        <f t="shared" si="330"/>
        <v>0</v>
      </c>
      <c r="W2010" s="695">
        <f t="shared" si="328"/>
        <v>0</v>
      </c>
      <c r="X2010" s="402"/>
      <c r="Y2010" s="402"/>
      <c r="Z2010" s="402"/>
      <c r="AA2010" s="402"/>
      <c r="AB2010" s="402"/>
      <c r="AC2010" s="403">
        <f t="shared" si="331"/>
        <v>0</v>
      </c>
      <c r="AD2010" s="404">
        <f>IF($AC$2430&lt;85,AC2010,AC2010-(AC2010*'EN-TÊTE DÉLÉGUES'!$C$37))</f>
        <v>0</v>
      </c>
      <c r="AE2010" s="405">
        <f t="shared" si="329"/>
        <v>5.5E-2</v>
      </c>
      <c r="AF2010" s="406">
        <f t="shared" si="326"/>
        <v>0</v>
      </c>
      <c r="AG2010" s="407">
        <f t="shared" si="327"/>
        <v>0</v>
      </c>
    </row>
    <row r="2011" spans="1:36" s="408" customFormat="1" ht="12" customHeight="1" x14ac:dyDescent="0.15">
      <c r="A2011" s="683">
        <v>9782747046237</v>
      </c>
      <c r="B2011" s="684"/>
      <c r="C2011" s="686" t="s">
        <v>697</v>
      </c>
      <c r="D2011" s="686" t="s">
        <v>274</v>
      </c>
      <c r="E2011" s="686" t="s">
        <v>1741</v>
      </c>
      <c r="F2011" s="686" t="s">
        <v>74</v>
      </c>
      <c r="G2011" s="686" t="s">
        <v>885</v>
      </c>
      <c r="H2011" s="687">
        <f>VLOOKUP(A2011,'02.04.2024'!$A$2:$D$70989,3,FALSE)</f>
        <v>4178</v>
      </c>
      <c r="I2011" s="688"/>
      <c r="J2011" s="688">
        <v>200</v>
      </c>
      <c r="K2011" s="689"/>
      <c r="L2011" s="689"/>
      <c r="M2011" s="689">
        <v>41346</v>
      </c>
      <c r="N2011" s="689"/>
      <c r="O2011" s="690">
        <v>9782747046237</v>
      </c>
      <c r="P2011" s="691" t="s">
        <v>83</v>
      </c>
      <c r="Q2011" s="690">
        <v>3400306</v>
      </c>
      <c r="R2011" s="692">
        <v>11.5</v>
      </c>
      <c r="S2011" s="692">
        <f t="shared" si="325"/>
        <v>10.900473933649289</v>
      </c>
      <c r="T2011" s="693">
        <v>5.5E-2</v>
      </c>
      <c r="U2011" s="1083"/>
      <c r="V2011" s="694">
        <f t="shared" si="330"/>
        <v>0</v>
      </c>
      <c r="W2011" s="695">
        <f t="shared" si="328"/>
        <v>0</v>
      </c>
      <c r="X2011" s="402"/>
      <c r="Y2011" s="402"/>
      <c r="Z2011" s="402"/>
      <c r="AA2011" s="402"/>
      <c r="AB2011" s="402"/>
      <c r="AC2011" s="403">
        <f t="shared" si="331"/>
        <v>0</v>
      </c>
      <c r="AD2011" s="404">
        <f>IF($AC$2430&lt;85,AC2011,AC2011-(AC2011*'EN-TÊTE DÉLÉGUES'!$C$37))</f>
        <v>0</v>
      </c>
      <c r="AE2011" s="405">
        <f t="shared" si="329"/>
        <v>5.5E-2</v>
      </c>
      <c r="AF2011" s="406">
        <f t="shared" si="326"/>
        <v>0</v>
      </c>
      <c r="AG2011" s="407">
        <f t="shared" si="327"/>
        <v>0</v>
      </c>
    </row>
    <row r="2012" spans="1:36" s="408" customFormat="1" ht="12" customHeight="1" x14ac:dyDescent="0.15">
      <c r="A2012" s="683">
        <v>9782747049627</v>
      </c>
      <c r="B2012" s="684"/>
      <c r="C2012" s="686" t="s">
        <v>697</v>
      </c>
      <c r="D2012" s="686" t="s">
        <v>274</v>
      </c>
      <c r="E2012" s="686" t="s">
        <v>1741</v>
      </c>
      <c r="F2012" s="686" t="s">
        <v>74</v>
      </c>
      <c r="G2012" s="686" t="s">
        <v>886</v>
      </c>
      <c r="H2012" s="687">
        <f>VLOOKUP(A2012,'02.04.2024'!$A$2:$D$70989,3,FALSE)</f>
        <v>8740</v>
      </c>
      <c r="I2012" s="688"/>
      <c r="J2012" s="688">
        <v>200</v>
      </c>
      <c r="K2012" s="689"/>
      <c r="L2012" s="689"/>
      <c r="M2012" s="689">
        <v>41668</v>
      </c>
      <c r="N2012" s="689"/>
      <c r="O2012" s="690">
        <v>9782747049627</v>
      </c>
      <c r="P2012" s="691" t="s">
        <v>118</v>
      </c>
      <c r="Q2012" s="690">
        <v>3400454</v>
      </c>
      <c r="R2012" s="692">
        <v>11.5</v>
      </c>
      <c r="S2012" s="692">
        <f t="shared" si="325"/>
        <v>10.900473933649289</v>
      </c>
      <c r="T2012" s="693">
        <v>5.5E-2</v>
      </c>
      <c r="U2012" s="1083"/>
      <c r="V2012" s="694">
        <f t="shared" si="330"/>
        <v>0</v>
      </c>
      <c r="W2012" s="695">
        <f t="shared" si="328"/>
        <v>0</v>
      </c>
      <c r="X2012" s="402"/>
      <c r="Y2012" s="402"/>
      <c r="Z2012" s="402"/>
      <c r="AA2012" s="402"/>
      <c r="AB2012" s="402"/>
      <c r="AC2012" s="403">
        <f t="shared" si="331"/>
        <v>0</v>
      </c>
      <c r="AD2012" s="404">
        <f>IF($AC$2430&lt;85,AC2012,AC2012-(AC2012*'EN-TÊTE DÉLÉGUES'!$C$37))</f>
        <v>0</v>
      </c>
      <c r="AE2012" s="405">
        <f t="shared" si="329"/>
        <v>5.5E-2</v>
      </c>
      <c r="AF2012" s="406">
        <f t="shared" si="326"/>
        <v>0</v>
      </c>
      <c r="AG2012" s="407">
        <f t="shared" si="327"/>
        <v>0</v>
      </c>
    </row>
    <row r="2013" spans="1:36" s="408" customFormat="1" ht="12" customHeight="1" x14ac:dyDescent="0.15">
      <c r="A2013" s="683">
        <v>9782747055536</v>
      </c>
      <c r="B2013" s="684"/>
      <c r="C2013" s="686" t="s">
        <v>697</v>
      </c>
      <c r="D2013" s="686" t="s">
        <v>274</v>
      </c>
      <c r="E2013" s="686" t="s">
        <v>1741</v>
      </c>
      <c r="F2013" s="686" t="s">
        <v>74</v>
      </c>
      <c r="G2013" s="686" t="s">
        <v>1445</v>
      </c>
      <c r="H2013" s="687">
        <f>VLOOKUP(A2013,'02.04.2024'!$A$2:$D$70989,3,FALSE)</f>
        <v>2763</v>
      </c>
      <c r="I2013" s="688"/>
      <c r="J2013" s="688">
        <v>200</v>
      </c>
      <c r="K2013" s="689"/>
      <c r="L2013" s="689"/>
      <c r="M2013" s="689">
        <v>42109</v>
      </c>
      <c r="N2013" s="689"/>
      <c r="O2013" s="690">
        <v>9782747055536</v>
      </c>
      <c r="P2013" s="691" t="s">
        <v>159</v>
      </c>
      <c r="Q2013" s="690">
        <v>6788963</v>
      </c>
      <c r="R2013" s="692">
        <v>11.5</v>
      </c>
      <c r="S2013" s="692">
        <f t="shared" si="325"/>
        <v>10.900473933649289</v>
      </c>
      <c r="T2013" s="693">
        <v>5.5E-2</v>
      </c>
      <c r="U2013" s="1083"/>
      <c r="V2013" s="694">
        <f t="shared" si="330"/>
        <v>0</v>
      </c>
      <c r="W2013" s="695">
        <f t="shared" si="328"/>
        <v>0</v>
      </c>
      <c r="X2013" s="402"/>
      <c r="Y2013" s="402"/>
      <c r="Z2013" s="402"/>
      <c r="AA2013" s="402"/>
      <c r="AB2013" s="402"/>
      <c r="AC2013" s="403">
        <f t="shared" si="331"/>
        <v>0</v>
      </c>
      <c r="AD2013" s="404">
        <f>IF($AC$2430&lt;85,AC2013,AC2013-(AC2013*'EN-TÊTE DÉLÉGUES'!$C$37))</f>
        <v>0</v>
      </c>
      <c r="AE2013" s="405">
        <f t="shared" si="329"/>
        <v>5.5E-2</v>
      </c>
      <c r="AF2013" s="406">
        <f t="shared" si="326"/>
        <v>0</v>
      </c>
      <c r="AG2013" s="407">
        <f t="shared" si="327"/>
        <v>0</v>
      </c>
    </row>
    <row r="2014" spans="1:36" s="408" customFormat="1" ht="12" customHeight="1" x14ac:dyDescent="0.15">
      <c r="A2014" s="683">
        <v>9782747059237</v>
      </c>
      <c r="B2014" s="684"/>
      <c r="C2014" s="686" t="s">
        <v>697</v>
      </c>
      <c r="D2014" s="686" t="s">
        <v>274</v>
      </c>
      <c r="E2014" s="686" t="s">
        <v>1741</v>
      </c>
      <c r="F2014" s="686" t="s">
        <v>74</v>
      </c>
      <c r="G2014" s="686" t="s">
        <v>887</v>
      </c>
      <c r="H2014" s="687">
        <f>VLOOKUP(A2014,'02.04.2024'!$A$2:$D$70989,3,FALSE)</f>
        <v>8705</v>
      </c>
      <c r="I2014" s="688"/>
      <c r="J2014" s="688">
        <v>200</v>
      </c>
      <c r="K2014" s="689"/>
      <c r="L2014" s="689"/>
      <c r="M2014" s="689">
        <v>42403</v>
      </c>
      <c r="N2014" s="689"/>
      <c r="O2014" s="690">
        <v>9782747059237</v>
      </c>
      <c r="P2014" s="691" t="s">
        <v>227</v>
      </c>
      <c r="Q2014" s="690">
        <v>2450268</v>
      </c>
      <c r="R2014" s="692">
        <v>11.5</v>
      </c>
      <c r="S2014" s="692">
        <f t="shared" si="325"/>
        <v>10.900473933649289</v>
      </c>
      <c r="T2014" s="693">
        <v>5.5E-2</v>
      </c>
      <c r="U2014" s="1083"/>
      <c r="V2014" s="694">
        <f t="shared" si="330"/>
        <v>0</v>
      </c>
      <c r="W2014" s="695">
        <f t="shared" si="328"/>
        <v>0</v>
      </c>
      <c r="X2014" s="402"/>
      <c r="Y2014" s="402"/>
      <c r="Z2014" s="402"/>
      <c r="AA2014" s="402"/>
      <c r="AB2014" s="402"/>
      <c r="AC2014" s="403">
        <f t="shared" si="331"/>
        <v>0</v>
      </c>
      <c r="AD2014" s="404">
        <f>IF($AC$2430&lt;85,AC2014,AC2014-(AC2014*'EN-TÊTE DÉLÉGUES'!$C$37))</f>
        <v>0</v>
      </c>
      <c r="AE2014" s="405">
        <f t="shared" si="329"/>
        <v>5.5E-2</v>
      </c>
      <c r="AF2014" s="406">
        <f t="shared" si="326"/>
        <v>0</v>
      </c>
      <c r="AG2014" s="407">
        <f t="shared" si="327"/>
        <v>0</v>
      </c>
    </row>
    <row r="2015" spans="1:36" s="408" customFormat="1" ht="12" customHeight="1" x14ac:dyDescent="0.15">
      <c r="A2015" s="683">
        <v>9782747072397</v>
      </c>
      <c r="B2015" s="684"/>
      <c r="C2015" s="686" t="s">
        <v>697</v>
      </c>
      <c r="D2015" s="686" t="s">
        <v>274</v>
      </c>
      <c r="E2015" s="686" t="s">
        <v>1741</v>
      </c>
      <c r="F2015" s="686" t="s">
        <v>74</v>
      </c>
      <c r="G2015" s="686" t="s">
        <v>888</v>
      </c>
      <c r="H2015" s="687">
        <f>VLOOKUP(A2015,'02.04.2024'!$A$2:$D$70989,3,FALSE)</f>
        <v>2008</v>
      </c>
      <c r="I2015" s="688"/>
      <c r="J2015" s="688">
        <v>200</v>
      </c>
      <c r="K2015" s="689"/>
      <c r="L2015" s="689"/>
      <c r="M2015" s="689">
        <v>42781</v>
      </c>
      <c r="N2015" s="689"/>
      <c r="O2015" s="690">
        <v>9782747072397</v>
      </c>
      <c r="P2015" s="691" t="s">
        <v>315</v>
      </c>
      <c r="Q2015" s="690">
        <v>5409383</v>
      </c>
      <c r="R2015" s="692">
        <v>11.5</v>
      </c>
      <c r="S2015" s="692">
        <f t="shared" si="325"/>
        <v>10.900473933649289</v>
      </c>
      <c r="T2015" s="693">
        <v>5.5E-2</v>
      </c>
      <c r="U2015" s="1083"/>
      <c r="V2015" s="694">
        <f t="shared" si="330"/>
        <v>0</v>
      </c>
      <c r="W2015" s="695">
        <f t="shared" si="328"/>
        <v>0</v>
      </c>
      <c r="X2015" s="402"/>
      <c r="Y2015" s="402"/>
      <c r="Z2015" s="402"/>
      <c r="AA2015" s="402"/>
      <c r="AB2015" s="402"/>
      <c r="AC2015" s="403">
        <f t="shared" si="331"/>
        <v>0</v>
      </c>
      <c r="AD2015" s="404">
        <f>IF($AC$2430&lt;85,AC2015,AC2015-(AC2015*'EN-TÊTE DÉLÉGUES'!$C$37))</f>
        <v>0</v>
      </c>
      <c r="AE2015" s="405">
        <f t="shared" si="329"/>
        <v>5.5E-2</v>
      </c>
      <c r="AF2015" s="406">
        <f t="shared" si="326"/>
        <v>0</v>
      </c>
      <c r="AG2015" s="407">
        <f t="shared" si="327"/>
        <v>0</v>
      </c>
    </row>
    <row r="2016" spans="1:36" s="408" customFormat="1" ht="12" customHeight="1" x14ac:dyDescent="0.15">
      <c r="A2016" s="683">
        <v>9782747085946</v>
      </c>
      <c r="B2016" s="684"/>
      <c r="C2016" s="686" t="s">
        <v>697</v>
      </c>
      <c r="D2016" s="686" t="s">
        <v>274</v>
      </c>
      <c r="E2016" s="686" t="s">
        <v>1741</v>
      </c>
      <c r="F2016" s="686" t="s">
        <v>74</v>
      </c>
      <c r="G2016" s="686" t="s">
        <v>1446</v>
      </c>
      <c r="H2016" s="687">
        <f>VLOOKUP(A2016,'02.04.2024'!$A$2:$D$70989,3,FALSE)</f>
        <v>2313</v>
      </c>
      <c r="I2016" s="688"/>
      <c r="J2016" s="688">
        <v>200</v>
      </c>
      <c r="K2016" s="689"/>
      <c r="L2016" s="689"/>
      <c r="M2016" s="689">
        <v>43138</v>
      </c>
      <c r="N2016" s="689"/>
      <c r="O2016" s="690">
        <v>9782747085946</v>
      </c>
      <c r="P2016" s="691" t="s">
        <v>485</v>
      </c>
      <c r="Q2016" s="690">
        <v>7887761</v>
      </c>
      <c r="R2016" s="692">
        <v>11.5</v>
      </c>
      <c r="S2016" s="692">
        <f t="shared" si="325"/>
        <v>10.900473933649289</v>
      </c>
      <c r="T2016" s="693">
        <v>5.5E-2</v>
      </c>
      <c r="U2016" s="1083"/>
      <c r="V2016" s="694">
        <f t="shared" si="330"/>
        <v>0</v>
      </c>
      <c r="W2016" s="695">
        <f t="shared" si="328"/>
        <v>0</v>
      </c>
      <c r="X2016" s="402"/>
      <c r="Y2016" s="402"/>
      <c r="Z2016" s="402"/>
      <c r="AA2016" s="402"/>
      <c r="AB2016" s="402"/>
      <c r="AC2016" s="403">
        <f t="shared" si="331"/>
        <v>0</v>
      </c>
      <c r="AD2016" s="404">
        <f>IF($AC$2430&lt;85,AC2016,AC2016-(AC2016*'EN-TÊTE DÉLÉGUES'!$C$37))</f>
        <v>0</v>
      </c>
      <c r="AE2016" s="405">
        <f t="shared" si="329"/>
        <v>5.5E-2</v>
      </c>
      <c r="AF2016" s="406">
        <f t="shared" si="326"/>
        <v>0</v>
      </c>
      <c r="AG2016" s="407">
        <f t="shared" si="327"/>
        <v>0</v>
      </c>
    </row>
    <row r="2017" spans="1:36" s="408" customFormat="1" ht="12" customHeight="1" x14ac:dyDescent="0.15">
      <c r="A2017" s="683">
        <v>9791036305375</v>
      </c>
      <c r="B2017" s="684"/>
      <c r="C2017" s="686" t="s">
        <v>697</v>
      </c>
      <c r="D2017" s="686" t="s">
        <v>274</v>
      </c>
      <c r="E2017" s="686" t="s">
        <v>1741</v>
      </c>
      <c r="F2017" s="686" t="s">
        <v>74</v>
      </c>
      <c r="G2017" s="686" t="s">
        <v>1177</v>
      </c>
      <c r="H2017" s="687">
        <f>VLOOKUP(A2017,'02.04.2024'!$A$2:$D$70989,3,FALSE)</f>
        <v>1672</v>
      </c>
      <c r="I2017" s="688"/>
      <c r="J2017" s="688">
        <v>200</v>
      </c>
      <c r="K2017" s="689"/>
      <c r="L2017" s="689"/>
      <c r="M2017" s="689">
        <v>43502</v>
      </c>
      <c r="N2017" s="689"/>
      <c r="O2017" s="690">
        <v>9791036305375</v>
      </c>
      <c r="P2017" s="691" t="s">
        <v>922</v>
      </c>
      <c r="Q2017" s="690">
        <v>6407250</v>
      </c>
      <c r="R2017" s="692">
        <v>11.5</v>
      </c>
      <c r="S2017" s="692">
        <f t="shared" si="325"/>
        <v>10.900473933649289</v>
      </c>
      <c r="T2017" s="693">
        <v>5.5E-2</v>
      </c>
      <c r="U2017" s="1083"/>
      <c r="V2017" s="694">
        <f t="shared" si="330"/>
        <v>0</v>
      </c>
      <c r="W2017" s="695">
        <f t="shared" si="328"/>
        <v>0</v>
      </c>
      <c r="X2017" s="402"/>
      <c r="Y2017" s="402"/>
      <c r="Z2017" s="402"/>
      <c r="AA2017" s="402"/>
      <c r="AB2017" s="402"/>
      <c r="AC2017" s="403">
        <f t="shared" si="331"/>
        <v>0</v>
      </c>
      <c r="AD2017" s="404">
        <f>IF($AC$2430&lt;85,AC2017,AC2017-(AC2017*'EN-TÊTE DÉLÉGUES'!$C$37))</f>
        <v>0</v>
      </c>
      <c r="AE2017" s="405">
        <f t="shared" si="329"/>
        <v>5.5E-2</v>
      </c>
      <c r="AF2017" s="406">
        <f t="shared" si="326"/>
        <v>0</v>
      </c>
      <c r="AG2017" s="407">
        <f t="shared" si="327"/>
        <v>0</v>
      </c>
    </row>
    <row r="2018" spans="1:36" s="408" customFormat="1" ht="12" customHeight="1" x14ac:dyDescent="0.15">
      <c r="A2018" s="683">
        <v>9791036314889</v>
      </c>
      <c r="B2018" s="684"/>
      <c r="C2018" s="686" t="s">
        <v>697</v>
      </c>
      <c r="D2018" s="686" t="s">
        <v>274</v>
      </c>
      <c r="E2018" s="686" t="s">
        <v>1741</v>
      </c>
      <c r="F2018" s="686" t="s">
        <v>74</v>
      </c>
      <c r="G2018" s="686" t="s">
        <v>2091</v>
      </c>
      <c r="H2018" s="687">
        <f>VLOOKUP(A2018,'02.04.2024'!$A$2:$D$70989,3,FALSE)</f>
        <v>3344</v>
      </c>
      <c r="I2018" s="688"/>
      <c r="J2018" s="688">
        <v>200</v>
      </c>
      <c r="K2018" s="689"/>
      <c r="L2018" s="689"/>
      <c r="M2018" s="689">
        <v>43992</v>
      </c>
      <c r="N2018" s="689"/>
      <c r="O2018" s="690">
        <v>9791036314889</v>
      </c>
      <c r="P2018" s="691" t="s">
        <v>1783</v>
      </c>
      <c r="Q2018" s="690">
        <v>8880963</v>
      </c>
      <c r="R2018" s="692">
        <v>10.5</v>
      </c>
      <c r="S2018" s="692">
        <f t="shared" si="325"/>
        <v>9.9526066350710902</v>
      </c>
      <c r="T2018" s="693">
        <v>5.5E-2</v>
      </c>
      <c r="U2018" s="1083"/>
      <c r="V2018" s="694">
        <f t="shared" si="330"/>
        <v>0</v>
      </c>
      <c r="W2018" s="695">
        <f t="shared" si="328"/>
        <v>0</v>
      </c>
      <c r="X2018" s="402"/>
      <c r="Y2018" s="402"/>
      <c r="Z2018" s="402"/>
      <c r="AA2018" s="402"/>
      <c r="AB2018" s="402"/>
      <c r="AC2018" s="403">
        <f t="shared" si="331"/>
        <v>0</v>
      </c>
      <c r="AD2018" s="404">
        <f>IF($AC$2430&lt;85,AC2018,AC2018-(AC2018*'EN-TÊTE DÉLÉGUES'!$C$37))</f>
        <v>0</v>
      </c>
      <c r="AE2018" s="405">
        <f t="shared" si="329"/>
        <v>5.5E-2</v>
      </c>
      <c r="AF2018" s="406">
        <f t="shared" si="326"/>
        <v>0</v>
      </c>
      <c r="AG2018" s="407">
        <f t="shared" si="327"/>
        <v>0</v>
      </c>
    </row>
    <row r="2019" spans="1:36" s="408" customFormat="1" ht="12" customHeight="1" x14ac:dyDescent="0.15">
      <c r="A2019" s="683">
        <v>9791036325489</v>
      </c>
      <c r="B2019" s="684"/>
      <c r="C2019" s="686" t="s">
        <v>697</v>
      </c>
      <c r="D2019" s="686" t="s">
        <v>274</v>
      </c>
      <c r="E2019" s="686" t="s">
        <v>1741</v>
      </c>
      <c r="F2019" s="686" t="s">
        <v>74</v>
      </c>
      <c r="G2019" s="686" t="s">
        <v>2465</v>
      </c>
      <c r="H2019" s="687">
        <f>VLOOKUP(A2019,'02.04.2024'!$A$2:$D$70989,3,FALSE)</f>
        <v>1879</v>
      </c>
      <c r="I2019" s="688"/>
      <c r="J2019" s="688">
        <v>200</v>
      </c>
      <c r="K2019" s="689"/>
      <c r="L2019" s="689"/>
      <c r="M2019" s="689">
        <v>44307</v>
      </c>
      <c r="N2019" s="689"/>
      <c r="O2019" s="690">
        <v>9791036325489</v>
      </c>
      <c r="P2019" s="691" t="s">
        <v>2464</v>
      </c>
      <c r="Q2019" s="690">
        <v>8325030</v>
      </c>
      <c r="R2019" s="692">
        <v>10.5</v>
      </c>
      <c r="S2019" s="692">
        <f t="shared" si="325"/>
        <v>9.9526066350710902</v>
      </c>
      <c r="T2019" s="693">
        <v>5.5E-2</v>
      </c>
      <c r="U2019" s="1083"/>
      <c r="V2019" s="694">
        <f t="shared" si="330"/>
        <v>0</v>
      </c>
      <c r="W2019" s="695">
        <f t="shared" si="328"/>
        <v>0</v>
      </c>
      <c r="X2019" s="402"/>
      <c r="Y2019" s="402"/>
      <c r="Z2019" s="402"/>
      <c r="AA2019" s="402"/>
      <c r="AB2019" s="402"/>
      <c r="AC2019" s="403">
        <f t="shared" si="331"/>
        <v>0</v>
      </c>
      <c r="AD2019" s="404">
        <f>IF($AC$2430&lt;85,AC2019,AC2019-(AC2019*'EN-TÊTE DÉLÉGUES'!$C$37))</f>
        <v>0</v>
      </c>
      <c r="AE2019" s="405">
        <f t="shared" si="329"/>
        <v>5.5E-2</v>
      </c>
      <c r="AF2019" s="406">
        <f t="shared" si="326"/>
        <v>0</v>
      </c>
      <c r="AG2019" s="407">
        <f t="shared" si="327"/>
        <v>0</v>
      </c>
    </row>
    <row r="2020" spans="1:36" s="408" customFormat="1" ht="12" customHeight="1" x14ac:dyDescent="0.15">
      <c r="A2020" s="683">
        <v>9791036333125</v>
      </c>
      <c r="B2020" s="684"/>
      <c r="C2020" s="686" t="s">
        <v>697</v>
      </c>
      <c r="D2020" s="686" t="s">
        <v>274</v>
      </c>
      <c r="E2020" s="686" t="s">
        <v>1741</v>
      </c>
      <c r="F2020" s="686" t="s">
        <v>74</v>
      </c>
      <c r="G2020" s="686" t="s">
        <v>3947</v>
      </c>
      <c r="H2020" s="687">
        <f>VLOOKUP(A2020,'02.04.2024'!$A$2:$D$70989,3,FALSE)</f>
        <v>4120</v>
      </c>
      <c r="I2020" s="688"/>
      <c r="J2020" s="688">
        <v>200</v>
      </c>
      <c r="K2020" s="689"/>
      <c r="L2020" s="689"/>
      <c r="M2020" s="689">
        <v>44727</v>
      </c>
      <c r="N2020" s="689"/>
      <c r="O2020" s="690">
        <v>9791036333125</v>
      </c>
      <c r="P2020" s="691" t="s">
        <v>3462</v>
      </c>
      <c r="Q2020" s="690">
        <v>4828990</v>
      </c>
      <c r="R2020" s="692">
        <v>10.5</v>
      </c>
      <c r="S2020" s="692">
        <f t="shared" si="325"/>
        <v>9.9526066350710902</v>
      </c>
      <c r="T2020" s="693">
        <v>5.5E-2</v>
      </c>
      <c r="U2020" s="1083"/>
      <c r="V2020" s="694">
        <f t="shared" si="330"/>
        <v>0</v>
      </c>
      <c r="W2020" s="695">
        <f t="shared" si="328"/>
        <v>0</v>
      </c>
      <c r="X2020" s="402"/>
      <c r="Y2020" s="402"/>
      <c r="Z2020" s="402"/>
      <c r="AA2020" s="402"/>
      <c r="AB2020" s="402"/>
      <c r="AC2020" s="453">
        <f t="shared" si="331"/>
        <v>0</v>
      </c>
      <c r="AD2020" s="454">
        <f>IF($AC$2430&lt;85,AC2020,AC2020-(AC2020*'EN-TÊTE DÉLÉGUES'!$C$37))</f>
        <v>0</v>
      </c>
      <c r="AE2020" s="455">
        <f t="shared" si="329"/>
        <v>5.5E-2</v>
      </c>
      <c r="AF2020" s="456">
        <f t="shared" si="326"/>
        <v>0</v>
      </c>
      <c r="AG2020" s="457">
        <f t="shared" si="327"/>
        <v>0</v>
      </c>
    </row>
    <row r="2021" spans="1:36" s="446" customFormat="1" ht="12" customHeight="1" x14ac:dyDescent="0.15">
      <c r="A2021" s="715">
        <v>9791036348020</v>
      </c>
      <c r="B2021" s="726"/>
      <c r="C2021" s="717" t="s">
        <v>697</v>
      </c>
      <c r="D2021" s="717" t="s">
        <v>274</v>
      </c>
      <c r="E2021" s="717" t="s">
        <v>1741</v>
      </c>
      <c r="F2021" s="717" t="s">
        <v>74</v>
      </c>
      <c r="G2021" s="717" t="s">
        <v>4191</v>
      </c>
      <c r="H2021" s="718">
        <f>VLOOKUP(A2021,'02.04.2024'!$A$2:$D$70989,3,FALSE)</f>
        <v>5433</v>
      </c>
      <c r="I2021" s="716"/>
      <c r="J2021" s="716">
        <v>200</v>
      </c>
      <c r="K2021" s="719"/>
      <c r="L2021" s="735"/>
      <c r="M2021" s="719">
        <v>45098</v>
      </c>
      <c r="N2021" s="766" t="s">
        <v>1811</v>
      </c>
      <c r="O2021" s="715">
        <v>9791036348020</v>
      </c>
      <c r="P2021" s="719" t="s">
        <v>4192</v>
      </c>
      <c r="Q2021" s="729">
        <v>3913842</v>
      </c>
      <c r="R2021" s="736">
        <v>10.5</v>
      </c>
      <c r="S2021" s="722">
        <f t="shared" si="325"/>
        <v>9.9526066350710902</v>
      </c>
      <c r="T2021" s="767">
        <v>5.5E-2</v>
      </c>
      <c r="U2021" s="1094"/>
      <c r="V2021" s="724">
        <f t="shared" si="330"/>
        <v>0</v>
      </c>
      <c r="W2021" s="725">
        <f t="shared" si="328"/>
        <v>0</v>
      </c>
      <c r="X2021" s="440"/>
      <c r="Y2021" s="440"/>
      <c r="Z2021" s="440"/>
      <c r="AA2021" s="440"/>
      <c r="AB2021" s="440"/>
      <c r="AC2021" s="453">
        <f t="shared" si="331"/>
        <v>0</v>
      </c>
      <c r="AD2021" s="454">
        <f>IF($AC$2430&lt;85,AC2021,AC2021-(AC2021*'EN-TÊTE DÉLÉGUES'!$C$37))</f>
        <v>0</v>
      </c>
      <c r="AE2021" s="455">
        <f t="shared" si="329"/>
        <v>5.5E-2</v>
      </c>
      <c r="AF2021" s="456">
        <f t="shared" si="326"/>
        <v>0</v>
      </c>
      <c r="AG2021" s="457">
        <f t="shared" si="327"/>
        <v>0</v>
      </c>
    </row>
    <row r="2022" spans="1:36" ht="12" customHeight="1" x14ac:dyDescent="0.15">
      <c r="A2022" s="107">
        <v>9791036362354</v>
      </c>
      <c r="B2022" s="109"/>
      <c r="C2022" s="108" t="s">
        <v>697</v>
      </c>
      <c r="D2022" s="108" t="s">
        <v>274</v>
      </c>
      <c r="E2022" s="108" t="s">
        <v>1741</v>
      </c>
      <c r="F2022" s="108" t="s">
        <v>74</v>
      </c>
      <c r="G2022" s="108" t="s">
        <v>5348</v>
      </c>
      <c r="H2022" s="228">
        <f>VLOOKUP(A2022,'02.04.2024'!$A$2:$D$70989,3,FALSE)</f>
        <v>0</v>
      </c>
      <c r="I2022" s="109"/>
      <c r="J2022" s="109">
        <v>100</v>
      </c>
      <c r="K2022" s="110"/>
      <c r="L2022" s="110">
        <v>45448</v>
      </c>
      <c r="M2022" s="110"/>
      <c r="N2022" s="110" t="s">
        <v>1811</v>
      </c>
      <c r="O2022" s="107">
        <v>9791036362354</v>
      </c>
      <c r="P2022" s="201" t="s">
        <v>5349</v>
      </c>
      <c r="Q2022" s="202">
        <v>7752196</v>
      </c>
      <c r="R2022" s="125">
        <v>10.5</v>
      </c>
      <c r="S2022" s="125">
        <f t="shared" si="325"/>
        <v>9.9526066350710902</v>
      </c>
      <c r="T2022" s="260">
        <v>5.5E-2</v>
      </c>
      <c r="U2022" s="1083"/>
      <c r="V2022" s="241">
        <f t="shared" si="330"/>
        <v>0</v>
      </c>
      <c r="W2022" s="237">
        <f t="shared" si="328"/>
        <v>0</v>
      </c>
      <c r="X2022" s="440"/>
      <c r="Y2022" s="440"/>
      <c r="Z2022" s="440"/>
      <c r="AA2022" s="440"/>
      <c r="AB2022" s="440"/>
      <c r="AC2022" s="453">
        <f t="shared" si="331"/>
        <v>0</v>
      </c>
      <c r="AD2022" s="454">
        <f>IF($AC$2430&lt;85,AC2022,AC2022-(AC2022*'EN-TÊTE DÉLÉGUES'!$C$37))</f>
        <v>0</v>
      </c>
      <c r="AE2022" s="455">
        <f t="shared" si="329"/>
        <v>5.5E-2</v>
      </c>
      <c r="AF2022" s="456">
        <f t="shared" si="326"/>
        <v>0</v>
      </c>
      <c r="AG2022" s="457">
        <f t="shared" si="327"/>
        <v>0</v>
      </c>
      <c r="AH2022" s="447"/>
      <c r="AI2022" s="447"/>
      <c r="AJ2022" s="447"/>
    </row>
    <row r="2023" spans="1:36" ht="12" customHeight="1" x14ac:dyDescent="0.15">
      <c r="A2023" s="364">
        <v>9791036366796</v>
      </c>
      <c r="B2023" s="365"/>
      <c r="C2023" s="366" t="s">
        <v>697</v>
      </c>
      <c r="D2023" s="366" t="s">
        <v>403</v>
      </c>
      <c r="E2023" s="366" t="s">
        <v>1741</v>
      </c>
      <c r="F2023" s="366" t="s">
        <v>74</v>
      </c>
      <c r="G2023" s="366" t="s">
        <v>4252</v>
      </c>
      <c r="H2023" s="354">
        <f>VLOOKUP(A2023,'02.04.2024'!$A$2:$D$70989,3,FALSE)</f>
        <v>0</v>
      </c>
      <c r="I2023" s="367"/>
      <c r="J2023" s="368">
        <v>100</v>
      </c>
      <c r="K2023" s="369"/>
      <c r="L2023" s="369">
        <v>45448</v>
      </c>
      <c r="M2023" s="369"/>
      <c r="N2023" s="369" t="s">
        <v>1811</v>
      </c>
      <c r="O2023" s="354">
        <v>9791036366796</v>
      </c>
      <c r="P2023" s="370" t="s">
        <v>5171</v>
      </c>
      <c r="Q2023" s="354">
        <v>5997104</v>
      </c>
      <c r="R2023" s="353">
        <v>8.9</v>
      </c>
      <c r="S2023" s="353">
        <f t="shared" si="325"/>
        <v>7.416666666666667</v>
      </c>
      <c r="T2023" s="371">
        <v>0.2</v>
      </c>
      <c r="U2023" s="1081"/>
      <c r="V2023" s="351">
        <f t="shared" si="330"/>
        <v>0</v>
      </c>
      <c r="W2023" s="352">
        <f t="shared" si="328"/>
        <v>0</v>
      </c>
      <c r="X2023" s="440"/>
      <c r="Y2023" s="440"/>
      <c r="Z2023" s="440"/>
      <c r="AA2023" s="440"/>
      <c r="AB2023" s="440"/>
      <c r="AC2023" s="553">
        <f t="shared" si="331"/>
        <v>0</v>
      </c>
      <c r="AD2023" s="554">
        <f>IF($AC$2430&lt;85,AC2023,AC2023-(AC2023*'EN-TÊTE DÉLÉGUES'!$C$37))</f>
        <v>0</v>
      </c>
      <c r="AE2023" s="555">
        <f t="shared" si="329"/>
        <v>0.2</v>
      </c>
      <c r="AF2023" s="556">
        <f t="shared" si="326"/>
        <v>0</v>
      </c>
      <c r="AG2023" s="557">
        <f t="shared" si="327"/>
        <v>0</v>
      </c>
      <c r="AH2023" s="447"/>
      <c r="AI2023" s="447"/>
      <c r="AJ2023" s="447"/>
    </row>
    <row r="2024" spans="1:36" s="446" customFormat="1" ht="12" customHeight="1" x14ac:dyDescent="0.15">
      <c r="A2024" s="715">
        <v>9782408038038</v>
      </c>
      <c r="B2024" s="726"/>
      <c r="C2024" s="717" t="s">
        <v>697</v>
      </c>
      <c r="D2024" s="717" t="s">
        <v>274</v>
      </c>
      <c r="E2024" s="717" t="s">
        <v>274</v>
      </c>
      <c r="F2024" s="717" t="s">
        <v>4727</v>
      </c>
      <c r="G2024" s="717" t="s">
        <v>4728</v>
      </c>
      <c r="H2024" s="718">
        <f>VLOOKUP(A2024,'02.04.2024'!$A$2:$D$70989,3,FALSE)</f>
        <v>700</v>
      </c>
      <c r="I2024" s="716"/>
      <c r="J2024" s="716">
        <v>200</v>
      </c>
      <c r="K2024" s="719"/>
      <c r="L2024" s="735"/>
      <c r="M2024" s="719">
        <v>45091</v>
      </c>
      <c r="N2024" s="766" t="s">
        <v>1811</v>
      </c>
      <c r="O2024" s="715">
        <v>9782408038038</v>
      </c>
      <c r="P2024" s="719" t="s">
        <v>4729</v>
      </c>
      <c r="Q2024" s="729">
        <v>2930258</v>
      </c>
      <c r="R2024" s="736">
        <v>10.5</v>
      </c>
      <c r="S2024" s="722">
        <f t="shared" si="325"/>
        <v>9.9526066350710902</v>
      </c>
      <c r="T2024" s="767">
        <v>5.5E-2</v>
      </c>
      <c r="U2024" s="1094"/>
      <c r="V2024" s="724">
        <f t="shared" si="330"/>
        <v>0</v>
      </c>
      <c r="W2024" s="725">
        <f t="shared" si="328"/>
        <v>0</v>
      </c>
      <c r="X2024" s="440"/>
      <c r="Y2024" s="440"/>
      <c r="Z2024" s="440"/>
      <c r="AA2024" s="440"/>
      <c r="AB2024" s="440"/>
      <c r="AC2024" s="453">
        <f t="shared" si="331"/>
        <v>0</v>
      </c>
      <c r="AD2024" s="454">
        <f>IF($AC$2430&lt;85,AC2024,AC2024-(AC2024*'EN-TÊTE DÉLÉGUES'!$C$37))</f>
        <v>0</v>
      </c>
      <c r="AE2024" s="455">
        <f t="shared" si="329"/>
        <v>5.5E-2</v>
      </c>
      <c r="AF2024" s="456">
        <f t="shared" si="326"/>
        <v>0</v>
      </c>
      <c r="AG2024" s="457">
        <f t="shared" si="327"/>
        <v>0</v>
      </c>
    </row>
    <row r="2025" spans="1:36" s="408" customFormat="1" ht="12" customHeight="1" x14ac:dyDescent="0.15">
      <c r="A2025" s="683">
        <v>9791036368325</v>
      </c>
      <c r="B2025" s="684"/>
      <c r="C2025" s="686" t="s">
        <v>697</v>
      </c>
      <c r="D2025" s="686" t="s">
        <v>274</v>
      </c>
      <c r="E2025" s="686" t="s">
        <v>274</v>
      </c>
      <c r="F2025" s="686" t="s">
        <v>4730</v>
      </c>
      <c r="G2025" s="686" t="s">
        <v>4731</v>
      </c>
      <c r="H2025" s="687">
        <f>VLOOKUP(A2025,'02.04.2024'!$A$2:$D$70989,3,FALSE)</f>
        <v>1049</v>
      </c>
      <c r="I2025" s="688"/>
      <c r="J2025" s="688">
        <v>200</v>
      </c>
      <c r="K2025" s="689"/>
      <c r="L2025" s="742"/>
      <c r="M2025" s="689">
        <v>43495</v>
      </c>
      <c r="N2025" s="714"/>
      <c r="O2025" s="683">
        <v>9791036368325</v>
      </c>
      <c r="P2025" s="689" t="s">
        <v>5361</v>
      </c>
      <c r="Q2025" s="690">
        <v>5141880</v>
      </c>
      <c r="R2025" s="769">
        <v>10.5</v>
      </c>
      <c r="S2025" s="692">
        <f t="shared" si="325"/>
        <v>9.9526066350710902</v>
      </c>
      <c r="T2025" s="770">
        <v>5.5E-2</v>
      </c>
      <c r="U2025" s="1083"/>
      <c r="V2025" s="694">
        <f t="shared" si="330"/>
        <v>0</v>
      </c>
      <c r="W2025" s="695">
        <f t="shared" si="328"/>
        <v>0</v>
      </c>
      <c r="X2025" s="402"/>
      <c r="Y2025" s="402"/>
      <c r="Z2025" s="402"/>
      <c r="AA2025" s="402"/>
      <c r="AB2025" s="402"/>
      <c r="AC2025" s="403">
        <f t="shared" si="331"/>
        <v>0</v>
      </c>
      <c r="AD2025" s="404">
        <f>IF($AC$2430&lt;85,AC2025,AC2025-(AC2025*'EN-TÊTE DÉLÉGUES'!$C$37))</f>
        <v>0</v>
      </c>
      <c r="AE2025" s="405">
        <f t="shared" si="329"/>
        <v>5.5E-2</v>
      </c>
      <c r="AF2025" s="406">
        <f t="shared" si="326"/>
        <v>0</v>
      </c>
      <c r="AG2025" s="407">
        <f t="shared" si="327"/>
        <v>0</v>
      </c>
    </row>
    <row r="2026" spans="1:36" s="408" customFormat="1" ht="12" customHeight="1" x14ac:dyDescent="0.15">
      <c r="A2026" s="683">
        <v>9782408014230</v>
      </c>
      <c r="B2026" s="684"/>
      <c r="C2026" s="686" t="s">
        <v>697</v>
      </c>
      <c r="D2026" s="686" t="s">
        <v>274</v>
      </c>
      <c r="E2026" s="686" t="s">
        <v>274</v>
      </c>
      <c r="F2026" s="686" t="s">
        <v>4730</v>
      </c>
      <c r="G2026" s="686" t="s">
        <v>4732</v>
      </c>
      <c r="H2026" s="687">
        <f>VLOOKUP(A2026,'02.04.2024'!$A$2:$D$70989,3,FALSE)</f>
        <v>481</v>
      </c>
      <c r="I2026" s="688"/>
      <c r="J2026" s="688">
        <v>200</v>
      </c>
      <c r="K2026" s="689"/>
      <c r="L2026" s="742"/>
      <c r="M2026" s="689">
        <v>43852</v>
      </c>
      <c r="N2026" s="714"/>
      <c r="O2026" s="683">
        <v>9782408014230</v>
      </c>
      <c r="P2026" s="689" t="s">
        <v>4733</v>
      </c>
      <c r="Q2026" s="690">
        <v>5391079</v>
      </c>
      <c r="R2026" s="769">
        <v>10.5</v>
      </c>
      <c r="S2026" s="692">
        <f t="shared" si="325"/>
        <v>9.9526066350710902</v>
      </c>
      <c r="T2026" s="770">
        <v>5.5E-2</v>
      </c>
      <c r="U2026" s="1083"/>
      <c r="V2026" s="694">
        <f t="shared" si="330"/>
        <v>0</v>
      </c>
      <c r="W2026" s="695">
        <f t="shared" si="328"/>
        <v>0</v>
      </c>
      <c r="X2026" s="402"/>
      <c r="Y2026" s="402"/>
      <c r="Z2026" s="402"/>
      <c r="AA2026" s="402"/>
      <c r="AB2026" s="402"/>
      <c r="AC2026" s="453">
        <f t="shared" si="331"/>
        <v>0</v>
      </c>
      <c r="AD2026" s="454">
        <f>IF($AC$2430&lt;85,AC2026,AC2026-(AC2026*'EN-TÊTE DÉLÉGUES'!$C$37))</f>
        <v>0</v>
      </c>
      <c r="AE2026" s="455">
        <f t="shared" si="329"/>
        <v>5.5E-2</v>
      </c>
      <c r="AF2026" s="456">
        <f t="shared" si="326"/>
        <v>0</v>
      </c>
      <c r="AG2026" s="457">
        <f t="shared" si="327"/>
        <v>0</v>
      </c>
    </row>
    <row r="2027" spans="1:36" s="408" customFormat="1" ht="12" customHeight="1" x14ac:dyDescent="0.15">
      <c r="A2027" s="683">
        <v>9782408019013</v>
      </c>
      <c r="B2027" s="684"/>
      <c r="C2027" s="686" t="s">
        <v>697</v>
      </c>
      <c r="D2027" s="686" t="s">
        <v>274</v>
      </c>
      <c r="E2027" s="686" t="s">
        <v>274</v>
      </c>
      <c r="F2027" s="686" t="s">
        <v>4730</v>
      </c>
      <c r="G2027" s="686" t="s">
        <v>4734</v>
      </c>
      <c r="H2027" s="687">
        <f>VLOOKUP(A2027,'02.04.2024'!$A$2:$D$70989,3,FALSE)</f>
        <v>106</v>
      </c>
      <c r="I2027" s="688"/>
      <c r="J2027" s="688">
        <v>200</v>
      </c>
      <c r="K2027" s="689"/>
      <c r="L2027" s="742"/>
      <c r="M2027" s="689">
        <v>44209</v>
      </c>
      <c r="N2027" s="714"/>
      <c r="O2027" s="683">
        <v>9782408019013</v>
      </c>
      <c r="P2027" s="689" t="s">
        <v>4735</v>
      </c>
      <c r="Q2027" s="690">
        <v>3668227</v>
      </c>
      <c r="R2027" s="769">
        <v>10.5</v>
      </c>
      <c r="S2027" s="692">
        <f t="shared" si="325"/>
        <v>9.9526066350710902</v>
      </c>
      <c r="T2027" s="770">
        <v>5.5E-2</v>
      </c>
      <c r="U2027" s="1083"/>
      <c r="V2027" s="694">
        <f t="shared" si="330"/>
        <v>0</v>
      </c>
      <c r="W2027" s="695">
        <f t="shared" si="328"/>
        <v>0</v>
      </c>
      <c r="X2027" s="402"/>
      <c r="Y2027" s="402"/>
      <c r="Z2027" s="402"/>
      <c r="AA2027" s="402"/>
      <c r="AB2027" s="402"/>
      <c r="AC2027" s="453">
        <f t="shared" si="331"/>
        <v>0</v>
      </c>
      <c r="AD2027" s="454">
        <f>IF($AC$2430&lt;85,AC2027,AC2027-(AC2027*'EN-TÊTE DÉLÉGUES'!$C$37))</f>
        <v>0</v>
      </c>
      <c r="AE2027" s="455">
        <f t="shared" si="329"/>
        <v>5.5E-2</v>
      </c>
      <c r="AF2027" s="456">
        <f t="shared" si="326"/>
        <v>0</v>
      </c>
      <c r="AG2027" s="457">
        <f t="shared" si="327"/>
        <v>0</v>
      </c>
    </row>
    <row r="2028" spans="1:36" s="408" customFormat="1" ht="12" customHeight="1" x14ac:dyDescent="0.15">
      <c r="A2028" s="683">
        <v>9782408032708</v>
      </c>
      <c r="B2028" s="684"/>
      <c r="C2028" s="686" t="s">
        <v>697</v>
      </c>
      <c r="D2028" s="686" t="s">
        <v>274</v>
      </c>
      <c r="E2028" s="686" t="s">
        <v>274</v>
      </c>
      <c r="F2028" s="686" t="s">
        <v>4730</v>
      </c>
      <c r="G2028" s="686" t="s">
        <v>4736</v>
      </c>
      <c r="H2028" s="687">
        <f>VLOOKUP(A2028,'02.04.2024'!$A$2:$D$70989,3,FALSE)</f>
        <v>1711</v>
      </c>
      <c r="I2028" s="688"/>
      <c r="J2028" s="688">
        <v>200</v>
      </c>
      <c r="K2028" s="689"/>
      <c r="L2028" s="742"/>
      <c r="M2028" s="689">
        <v>44482</v>
      </c>
      <c r="N2028" s="714"/>
      <c r="O2028" s="683">
        <v>9782408032708</v>
      </c>
      <c r="P2028" s="689" t="s">
        <v>4737</v>
      </c>
      <c r="Q2028" s="690">
        <v>6578903</v>
      </c>
      <c r="R2028" s="769">
        <v>10.5</v>
      </c>
      <c r="S2028" s="692">
        <f t="shared" si="325"/>
        <v>9.9526066350710902</v>
      </c>
      <c r="T2028" s="770">
        <v>5.5E-2</v>
      </c>
      <c r="U2028" s="1083"/>
      <c r="V2028" s="694">
        <f t="shared" si="330"/>
        <v>0</v>
      </c>
      <c r="W2028" s="695">
        <f t="shared" si="328"/>
        <v>0</v>
      </c>
      <c r="X2028" s="402"/>
      <c r="Y2028" s="402"/>
      <c r="Z2028" s="402"/>
      <c r="AA2028" s="402"/>
      <c r="AB2028" s="402"/>
      <c r="AC2028" s="453">
        <f t="shared" si="331"/>
        <v>0</v>
      </c>
      <c r="AD2028" s="454">
        <f>IF($AC$2430&lt;85,AC2028,AC2028-(AC2028*'EN-TÊTE DÉLÉGUES'!$C$37))</f>
        <v>0</v>
      </c>
      <c r="AE2028" s="455">
        <f t="shared" si="329"/>
        <v>5.5E-2</v>
      </c>
      <c r="AF2028" s="456">
        <f t="shared" si="326"/>
        <v>0</v>
      </c>
      <c r="AG2028" s="457">
        <f t="shared" si="327"/>
        <v>0</v>
      </c>
    </row>
    <row r="2029" spans="1:36" s="408" customFormat="1" ht="12" customHeight="1" x14ac:dyDescent="0.15">
      <c r="A2029" s="683">
        <v>9782408036805</v>
      </c>
      <c r="B2029" s="684"/>
      <c r="C2029" s="686" t="s">
        <v>697</v>
      </c>
      <c r="D2029" s="686" t="s">
        <v>274</v>
      </c>
      <c r="E2029" s="686" t="s">
        <v>274</v>
      </c>
      <c r="F2029" s="686" t="s">
        <v>4730</v>
      </c>
      <c r="G2029" s="686" t="s">
        <v>4738</v>
      </c>
      <c r="H2029" s="687">
        <f>VLOOKUP(A2029,'02.04.2024'!$A$2:$D$70989,3,FALSE)</f>
        <v>1622</v>
      </c>
      <c r="I2029" s="688"/>
      <c r="J2029" s="688">
        <v>200</v>
      </c>
      <c r="K2029" s="689"/>
      <c r="L2029" s="742"/>
      <c r="M2029" s="689">
        <v>44797</v>
      </c>
      <c r="N2029" s="714"/>
      <c r="O2029" s="683">
        <v>9782408036805</v>
      </c>
      <c r="P2029" s="689" t="s">
        <v>4739</v>
      </c>
      <c r="Q2029" s="690">
        <v>1967897</v>
      </c>
      <c r="R2029" s="769">
        <v>10.5</v>
      </c>
      <c r="S2029" s="692">
        <f t="shared" si="325"/>
        <v>9.9526066350710902</v>
      </c>
      <c r="T2029" s="770">
        <v>5.5E-2</v>
      </c>
      <c r="U2029" s="1083"/>
      <c r="V2029" s="694">
        <f t="shared" si="330"/>
        <v>0</v>
      </c>
      <c r="W2029" s="695">
        <f t="shared" si="328"/>
        <v>0</v>
      </c>
      <c r="X2029" s="402"/>
      <c r="Y2029" s="402"/>
      <c r="Z2029" s="402"/>
      <c r="AA2029" s="402"/>
      <c r="AB2029" s="402"/>
      <c r="AC2029" s="453">
        <f t="shared" si="331"/>
        <v>0</v>
      </c>
      <c r="AD2029" s="454">
        <f>IF($AC$2430&lt;85,AC2029,AC2029-(AC2029*'EN-TÊTE DÉLÉGUES'!$C$37))</f>
        <v>0</v>
      </c>
      <c r="AE2029" s="455">
        <f t="shared" si="329"/>
        <v>5.5E-2</v>
      </c>
      <c r="AF2029" s="456">
        <f t="shared" si="326"/>
        <v>0</v>
      </c>
      <c r="AG2029" s="457">
        <f t="shared" si="327"/>
        <v>0</v>
      </c>
    </row>
    <row r="2030" spans="1:36" s="446" customFormat="1" ht="12" customHeight="1" x14ac:dyDescent="0.15">
      <c r="A2030" s="715">
        <v>9782408045104</v>
      </c>
      <c r="B2030" s="726"/>
      <c r="C2030" s="717" t="s">
        <v>697</v>
      </c>
      <c r="D2030" s="717" t="s">
        <v>274</v>
      </c>
      <c r="E2030" s="717" t="s">
        <v>274</v>
      </c>
      <c r="F2030" s="717" t="s">
        <v>4730</v>
      </c>
      <c r="G2030" s="717" t="s">
        <v>4740</v>
      </c>
      <c r="H2030" s="718">
        <f>VLOOKUP(A2030,'02.04.2024'!$A$2:$D$70989,3,FALSE)</f>
        <v>1731</v>
      </c>
      <c r="I2030" s="716"/>
      <c r="J2030" s="716">
        <v>200</v>
      </c>
      <c r="K2030" s="719"/>
      <c r="L2030" s="735"/>
      <c r="M2030" s="719">
        <v>45084</v>
      </c>
      <c r="N2030" s="766" t="s">
        <v>1811</v>
      </c>
      <c r="O2030" s="715">
        <v>9782408045104</v>
      </c>
      <c r="P2030" s="719" t="s">
        <v>4741</v>
      </c>
      <c r="Q2030" s="729">
        <v>2418388</v>
      </c>
      <c r="R2030" s="736">
        <v>10.5</v>
      </c>
      <c r="S2030" s="722">
        <f t="shared" si="325"/>
        <v>9.9526066350710902</v>
      </c>
      <c r="T2030" s="767">
        <v>5.5E-2</v>
      </c>
      <c r="U2030" s="1094"/>
      <c r="V2030" s="724">
        <f t="shared" si="330"/>
        <v>0</v>
      </c>
      <c r="W2030" s="725">
        <f t="shared" si="328"/>
        <v>0</v>
      </c>
      <c r="X2030" s="440"/>
      <c r="Y2030" s="440"/>
      <c r="Z2030" s="440"/>
      <c r="AA2030" s="440"/>
      <c r="AB2030" s="440"/>
      <c r="AC2030" s="453">
        <f t="shared" si="331"/>
        <v>0</v>
      </c>
      <c r="AD2030" s="454">
        <f>IF($AC$2430&lt;85,AC2030,AC2030-(AC2030*'EN-TÊTE DÉLÉGUES'!$C$37))</f>
        <v>0</v>
      </c>
      <c r="AE2030" s="455">
        <f t="shared" si="329"/>
        <v>5.5E-2</v>
      </c>
      <c r="AF2030" s="456">
        <f t="shared" si="326"/>
        <v>0</v>
      </c>
      <c r="AG2030" s="457">
        <f t="shared" si="327"/>
        <v>0</v>
      </c>
    </row>
    <row r="2031" spans="1:36" s="446" customFormat="1" ht="12" customHeight="1" x14ac:dyDescent="0.15">
      <c r="A2031" s="1115">
        <v>9791036366079</v>
      </c>
      <c r="B2031" s="1116"/>
      <c r="C2031" s="1117" t="s">
        <v>697</v>
      </c>
      <c r="D2031" s="1117" t="s">
        <v>274</v>
      </c>
      <c r="E2031" s="1117" t="s">
        <v>274</v>
      </c>
      <c r="F2031" s="1117" t="s">
        <v>4730</v>
      </c>
      <c r="G2031" s="1117" t="s">
        <v>4952</v>
      </c>
      <c r="H2031" s="1118">
        <f>VLOOKUP(A2031,'02.04.2024'!$A$2:$D$70989,3,FALSE)</f>
        <v>2431</v>
      </c>
      <c r="I2031" s="1116"/>
      <c r="J2031" s="1116">
        <v>200</v>
      </c>
      <c r="K2031" s="1119"/>
      <c r="L2031" s="1119"/>
      <c r="M2031" s="1119">
        <v>45357</v>
      </c>
      <c r="N2031" s="1119" t="s">
        <v>1811</v>
      </c>
      <c r="O2031" s="1115">
        <v>9791036366079</v>
      </c>
      <c r="P2031" s="1120" t="s">
        <v>4951</v>
      </c>
      <c r="Q2031" s="1121">
        <v>4433253</v>
      </c>
      <c r="R2031" s="1122">
        <v>10.5</v>
      </c>
      <c r="S2031" s="1122">
        <f t="shared" si="325"/>
        <v>9.9526066350710902</v>
      </c>
      <c r="T2031" s="1123">
        <v>5.5E-2</v>
      </c>
      <c r="U2031" s="1124"/>
      <c r="V2031" s="1125">
        <f t="shared" si="330"/>
        <v>0</v>
      </c>
      <c r="W2031" s="1126">
        <f t="shared" si="328"/>
        <v>0</v>
      </c>
      <c r="X2031" s="440"/>
      <c r="Y2031" s="440"/>
      <c r="Z2031" s="440"/>
      <c r="AA2031" s="440"/>
      <c r="AB2031" s="440"/>
      <c r="AC2031" s="441">
        <f t="shared" si="331"/>
        <v>0</v>
      </c>
      <c r="AD2031" s="442">
        <f>IF($AC$2430&lt;85,AC2031,AC2031-(AC2031*'EN-TÊTE DÉLÉGUES'!$C$37))</f>
        <v>0</v>
      </c>
      <c r="AE2031" s="443">
        <f t="shared" si="329"/>
        <v>5.5E-2</v>
      </c>
      <c r="AF2031" s="444">
        <f t="shared" si="326"/>
        <v>0</v>
      </c>
      <c r="AG2031" s="445">
        <f t="shared" si="327"/>
        <v>0</v>
      </c>
    </row>
    <row r="2032" spans="1:36" s="408" customFormat="1" ht="12" customHeight="1" x14ac:dyDescent="0.15">
      <c r="A2032" s="683">
        <v>9791036367045</v>
      </c>
      <c r="B2032" s="684"/>
      <c r="C2032" s="686" t="s">
        <v>697</v>
      </c>
      <c r="D2032" s="686" t="s">
        <v>274</v>
      </c>
      <c r="E2032" s="686" t="s">
        <v>274</v>
      </c>
      <c r="F2032" s="686" t="s">
        <v>4742</v>
      </c>
      <c r="G2032" s="686" t="s">
        <v>4743</v>
      </c>
      <c r="H2032" s="687">
        <f>VLOOKUP(A2032,'02.04.2024'!$A$2:$D$70989,3,FALSE)</f>
        <v>664</v>
      </c>
      <c r="I2032" s="688"/>
      <c r="J2032" s="688">
        <v>200</v>
      </c>
      <c r="K2032" s="689"/>
      <c r="L2032" s="742"/>
      <c r="M2032" s="689">
        <v>44930</v>
      </c>
      <c r="N2032" s="714"/>
      <c r="O2032" s="683">
        <v>9791036367045</v>
      </c>
      <c r="P2032" s="689" t="s">
        <v>5359</v>
      </c>
      <c r="Q2032" s="690">
        <v>4449774</v>
      </c>
      <c r="R2032" s="769">
        <v>9.4</v>
      </c>
      <c r="S2032" s="692">
        <f t="shared" si="325"/>
        <v>8.9099526066350716</v>
      </c>
      <c r="T2032" s="770">
        <v>5.5E-2</v>
      </c>
      <c r="U2032" s="1083"/>
      <c r="V2032" s="694">
        <f t="shared" si="330"/>
        <v>0</v>
      </c>
      <c r="W2032" s="695">
        <f t="shared" si="328"/>
        <v>0</v>
      </c>
      <c r="X2032" s="402"/>
      <c r="Y2032" s="402"/>
      <c r="Z2032" s="402"/>
      <c r="AA2032" s="402"/>
      <c r="AB2032" s="402"/>
      <c r="AC2032" s="453">
        <f t="shared" si="331"/>
        <v>0</v>
      </c>
      <c r="AD2032" s="454">
        <f>IF($AC$2430&lt;85,AC2032,AC2032-(AC2032*'EN-TÊTE DÉLÉGUES'!$C$37))</f>
        <v>0</v>
      </c>
      <c r="AE2032" s="455">
        <f t="shared" si="329"/>
        <v>5.5E-2</v>
      </c>
      <c r="AF2032" s="456">
        <f t="shared" si="326"/>
        <v>0</v>
      </c>
      <c r="AG2032" s="457">
        <f t="shared" si="327"/>
        <v>0</v>
      </c>
    </row>
    <row r="2033" spans="1:33" s="509" customFormat="1" ht="12" customHeight="1" x14ac:dyDescent="0.15">
      <c r="A2033" s="971">
        <v>9791036366055</v>
      </c>
      <c r="B2033" s="702"/>
      <c r="C2033" s="699" t="s">
        <v>697</v>
      </c>
      <c r="D2033" s="699" t="s">
        <v>274</v>
      </c>
      <c r="E2033" s="699" t="s">
        <v>274</v>
      </c>
      <c r="F2033" s="699" t="s">
        <v>4742</v>
      </c>
      <c r="G2033" s="699" t="s">
        <v>4958</v>
      </c>
      <c r="H2033" s="701">
        <f>VLOOKUP(A2033,'02.04.2024'!$A$2:$D$70989,3,FALSE)</f>
        <v>0</v>
      </c>
      <c r="I2033" s="702" t="s">
        <v>378</v>
      </c>
      <c r="J2033" s="702">
        <v>200</v>
      </c>
      <c r="K2033" s="704">
        <v>45394</v>
      </c>
      <c r="L2033" s="704"/>
      <c r="M2033" s="704">
        <v>45308</v>
      </c>
      <c r="N2033" s="704" t="s">
        <v>1811</v>
      </c>
      <c r="O2033" s="971">
        <v>9791036366055</v>
      </c>
      <c r="P2033" s="705" t="s">
        <v>4957</v>
      </c>
      <c r="Q2033" s="703">
        <v>4303156</v>
      </c>
      <c r="R2033" s="706">
        <v>9.4</v>
      </c>
      <c r="S2033" s="706">
        <f t="shared" si="325"/>
        <v>8.9099526066350716</v>
      </c>
      <c r="T2033" s="707">
        <v>5.5E-2</v>
      </c>
      <c r="U2033" s="1170"/>
      <c r="V2033" s="708">
        <f t="shared" si="330"/>
        <v>0</v>
      </c>
      <c r="W2033" s="709">
        <f t="shared" si="328"/>
        <v>0</v>
      </c>
      <c r="X2033" s="508"/>
      <c r="Y2033" s="508"/>
      <c r="Z2033" s="508"/>
      <c r="AA2033" s="508"/>
      <c r="AB2033" s="508"/>
      <c r="AC2033" s="441">
        <f t="shared" si="331"/>
        <v>0</v>
      </c>
      <c r="AD2033" s="442">
        <f>IF($AC$2430&lt;85,AC2033,AC2033-(AC2033*'EN-TÊTE DÉLÉGUES'!$C$37))</f>
        <v>0</v>
      </c>
      <c r="AE2033" s="443">
        <f t="shared" si="329"/>
        <v>5.5E-2</v>
      </c>
      <c r="AF2033" s="444">
        <f t="shared" si="326"/>
        <v>0</v>
      </c>
      <c r="AG2033" s="445">
        <f t="shared" si="327"/>
        <v>0</v>
      </c>
    </row>
    <row r="2034" spans="1:33" s="446" customFormat="1" ht="12" customHeight="1" x14ac:dyDescent="0.15">
      <c r="A2034" s="715">
        <v>9791036370540</v>
      </c>
      <c r="B2034" s="716"/>
      <c r="C2034" s="717" t="s">
        <v>697</v>
      </c>
      <c r="D2034" s="717" t="s">
        <v>274</v>
      </c>
      <c r="E2034" s="717" t="s">
        <v>274</v>
      </c>
      <c r="F2034" s="717" t="s">
        <v>4744</v>
      </c>
      <c r="G2034" s="717" t="s">
        <v>5326</v>
      </c>
      <c r="H2034" s="718">
        <f>VLOOKUP(A2034,'02.04.2024'!$A$2:$D$70989,3,FALSE)</f>
        <v>3329</v>
      </c>
      <c r="I2034" s="716"/>
      <c r="J2034" s="716">
        <v>200</v>
      </c>
      <c r="K2034" s="719"/>
      <c r="L2034" s="719"/>
      <c r="M2034" s="719">
        <v>45308</v>
      </c>
      <c r="N2034" s="719" t="s">
        <v>1811</v>
      </c>
      <c r="O2034" s="715">
        <v>9791036370540</v>
      </c>
      <c r="P2034" s="720" t="s">
        <v>5327</v>
      </c>
      <c r="Q2034" s="721">
        <v>6274285</v>
      </c>
      <c r="R2034" s="722">
        <v>10.5</v>
      </c>
      <c r="S2034" s="722">
        <f t="shared" ref="S2034:S2097" si="332">R2034/(1+T2034)</f>
        <v>9.9526066350710902</v>
      </c>
      <c r="T2034" s="723">
        <v>5.5E-2</v>
      </c>
      <c r="U2034" s="1094"/>
      <c r="V2034" s="724">
        <f t="shared" si="330"/>
        <v>0</v>
      </c>
      <c r="W2034" s="725">
        <f t="shared" si="328"/>
        <v>0</v>
      </c>
      <c r="X2034" s="440"/>
      <c r="Y2034" s="440"/>
      <c r="Z2034" s="440"/>
      <c r="AA2034" s="440"/>
      <c r="AB2034" s="440"/>
      <c r="AC2034" s="453">
        <f t="shared" si="331"/>
        <v>0</v>
      </c>
      <c r="AD2034" s="454">
        <f>IF($AC$2430&lt;85,AC2034,AC2034-(AC2034*'EN-TÊTE DÉLÉGUES'!$C$37))</f>
        <v>0</v>
      </c>
      <c r="AE2034" s="455">
        <f t="shared" si="329"/>
        <v>5.5E-2</v>
      </c>
      <c r="AF2034" s="456">
        <f t="shared" ref="AF2034:AF2098" si="333">+AD2034*AE2034</f>
        <v>0</v>
      </c>
      <c r="AG2034" s="457">
        <f t="shared" ref="AG2034:AG2098" si="334">+AD2034+AF2034</f>
        <v>0</v>
      </c>
    </row>
    <row r="2035" spans="1:33" s="408" customFormat="1" ht="12" customHeight="1" x14ac:dyDescent="0.15">
      <c r="A2035" s="683">
        <v>9782408033262</v>
      </c>
      <c r="B2035" s="684"/>
      <c r="C2035" s="686" t="s">
        <v>697</v>
      </c>
      <c r="D2035" s="686" t="s">
        <v>274</v>
      </c>
      <c r="E2035" s="686" t="s">
        <v>274</v>
      </c>
      <c r="F2035" s="686" t="s">
        <v>4744</v>
      </c>
      <c r="G2035" s="686" t="s">
        <v>4745</v>
      </c>
      <c r="H2035" s="687">
        <f>VLOOKUP(A2035,'02.04.2024'!$A$2:$D$70989,3,FALSE)</f>
        <v>1084</v>
      </c>
      <c r="I2035" s="688"/>
      <c r="J2035" s="688">
        <v>200</v>
      </c>
      <c r="K2035" s="689"/>
      <c r="L2035" s="742"/>
      <c r="M2035" s="689">
        <v>44461</v>
      </c>
      <c r="N2035" s="714"/>
      <c r="O2035" s="683">
        <v>9782408033262</v>
      </c>
      <c r="P2035" s="689" t="s">
        <v>4746</v>
      </c>
      <c r="Q2035" s="690">
        <v>6951044</v>
      </c>
      <c r="R2035" s="769">
        <v>10.5</v>
      </c>
      <c r="S2035" s="692">
        <f t="shared" si="332"/>
        <v>9.9526066350710902</v>
      </c>
      <c r="T2035" s="770">
        <v>5.5E-2</v>
      </c>
      <c r="U2035" s="1083"/>
      <c r="V2035" s="694">
        <f t="shared" si="330"/>
        <v>0</v>
      </c>
      <c r="W2035" s="695">
        <f t="shared" si="328"/>
        <v>0</v>
      </c>
      <c r="X2035" s="402"/>
      <c r="Y2035" s="402"/>
      <c r="Z2035" s="402"/>
      <c r="AA2035" s="402"/>
      <c r="AB2035" s="402"/>
      <c r="AC2035" s="453">
        <f t="shared" si="331"/>
        <v>0</v>
      </c>
      <c r="AD2035" s="454">
        <f>IF($AC$2430&lt;85,AC2035,AC2035-(AC2035*'EN-TÊTE DÉLÉGUES'!$C$37))</f>
        <v>0</v>
      </c>
      <c r="AE2035" s="455">
        <f t="shared" si="329"/>
        <v>5.5E-2</v>
      </c>
      <c r="AF2035" s="456">
        <f t="shared" si="333"/>
        <v>0</v>
      </c>
      <c r="AG2035" s="457">
        <f t="shared" si="334"/>
        <v>0</v>
      </c>
    </row>
    <row r="2036" spans="1:33" s="408" customFormat="1" ht="12" customHeight="1" x14ac:dyDescent="0.15">
      <c r="A2036" s="683">
        <v>9782408035051</v>
      </c>
      <c r="B2036" s="684"/>
      <c r="C2036" s="686" t="s">
        <v>697</v>
      </c>
      <c r="D2036" s="686" t="s">
        <v>274</v>
      </c>
      <c r="E2036" s="686" t="s">
        <v>274</v>
      </c>
      <c r="F2036" s="686" t="s">
        <v>4744</v>
      </c>
      <c r="G2036" s="686" t="s">
        <v>4747</v>
      </c>
      <c r="H2036" s="687">
        <f>VLOOKUP(A2036,'02.04.2024'!$A$2:$D$70989,3,FALSE)</f>
        <v>1816</v>
      </c>
      <c r="I2036" s="688"/>
      <c r="J2036" s="688">
        <v>200</v>
      </c>
      <c r="K2036" s="689"/>
      <c r="L2036" s="742"/>
      <c r="M2036" s="689">
        <v>44636</v>
      </c>
      <c r="N2036" s="714"/>
      <c r="O2036" s="683">
        <v>9782408035051</v>
      </c>
      <c r="P2036" s="689" t="s">
        <v>4748</v>
      </c>
      <c r="Q2036" s="690">
        <v>8661129</v>
      </c>
      <c r="R2036" s="769">
        <v>10.5</v>
      </c>
      <c r="S2036" s="692">
        <f t="shared" si="332"/>
        <v>9.9526066350710902</v>
      </c>
      <c r="T2036" s="770">
        <v>5.5E-2</v>
      </c>
      <c r="U2036" s="1083"/>
      <c r="V2036" s="694">
        <f t="shared" si="330"/>
        <v>0</v>
      </c>
      <c r="W2036" s="695">
        <f t="shared" si="328"/>
        <v>0</v>
      </c>
      <c r="X2036" s="402"/>
      <c r="Y2036" s="402"/>
      <c r="Z2036" s="402"/>
      <c r="AA2036" s="402"/>
      <c r="AB2036" s="402"/>
      <c r="AC2036" s="453">
        <f t="shared" si="331"/>
        <v>0</v>
      </c>
      <c r="AD2036" s="454">
        <f>IF($AC$2430&lt;85,AC2036,AC2036-(AC2036*'EN-TÊTE DÉLÉGUES'!$C$37))</f>
        <v>0</v>
      </c>
      <c r="AE2036" s="455">
        <f t="shared" si="329"/>
        <v>5.5E-2</v>
      </c>
      <c r="AF2036" s="456">
        <f t="shared" si="333"/>
        <v>0</v>
      </c>
      <c r="AG2036" s="457">
        <f t="shared" si="334"/>
        <v>0</v>
      </c>
    </row>
    <row r="2037" spans="1:33" s="446" customFormat="1" ht="12" customHeight="1" x14ac:dyDescent="0.15">
      <c r="A2037" s="715">
        <v>9791036369636</v>
      </c>
      <c r="B2037" s="726"/>
      <c r="C2037" s="717" t="s">
        <v>697</v>
      </c>
      <c r="D2037" s="717" t="s">
        <v>274</v>
      </c>
      <c r="E2037" s="717" t="s">
        <v>274</v>
      </c>
      <c r="F2037" s="717" t="s">
        <v>4744</v>
      </c>
      <c r="G2037" s="717" t="s">
        <v>4749</v>
      </c>
      <c r="H2037" s="718">
        <f>VLOOKUP(A2037,'02.04.2024'!$A$2:$D$70989,3,FALSE)</f>
        <v>2436</v>
      </c>
      <c r="I2037" s="716"/>
      <c r="J2037" s="721">
        <v>200</v>
      </c>
      <c r="K2037" s="719"/>
      <c r="L2037" s="735"/>
      <c r="M2037" s="719">
        <v>45287</v>
      </c>
      <c r="N2037" s="766" t="s">
        <v>1811</v>
      </c>
      <c r="O2037" s="715">
        <v>9791036369636</v>
      </c>
      <c r="P2037" s="719" t="s">
        <v>5389</v>
      </c>
      <c r="Q2037" s="729">
        <v>5803206</v>
      </c>
      <c r="R2037" s="736">
        <v>10.5</v>
      </c>
      <c r="S2037" s="722">
        <f t="shared" si="332"/>
        <v>9.9526066350710902</v>
      </c>
      <c r="T2037" s="767">
        <v>5.5E-2</v>
      </c>
      <c r="U2037" s="1094"/>
      <c r="V2037" s="724">
        <f t="shared" si="330"/>
        <v>0</v>
      </c>
      <c r="W2037" s="725">
        <f t="shared" si="328"/>
        <v>0</v>
      </c>
      <c r="X2037" s="440"/>
      <c r="Y2037" s="440"/>
      <c r="Z2037" s="440"/>
      <c r="AA2037" s="440"/>
      <c r="AB2037" s="440"/>
      <c r="AC2037" s="453">
        <f t="shared" si="331"/>
        <v>0</v>
      </c>
      <c r="AD2037" s="454">
        <f>IF($AC$2430&lt;85,AC2037,AC2037-(AC2037*'EN-TÊTE DÉLÉGUES'!$C$37))</f>
        <v>0</v>
      </c>
      <c r="AE2037" s="455">
        <f t="shared" si="329"/>
        <v>5.5E-2</v>
      </c>
      <c r="AF2037" s="456">
        <f t="shared" si="333"/>
        <v>0</v>
      </c>
      <c r="AG2037" s="457">
        <f t="shared" si="334"/>
        <v>0</v>
      </c>
    </row>
    <row r="2038" spans="1:33" s="408" customFormat="1" ht="12" customHeight="1" x14ac:dyDescent="0.15">
      <c r="A2038" s="683">
        <v>9782408041922</v>
      </c>
      <c r="B2038" s="684"/>
      <c r="C2038" s="686" t="s">
        <v>697</v>
      </c>
      <c r="D2038" s="686" t="s">
        <v>274</v>
      </c>
      <c r="E2038" s="686" t="s">
        <v>274</v>
      </c>
      <c r="F2038" s="686" t="s">
        <v>4744</v>
      </c>
      <c r="G2038" s="686" t="s">
        <v>4749</v>
      </c>
      <c r="H2038" s="687">
        <f>VLOOKUP(A2038,'02.04.2024'!$A$2:$D$70989,3,FALSE)</f>
        <v>30</v>
      </c>
      <c r="I2038" s="688"/>
      <c r="J2038" s="712">
        <v>800</v>
      </c>
      <c r="K2038" s="689"/>
      <c r="L2038" s="742"/>
      <c r="M2038" s="689">
        <v>44811</v>
      </c>
      <c r="N2038" s="714"/>
      <c r="O2038" s="683">
        <v>9782408041922</v>
      </c>
      <c r="P2038" s="689" t="s">
        <v>4750</v>
      </c>
      <c r="Q2038" s="690">
        <v>5903049</v>
      </c>
      <c r="R2038" s="769">
        <v>10.5</v>
      </c>
      <c r="S2038" s="692">
        <f t="shared" si="332"/>
        <v>9.9526066350710902</v>
      </c>
      <c r="T2038" s="770">
        <v>5.5E-2</v>
      </c>
      <c r="U2038" s="1083"/>
      <c r="V2038" s="694">
        <f t="shared" si="330"/>
        <v>0</v>
      </c>
      <c r="W2038" s="695">
        <f t="shared" si="328"/>
        <v>0</v>
      </c>
      <c r="X2038" s="402"/>
      <c r="Y2038" s="402"/>
      <c r="Z2038" s="402"/>
      <c r="AA2038" s="402"/>
      <c r="AB2038" s="402"/>
      <c r="AC2038" s="403">
        <f t="shared" si="331"/>
        <v>0</v>
      </c>
      <c r="AD2038" s="404">
        <f>IF($AC$2430&lt;85,AC2038,AC2038-(AC2038*'EN-TÊTE DÉLÉGUES'!$C$37))</f>
        <v>0</v>
      </c>
      <c r="AE2038" s="405">
        <f t="shared" si="329"/>
        <v>5.5E-2</v>
      </c>
      <c r="AF2038" s="406">
        <f t="shared" si="333"/>
        <v>0</v>
      </c>
      <c r="AG2038" s="407">
        <f t="shared" si="334"/>
        <v>0</v>
      </c>
    </row>
    <row r="2039" spans="1:33" s="408" customFormat="1" ht="12" customHeight="1" x14ac:dyDescent="0.15">
      <c r="A2039" s="683">
        <v>9782408044077</v>
      </c>
      <c r="B2039" s="684"/>
      <c r="C2039" s="686" t="s">
        <v>697</v>
      </c>
      <c r="D2039" s="686" t="s">
        <v>274</v>
      </c>
      <c r="E2039" s="686" t="s">
        <v>274</v>
      </c>
      <c r="F2039" s="686" t="s">
        <v>4744</v>
      </c>
      <c r="G2039" s="686" t="s">
        <v>4751</v>
      </c>
      <c r="H2039" s="687">
        <f>VLOOKUP(A2039,'02.04.2024'!$A$2:$D$70989,3,FALSE)</f>
        <v>1206</v>
      </c>
      <c r="I2039" s="688"/>
      <c r="J2039" s="688">
        <v>200</v>
      </c>
      <c r="K2039" s="689"/>
      <c r="L2039" s="742"/>
      <c r="M2039" s="689">
        <v>45007</v>
      </c>
      <c r="N2039" s="714"/>
      <c r="O2039" s="683">
        <v>9782408044077</v>
      </c>
      <c r="P2039" s="689" t="s">
        <v>4752</v>
      </c>
      <c r="Q2039" s="690">
        <v>8896359</v>
      </c>
      <c r="R2039" s="769">
        <v>10.5</v>
      </c>
      <c r="S2039" s="692">
        <f t="shared" si="332"/>
        <v>9.9526066350710902</v>
      </c>
      <c r="T2039" s="770">
        <v>5.5E-2</v>
      </c>
      <c r="U2039" s="1188"/>
      <c r="V2039" s="694">
        <f t="shared" si="330"/>
        <v>0</v>
      </c>
      <c r="W2039" s="695">
        <f t="shared" si="328"/>
        <v>0</v>
      </c>
      <c r="X2039" s="402"/>
      <c r="Y2039" s="402"/>
      <c r="Z2039" s="402"/>
      <c r="AA2039" s="402"/>
      <c r="AB2039" s="402"/>
      <c r="AC2039" s="453">
        <f t="shared" si="331"/>
        <v>0</v>
      </c>
      <c r="AD2039" s="454">
        <f>IF($AC$2430&lt;85,AC2039,AC2039-(AC2039*'EN-TÊTE DÉLÉGUES'!$C$37))</f>
        <v>0</v>
      </c>
      <c r="AE2039" s="455">
        <f t="shared" si="329"/>
        <v>5.5E-2</v>
      </c>
      <c r="AF2039" s="456">
        <f t="shared" si="333"/>
        <v>0</v>
      </c>
      <c r="AG2039" s="457">
        <f t="shared" si="334"/>
        <v>0</v>
      </c>
    </row>
    <row r="2040" spans="1:33" s="446" customFormat="1" ht="12" customHeight="1" x14ac:dyDescent="0.15">
      <c r="A2040" s="715">
        <v>9782408048600</v>
      </c>
      <c r="B2040" s="726"/>
      <c r="C2040" s="717" t="s">
        <v>697</v>
      </c>
      <c r="D2040" s="717" t="s">
        <v>274</v>
      </c>
      <c r="E2040" s="717" t="s">
        <v>274</v>
      </c>
      <c r="F2040" s="717" t="s">
        <v>4744</v>
      </c>
      <c r="G2040" s="717" t="s">
        <v>4815</v>
      </c>
      <c r="H2040" s="718">
        <f>VLOOKUP(A2040,'02.04.2024'!$A$2:$D$70989,3,FALSE)</f>
        <v>1558</v>
      </c>
      <c r="I2040" s="716"/>
      <c r="J2040" s="716">
        <v>200</v>
      </c>
      <c r="K2040" s="719"/>
      <c r="L2040" s="735"/>
      <c r="M2040" s="719">
        <v>45161</v>
      </c>
      <c r="N2040" s="766" t="s">
        <v>1811</v>
      </c>
      <c r="O2040" s="715">
        <v>9782408048600</v>
      </c>
      <c r="P2040" s="719" t="s">
        <v>4753</v>
      </c>
      <c r="Q2040" s="729">
        <v>6604900</v>
      </c>
      <c r="R2040" s="736">
        <v>10.5</v>
      </c>
      <c r="S2040" s="722">
        <f t="shared" si="332"/>
        <v>9.9526066350710902</v>
      </c>
      <c r="T2040" s="767">
        <v>5.5E-2</v>
      </c>
      <c r="U2040" s="1094"/>
      <c r="V2040" s="724">
        <f t="shared" si="330"/>
        <v>0</v>
      </c>
      <c r="W2040" s="725">
        <f t="shared" si="328"/>
        <v>0</v>
      </c>
      <c r="X2040" s="440"/>
      <c r="Y2040" s="440"/>
      <c r="Z2040" s="440"/>
      <c r="AA2040" s="440"/>
      <c r="AB2040" s="440"/>
      <c r="AC2040" s="453">
        <f t="shared" si="331"/>
        <v>0</v>
      </c>
      <c r="AD2040" s="454">
        <f>IF($AC$2430&lt;85,AC2040,AC2040-(AC2040*'EN-TÊTE DÉLÉGUES'!$C$37))</f>
        <v>0</v>
      </c>
      <c r="AE2040" s="455">
        <f t="shared" si="329"/>
        <v>5.5E-2</v>
      </c>
      <c r="AF2040" s="456">
        <f t="shared" si="333"/>
        <v>0</v>
      </c>
      <c r="AG2040" s="457">
        <f t="shared" si="334"/>
        <v>0</v>
      </c>
    </row>
    <row r="2041" spans="1:33" s="446" customFormat="1" ht="12" customHeight="1" x14ac:dyDescent="0.15">
      <c r="A2041" s="1115">
        <v>9791036367076</v>
      </c>
      <c r="B2041" s="1116"/>
      <c r="C2041" s="1117" t="s">
        <v>697</v>
      </c>
      <c r="D2041" s="1117" t="s">
        <v>274</v>
      </c>
      <c r="E2041" s="1117" t="s">
        <v>274</v>
      </c>
      <c r="F2041" s="1117" t="s">
        <v>4744</v>
      </c>
      <c r="G2041" s="1117" t="s">
        <v>4956</v>
      </c>
      <c r="H2041" s="1118">
        <f>VLOOKUP(A2041,'02.04.2024'!$A$2:$D$70989,3,FALSE)</f>
        <v>1888</v>
      </c>
      <c r="I2041" s="1116"/>
      <c r="J2041" s="1116">
        <v>200</v>
      </c>
      <c r="K2041" s="1119"/>
      <c r="L2041" s="1119"/>
      <c r="M2041" s="1119">
        <v>45364</v>
      </c>
      <c r="N2041" s="1119" t="s">
        <v>1811</v>
      </c>
      <c r="O2041" s="1115">
        <v>9791036367076</v>
      </c>
      <c r="P2041" s="1120" t="s">
        <v>4955</v>
      </c>
      <c r="Q2041" s="1121">
        <v>4219348</v>
      </c>
      <c r="R2041" s="1122">
        <v>10.5</v>
      </c>
      <c r="S2041" s="1122">
        <f t="shared" si="332"/>
        <v>9.9526066350710902</v>
      </c>
      <c r="T2041" s="1123">
        <v>5.5E-2</v>
      </c>
      <c r="U2041" s="1124"/>
      <c r="V2041" s="1125">
        <f t="shared" si="330"/>
        <v>0</v>
      </c>
      <c r="W2041" s="1126">
        <f t="shared" si="328"/>
        <v>0</v>
      </c>
      <c r="X2041" s="440"/>
      <c r="Y2041" s="440"/>
      <c r="Z2041" s="440"/>
      <c r="AA2041" s="440"/>
      <c r="AB2041" s="440"/>
      <c r="AC2041" s="441">
        <f t="shared" si="331"/>
        <v>0</v>
      </c>
      <c r="AD2041" s="442">
        <f>IF($AC$2430&lt;85,AC2041,AC2041-(AC2041*'EN-TÊTE DÉLÉGUES'!$C$37))</f>
        <v>0</v>
      </c>
      <c r="AE2041" s="443">
        <f t="shared" si="329"/>
        <v>5.5E-2</v>
      </c>
      <c r="AF2041" s="444">
        <f t="shared" si="333"/>
        <v>0</v>
      </c>
      <c r="AG2041" s="445">
        <f t="shared" si="334"/>
        <v>0</v>
      </c>
    </row>
    <row r="2042" spans="1:33" s="408" customFormat="1" ht="12" customHeight="1" x14ac:dyDescent="0.15">
      <c r="A2042" s="683">
        <v>9791036367052</v>
      </c>
      <c r="B2042" s="684"/>
      <c r="C2042" s="686" t="s">
        <v>697</v>
      </c>
      <c r="D2042" s="686" t="s">
        <v>274</v>
      </c>
      <c r="E2042" s="686" t="s">
        <v>274</v>
      </c>
      <c r="F2042" s="686" t="s">
        <v>4754</v>
      </c>
      <c r="G2042" s="686" t="s">
        <v>4755</v>
      </c>
      <c r="H2042" s="687">
        <f>VLOOKUP(A2042,'02.04.2024'!$A$2:$D$70989,3,FALSE)</f>
        <v>1252</v>
      </c>
      <c r="I2042" s="688"/>
      <c r="J2042" s="688">
        <v>200</v>
      </c>
      <c r="K2042" s="689"/>
      <c r="L2042" s="742"/>
      <c r="M2042" s="689">
        <v>44237</v>
      </c>
      <c r="N2042" s="714"/>
      <c r="O2042" s="683">
        <v>9791036367052</v>
      </c>
      <c r="P2042" s="689" t="s">
        <v>5360</v>
      </c>
      <c r="Q2042" s="690">
        <v>4449897</v>
      </c>
      <c r="R2042" s="769">
        <v>10.5</v>
      </c>
      <c r="S2042" s="692">
        <f t="shared" si="332"/>
        <v>9.9526066350710902</v>
      </c>
      <c r="T2042" s="770">
        <v>5.5E-2</v>
      </c>
      <c r="U2042" s="1083"/>
      <c r="V2042" s="694">
        <f t="shared" si="330"/>
        <v>0</v>
      </c>
      <c r="W2042" s="695">
        <f t="shared" si="328"/>
        <v>0</v>
      </c>
      <c r="X2042" s="402"/>
      <c r="Y2042" s="402"/>
      <c r="Z2042" s="402"/>
      <c r="AA2042" s="402"/>
      <c r="AB2042" s="402"/>
      <c r="AC2042" s="403">
        <f t="shared" si="331"/>
        <v>0</v>
      </c>
      <c r="AD2042" s="404">
        <f>IF($AC$2430&lt;85,AC2042,AC2042-(AC2042*'EN-TÊTE DÉLÉGUES'!$C$37))</f>
        <v>0</v>
      </c>
      <c r="AE2042" s="405">
        <f t="shared" si="329"/>
        <v>5.5E-2</v>
      </c>
      <c r="AF2042" s="406">
        <f t="shared" si="333"/>
        <v>0</v>
      </c>
      <c r="AG2042" s="407">
        <f t="shared" si="334"/>
        <v>0</v>
      </c>
    </row>
    <row r="2043" spans="1:33" s="446" customFormat="1" ht="12" customHeight="1" x14ac:dyDescent="0.15">
      <c r="A2043" s="715">
        <v>9791036370557</v>
      </c>
      <c r="B2043" s="716"/>
      <c r="C2043" s="717" t="s">
        <v>697</v>
      </c>
      <c r="D2043" s="717" t="s">
        <v>274</v>
      </c>
      <c r="E2043" s="717" t="s">
        <v>274</v>
      </c>
      <c r="F2043" s="717" t="s">
        <v>4754</v>
      </c>
      <c r="G2043" s="717" t="s">
        <v>5324</v>
      </c>
      <c r="H2043" s="718">
        <f>VLOOKUP(A2043,'02.04.2024'!$A$2:$D$70989,3,FALSE)</f>
        <v>919</v>
      </c>
      <c r="I2043" s="716"/>
      <c r="J2043" s="716">
        <v>200</v>
      </c>
      <c r="K2043" s="719"/>
      <c r="L2043" s="719"/>
      <c r="M2043" s="719">
        <v>45308</v>
      </c>
      <c r="N2043" s="719" t="s">
        <v>1811</v>
      </c>
      <c r="O2043" s="715">
        <v>9791036370557</v>
      </c>
      <c r="P2043" s="720" t="s">
        <v>5325</v>
      </c>
      <c r="Q2043" s="721">
        <v>6275146</v>
      </c>
      <c r="R2043" s="722">
        <v>10.5</v>
      </c>
      <c r="S2043" s="722">
        <f t="shared" si="332"/>
        <v>9.9526066350710902</v>
      </c>
      <c r="T2043" s="723">
        <v>5.5E-2</v>
      </c>
      <c r="U2043" s="1094"/>
      <c r="V2043" s="724">
        <f t="shared" si="330"/>
        <v>0</v>
      </c>
      <c r="W2043" s="725">
        <f t="shared" si="328"/>
        <v>0</v>
      </c>
      <c r="X2043" s="440"/>
      <c r="Y2043" s="440"/>
      <c r="Z2043" s="440"/>
      <c r="AA2043" s="440"/>
      <c r="AB2043" s="440"/>
      <c r="AC2043" s="453">
        <f t="shared" si="331"/>
        <v>0</v>
      </c>
      <c r="AD2043" s="454">
        <f>IF($AC$2430&lt;85,AC2043,AC2043-(AC2043*'EN-TÊTE DÉLÉGUES'!$C$37))</f>
        <v>0</v>
      </c>
      <c r="AE2043" s="455">
        <f t="shared" si="329"/>
        <v>5.5E-2</v>
      </c>
      <c r="AF2043" s="456">
        <f t="shared" si="333"/>
        <v>0</v>
      </c>
      <c r="AG2043" s="457">
        <f t="shared" si="334"/>
        <v>0</v>
      </c>
    </row>
    <row r="2044" spans="1:33" s="994" customFormat="1" ht="12" customHeight="1" x14ac:dyDescent="0.15">
      <c r="A2044" s="1036">
        <v>9782408042820</v>
      </c>
      <c r="B2044" s="1037"/>
      <c r="C2044" s="1038" t="s">
        <v>697</v>
      </c>
      <c r="D2044" s="1038" t="s">
        <v>274</v>
      </c>
      <c r="E2044" s="1038" t="s">
        <v>274</v>
      </c>
      <c r="F2044" s="1038" t="s">
        <v>4754</v>
      </c>
      <c r="G2044" s="1038" t="s">
        <v>4756</v>
      </c>
      <c r="H2044" s="1039">
        <f>VLOOKUP(A2044,'02.04.2024'!$A$2:$D$70989,3,FALSE)</f>
        <v>1079</v>
      </c>
      <c r="I2044" s="1040"/>
      <c r="J2044" s="1040">
        <v>200</v>
      </c>
      <c r="K2044" s="1041"/>
      <c r="L2044" s="1042"/>
      <c r="M2044" s="1041">
        <v>44965</v>
      </c>
      <c r="N2044" s="1043"/>
      <c r="O2044" s="1036">
        <v>9782408042820</v>
      </c>
      <c r="P2044" s="1041" t="s">
        <v>4757</v>
      </c>
      <c r="Q2044" s="1044">
        <v>7542677</v>
      </c>
      <c r="R2044" s="1045">
        <v>10.5</v>
      </c>
      <c r="S2044" s="1046">
        <f t="shared" si="332"/>
        <v>9.9526066350710902</v>
      </c>
      <c r="T2044" s="1047">
        <v>5.5E-2</v>
      </c>
      <c r="U2044" s="1083"/>
      <c r="V2044" s="1048">
        <f t="shared" si="330"/>
        <v>0</v>
      </c>
      <c r="W2044" s="1049">
        <f t="shared" si="328"/>
        <v>0</v>
      </c>
      <c r="X2044" s="998"/>
      <c r="Y2044" s="998"/>
      <c r="Z2044" s="998"/>
      <c r="AA2044" s="998"/>
      <c r="AB2044" s="998"/>
      <c r="AC2044" s="453">
        <f t="shared" si="331"/>
        <v>0</v>
      </c>
      <c r="AD2044" s="454">
        <f>IF($AC$2430&lt;85,AC2044,AC2044-(AC2044*'EN-TÊTE DÉLÉGUES'!$C$37))</f>
        <v>0</v>
      </c>
      <c r="AE2044" s="455">
        <f t="shared" si="329"/>
        <v>5.5E-2</v>
      </c>
      <c r="AF2044" s="456">
        <f t="shared" si="333"/>
        <v>0</v>
      </c>
      <c r="AG2044" s="457">
        <f t="shared" si="334"/>
        <v>0</v>
      </c>
    </row>
    <row r="2045" spans="1:33" s="446" customFormat="1" ht="12" customHeight="1" x14ac:dyDescent="0.15">
      <c r="A2045" s="715">
        <v>9791036366093</v>
      </c>
      <c r="B2045" s="716"/>
      <c r="C2045" s="717" t="s">
        <v>697</v>
      </c>
      <c r="D2045" s="717" t="s">
        <v>274</v>
      </c>
      <c r="E2045" s="717" t="s">
        <v>274</v>
      </c>
      <c r="F2045" s="717" t="s">
        <v>4754</v>
      </c>
      <c r="G2045" s="717" t="s">
        <v>5397</v>
      </c>
      <c r="H2045" s="718">
        <f>VLOOKUP(A2045,'02.04.2024'!$A$2:$D$70989,3,FALSE)</f>
        <v>2201</v>
      </c>
      <c r="I2045" s="716"/>
      <c r="J2045" s="716">
        <v>200</v>
      </c>
      <c r="K2045" s="719"/>
      <c r="L2045" s="719"/>
      <c r="M2045" s="719">
        <v>45336</v>
      </c>
      <c r="N2045" s="719" t="s">
        <v>1811</v>
      </c>
      <c r="O2045" s="715">
        <v>9791036366093</v>
      </c>
      <c r="P2045" s="720" t="s">
        <v>4950</v>
      </c>
      <c r="Q2045" s="721">
        <v>4303402</v>
      </c>
      <c r="R2045" s="722">
        <v>10.5</v>
      </c>
      <c r="S2045" s="722">
        <f t="shared" si="332"/>
        <v>9.9526066350710902</v>
      </c>
      <c r="T2045" s="723">
        <v>5.5E-2</v>
      </c>
      <c r="U2045" s="1094"/>
      <c r="V2045" s="724">
        <f t="shared" si="330"/>
        <v>0</v>
      </c>
      <c r="W2045" s="725">
        <f t="shared" si="328"/>
        <v>0</v>
      </c>
      <c r="X2045" s="440"/>
      <c r="Y2045" s="440"/>
      <c r="Z2045" s="440"/>
      <c r="AA2045" s="440"/>
      <c r="AB2045" s="440"/>
      <c r="AC2045" s="441">
        <f t="shared" si="331"/>
        <v>0</v>
      </c>
      <c r="AD2045" s="442">
        <f>IF($AC$2430&lt;85,AC2045,AC2045-(AC2045*'EN-TÊTE DÉLÉGUES'!$C$37))</f>
        <v>0</v>
      </c>
      <c r="AE2045" s="443">
        <f t="shared" si="329"/>
        <v>5.5E-2</v>
      </c>
      <c r="AF2045" s="444">
        <f t="shared" si="333"/>
        <v>0</v>
      </c>
      <c r="AG2045" s="445">
        <f t="shared" si="334"/>
        <v>0</v>
      </c>
    </row>
    <row r="2046" spans="1:33" s="446" customFormat="1" ht="12" customHeight="1" x14ac:dyDescent="0.15">
      <c r="A2046" s="715">
        <v>9791036372018</v>
      </c>
      <c r="B2046" s="716"/>
      <c r="C2046" s="717" t="s">
        <v>697</v>
      </c>
      <c r="D2046" s="717" t="s">
        <v>274</v>
      </c>
      <c r="E2046" s="717" t="s">
        <v>274</v>
      </c>
      <c r="F2046" s="717" t="s">
        <v>4758</v>
      </c>
      <c r="G2046" s="717" t="s">
        <v>5330</v>
      </c>
      <c r="H2046" s="718">
        <f>VLOOKUP(A2046,'02.04.2024'!$A$2:$D$70989,3,FALSE)</f>
        <v>3907</v>
      </c>
      <c r="I2046" s="716"/>
      <c r="J2046" s="716">
        <v>200</v>
      </c>
      <c r="K2046" s="719"/>
      <c r="L2046" s="719"/>
      <c r="M2046" s="719">
        <v>45322</v>
      </c>
      <c r="N2046" s="719" t="s">
        <v>1811</v>
      </c>
      <c r="O2046" s="715">
        <v>9791036372018</v>
      </c>
      <c r="P2046" s="720" t="s">
        <v>5331</v>
      </c>
      <c r="Q2046" s="721">
        <v>7108669</v>
      </c>
      <c r="R2046" s="722">
        <v>10.5</v>
      </c>
      <c r="S2046" s="722">
        <f t="shared" si="332"/>
        <v>9.9526066350710902</v>
      </c>
      <c r="T2046" s="723">
        <v>5.5E-2</v>
      </c>
      <c r="U2046" s="1094"/>
      <c r="V2046" s="724">
        <f t="shared" si="330"/>
        <v>0</v>
      </c>
      <c r="W2046" s="725">
        <f t="shared" si="328"/>
        <v>0</v>
      </c>
      <c r="X2046" s="440"/>
      <c r="Y2046" s="440"/>
      <c r="Z2046" s="440"/>
      <c r="AA2046" s="440"/>
      <c r="AB2046" s="440"/>
      <c r="AC2046" s="453">
        <f t="shared" si="331"/>
        <v>0</v>
      </c>
      <c r="AD2046" s="454">
        <f>IF($AC$2430&lt;85,AC2046,AC2046-(AC2046*'EN-TÊTE DÉLÉGUES'!$C$37))</f>
        <v>0</v>
      </c>
      <c r="AE2046" s="455">
        <f t="shared" si="329"/>
        <v>5.5E-2</v>
      </c>
      <c r="AF2046" s="456">
        <f t="shared" si="333"/>
        <v>0</v>
      </c>
      <c r="AG2046" s="457">
        <f t="shared" si="334"/>
        <v>0</v>
      </c>
    </row>
    <row r="2047" spans="1:33" s="408" customFormat="1" ht="12" customHeight="1" x14ac:dyDescent="0.15">
      <c r="A2047" s="683">
        <v>9782745968494</v>
      </c>
      <c r="B2047" s="684"/>
      <c r="C2047" s="686" t="s">
        <v>697</v>
      </c>
      <c r="D2047" s="686" t="s">
        <v>274</v>
      </c>
      <c r="E2047" s="686" t="s">
        <v>274</v>
      </c>
      <c r="F2047" s="686" t="s">
        <v>4758</v>
      </c>
      <c r="G2047" s="686" t="s">
        <v>4759</v>
      </c>
      <c r="H2047" s="687">
        <f>VLOOKUP(A2047,'02.04.2024'!$A$2:$D$70989,3,FALSE)</f>
        <v>177</v>
      </c>
      <c r="I2047" s="688"/>
      <c r="J2047" s="688">
        <v>300</v>
      </c>
      <c r="K2047" s="689"/>
      <c r="L2047" s="742"/>
      <c r="M2047" s="689">
        <v>42298</v>
      </c>
      <c r="N2047" s="714"/>
      <c r="O2047" s="683">
        <v>9782745968494</v>
      </c>
      <c r="P2047" s="689" t="s">
        <v>4760</v>
      </c>
      <c r="Q2047" s="690">
        <v>1327927</v>
      </c>
      <c r="R2047" s="769">
        <v>10.5</v>
      </c>
      <c r="S2047" s="692">
        <f t="shared" si="332"/>
        <v>9.9526066350710902</v>
      </c>
      <c r="T2047" s="770">
        <v>5.5E-2</v>
      </c>
      <c r="U2047" s="1083"/>
      <c r="V2047" s="694">
        <f t="shared" si="330"/>
        <v>0</v>
      </c>
      <c r="W2047" s="695">
        <f t="shared" si="328"/>
        <v>0</v>
      </c>
      <c r="X2047" s="402"/>
      <c r="Y2047" s="402"/>
      <c r="Z2047" s="402"/>
      <c r="AA2047" s="402"/>
      <c r="AB2047" s="402"/>
      <c r="AC2047" s="453">
        <f t="shared" si="331"/>
        <v>0</v>
      </c>
      <c r="AD2047" s="454">
        <f>IF($AC$2430&lt;85,AC2047,AC2047-(AC2047*'EN-TÊTE DÉLÉGUES'!$C$37))</f>
        <v>0</v>
      </c>
      <c r="AE2047" s="455">
        <f t="shared" si="329"/>
        <v>5.5E-2</v>
      </c>
      <c r="AF2047" s="456">
        <f t="shared" si="333"/>
        <v>0</v>
      </c>
      <c r="AG2047" s="457">
        <f t="shared" si="334"/>
        <v>0</v>
      </c>
    </row>
    <row r="2048" spans="1:33" s="408" customFormat="1" ht="12" customHeight="1" x14ac:dyDescent="0.15">
      <c r="A2048" s="683">
        <v>9782745981998</v>
      </c>
      <c r="B2048" s="684"/>
      <c r="C2048" s="686" t="s">
        <v>697</v>
      </c>
      <c r="D2048" s="686" t="s">
        <v>274</v>
      </c>
      <c r="E2048" s="686" t="s">
        <v>274</v>
      </c>
      <c r="F2048" s="686" t="s">
        <v>4758</v>
      </c>
      <c r="G2048" s="686" t="s">
        <v>4761</v>
      </c>
      <c r="H2048" s="687">
        <f>VLOOKUP(A2048,'02.04.2024'!$A$2:$D$70989,3,FALSE)</f>
        <v>1426</v>
      </c>
      <c r="I2048" s="688"/>
      <c r="J2048" s="688">
        <v>200</v>
      </c>
      <c r="K2048" s="689"/>
      <c r="L2048" s="742"/>
      <c r="M2048" s="689">
        <v>42683</v>
      </c>
      <c r="N2048" s="714"/>
      <c r="O2048" s="683">
        <v>9782745981998</v>
      </c>
      <c r="P2048" s="689" t="s">
        <v>4762</v>
      </c>
      <c r="Q2048" s="690">
        <v>3110013</v>
      </c>
      <c r="R2048" s="769">
        <v>10.5</v>
      </c>
      <c r="S2048" s="692">
        <f t="shared" si="332"/>
        <v>9.9526066350710902</v>
      </c>
      <c r="T2048" s="770">
        <v>5.5E-2</v>
      </c>
      <c r="U2048" s="1083"/>
      <c r="V2048" s="694">
        <f t="shared" si="330"/>
        <v>0</v>
      </c>
      <c r="W2048" s="695">
        <f t="shared" si="328"/>
        <v>0</v>
      </c>
      <c r="X2048" s="402"/>
      <c r="Y2048" s="402"/>
      <c r="Z2048" s="402"/>
      <c r="AA2048" s="402"/>
      <c r="AB2048" s="402"/>
      <c r="AC2048" s="453">
        <f t="shared" si="331"/>
        <v>0</v>
      </c>
      <c r="AD2048" s="454">
        <f>IF($AC$2430&lt;85,AC2048,AC2048-(AC2048*'EN-TÊTE DÉLÉGUES'!$C$37))</f>
        <v>0</v>
      </c>
      <c r="AE2048" s="455">
        <f t="shared" si="329"/>
        <v>5.5E-2</v>
      </c>
      <c r="AF2048" s="456">
        <f t="shared" si="333"/>
        <v>0</v>
      </c>
      <c r="AG2048" s="457">
        <f t="shared" si="334"/>
        <v>0</v>
      </c>
    </row>
    <row r="2049" spans="1:36" s="408" customFormat="1" ht="12" customHeight="1" x14ac:dyDescent="0.15">
      <c r="A2049" s="683">
        <v>9791036367021</v>
      </c>
      <c r="B2049" s="684"/>
      <c r="C2049" s="686" t="s">
        <v>697</v>
      </c>
      <c r="D2049" s="686" t="s">
        <v>274</v>
      </c>
      <c r="E2049" s="686" t="s">
        <v>274</v>
      </c>
      <c r="F2049" s="686" t="s">
        <v>4758</v>
      </c>
      <c r="G2049" s="686" t="s">
        <v>4763</v>
      </c>
      <c r="H2049" s="687">
        <f>VLOOKUP(A2049,'02.04.2024'!$A$2:$D$70989,3,FALSE)</f>
        <v>3436</v>
      </c>
      <c r="I2049" s="688"/>
      <c r="J2049" s="688">
        <v>200</v>
      </c>
      <c r="K2049" s="689"/>
      <c r="L2049" s="742"/>
      <c r="M2049" s="689">
        <v>43033</v>
      </c>
      <c r="N2049" s="714"/>
      <c r="O2049" s="683">
        <v>9791036367021</v>
      </c>
      <c r="P2049" s="689" t="s">
        <v>5357</v>
      </c>
      <c r="Q2049" s="690">
        <v>4449527</v>
      </c>
      <c r="R2049" s="769">
        <v>10.5</v>
      </c>
      <c r="S2049" s="692">
        <f t="shared" si="332"/>
        <v>9.9526066350710902</v>
      </c>
      <c r="T2049" s="770">
        <v>5.5E-2</v>
      </c>
      <c r="U2049" s="1083"/>
      <c r="V2049" s="694">
        <f t="shared" si="330"/>
        <v>0</v>
      </c>
      <c r="W2049" s="695">
        <f t="shared" si="328"/>
        <v>0</v>
      </c>
      <c r="X2049" s="402"/>
      <c r="Y2049" s="402"/>
      <c r="Z2049" s="402"/>
      <c r="AA2049" s="402"/>
      <c r="AB2049" s="402"/>
      <c r="AC2049" s="403">
        <f t="shared" si="331"/>
        <v>0</v>
      </c>
      <c r="AD2049" s="404">
        <f>IF($AC$2430&lt;85,AC2049,AC2049-(AC2049*'EN-TÊTE DÉLÉGUES'!$C$37))</f>
        <v>0</v>
      </c>
      <c r="AE2049" s="405">
        <f t="shared" si="329"/>
        <v>5.5E-2</v>
      </c>
      <c r="AF2049" s="406">
        <f t="shared" si="333"/>
        <v>0</v>
      </c>
      <c r="AG2049" s="407">
        <f t="shared" si="334"/>
        <v>0</v>
      </c>
    </row>
    <row r="2050" spans="1:36" s="408" customFormat="1" ht="12" customHeight="1" x14ac:dyDescent="0.15">
      <c r="A2050" s="683">
        <v>9791036370106</v>
      </c>
      <c r="B2050" s="684"/>
      <c r="C2050" s="686" t="s">
        <v>697</v>
      </c>
      <c r="D2050" s="686" t="s">
        <v>274</v>
      </c>
      <c r="E2050" s="686" t="s">
        <v>274</v>
      </c>
      <c r="F2050" s="686" t="s">
        <v>4758</v>
      </c>
      <c r="G2050" s="686" t="s">
        <v>4764</v>
      </c>
      <c r="H2050" s="687">
        <f>VLOOKUP(A2050,'02.04.2024'!$A$2:$D$70989,3,FALSE)</f>
        <v>2036</v>
      </c>
      <c r="I2050" s="688"/>
      <c r="J2050" s="712">
        <v>200</v>
      </c>
      <c r="K2050" s="689"/>
      <c r="L2050" s="742"/>
      <c r="M2050" s="689">
        <v>43383</v>
      </c>
      <c r="N2050" s="714"/>
      <c r="O2050" s="683">
        <v>9791036370106</v>
      </c>
      <c r="P2050" s="689" t="s">
        <v>5355</v>
      </c>
      <c r="Q2050" s="690">
        <v>6064092</v>
      </c>
      <c r="R2050" s="769">
        <v>10.5</v>
      </c>
      <c r="S2050" s="692">
        <f t="shared" si="332"/>
        <v>9.9526066350710902</v>
      </c>
      <c r="T2050" s="770">
        <v>5.5E-2</v>
      </c>
      <c r="U2050" s="1083"/>
      <c r="V2050" s="694">
        <f t="shared" si="330"/>
        <v>0</v>
      </c>
      <c r="W2050" s="695">
        <f t="shared" ref="W2050:W2113" si="335">$R2050*$U2050</f>
        <v>0</v>
      </c>
      <c r="X2050" s="402"/>
      <c r="Y2050" s="402"/>
      <c r="Z2050" s="402"/>
      <c r="AA2050" s="402"/>
      <c r="AB2050" s="402"/>
      <c r="AC2050" s="453">
        <f t="shared" si="331"/>
        <v>0</v>
      </c>
      <c r="AD2050" s="454">
        <f>IF($AC$2430&lt;85,AC2050,AC2050-(AC2050*'EN-TÊTE DÉLÉGUES'!$C$37))</f>
        <v>0</v>
      </c>
      <c r="AE2050" s="455">
        <f t="shared" ref="AE2050:AE2113" si="336">IF(T2050=5.5%,0.055,IF(T2050=20%,0.2))</f>
        <v>5.5E-2</v>
      </c>
      <c r="AF2050" s="456">
        <f t="shared" si="333"/>
        <v>0</v>
      </c>
      <c r="AG2050" s="457">
        <f t="shared" si="334"/>
        <v>0</v>
      </c>
    </row>
    <row r="2051" spans="1:36" s="408" customFormat="1" ht="12" customHeight="1" x14ac:dyDescent="0.15">
      <c r="A2051" s="683">
        <v>9791036367038</v>
      </c>
      <c r="B2051" s="684"/>
      <c r="C2051" s="686" t="s">
        <v>697</v>
      </c>
      <c r="D2051" s="686" t="s">
        <v>274</v>
      </c>
      <c r="E2051" s="686" t="s">
        <v>274</v>
      </c>
      <c r="F2051" s="686" t="s">
        <v>4758</v>
      </c>
      <c r="G2051" s="686" t="s">
        <v>4765</v>
      </c>
      <c r="H2051" s="687">
        <f>VLOOKUP(A2051,'02.04.2024'!$A$2:$D$70989,3,FALSE)</f>
        <v>995</v>
      </c>
      <c r="I2051" s="688"/>
      <c r="J2051" s="688">
        <v>200</v>
      </c>
      <c r="K2051" s="689"/>
      <c r="L2051" s="742"/>
      <c r="M2051" s="689">
        <v>43719</v>
      </c>
      <c r="N2051" s="714"/>
      <c r="O2051" s="683">
        <v>9791036367038</v>
      </c>
      <c r="P2051" s="689" t="s">
        <v>5358</v>
      </c>
      <c r="Q2051" s="690">
        <v>4449650</v>
      </c>
      <c r="R2051" s="769">
        <v>10.5</v>
      </c>
      <c r="S2051" s="692">
        <f t="shared" si="332"/>
        <v>9.9526066350710902</v>
      </c>
      <c r="T2051" s="770">
        <v>5.5E-2</v>
      </c>
      <c r="U2051" s="1083"/>
      <c r="V2051" s="694">
        <f t="shared" si="330"/>
        <v>0</v>
      </c>
      <c r="W2051" s="695">
        <f t="shared" si="335"/>
        <v>0</v>
      </c>
      <c r="X2051" s="402"/>
      <c r="Y2051" s="402"/>
      <c r="Z2051" s="402"/>
      <c r="AA2051" s="402"/>
      <c r="AB2051" s="402"/>
      <c r="AC2051" s="403">
        <f t="shared" si="331"/>
        <v>0</v>
      </c>
      <c r="AD2051" s="404">
        <f>IF($AC$2430&lt;85,AC2051,AC2051-(AC2051*'EN-TÊTE DÉLÉGUES'!$C$37))</f>
        <v>0</v>
      </c>
      <c r="AE2051" s="405">
        <f t="shared" si="336"/>
        <v>5.5E-2</v>
      </c>
      <c r="AF2051" s="406">
        <f t="shared" si="333"/>
        <v>0</v>
      </c>
      <c r="AG2051" s="407">
        <f t="shared" si="334"/>
        <v>0</v>
      </c>
    </row>
    <row r="2052" spans="1:36" s="408" customFormat="1" ht="12" customHeight="1" x14ac:dyDescent="0.15">
      <c r="A2052" s="683">
        <v>9791036370113</v>
      </c>
      <c r="B2052" s="684"/>
      <c r="C2052" s="686" t="s">
        <v>697</v>
      </c>
      <c r="D2052" s="686" t="s">
        <v>274</v>
      </c>
      <c r="E2052" s="686" t="s">
        <v>274</v>
      </c>
      <c r="F2052" s="686" t="s">
        <v>4758</v>
      </c>
      <c r="G2052" s="686" t="s">
        <v>4766</v>
      </c>
      <c r="H2052" s="687">
        <f>VLOOKUP(A2052,'02.04.2024'!$A$2:$D$70989,3,FALSE)</f>
        <v>2935</v>
      </c>
      <c r="I2052" s="688"/>
      <c r="J2052" s="712">
        <v>200</v>
      </c>
      <c r="K2052" s="689"/>
      <c r="L2052" s="742"/>
      <c r="M2052" s="689">
        <v>44083</v>
      </c>
      <c r="N2052" s="714"/>
      <c r="O2052" s="683">
        <v>9791036370113</v>
      </c>
      <c r="P2052" s="689" t="s">
        <v>5356</v>
      </c>
      <c r="Q2052" s="690">
        <v>6064215</v>
      </c>
      <c r="R2052" s="769">
        <v>10.5</v>
      </c>
      <c r="S2052" s="692">
        <f t="shared" si="332"/>
        <v>9.9526066350710902</v>
      </c>
      <c r="T2052" s="770">
        <v>5.5E-2</v>
      </c>
      <c r="U2052" s="1083"/>
      <c r="V2052" s="694">
        <f t="shared" si="330"/>
        <v>0</v>
      </c>
      <c r="W2052" s="695">
        <f t="shared" si="335"/>
        <v>0</v>
      </c>
      <c r="X2052" s="402"/>
      <c r="Y2052" s="402"/>
      <c r="Z2052" s="402"/>
      <c r="AA2052" s="402"/>
      <c r="AB2052" s="402"/>
      <c r="AC2052" s="453">
        <f t="shared" si="331"/>
        <v>0</v>
      </c>
      <c r="AD2052" s="454">
        <f>IF($AC$2430&lt;85,AC2052,AC2052-(AC2052*'EN-TÊTE DÉLÉGUES'!$C$37))</f>
        <v>0</v>
      </c>
      <c r="AE2052" s="455">
        <f t="shared" si="336"/>
        <v>5.5E-2</v>
      </c>
      <c r="AF2052" s="456">
        <f t="shared" si="333"/>
        <v>0</v>
      </c>
      <c r="AG2052" s="457">
        <f t="shared" si="334"/>
        <v>0</v>
      </c>
    </row>
    <row r="2053" spans="1:36" s="408" customFormat="1" ht="12" customHeight="1" x14ac:dyDescent="0.15">
      <c r="A2053" s="683">
        <v>9782408033491</v>
      </c>
      <c r="B2053" s="684"/>
      <c r="C2053" s="686" t="s">
        <v>697</v>
      </c>
      <c r="D2053" s="686" t="s">
        <v>274</v>
      </c>
      <c r="E2053" s="686" t="s">
        <v>274</v>
      </c>
      <c r="F2053" s="686" t="s">
        <v>4758</v>
      </c>
      <c r="G2053" s="686" t="s">
        <v>4767</v>
      </c>
      <c r="H2053" s="687">
        <f>VLOOKUP(A2053,'02.04.2024'!$A$2:$D$70989,3,FALSE)</f>
        <v>421</v>
      </c>
      <c r="I2053" s="688"/>
      <c r="J2053" s="688">
        <v>300</v>
      </c>
      <c r="K2053" s="689"/>
      <c r="L2053" s="742"/>
      <c r="M2053" s="689">
        <v>44454</v>
      </c>
      <c r="N2053" s="714"/>
      <c r="O2053" s="683">
        <v>9782408033491</v>
      </c>
      <c r="P2053" s="689" t="s">
        <v>4768</v>
      </c>
      <c r="Q2053" s="690">
        <v>7374854</v>
      </c>
      <c r="R2053" s="769">
        <v>10.5</v>
      </c>
      <c r="S2053" s="692">
        <f t="shared" si="332"/>
        <v>9.9526066350710902</v>
      </c>
      <c r="T2053" s="770">
        <v>5.5E-2</v>
      </c>
      <c r="U2053" s="1083"/>
      <c r="V2053" s="694">
        <f t="shared" si="330"/>
        <v>0</v>
      </c>
      <c r="W2053" s="695">
        <f t="shared" si="335"/>
        <v>0</v>
      </c>
      <c r="X2053" s="402"/>
      <c r="Y2053" s="402"/>
      <c r="Z2053" s="402"/>
      <c r="AA2053" s="402"/>
      <c r="AB2053" s="402"/>
      <c r="AC2053" s="453">
        <f t="shared" si="331"/>
        <v>0</v>
      </c>
      <c r="AD2053" s="454">
        <f>IF($AC$2430&lt;85,AC2053,AC2053-(AC2053*'EN-TÊTE DÉLÉGUES'!$C$37))</f>
        <v>0</v>
      </c>
      <c r="AE2053" s="455">
        <f t="shared" si="336"/>
        <v>5.5E-2</v>
      </c>
      <c r="AF2053" s="456">
        <f t="shared" si="333"/>
        <v>0</v>
      </c>
      <c r="AG2053" s="457">
        <f t="shared" si="334"/>
        <v>0</v>
      </c>
    </row>
    <row r="2054" spans="1:36" s="408" customFormat="1" ht="12" customHeight="1" x14ac:dyDescent="0.15">
      <c r="A2054" s="683">
        <v>9782408041915</v>
      </c>
      <c r="B2054" s="684"/>
      <c r="C2054" s="686" t="s">
        <v>697</v>
      </c>
      <c r="D2054" s="686" t="s">
        <v>274</v>
      </c>
      <c r="E2054" s="686" t="s">
        <v>274</v>
      </c>
      <c r="F2054" s="686" t="s">
        <v>4758</v>
      </c>
      <c r="G2054" s="686" t="s">
        <v>4769</v>
      </c>
      <c r="H2054" s="687">
        <f>VLOOKUP(A2054,'02.04.2024'!$A$2:$D$70989,3,FALSE)</f>
        <v>1062</v>
      </c>
      <c r="I2054" s="688"/>
      <c r="J2054" s="688">
        <v>300</v>
      </c>
      <c r="K2054" s="689"/>
      <c r="L2054" s="742"/>
      <c r="M2054" s="689">
        <v>44811</v>
      </c>
      <c r="N2054" s="714"/>
      <c r="O2054" s="683">
        <v>9782408041915</v>
      </c>
      <c r="P2054" s="689" t="s">
        <v>4770</v>
      </c>
      <c r="Q2054" s="690">
        <v>5902926</v>
      </c>
      <c r="R2054" s="769">
        <v>10.5</v>
      </c>
      <c r="S2054" s="692">
        <f t="shared" si="332"/>
        <v>9.9526066350710902</v>
      </c>
      <c r="T2054" s="770">
        <v>5.5E-2</v>
      </c>
      <c r="U2054" s="1083"/>
      <c r="V2054" s="694">
        <f t="shared" ref="V2054:V2118" si="337">AC2054</f>
        <v>0</v>
      </c>
      <c r="W2054" s="695">
        <f t="shared" si="335"/>
        <v>0</v>
      </c>
      <c r="X2054" s="402"/>
      <c r="Y2054" s="402"/>
      <c r="Z2054" s="402"/>
      <c r="AA2054" s="402"/>
      <c r="AB2054" s="402"/>
      <c r="AC2054" s="403">
        <f t="shared" si="331"/>
        <v>0</v>
      </c>
      <c r="AD2054" s="404">
        <f>IF($AC$2430&lt;85,AC2054,AC2054-(AC2054*'EN-TÊTE DÉLÉGUES'!$C$37))</f>
        <v>0</v>
      </c>
      <c r="AE2054" s="405">
        <f t="shared" si="336"/>
        <v>5.5E-2</v>
      </c>
      <c r="AF2054" s="406">
        <f t="shared" si="333"/>
        <v>0</v>
      </c>
      <c r="AG2054" s="407">
        <f t="shared" si="334"/>
        <v>0</v>
      </c>
    </row>
    <row r="2055" spans="1:36" s="446" customFormat="1" ht="12" customHeight="1" x14ac:dyDescent="0.15">
      <c r="A2055" s="715">
        <v>9782408047887</v>
      </c>
      <c r="B2055" s="726"/>
      <c r="C2055" s="717" t="s">
        <v>697</v>
      </c>
      <c r="D2055" s="717" t="s">
        <v>274</v>
      </c>
      <c r="E2055" s="717" t="s">
        <v>274</v>
      </c>
      <c r="F2055" s="717" t="s">
        <v>4758</v>
      </c>
      <c r="G2055" s="717" t="s">
        <v>4771</v>
      </c>
      <c r="H2055" s="718">
        <f>VLOOKUP(A2055,'02.04.2024'!$A$2:$D$70989,3,FALSE)</f>
        <v>1771</v>
      </c>
      <c r="I2055" s="716"/>
      <c r="J2055" s="716">
        <v>200</v>
      </c>
      <c r="K2055" s="719"/>
      <c r="L2055" s="735"/>
      <c r="M2055" s="719">
        <v>45182</v>
      </c>
      <c r="N2055" s="766" t="s">
        <v>1811</v>
      </c>
      <c r="O2055" s="715">
        <v>9782408047887</v>
      </c>
      <c r="P2055" s="719" t="s">
        <v>4772</v>
      </c>
      <c r="Q2055" s="729">
        <v>6058918</v>
      </c>
      <c r="R2055" s="736">
        <v>10.5</v>
      </c>
      <c r="S2055" s="722">
        <f t="shared" si="332"/>
        <v>9.9526066350710902</v>
      </c>
      <c r="T2055" s="767">
        <v>5.5E-2</v>
      </c>
      <c r="U2055" s="1094"/>
      <c r="V2055" s="724">
        <f t="shared" si="337"/>
        <v>0</v>
      </c>
      <c r="W2055" s="725">
        <f t="shared" si="335"/>
        <v>0</v>
      </c>
      <c r="X2055" s="440"/>
      <c r="Y2055" s="440"/>
      <c r="Z2055" s="440"/>
      <c r="AA2055" s="440"/>
      <c r="AB2055" s="440"/>
      <c r="AC2055" s="421">
        <f t="shared" si="331"/>
        <v>0</v>
      </c>
      <c r="AD2055" s="422">
        <f>IF($AC$2430&lt;85,AC2055,AC2055-(AC2055*'EN-TÊTE DÉLÉGUES'!$C$37))</f>
        <v>0</v>
      </c>
      <c r="AE2055" s="423">
        <f t="shared" si="336"/>
        <v>5.5E-2</v>
      </c>
      <c r="AF2055" s="424">
        <f t="shared" si="333"/>
        <v>0</v>
      </c>
      <c r="AG2055" s="425">
        <f t="shared" si="334"/>
        <v>0</v>
      </c>
    </row>
    <row r="2056" spans="1:36" s="989" customFormat="1" ht="12" customHeight="1" x14ac:dyDescent="0.15">
      <c r="A2056" s="107">
        <v>9791036370991</v>
      </c>
      <c r="B2056" s="977"/>
      <c r="C2056" s="108" t="s">
        <v>697</v>
      </c>
      <c r="D2056" s="108" t="s">
        <v>274</v>
      </c>
      <c r="E2056" s="108" t="s">
        <v>274</v>
      </c>
      <c r="F2056" s="108" t="s">
        <v>4758</v>
      </c>
      <c r="G2056" s="108" t="s">
        <v>5566</v>
      </c>
      <c r="H2056" s="228">
        <f>VLOOKUP(A2056,'02.04.2024'!$A$2:$D$70989,3,FALSE)</f>
        <v>0</v>
      </c>
      <c r="I2056" s="109"/>
      <c r="J2056" s="109">
        <v>100</v>
      </c>
      <c r="K2056" s="110"/>
      <c r="L2056" s="978">
        <v>45553</v>
      </c>
      <c r="M2056" s="110"/>
      <c r="N2056" s="979" t="s">
        <v>1811</v>
      </c>
      <c r="O2056" s="107">
        <v>9791036370991</v>
      </c>
      <c r="P2056" s="110" t="s">
        <v>5567</v>
      </c>
      <c r="Q2056" s="980">
        <v>6611561</v>
      </c>
      <c r="R2056" s="981">
        <v>10.5</v>
      </c>
      <c r="S2056" s="125">
        <f t="shared" si="332"/>
        <v>9.9526066350710902</v>
      </c>
      <c r="T2056" s="982">
        <v>5.5E-2</v>
      </c>
      <c r="U2056" s="1083"/>
      <c r="V2056" s="241">
        <f t="shared" ref="V2056" si="338">AC2056</f>
        <v>0</v>
      </c>
      <c r="W2056" s="237">
        <f t="shared" si="335"/>
        <v>0</v>
      </c>
      <c r="X2056" s="983"/>
      <c r="Y2056" s="983"/>
      <c r="Z2056" s="983"/>
      <c r="AA2056" s="983"/>
      <c r="AB2056" s="983"/>
      <c r="AC2056" s="984">
        <f t="shared" ref="AC2056" si="339">W2056/(1+AE2056)</f>
        <v>0</v>
      </c>
      <c r="AD2056" s="985">
        <f>IF($AC$2430&lt;85,AC2056,AC2056-(AC2056*'EN-TÊTE DÉLÉGUES'!$C$37))</f>
        <v>0</v>
      </c>
      <c r="AE2056" s="986">
        <f t="shared" si="336"/>
        <v>5.5E-2</v>
      </c>
      <c r="AF2056" s="987">
        <f t="shared" ref="AF2056" si="340">+AD2056*AE2056</f>
        <v>0</v>
      </c>
      <c r="AG2056" s="988">
        <f t="shared" ref="AG2056" si="341">+AD2056+AF2056</f>
        <v>0</v>
      </c>
    </row>
    <row r="2057" spans="1:36" s="408" customFormat="1" ht="12" customHeight="1" x14ac:dyDescent="0.15">
      <c r="A2057" s="683">
        <v>9782747085878</v>
      </c>
      <c r="B2057" s="684"/>
      <c r="C2057" s="686" t="s">
        <v>651</v>
      </c>
      <c r="D2057" s="686" t="s">
        <v>274</v>
      </c>
      <c r="E2057" s="686" t="s">
        <v>274</v>
      </c>
      <c r="F2057" s="686" t="s">
        <v>489</v>
      </c>
      <c r="G2057" s="686" t="s">
        <v>892</v>
      </c>
      <c r="H2057" s="687">
        <f>VLOOKUP(A2057,'02.04.2024'!$A$2:$D$70989,3,FALSE)</f>
        <v>750</v>
      </c>
      <c r="I2057" s="688"/>
      <c r="J2057" s="688">
        <v>200</v>
      </c>
      <c r="K2057" s="689"/>
      <c r="L2057" s="689"/>
      <c r="M2057" s="689">
        <v>43012</v>
      </c>
      <c r="N2057" s="689"/>
      <c r="O2057" s="690">
        <v>9782747085878</v>
      </c>
      <c r="P2057" s="711" t="s">
        <v>490</v>
      </c>
      <c r="Q2057" s="690">
        <v>7888622</v>
      </c>
      <c r="R2057" s="692">
        <v>10.5</v>
      </c>
      <c r="S2057" s="692">
        <f t="shared" si="332"/>
        <v>9.9526066350710902</v>
      </c>
      <c r="T2057" s="693">
        <v>5.5E-2</v>
      </c>
      <c r="U2057" s="1083"/>
      <c r="V2057" s="694">
        <f t="shared" si="337"/>
        <v>0</v>
      </c>
      <c r="W2057" s="695">
        <f t="shared" si="335"/>
        <v>0</v>
      </c>
      <c r="X2057" s="402"/>
      <c r="Y2057" s="402"/>
      <c r="Z2057" s="402"/>
      <c r="AA2057" s="402"/>
      <c r="AB2057" s="402"/>
      <c r="AC2057" s="403">
        <f t="shared" si="331"/>
        <v>0</v>
      </c>
      <c r="AD2057" s="404">
        <f>IF($AC$2430&lt;85,AC2057,AC2057-(AC2057*'EN-TÊTE DÉLÉGUES'!$C$37))</f>
        <v>0</v>
      </c>
      <c r="AE2057" s="405">
        <f t="shared" si="336"/>
        <v>5.5E-2</v>
      </c>
      <c r="AF2057" s="406">
        <f t="shared" si="333"/>
        <v>0</v>
      </c>
      <c r="AG2057" s="407">
        <f t="shared" si="334"/>
        <v>0</v>
      </c>
    </row>
    <row r="2058" spans="1:36" s="408" customFormat="1" ht="12" customHeight="1" x14ac:dyDescent="0.15">
      <c r="A2058" s="683">
        <v>9782747085885</v>
      </c>
      <c r="B2058" s="684"/>
      <c r="C2058" s="686" t="s">
        <v>651</v>
      </c>
      <c r="D2058" s="686" t="s">
        <v>274</v>
      </c>
      <c r="E2058" s="686" t="s">
        <v>274</v>
      </c>
      <c r="F2058" s="686" t="s">
        <v>489</v>
      </c>
      <c r="G2058" s="686" t="s">
        <v>893</v>
      </c>
      <c r="H2058" s="687">
        <f>VLOOKUP(A2058,'02.04.2024'!$A$2:$D$70989,3,FALSE)</f>
        <v>971</v>
      </c>
      <c r="I2058" s="688"/>
      <c r="J2058" s="688">
        <v>200</v>
      </c>
      <c r="K2058" s="689"/>
      <c r="L2058" s="689"/>
      <c r="M2058" s="689">
        <v>43194</v>
      </c>
      <c r="N2058" s="689"/>
      <c r="O2058" s="690">
        <v>9782747085885</v>
      </c>
      <c r="P2058" s="711" t="s">
        <v>491</v>
      </c>
      <c r="Q2058" s="712">
        <v>7888499</v>
      </c>
      <c r="R2058" s="692">
        <v>10.5</v>
      </c>
      <c r="S2058" s="692">
        <f t="shared" si="332"/>
        <v>9.9526066350710902</v>
      </c>
      <c r="T2058" s="693">
        <v>5.5E-2</v>
      </c>
      <c r="U2058" s="1083"/>
      <c r="V2058" s="694">
        <f t="shared" si="337"/>
        <v>0</v>
      </c>
      <c r="W2058" s="695">
        <f t="shared" si="335"/>
        <v>0</v>
      </c>
      <c r="X2058" s="402"/>
      <c r="Y2058" s="402"/>
      <c r="Z2058" s="402"/>
      <c r="AA2058" s="402"/>
      <c r="AB2058" s="402"/>
      <c r="AC2058" s="403">
        <f t="shared" si="331"/>
        <v>0</v>
      </c>
      <c r="AD2058" s="404">
        <f>IF($AC$2430&lt;85,AC2058,AC2058-(AC2058*'EN-TÊTE DÉLÉGUES'!$C$37))</f>
        <v>0</v>
      </c>
      <c r="AE2058" s="405">
        <f t="shared" si="336"/>
        <v>5.5E-2</v>
      </c>
      <c r="AF2058" s="406">
        <f t="shared" si="333"/>
        <v>0</v>
      </c>
      <c r="AG2058" s="407">
        <f t="shared" si="334"/>
        <v>0</v>
      </c>
    </row>
    <row r="2059" spans="1:36" s="408" customFormat="1" ht="12" customHeight="1" x14ac:dyDescent="0.15">
      <c r="A2059" s="683">
        <v>9791036303418</v>
      </c>
      <c r="B2059" s="684"/>
      <c r="C2059" s="686" t="s">
        <v>651</v>
      </c>
      <c r="D2059" s="686" t="s">
        <v>274</v>
      </c>
      <c r="E2059" s="686" t="s">
        <v>274</v>
      </c>
      <c r="F2059" s="686" t="s">
        <v>489</v>
      </c>
      <c r="G2059" s="686" t="s">
        <v>891</v>
      </c>
      <c r="H2059" s="687">
        <f>VLOOKUP(A2059,'02.04.2024'!$A$2:$D$70989,3,FALSE)</f>
        <v>436</v>
      </c>
      <c r="I2059" s="688"/>
      <c r="J2059" s="712">
        <v>200</v>
      </c>
      <c r="K2059" s="689"/>
      <c r="L2059" s="689"/>
      <c r="M2059" s="689">
        <v>43376</v>
      </c>
      <c r="N2059" s="689"/>
      <c r="O2059" s="690">
        <v>9791036303418</v>
      </c>
      <c r="P2059" s="691" t="s">
        <v>924</v>
      </c>
      <c r="Q2059" s="690">
        <v>4061765</v>
      </c>
      <c r="R2059" s="692">
        <v>10.5</v>
      </c>
      <c r="S2059" s="692">
        <f t="shared" si="332"/>
        <v>9.9526066350710902</v>
      </c>
      <c r="T2059" s="693">
        <v>5.5E-2</v>
      </c>
      <c r="U2059" s="1083"/>
      <c r="V2059" s="694">
        <f t="shared" si="337"/>
        <v>0</v>
      </c>
      <c r="W2059" s="695">
        <f t="shared" si="335"/>
        <v>0</v>
      </c>
      <c r="X2059" s="402"/>
      <c r="Y2059" s="402"/>
      <c r="Z2059" s="402"/>
      <c r="AA2059" s="402"/>
      <c r="AB2059" s="402"/>
      <c r="AC2059" s="403">
        <f t="shared" si="331"/>
        <v>0</v>
      </c>
      <c r="AD2059" s="404">
        <f>IF($AC$2430&lt;85,AC2059,AC2059-(AC2059*'EN-TÊTE DÉLÉGUES'!$C$37))</f>
        <v>0</v>
      </c>
      <c r="AE2059" s="405">
        <f t="shared" si="336"/>
        <v>5.5E-2</v>
      </c>
      <c r="AF2059" s="406">
        <f t="shared" si="333"/>
        <v>0</v>
      </c>
      <c r="AG2059" s="407">
        <f t="shared" si="334"/>
        <v>0</v>
      </c>
    </row>
    <row r="2060" spans="1:36" s="408" customFormat="1" ht="12" customHeight="1" x14ac:dyDescent="0.15">
      <c r="A2060" s="683">
        <v>9791036312755</v>
      </c>
      <c r="B2060" s="684"/>
      <c r="C2060" s="686" t="s">
        <v>651</v>
      </c>
      <c r="D2060" s="686" t="s">
        <v>274</v>
      </c>
      <c r="E2060" s="686" t="s">
        <v>274</v>
      </c>
      <c r="F2060" s="686" t="s">
        <v>489</v>
      </c>
      <c r="G2060" s="686" t="s">
        <v>1784</v>
      </c>
      <c r="H2060" s="687">
        <f>VLOOKUP(A2060,'02.04.2024'!$A$2:$D$70989,3,FALSE)</f>
        <v>991</v>
      </c>
      <c r="I2060" s="688"/>
      <c r="J2060" s="688">
        <v>200</v>
      </c>
      <c r="K2060" s="689"/>
      <c r="L2060" s="689"/>
      <c r="M2060" s="689">
        <v>44013</v>
      </c>
      <c r="N2060" s="689"/>
      <c r="O2060" s="690">
        <v>9791036312755</v>
      </c>
      <c r="P2060" s="711" t="s">
        <v>1785</v>
      </c>
      <c r="Q2060" s="712">
        <v>6412432</v>
      </c>
      <c r="R2060" s="692">
        <v>10.5</v>
      </c>
      <c r="S2060" s="692">
        <f t="shared" si="332"/>
        <v>9.9526066350710902</v>
      </c>
      <c r="T2060" s="693">
        <v>5.5E-2</v>
      </c>
      <c r="U2060" s="1083"/>
      <c r="V2060" s="694">
        <f t="shared" si="337"/>
        <v>0</v>
      </c>
      <c r="W2060" s="695">
        <f t="shared" si="335"/>
        <v>0</v>
      </c>
      <c r="X2060" s="402"/>
      <c r="Y2060" s="402"/>
      <c r="Z2060" s="402"/>
      <c r="AA2060" s="402"/>
      <c r="AB2060" s="402"/>
      <c r="AC2060" s="403">
        <f t="shared" si="331"/>
        <v>0</v>
      </c>
      <c r="AD2060" s="404">
        <f>IF($AC$2430&lt;85,AC2060,AC2060-(AC2060*'EN-TÊTE DÉLÉGUES'!$C$37))</f>
        <v>0</v>
      </c>
      <c r="AE2060" s="405">
        <f t="shared" si="336"/>
        <v>5.5E-2</v>
      </c>
      <c r="AF2060" s="406">
        <f t="shared" si="333"/>
        <v>0</v>
      </c>
      <c r="AG2060" s="407">
        <f t="shared" si="334"/>
        <v>0</v>
      </c>
    </row>
    <row r="2061" spans="1:36" s="408" customFormat="1" ht="12" customHeight="1" x14ac:dyDescent="0.15">
      <c r="A2061" s="683">
        <v>9791036325427</v>
      </c>
      <c r="B2061" s="684"/>
      <c r="C2061" s="686" t="s">
        <v>651</v>
      </c>
      <c r="D2061" s="686" t="s">
        <v>274</v>
      </c>
      <c r="E2061" s="686" t="s">
        <v>274</v>
      </c>
      <c r="F2061" s="686" t="s">
        <v>489</v>
      </c>
      <c r="G2061" s="686" t="s">
        <v>2470</v>
      </c>
      <c r="H2061" s="687">
        <f>VLOOKUP(A2061,'02.04.2024'!$A$2:$D$70989,3,FALSE)</f>
        <v>640</v>
      </c>
      <c r="I2061" s="688"/>
      <c r="J2061" s="688">
        <v>200</v>
      </c>
      <c r="K2061" s="689"/>
      <c r="L2061" s="689"/>
      <c r="M2061" s="689">
        <v>44356</v>
      </c>
      <c r="N2061" s="689"/>
      <c r="O2061" s="690">
        <v>9791036325427</v>
      </c>
      <c r="P2061" s="711" t="s">
        <v>2469</v>
      </c>
      <c r="Q2061" s="712">
        <v>8323431</v>
      </c>
      <c r="R2061" s="692">
        <v>10.5</v>
      </c>
      <c r="S2061" s="692">
        <f t="shared" si="332"/>
        <v>9.9526066350710902</v>
      </c>
      <c r="T2061" s="693">
        <v>5.5E-2</v>
      </c>
      <c r="U2061" s="1083"/>
      <c r="V2061" s="694">
        <f t="shared" si="337"/>
        <v>0</v>
      </c>
      <c r="W2061" s="695">
        <f t="shared" si="335"/>
        <v>0</v>
      </c>
      <c r="X2061" s="402"/>
      <c r="Y2061" s="402"/>
      <c r="Z2061" s="402"/>
      <c r="AA2061" s="402"/>
      <c r="AB2061" s="402"/>
      <c r="AC2061" s="403">
        <f t="shared" si="331"/>
        <v>0</v>
      </c>
      <c r="AD2061" s="404">
        <f>IF($AC$2430&lt;85,AC2061,AC2061-(AC2061*'EN-TÊTE DÉLÉGUES'!$C$37))</f>
        <v>0</v>
      </c>
      <c r="AE2061" s="405">
        <f t="shared" si="336"/>
        <v>5.5E-2</v>
      </c>
      <c r="AF2061" s="406">
        <f t="shared" si="333"/>
        <v>0</v>
      </c>
      <c r="AG2061" s="407">
        <f t="shared" si="334"/>
        <v>0</v>
      </c>
    </row>
    <row r="2062" spans="1:36" s="446" customFormat="1" ht="12" customHeight="1" x14ac:dyDescent="0.15">
      <c r="A2062" s="715">
        <v>9791036348006</v>
      </c>
      <c r="B2062" s="726"/>
      <c r="C2062" s="717" t="s">
        <v>651</v>
      </c>
      <c r="D2062" s="717" t="s">
        <v>274</v>
      </c>
      <c r="E2062" s="717" t="s">
        <v>274</v>
      </c>
      <c r="F2062" s="717" t="s">
        <v>489</v>
      </c>
      <c r="G2062" s="717" t="s">
        <v>4840</v>
      </c>
      <c r="H2062" s="718">
        <f>VLOOKUP(A2062,'02.04.2024'!$A$2:$D$70989,3,FALSE)</f>
        <v>1773</v>
      </c>
      <c r="I2062" s="716"/>
      <c r="J2062" s="716">
        <v>200</v>
      </c>
      <c r="K2062" s="719"/>
      <c r="L2062" s="719"/>
      <c r="M2062" s="719">
        <v>45189</v>
      </c>
      <c r="N2062" s="719" t="s">
        <v>1811</v>
      </c>
      <c r="O2062" s="715">
        <v>9791036348006</v>
      </c>
      <c r="P2062" s="720" t="s">
        <v>4412</v>
      </c>
      <c r="Q2062" s="721">
        <v>4064032</v>
      </c>
      <c r="R2062" s="722">
        <v>10.5</v>
      </c>
      <c r="S2062" s="722">
        <f t="shared" si="332"/>
        <v>9.9526066350710902</v>
      </c>
      <c r="T2062" s="731">
        <v>5.5E-2</v>
      </c>
      <c r="U2062" s="1094"/>
      <c r="V2062" s="724">
        <f t="shared" si="337"/>
        <v>0</v>
      </c>
      <c r="W2062" s="725">
        <f t="shared" si="335"/>
        <v>0</v>
      </c>
      <c r="X2062" s="440"/>
      <c r="Y2062" s="440"/>
      <c r="Z2062" s="440"/>
      <c r="AA2062" s="440"/>
      <c r="AB2062" s="440"/>
      <c r="AC2062" s="441">
        <f t="shared" si="331"/>
        <v>0</v>
      </c>
      <c r="AD2062" s="442">
        <f>IF($AC$2430&lt;85,AC2062,AC2062-(AC2062*'EN-TÊTE DÉLÉGUES'!$C$37))</f>
        <v>0</v>
      </c>
      <c r="AE2062" s="443">
        <f t="shared" si="336"/>
        <v>5.5E-2</v>
      </c>
      <c r="AF2062" s="444">
        <f t="shared" si="333"/>
        <v>0</v>
      </c>
      <c r="AG2062" s="445">
        <f t="shared" si="334"/>
        <v>0</v>
      </c>
    </row>
    <row r="2063" spans="1:36" s="408" customFormat="1" ht="12" customHeight="1" x14ac:dyDescent="0.15">
      <c r="A2063" s="683">
        <v>9791036325380</v>
      </c>
      <c r="B2063" s="684"/>
      <c r="C2063" s="713" t="s">
        <v>651</v>
      </c>
      <c r="D2063" s="686" t="s">
        <v>274</v>
      </c>
      <c r="E2063" s="686" t="s">
        <v>274</v>
      </c>
      <c r="F2063" s="686" t="s">
        <v>2939</v>
      </c>
      <c r="G2063" s="686" t="s">
        <v>2940</v>
      </c>
      <c r="H2063" s="687">
        <f>VLOOKUP(A2063,'02.04.2024'!$A$2:$D$70989,3,FALSE)</f>
        <v>872</v>
      </c>
      <c r="I2063" s="688"/>
      <c r="J2063" s="688">
        <v>300</v>
      </c>
      <c r="K2063" s="689"/>
      <c r="L2063" s="689"/>
      <c r="M2063" s="689">
        <v>44489</v>
      </c>
      <c r="N2063" s="689"/>
      <c r="O2063" s="690">
        <v>9791036325380</v>
      </c>
      <c r="P2063" s="691" t="s">
        <v>2941</v>
      </c>
      <c r="Q2063" s="690">
        <v>8323923</v>
      </c>
      <c r="R2063" s="692">
        <v>10.5</v>
      </c>
      <c r="S2063" s="692">
        <f t="shared" si="332"/>
        <v>9.9526066350710902</v>
      </c>
      <c r="T2063" s="693">
        <v>5.5E-2</v>
      </c>
      <c r="U2063" s="1083"/>
      <c r="V2063" s="694">
        <f t="shared" si="337"/>
        <v>0</v>
      </c>
      <c r="W2063" s="695">
        <f t="shared" si="335"/>
        <v>0</v>
      </c>
      <c r="X2063" s="402"/>
      <c r="Y2063" s="402"/>
      <c r="Z2063" s="402"/>
      <c r="AA2063" s="402"/>
      <c r="AB2063" s="402"/>
      <c r="AC2063" s="403">
        <f t="shared" si="331"/>
        <v>0</v>
      </c>
      <c r="AD2063" s="404">
        <f>IF($AC$2430&lt;85,AC2063,AC2063-(AC2063*'EN-TÊTE DÉLÉGUES'!$C$37))</f>
        <v>0</v>
      </c>
      <c r="AE2063" s="405">
        <f t="shared" si="336"/>
        <v>5.5E-2</v>
      </c>
      <c r="AF2063" s="406">
        <f t="shared" si="333"/>
        <v>0</v>
      </c>
      <c r="AG2063" s="407">
        <f t="shared" si="334"/>
        <v>0</v>
      </c>
    </row>
    <row r="2064" spans="1:36" ht="12" customHeight="1" x14ac:dyDescent="0.15">
      <c r="A2064" s="107">
        <v>9791036343292</v>
      </c>
      <c r="B2064" s="109"/>
      <c r="C2064" s="108" t="s">
        <v>651</v>
      </c>
      <c r="D2064" s="108" t="s">
        <v>274</v>
      </c>
      <c r="E2064" s="108" t="s">
        <v>274</v>
      </c>
      <c r="F2064" s="108" t="s">
        <v>2939</v>
      </c>
      <c r="G2064" s="108" t="s">
        <v>5333</v>
      </c>
      <c r="H2064" s="228">
        <f>VLOOKUP(A2064,'02.04.2024'!$A$2:$D$70989,3,FALSE)</f>
        <v>0</v>
      </c>
      <c r="I2064" s="109"/>
      <c r="J2064" s="109">
        <v>100</v>
      </c>
      <c r="K2064" s="110"/>
      <c r="L2064" s="110">
        <v>45427</v>
      </c>
      <c r="M2064" s="110"/>
      <c r="N2064" s="110" t="s">
        <v>1811</v>
      </c>
      <c r="O2064" s="107">
        <v>9791036343292</v>
      </c>
      <c r="P2064" s="201" t="s">
        <v>5334</v>
      </c>
      <c r="Q2064" s="202">
        <v>1356936</v>
      </c>
      <c r="R2064" s="125">
        <v>10.5</v>
      </c>
      <c r="S2064" s="125">
        <f t="shared" si="332"/>
        <v>9.9526066350710902</v>
      </c>
      <c r="T2064" s="260">
        <v>5.5E-2</v>
      </c>
      <c r="U2064" s="1083"/>
      <c r="V2064" s="241">
        <f t="shared" si="337"/>
        <v>0</v>
      </c>
      <c r="W2064" s="237">
        <f t="shared" si="335"/>
        <v>0</v>
      </c>
      <c r="X2064" s="402"/>
      <c r="Y2064" s="402"/>
      <c r="Z2064" s="402"/>
      <c r="AA2064" s="402"/>
      <c r="AB2064" s="402"/>
      <c r="AC2064" s="403">
        <f t="shared" si="331"/>
        <v>0</v>
      </c>
      <c r="AD2064" s="404">
        <f>IF($AC$2430&lt;85,AC2064,AC2064-(AC2064*'EN-TÊTE DÉLÉGUES'!$C$37))</f>
        <v>0</v>
      </c>
      <c r="AE2064" s="405">
        <f t="shared" si="336"/>
        <v>5.5E-2</v>
      </c>
      <c r="AF2064" s="406">
        <f t="shared" si="333"/>
        <v>0</v>
      </c>
      <c r="AG2064" s="407">
        <f t="shared" si="334"/>
        <v>0</v>
      </c>
      <c r="AH2064" s="447"/>
      <c r="AI2064" s="447"/>
      <c r="AJ2064" s="447"/>
    </row>
    <row r="2065" spans="1:36" ht="12" customHeight="1" x14ac:dyDescent="0.15">
      <c r="A2065" s="107">
        <v>9791036371950</v>
      </c>
      <c r="B2065" s="109"/>
      <c r="C2065" s="108" t="s">
        <v>651</v>
      </c>
      <c r="D2065" s="108" t="s">
        <v>274</v>
      </c>
      <c r="E2065" s="108" t="s">
        <v>274</v>
      </c>
      <c r="F2065" s="108" t="s">
        <v>2939</v>
      </c>
      <c r="G2065" s="108" t="s">
        <v>5565</v>
      </c>
      <c r="H2065" s="228">
        <f>VLOOKUP(A2065,'02.04.2024'!$A$2:$D$70989,3,FALSE)</f>
        <v>0</v>
      </c>
      <c r="I2065" s="109"/>
      <c r="J2065" s="109">
        <v>100</v>
      </c>
      <c r="K2065" s="110"/>
      <c r="L2065" s="110">
        <v>45427</v>
      </c>
      <c r="M2065" s="110"/>
      <c r="N2065" s="110" t="s">
        <v>1811</v>
      </c>
      <c r="O2065" s="107">
        <v>9791036371950</v>
      </c>
      <c r="P2065" s="201" t="s">
        <v>5564</v>
      </c>
      <c r="Q2065" s="202">
        <v>7221688</v>
      </c>
      <c r="R2065" s="125">
        <v>15.9</v>
      </c>
      <c r="S2065" s="125">
        <f t="shared" si="332"/>
        <v>15.071090047393366</v>
      </c>
      <c r="T2065" s="260">
        <v>5.5E-2</v>
      </c>
      <c r="U2065" s="1083"/>
      <c r="V2065" s="241">
        <f t="shared" ref="V2065" si="342">AC2065</f>
        <v>0</v>
      </c>
      <c r="W2065" s="237">
        <f t="shared" si="335"/>
        <v>0</v>
      </c>
      <c r="X2065" s="402"/>
      <c r="Y2065" s="402"/>
      <c r="Z2065" s="402"/>
      <c r="AA2065" s="402"/>
      <c r="AB2065" s="402"/>
      <c r="AC2065" s="403">
        <f t="shared" ref="AC2065" si="343">W2065/(1+AE2065)</f>
        <v>0</v>
      </c>
      <c r="AD2065" s="404">
        <f>IF($AC$2430&lt;85,AC2065,AC2065-(AC2065*'EN-TÊTE DÉLÉGUES'!$C$37))</f>
        <v>0</v>
      </c>
      <c r="AE2065" s="405">
        <f t="shared" si="336"/>
        <v>5.5E-2</v>
      </c>
      <c r="AF2065" s="406">
        <f t="shared" ref="AF2065" si="344">+AD2065*AE2065</f>
        <v>0</v>
      </c>
      <c r="AG2065" s="407">
        <f t="shared" ref="AG2065" si="345">+AD2065+AF2065</f>
        <v>0</v>
      </c>
      <c r="AH2065" s="447"/>
      <c r="AI2065" s="447"/>
      <c r="AJ2065" s="447"/>
    </row>
    <row r="2066" spans="1:36" s="408" customFormat="1" ht="12" customHeight="1" x14ac:dyDescent="0.15">
      <c r="A2066" s="683">
        <v>9791036312724</v>
      </c>
      <c r="B2066" s="684"/>
      <c r="C2066" s="713" t="s">
        <v>651</v>
      </c>
      <c r="D2066" s="686" t="s">
        <v>274</v>
      </c>
      <c r="E2066" s="686" t="s">
        <v>274</v>
      </c>
      <c r="F2066" s="686" t="s">
        <v>1472</v>
      </c>
      <c r="G2066" s="686" t="s">
        <v>1786</v>
      </c>
      <c r="H2066" s="687">
        <f>VLOOKUP(A2066,'02.04.2024'!$A$2:$D$70989,3,FALSE)</f>
        <v>876</v>
      </c>
      <c r="I2066" s="688"/>
      <c r="J2066" s="688">
        <v>200</v>
      </c>
      <c r="K2066" s="689"/>
      <c r="L2066" s="689"/>
      <c r="M2066" s="689">
        <v>43712</v>
      </c>
      <c r="N2066" s="689"/>
      <c r="O2066" s="690">
        <v>9791036312724</v>
      </c>
      <c r="P2066" s="691" t="s">
        <v>1469</v>
      </c>
      <c r="Q2066" s="690">
        <v>6516325</v>
      </c>
      <c r="R2066" s="692">
        <v>10.5</v>
      </c>
      <c r="S2066" s="692">
        <f t="shared" si="332"/>
        <v>9.9526066350710902</v>
      </c>
      <c r="T2066" s="693">
        <v>5.5E-2</v>
      </c>
      <c r="U2066" s="1083"/>
      <c r="V2066" s="694">
        <f t="shared" si="337"/>
        <v>0</v>
      </c>
      <c r="W2066" s="695">
        <f t="shared" si="335"/>
        <v>0</v>
      </c>
      <c r="X2066" s="402"/>
      <c r="Y2066" s="402"/>
      <c r="Z2066" s="402"/>
      <c r="AA2066" s="402"/>
      <c r="AB2066" s="402"/>
      <c r="AC2066" s="403">
        <f t="shared" si="331"/>
        <v>0</v>
      </c>
      <c r="AD2066" s="404">
        <f>IF($AC$2430&lt;85,AC2066,AC2066-(AC2066*'EN-TÊTE DÉLÉGUES'!$C$37))</f>
        <v>0</v>
      </c>
      <c r="AE2066" s="405">
        <f t="shared" si="336"/>
        <v>5.5E-2</v>
      </c>
      <c r="AF2066" s="406">
        <f t="shared" si="333"/>
        <v>0</v>
      </c>
      <c r="AG2066" s="407">
        <f t="shared" si="334"/>
        <v>0</v>
      </c>
    </row>
    <row r="2067" spans="1:36" s="408" customFormat="1" ht="12" customHeight="1" x14ac:dyDescent="0.15">
      <c r="A2067" s="683">
        <v>9791036323737</v>
      </c>
      <c r="B2067" s="684"/>
      <c r="C2067" s="713" t="s">
        <v>651</v>
      </c>
      <c r="D2067" s="686" t="s">
        <v>274</v>
      </c>
      <c r="E2067" s="686" t="s">
        <v>274</v>
      </c>
      <c r="F2067" s="686" t="s">
        <v>1472</v>
      </c>
      <c r="G2067" s="686" t="s">
        <v>2130</v>
      </c>
      <c r="H2067" s="687">
        <f>VLOOKUP(A2067,'02.04.2024'!$A$2:$D$70989,3,FALSE)</f>
        <v>641</v>
      </c>
      <c r="I2067" s="688"/>
      <c r="J2067" s="688">
        <v>300</v>
      </c>
      <c r="K2067" s="689"/>
      <c r="L2067" s="689"/>
      <c r="M2067" s="689">
        <v>44076</v>
      </c>
      <c r="N2067" s="689"/>
      <c r="O2067" s="690">
        <v>9791036323737</v>
      </c>
      <c r="P2067" s="691" t="s">
        <v>2100</v>
      </c>
      <c r="Q2067" s="690">
        <v>6265220</v>
      </c>
      <c r="R2067" s="692">
        <v>10.5</v>
      </c>
      <c r="S2067" s="692">
        <f t="shared" si="332"/>
        <v>9.9526066350710902</v>
      </c>
      <c r="T2067" s="693">
        <v>5.5E-2</v>
      </c>
      <c r="U2067" s="1083"/>
      <c r="V2067" s="694">
        <f t="shared" si="337"/>
        <v>0</v>
      </c>
      <c r="W2067" s="695">
        <f t="shared" si="335"/>
        <v>0</v>
      </c>
      <c r="X2067" s="402"/>
      <c r="Y2067" s="402"/>
      <c r="Z2067" s="402"/>
      <c r="AA2067" s="402"/>
      <c r="AB2067" s="402"/>
      <c r="AC2067" s="403">
        <f t="shared" ref="AC2067:AC2129" si="346">W2067/(1+AE2067)</f>
        <v>0</v>
      </c>
      <c r="AD2067" s="404">
        <f>IF($AC$2430&lt;85,AC2067,AC2067-(AC2067*'EN-TÊTE DÉLÉGUES'!$C$37))</f>
        <v>0</v>
      </c>
      <c r="AE2067" s="405">
        <f t="shared" si="336"/>
        <v>5.5E-2</v>
      </c>
      <c r="AF2067" s="406">
        <f t="shared" si="333"/>
        <v>0</v>
      </c>
      <c r="AG2067" s="407">
        <f t="shared" si="334"/>
        <v>0</v>
      </c>
    </row>
    <row r="2068" spans="1:36" s="408" customFormat="1" ht="12" customHeight="1" x14ac:dyDescent="0.15">
      <c r="A2068" s="683">
        <v>9791036332951</v>
      </c>
      <c r="B2068" s="684"/>
      <c r="C2068" s="713" t="s">
        <v>651</v>
      </c>
      <c r="D2068" s="686" t="s">
        <v>274</v>
      </c>
      <c r="E2068" s="686" t="s">
        <v>274</v>
      </c>
      <c r="F2068" s="686" t="s">
        <v>1472</v>
      </c>
      <c r="G2068" s="686" t="s">
        <v>2666</v>
      </c>
      <c r="H2068" s="687">
        <f>VLOOKUP(A2068,'02.04.2024'!$A$2:$D$70989,3,FALSE)</f>
        <v>941</v>
      </c>
      <c r="I2068" s="688"/>
      <c r="J2068" s="688">
        <v>300</v>
      </c>
      <c r="K2068" s="689"/>
      <c r="L2068" s="689"/>
      <c r="M2068" s="689">
        <v>44447</v>
      </c>
      <c r="N2068" s="689"/>
      <c r="O2068" s="690">
        <v>9791036332951</v>
      </c>
      <c r="P2068" s="691" t="s">
        <v>2665</v>
      </c>
      <c r="Q2068" s="690">
        <v>4544500</v>
      </c>
      <c r="R2068" s="692">
        <v>10.5</v>
      </c>
      <c r="S2068" s="692">
        <f t="shared" si="332"/>
        <v>9.9526066350710902</v>
      </c>
      <c r="T2068" s="693">
        <v>5.5E-2</v>
      </c>
      <c r="U2068" s="1083"/>
      <c r="V2068" s="694">
        <f t="shared" si="337"/>
        <v>0</v>
      </c>
      <c r="W2068" s="695">
        <f t="shared" si="335"/>
        <v>0</v>
      </c>
      <c r="X2068" s="402"/>
      <c r="Y2068" s="402"/>
      <c r="Z2068" s="402"/>
      <c r="AA2068" s="402"/>
      <c r="AB2068" s="402"/>
      <c r="AC2068" s="403">
        <f t="shared" si="346"/>
        <v>0</v>
      </c>
      <c r="AD2068" s="404">
        <f>IF($AC$2430&lt;85,AC2068,AC2068-(AC2068*'EN-TÊTE DÉLÉGUES'!$C$37))</f>
        <v>0</v>
      </c>
      <c r="AE2068" s="405">
        <f t="shared" si="336"/>
        <v>5.5E-2</v>
      </c>
      <c r="AF2068" s="406">
        <f t="shared" si="333"/>
        <v>0</v>
      </c>
      <c r="AG2068" s="407">
        <f t="shared" si="334"/>
        <v>0</v>
      </c>
    </row>
    <row r="2069" spans="1:36" s="408" customFormat="1" ht="12" customHeight="1" x14ac:dyDescent="0.15">
      <c r="A2069" s="683">
        <v>9791036346095</v>
      </c>
      <c r="B2069" s="684"/>
      <c r="C2069" s="686" t="s">
        <v>651</v>
      </c>
      <c r="D2069" s="686" t="s">
        <v>274</v>
      </c>
      <c r="E2069" s="686" t="s">
        <v>274</v>
      </c>
      <c r="F2069" s="686" t="s">
        <v>1472</v>
      </c>
      <c r="G2069" s="686" t="s">
        <v>3723</v>
      </c>
      <c r="H2069" s="687">
        <f>VLOOKUP(A2069,'02.04.2024'!$A$2:$D$70989,3,FALSE)</f>
        <v>1168</v>
      </c>
      <c r="I2069" s="688"/>
      <c r="J2069" s="688">
        <v>200</v>
      </c>
      <c r="K2069" s="689"/>
      <c r="L2069" s="689"/>
      <c r="M2069" s="689">
        <v>44811</v>
      </c>
      <c r="N2069" s="689"/>
      <c r="O2069" s="690">
        <v>9791036346095</v>
      </c>
      <c r="P2069" s="691" t="s">
        <v>3724</v>
      </c>
      <c r="Q2069" s="690">
        <v>3620482</v>
      </c>
      <c r="R2069" s="692">
        <v>10.5</v>
      </c>
      <c r="S2069" s="692">
        <f t="shared" si="332"/>
        <v>9.9526066350710902</v>
      </c>
      <c r="T2069" s="693">
        <v>5.5E-2</v>
      </c>
      <c r="U2069" s="1083"/>
      <c r="V2069" s="694">
        <f t="shared" si="337"/>
        <v>0</v>
      </c>
      <c r="W2069" s="695">
        <f t="shared" si="335"/>
        <v>0</v>
      </c>
      <c r="X2069" s="402"/>
      <c r="Y2069" s="402"/>
      <c r="Z2069" s="402"/>
      <c r="AA2069" s="402"/>
      <c r="AB2069" s="603"/>
      <c r="AC2069" s="403">
        <f t="shared" si="346"/>
        <v>0</v>
      </c>
      <c r="AD2069" s="404">
        <f>IF($AC$2430&lt;85,AC2069,AC2069-(AC2069*'EN-TÊTE DÉLÉGUES'!$C$37))</f>
        <v>0</v>
      </c>
      <c r="AE2069" s="405">
        <f t="shared" si="336"/>
        <v>5.5E-2</v>
      </c>
      <c r="AF2069" s="406">
        <f t="shared" si="333"/>
        <v>0</v>
      </c>
      <c r="AG2069" s="407">
        <f t="shared" si="334"/>
        <v>0</v>
      </c>
    </row>
    <row r="2070" spans="1:36" s="446" customFormat="1" ht="12" customHeight="1" x14ac:dyDescent="0.15">
      <c r="A2070" s="715">
        <v>9791036357299</v>
      </c>
      <c r="B2070" s="716"/>
      <c r="C2070" s="717" t="s">
        <v>651</v>
      </c>
      <c r="D2070" s="717" t="s">
        <v>274</v>
      </c>
      <c r="E2070" s="717" t="s">
        <v>274</v>
      </c>
      <c r="F2070" s="717" t="s">
        <v>1472</v>
      </c>
      <c r="G2070" s="717" t="s">
        <v>4977</v>
      </c>
      <c r="H2070" s="718">
        <f>VLOOKUP(A2070,'02.04.2024'!$A$2:$D$70989,3,FALSE)</f>
        <v>399</v>
      </c>
      <c r="I2070" s="716"/>
      <c r="J2070" s="716">
        <v>200</v>
      </c>
      <c r="K2070" s="719"/>
      <c r="L2070" s="719"/>
      <c r="M2070" s="719">
        <v>45343</v>
      </c>
      <c r="N2070" s="719" t="s">
        <v>1811</v>
      </c>
      <c r="O2070" s="715">
        <v>9791036357299</v>
      </c>
      <c r="P2070" s="720" t="s">
        <v>4978</v>
      </c>
      <c r="Q2070" s="721">
        <v>2731135</v>
      </c>
      <c r="R2070" s="722">
        <v>10.5</v>
      </c>
      <c r="S2070" s="722">
        <f t="shared" si="332"/>
        <v>9.9526066350710902</v>
      </c>
      <c r="T2070" s="723">
        <v>5.5E-2</v>
      </c>
      <c r="U2070" s="1094"/>
      <c r="V2070" s="724">
        <f t="shared" si="337"/>
        <v>0</v>
      </c>
      <c r="W2070" s="725">
        <f t="shared" si="335"/>
        <v>0</v>
      </c>
      <c r="X2070" s="440"/>
      <c r="Y2070" s="440"/>
      <c r="Z2070" s="440"/>
      <c r="AA2070" s="440"/>
      <c r="AB2070" s="598"/>
      <c r="AC2070" s="453">
        <f t="shared" si="346"/>
        <v>0</v>
      </c>
      <c r="AD2070" s="454">
        <f>IF($AC$2430&lt;85,AC2070,AC2070-(AC2070*'EN-TÊTE DÉLÉGUES'!$C$37))</f>
        <v>0</v>
      </c>
      <c r="AE2070" s="455">
        <f t="shared" si="336"/>
        <v>5.5E-2</v>
      </c>
      <c r="AF2070" s="456">
        <f t="shared" si="333"/>
        <v>0</v>
      </c>
      <c r="AG2070" s="457">
        <f t="shared" si="334"/>
        <v>0</v>
      </c>
    </row>
    <row r="2071" spans="1:36" s="408" customFormat="1" ht="12" customHeight="1" x14ac:dyDescent="0.15">
      <c r="A2071" s="683">
        <v>9791036303401</v>
      </c>
      <c r="B2071" s="684"/>
      <c r="C2071" s="686" t="s">
        <v>651</v>
      </c>
      <c r="D2071" s="686" t="s">
        <v>274</v>
      </c>
      <c r="E2071" s="686" t="s">
        <v>274</v>
      </c>
      <c r="F2071" s="686" t="s">
        <v>1787</v>
      </c>
      <c r="G2071" s="686" t="s">
        <v>1287</v>
      </c>
      <c r="H2071" s="687">
        <f>VLOOKUP(A2071,'02.04.2024'!$A$2:$D$70989,3,FALSE)</f>
        <v>1126</v>
      </c>
      <c r="I2071" s="688"/>
      <c r="J2071" s="688">
        <v>200</v>
      </c>
      <c r="K2071" s="689"/>
      <c r="L2071" s="689"/>
      <c r="M2071" s="689">
        <v>43376</v>
      </c>
      <c r="N2071" s="689"/>
      <c r="O2071" s="690">
        <v>9791036303401</v>
      </c>
      <c r="P2071" s="691" t="s">
        <v>925</v>
      </c>
      <c r="Q2071" s="690">
        <v>4061642</v>
      </c>
      <c r="R2071" s="692">
        <v>12.5</v>
      </c>
      <c r="S2071" s="692">
        <f t="shared" si="332"/>
        <v>11.848341232227488</v>
      </c>
      <c r="T2071" s="693">
        <v>5.5E-2</v>
      </c>
      <c r="U2071" s="1083"/>
      <c r="V2071" s="694">
        <f t="shared" si="337"/>
        <v>0</v>
      </c>
      <c r="W2071" s="695">
        <f t="shared" si="335"/>
        <v>0</v>
      </c>
      <c r="X2071" s="402"/>
      <c r="Y2071" s="402"/>
      <c r="Z2071" s="402"/>
      <c r="AA2071" s="402"/>
      <c r="AB2071" s="402"/>
      <c r="AC2071" s="403">
        <f t="shared" si="346"/>
        <v>0</v>
      </c>
      <c r="AD2071" s="404">
        <f>IF($AC$2430&lt;85,AC2071,AC2071-(AC2071*'EN-TÊTE DÉLÉGUES'!$C$37))</f>
        <v>0</v>
      </c>
      <c r="AE2071" s="405">
        <f t="shared" si="336"/>
        <v>5.5E-2</v>
      </c>
      <c r="AF2071" s="406">
        <f t="shared" si="333"/>
        <v>0</v>
      </c>
      <c r="AG2071" s="407">
        <f t="shared" si="334"/>
        <v>0</v>
      </c>
    </row>
    <row r="2072" spans="1:36" s="408" customFormat="1" ht="12" customHeight="1" x14ac:dyDescent="0.15">
      <c r="A2072" s="683">
        <v>9791036342127</v>
      </c>
      <c r="B2072" s="684"/>
      <c r="C2072" s="686" t="s">
        <v>697</v>
      </c>
      <c r="D2072" s="686" t="s">
        <v>274</v>
      </c>
      <c r="E2072" s="686" t="s">
        <v>274</v>
      </c>
      <c r="F2072" s="686" t="s">
        <v>3495</v>
      </c>
      <c r="G2072" s="686" t="s">
        <v>3497</v>
      </c>
      <c r="H2072" s="687">
        <f>VLOOKUP(A2072,'02.04.2024'!$A$2:$D$70989,3,FALSE)</f>
        <v>1018</v>
      </c>
      <c r="I2072" s="688"/>
      <c r="J2072" s="688">
        <v>200</v>
      </c>
      <c r="K2072" s="689"/>
      <c r="L2072" s="689"/>
      <c r="M2072" s="689">
        <v>44594</v>
      </c>
      <c r="N2072" s="689"/>
      <c r="O2072" s="690">
        <v>9791036342127</v>
      </c>
      <c r="P2072" s="691" t="s">
        <v>3496</v>
      </c>
      <c r="Q2072" s="690">
        <v>8581284</v>
      </c>
      <c r="R2072" s="692">
        <v>17.899999999999999</v>
      </c>
      <c r="S2072" s="692">
        <f t="shared" si="332"/>
        <v>16.966824644549764</v>
      </c>
      <c r="T2072" s="693">
        <v>5.5E-2</v>
      </c>
      <c r="U2072" s="1083"/>
      <c r="V2072" s="694">
        <f t="shared" si="337"/>
        <v>0</v>
      </c>
      <c r="W2072" s="695">
        <f t="shared" si="335"/>
        <v>0</v>
      </c>
      <c r="X2072" s="402"/>
      <c r="Y2072" s="402"/>
      <c r="Z2072" s="402"/>
      <c r="AA2072" s="402"/>
      <c r="AB2072" s="402"/>
      <c r="AC2072" s="403">
        <f t="shared" si="346"/>
        <v>0</v>
      </c>
      <c r="AD2072" s="404">
        <f>IF($AC$2430&lt;85,AC2072,AC2072-(AC2072*'EN-TÊTE DÉLÉGUES'!$C$37))</f>
        <v>0</v>
      </c>
      <c r="AE2072" s="405">
        <f t="shared" si="336"/>
        <v>5.5E-2</v>
      </c>
      <c r="AF2072" s="407">
        <f t="shared" si="333"/>
        <v>0</v>
      </c>
      <c r="AG2072" s="407">
        <f t="shared" si="334"/>
        <v>0</v>
      </c>
    </row>
    <row r="2073" spans="1:36" s="408" customFormat="1" ht="12" customHeight="1" x14ac:dyDescent="0.15">
      <c r="A2073" s="683">
        <v>9791036325403</v>
      </c>
      <c r="B2073" s="684"/>
      <c r="C2073" s="686" t="s">
        <v>697</v>
      </c>
      <c r="D2073" s="686" t="s">
        <v>274</v>
      </c>
      <c r="E2073" s="686" t="s">
        <v>274</v>
      </c>
      <c r="F2073" s="686" t="s">
        <v>2483</v>
      </c>
      <c r="G2073" s="686" t="s">
        <v>2898</v>
      </c>
      <c r="H2073" s="687">
        <f>VLOOKUP(A2073,'02.04.2024'!$A$2:$D$70989,3,FALSE)</f>
        <v>101</v>
      </c>
      <c r="I2073" s="688"/>
      <c r="J2073" s="688">
        <v>200</v>
      </c>
      <c r="K2073" s="689"/>
      <c r="L2073" s="689"/>
      <c r="M2073" s="689">
        <v>44335</v>
      </c>
      <c r="N2073" s="689"/>
      <c r="O2073" s="690">
        <v>9791036325403</v>
      </c>
      <c r="P2073" s="691" t="s">
        <v>2482</v>
      </c>
      <c r="Q2073" s="690">
        <v>8324169</v>
      </c>
      <c r="R2073" s="692">
        <v>10.5</v>
      </c>
      <c r="S2073" s="692">
        <f t="shared" si="332"/>
        <v>9.9526066350710902</v>
      </c>
      <c r="T2073" s="693">
        <v>5.5E-2</v>
      </c>
      <c r="U2073" s="1083"/>
      <c r="V2073" s="694">
        <f t="shared" si="337"/>
        <v>0</v>
      </c>
      <c r="W2073" s="695">
        <f t="shared" si="335"/>
        <v>0</v>
      </c>
      <c r="X2073" s="402"/>
      <c r="Y2073" s="402"/>
      <c r="Z2073" s="402"/>
      <c r="AA2073" s="402"/>
      <c r="AB2073" s="402"/>
      <c r="AC2073" s="403">
        <f t="shared" si="346"/>
        <v>0</v>
      </c>
      <c r="AD2073" s="404">
        <f>IF($AC$2430&lt;85,AC2073,AC2073-(AC2073*'EN-TÊTE DÉLÉGUES'!$C$37))</f>
        <v>0</v>
      </c>
      <c r="AE2073" s="405">
        <f t="shared" si="336"/>
        <v>5.5E-2</v>
      </c>
      <c r="AF2073" s="406">
        <f t="shared" si="333"/>
        <v>0</v>
      </c>
      <c r="AG2073" s="407">
        <f t="shared" si="334"/>
        <v>0</v>
      </c>
    </row>
    <row r="2074" spans="1:36" s="408" customFormat="1" ht="12" customHeight="1" x14ac:dyDescent="0.15">
      <c r="A2074" s="683">
        <v>9791036333088</v>
      </c>
      <c r="B2074" s="684"/>
      <c r="C2074" s="686" t="s">
        <v>697</v>
      </c>
      <c r="D2074" s="686" t="s">
        <v>274</v>
      </c>
      <c r="E2074" s="686" t="s">
        <v>274</v>
      </c>
      <c r="F2074" s="686" t="s">
        <v>2483</v>
      </c>
      <c r="G2074" s="686" t="s">
        <v>3464</v>
      </c>
      <c r="H2074" s="687">
        <f>VLOOKUP(A2074,'02.04.2024'!$A$2:$D$70989,3,FALSE)</f>
        <v>2439</v>
      </c>
      <c r="I2074" s="688"/>
      <c r="J2074" s="688">
        <v>200</v>
      </c>
      <c r="K2074" s="689"/>
      <c r="L2074" s="689"/>
      <c r="M2074" s="689">
        <v>44678</v>
      </c>
      <c r="N2074" s="689"/>
      <c r="O2074" s="690">
        <v>9791036333088</v>
      </c>
      <c r="P2074" s="691" t="s">
        <v>3463</v>
      </c>
      <c r="Q2074" s="690">
        <v>4828498</v>
      </c>
      <c r="R2074" s="692">
        <v>10.5</v>
      </c>
      <c r="S2074" s="692">
        <f t="shared" si="332"/>
        <v>9.9526066350710902</v>
      </c>
      <c r="T2074" s="693">
        <v>5.5E-2</v>
      </c>
      <c r="U2074" s="1083"/>
      <c r="V2074" s="694">
        <f t="shared" si="337"/>
        <v>0</v>
      </c>
      <c r="W2074" s="695">
        <f t="shared" si="335"/>
        <v>0</v>
      </c>
      <c r="X2074" s="402"/>
      <c r="Y2074" s="402"/>
      <c r="Z2074" s="402"/>
      <c r="AA2074" s="402"/>
      <c r="AB2074" s="402"/>
      <c r="AC2074" s="403">
        <f t="shared" si="346"/>
        <v>0</v>
      </c>
      <c r="AD2074" s="404">
        <f>IF($AC$2430&lt;85,AC2074,AC2074-(AC2074*'EN-TÊTE DÉLÉGUES'!$C$37))</f>
        <v>0</v>
      </c>
      <c r="AE2074" s="405">
        <f t="shared" si="336"/>
        <v>5.5E-2</v>
      </c>
      <c r="AF2074" s="406">
        <f t="shared" si="333"/>
        <v>0</v>
      </c>
      <c r="AG2074" s="407">
        <f t="shared" si="334"/>
        <v>0</v>
      </c>
    </row>
    <row r="2075" spans="1:36" s="446" customFormat="1" ht="12" customHeight="1" x14ac:dyDescent="0.15">
      <c r="A2075" s="715">
        <v>9791036348013</v>
      </c>
      <c r="B2075" s="726"/>
      <c r="C2075" s="717" t="s">
        <v>697</v>
      </c>
      <c r="D2075" s="717" t="s">
        <v>274</v>
      </c>
      <c r="E2075" s="717" t="s">
        <v>274</v>
      </c>
      <c r="F2075" s="717" t="s">
        <v>2483</v>
      </c>
      <c r="G2075" s="717" t="s">
        <v>4592</v>
      </c>
      <c r="H2075" s="718">
        <f>VLOOKUP(A2075,'02.04.2024'!$A$2:$D$70989,3,FALSE)</f>
        <v>2226</v>
      </c>
      <c r="I2075" s="716"/>
      <c r="J2075" s="716">
        <v>200</v>
      </c>
      <c r="K2075" s="719"/>
      <c r="L2075" s="735"/>
      <c r="M2075" s="719">
        <v>45070</v>
      </c>
      <c r="N2075" s="766" t="s">
        <v>1811</v>
      </c>
      <c r="O2075" s="715">
        <v>9791036348013</v>
      </c>
      <c r="P2075" s="719" t="s">
        <v>4185</v>
      </c>
      <c r="Q2075" s="729">
        <v>4064155</v>
      </c>
      <c r="R2075" s="736">
        <v>10.5</v>
      </c>
      <c r="S2075" s="722">
        <f t="shared" si="332"/>
        <v>9.9526066350710902</v>
      </c>
      <c r="T2075" s="767">
        <v>5.5E-2</v>
      </c>
      <c r="U2075" s="1094"/>
      <c r="V2075" s="724">
        <f t="shared" si="337"/>
        <v>0</v>
      </c>
      <c r="W2075" s="725">
        <f t="shared" si="335"/>
        <v>0</v>
      </c>
      <c r="X2075" s="440"/>
      <c r="Y2075" s="440"/>
      <c r="Z2075" s="440"/>
      <c r="AA2075" s="440"/>
      <c r="AB2075" s="440"/>
      <c r="AC2075" s="453">
        <f t="shared" si="346"/>
        <v>0</v>
      </c>
      <c r="AD2075" s="454">
        <f>IF($AC$2430&lt;85,AC2075,AC2075-(AC2075*'EN-TÊTE DÉLÉGUES'!$C$37))</f>
        <v>0</v>
      </c>
      <c r="AE2075" s="455">
        <f t="shared" si="336"/>
        <v>5.5E-2</v>
      </c>
      <c r="AF2075" s="456">
        <f t="shared" si="333"/>
        <v>0</v>
      </c>
      <c r="AG2075" s="457">
        <f t="shared" si="334"/>
        <v>0</v>
      </c>
    </row>
    <row r="2076" spans="1:36" s="408" customFormat="1" ht="12" customHeight="1" x14ac:dyDescent="0.15">
      <c r="A2076" s="683">
        <v>9791036325397</v>
      </c>
      <c r="B2076" s="684"/>
      <c r="C2076" s="686" t="s">
        <v>699</v>
      </c>
      <c r="D2076" s="686" t="s">
        <v>274</v>
      </c>
      <c r="E2076" s="686" t="s">
        <v>274</v>
      </c>
      <c r="F2076" s="686" t="s">
        <v>2467</v>
      </c>
      <c r="G2076" s="686" t="s">
        <v>2468</v>
      </c>
      <c r="H2076" s="687">
        <f>VLOOKUP(A2076,'02.04.2024'!$A$2:$D$70989,3,FALSE)</f>
        <v>1217</v>
      </c>
      <c r="I2076" s="688"/>
      <c r="J2076" s="688">
        <v>200</v>
      </c>
      <c r="K2076" s="689"/>
      <c r="L2076" s="689"/>
      <c r="M2076" s="689">
        <v>44244</v>
      </c>
      <c r="N2076" s="689"/>
      <c r="O2076" s="690">
        <v>9791036325397</v>
      </c>
      <c r="P2076" s="691" t="s">
        <v>2466</v>
      </c>
      <c r="Q2076" s="690">
        <v>8324046</v>
      </c>
      <c r="R2076" s="692">
        <v>10.5</v>
      </c>
      <c r="S2076" s="692">
        <f t="shared" si="332"/>
        <v>9.9526066350710902</v>
      </c>
      <c r="T2076" s="693">
        <v>5.5E-2</v>
      </c>
      <c r="U2076" s="1083"/>
      <c r="V2076" s="694">
        <f t="shared" si="337"/>
        <v>0</v>
      </c>
      <c r="W2076" s="695">
        <f t="shared" si="335"/>
        <v>0</v>
      </c>
      <c r="X2076" s="402"/>
      <c r="Y2076" s="402"/>
      <c r="Z2076" s="402"/>
      <c r="AA2076" s="402"/>
      <c r="AB2076" s="402"/>
      <c r="AC2076" s="403">
        <f t="shared" si="346"/>
        <v>0</v>
      </c>
      <c r="AD2076" s="404">
        <f>IF($AC$2430&lt;85,AC2076,AC2076-(AC2076*'EN-TÊTE DÉLÉGUES'!$C$37))</f>
        <v>0</v>
      </c>
      <c r="AE2076" s="405">
        <f t="shared" si="336"/>
        <v>5.5E-2</v>
      </c>
      <c r="AF2076" s="406">
        <f t="shared" si="333"/>
        <v>0</v>
      </c>
      <c r="AG2076" s="407">
        <f t="shared" si="334"/>
        <v>0</v>
      </c>
    </row>
    <row r="2077" spans="1:36" s="408" customFormat="1" ht="12" customHeight="1" x14ac:dyDescent="0.15">
      <c r="A2077" s="683">
        <v>9791036332111</v>
      </c>
      <c r="B2077" s="684"/>
      <c r="C2077" s="686" t="s">
        <v>699</v>
      </c>
      <c r="D2077" s="686" t="s">
        <v>274</v>
      </c>
      <c r="E2077" s="686" t="s">
        <v>274</v>
      </c>
      <c r="F2077" s="686" t="s">
        <v>2467</v>
      </c>
      <c r="G2077" s="686" t="s">
        <v>2899</v>
      </c>
      <c r="H2077" s="687">
        <f>VLOOKUP(A2077,'02.04.2024'!$A$2:$D$70989,3,FALSE)</f>
        <v>1448</v>
      </c>
      <c r="I2077" s="688"/>
      <c r="J2077" s="688">
        <v>200</v>
      </c>
      <c r="K2077" s="689"/>
      <c r="L2077" s="689"/>
      <c r="M2077" s="689">
        <v>44601</v>
      </c>
      <c r="N2077" s="689"/>
      <c r="O2077" s="690">
        <v>9791036332111</v>
      </c>
      <c r="P2077" s="691" t="s">
        <v>2659</v>
      </c>
      <c r="Q2077" s="690">
        <v>4367994</v>
      </c>
      <c r="R2077" s="692">
        <v>10.5</v>
      </c>
      <c r="S2077" s="692">
        <f t="shared" si="332"/>
        <v>9.9526066350710902</v>
      </c>
      <c r="T2077" s="693">
        <v>5.5E-2</v>
      </c>
      <c r="U2077" s="1083"/>
      <c r="V2077" s="694">
        <f t="shared" si="337"/>
        <v>0</v>
      </c>
      <c r="W2077" s="695">
        <f t="shared" si="335"/>
        <v>0</v>
      </c>
      <c r="X2077" s="402"/>
      <c r="Y2077" s="402"/>
      <c r="Z2077" s="402"/>
      <c r="AA2077" s="402"/>
      <c r="AB2077" s="402"/>
      <c r="AC2077" s="403">
        <f t="shared" si="346"/>
        <v>0</v>
      </c>
      <c r="AD2077" s="404">
        <f>IF($AC$2430&lt;85,AC2077,AC2077-(AC2077*'EN-TÊTE DÉLÉGUES'!$C$37))</f>
        <v>0</v>
      </c>
      <c r="AE2077" s="405">
        <f t="shared" si="336"/>
        <v>5.5E-2</v>
      </c>
      <c r="AF2077" s="407">
        <f t="shared" si="333"/>
        <v>0</v>
      </c>
      <c r="AG2077" s="407">
        <f t="shared" si="334"/>
        <v>0</v>
      </c>
    </row>
    <row r="2078" spans="1:36" s="994" customFormat="1" ht="12" customHeight="1" x14ac:dyDescent="0.15">
      <c r="A2078" s="1036">
        <v>9791036353116</v>
      </c>
      <c r="B2078" s="1037"/>
      <c r="C2078" s="1038" t="s">
        <v>699</v>
      </c>
      <c r="D2078" s="1038" t="s">
        <v>274</v>
      </c>
      <c r="E2078" s="1038" t="s">
        <v>274</v>
      </c>
      <c r="F2078" s="1038" t="s">
        <v>2467</v>
      </c>
      <c r="G2078" s="1038" t="s">
        <v>4111</v>
      </c>
      <c r="H2078" s="1039">
        <f>VLOOKUP(A2078,'02.04.2024'!$A$2:$D$70989,3,FALSE)</f>
        <v>2876</v>
      </c>
      <c r="I2078" s="1040"/>
      <c r="J2078" s="1040">
        <v>200</v>
      </c>
      <c r="K2078" s="1041"/>
      <c r="L2078" s="1041"/>
      <c r="M2078" s="1041">
        <v>44965</v>
      </c>
      <c r="N2078" s="1041"/>
      <c r="O2078" s="1044">
        <v>9791036353116</v>
      </c>
      <c r="P2078" s="1050" t="s">
        <v>4110</v>
      </c>
      <c r="Q2078" s="1051">
        <v>6870431</v>
      </c>
      <c r="R2078" s="1046">
        <v>10.5</v>
      </c>
      <c r="S2078" s="1046">
        <f t="shared" si="332"/>
        <v>9.9526066350710902</v>
      </c>
      <c r="T2078" s="1052">
        <v>5.5E-2</v>
      </c>
      <c r="U2078" s="1083"/>
      <c r="V2078" s="1048">
        <f t="shared" si="337"/>
        <v>0</v>
      </c>
      <c r="W2078" s="1049">
        <f t="shared" si="335"/>
        <v>0</v>
      </c>
      <c r="X2078" s="998"/>
      <c r="Y2078" s="998"/>
      <c r="Z2078" s="998"/>
      <c r="AA2078" s="998"/>
      <c r="AB2078" s="998"/>
      <c r="AC2078" s="453">
        <f t="shared" si="346"/>
        <v>0</v>
      </c>
      <c r="AD2078" s="454">
        <f>IF($AC$2430&lt;85,AC2078,AC2078-(AC2078*'EN-TÊTE DÉLÉGUES'!$C$37))</f>
        <v>0</v>
      </c>
      <c r="AE2078" s="455">
        <f t="shared" si="336"/>
        <v>5.5E-2</v>
      </c>
      <c r="AF2078" s="457">
        <f t="shared" si="333"/>
        <v>0</v>
      </c>
      <c r="AG2078" s="457">
        <f t="shared" si="334"/>
        <v>0</v>
      </c>
    </row>
    <row r="2079" spans="1:36" s="446" customFormat="1" ht="12" customHeight="1" x14ac:dyDescent="0.15">
      <c r="A2079" s="1115">
        <v>9791036362712</v>
      </c>
      <c r="B2079" s="1116"/>
      <c r="C2079" s="1117" t="s">
        <v>699</v>
      </c>
      <c r="D2079" s="1117" t="s">
        <v>274</v>
      </c>
      <c r="E2079" s="1117" t="s">
        <v>274</v>
      </c>
      <c r="F2079" s="1117" t="s">
        <v>2467</v>
      </c>
      <c r="G2079" s="1117" t="s">
        <v>4959</v>
      </c>
      <c r="H2079" s="1118">
        <f>VLOOKUP(A2079,'02.04.2024'!$A$2:$D$70989,3,FALSE)</f>
        <v>2053</v>
      </c>
      <c r="I2079" s="1116"/>
      <c r="J2079" s="1116">
        <v>200</v>
      </c>
      <c r="K2079" s="1119"/>
      <c r="L2079" s="1119"/>
      <c r="M2079" s="1119">
        <v>45357</v>
      </c>
      <c r="N2079" s="1119" t="s">
        <v>1811</v>
      </c>
      <c r="O2079" s="1115">
        <v>9791036362712</v>
      </c>
      <c r="P2079" s="1120" t="s">
        <v>4960</v>
      </c>
      <c r="Q2079" s="1121">
        <v>8056540</v>
      </c>
      <c r="R2079" s="1122">
        <v>11.5</v>
      </c>
      <c r="S2079" s="1122">
        <f t="shared" si="332"/>
        <v>10.900473933649289</v>
      </c>
      <c r="T2079" s="1127">
        <v>5.5E-2</v>
      </c>
      <c r="U2079" s="1124"/>
      <c r="V2079" s="1125">
        <f t="shared" si="337"/>
        <v>0</v>
      </c>
      <c r="W2079" s="1126">
        <f t="shared" si="335"/>
        <v>0</v>
      </c>
      <c r="X2079" s="440"/>
      <c r="Y2079" s="440"/>
      <c r="Z2079" s="440"/>
      <c r="AA2079" s="440"/>
      <c r="AB2079" s="440"/>
      <c r="AC2079" s="441">
        <f t="shared" si="346"/>
        <v>0</v>
      </c>
      <c r="AD2079" s="442">
        <f>IF($AC$2430&lt;85,AC2079,AC2079-(AC2079*'EN-TÊTE DÉLÉGUES'!$C$37))</f>
        <v>0</v>
      </c>
      <c r="AE2079" s="443">
        <f t="shared" si="336"/>
        <v>5.5E-2</v>
      </c>
      <c r="AF2079" s="445">
        <f t="shared" si="333"/>
        <v>0</v>
      </c>
      <c r="AG2079" s="445">
        <f t="shared" si="334"/>
        <v>0</v>
      </c>
    </row>
    <row r="2080" spans="1:36" s="408" customFormat="1" ht="12" customHeight="1" x14ac:dyDescent="0.15">
      <c r="A2080" s="683">
        <v>9791036325779</v>
      </c>
      <c r="B2080" s="684"/>
      <c r="C2080" s="686" t="s">
        <v>651</v>
      </c>
      <c r="D2080" s="686" t="s">
        <v>274</v>
      </c>
      <c r="E2080" s="686" t="s">
        <v>274</v>
      </c>
      <c r="F2080" s="686" t="s">
        <v>2477</v>
      </c>
      <c r="G2080" s="686" t="s">
        <v>4964</v>
      </c>
      <c r="H2080" s="687">
        <f>VLOOKUP(A2080,'02.04.2024'!$A$2:$D$70989,3,FALSE)</f>
        <v>1078</v>
      </c>
      <c r="I2080" s="688"/>
      <c r="J2080" s="688">
        <v>200</v>
      </c>
      <c r="K2080" s="710"/>
      <c r="L2080" s="689"/>
      <c r="M2080" s="689">
        <v>44363</v>
      </c>
      <c r="N2080" s="689"/>
      <c r="O2080" s="690">
        <v>9791036325779</v>
      </c>
      <c r="P2080" s="691" t="s">
        <v>2476</v>
      </c>
      <c r="Q2080" s="690">
        <v>8496031</v>
      </c>
      <c r="R2080" s="692">
        <v>10.5</v>
      </c>
      <c r="S2080" s="692">
        <f t="shared" si="332"/>
        <v>9.9526066350710902</v>
      </c>
      <c r="T2080" s="693">
        <v>5.5E-2</v>
      </c>
      <c r="U2080" s="1083"/>
      <c r="V2080" s="694">
        <f t="shared" si="337"/>
        <v>0</v>
      </c>
      <c r="W2080" s="695">
        <f t="shared" si="335"/>
        <v>0</v>
      </c>
      <c r="X2080" s="402"/>
      <c r="Y2080" s="402"/>
      <c r="Z2080" s="402"/>
      <c r="AA2080" s="402"/>
      <c r="AB2080" s="402"/>
      <c r="AC2080" s="403">
        <f t="shared" si="346"/>
        <v>0</v>
      </c>
      <c r="AD2080" s="404">
        <f>IF($AC$2430&lt;85,AC2080,AC2080-(AC2080*'EN-TÊTE DÉLÉGUES'!$C$37))</f>
        <v>0</v>
      </c>
      <c r="AE2080" s="405">
        <f t="shared" si="336"/>
        <v>5.5E-2</v>
      </c>
      <c r="AF2080" s="406">
        <f t="shared" si="333"/>
        <v>0</v>
      </c>
      <c r="AG2080" s="407">
        <f t="shared" si="334"/>
        <v>0</v>
      </c>
    </row>
    <row r="2081" spans="1:36" s="408" customFormat="1" ht="12" customHeight="1" x14ac:dyDescent="0.15">
      <c r="A2081" s="683">
        <v>9791036333187</v>
      </c>
      <c r="B2081" s="684"/>
      <c r="C2081" s="686" t="s">
        <v>651</v>
      </c>
      <c r="D2081" s="686" t="s">
        <v>274</v>
      </c>
      <c r="E2081" s="686" t="s">
        <v>274</v>
      </c>
      <c r="F2081" s="686" t="s">
        <v>2477</v>
      </c>
      <c r="G2081" s="686" t="s">
        <v>4963</v>
      </c>
      <c r="H2081" s="687">
        <f>VLOOKUP(A2081,'02.04.2024'!$A$2:$D$70989,3,FALSE)</f>
        <v>1770</v>
      </c>
      <c r="I2081" s="688"/>
      <c r="J2081" s="688">
        <v>200</v>
      </c>
      <c r="K2081" s="689"/>
      <c r="L2081" s="689"/>
      <c r="M2081" s="689">
        <v>44748</v>
      </c>
      <c r="N2081" s="689"/>
      <c r="O2081" s="690">
        <v>9791036333187</v>
      </c>
      <c r="P2081" s="691" t="s">
        <v>3465</v>
      </c>
      <c r="Q2081" s="690">
        <v>4846845</v>
      </c>
      <c r="R2081" s="692">
        <v>10.5</v>
      </c>
      <c r="S2081" s="692">
        <f t="shared" si="332"/>
        <v>9.9526066350710902</v>
      </c>
      <c r="T2081" s="693">
        <v>5.5E-2</v>
      </c>
      <c r="U2081" s="1083"/>
      <c r="V2081" s="694">
        <f t="shared" si="337"/>
        <v>0</v>
      </c>
      <c r="W2081" s="695">
        <f t="shared" si="335"/>
        <v>0</v>
      </c>
      <c r="X2081" s="402"/>
      <c r="Y2081" s="402"/>
      <c r="Z2081" s="402"/>
      <c r="AA2081" s="402"/>
      <c r="AB2081" s="402"/>
      <c r="AC2081" s="453">
        <f t="shared" si="346"/>
        <v>0</v>
      </c>
      <c r="AD2081" s="454">
        <f>IF($AC$2430&lt;85,AC2081,AC2081-(AC2081*'EN-TÊTE DÉLÉGUES'!$C$37))</f>
        <v>0</v>
      </c>
      <c r="AE2081" s="455">
        <f t="shared" si="336"/>
        <v>5.5E-2</v>
      </c>
      <c r="AF2081" s="456">
        <f t="shared" si="333"/>
        <v>0</v>
      </c>
      <c r="AG2081" s="457">
        <f t="shared" si="334"/>
        <v>0</v>
      </c>
    </row>
    <row r="2082" spans="1:36" s="446" customFormat="1" ht="12" customHeight="1" x14ac:dyDescent="0.15">
      <c r="A2082" s="715">
        <v>9791036353178</v>
      </c>
      <c r="B2082" s="716"/>
      <c r="C2082" s="717" t="s">
        <v>651</v>
      </c>
      <c r="D2082" s="717" t="s">
        <v>274</v>
      </c>
      <c r="E2082" s="717" t="s">
        <v>274</v>
      </c>
      <c r="F2082" s="717" t="s">
        <v>2477</v>
      </c>
      <c r="G2082" s="717" t="s">
        <v>4962</v>
      </c>
      <c r="H2082" s="718">
        <f>VLOOKUP(A2082,'02.04.2024'!$A$2:$D$70989,3,FALSE)</f>
        <v>1630</v>
      </c>
      <c r="I2082" s="716"/>
      <c r="J2082" s="716">
        <v>200</v>
      </c>
      <c r="K2082" s="719"/>
      <c r="L2082" s="719"/>
      <c r="M2082" s="719">
        <v>45308</v>
      </c>
      <c r="N2082" s="719" t="s">
        <v>1811</v>
      </c>
      <c r="O2082" s="715">
        <v>9791036353178</v>
      </c>
      <c r="P2082" s="720" t="s">
        <v>4961</v>
      </c>
      <c r="Q2082" s="721">
        <v>6903650</v>
      </c>
      <c r="R2082" s="722">
        <v>10.5</v>
      </c>
      <c r="S2082" s="722">
        <f t="shared" si="332"/>
        <v>9.9526066350710902</v>
      </c>
      <c r="T2082" s="723">
        <v>5.5E-2</v>
      </c>
      <c r="U2082" s="1094"/>
      <c r="V2082" s="724">
        <f t="shared" si="337"/>
        <v>0</v>
      </c>
      <c r="W2082" s="725">
        <f t="shared" si="335"/>
        <v>0</v>
      </c>
      <c r="X2082" s="440"/>
      <c r="Y2082" s="440"/>
      <c r="Z2082" s="440"/>
      <c r="AA2082" s="440"/>
      <c r="AB2082" s="440"/>
      <c r="AC2082" s="441">
        <f t="shared" si="346"/>
        <v>0</v>
      </c>
      <c r="AD2082" s="442">
        <f>IF($AC$2430&lt;85,AC2082,AC2082-(AC2082*'EN-TÊTE DÉLÉGUES'!$C$37))</f>
        <v>0</v>
      </c>
      <c r="AE2082" s="443">
        <f t="shared" si="336"/>
        <v>5.5E-2</v>
      </c>
      <c r="AF2082" s="444">
        <f t="shared" si="333"/>
        <v>0</v>
      </c>
      <c r="AG2082" s="445">
        <f t="shared" si="334"/>
        <v>0</v>
      </c>
    </row>
    <row r="2083" spans="1:36" s="408" customFormat="1" ht="12" customHeight="1" x14ac:dyDescent="0.15">
      <c r="A2083" s="683">
        <v>9791036317200</v>
      </c>
      <c r="B2083" s="684"/>
      <c r="C2083" s="686" t="s">
        <v>651</v>
      </c>
      <c r="D2083" s="686" t="s">
        <v>274</v>
      </c>
      <c r="E2083" s="686" t="s">
        <v>274</v>
      </c>
      <c r="F2083" s="686" t="s">
        <v>2485</v>
      </c>
      <c r="G2083" s="686" t="s">
        <v>2910</v>
      </c>
      <c r="H2083" s="687">
        <f>VLOOKUP(A2083,'02.04.2024'!$A$2:$D$70989,3,FALSE)</f>
        <v>532</v>
      </c>
      <c r="I2083" s="688"/>
      <c r="J2083" s="688">
        <v>200</v>
      </c>
      <c r="K2083" s="689"/>
      <c r="L2083" s="689"/>
      <c r="M2083" s="689">
        <v>44293</v>
      </c>
      <c r="N2083" s="689"/>
      <c r="O2083" s="690">
        <v>9791036317200</v>
      </c>
      <c r="P2083" s="691" t="s">
        <v>2484</v>
      </c>
      <c r="Q2083" s="690">
        <v>3359570</v>
      </c>
      <c r="R2083" s="692">
        <v>10.5</v>
      </c>
      <c r="S2083" s="692">
        <f t="shared" si="332"/>
        <v>9.9526066350710902</v>
      </c>
      <c r="T2083" s="693">
        <v>5.5E-2</v>
      </c>
      <c r="U2083" s="1083"/>
      <c r="V2083" s="694">
        <f t="shared" si="337"/>
        <v>0</v>
      </c>
      <c r="W2083" s="695">
        <f t="shared" si="335"/>
        <v>0</v>
      </c>
      <c r="X2083" s="402"/>
      <c r="Y2083" s="402"/>
      <c r="Z2083" s="402"/>
      <c r="AA2083" s="402"/>
      <c r="AB2083" s="402"/>
      <c r="AC2083" s="403">
        <f t="shared" si="346"/>
        <v>0</v>
      </c>
      <c r="AD2083" s="404">
        <f>IF($AC$2430&lt;85,AC2083,AC2083-(AC2083*'EN-TÊTE DÉLÉGUES'!$C$37))</f>
        <v>0</v>
      </c>
      <c r="AE2083" s="405">
        <f t="shared" si="336"/>
        <v>5.5E-2</v>
      </c>
      <c r="AF2083" s="406">
        <f t="shared" si="333"/>
        <v>0</v>
      </c>
      <c r="AG2083" s="407">
        <f t="shared" si="334"/>
        <v>0</v>
      </c>
    </row>
    <row r="2084" spans="1:36" s="408" customFormat="1" ht="12" customHeight="1" x14ac:dyDescent="0.15">
      <c r="A2084" s="683">
        <v>9791036332975</v>
      </c>
      <c r="B2084" s="684"/>
      <c r="C2084" s="686" t="s">
        <v>651</v>
      </c>
      <c r="D2084" s="686" t="s">
        <v>274</v>
      </c>
      <c r="E2084" s="686" t="s">
        <v>274</v>
      </c>
      <c r="F2084" s="686" t="s">
        <v>2485</v>
      </c>
      <c r="G2084" s="686" t="s">
        <v>3467</v>
      </c>
      <c r="H2084" s="687">
        <f>VLOOKUP(A2084,'02.04.2024'!$A$2:$D$70989,3,FALSE)</f>
        <v>2596</v>
      </c>
      <c r="I2084" s="688"/>
      <c r="J2084" s="688">
        <v>200</v>
      </c>
      <c r="K2084" s="689"/>
      <c r="L2084" s="689"/>
      <c r="M2084" s="689">
        <v>44678</v>
      </c>
      <c r="N2084" s="689"/>
      <c r="O2084" s="690">
        <v>9791036332975</v>
      </c>
      <c r="P2084" s="691" t="s">
        <v>3466</v>
      </c>
      <c r="Q2084" s="690">
        <v>4544750</v>
      </c>
      <c r="R2084" s="692">
        <v>10.5</v>
      </c>
      <c r="S2084" s="692">
        <f t="shared" si="332"/>
        <v>9.9526066350710902</v>
      </c>
      <c r="T2084" s="693">
        <v>5.5E-2</v>
      </c>
      <c r="U2084" s="1083"/>
      <c r="V2084" s="694">
        <f t="shared" si="337"/>
        <v>0</v>
      </c>
      <c r="W2084" s="695">
        <f t="shared" si="335"/>
        <v>0</v>
      </c>
      <c r="X2084" s="402"/>
      <c r="Y2084" s="402"/>
      <c r="Z2084" s="402"/>
      <c r="AA2084" s="402"/>
      <c r="AB2084" s="402"/>
      <c r="AC2084" s="403">
        <f t="shared" si="346"/>
        <v>0</v>
      </c>
      <c r="AD2084" s="404">
        <f>IF($AC$2430&lt;85,AC2084,AC2084-(AC2084*'EN-TÊTE DÉLÉGUES'!$C$37))</f>
        <v>0</v>
      </c>
      <c r="AE2084" s="405">
        <f t="shared" si="336"/>
        <v>5.5E-2</v>
      </c>
      <c r="AF2084" s="406">
        <f t="shared" si="333"/>
        <v>0</v>
      </c>
      <c r="AG2084" s="407">
        <f t="shared" si="334"/>
        <v>0</v>
      </c>
    </row>
    <row r="2085" spans="1:36" s="446" customFormat="1" ht="12" customHeight="1" x14ac:dyDescent="0.15">
      <c r="A2085" s="715">
        <v>9791036347979</v>
      </c>
      <c r="B2085" s="726"/>
      <c r="C2085" s="717" t="s">
        <v>651</v>
      </c>
      <c r="D2085" s="717" t="s">
        <v>274</v>
      </c>
      <c r="E2085" s="717" t="s">
        <v>274</v>
      </c>
      <c r="F2085" s="717" t="s">
        <v>2485</v>
      </c>
      <c r="G2085" s="717" t="s">
        <v>4413</v>
      </c>
      <c r="H2085" s="718">
        <f>VLOOKUP(A2085,'02.04.2024'!$A$2:$D$70989,3,FALSE)</f>
        <v>2338</v>
      </c>
      <c r="I2085" s="716"/>
      <c r="J2085" s="716">
        <v>200</v>
      </c>
      <c r="K2085" s="719"/>
      <c r="L2085" s="719"/>
      <c r="M2085" s="719">
        <v>45189</v>
      </c>
      <c r="N2085" s="719" t="s">
        <v>1811</v>
      </c>
      <c r="O2085" s="715">
        <v>9791036347979</v>
      </c>
      <c r="P2085" s="720" t="s">
        <v>4414</v>
      </c>
      <c r="Q2085" s="721">
        <v>4021302</v>
      </c>
      <c r="R2085" s="722">
        <v>10.5</v>
      </c>
      <c r="S2085" s="722">
        <f t="shared" si="332"/>
        <v>9.9526066350710902</v>
      </c>
      <c r="T2085" s="731">
        <v>5.5E-2</v>
      </c>
      <c r="U2085" s="1094"/>
      <c r="V2085" s="724">
        <f t="shared" si="337"/>
        <v>0</v>
      </c>
      <c r="W2085" s="725">
        <f t="shared" si="335"/>
        <v>0</v>
      </c>
      <c r="X2085" s="440"/>
      <c r="Y2085" s="440"/>
      <c r="Z2085" s="440"/>
      <c r="AA2085" s="440"/>
      <c r="AB2085" s="440"/>
      <c r="AC2085" s="441">
        <f t="shared" si="346"/>
        <v>0</v>
      </c>
      <c r="AD2085" s="442">
        <f>IF($AC$2430&lt;85,AC2085,AC2085-(AC2085*'EN-TÊTE DÉLÉGUES'!$C$37))</f>
        <v>0</v>
      </c>
      <c r="AE2085" s="443">
        <f t="shared" si="336"/>
        <v>5.5E-2</v>
      </c>
      <c r="AF2085" s="444">
        <f t="shared" si="333"/>
        <v>0</v>
      </c>
      <c r="AG2085" s="445">
        <f t="shared" si="334"/>
        <v>0</v>
      </c>
    </row>
    <row r="2086" spans="1:36" s="408" customFormat="1" ht="12" customHeight="1" x14ac:dyDescent="0.15">
      <c r="A2086" s="683">
        <v>9782747049603</v>
      </c>
      <c r="B2086" s="684"/>
      <c r="C2086" s="686" t="s">
        <v>697</v>
      </c>
      <c r="D2086" s="686" t="s">
        <v>274</v>
      </c>
      <c r="E2086" s="686" t="s">
        <v>274</v>
      </c>
      <c r="F2086" s="686" t="s">
        <v>119</v>
      </c>
      <c r="G2086" s="686" t="s">
        <v>894</v>
      </c>
      <c r="H2086" s="687">
        <f>VLOOKUP(A2086,'02.04.2024'!$A$2:$D$70989,3,FALSE)</f>
        <v>265</v>
      </c>
      <c r="I2086" s="688"/>
      <c r="J2086" s="688">
        <v>200</v>
      </c>
      <c r="K2086" s="689"/>
      <c r="L2086" s="689"/>
      <c r="M2086" s="689">
        <v>41668</v>
      </c>
      <c r="N2086" s="689"/>
      <c r="O2086" s="690">
        <v>9782747049603</v>
      </c>
      <c r="P2086" s="691" t="s">
        <v>6</v>
      </c>
      <c r="Q2086" s="690">
        <v>3400363</v>
      </c>
      <c r="R2086" s="692">
        <v>10.5</v>
      </c>
      <c r="S2086" s="692">
        <f t="shared" si="332"/>
        <v>9.9526066350710902</v>
      </c>
      <c r="T2086" s="693">
        <v>5.5E-2</v>
      </c>
      <c r="U2086" s="1083"/>
      <c r="V2086" s="694">
        <f t="shared" si="337"/>
        <v>0</v>
      </c>
      <c r="W2086" s="695">
        <f t="shared" si="335"/>
        <v>0</v>
      </c>
      <c r="X2086" s="402"/>
      <c r="Y2086" s="402"/>
      <c r="Z2086" s="402"/>
      <c r="AA2086" s="402"/>
      <c r="AB2086" s="402"/>
      <c r="AC2086" s="403">
        <f t="shared" si="346"/>
        <v>0</v>
      </c>
      <c r="AD2086" s="404">
        <f>IF($AC$2430&lt;85,AC2086,AC2086-(AC2086*'EN-TÊTE DÉLÉGUES'!$C$37))</f>
        <v>0</v>
      </c>
      <c r="AE2086" s="405">
        <f t="shared" si="336"/>
        <v>5.5E-2</v>
      </c>
      <c r="AF2086" s="406">
        <f t="shared" si="333"/>
        <v>0</v>
      </c>
      <c r="AG2086" s="407">
        <f t="shared" si="334"/>
        <v>0</v>
      </c>
    </row>
    <row r="2087" spans="1:36" s="408" customFormat="1" ht="12" customHeight="1" x14ac:dyDescent="0.15">
      <c r="A2087" s="683">
        <v>9782747052986</v>
      </c>
      <c r="B2087" s="684"/>
      <c r="C2087" s="686" t="s">
        <v>697</v>
      </c>
      <c r="D2087" s="686" t="s">
        <v>274</v>
      </c>
      <c r="E2087" s="686" t="s">
        <v>274</v>
      </c>
      <c r="F2087" s="686" t="s">
        <v>119</v>
      </c>
      <c r="G2087" s="686" t="s">
        <v>895</v>
      </c>
      <c r="H2087" s="687">
        <f>VLOOKUP(A2087,'02.04.2024'!$A$2:$D$70989,3,FALSE)</f>
        <v>778</v>
      </c>
      <c r="I2087" s="688"/>
      <c r="J2087" s="688">
        <v>200</v>
      </c>
      <c r="K2087" s="689"/>
      <c r="L2087" s="689"/>
      <c r="M2087" s="689">
        <v>42011</v>
      </c>
      <c r="N2087" s="689"/>
      <c r="O2087" s="690">
        <v>9782747052986</v>
      </c>
      <c r="P2087" s="691" t="s">
        <v>162</v>
      </c>
      <c r="Q2087" s="690">
        <v>6844520</v>
      </c>
      <c r="R2087" s="692">
        <v>10.5</v>
      </c>
      <c r="S2087" s="692">
        <f t="shared" si="332"/>
        <v>9.9526066350710902</v>
      </c>
      <c r="T2087" s="693">
        <v>5.5E-2</v>
      </c>
      <c r="U2087" s="1083"/>
      <c r="V2087" s="694">
        <f t="shared" si="337"/>
        <v>0</v>
      </c>
      <c r="W2087" s="695">
        <f t="shared" si="335"/>
        <v>0</v>
      </c>
      <c r="X2087" s="402"/>
      <c r="Y2087" s="402"/>
      <c r="Z2087" s="402"/>
      <c r="AA2087" s="402"/>
      <c r="AB2087" s="402"/>
      <c r="AC2087" s="403">
        <f t="shared" si="346"/>
        <v>0</v>
      </c>
      <c r="AD2087" s="404">
        <f>IF($AC$2430&lt;85,AC2087,AC2087-(AC2087*'EN-TÊTE DÉLÉGUES'!$C$37))</f>
        <v>0</v>
      </c>
      <c r="AE2087" s="405">
        <f t="shared" si="336"/>
        <v>5.5E-2</v>
      </c>
      <c r="AF2087" s="406">
        <f t="shared" si="333"/>
        <v>0</v>
      </c>
      <c r="AG2087" s="407">
        <f t="shared" si="334"/>
        <v>0</v>
      </c>
    </row>
    <row r="2088" spans="1:36" s="408" customFormat="1" ht="12" customHeight="1" x14ac:dyDescent="0.15">
      <c r="A2088" s="683">
        <v>9782747059220</v>
      </c>
      <c r="B2088" s="684"/>
      <c r="C2088" s="686" t="s">
        <v>697</v>
      </c>
      <c r="D2088" s="686" t="s">
        <v>274</v>
      </c>
      <c r="E2088" s="686" t="s">
        <v>274</v>
      </c>
      <c r="F2088" s="686" t="s">
        <v>119</v>
      </c>
      <c r="G2088" s="686" t="s">
        <v>1237</v>
      </c>
      <c r="H2088" s="687">
        <f>VLOOKUP(A2088,'02.04.2024'!$A$2:$D$70989,3,FALSE)</f>
        <v>1358</v>
      </c>
      <c r="I2088" s="688"/>
      <c r="J2088" s="688">
        <v>200</v>
      </c>
      <c r="K2088" s="689"/>
      <c r="L2088" s="689"/>
      <c r="M2088" s="689">
        <v>42431</v>
      </c>
      <c r="N2088" s="689"/>
      <c r="O2088" s="690">
        <v>9782747059220</v>
      </c>
      <c r="P2088" s="691" t="s">
        <v>229</v>
      </c>
      <c r="Q2088" s="690">
        <v>2449160</v>
      </c>
      <c r="R2088" s="692">
        <v>10.5</v>
      </c>
      <c r="S2088" s="692">
        <f t="shared" si="332"/>
        <v>9.9526066350710902</v>
      </c>
      <c r="T2088" s="693">
        <v>5.5E-2</v>
      </c>
      <c r="U2088" s="1083"/>
      <c r="V2088" s="694">
        <f t="shared" si="337"/>
        <v>0</v>
      </c>
      <c r="W2088" s="695">
        <f t="shared" si="335"/>
        <v>0</v>
      </c>
      <c r="X2088" s="402"/>
      <c r="Y2088" s="402"/>
      <c r="Z2088" s="402"/>
      <c r="AA2088" s="402"/>
      <c r="AB2088" s="402"/>
      <c r="AC2088" s="403">
        <f t="shared" si="346"/>
        <v>0</v>
      </c>
      <c r="AD2088" s="404">
        <f>IF($AC$2430&lt;85,AC2088,AC2088-(AC2088*'EN-TÊTE DÉLÉGUES'!$C$37))</f>
        <v>0</v>
      </c>
      <c r="AE2088" s="405">
        <f t="shared" si="336"/>
        <v>5.5E-2</v>
      </c>
      <c r="AF2088" s="406">
        <f t="shared" si="333"/>
        <v>0</v>
      </c>
      <c r="AG2088" s="407">
        <f t="shared" si="334"/>
        <v>0</v>
      </c>
    </row>
    <row r="2089" spans="1:36" s="408" customFormat="1" ht="12" customHeight="1" x14ac:dyDescent="0.15">
      <c r="A2089" s="683">
        <v>9782747072465</v>
      </c>
      <c r="B2089" s="684"/>
      <c r="C2089" s="686" t="s">
        <v>697</v>
      </c>
      <c r="D2089" s="686" t="s">
        <v>274</v>
      </c>
      <c r="E2089" s="686" t="s">
        <v>274</v>
      </c>
      <c r="F2089" s="686" t="s">
        <v>119</v>
      </c>
      <c r="G2089" s="686" t="s">
        <v>896</v>
      </c>
      <c r="H2089" s="687">
        <f>VLOOKUP(A2089,'02.04.2024'!$A$2:$D$70989,3,FALSE)</f>
        <v>523</v>
      </c>
      <c r="I2089" s="688"/>
      <c r="J2089" s="688">
        <v>200</v>
      </c>
      <c r="K2089" s="689"/>
      <c r="L2089" s="689"/>
      <c r="M2089" s="689">
        <v>42802</v>
      </c>
      <c r="N2089" s="689"/>
      <c r="O2089" s="690">
        <v>9782747072465</v>
      </c>
      <c r="P2089" s="691" t="s">
        <v>316</v>
      </c>
      <c r="Q2089" s="690">
        <v>5408522</v>
      </c>
      <c r="R2089" s="692">
        <v>10.5</v>
      </c>
      <c r="S2089" s="692">
        <f t="shared" si="332"/>
        <v>9.9526066350710902</v>
      </c>
      <c r="T2089" s="693">
        <v>5.5E-2</v>
      </c>
      <c r="U2089" s="1083"/>
      <c r="V2089" s="694">
        <f t="shared" si="337"/>
        <v>0</v>
      </c>
      <c r="W2089" s="695">
        <f t="shared" si="335"/>
        <v>0</v>
      </c>
      <c r="X2089" s="402"/>
      <c r="Y2089" s="402"/>
      <c r="Z2089" s="402"/>
      <c r="AA2089" s="402"/>
      <c r="AB2089" s="402"/>
      <c r="AC2089" s="403">
        <f t="shared" si="346"/>
        <v>0</v>
      </c>
      <c r="AD2089" s="404">
        <f>IF($AC$2430&lt;85,AC2089,AC2089-(AC2089*'EN-TÊTE DÉLÉGUES'!$C$37))</f>
        <v>0</v>
      </c>
      <c r="AE2089" s="405">
        <f t="shared" si="336"/>
        <v>5.5E-2</v>
      </c>
      <c r="AF2089" s="406">
        <f t="shared" si="333"/>
        <v>0</v>
      </c>
      <c r="AG2089" s="407">
        <f t="shared" si="334"/>
        <v>0</v>
      </c>
    </row>
    <row r="2090" spans="1:36" s="408" customFormat="1" ht="12" customHeight="1" x14ac:dyDescent="0.15">
      <c r="A2090" s="683">
        <v>9782747085984</v>
      </c>
      <c r="B2090" s="684"/>
      <c r="C2090" s="686" t="s">
        <v>697</v>
      </c>
      <c r="D2090" s="686" t="s">
        <v>274</v>
      </c>
      <c r="E2090" s="686" t="s">
        <v>274</v>
      </c>
      <c r="F2090" s="686" t="s">
        <v>119</v>
      </c>
      <c r="G2090" s="686" t="s">
        <v>897</v>
      </c>
      <c r="H2090" s="687">
        <f>VLOOKUP(A2090,'02.04.2024'!$A$2:$D$70989,3,FALSE)</f>
        <v>993</v>
      </c>
      <c r="I2090" s="688"/>
      <c r="J2090" s="688">
        <v>200</v>
      </c>
      <c r="K2090" s="689"/>
      <c r="L2090" s="689"/>
      <c r="M2090" s="689">
        <v>43173</v>
      </c>
      <c r="N2090" s="689"/>
      <c r="O2090" s="690">
        <v>9782747085984</v>
      </c>
      <c r="P2090" s="711" t="s">
        <v>492</v>
      </c>
      <c r="Q2090" s="690">
        <v>7887269</v>
      </c>
      <c r="R2090" s="692">
        <v>10.5</v>
      </c>
      <c r="S2090" s="692">
        <f t="shared" si="332"/>
        <v>9.9526066350710902</v>
      </c>
      <c r="T2090" s="693">
        <v>5.5E-2</v>
      </c>
      <c r="U2090" s="1083"/>
      <c r="V2090" s="694">
        <f t="shared" si="337"/>
        <v>0</v>
      </c>
      <c r="W2090" s="695">
        <f t="shared" si="335"/>
        <v>0</v>
      </c>
      <c r="X2090" s="402"/>
      <c r="Y2090" s="402"/>
      <c r="Z2090" s="402"/>
      <c r="AA2090" s="402"/>
      <c r="AB2090" s="402"/>
      <c r="AC2090" s="403">
        <f t="shared" si="346"/>
        <v>0</v>
      </c>
      <c r="AD2090" s="404">
        <f>IF($AC$2430&lt;85,AC2090,AC2090-(AC2090*'EN-TÊTE DÉLÉGUES'!$C$37))</f>
        <v>0</v>
      </c>
      <c r="AE2090" s="405">
        <f t="shared" si="336"/>
        <v>5.5E-2</v>
      </c>
      <c r="AF2090" s="406">
        <f t="shared" si="333"/>
        <v>0</v>
      </c>
      <c r="AG2090" s="407">
        <f t="shared" si="334"/>
        <v>0</v>
      </c>
    </row>
    <row r="2091" spans="1:36" s="408" customFormat="1" ht="12" customHeight="1" x14ac:dyDescent="0.15">
      <c r="A2091" s="683">
        <v>9791036304767</v>
      </c>
      <c r="B2091" s="684"/>
      <c r="C2091" s="686" t="s">
        <v>697</v>
      </c>
      <c r="D2091" s="686" t="s">
        <v>274</v>
      </c>
      <c r="E2091" s="686" t="s">
        <v>274</v>
      </c>
      <c r="F2091" s="686" t="s">
        <v>119</v>
      </c>
      <c r="G2091" s="686" t="s">
        <v>1788</v>
      </c>
      <c r="H2091" s="687">
        <f>VLOOKUP(A2091,'02.04.2024'!$A$2:$D$70989,3,FALSE)</f>
        <v>176</v>
      </c>
      <c r="I2091" s="688"/>
      <c r="J2091" s="688">
        <v>200</v>
      </c>
      <c r="K2091" s="689"/>
      <c r="L2091" s="689"/>
      <c r="M2091" s="689">
        <v>43594</v>
      </c>
      <c r="N2091" s="689"/>
      <c r="O2091" s="690">
        <v>9791036304767</v>
      </c>
      <c r="P2091" s="691" t="s">
        <v>926</v>
      </c>
      <c r="Q2091" s="690">
        <v>5686077</v>
      </c>
      <c r="R2091" s="692">
        <v>10.5</v>
      </c>
      <c r="S2091" s="692">
        <f t="shared" si="332"/>
        <v>9.9526066350710902</v>
      </c>
      <c r="T2091" s="693">
        <v>5.5E-2</v>
      </c>
      <c r="U2091" s="1083"/>
      <c r="V2091" s="694">
        <f t="shared" si="337"/>
        <v>0</v>
      </c>
      <c r="W2091" s="695">
        <f t="shared" si="335"/>
        <v>0</v>
      </c>
      <c r="X2091" s="402"/>
      <c r="Y2091" s="402"/>
      <c r="Z2091" s="402"/>
      <c r="AA2091" s="402"/>
      <c r="AB2091" s="402"/>
      <c r="AC2091" s="403">
        <f t="shared" si="346"/>
        <v>0</v>
      </c>
      <c r="AD2091" s="404">
        <f>IF($AC$2430&lt;85,AC2091,AC2091-(AC2091*'EN-TÊTE DÉLÉGUES'!$C$37))</f>
        <v>0</v>
      </c>
      <c r="AE2091" s="405">
        <f t="shared" si="336"/>
        <v>5.5E-2</v>
      </c>
      <c r="AF2091" s="406">
        <f t="shared" si="333"/>
        <v>0</v>
      </c>
      <c r="AG2091" s="407">
        <f t="shared" si="334"/>
        <v>0</v>
      </c>
    </row>
    <row r="2092" spans="1:36" s="408" customFormat="1" ht="12" customHeight="1" x14ac:dyDescent="0.15">
      <c r="A2092" s="683">
        <v>9791036314933</v>
      </c>
      <c r="B2092" s="684"/>
      <c r="C2092" s="686" t="s">
        <v>697</v>
      </c>
      <c r="D2092" s="686" t="s">
        <v>274</v>
      </c>
      <c r="E2092" s="686" t="s">
        <v>274</v>
      </c>
      <c r="F2092" s="686" t="s">
        <v>119</v>
      </c>
      <c r="G2092" s="686" t="s">
        <v>2092</v>
      </c>
      <c r="H2092" s="687">
        <f>VLOOKUP(A2092,'02.04.2024'!$A$2:$D$70989,3,FALSE)</f>
        <v>1254</v>
      </c>
      <c r="I2092" s="688"/>
      <c r="J2092" s="688">
        <v>200</v>
      </c>
      <c r="K2092" s="689"/>
      <c r="L2092" s="689"/>
      <c r="M2092" s="689">
        <v>44069</v>
      </c>
      <c r="N2092" s="689"/>
      <c r="O2092" s="690">
        <v>9791036314933</v>
      </c>
      <c r="P2092" s="711" t="s">
        <v>1789</v>
      </c>
      <c r="Q2092" s="712">
        <v>8881578</v>
      </c>
      <c r="R2092" s="692">
        <v>10.5</v>
      </c>
      <c r="S2092" s="692">
        <f t="shared" si="332"/>
        <v>9.9526066350710902</v>
      </c>
      <c r="T2092" s="693">
        <v>5.5E-2</v>
      </c>
      <c r="U2092" s="1083"/>
      <c r="V2092" s="694">
        <f t="shared" si="337"/>
        <v>0</v>
      </c>
      <c r="W2092" s="695">
        <f t="shared" si="335"/>
        <v>0</v>
      </c>
      <c r="X2092" s="402"/>
      <c r="Y2092" s="402"/>
      <c r="Z2092" s="402"/>
      <c r="AA2092" s="402"/>
      <c r="AB2092" s="402"/>
      <c r="AC2092" s="403">
        <f t="shared" si="346"/>
        <v>0</v>
      </c>
      <c r="AD2092" s="404">
        <f>IF($AC$2430&lt;85,AC2092,AC2092-(AC2092*'EN-TÊTE DÉLÉGUES'!$C$37))</f>
        <v>0</v>
      </c>
      <c r="AE2092" s="405">
        <f t="shared" si="336"/>
        <v>5.5E-2</v>
      </c>
      <c r="AF2092" s="406">
        <f t="shared" si="333"/>
        <v>0</v>
      </c>
      <c r="AG2092" s="407">
        <f t="shared" si="334"/>
        <v>0</v>
      </c>
    </row>
    <row r="2093" spans="1:36" s="1" customFormat="1" ht="12" customHeight="1" x14ac:dyDescent="0.15">
      <c r="A2093" s="927">
        <v>9791036325434</v>
      </c>
      <c r="B2093" s="1166"/>
      <c r="C2093" s="929" t="s">
        <v>697</v>
      </c>
      <c r="D2093" s="929" t="s">
        <v>274</v>
      </c>
      <c r="E2093" s="929" t="s">
        <v>274</v>
      </c>
      <c r="F2093" s="929" t="s">
        <v>119</v>
      </c>
      <c r="G2093" s="929" t="s">
        <v>3469</v>
      </c>
      <c r="H2093" s="930">
        <f>VLOOKUP(A2093,'02.04.2024'!$A$2:$D$70989,3,FALSE)</f>
        <v>0</v>
      </c>
      <c r="I2093" s="928" t="s">
        <v>378</v>
      </c>
      <c r="J2093" s="928">
        <v>200</v>
      </c>
      <c r="K2093" s="1167">
        <v>45413</v>
      </c>
      <c r="L2093" s="931"/>
      <c r="M2093" s="931">
        <v>44699</v>
      </c>
      <c r="N2093" s="931"/>
      <c r="O2093" s="1168">
        <v>9791036325434</v>
      </c>
      <c r="P2093" s="932" t="s">
        <v>3468</v>
      </c>
      <c r="Q2093" s="933">
        <v>8324415</v>
      </c>
      <c r="R2093" s="934">
        <v>10.5</v>
      </c>
      <c r="S2093" s="934">
        <f t="shared" si="332"/>
        <v>9.9526066350710902</v>
      </c>
      <c r="T2093" s="1169">
        <v>5.5E-2</v>
      </c>
      <c r="U2093" s="1170"/>
      <c r="V2093" s="935">
        <f t="shared" si="337"/>
        <v>0</v>
      </c>
      <c r="W2093" s="936">
        <f t="shared" si="335"/>
        <v>0</v>
      </c>
      <c r="X2093" s="197"/>
      <c r="Y2093" s="197"/>
      <c r="Z2093" s="197"/>
      <c r="AA2093" s="197"/>
      <c r="AB2093" s="197"/>
      <c r="AC2093" s="453">
        <f t="shared" si="346"/>
        <v>0</v>
      </c>
      <c r="AD2093" s="454">
        <f>IF($AC$2430&lt;85,AC2093,AC2093-(AC2093*'EN-TÊTE DÉLÉGUES'!$C$37))</f>
        <v>0</v>
      </c>
      <c r="AE2093" s="455">
        <f t="shared" si="336"/>
        <v>5.5E-2</v>
      </c>
      <c r="AF2093" s="456">
        <f t="shared" si="333"/>
        <v>0</v>
      </c>
      <c r="AG2093" s="457">
        <f t="shared" si="334"/>
        <v>0</v>
      </c>
    </row>
    <row r="2094" spans="1:36" ht="12" customHeight="1" x14ac:dyDescent="0.15">
      <c r="A2094" s="107">
        <v>9791036363184</v>
      </c>
      <c r="B2094" s="109"/>
      <c r="C2094" s="108" t="s">
        <v>697</v>
      </c>
      <c r="D2094" s="108" t="s">
        <v>274</v>
      </c>
      <c r="E2094" s="108" t="s">
        <v>274</v>
      </c>
      <c r="F2094" s="108" t="s">
        <v>119</v>
      </c>
      <c r="G2094" s="108" t="s">
        <v>5340</v>
      </c>
      <c r="H2094" s="228">
        <f>VLOOKUP(A2094,'02.04.2024'!$A$2:$D$70989,3,FALSE)</f>
        <v>0</v>
      </c>
      <c r="I2094" s="109"/>
      <c r="J2094" s="109">
        <v>100</v>
      </c>
      <c r="K2094" s="110"/>
      <c r="L2094" s="110">
        <v>45414</v>
      </c>
      <c r="M2094" s="110"/>
      <c r="N2094" s="110" t="s">
        <v>1811</v>
      </c>
      <c r="O2094" s="107">
        <v>9791036363184</v>
      </c>
      <c r="P2094" s="201" t="s">
        <v>5341</v>
      </c>
      <c r="Q2094" s="202">
        <v>8300977</v>
      </c>
      <c r="R2094" s="125">
        <v>10.5</v>
      </c>
      <c r="S2094" s="125">
        <f t="shared" si="332"/>
        <v>9.9526066350710902</v>
      </c>
      <c r="T2094" s="260">
        <v>5.5E-2</v>
      </c>
      <c r="U2094" s="1083"/>
      <c r="V2094" s="241">
        <f t="shared" si="337"/>
        <v>0</v>
      </c>
      <c r="W2094" s="237">
        <f t="shared" si="335"/>
        <v>0</v>
      </c>
      <c r="X2094" s="402"/>
      <c r="Y2094" s="402"/>
      <c r="Z2094" s="402"/>
      <c r="AA2094" s="402"/>
      <c r="AB2094" s="402"/>
      <c r="AC2094" s="453">
        <f t="shared" si="346"/>
        <v>0</v>
      </c>
      <c r="AD2094" s="454">
        <f>IF($AC$2430&lt;85,AC2094,AC2094-(AC2094*'EN-TÊTE DÉLÉGUES'!$C$37))</f>
        <v>0</v>
      </c>
      <c r="AE2094" s="455">
        <f t="shared" si="336"/>
        <v>5.5E-2</v>
      </c>
      <c r="AF2094" s="456">
        <f t="shared" si="333"/>
        <v>0</v>
      </c>
      <c r="AG2094" s="457">
        <f t="shared" si="334"/>
        <v>0</v>
      </c>
      <c r="AH2094" s="447"/>
      <c r="AI2094" s="447"/>
      <c r="AJ2094" s="447"/>
    </row>
    <row r="2095" spans="1:36" s="408" customFormat="1" ht="12" customHeight="1" x14ac:dyDescent="0.15">
      <c r="A2095" s="732">
        <v>9791036343124</v>
      </c>
      <c r="B2095" s="684"/>
      <c r="C2095" s="686" t="s">
        <v>651</v>
      </c>
      <c r="D2095" s="733" t="s">
        <v>274</v>
      </c>
      <c r="E2095" s="771" t="s">
        <v>274</v>
      </c>
      <c r="F2095" s="771" t="s">
        <v>940</v>
      </c>
      <c r="G2095" s="738" t="s">
        <v>3836</v>
      </c>
      <c r="H2095" s="687">
        <f>VLOOKUP(A2095,'02.04.2024'!$A$2:$D$70989,3,FALSE)</f>
        <v>916</v>
      </c>
      <c r="I2095" s="712"/>
      <c r="J2095" s="712">
        <v>200</v>
      </c>
      <c r="K2095" s="742"/>
      <c r="L2095" s="742"/>
      <c r="M2095" s="742">
        <v>44685</v>
      </c>
      <c r="N2095" s="742"/>
      <c r="O2095" s="687">
        <v>9791036343124</v>
      </c>
      <c r="P2095" s="711" t="s">
        <v>3835</v>
      </c>
      <c r="Q2095" s="712">
        <v>1112353</v>
      </c>
      <c r="R2095" s="692">
        <v>10.5</v>
      </c>
      <c r="S2095" s="692">
        <f t="shared" si="332"/>
        <v>9.9526066350710902</v>
      </c>
      <c r="T2095" s="772">
        <v>5.5E-2</v>
      </c>
      <c r="U2095" s="1083"/>
      <c r="V2095" s="694">
        <f t="shared" si="337"/>
        <v>0</v>
      </c>
      <c r="W2095" s="695">
        <f t="shared" si="335"/>
        <v>0</v>
      </c>
      <c r="X2095" s="402"/>
      <c r="Y2095" s="402"/>
      <c r="Z2095" s="402"/>
      <c r="AA2095" s="402"/>
      <c r="AB2095" s="402"/>
      <c r="AC2095" s="453">
        <f t="shared" si="346"/>
        <v>0</v>
      </c>
      <c r="AD2095" s="454">
        <f>IF($AC$2430&lt;85,AC2095,AC2095-(AC2095*'EN-TÊTE DÉLÉGUES'!$C$37))</f>
        <v>0</v>
      </c>
      <c r="AE2095" s="455">
        <f t="shared" si="336"/>
        <v>5.5E-2</v>
      </c>
      <c r="AF2095" s="456">
        <f t="shared" si="333"/>
        <v>0</v>
      </c>
      <c r="AG2095" s="457">
        <f t="shared" si="334"/>
        <v>0</v>
      </c>
    </row>
    <row r="2096" spans="1:36" s="408" customFormat="1" ht="12" customHeight="1" x14ac:dyDescent="0.15">
      <c r="A2096" s="683">
        <v>9791027607785</v>
      </c>
      <c r="B2096" s="684"/>
      <c r="C2096" s="685" t="s">
        <v>651</v>
      </c>
      <c r="D2096" s="733" t="s">
        <v>274</v>
      </c>
      <c r="E2096" s="771" t="s">
        <v>274</v>
      </c>
      <c r="F2096" s="686" t="s">
        <v>940</v>
      </c>
      <c r="G2096" s="686" t="s">
        <v>1970</v>
      </c>
      <c r="H2096" s="687">
        <f>VLOOKUP(A2096,'02.04.2024'!$A$2:$D$70989,3,FALSE)</f>
        <v>582</v>
      </c>
      <c r="I2096" s="688"/>
      <c r="J2096" s="712">
        <v>300</v>
      </c>
      <c r="K2096" s="689"/>
      <c r="L2096" s="689"/>
      <c r="M2096" s="689">
        <v>43768</v>
      </c>
      <c r="N2096" s="689"/>
      <c r="O2096" s="690">
        <v>9791027607785</v>
      </c>
      <c r="P2096" s="691" t="s">
        <v>1348</v>
      </c>
      <c r="Q2096" s="690">
        <v>6457858</v>
      </c>
      <c r="R2096" s="692">
        <v>10.5</v>
      </c>
      <c r="S2096" s="692">
        <f t="shared" si="332"/>
        <v>9.9526066350710902</v>
      </c>
      <c r="T2096" s="693">
        <v>5.5E-2</v>
      </c>
      <c r="U2096" s="1083"/>
      <c r="V2096" s="694">
        <f t="shared" si="337"/>
        <v>0</v>
      </c>
      <c r="W2096" s="695">
        <f t="shared" si="335"/>
        <v>0</v>
      </c>
      <c r="X2096" s="402"/>
      <c r="Y2096" s="402"/>
      <c r="Z2096" s="402"/>
      <c r="AA2096" s="402"/>
      <c r="AB2096" s="402"/>
      <c r="AC2096" s="403">
        <f t="shared" si="346"/>
        <v>0</v>
      </c>
      <c r="AD2096" s="404">
        <f>IF($AC$2430&lt;85,AC2096,AC2096-(AC2096*'EN-TÊTE DÉLÉGUES'!$C$37))</f>
        <v>0</v>
      </c>
      <c r="AE2096" s="405">
        <f t="shared" si="336"/>
        <v>5.5E-2</v>
      </c>
      <c r="AF2096" s="406">
        <f t="shared" si="333"/>
        <v>0</v>
      </c>
      <c r="AG2096" s="407">
        <f t="shared" si="334"/>
        <v>0</v>
      </c>
    </row>
    <row r="2097" spans="1:33" s="408" customFormat="1" ht="12" customHeight="1" x14ac:dyDescent="0.15">
      <c r="A2097" s="683">
        <v>9791036323720</v>
      </c>
      <c r="B2097" s="684"/>
      <c r="C2097" s="685" t="s">
        <v>651</v>
      </c>
      <c r="D2097" s="733" t="s">
        <v>274</v>
      </c>
      <c r="E2097" s="771" t="s">
        <v>274</v>
      </c>
      <c r="F2097" s="686" t="s">
        <v>940</v>
      </c>
      <c r="G2097" s="686" t="s">
        <v>2479</v>
      </c>
      <c r="H2097" s="687">
        <f>VLOOKUP(A2097,'02.04.2024'!$A$2:$D$70989,3,FALSE)</f>
        <v>535</v>
      </c>
      <c r="I2097" s="688"/>
      <c r="J2097" s="712">
        <v>300</v>
      </c>
      <c r="K2097" s="689"/>
      <c r="L2097" s="689"/>
      <c r="M2097" s="689">
        <v>44300</v>
      </c>
      <c r="N2097" s="689"/>
      <c r="O2097" s="690">
        <v>9791036323720</v>
      </c>
      <c r="P2097" s="691" t="s">
        <v>2478</v>
      </c>
      <c r="Q2097" s="690">
        <v>6264480</v>
      </c>
      <c r="R2097" s="692">
        <v>10.5</v>
      </c>
      <c r="S2097" s="692">
        <f t="shared" si="332"/>
        <v>9.9526066350710902</v>
      </c>
      <c r="T2097" s="693">
        <v>5.5E-2</v>
      </c>
      <c r="U2097" s="1083"/>
      <c r="V2097" s="694">
        <f t="shared" si="337"/>
        <v>0</v>
      </c>
      <c r="W2097" s="695">
        <f t="shared" si="335"/>
        <v>0</v>
      </c>
      <c r="X2097" s="402"/>
      <c r="Y2097" s="402"/>
      <c r="Z2097" s="402"/>
      <c r="AA2097" s="402"/>
      <c r="AB2097" s="402"/>
      <c r="AC2097" s="403">
        <f t="shared" si="346"/>
        <v>0</v>
      </c>
      <c r="AD2097" s="404">
        <f>IF($AC$2430&lt;85,AC2097,AC2097-(AC2097*'EN-TÊTE DÉLÉGUES'!$C$37))</f>
        <v>0</v>
      </c>
      <c r="AE2097" s="405">
        <f t="shared" si="336"/>
        <v>5.5E-2</v>
      </c>
      <c r="AF2097" s="406">
        <f t="shared" si="333"/>
        <v>0</v>
      </c>
      <c r="AG2097" s="407">
        <f t="shared" si="334"/>
        <v>0</v>
      </c>
    </row>
    <row r="2098" spans="1:33" s="408" customFormat="1" ht="12" customHeight="1" x14ac:dyDescent="0.15">
      <c r="A2098" s="683">
        <v>9791027607488</v>
      </c>
      <c r="B2098" s="684"/>
      <c r="C2098" s="686" t="s">
        <v>651</v>
      </c>
      <c r="D2098" s="733" t="s">
        <v>274</v>
      </c>
      <c r="E2098" s="771" t="s">
        <v>274</v>
      </c>
      <c r="F2098" s="686" t="s">
        <v>2897</v>
      </c>
      <c r="G2098" s="686" t="s">
        <v>1977</v>
      </c>
      <c r="H2098" s="687">
        <f>VLOOKUP(A2098,'02.04.2024'!$A$2:$D$70989,3,FALSE)</f>
        <v>718</v>
      </c>
      <c r="I2098" s="688"/>
      <c r="J2098" s="712">
        <v>300</v>
      </c>
      <c r="K2098" s="689"/>
      <c r="L2098" s="689"/>
      <c r="M2098" s="689">
        <v>43621</v>
      </c>
      <c r="N2098" s="689"/>
      <c r="O2098" s="690">
        <v>9791027607488</v>
      </c>
      <c r="P2098" s="773" t="s">
        <v>1421</v>
      </c>
      <c r="Q2098" s="690">
        <v>5806243</v>
      </c>
      <c r="R2098" s="692">
        <v>9.9499999999999993</v>
      </c>
      <c r="S2098" s="692">
        <f t="shared" ref="S2098:S2161" si="347">R2098/(1+T2098)</f>
        <v>9.4312796208530809</v>
      </c>
      <c r="T2098" s="693">
        <v>5.5E-2</v>
      </c>
      <c r="U2098" s="1083"/>
      <c r="V2098" s="694">
        <f t="shared" si="337"/>
        <v>0</v>
      </c>
      <c r="W2098" s="695">
        <f t="shared" si="335"/>
        <v>0</v>
      </c>
      <c r="X2098" s="402"/>
      <c r="Y2098" s="402"/>
      <c r="Z2098" s="402"/>
      <c r="AA2098" s="402"/>
      <c r="AB2098" s="402"/>
      <c r="AC2098" s="403">
        <f t="shared" si="346"/>
        <v>0</v>
      </c>
      <c r="AD2098" s="404">
        <f>IF($AC$2430&lt;85,AC2098,AC2098-(AC2098*'EN-TÊTE DÉLÉGUES'!$C$37))</f>
        <v>0</v>
      </c>
      <c r="AE2098" s="405">
        <f t="shared" si="336"/>
        <v>5.5E-2</v>
      </c>
      <c r="AF2098" s="406">
        <f t="shared" si="333"/>
        <v>0</v>
      </c>
      <c r="AG2098" s="407">
        <f t="shared" si="334"/>
        <v>0</v>
      </c>
    </row>
    <row r="2099" spans="1:33" s="408" customFormat="1" ht="12" customHeight="1" x14ac:dyDescent="0.15">
      <c r="A2099" s="683">
        <v>9791027607754</v>
      </c>
      <c r="B2099" s="684"/>
      <c r="C2099" s="685" t="s">
        <v>651</v>
      </c>
      <c r="D2099" s="733" t="s">
        <v>274</v>
      </c>
      <c r="E2099" s="771" t="s">
        <v>274</v>
      </c>
      <c r="F2099" s="686" t="s">
        <v>2897</v>
      </c>
      <c r="G2099" s="686" t="s">
        <v>1978</v>
      </c>
      <c r="H2099" s="687">
        <f>VLOOKUP(A2099,'02.04.2024'!$A$2:$D$70989,3,FALSE)</f>
        <v>401</v>
      </c>
      <c r="I2099" s="688"/>
      <c r="J2099" s="712">
        <v>300</v>
      </c>
      <c r="K2099" s="689"/>
      <c r="L2099" s="689"/>
      <c r="M2099" s="689">
        <v>43740</v>
      </c>
      <c r="N2099" s="689"/>
      <c r="O2099" s="690">
        <v>9791027607754</v>
      </c>
      <c r="P2099" s="691" t="s">
        <v>1422</v>
      </c>
      <c r="Q2099" s="690">
        <v>6608631</v>
      </c>
      <c r="R2099" s="692">
        <v>9.9499999999999993</v>
      </c>
      <c r="S2099" s="692">
        <f t="shared" si="347"/>
        <v>9.4312796208530809</v>
      </c>
      <c r="T2099" s="693">
        <v>5.5E-2</v>
      </c>
      <c r="U2099" s="1083"/>
      <c r="V2099" s="694">
        <f t="shared" si="337"/>
        <v>0</v>
      </c>
      <c r="W2099" s="695">
        <f t="shared" si="335"/>
        <v>0</v>
      </c>
      <c r="X2099" s="402"/>
      <c r="Y2099" s="402"/>
      <c r="Z2099" s="402"/>
      <c r="AA2099" s="402"/>
      <c r="AB2099" s="402"/>
      <c r="AC2099" s="403">
        <f t="shared" si="346"/>
        <v>0</v>
      </c>
      <c r="AD2099" s="404">
        <f>IF($AC$2430&lt;85,AC2099,AC2099-(AC2099*'EN-TÊTE DÉLÉGUES'!$C$37))</f>
        <v>0</v>
      </c>
      <c r="AE2099" s="405">
        <f t="shared" si="336"/>
        <v>5.5E-2</v>
      </c>
      <c r="AF2099" s="406">
        <f t="shared" ref="AF2099:AF2162" si="348">+AD2099*AE2099</f>
        <v>0</v>
      </c>
      <c r="AG2099" s="407">
        <f t="shared" ref="AG2099:AG2162" si="349">+AD2099+AF2099</f>
        <v>0</v>
      </c>
    </row>
    <row r="2100" spans="1:33" s="408" customFormat="1" ht="12" customHeight="1" x14ac:dyDescent="0.15">
      <c r="A2100" s="683">
        <v>9791036313677</v>
      </c>
      <c r="B2100" s="684"/>
      <c r="C2100" s="713" t="s">
        <v>651</v>
      </c>
      <c r="D2100" s="686" t="s">
        <v>274</v>
      </c>
      <c r="E2100" s="686" t="s">
        <v>274</v>
      </c>
      <c r="F2100" s="686" t="s">
        <v>1473</v>
      </c>
      <c r="G2100" s="686" t="s">
        <v>1790</v>
      </c>
      <c r="H2100" s="687">
        <f>VLOOKUP(A2100,'02.04.2024'!$A$2:$D$70989,3,FALSE)</f>
        <v>1034</v>
      </c>
      <c r="I2100" s="688"/>
      <c r="J2100" s="688">
        <v>200</v>
      </c>
      <c r="K2100" s="689"/>
      <c r="L2100" s="689"/>
      <c r="M2100" s="689">
        <v>43726</v>
      </c>
      <c r="N2100" s="689"/>
      <c r="O2100" s="690">
        <v>9791036313677</v>
      </c>
      <c r="P2100" s="691" t="s">
        <v>1470</v>
      </c>
      <c r="Q2100" s="690">
        <v>7746241</v>
      </c>
      <c r="R2100" s="692">
        <v>12.5</v>
      </c>
      <c r="S2100" s="692">
        <f t="shared" si="347"/>
        <v>11.848341232227488</v>
      </c>
      <c r="T2100" s="693">
        <v>5.5E-2</v>
      </c>
      <c r="U2100" s="1083"/>
      <c r="V2100" s="694">
        <f t="shared" si="337"/>
        <v>0</v>
      </c>
      <c r="W2100" s="695">
        <f t="shared" si="335"/>
        <v>0</v>
      </c>
      <c r="X2100" s="402"/>
      <c r="Y2100" s="402"/>
      <c r="Z2100" s="402"/>
      <c r="AA2100" s="402"/>
      <c r="AB2100" s="402"/>
      <c r="AC2100" s="403">
        <f t="shared" si="346"/>
        <v>0</v>
      </c>
      <c r="AD2100" s="404">
        <f>IF($AC$2430&lt;85,AC2100,AC2100-(AC2100*'EN-TÊTE DÉLÉGUES'!$C$37))</f>
        <v>0</v>
      </c>
      <c r="AE2100" s="405">
        <f t="shared" si="336"/>
        <v>5.5E-2</v>
      </c>
      <c r="AF2100" s="406">
        <f t="shared" si="348"/>
        <v>0</v>
      </c>
      <c r="AG2100" s="407">
        <f t="shared" si="349"/>
        <v>0</v>
      </c>
    </row>
    <row r="2101" spans="1:33" s="408" customFormat="1" ht="12" customHeight="1" x14ac:dyDescent="0.15">
      <c r="A2101" s="683">
        <v>9791036324208</v>
      </c>
      <c r="B2101" s="684"/>
      <c r="C2101" s="713" t="s">
        <v>651</v>
      </c>
      <c r="D2101" s="686" t="s">
        <v>274</v>
      </c>
      <c r="E2101" s="686" t="s">
        <v>274</v>
      </c>
      <c r="F2101" s="686" t="s">
        <v>1473</v>
      </c>
      <c r="G2101" s="686" t="s">
        <v>2094</v>
      </c>
      <c r="H2101" s="687">
        <f>VLOOKUP(A2101,'02.04.2024'!$A$2:$D$70989,3,FALSE)</f>
        <v>176</v>
      </c>
      <c r="I2101" s="688"/>
      <c r="J2101" s="688">
        <v>200</v>
      </c>
      <c r="K2101" s="689"/>
      <c r="L2101" s="689"/>
      <c r="M2101" s="689">
        <v>44153</v>
      </c>
      <c r="N2101" s="689"/>
      <c r="O2101" s="690">
        <v>9791036324208</v>
      </c>
      <c r="P2101" s="691" t="s">
        <v>2095</v>
      </c>
      <c r="Q2101" s="690">
        <v>6584155</v>
      </c>
      <c r="R2101" s="692">
        <v>10.5</v>
      </c>
      <c r="S2101" s="692">
        <f t="shared" si="347"/>
        <v>9.9526066350710902</v>
      </c>
      <c r="T2101" s="693">
        <v>5.5E-2</v>
      </c>
      <c r="U2101" s="1083"/>
      <c r="V2101" s="694">
        <f t="shared" si="337"/>
        <v>0</v>
      </c>
      <c r="W2101" s="695">
        <f t="shared" si="335"/>
        <v>0</v>
      </c>
      <c r="X2101" s="402"/>
      <c r="Y2101" s="402"/>
      <c r="Z2101" s="402"/>
      <c r="AA2101" s="402"/>
      <c r="AB2101" s="402"/>
      <c r="AC2101" s="403">
        <f t="shared" si="346"/>
        <v>0</v>
      </c>
      <c r="AD2101" s="404">
        <f>IF($AC$2430&lt;85,AC2101,AC2101-(AC2101*'EN-TÊTE DÉLÉGUES'!$C$37))</f>
        <v>0</v>
      </c>
      <c r="AE2101" s="405">
        <f t="shared" si="336"/>
        <v>5.5E-2</v>
      </c>
      <c r="AF2101" s="406">
        <f t="shared" si="348"/>
        <v>0</v>
      </c>
      <c r="AG2101" s="407">
        <f t="shared" si="349"/>
        <v>0</v>
      </c>
    </row>
    <row r="2102" spans="1:33" s="408" customFormat="1" ht="12" customHeight="1" x14ac:dyDescent="0.15">
      <c r="A2102" s="683">
        <v>9791036338717</v>
      </c>
      <c r="B2102" s="684"/>
      <c r="C2102" s="713" t="s">
        <v>651</v>
      </c>
      <c r="D2102" s="686" t="s">
        <v>274</v>
      </c>
      <c r="E2102" s="686" t="s">
        <v>274</v>
      </c>
      <c r="F2102" s="686" t="s">
        <v>1473</v>
      </c>
      <c r="G2102" s="686" t="s">
        <v>2979</v>
      </c>
      <c r="H2102" s="687">
        <f>VLOOKUP(A2102,'02.04.2024'!$A$2:$D$70989,3,FALSE)</f>
        <v>818</v>
      </c>
      <c r="I2102" s="688"/>
      <c r="J2102" s="688">
        <v>200</v>
      </c>
      <c r="K2102" s="689"/>
      <c r="L2102" s="689"/>
      <c r="M2102" s="689">
        <v>44503</v>
      </c>
      <c r="N2102" s="689"/>
      <c r="O2102" s="690">
        <v>9791036338717</v>
      </c>
      <c r="P2102" s="774" t="s">
        <v>2980</v>
      </c>
      <c r="Q2102" s="774">
        <v>7078817</v>
      </c>
      <c r="R2102" s="692">
        <v>10.5</v>
      </c>
      <c r="S2102" s="692">
        <f t="shared" si="347"/>
        <v>9.9526066350710902</v>
      </c>
      <c r="T2102" s="693">
        <v>5.5E-2</v>
      </c>
      <c r="U2102" s="1083"/>
      <c r="V2102" s="694">
        <f t="shared" si="337"/>
        <v>0</v>
      </c>
      <c r="W2102" s="695">
        <f t="shared" si="335"/>
        <v>0</v>
      </c>
      <c r="X2102" s="402"/>
      <c r="Y2102" s="402"/>
      <c r="Z2102" s="402"/>
      <c r="AA2102" s="402"/>
      <c r="AB2102" s="402"/>
      <c r="AC2102" s="403">
        <f t="shared" si="346"/>
        <v>0</v>
      </c>
      <c r="AD2102" s="404">
        <f>IF($AC$2430&lt;85,AC2102,AC2102-(AC2102*'EN-TÊTE DÉLÉGUES'!$C$37))</f>
        <v>0</v>
      </c>
      <c r="AE2102" s="405">
        <f t="shared" si="336"/>
        <v>5.5E-2</v>
      </c>
      <c r="AF2102" s="406">
        <f t="shared" si="348"/>
        <v>0</v>
      </c>
      <c r="AG2102" s="407">
        <f t="shared" si="349"/>
        <v>0</v>
      </c>
    </row>
    <row r="2103" spans="1:33" s="420" customFormat="1" ht="12" customHeight="1" x14ac:dyDescent="0.15">
      <c r="A2103" s="740">
        <v>9791036346071</v>
      </c>
      <c r="B2103" s="684"/>
      <c r="C2103" s="713" t="s">
        <v>651</v>
      </c>
      <c r="D2103" s="686" t="s">
        <v>274</v>
      </c>
      <c r="E2103" s="686" t="s">
        <v>274</v>
      </c>
      <c r="F2103" s="686" t="s">
        <v>1473</v>
      </c>
      <c r="G2103" s="733" t="s">
        <v>3867</v>
      </c>
      <c r="H2103" s="687">
        <f>VLOOKUP(A2103,'02.04.2024'!$A$2:$D$70989,3,FALSE)</f>
        <v>1365</v>
      </c>
      <c r="I2103" s="741"/>
      <c r="J2103" s="741">
        <v>200</v>
      </c>
      <c r="K2103" s="742"/>
      <c r="L2103" s="742"/>
      <c r="M2103" s="743">
        <v>44846</v>
      </c>
      <c r="N2103" s="775"/>
      <c r="O2103" s="687">
        <v>9791036346071</v>
      </c>
      <c r="P2103" s="744" t="s">
        <v>3866</v>
      </c>
      <c r="Q2103" s="712">
        <v>3284613</v>
      </c>
      <c r="R2103" s="745">
        <v>10.5</v>
      </c>
      <c r="S2103" s="692">
        <f t="shared" si="347"/>
        <v>9.9526066350710902</v>
      </c>
      <c r="T2103" s="693">
        <v>5.5E-2</v>
      </c>
      <c r="U2103" s="1083"/>
      <c r="V2103" s="694">
        <f t="shared" si="337"/>
        <v>0</v>
      </c>
      <c r="W2103" s="695">
        <f t="shared" si="335"/>
        <v>0</v>
      </c>
      <c r="AC2103" s="453">
        <f t="shared" si="346"/>
        <v>0</v>
      </c>
      <c r="AD2103" s="454">
        <f>IF($AC$2430&lt;85,AC2103,AC2103-(AC2103*'EN-TÊTE DÉLÉGUES'!$C$37))</f>
        <v>0</v>
      </c>
      <c r="AE2103" s="455">
        <f t="shared" si="336"/>
        <v>5.5E-2</v>
      </c>
      <c r="AF2103" s="456">
        <f t="shared" si="348"/>
        <v>0</v>
      </c>
      <c r="AG2103" s="457">
        <f t="shared" si="349"/>
        <v>0</v>
      </c>
    </row>
    <row r="2104" spans="1:33" s="408" customFormat="1" ht="12" customHeight="1" x14ac:dyDescent="0.15">
      <c r="A2104" s="683">
        <v>9791036332968</v>
      </c>
      <c r="B2104" s="684"/>
      <c r="C2104" s="686" t="s">
        <v>651</v>
      </c>
      <c r="D2104" s="686" t="s">
        <v>274</v>
      </c>
      <c r="E2104" s="686" t="s">
        <v>274</v>
      </c>
      <c r="F2104" s="686" t="s">
        <v>2664</v>
      </c>
      <c r="G2104" s="686" t="s">
        <v>2662</v>
      </c>
      <c r="H2104" s="687">
        <f>VLOOKUP(A2104,'02.04.2024'!$A$2:$D$70989,3,FALSE)</f>
        <v>372</v>
      </c>
      <c r="I2104" s="688"/>
      <c r="J2104" s="688">
        <v>200</v>
      </c>
      <c r="K2104" s="689"/>
      <c r="L2104" s="689"/>
      <c r="M2104" s="689">
        <v>44468</v>
      </c>
      <c r="N2104" s="689"/>
      <c r="O2104" s="690">
        <v>9791036332968</v>
      </c>
      <c r="P2104" s="711" t="s">
        <v>2663</v>
      </c>
      <c r="Q2104" s="712">
        <v>4544627</v>
      </c>
      <c r="R2104" s="692">
        <v>10.5</v>
      </c>
      <c r="S2104" s="692">
        <f t="shared" si="347"/>
        <v>9.9526066350710902</v>
      </c>
      <c r="T2104" s="693">
        <v>5.5E-2</v>
      </c>
      <c r="U2104" s="1083"/>
      <c r="V2104" s="694">
        <f t="shared" si="337"/>
        <v>0</v>
      </c>
      <c r="W2104" s="695">
        <f t="shared" si="335"/>
        <v>0</v>
      </c>
      <c r="X2104" s="402"/>
      <c r="Y2104" s="402"/>
      <c r="Z2104" s="402"/>
      <c r="AA2104" s="402"/>
      <c r="AB2104" s="402"/>
      <c r="AC2104" s="403">
        <f t="shared" si="346"/>
        <v>0</v>
      </c>
      <c r="AD2104" s="404">
        <f>IF($AC$2430&lt;85,AC2104,AC2104-(AC2104*'EN-TÊTE DÉLÉGUES'!$C$37))</f>
        <v>0</v>
      </c>
      <c r="AE2104" s="405">
        <f t="shared" si="336"/>
        <v>5.5E-2</v>
      </c>
      <c r="AF2104" s="406">
        <f t="shared" si="348"/>
        <v>0</v>
      </c>
      <c r="AG2104" s="407">
        <f t="shared" si="349"/>
        <v>0</v>
      </c>
    </row>
    <row r="2105" spans="1:33" s="408" customFormat="1" ht="12" customHeight="1" x14ac:dyDescent="0.15">
      <c r="A2105" s="683">
        <v>9791036343285</v>
      </c>
      <c r="B2105" s="684"/>
      <c r="C2105" s="686" t="s">
        <v>651</v>
      </c>
      <c r="D2105" s="686" t="s">
        <v>274</v>
      </c>
      <c r="E2105" s="686" t="s">
        <v>274</v>
      </c>
      <c r="F2105" s="686" t="s">
        <v>2664</v>
      </c>
      <c r="G2105" s="686" t="s">
        <v>3721</v>
      </c>
      <c r="H2105" s="687">
        <f>VLOOKUP(A2105,'02.04.2024'!$A$2:$D$70989,3,FALSE)</f>
        <v>2816</v>
      </c>
      <c r="I2105" s="688"/>
      <c r="J2105" s="688">
        <v>200</v>
      </c>
      <c r="K2105" s="689"/>
      <c r="L2105" s="689"/>
      <c r="M2105" s="689">
        <v>44818</v>
      </c>
      <c r="N2105" s="689"/>
      <c r="O2105" s="690">
        <v>9791036343285</v>
      </c>
      <c r="P2105" s="691" t="s">
        <v>3722</v>
      </c>
      <c r="Q2105" s="690">
        <v>1354009</v>
      </c>
      <c r="R2105" s="692">
        <v>10.5</v>
      </c>
      <c r="S2105" s="692">
        <f t="shared" si="347"/>
        <v>9.9526066350710902</v>
      </c>
      <c r="T2105" s="693">
        <v>5.5E-2</v>
      </c>
      <c r="U2105" s="1083"/>
      <c r="V2105" s="694">
        <f t="shared" si="337"/>
        <v>0</v>
      </c>
      <c r="W2105" s="695">
        <f t="shared" si="335"/>
        <v>0</v>
      </c>
      <c r="X2105" s="402"/>
      <c r="Y2105" s="402"/>
      <c r="Z2105" s="402"/>
      <c r="AA2105" s="402"/>
      <c r="AB2105" s="402"/>
      <c r="AC2105" s="403">
        <f t="shared" si="346"/>
        <v>0</v>
      </c>
      <c r="AD2105" s="404">
        <f>IF($AC$2430&lt;85,AC2105,AC2105-(AC2105*'EN-TÊTE DÉLÉGUES'!$C$37))</f>
        <v>0</v>
      </c>
      <c r="AE2105" s="405">
        <f t="shared" si="336"/>
        <v>5.5E-2</v>
      </c>
      <c r="AF2105" s="406">
        <f t="shared" si="348"/>
        <v>0</v>
      </c>
      <c r="AG2105" s="407">
        <f t="shared" si="349"/>
        <v>0</v>
      </c>
    </row>
    <row r="2106" spans="1:33" s="408" customFormat="1" ht="12" customHeight="1" x14ac:dyDescent="0.15">
      <c r="A2106" s="683">
        <v>9791036316456</v>
      </c>
      <c r="B2106" s="684"/>
      <c r="C2106" s="686" t="s">
        <v>651</v>
      </c>
      <c r="D2106" s="686" t="s">
        <v>274</v>
      </c>
      <c r="E2106" s="686" t="s">
        <v>274</v>
      </c>
      <c r="F2106" s="686" t="s">
        <v>1947</v>
      </c>
      <c r="G2106" s="686" t="s">
        <v>1948</v>
      </c>
      <c r="H2106" s="687">
        <f>VLOOKUP(A2106,'02.04.2024'!$A$2:$D$70989,3,FALSE)</f>
        <v>1995</v>
      </c>
      <c r="I2106" s="688"/>
      <c r="J2106" s="688">
        <v>200</v>
      </c>
      <c r="K2106" s="689"/>
      <c r="L2106" s="689"/>
      <c r="M2106" s="689">
        <v>44062</v>
      </c>
      <c r="N2106" s="689"/>
      <c r="O2106" s="690">
        <v>9791036316456</v>
      </c>
      <c r="P2106" s="711" t="s">
        <v>1949</v>
      </c>
      <c r="Q2106" s="712">
        <v>2092868</v>
      </c>
      <c r="R2106" s="692">
        <v>10.5</v>
      </c>
      <c r="S2106" s="692">
        <f t="shared" si="347"/>
        <v>9.9526066350710902</v>
      </c>
      <c r="T2106" s="693">
        <v>5.5E-2</v>
      </c>
      <c r="U2106" s="1083"/>
      <c r="V2106" s="694">
        <f t="shared" si="337"/>
        <v>0</v>
      </c>
      <c r="W2106" s="695">
        <f t="shared" si="335"/>
        <v>0</v>
      </c>
      <c r="X2106" s="402"/>
      <c r="Y2106" s="402"/>
      <c r="Z2106" s="402"/>
      <c r="AA2106" s="402"/>
      <c r="AB2106" s="402"/>
      <c r="AC2106" s="403">
        <f t="shared" si="346"/>
        <v>0</v>
      </c>
      <c r="AD2106" s="404">
        <f>IF($AC$2430&lt;85,AC2106,AC2106-(AC2106*'EN-TÊTE DÉLÉGUES'!$C$37))</f>
        <v>0</v>
      </c>
      <c r="AE2106" s="405">
        <f t="shared" si="336"/>
        <v>5.5E-2</v>
      </c>
      <c r="AF2106" s="406">
        <f t="shared" si="348"/>
        <v>0</v>
      </c>
      <c r="AG2106" s="407">
        <f t="shared" si="349"/>
        <v>0</v>
      </c>
    </row>
    <row r="2107" spans="1:33" s="408" customFormat="1" ht="12" customHeight="1" x14ac:dyDescent="0.15">
      <c r="A2107" s="683">
        <v>9791036349683</v>
      </c>
      <c r="B2107" s="684"/>
      <c r="C2107" s="686" t="s">
        <v>651</v>
      </c>
      <c r="D2107" s="686" t="s">
        <v>274</v>
      </c>
      <c r="E2107" s="686" t="s">
        <v>274</v>
      </c>
      <c r="F2107" s="686" t="s">
        <v>1947</v>
      </c>
      <c r="G2107" s="686" t="s">
        <v>3718</v>
      </c>
      <c r="H2107" s="687">
        <f>VLOOKUP(A2107,'02.04.2024'!$A$2:$D$70989,3,FALSE)</f>
        <v>1450</v>
      </c>
      <c r="I2107" s="688"/>
      <c r="J2107" s="688">
        <v>200</v>
      </c>
      <c r="K2107" s="689"/>
      <c r="L2107" s="689"/>
      <c r="M2107" s="689">
        <v>44713</v>
      </c>
      <c r="N2107" s="689"/>
      <c r="O2107" s="690">
        <v>9791036349683</v>
      </c>
      <c r="P2107" s="691" t="s">
        <v>3716</v>
      </c>
      <c r="Q2107" s="690">
        <v>4820128</v>
      </c>
      <c r="R2107" s="692">
        <v>10.5</v>
      </c>
      <c r="S2107" s="692">
        <f t="shared" si="347"/>
        <v>9.9526066350710902</v>
      </c>
      <c r="T2107" s="693">
        <v>5.5E-2</v>
      </c>
      <c r="U2107" s="1083"/>
      <c r="V2107" s="694">
        <f t="shared" si="337"/>
        <v>0</v>
      </c>
      <c r="W2107" s="695">
        <f t="shared" si="335"/>
        <v>0</v>
      </c>
      <c r="X2107" s="402"/>
      <c r="Y2107" s="402"/>
      <c r="Z2107" s="402"/>
      <c r="AA2107" s="402"/>
      <c r="AB2107" s="603"/>
      <c r="AC2107" s="453">
        <f t="shared" si="346"/>
        <v>0</v>
      </c>
      <c r="AD2107" s="454">
        <f>IF($AC$2430&lt;85,AC2107,AC2107-(AC2107*'EN-TÊTE DÉLÉGUES'!$C$37))</f>
        <v>0</v>
      </c>
      <c r="AE2107" s="455">
        <f t="shared" si="336"/>
        <v>5.5E-2</v>
      </c>
      <c r="AF2107" s="456">
        <f t="shared" si="348"/>
        <v>0</v>
      </c>
      <c r="AG2107" s="457">
        <f t="shared" si="349"/>
        <v>0</v>
      </c>
    </row>
    <row r="2108" spans="1:33" s="408" customFormat="1" ht="12" customHeight="1" x14ac:dyDescent="0.15">
      <c r="A2108" s="683">
        <v>9791036344251</v>
      </c>
      <c r="B2108" s="684"/>
      <c r="C2108" s="686" t="s">
        <v>651</v>
      </c>
      <c r="D2108" s="686" t="s">
        <v>274</v>
      </c>
      <c r="E2108" s="686" t="s">
        <v>274</v>
      </c>
      <c r="F2108" s="686" t="s">
        <v>1947</v>
      </c>
      <c r="G2108" s="686" t="s">
        <v>3717</v>
      </c>
      <c r="H2108" s="687">
        <f>VLOOKUP(A2108,'02.04.2024'!$A$2:$D$70989,3,FALSE)</f>
        <v>146</v>
      </c>
      <c r="I2108" s="688"/>
      <c r="J2108" s="688">
        <v>200</v>
      </c>
      <c r="K2108" s="689"/>
      <c r="L2108" s="689"/>
      <c r="M2108" s="689">
        <v>44685</v>
      </c>
      <c r="N2108" s="689"/>
      <c r="O2108" s="690">
        <v>9791036344251</v>
      </c>
      <c r="P2108" s="711" t="s">
        <v>3470</v>
      </c>
      <c r="Q2108" s="712">
        <v>1938931</v>
      </c>
      <c r="R2108" s="692">
        <v>10.5</v>
      </c>
      <c r="S2108" s="692">
        <f t="shared" si="347"/>
        <v>9.9526066350710902</v>
      </c>
      <c r="T2108" s="693">
        <v>5.5E-2</v>
      </c>
      <c r="U2108" s="1083"/>
      <c r="V2108" s="694">
        <f t="shared" si="337"/>
        <v>0</v>
      </c>
      <c r="W2108" s="695">
        <f t="shared" si="335"/>
        <v>0</v>
      </c>
      <c r="X2108" s="402"/>
      <c r="Y2108" s="402"/>
      <c r="Z2108" s="402"/>
      <c r="AA2108" s="402"/>
      <c r="AB2108" s="402"/>
      <c r="AC2108" s="453">
        <f t="shared" si="346"/>
        <v>0</v>
      </c>
      <c r="AD2108" s="454">
        <f>IF($AC$2430&lt;85,AC2108,AC2108-(AC2108*'EN-TÊTE DÉLÉGUES'!$C$37))</f>
        <v>0</v>
      </c>
      <c r="AE2108" s="455">
        <f t="shared" si="336"/>
        <v>5.5E-2</v>
      </c>
      <c r="AF2108" s="456">
        <f t="shared" si="348"/>
        <v>0</v>
      </c>
      <c r="AG2108" s="457">
        <f t="shared" si="349"/>
        <v>0</v>
      </c>
    </row>
    <row r="2109" spans="1:33" s="408" customFormat="1" ht="12" customHeight="1" x14ac:dyDescent="0.15">
      <c r="A2109" s="683">
        <v>9791036316029</v>
      </c>
      <c r="B2109" s="684"/>
      <c r="C2109" s="686" t="s">
        <v>651</v>
      </c>
      <c r="D2109" s="686" t="s">
        <v>274</v>
      </c>
      <c r="E2109" s="686" t="s">
        <v>274</v>
      </c>
      <c r="F2109" s="686" t="s">
        <v>1947</v>
      </c>
      <c r="G2109" s="686" t="s">
        <v>2120</v>
      </c>
      <c r="H2109" s="687">
        <f>VLOOKUP(A2109,'02.04.2024'!$A$2:$D$70989,3,FALSE)</f>
        <v>733</v>
      </c>
      <c r="I2109" s="688"/>
      <c r="J2109" s="688">
        <v>200</v>
      </c>
      <c r="K2109" s="689"/>
      <c r="L2109" s="689"/>
      <c r="M2109" s="689">
        <v>44062</v>
      </c>
      <c r="N2109" s="689"/>
      <c r="O2109" s="690">
        <v>9791036316029</v>
      </c>
      <c r="P2109" s="711" t="s">
        <v>1950</v>
      </c>
      <c r="Q2109" s="712">
        <v>1491894</v>
      </c>
      <c r="R2109" s="692">
        <v>10.5</v>
      </c>
      <c r="S2109" s="692">
        <f t="shared" si="347"/>
        <v>9.9526066350710902</v>
      </c>
      <c r="T2109" s="693">
        <v>5.5E-2</v>
      </c>
      <c r="U2109" s="1083"/>
      <c r="V2109" s="694">
        <f t="shared" si="337"/>
        <v>0</v>
      </c>
      <c r="W2109" s="695">
        <f t="shared" si="335"/>
        <v>0</v>
      </c>
      <c r="X2109" s="402"/>
      <c r="Y2109" s="402"/>
      <c r="Z2109" s="402"/>
      <c r="AA2109" s="402"/>
      <c r="AB2109" s="402"/>
      <c r="AC2109" s="403">
        <f t="shared" si="346"/>
        <v>0</v>
      </c>
      <c r="AD2109" s="404">
        <f>IF($AC$2430&lt;85,AC2109,AC2109-(AC2109*'EN-TÊTE DÉLÉGUES'!$C$37))</f>
        <v>0</v>
      </c>
      <c r="AE2109" s="405">
        <f t="shared" si="336"/>
        <v>5.5E-2</v>
      </c>
      <c r="AF2109" s="406">
        <f t="shared" si="348"/>
        <v>0</v>
      </c>
      <c r="AG2109" s="407">
        <f t="shared" si="349"/>
        <v>0</v>
      </c>
    </row>
    <row r="2110" spans="1:33" s="408" customFormat="1" ht="12" customHeight="1" x14ac:dyDescent="0.15">
      <c r="A2110" s="683">
        <v>9791036325472</v>
      </c>
      <c r="B2110" s="684"/>
      <c r="C2110" s="686" t="s">
        <v>651</v>
      </c>
      <c r="D2110" s="686" t="s">
        <v>274</v>
      </c>
      <c r="E2110" s="686" t="s">
        <v>274</v>
      </c>
      <c r="F2110" s="686" t="s">
        <v>1947</v>
      </c>
      <c r="G2110" s="686" t="s">
        <v>3507</v>
      </c>
      <c r="H2110" s="687">
        <f>VLOOKUP(A2110,'02.04.2024'!$A$2:$D$70989,3,FALSE)</f>
        <v>1087</v>
      </c>
      <c r="I2110" s="688"/>
      <c r="J2110" s="688">
        <v>200</v>
      </c>
      <c r="K2110" s="689"/>
      <c r="L2110" s="689"/>
      <c r="M2110" s="689">
        <v>44573</v>
      </c>
      <c r="N2110" s="689"/>
      <c r="O2110" s="690">
        <v>9791036325472</v>
      </c>
      <c r="P2110" s="711" t="s">
        <v>3471</v>
      </c>
      <c r="Q2110" s="712">
        <v>8324907</v>
      </c>
      <c r="R2110" s="692">
        <v>10.5</v>
      </c>
      <c r="S2110" s="692">
        <f t="shared" si="347"/>
        <v>9.9526066350710902</v>
      </c>
      <c r="T2110" s="693">
        <v>5.5E-2</v>
      </c>
      <c r="U2110" s="1083"/>
      <c r="V2110" s="694">
        <f t="shared" si="337"/>
        <v>0</v>
      </c>
      <c r="W2110" s="695">
        <f t="shared" si="335"/>
        <v>0</v>
      </c>
      <c r="X2110" s="402"/>
      <c r="Y2110" s="402"/>
      <c r="Z2110" s="402"/>
      <c r="AA2110" s="402"/>
      <c r="AB2110" s="402"/>
      <c r="AC2110" s="403">
        <f t="shared" si="346"/>
        <v>0</v>
      </c>
      <c r="AD2110" s="404">
        <f>IF($AC$2430&lt;85,AC2110,AC2110-(AC2110*'EN-TÊTE DÉLÉGUES'!$C$37))</f>
        <v>0</v>
      </c>
      <c r="AE2110" s="405">
        <f t="shared" si="336"/>
        <v>5.5E-2</v>
      </c>
      <c r="AF2110" s="406">
        <f t="shared" si="348"/>
        <v>0</v>
      </c>
      <c r="AG2110" s="407">
        <f t="shared" si="349"/>
        <v>0</v>
      </c>
    </row>
    <row r="2111" spans="1:33" s="408" customFormat="1" ht="12" customHeight="1" x14ac:dyDescent="0.15">
      <c r="A2111" s="683">
        <v>9791036347986</v>
      </c>
      <c r="B2111" s="684"/>
      <c r="C2111" s="686" t="s">
        <v>651</v>
      </c>
      <c r="D2111" s="686" t="s">
        <v>274</v>
      </c>
      <c r="E2111" s="686" t="s">
        <v>274</v>
      </c>
      <c r="F2111" s="686" t="s">
        <v>1947</v>
      </c>
      <c r="G2111" s="686" t="s">
        <v>4106</v>
      </c>
      <c r="H2111" s="687">
        <f>VLOOKUP(A2111,'02.04.2024'!$A$2:$D$70989,3,FALSE)</f>
        <v>716</v>
      </c>
      <c r="I2111" s="688"/>
      <c r="J2111" s="688">
        <v>200</v>
      </c>
      <c r="K2111" s="689"/>
      <c r="L2111" s="689"/>
      <c r="M2111" s="689">
        <v>44951</v>
      </c>
      <c r="N2111" s="689"/>
      <c r="O2111" s="690">
        <v>9791036347986</v>
      </c>
      <c r="P2111" s="711" t="s">
        <v>4105</v>
      </c>
      <c r="Q2111" s="712">
        <v>4052958</v>
      </c>
      <c r="R2111" s="692">
        <v>10.5</v>
      </c>
      <c r="S2111" s="692">
        <f t="shared" si="347"/>
        <v>9.9526066350710902</v>
      </c>
      <c r="T2111" s="693">
        <v>5.5E-2</v>
      </c>
      <c r="U2111" s="1083"/>
      <c r="V2111" s="694">
        <f t="shared" si="337"/>
        <v>0</v>
      </c>
      <c r="W2111" s="695">
        <f t="shared" si="335"/>
        <v>0</v>
      </c>
      <c r="X2111" s="402"/>
      <c r="Y2111" s="402"/>
      <c r="Z2111" s="402"/>
      <c r="AA2111" s="402"/>
      <c r="AB2111" s="402"/>
      <c r="AC2111" s="453">
        <f t="shared" si="346"/>
        <v>0</v>
      </c>
      <c r="AD2111" s="454">
        <f>IF($AC$2430&lt;85,AC2111,AC2111-(AC2111*'EN-TÊTE DÉLÉGUES'!$C$37))</f>
        <v>0</v>
      </c>
      <c r="AE2111" s="455">
        <f t="shared" si="336"/>
        <v>5.5E-2</v>
      </c>
      <c r="AF2111" s="456">
        <f t="shared" si="348"/>
        <v>0</v>
      </c>
      <c r="AG2111" s="457">
        <f t="shared" si="349"/>
        <v>0</v>
      </c>
    </row>
    <row r="2112" spans="1:33" s="408" customFormat="1" ht="12" customHeight="1" x14ac:dyDescent="0.15">
      <c r="A2112" s="683">
        <v>9791036344060</v>
      </c>
      <c r="B2112" s="684"/>
      <c r="C2112" s="686" t="s">
        <v>699</v>
      </c>
      <c r="D2112" s="686" t="s">
        <v>274</v>
      </c>
      <c r="E2112" s="686" t="s">
        <v>274</v>
      </c>
      <c r="F2112" s="686" t="s">
        <v>34</v>
      </c>
      <c r="G2112" s="686" t="s">
        <v>3476</v>
      </c>
      <c r="H2112" s="687">
        <f>VLOOKUP(A2112,'02.04.2024'!$A$2:$D$70989,3,FALSE)</f>
        <v>3912</v>
      </c>
      <c r="I2112" s="688"/>
      <c r="J2112" s="688">
        <v>200</v>
      </c>
      <c r="K2112" s="689"/>
      <c r="L2112" s="689"/>
      <c r="M2112" s="689">
        <v>44573</v>
      </c>
      <c r="N2112" s="689"/>
      <c r="O2112" s="683">
        <v>9791036344060</v>
      </c>
      <c r="P2112" s="691" t="s">
        <v>3472</v>
      </c>
      <c r="Q2112" s="690">
        <v>1797910</v>
      </c>
      <c r="R2112" s="692">
        <v>10.5</v>
      </c>
      <c r="S2112" s="692">
        <f t="shared" si="347"/>
        <v>9.9526066350710902</v>
      </c>
      <c r="T2112" s="693">
        <v>5.5E-2</v>
      </c>
      <c r="U2112" s="1083"/>
      <c r="V2112" s="694">
        <f t="shared" si="337"/>
        <v>0</v>
      </c>
      <c r="W2112" s="695">
        <f t="shared" si="335"/>
        <v>0</v>
      </c>
      <c r="X2112" s="402"/>
      <c r="Y2112" s="402"/>
      <c r="Z2112" s="402"/>
      <c r="AA2112" s="402"/>
      <c r="AB2112" s="402"/>
      <c r="AC2112" s="403">
        <f t="shared" si="346"/>
        <v>0</v>
      </c>
      <c r="AD2112" s="404">
        <f>IF($AC$2430&lt;85,AC2112,AC2112-(AC2112*'EN-TÊTE DÉLÉGUES'!$C$37))</f>
        <v>0</v>
      </c>
      <c r="AE2112" s="405">
        <f t="shared" si="336"/>
        <v>5.5E-2</v>
      </c>
      <c r="AF2112" s="406">
        <f t="shared" si="348"/>
        <v>0</v>
      </c>
      <c r="AG2112" s="407">
        <f t="shared" si="349"/>
        <v>0</v>
      </c>
    </row>
    <row r="2113" spans="1:33" s="408" customFormat="1" ht="12" customHeight="1" x14ac:dyDescent="0.15">
      <c r="A2113" s="683">
        <v>9791036340277</v>
      </c>
      <c r="B2113" s="684"/>
      <c r="C2113" s="686" t="s">
        <v>699</v>
      </c>
      <c r="D2113" s="686" t="s">
        <v>274</v>
      </c>
      <c r="E2113" s="686" t="s">
        <v>274</v>
      </c>
      <c r="F2113" s="686" t="s">
        <v>34</v>
      </c>
      <c r="G2113" s="686" t="s">
        <v>3477</v>
      </c>
      <c r="H2113" s="687">
        <f>VLOOKUP(A2113,'02.04.2024'!$A$2:$D$70989,3,FALSE)</f>
        <v>798</v>
      </c>
      <c r="I2113" s="688"/>
      <c r="J2113" s="688">
        <v>200</v>
      </c>
      <c r="K2113" s="689"/>
      <c r="L2113" s="689"/>
      <c r="M2113" s="689">
        <v>44449</v>
      </c>
      <c r="N2113" s="689"/>
      <c r="O2113" s="683">
        <v>9791036340277</v>
      </c>
      <c r="P2113" s="691" t="s">
        <v>3473</v>
      </c>
      <c r="Q2113" s="690">
        <v>8088094</v>
      </c>
      <c r="R2113" s="692">
        <v>10.5</v>
      </c>
      <c r="S2113" s="692">
        <f t="shared" si="347"/>
        <v>9.9526066350710902</v>
      </c>
      <c r="T2113" s="693">
        <v>5.5E-2</v>
      </c>
      <c r="U2113" s="1083"/>
      <c r="V2113" s="694">
        <f t="shared" si="337"/>
        <v>0</v>
      </c>
      <c r="W2113" s="695">
        <f t="shared" si="335"/>
        <v>0</v>
      </c>
      <c r="X2113" s="402"/>
      <c r="Y2113" s="402"/>
      <c r="Z2113" s="402"/>
      <c r="AA2113" s="402"/>
      <c r="AB2113" s="402"/>
      <c r="AC2113" s="403">
        <f t="shared" si="346"/>
        <v>0</v>
      </c>
      <c r="AD2113" s="404">
        <f>IF($AC$2430&lt;85,AC2113,AC2113-(AC2113*'EN-TÊTE DÉLÉGUES'!$C$37))</f>
        <v>0</v>
      </c>
      <c r="AE2113" s="405">
        <f t="shared" si="336"/>
        <v>5.5E-2</v>
      </c>
      <c r="AF2113" s="406">
        <f t="shared" si="348"/>
        <v>0</v>
      </c>
      <c r="AG2113" s="407">
        <f t="shared" si="349"/>
        <v>0</v>
      </c>
    </row>
    <row r="2114" spans="1:33" s="408" customFormat="1" ht="12" customHeight="1" x14ac:dyDescent="0.15">
      <c r="A2114" s="683">
        <v>9791036344992</v>
      </c>
      <c r="B2114" s="684"/>
      <c r="C2114" s="686" t="s">
        <v>699</v>
      </c>
      <c r="D2114" s="686" t="s">
        <v>274</v>
      </c>
      <c r="E2114" s="686" t="s">
        <v>274</v>
      </c>
      <c r="F2114" s="686" t="s">
        <v>34</v>
      </c>
      <c r="G2114" s="686" t="s">
        <v>3478</v>
      </c>
      <c r="H2114" s="687">
        <f>VLOOKUP(A2114,'02.04.2024'!$A$2:$D$70989,3,FALSE)</f>
        <v>1474</v>
      </c>
      <c r="I2114" s="688"/>
      <c r="J2114" s="688">
        <v>200</v>
      </c>
      <c r="K2114" s="689"/>
      <c r="L2114" s="689"/>
      <c r="M2114" s="689">
        <v>44664</v>
      </c>
      <c r="N2114" s="689"/>
      <c r="O2114" s="683">
        <v>9791036344992</v>
      </c>
      <c r="P2114" s="691" t="s">
        <v>3474</v>
      </c>
      <c r="Q2114" s="690">
        <v>2247691</v>
      </c>
      <c r="R2114" s="692">
        <v>10.5</v>
      </c>
      <c r="S2114" s="692">
        <f t="shared" si="347"/>
        <v>9.9526066350710902</v>
      </c>
      <c r="T2114" s="693">
        <v>5.5E-2</v>
      </c>
      <c r="U2114" s="1083"/>
      <c r="V2114" s="694">
        <f t="shared" si="337"/>
        <v>0</v>
      </c>
      <c r="W2114" s="695">
        <f t="shared" ref="W2114:W2177" si="350">$R2114*$U2114</f>
        <v>0</v>
      </c>
      <c r="X2114" s="402"/>
      <c r="Y2114" s="402"/>
      <c r="Z2114" s="402"/>
      <c r="AA2114" s="402"/>
      <c r="AB2114" s="402"/>
      <c r="AC2114" s="403">
        <f t="shared" si="346"/>
        <v>0</v>
      </c>
      <c r="AD2114" s="404">
        <f>IF($AC$2430&lt;85,AC2114,AC2114-(AC2114*'EN-TÊTE DÉLÉGUES'!$C$37))</f>
        <v>0</v>
      </c>
      <c r="AE2114" s="405">
        <f t="shared" ref="AE2114:AE2177" si="351">IF(T2114=5.5%,0.055,IF(T2114=20%,0.2))</f>
        <v>5.5E-2</v>
      </c>
      <c r="AF2114" s="406">
        <f t="shared" si="348"/>
        <v>0</v>
      </c>
      <c r="AG2114" s="407">
        <f t="shared" si="349"/>
        <v>0</v>
      </c>
    </row>
    <row r="2115" spans="1:33" s="408" customFormat="1" ht="12" customHeight="1" x14ac:dyDescent="0.15">
      <c r="A2115" s="683">
        <v>9791036341328</v>
      </c>
      <c r="B2115" s="684"/>
      <c r="C2115" s="686" t="s">
        <v>699</v>
      </c>
      <c r="D2115" s="686" t="s">
        <v>274</v>
      </c>
      <c r="E2115" s="686" t="s">
        <v>274</v>
      </c>
      <c r="F2115" s="686" t="s">
        <v>34</v>
      </c>
      <c r="G2115" s="686" t="s">
        <v>3479</v>
      </c>
      <c r="H2115" s="687">
        <f>VLOOKUP(A2115,'02.04.2024'!$A$2:$D$70989,3,FALSE)</f>
        <v>1438</v>
      </c>
      <c r="I2115" s="688"/>
      <c r="J2115" s="688">
        <v>200</v>
      </c>
      <c r="K2115" s="689"/>
      <c r="L2115" s="689"/>
      <c r="M2115" s="689">
        <v>44419</v>
      </c>
      <c r="N2115" s="689"/>
      <c r="O2115" s="683">
        <v>9791036341328</v>
      </c>
      <c r="P2115" s="691" t="s">
        <v>3475</v>
      </c>
      <c r="Q2115" s="690">
        <v>8414842</v>
      </c>
      <c r="R2115" s="692">
        <v>10.5</v>
      </c>
      <c r="S2115" s="692">
        <f t="shared" si="347"/>
        <v>9.9526066350710902</v>
      </c>
      <c r="T2115" s="693">
        <v>5.5E-2</v>
      </c>
      <c r="U2115" s="1083"/>
      <c r="V2115" s="694">
        <f t="shared" si="337"/>
        <v>0</v>
      </c>
      <c r="W2115" s="695">
        <f t="shared" si="350"/>
        <v>0</v>
      </c>
      <c r="X2115" s="402"/>
      <c r="Y2115" s="402"/>
      <c r="Z2115" s="402"/>
      <c r="AA2115" s="402"/>
      <c r="AB2115" s="402"/>
      <c r="AC2115" s="403">
        <f t="shared" si="346"/>
        <v>0</v>
      </c>
      <c r="AD2115" s="404">
        <f>IF($AC$2430&lt;85,AC2115,AC2115-(AC2115*'EN-TÊTE DÉLÉGUES'!$C$37))</f>
        <v>0</v>
      </c>
      <c r="AE2115" s="405">
        <f t="shared" si="351"/>
        <v>5.5E-2</v>
      </c>
      <c r="AF2115" s="406">
        <f t="shared" si="348"/>
        <v>0</v>
      </c>
      <c r="AG2115" s="407">
        <f t="shared" si="349"/>
        <v>0</v>
      </c>
    </row>
    <row r="2116" spans="1:33" s="408" customFormat="1" ht="12" customHeight="1" x14ac:dyDescent="0.15">
      <c r="A2116" s="683">
        <v>9791036333170</v>
      </c>
      <c r="B2116" s="684"/>
      <c r="C2116" s="686" t="s">
        <v>699</v>
      </c>
      <c r="D2116" s="686" t="s">
        <v>274</v>
      </c>
      <c r="E2116" s="686" t="s">
        <v>274</v>
      </c>
      <c r="F2116" s="686" t="s">
        <v>34</v>
      </c>
      <c r="G2116" s="686" t="s">
        <v>2661</v>
      </c>
      <c r="H2116" s="687">
        <f>VLOOKUP(A2116,'02.04.2024'!$A$2:$D$70989,3,FALSE)</f>
        <v>1315</v>
      </c>
      <c r="I2116" s="688"/>
      <c r="J2116" s="688">
        <v>200</v>
      </c>
      <c r="K2116" s="689"/>
      <c r="L2116" s="689"/>
      <c r="M2116" s="689">
        <v>44461</v>
      </c>
      <c r="N2116" s="689"/>
      <c r="O2116" s="690">
        <v>9791036333170</v>
      </c>
      <c r="P2116" s="691" t="s">
        <v>2660</v>
      </c>
      <c r="Q2116" s="690">
        <v>4846722</v>
      </c>
      <c r="R2116" s="692">
        <v>10.5</v>
      </c>
      <c r="S2116" s="692">
        <f t="shared" si="347"/>
        <v>9.9526066350710902</v>
      </c>
      <c r="T2116" s="693">
        <v>5.5E-2</v>
      </c>
      <c r="U2116" s="1083"/>
      <c r="V2116" s="694">
        <f t="shared" si="337"/>
        <v>0</v>
      </c>
      <c r="W2116" s="695">
        <f t="shared" si="350"/>
        <v>0</v>
      </c>
      <c r="X2116" s="402"/>
      <c r="Y2116" s="402"/>
      <c r="Z2116" s="402"/>
      <c r="AA2116" s="402"/>
      <c r="AB2116" s="402"/>
      <c r="AC2116" s="403">
        <f t="shared" si="346"/>
        <v>0</v>
      </c>
      <c r="AD2116" s="404">
        <f>IF($AC$2430&lt;85,AC2116,AC2116-(AC2116*'EN-TÊTE DÉLÉGUES'!$C$37))</f>
        <v>0</v>
      </c>
      <c r="AE2116" s="405">
        <f t="shared" si="351"/>
        <v>5.5E-2</v>
      </c>
      <c r="AF2116" s="406">
        <f t="shared" si="348"/>
        <v>0</v>
      </c>
      <c r="AG2116" s="407">
        <f t="shared" si="349"/>
        <v>0</v>
      </c>
    </row>
    <row r="2117" spans="1:33" s="408" customFormat="1" ht="12" customHeight="1" x14ac:dyDescent="0.15">
      <c r="A2117" s="683">
        <v>9791036346088</v>
      </c>
      <c r="B2117" s="684"/>
      <c r="C2117" s="686" t="s">
        <v>699</v>
      </c>
      <c r="D2117" s="686" t="s">
        <v>274</v>
      </c>
      <c r="E2117" s="686" t="s">
        <v>274</v>
      </c>
      <c r="F2117" s="686" t="s">
        <v>34</v>
      </c>
      <c r="G2117" s="686" t="s">
        <v>3719</v>
      </c>
      <c r="H2117" s="687">
        <f>VLOOKUP(A2117,'02.04.2024'!$A$2:$D$70989,3,FALSE)</f>
        <v>990</v>
      </c>
      <c r="I2117" s="688"/>
      <c r="J2117" s="688">
        <v>200</v>
      </c>
      <c r="K2117" s="710"/>
      <c r="L2117" s="689"/>
      <c r="M2117" s="689">
        <v>44818</v>
      </c>
      <c r="N2117" s="689"/>
      <c r="O2117" s="690">
        <v>9791036346088</v>
      </c>
      <c r="P2117" s="711" t="s">
        <v>3720</v>
      </c>
      <c r="Q2117" s="712">
        <v>3284736</v>
      </c>
      <c r="R2117" s="692">
        <v>10.5</v>
      </c>
      <c r="S2117" s="692">
        <f t="shared" si="347"/>
        <v>9.9526066350710902</v>
      </c>
      <c r="T2117" s="693">
        <v>5.5E-2</v>
      </c>
      <c r="U2117" s="1083"/>
      <c r="V2117" s="694">
        <f t="shared" si="337"/>
        <v>0</v>
      </c>
      <c r="W2117" s="695">
        <f t="shared" si="350"/>
        <v>0</v>
      </c>
      <c r="X2117" s="402"/>
      <c r="Y2117" s="402"/>
      <c r="Z2117" s="402"/>
      <c r="AA2117" s="402"/>
      <c r="AB2117" s="402"/>
      <c r="AC2117" s="403">
        <f t="shared" si="346"/>
        <v>0</v>
      </c>
      <c r="AD2117" s="404">
        <f>IF($AC$2430&lt;85,AC2117,AC2117-(AC2117*'EN-TÊTE DÉLÉGUES'!$C$37))</f>
        <v>0</v>
      </c>
      <c r="AE2117" s="405">
        <f t="shared" si="351"/>
        <v>5.5E-2</v>
      </c>
      <c r="AF2117" s="406">
        <f t="shared" si="348"/>
        <v>0</v>
      </c>
      <c r="AG2117" s="407">
        <f t="shared" si="349"/>
        <v>0</v>
      </c>
    </row>
    <row r="2118" spans="1:33" s="408" customFormat="1" ht="12" customHeight="1" x14ac:dyDescent="0.15">
      <c r="A2118" s="683">
        <v>9791036325441</v>
      </c>
      <c r="B2118" s="684"/>
      <c r="C2118" s="686" t="s">
        <v>699</v>
      </c>
      <c r="D2118" s="686" t="s">
        <v>274</v>
      </c>
      <c r="E2118" s="686" t="s">
        <v>274</v>
      </c>
      <c r="F2118" s="686" t="s">
        <v>196</v>
      </c>
      <c r="G2118" s="686" t="s">
        <v>2474</v>
      </c>
      <c r="H2118" s="687">
        <f>VLOOKUP(A2118,'02.04.2024'!$A$2:$D$70989,3,FALSE)</f>
        <v>2530</v>
      </c>
      <c r="I2118" s="688"/>
      <c r="J2118" s="688">
        <v>200</v>
      </c>
      <c r="K2118" s="689"/>
      <c r="L2118" s="689"/>
      <c r="M2118" s="689">
        <v>44237</v>
      </c>
      <c r="N2118" s="689"/>
      <c r="O2118" s="690">
        <v>9791036325441</v>
      </c>
      <c r="P2118" s="711" t="s">
        <v>2471</v>
      </c>
      <c r="Q2118" s="712">
        <v>8324538</v>
      </c>
      <c r="R2118" s="692">
        <v>10.5</v>
      </c>
      <c r="S2118" s="692">
        <f t="shared" si="347"/>
        <v>9.9526066350710902</v>
      </c>
      <c r="T2118" s="693">
        <v>5.5E-2</v>
      </c>
      <c r="U2118" s="1083"/>
      <c r="V2118" s="694">
        <f t="shared" si="337"/>
        <v>0</v>
      </c>
      <c r="W2118" s="695">
        <f t="shared" si="350"/>
        <v>0</v>
      </c>
      <c r="X2118" s="402"/>
      <c r="Y2118" s="402"/>
      <c r="Z2118" s="402"/>
      <c r="AA2118" s="402"/>
      <c r="AB2118" s="402"/>
      <c r="AC2118" s="403">
        <f t="shared" si="346"/>
        <v>0</v>
      </c>
      <c r="AD2118" s="404">
        <f>IF($AC$2430&lt;85,AC2118,AC2118-(AC2118*'EN-TÊTE DÉLÉGUES'!$C$37))</f>
        <v>0</v>
      </c>
      <c r="AE2118" s="405">
        <f t="shared" si="351"/>
        <v>5.5E-2</v>
      </c>
      <c r="AF2118" s="406">
        <f t="shared" si="348"/>
        <v>0</v>
      </c>
      <c r="AG2118" s="407">
        <f t="shared" si="349"/>
        <v>0</v>
      </c>
    </row>
    <row r="2119" spans="1:33" s="408" customFormat="1" ht="12" customHeight="1" x14ac:dyDescent="0.15">
      <c r="A2119" s="683">
        <v>9791036325502</v>
      </c>
      <c r="B2119" s="684"/>
      <c r="C2119" s="686" t="s">
        <v>699</v>
      </c>
      <c r="D2119" s="686" t="s">
        <v>274</v>
      </c>
      <c r="E2119" s="686" t="s">
        <v>274</v>
      </c>
      <c r="F2119" s="686" t="s">
        <v>196</v>
      </c>
      <c r="G2119" s="686" t="s">
        <v>2475</v>
      </c>
      <c r="H2119" s="687">
        <f>VLOOKUP(A2119,'02.04.2024'!$A$2:$D$70989,3,FALSE)</f>
        <v>2024</v>
      </c>
      <c r="I2119" s="688"/>
      <c r="J2119" s="688">
        <v>200</v>
      </c>
      <c r="K2119" s="689"/>
      <c r="L2119" s="689"/>
      <c r="M2119" s="689">
        <v>44237</v>
      </c>
      <c r="N2119" s="689"/>
      <c r="O2119" s="690">
        <v>9791036325502</v>
      </c>
      <c r="P2119" s="711" t="s">
        <v>2472</v>
      </c>
      <c r="Q2119" s="712">
        <v>8325276</v>
      </c>
      <c r="R2119" s="692">
        <v>10.5</v>
      </c>
      <c r="S2119" s="692">
        <f t="shared" si="347"/>
        <v>9.9526066350710902</v>
      </c>
      <c r="T2119" s="693">
        <v>5.5E-2</v>
      </c>
      <c r="U2119" s="1083"/>
      <c r="V2119" s="694">
        <f t="shared" ref="V2119:V2182" si="352">AC2119</f>
        <v>0</v>
      </c>
      <c r="W2119" s="695">
        <f t="shared" si="350"/>
        <v>0</v>
      </c>
      <c r="X2119" s="402"/>
      <c r="Y2119" s="402"/>
      <c r="Z2119" s="402"/>
      <c r="AA2119" s="402"/>
      <c r="AB2119" s="402"/>
      <c r="AC2119" s="403">
        <f t="shared" si="346"/>
        <v>0</v>
      </c>
      <c r="AD2119" s="404">
        <f>IF($AC$2430&lt;85,AC2119,AC2119-(AC2119*'EN-TÊTE DÉLÉGUES'!$C$37))</f>
        <v>0</v>
      </c>
      <c r="AE2119" s="405">
        <f t="shared" si="351"/>
        <v>5.5E-2</v>
      </c>
      <c r="AF2119" s="406">
        <f t="shared" si="348"/>
        <v>0</v>
      </c>
      <c r="AG2119" s="407">
        <f t="shared" si="349"/>
        <v>0</v>
      </c>
    </row>
    <row r="2120" spans="1:33" s="408" customFormat="1" ht="12" customHeight="1" x14ac:dyDescent="0.15">
      <c r="A2120" s="683">
        <v>9791036314872</v>
      </c>
      <c r="B2120" s="684"/>
      <c r="C2120" s="686" t="s">
        <v>699</v>
      </c>
      <c r="D2120" s="686" t="s">
        <v>274</v>
      </c>
      <c r="E2120" s="686" t="s">
        <v>274</v>
      </c>
      <c r="F2120" s="686" t="s">
        <v>196</v>
      </c>
      <c r="G2120" s="686" t="s">
        <v>2676</v>
      </c>
      <c r="H2120" s="687">
        <f>VLOOKUP(A2120,'02.04.2024'!$A$2:$D$70989,3,FALSE)</f>
        <v>4253</v>
      </c>
      <c r="I2120" s="688"/>
      <c r="J2120" s="688">
        <v>200</v>
      </c>
      <c r="K2120" s="689"/>
      <c r="L2120" s="689"/>
      <c r="M2120" s="689">
        <v>44237</v>
      </c>
      <c r="N2120" s="689"/>
      <c r="O2120" s="690">
        <v>9791036314872</v>
      </c>
      <c r="P2120" s="711" t="s">
        <v>1791</v>
      </c>
      <c r="Q2120" s="712">
        <v>8880840</v>
      </c>
      <c r="R2120" s="692">
        <v>10.5</v>
      </c>
      <c r="S2120" s="692">
        <f t="shared" si="347"/>
        <v>9.9526066350710902</v>
      </c>
      <c r="T2120" s="693">
        <v>5.5E-2</v>
      </c>
      <c r="U2120" s="1083"/>
      <c r="V2120" s="694">
        <f t="shared" si="352"/>
        <v>0</v>
      </c>
      <c r="W2120" s="695">
        <f t="shared" si="350"/>
        <v>0</v>
      </c>
      <c r="X2120" s="402"/>
      <c r="Y2120" s="402"/>
      <c r="Z2120" s="402"/>
      <c r="AA2120" s="402"/>
      <c r="AB2120" s="402"/>
      <c r="AC2120" s="403">
        <f t="shared" si="346"/>
        <v>0</v>
      </c>
      <c r="AD2120" s="404">
        <f>IF($AC$2430&lt;85,AC2120,AC2120-(AC2120*'EN-TÊTE DÉLÉGUES'!$C$37))</f>
        <v>0</v>
      </c>
      <c r="AE2120" s="405">
        <f t="shared" si="351"/>
        <v>5.5E-2</v>
      </c>
      <c r="AF2120" s="406">
        <f t="shared" si="348"/>
        <v>0</v>
      </c>
      <c r="AG2120" s="407">
        <f t="shared" si="349"/>
        <v>0</v>
      </c>
    </row>
    <row r="2121" spans="1:33" s="408" customFormat="1" ht="12" customHeight="1" x14ac:dyDescent="0.15">
      <c r="A2121" s="683">
        <v>9791036326738</v>
      </c>
      <c r="B2121" s="684"/>
      <c r="C2121" s="686" t="s">
        <v>699</v>
      </c>
      <c r="D2121" s="686" t="s">
        <v>274</v>
      </c>
      <c r="E2121" s="686" t="s">
        <v>274</v>
      </c>
      <c r="F2121" s="686" t="s">
        <v>196</v>
      </c>
      <c r="G2121" s="686" t="s">
        <v>2675</v>
      </c>
      <c r="H2121" s="687">
        <f>VLOOKUP(A2121,'02.04.2024'!$A$2:$D$70989,3,FALSE)</f>
        <v>2310</v>
      </c>
      <c r="I2121" s="688"/>
      <c r="J2121" s="688">
        <v>200</v>
      </c>
      <c r="K2121" s="689"/>
      <c r="L2121" s="689"/>
      <c r="M2121" s="689">
        <v>44363</v>
      </c>
      <c r="N2121" s="689"/>
      <c r="O2121" s="690">
        <v>9791036326738</v>
      </c>
      <c r="P2121" s="711" t="s">
        <v>2473</v>
      </c>
      <c r="Q2121" s="712">
        <v>1144701</v>
      </c>
      <c r="R2121" s="692">
        <v>10.5</v>
      </c>
      <c r="S2121" s="692">
        <f t="shared" si="347"/>
        <v>9.9526066350710902</v>
      </c>
      <c r="T2121" s="693">
        <v>5.5E-2</v>
      </c>
      <c r="U2121" s="1083"/>
      <c r="V2121" s="694">
        <f t="shared" si="352"/>
        <v>0</v>
      </c>
      <c r="W2121" s="695">
        <f t="shared" si="350"/>
        <v>0</v>
      </c>
      <c r="X2121" s="402"/>
      <c r="Y2121" s="402"/>
      <c r="Z2121" s="402"/>
      <c r="AA2121" s="402"/>
      <c r="AB2121" s="402"/>
      <c r="AC2121" s="403">
        <f t="shared" si="346"/>
        <v>0</v>
      </c>
      <c r="AD2121" s="404">
        <f>IF($AC$2430&lt;85,AC2121,AC2121-(AC2121*'EN-TÊTE DÉLÉGUES'!$C$37))</f>
        <v>0</v>
      </c>
      <c r="AE2121" s="405">
        <f t="shared" si="351"/>
        <v>5.5E-2</v>
      </c>
      <c r="AF2121" s="406">
        <f t="shared" si="348"/>
        <v>0</v>
      </c>
      <c r="AG2121" s="407">
        <f t="shared" si="349"/>
        <v>0</v>
      </c>
    </row>
    <row r="2122" spans="1:33" s="408" customFormat="1" ht="12" customHeight="1" x14ac:dyDescent="0.15">
      <c r="A2122" s="683">
        <v>9791036333095</v>
      </c>
      <c r="B2122" s="684"/>
      <c r="C2122" s="686" t="s">
        <v>699</v>
      </c>
      <c r="D2122" s="686" t="s">
        <v>274</v>
      </c>
      <c r="E2122" s="686" t="s">
        <v>274</v>
      </c>
      <c r="F2122" s="686" t="s">
        <v>196</v>
      </c>
      <c r="G2122" s="686" t="s">
        <v>3481</v>
      </c>
      <c r="H2122" s="687">
        <f>VLOOKUP(A2122,'02.04.2024'!$A$2:$D$70989,3,FALSE)</f>
        <v>1817</v>
      </c>
      <c r="I2122" s="688"/>
      <c r="J2122" s="688">
        <v>200</v>
      </c>
      <c r="K2122" s="689"/>
      <c r="L2122" s="689"/>
      <c r="M2122" s="689">
        <v>44720</v>
      </c>
      <c r="N2122" s="689"/>
      <c r="O2122" s="690">
        <v>9791036333095</v>
      </c>
      <c r="P2122" s="711" t="s">
        <v>3480</v>
      </c>
      <c r="Q2122" s="712">
        <v>4828621</v>
      </c>
      <c r="R2122" s="692">
        <v>10.5</v>
      </c>
      <c r="S2122" s="692">
        <f t="shared" si="347"/>
        <v>9.9526066350710902</v>
      </c>
      <c r="T2122" s="693">
        <v>5.5E-2</v>
      </c>
      <c r="U2122" s="1083"/>
      <c r="V2122" s="694">
        <f t="shared" si="352"/>
        <v>0</v>
      </c>
      <c r="W2122" s="695">
        <f t="shared" si="350"/>
        <v>0</v>
      </c>
      <c r="X2122" s="402"/>
      <c r="Y2122" s="402"/>
      <c r="Z2122" s="402"/>
      <c r="AA2122" s="402"/>
      <c r="AB2122" s="402"/>
      <c r="AC2122" s="453">
        <f t="shared" si="346"/>
        <v>0</v>
      </c>
      <c r="AD2122" s="454">
        <f>IF($AC$2430&lt;85,AC2122,AC2122-(AC2122*'EN-TÊTE DÉLÉGUES'!$C$37))</f>
        <v>0</v>
      </c>
      <c r="AE2122" s="455">
        <f t="shared" si="351"/>
        <v>5.5E-2</v>
      </c>
      <c r="AF2122" s="456">
        <f t="shared" si="348"/>
        <v>0</v>
      </c>
      <c r="AG2122" s="457">
        <f t="shared" si="349"/>
        <v>0</v>
      </c>
    </row>
    <row r="2123" spans="1:33" s="408" customFormat="1" ht="12" customHeight="1" x14ac:dyDescent="0.15">
      <c r="A2123" s="683">
        <v>9791036337642</v>
      </c>
      <c r="B2123" s="684"/>
      <c r="C2123" s="686" t="s">
        <v>699</v>
      </c>
      <c r="D2123" s="686" t="s">
        <v>274</v>
      </c>
      <c r="E2123" s="686" t="s">
        <v>274</v>
      </c>
      <c r="F2123" s="686" t="s">
        <v>2086</v>
      </c>
      <c r="G2123" s="686" t="s">
        <v>2086</v>
      </c>
      <c r="H2123" s="687">
        <f>VLOOKUP(A2123,'02.04.2024'!$A$2:$D$70989,3,FALSE)</f>
        <v>3745</v>
      </c>
      <c r="I2123" s="688"/>
      <c r="J2123" s="688">
        <v>850</v>
      </c>
      <c r="K2123" s="689"/>
      <c r="L2123" s="689"/>
      <c r="M2123" s="689">
        <v>44510</v>
      </c>
      <c r="N2123" s="689"/>
      <c r="O2123" s="690">
        <v>9791036337642</v>
      </c>
      <c r="P2123" s="691" t="s">
        <v>2998</v>
      </c>
      <c r="Q2123" s="690">
        <v>6817240</v>
      </c>
      <c r="R2123" s="692">
        <v>13.9</v>
      </c>
      <c r="S2123" s="692">
        <f t="shared" si="347"/>
        <v>13.175355450236967</v>
      </c>
      <c r="T2123" s="693">
        <v>5.5E-2</v>
      </c>
      <c r="U2123" s="1083"/>
      <c r="V2123" s="694">
        <f t="shared" si="352"/>
        <v>0</v>
      </c>
      <c r="W2123" s="695">
        <f t="shared" si="350"/>
        <v>0</v>
      </c>
      <c r="X2123" s="402"/>
      <c r="Y2123" s="402"/>
      <c r="Z2123" s="402"/>
      <c r="AA2123" s="402"/>
      <c r="AB2123" s="402"/>
      <c r="AC2123" s="403">
        <f t="shared" si="346"/>
        <v>0</v>
      </c>
      <c r="AD2123" s="404">
        <f>IF($AC$2430&lt;85,AC2123,AC2123-(AC2123*'EN-TÊTE DÉLÉGUES'!$C$37))</f>
        <v>0</v>
      </c>
      <c r="AE2123" s="405">
        <f t="shared" si="351"/>
        <v>5.5E-2</v>
      </c>
      <c r="AF2123" s="406">
        <f t="shared" si="348"/>
        <v>0</v>
      </c>
      <c r="AG2123" s="407">
        <f t="shared" si="349"/>
        <v>0</v>
      </c>
    </row>
    <row r="2124" spans="1:33" s="408" customFormat="1" ht="12" customHeight="1" x14ac:dyDescent="0.15">
      <c r="A2124" s="683">
        <v>9782747085915</v>
      </c>
      <c r="B2124" s="684"/>
      <c r="C2124" s="686" t="s">
        <v>699</v>
      </c>
      <c r="D2124" s="686" t="s">
        <v>274</v>
      </c>
      <c r="E2124" s="686" t="s">
        <v>274</v>
      </c>
      <c r="F2124" s="686" t="s">
        <v>76</v>
      </c>
      <c r="G2124" s="686" t="s">
        <v>898</v>
      </c>
      <c r="H2124" s="687">
        <f>VLOOKUP(A2124,'02.04.2024'!$A$2:$D$70989,3,FALSE)</f>
        <v>517</v>
      </c>
      <c r="I2124" s="688"/>
      <c r="J2124" s="712">
        <v>300</v>
      </c>
      <c r="K2124" s="689"/>
      <c r="L2124" s="689"/>
      <c r="M2124" s="689">
        <v>43110</v>
      </c>
      <c r="N2124" s="689"/>
      <c r="O2124" s="690">
        <v>9782747085915</v>
      </c>
      <c r="P2124" s="711" t="s">
        <v>488</v>
      </c>
      <c r="Q2124" s="690">
        <v>7888130</v>
      </c>
      <c r="R2124" s="692">
        <v>10.5</v>
      </c>
      <c r="S2124" s="692">
        <f t="shared" si="347"/>
        <v>9.9526066350710902</v>
      </c>
      <c r="T2124" s="693">
        <v>5.5E-2</v>
      </c>
      <c r="U2124" s="1083"/>
      <c r="V2124" s="694">
        <f t="shared" si="352"/>
        <v>0</v>
      </c>
      <c r="W2124" s="695">
        <f t="shared" si="350"/>
        <v>0</v>
      </c>
      <c r="X2124" s="402"/>
      <c r="Y2124" s="402"/>
      <c r="Z2124" s="402"/>
      <c r="AA2124" s="402"/>
      <c r="AB2124" s="402"/>
      <c r="AC2124" s="403">
        <f t="shared" si="346"/>
        <v>0</v>
      </c>
      <c r="AD2124" s="404">
        <f>IF($AC$2430&lt;85,AC2124,AC2124-(AC2124*'EN-TÊTE DÉLÉGUES'!$C$37))</f>
        <v>0</v>
      </c>
      <c r="AE2124" s="405">
        <f t="shared" si="351"/>
        <v>5.5E-2</v>
      </c>
      <c r="AF2124" s="406">
        <f t="shared" si="348"/>
        <v>0</v>
      </c>
      <c r="AG2124" s="407">
        <f t="shared" si="349"/>
        <v>0</v>
      </c>
    </row>
    <row r="2125" spans="1:33" s="408" customFormat="1" ht="12" customHeight="1" x14ac:dyDescent="0.15">
      <c r="A2125" s="683">
        <v>9791036304798</v>
      </c>
      <c r="B2125" s="684"/>
      <c r="C2125" s="686" t="s">
        <v>699</v>
      </c>
      <c r="D2125" s="686" t="s">
        <v>274</v>
      </c>
      <c r="E2125" s="686" t="s">
        <v>274</v>
      </c>
      <c r="F2125" s="686" t="s">
        <v>76</v>
      </c>
      <c r="G2125" s="686" t="s">
        <v>1159</v>
      </c>
      <c r="H2125" s="687">
        <f>VLOOKUP(A2125,'02.04.2024'!$A$2:$D$70989,3,FALSE)</f>
        <v>458</v>
      </c>
      <c r="I2125" s="688"/>
      <c r="J2125" s="688">
        <v>300</v>
      </c>
      <c r="K2125" s="689"/>
      <c r="L2125" s="689"/>
      <c r="M2125" s="689">
        <v>43467</v>
      </c>
      <c r="N2125" s="689"/>
      <c r="O2125" s="690">
        <v>9791036304798</v>
      </c>
      <c r="P2125" s="691" t="s">
        <v>927</v>
      </c>
      <c r="Q2125" s="690">
        <v>5686446</v>
      </c>
      <c r="R2125" s="692">
        <v>10.5</v>
      </c>
      <c r="S2125" s="692">
        <f t="shared" si="347"/>
        <v>9.9526066350710902</v>
      </c>
      <c r="T2125" s="693">
        <v>5.5E-2</v>
      </c>
      <c r="U2125" s="1083"/>
      <c r="V2125" s="694">
        <f t="shared" si="352"/>
        <v>0</v>
      </c>
      <c r="W2125" s="695">
        <f t="shared" si="350"/>
        <v>0</v>
      </c>
      <c r="X2125" s="402"/>
      <c r="Y2125" s="402"/>
      <c r="Z2125" s="402"/>
      <c r="AA2125" s="402"/>
      <c r="AB2125" s="402"/>
      <c r="AC2125" s="403">
        <f t="shared" si="346"/>
        <v>0</v>
      </c>
      <c r="AD2125" s="404">
        <f>IF($AC$2430&lt;85,AC2125,AC2125-(AC2125*'EN-TÊTE DÉLÉGUES'!$C$37))</f>
        <v>0</v>
      </c>
      <c r="AE2125" s="405">
        <f t="shared" si="351"/>
        <v>5.5E-2</v>
      </c>
      <c r="AF2125" s="406">
        <f t="shared" si="348"/>
        <v>0</v>
      </c>
      <c r="AG2125" s="407">
        <f t="shared" si="349"/>
        <v>0</v>
      </c>
    </row>
    <row r="2126" spans="1:33" s="408" customFormat="1" ht="12" customHeight="1" x14ac:dyDescent="0.15">
      <c r="A2126" s="683">
        <v>9791036325458</v>
      </c>
      <c r="B2126" s="684"/>
      <c r="C2126" s="686" t="s">
        <v>699</v>
      </c>
      <c r="D2126" s="686" t="s">
        <v>274</v>
      </c>
      <c r="E2126" s="686" t="s">
        <v>274</v>
      </c>
      <c r="F2126" s="686" t="s">
        <v>76</v>
      </c>
      <c r="G2126" s="686" t="s">
        <v>2677</v>
      </c>
      <c r="H2126" s="687">
        <f>VLOOKUP(A2126,'02.04.2024'!$A$2:$D$70989,3,FALSE)</f>
        <v>400</v>
      </c>
      <c r="I2126" s="688"/>
      <c r="J2126" s="688">
        <v>300</v>
      </c>
      <c r="K2126" s="689"/>
      <c r="L2126" s="689"/>
      <c r="M2126" s="689">
        <v>44209</v>
      </c>
      <c r="N2126" s="689"/>
      <c r="O2126" s="690">
        <v>9791036325458</v>
      </c>
      <c r="P2126" s="711" t="s">
        <v>2461</v>
      </c>
      <c r="Q2126" s="712">
        <v>8324661</v>
      </c>
      <c r="R2126" s="692">
        <v>10.5</v>
      </c>
      <c r="S2126" s="692">
        <f t="shared" si="347"/>
        <v>9.9526066350710902</v>
      </c>
      <c r="T2126" s="693">
        <v>5.5E-2</v>
      </c>
      <c r="U2126" s="1083"/>
      <c r="V2126" s="694">
        <f t="shared" si="352"/>
        <v>0</v>
      </c>
      <c r="W2126" s="695">
        <f t="shared" si="350"/>
        <v>0</v>
      </c>
      <c r="X2126" s="402"/>
      <c r="Y2126" s="402"/>
      <c r="Z2126" s="402"/>
      <c r="AA2126" s="402"/>
      <c r="AB2126" s="402"/>
      <c r="AC2126" s="403">
        <f t="shared" si="346"/>
        <v>0</v>
      </c>
      <c r="AD2126" s="404">
        <f>IF($AC$2430&lt;85,AC2126,AC2126-(AC2126*'EN-TÊTE DÉLÉGUES'!$C$37))</f>
        <v>0</v>
      </c>
      <c r="AE2126" s="405">
        <f t="shared" si="351"/>
        <v>5.5E-2</v>
      </c>
      <c r="AF2126" s="406">
        <f t="shared" si="348"/>
        <v>0</v>
      </c>
      <c r="AG2126" s="407">
        <f t="shared" si="349"/>
        <v>0</v>
      </c>
    </row>
    <row r="2127" spans="1:33" s="408" customFormat="1" ht="12" customHeight="1" x14ac:dyDescent="0.15">
      <c r="A2127" s="683">
        <v>9791036340871</v>
      </c>
      <c r="B2127" s="684"/>
      <c r="C2127" s="686" t="s">
        <v>699</v>
      </c>
      <c r="D2127" s="686" t="s">
        <v>274</v>
      </c>
      <c r="E2127" s="686" t="s">
        <v>274</v>
      </c>
      <c r="F2127" s="686" t="s">
        <v>76</v>
      </c>
      <c r="G2127" s="686" t="s">
        <v>3831</v>
      </c>
      <c r="H2127" s="687">
        <f>VLOOKUP(A2127,'02.04.2024'!$A$2:$D$70989,3,FALSE)</f>
        <v>404</v>
      </c>
      <c r="I2127" s="688"/>
      <c r="J2127" s="688">
        <v>200</v>
      </c>
      <c r="K2127" s="689"/>
      <c r="L2127" s="689"/>
      <c r="M2127" s="689">
        <v>44678</v>
      </c>
      <c r="N2127" s="689"/>
      <c r="O2127" s="690">
        <v>9791036340871</v>
      </c>
      <c r="P2127" s="711" t="s">
        <v>3482</v>
      </c>
      <c r="Q2127" s="712">
        <v>8294403</v>
      </c>
      <c r="R2127" s="692">
        <v>11.5</v>
      </c>
      <c r="S2127" s="692">
        <f t="shared" si="347"/>
        <v>10.900473933649289</v>
      </c>
      <c r="T2127" s="693">
        <v>5.5E-2</v>
      </c>
      <c r="U2127" s="1083"/>
      <c r="V2127" s="694">
        <f t="shared" si="352"/>
        <v>0</v>
      </c>
      <c r="W2127" s="695">
        <f t="shared" si="350"/>
        <v>0</v>
      </c>
      <c r="X2127" s="402"/>
      <c r="Y2127" s="402"/>
      <c r="Z2127" s="402"/>
      <c r="AA2127" s="402"/>
      <c r="AB2127" s="402"/>
      <c r="AC2127" s="403">
        <f t="shared" si="346"/>
        <v>0</v>
      </c>
      <c r="AD2127" s="404">
        <f>IF($AC$2430&lt;85,AC2127,AC2127-(AC2127*'EN-TÊTE DÉLÉGUES'!$C$37))</f>
        <v>0</v>
      </c>
      <c r="AE2127" s="405">
        <f t="shared" si="351"/>
        <v>5.5E-2</v>
      </c>
      <c r="AF2127" s="406">
        <f t="shared" si="348"/>
        <v>0</v>
      </c>
      <c r="AG2127" s="407">
        <f t="shared" si="349"/>
        <v>0</v>
      </c>
    </row>
    <row r="2128" spans="1:33" s="446" customFormat="1" ht="12" customHeight="1" x14ac:dyDescent="0.15">
      <c r="A2128" s="715">
        <v>9791036357695</v>
      </c>
      <c r="B2128" s="726"/>
      <c r="C2128" s="717" t="s">
        <v>699</v>
      </c>
      <c r="D2128" s="717" t="s">
        <v>274</v>
      </c>
      <c r="E2128" s="717" t="s">
        <v>274</v>
      </c>
      <c r="F2128" s="717" t="s">
        <v>76</v>
      </c>
      <c r="G2128" s="717" t="s">
        <v>5345</v>
      </c>
      <c r="H2128" s="718">
        <f>VLOOKUP(A2128,'02.04.2024'!$A$2:$D$70989,3,FALSE)</f>
        <v>2111</v>
      </c>
      <c r="I2128" s="716"/>
      <c r="J2128" s="716">
        <v>200</v>
      </c>
      <c r="K2128" s="719"/>
      <c r="L2128" s="735"/>
      <c r="M2128" s="719">
        <v>45028</v>
      </c>
      <c r="N2128" s="766" t="s">
        <v>1811</v>
      </c>
      <c r="O2128" s="715">
        <v>9791036357695</v>
      </c>
      <c r="P2128" s="719" t="s">
        <v>4182</v>
      </c>
      <c r="Q2128" s="729">
        <v>2823512</v>
      </c>
      <c r="R2128" s="736">
        <v>11.5</v>
      </c>
      <c r="S2128" s="722">
        <f t="shared" si="347"/>
        <v>10.900473933649289</v>
      </c>
      <c r="T2128" s="767">
        <v>5.5E-2</v>
      </c>
      <c r="U2128" s="1094"/>
      <c r="V2128" s="724">
        <f t="shared" si="352"/>
        <v>0</v>
      </c>
      <c r="W2128" s="725">
        <f t="shared" si="350"/>
        <v>0</v>
      </c>
      <c r="X2128" s="440"/>
      <c r="Y2128" s="440"/>
      <c r="Z2128" s="440"/>
      <c r="AA2128" s="440"/>
      <c r="AB2128" s="440"/>
      <c r="AC2128" s="453">
        <f t="shared" si="346"/>
        <v>0</v>
      </c>
      <c r="AD2128" s="454">
        <f>IF($AC$2430&lt;85,AC2128,AC2128-(AC2128*'EN-TÊTE DÉLÉGUES'!$C$37))</f>
        <v>0</v>
      </c>
      <c r="AE2128" s="455">
        <f t="shared" si="351"/>
        <v>5.5E-2</v>
      </c>
      <c r="AF2128" s="456">
        <f t="shared" si="348"/>
        <v>0</v>
      </c>
      <c r="AG2128" s="457">
        <f t="shared" si="349"/>
        <v>0</v>
      </c>
    </row>
    <row r="2129" spans="1:36" ht="12" customHeight="1" x14ac:dyDescent="0.15">
      <c r="A2129" s="107">
        <v>9791036366598</v>
      </c>
      <c r="B2129" s="109"/>
      <c r="C2129" s="108" t="s">
        <v>699</v>
      </c>
      <c r="D2129" s="108" t="s">
        <v>274</v>
      </c>
      <c r="E2129" s="108" t="s">
        <v>274</v>
      </c>
      <c r="F2129" s="108" t="s">
        <v>76</v>
      </c>
      <c r="G2129" s="108" t="s">
        <v>5576</v>
      </c>
      <c r="H2129" s="228">
        <f>VLOOKUP(A2129,'02.04.2024'!$A$2:$D$70989,3,FALSE)</f>
        <v>0</v>
      </c>
      <c r="I2129" s="109"/>
      <c r="J2129" s="109">
        <v>100</v>
      </c>
      <c r="K2129" s="110"/>
      <c r="L2129" s="110">
        <v>45385</v>
      </c>
      <c r="M2129" s="110"/>
      <c r="N2129" s="110" t="s">
        <v>1811</v>
      </c>
      <c r="O2129" s="107">
        <v>9791036366598</v>
      </c>
      <c r="P2129" s="201" t="s">
        <v>5344</v>
      </c>
      <c r="Q2129" s="202">
        <v>3836803</v>
      </c>
      <c r="R2129" s="125">
        <v>11.5</v>
      </c>
      <c r="S2129" s="125">
        <f t="shared" si="347"/>
        <v>10.900473933649289</v>
      </c>
      <c r="T2129" s="260">
        <v>5.5E-2</v>
      </c>
      <c r="U2129" s="1083"/>
      <c r="V2129" s="241">
        <f t="shared" si="352"/>
        <v>0</v>
      </c>
      <c r="W2129" s="237">
        <f t="shared" si="350"/>
        <v>0</v>
      </c>
      <c r="X2129" s="440"/>
      <c r="Y2129" s="440"/>
      <c r="Z2129" s="440"/>
      <c r="AA2129" s="440"/>
      <c r="AB2129" s="440"/>
      <c r="AC2129" s="453">
        <f t="shared" si="346"/>
        <v>0</v>
      </c>
      <c r="AD2129" s="454">
        <f>IF($AC$2430&lt;85,AC2129,AC2129-(AC2129*'EN-TÊTE DÉLÉGUES'!$C$37))</f>
        <v>0</v>
      </c>
      <c r="AE2129" s="455">
        <f t="shared" si="351"/>
        <v>5.5E-2</v>
      </c>
      <c r="AF2129" s="456">
        <f t="shared" si="348"/>
        <v>0</v>
      </c>
      <c r="AG2129" s="457">
        <f t="shared" si="349"/>
        <v>0</v>
      </c>
      <c r="AH2129" s="447"/>
      <c r="AI2129" s="447"/>
      <c r="AJ2129" s="447"/>
    </row>
    <row r="2130" spans="1:36" s="408" customFormat="1" ht="12" customHeight="1" x14ac:dyDescent="0.15">
      <c r="A2130" s="683">
        <v>9782747053006</v>
      </c>
      <c r="B2130" s="684"/>
      <c r="C2130" s="686" t="s">
        <v>699</v>
      </c>
      <c r="D2130" s="686" t="s">
        <v>274</v>
      </c>
      <c r="E2130" s="686" t="s">
        <v>274</v>
      </c>
      <c r="F2130" s="686" t="s">
        <v>163</v>
      </c>
      <c r="G2130" s="686" t="s">
        <v>899</v>
      </c>
      <c r="H2130" s="687">
        <f>VLOOKUP(A2130,'02.04.2024'!$A$2:$D$70989,3,FALSE)</f>
        <v>854</v>
      </c>
      <c r="I2130" s="688"/>
      <c r="J2130" s="688">
        <v>200</v>
      </c>
      <c r="K2130" s="689"/>
      <c r="L2130" s="689"/>
      <c r="M2130" s="689">
        <v>41871</v>
      </c>
      <c r="N2130" s="689"/>
      <c r="O2130" s="690">
        <v>9782747053006</v>
      </c>
      <c r="P2130" s="691" t="s">
        <v>144</v>
      </c>
      <c r="Q2130" s="690">
        <v>8900023</v>
      </c>
      <c r="R2130" s="692">
        <v>10.5</v>
      </c>
      <c r="S2130" s="692">
        <f t="shared" si="347"/>
        <v>9.9526066350710902</v>
      </c>
      <c r="T2130" s="693">
        <v>5.5E-2</v>
      </c>
      <c r="U2130" s="1083"/>
      <c r="V2130" s="694">
        <f t="shared" si="352"/>
        <v>0</v>
      </c>
      <c r="W2130" s="695">
        <f t="shared" si="350"/>
        <v>0</v>
      </c>
      <c r="X2130" s="402"/>
      <c r="Y2130" s="402"/>
      <c r="Z2130" s="402"/>
      <c r="AA2130" s="402"/>
      <c r="AB2130" s="402"/>
      <c r="AC2130" s="403">
        <f t="shared" ref="AC2130:AC2193" si="353">W2130/(1+AE2130)</f>
        <v>0</v>
      </c>
      <c r="AD2130" s="404">
        <f>IF($AC$2430&lt;85,AC2130,AC2130-(AC2130*'EN-TÊTE DÉLÉGUES'!$C$37))</f>
        <v>0</v>
      </c>
      <c r="AE2130" s="405">
        <f t="shared" si="351"/>
        <v>5.5E-2</v>
      </c>
      <c r="AF2130" s="406">
        <f t="shared" si="348"/>
        <v>0</v>
      </c>
      <c r="AG2130" s="407">
        <f t="shared" si="349"/>
        <v>0</v>
      </c>
    </row>
    <row r="2131" spans="1:36" s="408" customFormat="1" ht="12" customHeight="1" x14ac:dyDescent="0.15">
      <c r="A2131" s="683">
        <v>9782747053013</v>
      </c>
      <c r="B2131" s="684"/>
      <c r="C2131" s="686" t="s">
        <v>699</v>
      </c>
      <c r="D2131" s="686" t="s">
        <v>274</v>
      </c>
      <c r="E2131" s="686" t="s">
        <v>274</v>
      </c>
      <c r="F2131" s="686" t="s">
        <v>163</v>
      </c>
      <c r="G2131" s="686" t="s">
        <v>900</v>
      </c>
      <c r="H2131" s="687">
        <f>VLOOKUP(A2131,'02.04.2024'!$A$2:$D$70989,3,FALSE)</f>
        <v>79</v>
      </c>
      <c r="I2131" s="688"/>
      <c r="J2131" s="688">
        <v>200</v>
      </c>
      <c r="K2131" s="689"/>
      <c r="L2131" s="689"/>
      <c r="M2131" s="689">
        <v>41871</v>
      </c>
      <c r="N2131" s="689"/>
      <c r="O2131" s="690">
        <v>9782747053013</v>
      </c>
      <c r="P2131" s="691" t="s">
        <v>145</v>
      </c>
      <c r="Q2131" s="690">
        <v>8911134</v>
      </c>
      <c r="R2131" s="692">
        <v>10.5</v>
      </c>
      <c r="S2131" s="692">
        <f t="shared" si="347"/>
        <v>9.9526066350710902</v>
      </c>
      <c r="T2131" s="693">
        <v>5.5E-2</v>
      </c>
      <c r="U2131" s="1083"/>
      <c r="V2131" s="694">
        <f t="shared" si="352"/>
        <v>0</v>
      </c>
      <c r="W2131" s="695">
        <f t="shared" si="350"/>
        <v>0</v>
      </c>
      <c r="X2131" s="402"/>
      <c r="Y2131" s="402"/>
      <c r="Z2131" s="402"/>
      <c r="AA2131" s="402"/>
      <c r="AB2131" s="402"/>
      <c r="AC2131" s="403">
        <f t="shared" si="353"/>
        <v>0</v>
      </c>
      <c r="AD2131" s="404">
        <f>IF($AC$2430&lt;85,AC2131,AC2131-(AC2131*'EN-TÊTE DÉLÉGUES'!$C$37))</f>
        <v>0</v>
      </c>
      <c r="AE2131" s="405">
        <f t="shared" si="351"/>
        <v>5.5E-2</v>
      </c>
      <c r="AF2131" s="406">
        <f t="shared" si="348"/>
        <v>0</v>
      </c>
      <c r="AG2131" s="407">
        <f t="shared" si="349"/>
        <v>0</v>
      </c>
    </row>
    <row r="2132" spans="1:36" s="408" customFormat="1" ht="12" customHeight="1" x14ac:dyDescent="0.15">
      <c r="A2132" s="683">
        <v>9782747055529</v>
      </c>
      <c r="B2132" s="684"/>
      <c r="C2132" s="686" t="s">
        <v>699</v>
      </c>
      <c r="D2132" s="686" t="s">
        <v>274</v>
      </c>
      <c r="E2132" s="686" t="s">
        <v>274</v>
      </c>
      <c r="F2132" s="686" t="s">
        <v>163</v>
      </c>
      <c r="G2132" s="686" t="s">
        <v>901</v>
      </c>
      <c r="H2132" s="687">
        <f>VLOOKUP(A2132,'02.04.2024'!$A$2:$D$70989,3,FALSE)</f>
        <v>144</v>
      </c>
      <c r="I2132" s="688"/>
      <c r="J2132" s="688">
        <v>200</v>
      </c>
      <c r="K2132" s="689"/>
      <c r="L2132" s="689"/>
      <c r="M2132" s="689">
        <v>42109</v>
      </c>
      <c r="N2132" s="689"/>
      <c r="O2132" s="690">
        <v>9782747055529</v>
      </c>
      <c r="P2132" s="691" t="s">
        <v>164</v>
      </c>
      <c r="Q2132" s="690">
        <v>6811185</v>
      </c>
      <c r="R2132" s="692">
        <v>10.5</v>
      </c>
      <c r="S2132" s="692">
        <f t="shared" si="347"/>
        <v>9.9526066350710902</v>
      </c>
      <c r="T2132" s="693">
        <v>5.5E-2</v>
      </c>
      <c r="U2132" s="1083"/>
      <c r="V2132" s="694">
        <f t="shared" si="352"/>
        <v>0</v>
      </c>
      <c r="W2132" s="695">
        <f t="shared" si="350"/>
        <v>0</v>
      </c>
      <c r="X2132" s="402"/>
      <c r="Y2132" s="402"/>
      <c r="Z2132" s="402"/>
      <c r="AA2132" s="402"/>
      <c r="AB2132" s="402"/>
      <c r="AC2132" s="403">
        <f t="shared" si="353"/>
        <v>0</v>
      </c>
      <c r="AD2132" s="404">
        <f>IF($AC$2430&lt;85,AC2132,AC2132-(AC2132*'EN-TÊTE DÉLÉGUES'!$C$37))</f>
        <v>0</v>
      </c>
      <c r="AE2132" s="405">
        <f t="shared" si="351"/>
        <v>5.5E-2</v>
      </c>
      <c r="AF2132" s="406">
        <f t="shared" si="348"/>
        <v>0</v>
      </c>
      <c r="AG2132" s="407">
        <f t="shared" si="349"/>
        <v>0</v>
      </c>
    </row>
    <row r="2133" spans="1:36" s="408" customFormat="1" ht="12" customHeight="1" x14ac:dyDescent="0.15">
      <c r="A2133" s="683">
        <v>9782747059213</v>
      </c>
      <c r="B2133" s="684"/>
      <c r="C2133" s="686" t="s">
        <v>699</v>
      </c>
      <c r="D2133" s="686" t="s">
        <v>274</v>
      </c>
      <c r="E2133" s="686" t="s">
        <v>274</v>
      </c>
      <c r="F2133" s="686" t="s">
        <v>163</v>
      </c>
      <c r="G2133" s="686" t="s">
        <v>902</v>
      </c>
      <c r="H2133" s="687">
        <f>VLOOKUP(A2133,'02.04.2024'!$A$2:$D$70989,3,FALSE)</f>
        <v>323</v>
      </c>
      <c r="I2133" s="688"/>
      <c r="J2133" s="688">
        <v>200</v>
      </c>
      <c r="K2133" s="689"/>
      <c r="L2133" s="689"/>
      <c r="M2133" s="689">
        <v>42312</v>
      </c>
      <c r="N2133" s="689"/>
      <c r="O2133" s="690">
        <v>9782747059213</v>
      </c>
      <c r="P2133" s="691" t="s">
        <v>224</v>
      </c>
      <c r="Q2133" s="690">
        <v>1416929</v>
      </c>
      <c r="R2133" s="692">
        <v>10.5</v>
      </c>
      <c r="S2133" s="692">
        <f t="shared" si="347"/>
        <v>9.9526066350710902</v>
      </c>
      <c r="T2133" s="693">
        <v>5.5E-2</v>
      </c>
      <c r="U2133" s="1083"/>
      <c r="V2133" s="694">
        <f t="shared" si="352"/>
        <v>0</v>
      </c>
      <c r="W2133" s="695">
        <f t="shared" si="350"/>
        <v>0</v>
      </c>
      <c r="X2133" s="402"/>
      <c r="Y2133" s="402"/>
      <c r="Z2133" s="402"/>
      <c r="AA2133" s="402"/>
      <c r="AB2133" s="402"/>
      <c r="AC2133" s="403">
        <f t="shared" si="353"/>
        <v>0</v>
      </c>
      <c r="AD2133" s="404">
        <f>IF($AC$2430&lt;85,AC2133,AC2133-(AC2133*'EN-TÊTE DÉLÉGUES'!$C$37))</f>
        <v>0</v>
      </c>
      <c r="AE2133" s="405">
        <f t="shared" si="351"/>
        <v>5.5E-2</v>
      </c>
      <c r="AF2133" s="406">
        <f t="shared" si="348"/>
        <v>0</v>
      </c>
      <c r="AG2133" s="407">
        <f t="shared" si="349"/>
        <v>0</v>
      </c>
    </row>
    <row r="2134" spans="1:36" s="408" customFormat="1" ht="12" customHeight="1" x14ac:dyDescent="0.15">
      <c r="A2134" s="683">
        <v>9782747085892</v>
      </c>
      <c r="B2134" s="684"/>
      <c r="C2134" s="686" t="s">
        <v>699</v>
      </c>
      <c r="D2134" s="686" t="s">
        <v>274</v>
      </c>
      <c r="E2134" s="686" t="s">
        <v>274</v>
      </c>
      <c r="F2134" s="686" t="s">
        <v>163</v>
      </c>
      <c r="G2134" s="686" t="s">
        <v>903</v>
      </c>
      <c r="H2134" s="687">
        <f>VLOOKUP(A2134,'02.04.2024'!$A$2:$D$70989,3,FALSE)</f>
        <v>263</v>
      </c>
      <c r="I2134" s="688"/>
      <c r="J2134" s="688">
        <v>200</v>
      </c>
      <c r="K2134" s="689"/>
      <c r="L2134" s="689"/>
      <c r="M2134" s="689">
        <v>43012</v>
      </c>
      <c r="N2134" s="689"/>
      <c r="O2134" s="690">
        <v>9782747085892</v>
      </c>
      <c r="P2134" s="691" t="s">
        <v>461</v>
      </c>
      <c r="Q2134" s="690">
        <v>7888376</v>
      </c>
      <c r="R2134" s="692">
        <v>10.5</v>
      </c>
      <c r="S2134" s="692">
        <f t="shared" si="347"/>
        <v>9.9526066350710902</v>
      </c>
      <c r="T2134" s="693">
        <v>5.5E-2</v>
      </c>
      <c r="U2134" s="1083"/>
      <c r="V2134" s="694">
        <f t="shared" si="352"/>
        <v>0</v>
      </c>
      <c r="W2134" s="695">
        <f t="shared" si="350"/>
        <v>0</v>
      </c>
      <c r="X2134" s="402"/>
      <c r="Y2134" s="402"/>
      <c r="Z2134" s="402"/>
      <c r="AA2134" s="402"/>
      <c r="AB2134" s="402"/>
      <c r="AC2134" s="403">
        <f t="shared" si="353"/>
        <v>0</v>
      </c>
      <c r="AD2134" s="404">
        <f>IF($AC$2430&lt;85,AC2134,AC2134-(AC2134*'EN-TÊTE DÉLÉGUES'!$C$37))</f>
        <v>0</v>
      </c>
      <c r="AE2134" s="405">
        <f t="shared" si="351"/>
        <v>5.5E-2</v>
      </c>
      <c r="AF2134" s="406">
        <f t="shared" si="348"/>
        <v>0</v>
      </c>
      <c r="AG2134" s="407">
        <f t="shared" si="349"/>
        <v>0</v>
      </c>
    </row>
    <row r="2135" spans="1:36" s="408" customFormat="1" ht="12" customHeight="1" x14ac:dyDescent="0.15">
      <c r="A2135" s="683">
        <v>9791036303425</v>
      </c>
      <c r="B2135" s="684"/>
      <c r="C2135" s="686" t="s">
        <v>699</v>
      </c>
      <c r="D2135" s="686" t="s">
        <v>274</v>
      </c>
      <c r="E2135" s="686" t="s">
        <v>274</v>
      </c>
      <c r="F2135" s="686" t="s">
        <v>163</v>
      </c>
      <c r="G2135" s="686" t="s">
        <v>1003</v>
      </c>
      <c r="H2135" s="687">
        <f>VLOOKUP(A2135,'02.04.2024'!$A$2:$D$70989,3,FALSE)</f>
        <v>826</v>
      </c>
      <c r="I2135" s="688"/>
      <c r="J2135" s="688">
        <v>200</v>
      </c>
      <c r="K2135" s="689"/>
      <c r="L2135" s="689"/>
      <c r="M2135" s="689">
        <v>43411</v>
      </c>
      <c r="N2135" s="689"/>
      <c r="O2135" s="690">
        <v>9791036303425</v>
      </c>
      <c r="P2135" s="691" t="s">
        <v>928</v>
      </c>
      <c r="Q2135" s="690">
        <v>4091557</v>
      </c>
      <c r="R2135" s="692">
        <v>10.5</v>
      </c>
      <c r="S2135" s="692">
        <f t="shared" si="347"/>
        <v>9.9526066350710902</v>
      </c>
      <c r="T2135" s="693">
        <v>5.5E-2</v>
      </c>
      <c r="U2135" s="1083"/>
      <c r="V2135" s="694">
        <f t="shared" si="352"/>
        <v>0</v>
      </c>
      <c r="W2135" s="695">
        <f t="shared" si="350"/>
        <v>0</v>
      </c>
      <c r="X2135" s="402"/>
      <c r="Y2135" s="402"/>
      <c r="Z2135" s="402"/>
      <c r="AA2135" s="402"/>
      <c r="AB2135" s="402"/>
      <c r="AC2135" s="403">
        <f t="shared" si="353"/>
        <v>0</v>
      </c>
      <c r="AD2135" s="404">
        <f>IF($AC$2430&lt;85,AC2135,AC2135-(AC2135*'EN-TÊTE DÉLÉGUES'!$C$37))</f>
        <v>0</v>
      </c>
      <c r="AE2135" s="405">
        <f t="shared" si="351"/>
        <v>5.5E-2</v>
      </c>
      <c r="AF2135" s="406">
        <f t="shared" si="348"/>
        <v>0</v>
      </c>
      <c r="AG2135" s="407">
        <f t="shared" si="349"/>
        <v>0</v>
      </c>
    </row>
    <row r="2136" spans="1:36" s="408" customFormat="1" ht="12" customHeight="1" x14ac:dyDescent="0.15">
      <c r="A2136" s="683">
        <v>9791036312731</v>
      </c>
      <c r="B2136" s="684"/>
      <c r="C2136" s="713" t="s">
        <v>699</v>
      </c>
      <c r="D2136" s="686" t="s">
        <v>274</v>
      </c>
      <c r="E2136" s="686" t="s">
        <v>274</v>
      </c>
      <c r="F2136" s="686" t="s">
        <v>163</v>
      </c>
      <c r="G2136" s="686" t="s">
        <v>1792</v>
      </c>
      <c r="H2136" s="687">
        <f>VLOOKUP(A2136,'02.04.2024'!$A$2:$D$70989,3,FALSE)</f>
        <v>41</v>
      </c>
      <c r="I2136" s="688"/>
      <c r="J2136" s="688">
        <v>200</v>
      </c>
      <c r="K2136" s="689"/>
      <c r="L2136" s="689"/>
      <c r="M2136" s="689">
        <v>43782</v>
      </c>
      <c r="N2136" s="689"/>
      <c r="O2136" s="690">
        <v>9791036312731</v>
      </c>
      <c r="P2136" s="691" t="s">
        <v>1465</v>
      </c>
      <c r="Q2136" s="690">
        <v>6412185</v>
      </c>
      <c r="R2136" s="692">
        <v>10.5</v>
      </c>
      <c r="S2136" s="692">
        <f t="shared" si="347"/>
        <v>9.9526066350710902</v>
      </c>
      <c r="T2136" s="693">
        <v>5.5E-2</v>
      </c>
      <c r="U2136" s="1083"/>
      <c r="V2136" s="694">
        <f t="shared" si="352"/>
        <v>0</v>
      </c>
      <c r="W2136" s="695">
        <f t="shared" si="350"/>
        <v>0</v>
      </c>
      <c r="X2136" s="402"/>
      <c r="Y2136" s="402"/>
      <c r="Z2136" s="402"/>
      <c r="AA2136" s="402"/>
      <c r="AB2136" s="402"/>
      <c r="AC2136" s="403">
        <f t="shared" si="353"/>
        <v>0</v>
      </c>
      <c r="AD2136" s="404">
        <f>IF($AC$2430&lt;85,AC2136,AC2136-(AC2136*'EN-TÊTE DÉLÉGUES'!$C$37))</f>
        <v>0</v>
      </c>
      <c r="AE2136" s="405">
        <f t="shared" si="351"/>
        <v>5.5E-2</v>
      </c>
      <c r="AF2136" s="406">
        <f t="shared" si="348"/>
        <v>0</v>
      </c>
      <c r="AG2136" s="407">
        <f t="shared" si="349"/>
        <v>0</v>
      </c>
    </row>
    <row r="2137" spans="1:36" s="408" customFormat="1" ht="12" customHeight="1" x14ac:dyDescent="0.15">
      <c r="A2137" s="683">
        <v>9791036325465</v>
      </c>
      <c r="B2137" s="684"/>
      <c r="C2137" s="713" t="s">
        <v>699</v>
      </c>
      <c r="D2137" s="686" t="s">
        <v>274</v>
      </c>
      <c r="E2137" s="686" t="s">
        <v>274</v>
      </c>
      <c r="F2137" s="686" t="s">
        <v>163</v>
      </c>
      <c r="G2137" s="686" t="s">
        <v>2481</v>
      </c>
      <c r="H2137" s="687">
        <f>VLOOKUP(A2137,'02.04.2024'!$A$2:$D$70989,3,FALSE)</f>
        <v>76</v>
      </c>
      <c r="I2137" s="688"/>
      <c r="J2137" s="688">
        <v>200</v>
      </c>
      <c r="K2137" s="689"/>
      <c r="L2137" s="689"/>
      <c r="M2137" s="689">
        <v>44251</v>
      </c>
      <c r="N2137" s="689"/>
      <c r="O2137" s="690">
        <v>9791036325465</v>
      </c>
      <c r="P2137" s="691" t="s">
        <v>2480</v>
      </c>
      <c r="Q2137" s="690">
        <v>8324784</v>
      </c>
      <c r="R2137" s="692">
        <v>10.5</v>
      </c>
      <c r="S2137" s="692">
        <f t="shared" si="347"/>
        <v>9.9526066350710902</v>
      </c>
      <c r="T2137" s="693">
        <v>5.5E-2</v>
      </c>
      <c r="U2137" s="1083"/>
      <c r="V2137" s="694">
        <f t="shared" si="352"/>
        <v>0</v>
      </c>
      <c r="W2137" s="695">
        <f t="shared" si="350"/>
        <v>0</v>
      </c>
      <c r="X2137" s="402"/>
      <c r="Y2137" s="402"/>
      <c r="Z2137" s="402"/>
      <c r="AA2137" s="402"/>
      <c r="AB2137" s="402"/>
      <c r="AC2137" s="403">
        <f t="shared" si="353"/>
        <v>0</v>
      </c>
      <c r="AD2137" s="404">
        <f>IF($AC$2430&lt;85,AC2137,AC2137-(AC2137*'EN-TÊTE DÉLÉGUES'!$C$37))</f>
        <v>0</v>
      </c>
      <c r="AE2137" s="405">
        <f t="shared" si="351"/>
        <v>5.5E-2</v>
      </c>
      <c r="AF2137" s="406">
        <f t="shared" si="348"/>
        <v>0</v>
      </c>
      <c r="AG2137" s="407">
        <f t="shared" si="349"/>
        <v>0</v>
      </c>
    </row>
    <row r="2138" spans="1:36" s="408" customFormat="1" ht="12" customHeight="1" x14ac:dyDescent="0.15">
      <c r="A2138" s="683">
        <v>9791036333064</v>
      </c>
      <c r="B2138" s="684"/>
      <c r="C2138" s="713" t="s">
        <v>699</v>
      </c>
      <c r="D2138" s="686" t="s">
        <v>274</v>
      </c>
      <c r="E2138" s="686" t="s">
        <v>274</v>
      </c>
      <c r="F2138" s="686" t="s">
        <v>163</v>
      </c>
      <c r="G2138" s="686" t="s">
        <v>3484</v>
      </c>
      <c r="H2138" s="687">
        <f>VLOOKUP(A2138,'02.04.2024'!$A$2:$D$70989,3,FALSE)</f>
        <v>407</v>
      </c>
      <c r="I2138" s="688"/>
      <c r="J2138" s="688">
        <v>200</v>
      </c>
      <c r="K2138" s="689"/>
      <c r="L2138" s="689"/>
      <c r="M2138" s="689">
        <v>44601</v>
      </c>
      <c r="N2138" s="689"/>
      <c r="O2138" s="690">
        <v>9791036333064</v>
      </c>
      <c r="P2138" s="691" t="s">
        <v>3483</v>
      </c>
      <c r="Q2138" s="690">
        <v>4828252</v>
      </c>
      <c r="R2138" s="692">
        <v>10.5</v>
      </c>
      <c r="S2138" s="692">
        <f t="shared" si="347"/>
        <v>9.9526066350710902</v>
      </c>
      <c r="T2138" s="693">
        <v>5.5E-2</v>
      </c>
      <c r="U2138" s="1083"/>
      <c r="V2138" s="694">
        <f t="shared" si="352"/>
        <v>0</v>
      </c>
      <c r="W2138" s="695">
        <f t="shared" si="350"/>
        <v>0</v>
      </c>
      <c r="X2138" s="402"/>
      <c r="Y2138" s="402"/>
      <c r="Z2138" s="402"/>
      <c r="AA2138" s="402"/>
      <c r="AB2138" s="402"/>
      <c r="AC2138" s="403">
        <f t="shared" si="353"/>
        <v>0</v>
      </c>
      <c r="AD2138" s="404">
        <f>IF($AC$2430&lt;85,AC2138,AC2138-(AC2138*'EN-TÊTE DÉLÉGUES'!$C$37))</f>
        <v>0</v>
      </c>
      <c r="AE2138" s="405">
        <f t="shared" si="351"/>
        <v>5.5E-2</v>
      </c>
      <c r="AF2138" s="407">
        <f t="shared" si="348"/>
        <v>0</v>
      </c>
      <c r="AG2138" s="407">
        <f t="shared" si="349"/>
        <v>0</v>
      </c>
    </row>
    <row r="2139" spans="1:36" s="994" customFormat="1" ht="12" customHeight="1" x14ac:dyDescent="0.15">
      <c r="A2139" s="1036">
        <v>9791036347993</v>
      </c>
      <c r="B2139" s="1037"/>
      <c r="C2139" s="1053" t="s">
        <v>699</v>
      </c>
      <c r="D2139" s="1038" t="s">
        <v>274</v>
      </c>
      <c r="E2139" s="1038" t="s">
        <v>274</v>
      </c>
      <c r="F2139" s="1038" t="s">
        <v>163</v>
      </c>
      <c r="G2139" s="1038" t="s">
        <v>4108</v>
      </c>
      <c r="H2139" s="1039">
        <f>VLOOKUP(A2139,'02.04.2024'!$A$2:$D$70989,3,FALSE)</f>
        <v>1050</v>
      </c>
      <c r="I2139" s="1040"/>
      <c r="J2139" s="1040">
        <v>200</v>
      </c>
      <c r="K2139" s="1041"/>
      <c r="L2139" s="1041"/>
      <c r="M2139" s="1041">
        <v>44972</v>
      </c>
      <c r="N2139" s="1041"/>
      <c r="O2139" s="1044">
        <v>9791036347993</v>
      </c>
      <c r="P2139" s="1050" t="s">
        <v>4109</v>
      </c>
      <c r="Q2139" s="1051">
        <v>4063417</v>
      </c>
      <c r="R2139" s="1046">
        <v>10.5</v>
      </c>
      <c r="S2139" s="1046">
        <f t="shared" si="347"/>
        <v>9.9526066350710902</v>
      </c>
      <c r="T2139" s="1052">
        <v>5.5E-2</v>
      </c>
      <c r="U2139" s="1083"/>
      <c r="V2139" s="1048">
        <f t="shared" si="352"/>
        <v>0</v>
      </c>
      <c r="W2139" s="1049">
        <f t="shared" si="350"/>
        <v>0</v>
      </c>
      <c r="X2139" s="998"/>
      <c r="Y2139" s="998"/>
      <c r="Z2139" s="998"/>
      <c r="AA2139" s="998"/>
      <c r="AB2139" s="998"/>
      <c r="AC2139" s="453">
        <f t="shared" si="353"/>
        <v>0</v>
      </c>
      <c r="AD2139" s="454">
        <f>IF($AC$2430&lt;85,AC2139,AC2139-(AC2139*'EN-TÊTE DÉLÉGUES'!$C$37))</f>
        <v>0</v>
      </c>
      <c r="AE2139" s="455">
        <f t="shared" si="351"/>
        <v>5.5E-2</v>
      </c>
      <c r="AF2139" s="457">
        <f t="shared" si="348"/>
        <v>0</v>
      </c>
      <c r="AG2139" s="457">
        <f t="shared" si="349"/>
        <v>0</v>
      </c>
    </row>
    <row r="2140" spans="1:36" s="446" customFormat="1" ht="12" customHeight="1" x14ac:dyDescent="0.15">
      <c r="A2140" s="715">
        <v>9791036364891</v>
      </c>
      <c r="B2140" s="716"/>
      <c r="C2140" s="717" t="s">
        <v>699</v>
      </c>
      <c r="D2140" s="717" t="s">
        <v>274</v>
      </c>
      <c r="E2140" s="717" t="s">
        <v>274</v>
      </c>
      <c r="F2140" s="717" t="s">
        <v>163</v>
      </c>
      <c r="G2140" s="717" t="s">
        <v>4966</v>
      </c>
      <c r="H2140" s="718">
        <f>VLOOKUP(A2140,'02.04.2024'!$A$2:$D$70989,3,FALSE)</f>
        <v>900</v>
      </c>
      <c r="I2140" s="716"/>
      <c r="J2140" s="716">
        <v>200</v>
      </c>
      <c r="K2140" s="719"/>
      <c r="L2140" s="719"/>
      <c r="M2140" s="719">
        <v>45343</v>
      </c>
      <c r="N2140" s="719" t="s">
        <v>1811</v>
      </c>
      <c r="O2140" s="715">
        <v>9791036364891</v>
      </c>
      <c r="P2140" s="720" t="s">
        <v>4965</v>
      </c>
      <c r="Q2140" s="721">
        <v>1463591</v>
      </c>
      <c r="R2140" s="722">
        <v>10.5</v>
      </c>
      <c r="S2140" s="722">
        <f t="shared" si="347"/>
        <v>9.9526066350710902</v>
      </c>
      <c r="T2140" s="731">
        <v>5.5E-2</v>
      </c>
      <c r="U2140" s="1094"/>
      <c r="V2140" s="724">
        <f t="shared" si="352"/>
        <v>0</v>
      </c>
      <c r="W2140" s="725">
        <f t="shared" si="350"/>
        <v>0</v>
      </c>
      <c r="X2140" s="440"/>
      <c r="Y2140" s="440"/>
      <c r="Z2140" s="440"/>
      <c r="AA2140" s="440"/>
      <c r="AB2140" s="440"/>
      <c r="AC2140" s="453">
        <f t="shared" si="353"/>
        <v>0</v>
      </c>
      <c r="AD2140" s="454">
        <f>IF($AC$2430&lt;85,AC2140,AC2140-(AC2140*'EN-TÊTE DÉLÉGUES'!$C$37))</f>
        <v>0</v>
      </c>
      <c r="AE2140" s="455">
        <f t="shared" si="351"/>
        <v>5.5E-2</v>
      </c>
      <c r="AF2140" s="457">
        <f t="shared" si="348"/>
        <v>0</v>
      </c>
      <c r="AG2140" s="457">
        <f t="shared" si="349"/>
        <v>0</v>
      </c>
    </row>
    <row r="2141" spans="1:36" ht="12" customHeight="1" x14ac:dyDescent="0.15">
      <c r="A2141" s="107">
        <v>9791036366062</v>
      </c>
      <c r="B2141" s="109"/>
      <c r="C2141" s="108" t="s">
        <v>651</v>
      </c>
      <c r="D2141" s="108" t="s">
        <v>274</v>
      </c>
      <c r="E2141" s="108" t="s">
        <v>274</v>
      </c>
      <c r="F2141" s="108" t="s">
        <v>5335</v>
      </c>
      <c r="G2141" s="108" t="s">
        <v>5336</v>
      </c>
      <c r="H2141" s="228">
        <f>VLOOKUP(A2141,'02.04.2024'!$A$2:$D$70989,3,FALSE)</f>
        <v>0</v>
      </c>
      <c r="I2141" s="109"/>
      <c r="J2141" s="109">
        <v>100</v>
      </c>
      <c r="K2141" s="110"/>
      <c r="L2141" s="110">
        <v>45427</v>
      </c>
      <c r="M2141" s="110"/>
      <c r="N2141" s="110" t="s">
        <v>1811</v>
      </c>
      <c r="O2141" s="107">
        <v>9791036366062</v>
      </c>
      <c r="P2141" s="201" t="s">
        <v>5337</v>
      </c>
      <c r="Q2141" s="202">
        <v>4450266</v>
      </c>
      <c r="R2141" s="125">
        <v>10.5</v>
      </c>
      <c r="S2141" s="125">
        <f t="shared" si="347"/>
        <v>9.9526066350710902</v>
      </c>
      <c r="T2141" s="260">
        <v>5.5E-2</v>
      </c>
      <c r="U2141" s="1083"/>
      <c r="V2141" s="241">
        <f t="shared" si="352"/>
        <v>0</v>
      </c>
      <c r="W2141" s="237">
        <f t="shared" si="350"/>
        <v>0</v>
      </c>
      <c r="AC2141" s="441">
        <f t="shared" si="353"/>
        <v>0</v>
      </c>
      <c r="AD2141" s="442">
        <f>IF($AC$2430&lt;85,AC2141,AC2141-(AC2141*'EN-TÊTE DÉLÉGUES'!$C$37))</f>
        <v>0</v>
      </c>
      <c r="AE2141" s="443">
        <f t="shared" si="351"/>
        <v>5.5E-2</v>
      </c>
      <c r="AF2141" s="445">
        <f t="shared" si="348"/>
        <v>0</v>
      </c>
      <c r="AG2141" s="445">
        <f t="shared" si="349"/>
        <v>0</v>
      </c>
      <c r="AH2141" s="447"/>
      <c r="AI2141" s="447"/>
      <c r="AJ2141" s="447"/>
    </row>
    <row r="2142" spans="1:36" s="446" customFormat="1" ht="12" customHeight="1" x14ac:dyDescent="0.15">
      <c r="A2142" s="715">
        <v>9791036333071</v>
      </c>
      <c r="B2142" s="726"/>
      <c r="C2142" s="717" t="s">
        <v>725</v>
      </c>
      <c r="D2142" s="717" t="s">
        <v>274</v>
      </c>
      <c r="E2142" s="717" t="s">
        <v>274</v>
      </c>
      <c r="F2142" s="717" t="s">
        <v>4181</v>
      </c>
      <c r="G2142" s="717" t="s">
        <v>4180</v>
      </c>
      <c r="H2142" s="718">
        <f>VLOOKUP(A2142,'02.04.2024'!$A$2:$D$70989,3,FALSE)</f>
        <v>164</v>
      </c>
      <c r="I2142" s="716"/>
      <c r="J2142" s="716">
        <v>200</v>
      </c>
      <c r="K2142" s="719"/>
      <c r="L2142" s="735"/>
      <c r="M2142" s="719">
        <v>45021</v>
      </c>
      <c r="N2142" s="766" t="s">
        <v>1811</v>
      </c>
      <c r="O2142" s="715">
        <v>9791036333071</v>
      </c>
      <c r="P2142" s="719" t="s">
        <v>4179</v>
      </c>
      <c r="Q2142" s="729">
        <v>4828375</v>
      </c>
      <c r="R2142" s="736">
        <v>11.5</v>
      </c>
      <c r="S2142" s="722">
        <f t="shared" si="347"/>
        <v>10.900473933649289</v>
      </c>
      <c r="T2142" s="767">
        <v>5.5E-2</v>
      </c>
      <c r="U2142" s="1094"/>
      <c r="V2142" s="724">
        <f t="shared" si="352"/>
        <v>0</v>
      </c>
      <c r="W2142" s="725">
        <f t="shared" si="350"/>
        <v>0</v>
      </c>
      <c r="X2142" s="440"/>
      <c r="Y2142" s="440"/>
      <c r="Z2142" s="440"/>
      <c r="AA2142" s="440"/>
      <c r="AB2142" s="440"/>
      <c r="AC2142" s="453">
        <f t="shared" si="353"/>
        <v>0</v>
      </c>
      <c r="AD2142" s="454">
        <f>IF($AC$2430&lt;85,AC2142,AC2142-(AC2142*'EN-TÊTE DÉLÉGUES'!$C$37))</f>
        <v>0</v>
      </c>
      <c r="AE2142" s="455">
        <f t="shared" si="351"/>
        <v>5.5E-2</v>
      </c>
      <c r="AF2142" s="456">
        <f t="shared" si="348"/>
        <v>0</v>
      </c>
      <c r="AG2142" s="457">
        <f t="shared" si="349"/>
        <v>0</v>
      </c>
    </row>
    <row r="2143" spans="1:36" ht="12" customHeight="1" x14ac:dyDescent="0.15">
      <c r="A2143" s="107">
        <v>9791036369704</v>
      </c>
      <c r="B2143" s="109"/>
      <c r="C2143" s="108" t="s">
        <v>725</v>
      </c>
      <c r="D2143" s="108" t="s">
        <v>274</v>
      </c>
      <c r="E2143" s="108" t="s">
        <v>274</v>
      </c>
      <c r="F2143" s="108" t="s">
        <v>4181</v>
      </c>
      <c r="G2143" s="108" t="s">
        <v>5575</v>
      </c>
      <c r="H2143" s="228">
        <f>VLOOKUP(A2143,'02.04.2024'!$A$2:$D$70989,3,FALSE)</f>
        <v>0</v>
      </c>
      <c r="I2143" s="109"/>
      <c r="J2143" s="109">
        <v>100</v>
      </c>
      <c r="K2143" s="110"/>
      <c r="L2143" s="110">
        <v>45385</v>
      </c>
      <c r="M2143" s="110"/>
      <c r="N2143" s="110" t="s">
        <v>1811</v>
      </c>
      <c r="O2143" s="107">
        <v>9791036369704</v>
      </c>
      <c r="P2143" s="201" t="s">
        <v>5332</v>
      </c>
      <c r="Q2143" s="202">
        <v>5803329</v>
      </c>
      <c r="R2143" s="125">
        <v>11.5</v>
      </c>
      <c r="S2143" s="125">
        <f t="shared" si="347"/>
        <v>10.900473933649289</v>
      </c>
      <c r="T2143" s="260">
        <v>5.5E-2</v>
      </c>
      <c r="U2143" s="1083"/>
      <c r="V2143" s="241">
        <f t="shared" si="352"/>
        <v>0</v>
      </c>
      <c r="W2143" s="237">
        <f t="shared" si="350"/>
        <v>0</v>
      </c>
      <c r="X2143" s="440"/>
      <c r="Y2143" s="440"/>
      <c r="Z2143" s="440"/>
      <c r="AA2143" s="440"/>
      <c r="AB2143" s="440"/>
      <c r="AC2143" s="453">
        <f t="shared" si="353"/>
        <v>0</v>
      </c>
      <c r="AD2143" s="454">
        <f>IF($AC$2430&lt;85,AC2143,AC2143-(AC2143*'EN-TÊTE DÉLÉGUES'!$C$37))</f>
        <v>0</v>
      </c>
      <c r="AE2143" s="455">
        <f t="shared" si="351"/>
        <v>5.5E-2</v>
      </c>
      <c r="AF2143" s="456">
        <f t="shared" si="348"/>
        <v>0</v>
      </c>
      <c r="AG2143" s="457">
        <f t="shared" si="349"/>
        <v>0</v>
      </c>
      <c r="AH2143" s="447"/>
      <c r="AI2143" s="447"/>
      <c r="AJ2143" s="447"/>
    </row>
    <row r="2144" spans="1:36" s="408" customFormat="1" ht="12" customHeight="1" x14ac:dyDescent="0.15">
      <c r="A2144" s="683">
        <v>9782408007447</v>
      </c>
      <c r="B2144" s="684"/>
      <c r="C2144" s="686" t="s">
        <v>699</v>
      </c>
      <c r="D2144" s="686" t="s">
        <v>274</v>
      </c>
      <c r="E2144" s="686" t="s">
        <v>274</v>
      </c>
      <c r="F2144" s="686" t="s">
        <v>4773</v>
      </c>
      <c r="G2144" s="686" t="s">
        <v>4774</v>
      </c>
      <c r="H2144" s="687">
        <f>VLOOKUP(A2144,'02.04.2024'!$A$2:$D$70989,3,FALSE)</f>
        <v>828</v>
      </c>
      <c r="I2144" s="688"/>
      <c r="J2144" s="688">
        <v>300</v>
      </c>
      <c r="K2144" s="689"/>
      <c r="L2144" s="742"/>
      <c r="M2144" s="689">
        <v>43383</v>
      </c>
      <c r="N2144" s="714"/>
      <c r="O2144" s="683">
        <v>9782408007447</v>
      </c>
      <c r="P2144" s="689" t="s">
        <v>4775</v>
      </c>
      <c r="Q2144" s="690">
        <v>4091188</v>
      </c>
      <c r="R2144" s="769">
        <v>10.5</v>
      </c>
      <c r="S2144" s="692">
        <f t="shared" si="347"/>
        <v>9.9526066350710902</v>
      </c>
      <c r="T2144" s="770">
        <v>5.5E-2</v>
      </c>
      <c r="U2144" s="1083"/>
      <c r="V2144" s="694">
        <f t="shared" si="352"/>
        <v>0</v>
      </c>
      <c r="W2144" s="695">
        <f t="shared" si="350"/>
        <v>0</v>
      </c>
      <c r="X2144" s="402"/>
      <c r="Y2144" s="402"/>
      <c r="Z2144" s="402"/>
      <c r="AA2144" s="402"/>
      <c r="AB2144" s="402"/>
      <c r="AC2144" s="453">
        <f t="shared" si="353"/>
        <v>0</v>
      </c>
      <c r="AD2144" s="454">
        <f>IF($AC$2430&lt;85,AC2144,AC2144-(AC2144*'EN-TÊTE DÉLÉGUES'!$C$37))</f>
        <v>0</v>
      </c>
      <c r="AE2144" s="455">
        <f t="shared" si="351"/>
        <v>5.5E-2</v>
      </c>
      <c r="AF2144" s="456">
        <f t="shared" si="348"/>
        <v>0</v>
      </c>
      <c r="AG2144" s="457">
        <f t="shared" si="349"/>
        <v>0</v>
      </c>
    </row>
    <row r="2145" spans="1:36" s="408" customFormat="1" ht="12" customHeight="1" x14ac:dyDescent="0.15">
      <c r="A2145" s="683">
        <v>9791036369629</v>
      </c>
      <c r="B2145" s="684"/>
      <c r="C2145" s="686" t="s">
        <v>699</v>
      </c>
      <c r="D2145" s="686" t="s">
        <v>274</v>
      </c>
      <c r="E2145" s="686" t="s">
        <v>274</v>
      </c>
      <c r="F2145" s="686" t="s">
        <v>4773</v>
      </c>
      <c r="G2145" s="686" t="s">
        <v>4776</v>
      </c>
      <c r="H2145" s="687">
        <f>VLOOKUP(A2145,'02.04.2024'!$A$2:$D$70989,3,FALSE)</f>
        <v>1577</v>
      </c>
      <c r="I2145" s="688"/>
      <c r="J2145" s="712">
        <v>200</v>
      </c>
      <c r="K2145" s="689"/>
      <c r="L2145" s="742"/>
      <c r="M2145" s="689">
        <v>43740</v>
      </c>
      <c r="N2145" s="714"/>
      <c r="O2145" s="683">
        <v>9791036369629</v>
      </c>
      <c r="P2145" s="689" t="s">
        <v>5351</v>
      </c>
      <c r="Q2145" s="690">
        <v>5802222</v>
      </c>
      <c r="R2145" s="769">
        <v>10.5</v>
      </c>
      <c r="S2145" s="692">
        <f t="shared" si="347"/>
        <v>9.9526066350710902</v>
      </c>
      <c r="T2145" s="770">
        <v>5.5E-2</v>
      </c>
      <c r="U2145" s="1083"/>
      <c r="V2145" s="694">
        <f t="shared" si="352"/>
        <v>0</v>
      </c>
      <c r="W2145" s="695">
        <f t="shared" si="350"/>
        <v>0</v>
      </c>
      <c r="X2145" s="402"/>
      <c r="Y2145" s="402"/>
      <c r="Z2145" s="402"/>
      <c r="AA2145" s="402"/>
      <c r="AB2145" s="402"/>
      <c r="AC2145" s="453">
        <f t="shared" si="353"/>
        <v>0</v>
      </c>
      <c r="AD2145" s="454">
        <f>IF($AC$2430&lt;85,AC2145,AC2145-(AC2145*'EN-TÊTE DÉLÉGUES'!$C$37))</f>
        <v>0</v>
      </c>
      <c r="AE2145" s="455">
        <f t="shared" si="351"/>
        <v>5.5E-2</v>
      </c>
      <c r="AF2145" s="456">
        <f t="shared" si="348"/>
        <v>0</v>
      </c>
      <c r="AG2145" s="457">
        <f t="shared" si="349"/>
        <v>0</v>
      </c>
    </row>
    <row r="2146" spans="1:36" s="408" customFormat="1" ht="12" customHeight="1" x14ac:dyDescent="0.15">
      <c r="A2146" s="683">
        <v>9791036367007</v>
      </c>
      <c r="B2146" s="684"/>
      <c r="C2146" s="686" t="s">
        <v>699</v>
      </c>
      <c r="D2146" s="686" t="s">
        <v>274</v>
      </c>
      <c r="E2146" s="686" t="s">
        <v>274</v>
      </c>
      <c r="F2146" s="686" t="s">
        <v>4773</v>
      </c>
      <c r="G2146" s="686" t="s">
        <v>4777</v>
      </c>
      <c r="H2146" s="687">
        <f>VLOOKUP(A2146,'02.04.2024'!$A$2:$D$70989,3,FALSE)</f>
        <v>1021</v>
      </c>
      <c r="I2146" s="688"/>
      <c r="J2146" s="688">
        <v>200</v>
      </c>
      <c r="K2146" s="689"/>
      <c r="L2146" s="742"/>
      <c r="M2146" s="689">
        <v>44118</v>
      </c>
      <c r="N2146" s="714"/>
      <c r="O2146" s="683">
        <v>9791036367007</v>
      </c>
      <c r="P2146" s="689" t="s">
        <v>5352</v>
      </c>
      <c r="Q2146" s="690">
        <v>4449281</v>
      </c>
      <c r="R2146" s="769">
        <v>10.5</v>
      </c>
      <c r="S2146" s="692">
        <f t="shared" si="347"/>
        <v>9.9526066350710902</v>
      </c>
      <c r="T2146" s="770">
        <v>5.5E-2</v>
      </c>
      <c r="U2146" s="1083"/>
      <c r="V2146" s="694">
        <f t="shared" si="352"/>
        <v>0</v>
      </c>
      <c r="W2146" s="695">
        <f t="shared" si="350"/>
        <v>0</v>
      </c>
      <c r="X2146" s="402"/>
      <c r="Y2146" s="402"/>
      <c r="Z2146" s="402"/>
      <c r="AA2146" s="402"/>
      <c r="AB2146" s="402"/>
      <c r="AC2146" s="453">
        <f t="shared" si="353"/>
        <v>0</v>
      </c>
      <c r="AD2146" s="454">
        <f>IF($AC$2430&lt;85,AC2146,AC2146-(AC2146*'EN-TÊTE DÉLÉGUES'!$C$37))</f>
        <v>0</v>
      </c>
      <c r="AE2146" s="455">
        <f t="shared" si="351"/>
        <v>5.5E-2</v>
      </c>
      <c r="AF2146" s="456">
        <f t="shared" si="348"/>
        <v>0</v>
      </c>
      <c r="AG2146" s="457">
        <f t="shared" si="349"/>
        <v>0</v>
      </c>
    </row>
    <row r="2147" spans="1:36" s="408" customFormat="1" ht="12" customHeight="1" x14ac:dyDescent="0.15">
      <c r="A2147" s="683">
        <v>9791036367014</v>
      </c>
      <c r="B2147" s="684"/>
      <c r="C2147" s="686" t="s">
        <v>699</v>
      </c>
      <c r="D2147" s="686" t="s">
        <v>274</v>
      </c>
      <c r="E2147" s="686" t="s">
        <v>274</v>
      </c>
      <c r="F2147" s="686" t="s">
        <v>4773</v>
      </c>
      <c r="G2147" s="686" t="s">
        <v>4778</v>
      </c>
      <c r="H2147" s="687">
        <f>VLOOKUP(A2147,'02.04.2024'!$A$2:$D$70989,3,FALSE)</f>
        <v>1037</v>
      </c>
      <c r="I2147" s="688"/>
      <c r="J2147" s="688">
        <v>200</v>
      </c>
      <c r="K2147" s="689"/>
      <c r="L2147" s="742"/>
      <c r="M2147" s="689">
        <v>44482</v>
      </c>
      <c r="N2147" s="714"/>
      <c r="O2147" s="683">
        <v>9791036367014</v>
      </c>
      <c r="P2147" s="689" t="s">
        <v>5353</v>
      </c>
      <c r="Q2147" s="690">
        <v>4449404</v>
      </c>
      <c r="R2147" s="769">
        <v>10.5</v>
      </c>
      <c r="S2147" s="692">
        <f t="shared" si="347"/>
        <v>9.9526066350710902</v>
      </c>
      <c r="T2147" s="770">
        <v>5.5E-2</v>
      </c>
      <c r="U2147" s="1083"/>
      <c r="V2147" s="694">
        <f t="shared" si="352"/>
        <v>0</v>
      </c>
      <c r="W2147" s="695">
        <f t="shared" si="350"/>
        <v>0</v>
      </c>
      <c r="X2147" s="402"/>
      <c r="Y2147" s="402"/>
      <c r="Z2147" s="402"/>
      <c r="AA2147" s="402"/>
      <c r="AB2147" s="402"/>
      <c r="AC2147" s="421">
        <f t="shared" si="353"/>
        <v>0</v>
      </c>
      <c r="AD2147" s="422">
        <f>IF($AC$2430&lt;85,AC2147,AC2147-(AC2147*'EN-TÊTE DÉLÉGUES'!$C$37))</f>
        <v>0</v>
      </c>
      <c r="AE2147" s="423">
        <f t="shared" si="351"/>
        <v>5.5E-2</v>
      </c>
      <c r="AF2147" s="424">
        <f t="shared" si="348"/>
        <v>0</v>
      </c>
      <c r="AG2147" s="425">
        <f t="shared" si="349"/>
        <v>0</v>
      </c>
    </row>
    <row r="2148" spans="1:36" s="408" customFormat="1" ht="12" customHeight="1" x14ac:dyDescent="0.15">
      <c r="A2148" s="683">
        <v>9791036368332</v>
      </c>
      <c r="B2148" s="684"/>
      <c r="C2148" s="686" t="s">
        <v>699</v>
      </c>
      <c r="D2148" s="686" t="s">
        <v>274</v>
      </c>
      <c r="E2148" s="686" t="s">
        <v>274</v>
      </c>
      <c r="F2148" s="686" t="s">
        <v>4773</v>
      </c>
      <c r="G2148" s="686" t="s">
        <v>4779</v>
      </c>
      <c r="H2148" s="687">
        <f>VLOOKUP(A2148,'02.04.2024'!$A$2:$D$70989,3,FALSE)</f>
        <v>1396</v>
      </c>
      <c r="I2148" s="688"/>
      <c r="J2148" s="688">
        <v>200</v>
      </c>
      <c r="K2148" s="689"/>
      <c r="L2148" s="742"/>
      <c r="M2148" s="689">
        <v>44839</v>
      </c>
      <c r="N2148" s="714"/>
      <c r="O2148" s="683">
        <v>9791036368332</v>
      </c>
      <c r="P2148" s="689" t="s">
        <v>5354</v>
      </c>
      <c r="Q2148" s="690">
        <v>5142003</v>
      </c>
      <c r="R2148" s="769">
        <v>10.5</v>
      </c>
      <c r="S2148" s="692">
        <f t="shared" si="347"/>
        <v>9.9526066350710902</v>
      </c>
      <c r="T2148" s="770">
        <v>5.5E-2</v>
      </c>
      <c r="U2148" s="1083"/>
      <c r="V2148" s="694">
        <f t="shared" si="352"/>
        <v>0</v>
      </c>
      <c r="W2148" s="695">
        <f t="shared" si="350"/>
        <v>0</v>
      </c>
      <c r="X2148" s="402"/>
      <c r="Y2148" s="402"/>
      <c r="Z2148" s="402"/>
      <c r="AA2148" s="402"/>
      <c r="AB2148" s="402"/>
      <c r="AC2148" s="453">
        <f t="shared" si="353"/>
        <v>0</v>
      </c>
      <c r="AD2148" s="454">
        <f>IF($AC$2430&lt;85,AC2148,AC2148-(AC2148*'EN-TÊTE DÉLÉGUES'!$C$37))</f>
        <v>0</v>
      </c>
      <c r="AE2148" s="455">
        <f t="shared" si="351"/>
        <v>5.5E-2</v>
      </c>
      <c r="AF2148" s="456">
        <f t="shared" si="348"/>
        <v>0</v>
      </c>
      <c r="AG2148" s="457">
        <f t="shared" si="349"/>
        <v>0</v>
      </c>
    </row>
    <row r="2149" spans="1:36" s="446" customFormat="1" ht="12" customHeight="1" x14ac:dyDescent="0.15">
      <c r="A2149" s="715">
        <v>9782408048556</v>
      </c>
      <c r="B2149" s="726"/>
      <c r="C2149" s="717" t="s">
        <v>699</v>
      </c>
      <c r="D2149" s="717" t="s">
        <v>274</v>
      </c>
      <c r="E2149" s="717" t="s">
        <v>274</v>
      </c>
      <c r="F2149" s="717" t="s">
        <v>4773</v>
      </c>
      <c r="G2149" s="717" t="s">
        <v>4780</v>
      </c>
      <c r="H2149" s="718">
        <f>VLOOKUP(A2149,'02.04.2024'!$A$2:$D$70989,3,FALSE)</f>
        <v>1316</v>
      </c>
      <c r="I2149" s="716"/>
      <c r="J2149" s="716">
        <v>200</v>
      </c>
      <c r="K2149" s="719"/>
      <c r="L2149" s="735"/>
      <c r="M2149" s="719">
        <v>45203</v>
      </c>
      <c r="N2149" s="766" t="s">
        <v>1811</v>
      </c>
      <c r="O2149" s="715">
        <v>9782408048556</v>
      </c>
      <c r="P2149" s="719" t="s">
        <v>4781</v>
      </c>
      <c r="Q2149" s="729">
        <v>6604285</v>
      </c>
      <c r="R2149" s="736">
        <v>10.5</v>
      </c>
      <c r="S2149" s="722">
        <f t="shared" si="347"/>
        <v>9.9526066350710902</v>
      </c>
      <c r="T2149" s="767">
        <v>5.5E-2</v>
      </c>
      <c r="U2149" s="1094"/>
      <c r="V2149" s="724">
        <f t="shared" si="352"/>
        <v>0</v>
      </c>
      <c r="W2149" s="725">
        <f t="shared" si="350"/>
        <v>0</v>
      </c>
      <c r="X2149" s="440"/>
      <c r="Y2149" s="440"/>
      <c r="Z2149" s="440"/>
      <c r="AA2149" s="440"/>
      <c r="AB2149" s="440"/>
      <c r="AC2149" s="453">
        <f t="shared" si="353"/>
        <v>0</v>
      </c>
      <c r="AD2149" s="454">
        <f>IF($AC$2430&lt;85,AC2149,AC2149-(AC2149*'EN-TÊTE DÉLÉGUES'!$C$37))</f>
        <v>0</v>
      </c>
      <c r="AE2149" s="455">
        <f t="shared" si="351"/>
        <v>5.5E-2</v>
      </c>
      <c r="AF2149" s="456">
        <f t="shared" si="348"/>
        <v>0</v>
      </c>
      <c r="AG2149" s="457">
        <f t="shared" si="349"/>
        <v>0</v>
      </c>
    </row>
    <row r="2150" spans="1:36" s="446" customFormat="1" ht="12" customHeight="1" x14ac:dyDescent="0.15">
      <c r="A2150" s="715">
        <v>9791036372025</v>
      </c>
      <c r="B2150" s="716"/>
      <c r="C2150" s="717" t="s">
        <v>725</v>
      </c>
      <c r="D2150" s="717" t="s">
        <v>274</v>
      </c>
      <c r="E2150" s="717" t="s">
        <v>274</v>
      </c>
      <c r="F2150" s="717" t="s">
        <v>4782</v>
      </c>
      <c r="G2150" s="717" t="s">
        <v>5322</v>
      </c>
      <c r="H2150" s="718">
        <f>VLOOKUP(A2150,'02.04.2024'!$A$2:$D$70989,3,FALSE)</f>
        <v>7550</v>
      </c>
      <c r="I2150" s="716"/>
      <c r="J2150" s="716">
        <v>200</v>
      </c>
      <c r="K2150" s="719"/>
      <c r="L2150" s="719"/>
      <c r="M2150" s="719">
        <v>45329</v>
      </c>
      <c r="N2150" s="719" t="s">
        <v>1811</v>
      </c>
      <c r="O2150" s="715">
        <v>9791036372025</v>
      </c>
      <c r="P2150" s="720" t="s">
        <v>5323</v>
      </c>
      <c r="Q2150" s="721">
        <v>7109653</v>
      </c>
      <c r="R2150" s="722">
        <v>9.4</v>
      </c>
      <c r="S2150" s="722">
        <f t="shared" si="347"/>
        <v>8.9099526066350716</v>
      </c>
      <c r="T2150" s="723">
        <v>5.5E-2</v>
      </c>
      <c r="U2150" s="1094"/>
      <c r="V2150" s="724">
        <f t="shared" si="352"/>
        <v>0</v>
      </c>
      <c r="W2150" s="725">
        <f t="shared" si="350"/>
        <v>0</v>
      </c>
      <c r="X2150" s="440"/>
      <c r="Y2150" s="440"/>
      <c r="Z2150" s="440"/>
      <c r="AA2150" s="440"/>
      <c r="AB2150" s="440"/>
      <c r="AC2150" s="421">
        <f t="shared" si="353"/>
        <v>0</v>
      </c>
      <c r="AD2150" s="422">
        <f>IF($AC$2430&lt;85,AC2150,AC2150-(AC2150*'EN-TÊTE DÉLÉGUES'!$C$37))</f>
        <v>0</v>
      </c>
      <c r="AE2150" s="423">
        <f t="shared" si="351"/>
        <v>5.5E-2</v>
      </c>
      <c r="AF2150" s="424">
        <f t="shared" si="348"/>
        <v>0</v>
      </c>
      <c r="AG2150" s="425">
        <f t="shared" si="349"/>
        <v>0</v>
      </c>
    </row>
    <row r="2151" spans="1:36" s="446" customFormat="1" ht="12" customHeight="1" x14ac:dyDescent="0.15">
      <c r="A2151" s="715">
        <v>9791036372032</v>
      </c>
      <c r="B2151" s="716"/>
      <c r="C2151" s="717" t="s">
        <v>725</v>
      </c>
      <c r="D2151" s="717" t="s">
        <v>274</v>
      </c>
      <c r="E2151" s="717" t="s">
        <v>274</v>
      </c>
      <c r="F2151" s="717" t="s">
        <v>4782</v>
      </c>
      <c r="G2151" s="717" t="s">
        <v>5328</v>
      </c>
      <c r="H2151" s="718">
        <f>VLOOKUP(A2151,'02.04.2024'!$A$2:$D$70989,3,FALSE)</f>
        <v>3786</v>
      </c>
      <c r="I2151" s="716"/>
      <c r="J2151" s="716">
        <v>200</v>
      </c>
      <c r="K2151" s="719"/>
      <c r="L2151" s="719"/>
      <c r="M2151" s="719">
        <v>45329</v>
      </c>
      <c r="N2151" s="719" t="s">
        <v>1811</v>
      </c>
      <c r="O2151" s="715">
        <v>9791036372032</v>
      </c>
      <c r="P2151" s="720" t="s">
        <v>5329</v>
      </c>
      <c r="Q2151" s="721">
        <v>7110022</v>
      </c>
      <c r="R2151" s="722">
        <v>9.4</v>
      </c>
      <c r="S2151" s="722">
        <f t="shared" si="347"/>
        <v>8.9099526066350716</v>
      </c>
      <c r="T2151" s="723">
        <v>5.5E-2</v>
      </c>
      <c r="U2151" s="1094"/>
      <c r="V2151" s="724">
        <f t="shared" si="352"/>
        <v>0</v>
      </c>
      <c r="W2151" s="725">
        <f t="shared" si="350"/>
        <v>0</v>
      </c>
      <c r="X2151" s="440"/>
      <c r="Y2151" s="440"/>
      <c r="Z2151" s="440"/>
      <c r="AA2151" s="440"/>
      <c r="AB2151" s="440"/>
      <c r="AC2151" s="421">
        <f t="shared" si="353"/>
        <v>0</v>
      </c>
      <c r="AD2151" s="422">
        <f>IF($AC$2430&lt;85,AC2151,AC2151-(AC2151*'EN-TÊTE DÉLÉGUES'!$C$37))</f>
        <v>0</v>
      </c>
      <c r="AE2151" s="423">
        <f t="shared" si="351"/>
        <v>5.5E-2</v>
      </c>
      <c r="AF2151" s="424">
        <f t="shared" si="348"/>
        <v>0</v>
      </c>
      <c r="AG2151" s="425">
        <f t="shared" si="349"/>
        <v>0</v>
      </c>
    </row>
    <row r="2152" spans="1:36" s="408" customFormat="1" ht="12" customHeight="1" x14ac:dyDescent="0.15">
      <c r="A2152" s="683">
        <v>9791036335921</v>
      </c>
      <c r="B2152" s="684"/>
      <c r="C2152" s="713" t="s">
        <v>725</v>
      </c>
      <c r="D2152" s="686" t="s">
        <v>274</v>
      </c>
      <c r="E2152" s="686" t="s">
        <v>274</v>
      </c>
      <c r="F2152" s="686" t="s">
        <v>1046</v>
      </c>
      <c r="G2152" s="686" t="s">
        <v>3503</v>
      </c>
      <c r="H2152" s="687">
        <f>VLOOKUP(A2152,'02.04.2024'!$A$2:$D$70989,3,FALSE)</f>
        <v>3010</v>
      </c>
      <c r="I2152" s="688"/>
      <c r="J2152" s="688">
        <v>200</v>
      </c>
      <c r="K2152" s="710"/>
      <c r="L2152" s="689"/>
      <c r="M2152" s="689">
        <v>44692</v>
      </c>
      <c r="N2152" s="689"/>
      <c r="O2152" s="690">
        <v>9791036335921</v>
      </c>
      <c r="P2152" s="691" t="s">
        <v>3502</v>
      </c>
      <c r="Q2152" s="690">
        <v>6197520</v>
      </c>
      <c r="R2152" s="692">
        <v>10.5</v>
      </c>
      <c r="S2152" s="692">
        <f t="shared" si="347"/>
        <v>9.9526066350710902</v>
      </c>
      <c r="T2152" s="693">
        <v>5.5E-2</v>
      </c>
      <c r="U2152" s="1083"/>
      <c r="V2152" s="694">
        <f t="shared" si="352"/>
        <v>0</v>
      </c>
      <c r="W2152" s="695">
        <f t="shared" si="350"/>
        <v>0</v>
      </c>
      <c r="X2152" s="402"/>
      <c r="Y2152" s="402"/>
      <c r="Z2152" s="402"/>
      <c r="AA2152" s="402"/>
      <c r="AB2152" s="402"/>
      <c r="AC2152" s="453">
        <f t="shared" si="353"/>
        <v>0</v>
      </c>
      <c r="AD2152" s="454">
        <f>IF($AC$2430&lt;85,AC2152,AC2152-(AC2152*'EN-TÊTE DÉLÉGUES'!$C$37))</f>
        <v>0</v>
      </c>
      <c r="AE2152" s="455">
        <f t="shared" si="351"/>
        <v>5.5E-2</v>
      </c>
      <c r="AF2152" s="456">
        <f t="shared" si="348"/>
        <v>0</v>
      </c>
      <c r="AG2152" s="457">
        <f t="shared" si="349"/>
        <v>0</v>
      </c>
    </row>
    <row r="2153" spans="1:36" s="446" customFormat="1" ht="12" customHeight="1" x14ac:dyDescent="0.15">
      <c r="A2153" s="715">
        <v>9791036343339</v>
      </c>
      <c r="B2153" s="726"/>
      <c r="C2153" s="717" t="s">
        <v>725</v>
      </c>
      <c r="D2153" s="717" t="s">
        <v>274</v>
      </c>
      <c r="E2153" s="717" t="s">
        <v>274</v>
      </c>
      <c r="F2153" s="717" t="s">
        <v>1046</v>
      </c>
      <c r="G2153" s="717" t="s">
        <v>4187</v>
      </c>
      <c r="H2153" s="718">
        <f>VLOOKUP(A2153,'02.04.2024'!$A$2:$D$70989,3,FALSE)</f>
        <v>2436</v>
      </c>
      <c r="I2153" s="716"/>
      <c r="J2153" s="716">
        <v>200</v>
      </c>
      <c r="K2153" s="719"/>
      <c r="L2153" s="735"/>
      <c r="M2153" s="719">
        <v>45084</v>
      </c>
      <c r="N2153" s="766" t="s">
        <v>1811</v>
      </c>
      <c r="O2153" s="715">
        <v>9791036343339</v>
      </c>
      <c r="P2153" s="719" t="s">
        <v>4186</v>
      </c>
      <c r="Q2153" s="729">
        <v>1354378</v>
      </c>
      <c r="R2153" s="736">
        <v>10.5</v>
      </c>
      <c r="S2153" s="722">
        <f t="shared" si="347"/>
        <v>9.9526066350710902</v>
      </c>
      <c r="T2153" s="767">
        <v>5.5E-2</v>
      </c>
      <c r="U2153" s="1094"/>
      <c r="V2153" s="724">
        <f t="shared" si="352"/>
        <v>0</v>
      </c>
      <c r="W2153" s="725">
        <f t="shared" si="350"/>
        <v>0</v>
      </c>
      <c r="X2153" s="440"/>
      <c r="Y2153" s="440"/>
      <c r="Z2153" s="440"/>
      <c r="AA2153" s="440"/>
      <c r="AB2153" s="440"/>
      <c r="AC2153" s="441">
        <f t="shared" si="353"/>
        <v>0</v>
      </c>
      <c r="AD2153" s="442">
        <f>IF($AC$2430&lt;85,AC2153,AC2153-(AC2153*'EN-TÊTE DÉLÉGUES'!$C$37))</f>
        <v>0</v>
      </c>
      <c r="AE2153" s="443">
        <f t="shared" si="351"/>
        <v>5.5E-2</v>
      </c>
      <c r="AF2153" s="444">
        <f t="shared" si="348"/>
        <v>0</v>
      </c>
      <c r="AG2153" s="445">
        <f t="shared" si="349"/>
        <v>0</v>
      </c>
    </row>
    <row r="2154" spans="1:36" ht="12" customHeight="1" x14ac:dyDescent="0.15">
      <c r="A2154" s="107">
        <v>9791036350061</v>
      </c>
      <c r="B2154" s="109"/>
      <c r="C2154" s="108" t="s">
        <v>725</v>
      </c>
      <c r="D2154" s="108" t="s">
        <v>274</v>
      </c>
      <c r="E2154" s="108" t="s">
        <v>274</v>
      </c>
      <c r="F2154" s="108" t="s">
        <v>1046</v>
      </c>
      <c r="G2154" s="108" t="s">
        <v>5346</v>
      </c>
      <c r="H2154" s="228">
        <f>VLOOKUP(A2154,'02.04.2024'!$A$2:$D$70989,3,FALSE)</f>
        <v>0</v>
      </c>
      <c r="I2154" s="109"/>
      <c r="J2154" s="109">
        <v>100</v>
      </c>
      <c r="K2154" s="110"/>
      <c r="L2154" s="110">
        <v>45434</v>
      </c>
      <c r="M2154" s="110"/>
      <c r="N2154" s="110" t="s">
        <v>1811</v>
      </c>
      <c r="O2154" s="107">
        <v>9791036350061</v>
      </c>
      <c r="P2154" s="201" t="s">
        <v>5347</v>
      </c>
      <c r="Q2154" s="202">
        <v>5221866</v>
      </c>
      <c r="R2154" s="125">
        <v>11.95</v>
      </c>
      <c r="S2154" s="125">
        <f t="shared" si="347"/>
        <v>11.327014218009479</v>
      </c>
      <c r="T2154" s="260">
        <v>5.5E-2</v>
      </c>
      <c r="U2154" s="1083"/>
      <c r="V2154" s="241">
        <f t="shared" si="352"/>
        <v>0</v>
      </c>
      <c r="W2154" s="237">
        <f t="shared" si="350"/>
        <v>0</v>
      </c>
      <c r="X2154" s="440"/>
      <c r="Y2154" s="440"/>
      <c r="Z2154" s="440"/>
      <c r="AA2154" s="440"/>
      <c r="AB2154" s="440"/>
      <c r="AC2154" s="441">
        <f t="shared" si="353"/>
        <v>0</v>
      </c>
      <c r="AD2154" s="442">
        <f>IF($AC$2430&lt;85,AC2154,AC2154-(AC2154*'EN-TÊTE DÉLÉGUES'!$C$37))</f>
        <v>0</v>
      </c>
      <c r="AE2154" s="443">
        <f t="shared" si="351"/>
        <v>5.5E-2</v>
      </c>
      <c r="AF2154" s="444">
        <f t="shared" si="348"/>
        <v>0</v>
      </c>
      <c r="AG2154" s="445">
        <f t="shared" si="349"/>
        <v>0</v>
      </c>
      <c r="AH2154" s="447"/>
      <c r="AI2154" s="447"/>
      <c r="AJ2154" s="447"/>
    </row>
    <row r="2155" spans="1:36" s="420" customFormat="1" ht="12" customHeight="1" x14ac:dyDescent="0.15">
      <c r="A2155" s="740">
        <v>9791036332944</v>
      </c>
      <c r="B2155" s="732"/>
      <c r="C2155" s="686" t="s">
        <v>696</v>
      </c>
      <c r="D2155" s="686" t="s">
        <v>274</v>
      </c>
      <c r="E2155" s="686" t="s">
        <v>274</v>
      </c>
      <c r="F2155" s="733" t="s">
        <v>3868</v>
      </c>
      <c r="G2155" s="733" t="s">
        <v>3869</v>
      </c>
      <c r="H2155" s="687">
        <f>VLOOKUP(A2155,'02.04.2024'!$A$2:$D$70989,3,FALSE)</f>
        <v>17</v>
      </c>
      <c r="I2155" s="741"/>
      <c r="J2155" s="741">
        <v>200</v>
      </c>
      <c r="K2155" s="742"/>
      <c r="L2155" s="742"/>
      <c r="M2155" s="743">
        <v>44846</v>
      </c>
      <c r="N2155" s="775"/>
      <c r="O2155" s="687">
        <v>9791036332944</v>
      </c>
      <c r="P2155" s="744" t="s">
        <v>3870</v>
      </c>
      <c r="Q2155" s="712">
        <v>4544376</v>
      </c>
      <c r="R2155" s="745">
        <v>10.5</v>
      </c>
      <c r="S2155" s="692">
        <f t="shared" si="347"/>
        <v>9.9526066350710902</v>
      </c>
      <c r="T2155" s="746">
        <v>5.5E-2</v>
      </c>
      <c r="U2155" s="1083"/>
      <c r="V2155" s="694">
        <f t="shared" si="352"/>
        <v>0</v>
      </c>
      <c r="W2155" s="695">
        <f t="shared" si="350"/>
        <v>0</v>
      </c>
      <c r="AC2155" s="453">
        <f t="shared" si="353"/>
        <v>0</v>
      </c>
      <c r="AD2155" s="454">
        <f>IF($AC$2430&lt;85,AC2155,AC2155-(AC2155*'EN-TÊTE DÉLÉGUES'!$C$37))</f>
        <v>0</v>
      </c>
      <c r="AE2155" s="455">
        <f t="shared" si="351"/>
        <v>5.5E-2</v>
      </c>
      <c r="AF2155" s="456">
        <f t="shared" si="348"/>
        <v>0</v>
      </c>
      <c r="AG2155" s="457">
        <f t="shared" si="349"/>
        <v>0</v>
      </c>
    </row>
    <row r="2156" spans="1:36" s="446" customFormat="1" ht="12" customHeight="1" x14ac:dyDescent="0.15">
      <c r="A2156" s="715">
        <v>9791036339363</v>
      </c>
      <c r="B2156" s="776"/>
      <c r="C2156" s="717" t="s">
        <v>696</v>
      </c>
      <c r="D2156" s="717" t="s">
        <v>274</v>
      </c>
      <c r="E2156" s="717" t="s">
        <v>274</v>
      </c>
      <c r="F2156" s="728" t="s">
        <v>3868</v>
      </c>
      <c r="G2156" s="717" t="s">
        <v>5049</v>
      </c>
      <c r="H2156" s="718">
        <f>VLOOKUP(A2156,'02.04.2024'!$A$2:$D$70989,3,FALSE)</f>
        <v>2946</v>
      </c>
      <c r="I2156" s="716"/>
      <c r="J2156" s="716">
        <v>200</v>
      </c>
      <c r="K2156" s="719"/>
      <c r="L2156" s="719"/>
      <c r="M2156" s="719">
        <v>45217</v>
      </c>
      <c r="N2156" s="719" t="s">
        <v>1811</v>
      </c>
      <c r="O2156" s="715">
        <v>9791036339363</v>
      </c>
      <c r="P2156" s="720" t="s">
        <v>4595</v>
      </c>
      <c r="Q2156" s="721">
        <v>7947656</v>
      </c>
      <c r="R2156" s="722">
        <v>10.5</v>
      </c>
      <c r="S2156" s="722">
        <f t="shared" si="347"/>
        <v>9.9526066350710902</v>
      </c>
      <c r="T2156" s="777">
        <v>5.5E-2</v>
      </c>
      <c r="U2156" s="1094"/>
      <c r="V2156" s="724">
        <f t="shared" si="352"/>
        <v>0</v>
      </c>
      <c r="W2156" s="725">
        <f t="shared" si="350"/>
        <v>0</v>
      </c>
      <c r="X2156" s="440"/>
      <c r="Y2156" s="440"/>
      <c r="Z2156" s="440"/>
      <c r="AA2156" s="440"/>
      <c r="AB2156" s="440"/>
      <c r="AC2156" s="441">
        <f t="shared" si="353"/>
        <v>0</v>
      </c>
      <c r="AD2156" s="442">
        <f>IF($AC$2430&lt;85,AC2156,AC2156-(AC2156*'EN-TÊTE DÉLÉGUES'!$C$37))</f>
        <v>0</v>
      </c>
      <c r="AE2156" s="443">
        <f t="shared" si="351"/>
        <v>5.5E-2</v>
      </c>
      <c r="AF2156" s="444">
        <f t="shared" si="348"/>
        <v>0</v>
      </c>
      <c r="AG2156" s="445">
        <f t="shared" si="349"/>
        <v>0</v>
      </c>
    </row>
    <row r="2157" spans="1:36" s="408" customFormat="1" ht="12" customHeight="1" x14ac:dyDescent="0.15">
      <c r="A2157" s="683">
        <v>9791036342134</v>
      </c>
      <c r="B2157" s="684"/>
      <c r="C2157" s="686" t="s">
        <v>696</v>
      </c>
      <c r="D2157" s="686" t="s">
        <v>274</v>
      </c>
      <c r="E2157" s="686" t="s">
        <v>3706</v>
      </c>
      <c r="F2157" s="686" t="s">
        <v>906</v>
      </c>
      <c r="G2157" s="686" t="s">
        <v>3488</v>
      </c>
      <c r="H2157" s="687">
        <f>VLOOKUP(A2157,'02.04.2024'!$A$2:$D$70989,3,FALSE)</f>
        <v>1196</v>
      </c>
      <c r="I2157" s="688"/>
      <c r="J2157" s="688">
        <v>200</v>
      </c>
      <c r="K2157" s="689"/>
      <c r="L2157" s="689"/>
      <c r="M2157" s="689">
        <v>44629</v>
      </c>
      <c r="N2157" s="689"/>
      <c r="O2157" s="690">
        <v>9791036342134</v>
      </c>
      <c r="P2157" s="711" t="s">
        <v>3485</v>
      </c>
      <c r="Q2157" s="712">
        <v>8581407</v>
      </c>
      <c r="R2157" s="692">
        <v>11.9</v>
      </c>
      <c r="S2157" s="692">
        <f t="shared" si="347"/>
        <v>11.279620853080569</v>
      </c>
      <c r="T2157" s="693">
        <v>5.5E-2</v>
      </c>
      <c r="U2157" s="1083"/>
      <c r="V2157" s="694">
        <f t="shared" si="352"/>
        <v>0</v>
      </c>
      <c r="W2157" s="695">
        <f t="shared" si="350"/>
        <v>0</v>
      </c>
      <c r="X2157" s="402"/>
      <c r="Y2157" s="402"/>
      <c r="Z2157" s="402"/>
      <c r="AA2157" s="402"/>
      <c r="AB2157" s="402"/>
      <c r="AC2157" s="403">
        <f t="shared" si="353"/>
        <v>0</v>
      </c>
      <c r="AD2157" s="404">
        <f>IF($AC$2430&lt;85,AC2157,AC2157-(AC2157*'EN-TÊTE DÉLÉGUES'!$C$37))</f>
        <v>0</v>
      </c>
      <c r="AE2157" s="405">
        <f t="shared" si="351"/>
        <v>5.5E-2</v>
      </c>
      <c r="AF2157" s="406">
        <f t="shared" si="348"/>
        <v>0</v>
      </c>
      <c r="AG2157" s="407">
        <f t="shared" si="349"/>
        <v>0</v>
      </c>
    </row>
    <row r="2158" spans="1:36" s="408" customFormat="1" ht="12" customHeight="1" x14ac:dyDescent="0.15">
      <c r="A2158" s="683">
        <v>9791036345432</v>
      </c>
      <c r="B2158" s="684"/>
      <c r="C2158" s="686" t="s">
        <v>696</v>
      </c>
      <c r="D2158" s="686" t="s">
        <v>274</v>
      </c>
      <c r="E2158" s="686" t="s">
        <v>274</v>
      </c>
      <c r="F2158" s="686" t="s">
        <v>906</v>
      </c>
      <c r="G2158" s="686" t="s">
        <v>3447</v>
      </c>
      <c r="H2158" s="687">
        <f>VLOOKUP(A2158,'02.04.2024'!$A$2:$D$70989,3,FALSE)</f>
        <v>690</v>
      </c>
      <c r="I2158" s="688"/>
      <c r="J2158" s="688">
        <v>200</v>
      </c>
      <c r="K2158" s="689"/>
      <c r="L2158" s="689"/>
      <c r="M2158" s="689">
        <v>44671</v>
      </c>
      <c r="N2158" s="689"/>
      <c r="O2158" s="690">
        <v>9791036345432</v>
      </c>
      <c r="P2158" s="711" t="s">
        <v>3448</v>
      </c>
      <c r="Q2158" s="712">
        <v>2817030</v>
      </c>
      <c r="R2158" s="692">
        <v>11.9</v>
      </c>
      <c r="S2158" s="692">
        <f t="shared" si="347"/>
        <v>11.279620853080569</v>
      </c>
      <c r="T2158" s="693">
        <v>5.5E-2</v>
      </c>
      <c r="U2158" s="1083"/>
      <c r="V2158" s="694">
        <f t="shared" si="352"/>
        <v>0</v>
      </c>
      <c r="W2158" s="695">
        <f t="shared" si="350"/>
        <v>0</v>
      </c>
      <c r="X2158" s="402"/>
      <c r="Y2158" s="402"/>
      <c r="Z2158" s="402"/>
      <c r="AA2158" s="402"/>
      <c r="AB2158" s="402"/>
      <c r="AC2158" s="403">
        <f t="shared" si="353"/>
        <v>0</v>
      </c>
      <c r="AD2158" s="404">
        <f>IF($AC$2430&lt;85,AC2158,AC2158-(AC2158*'EN-TÊTE DÉLÉGUES'!$C$37))</f>
        <v>0</v>
      </c>
      <c r="AE2158" s="405">
        <f t="shared" si="351"/>
        <v>5.5E-2</v>
      </c>
      <c r="AF2158" s="406">
        <f t="shared" si="348"/>
        <v>0</v>
      </c>
      <c r="AG2158" s="407">
        <f t="shared" si="349"/>
        <v>0</v>
      </c>
    </row>
    <row r="2159" spans="1:36" s="408" customFormat="1" ht="12" customHeight="1" x14ac:dyDescent="0.15">
      <c r="A2159" s="683">
        <v>9791036345425</v>
      </c>
      <c r="B2159" s="684"/>
      <c r="C2159" s="686" t="s">
        <v>696</v>
      </c>
      <c r="D2159" s="686" t="s">
        <v>274</v>
      </c>
      <c r="E2159" s="686" t="s">
        <v>274</v>
      </c>
      <c r="F2159" s="686" t="s">
        <v>906</v>
      </c>
      <c r="G2159" s="686" t="s">
        <v>3487</v>
      </c>
      <c r="H2159" s="687">
        <f>VLOOKUP(A2159,'02.04.2024'!$A$2:$D$70989,3,FALSE)</f>
        <v>895</v>
      </c>
      <c r="I2159" s="688"/>
      <c r="J2159" s="688">
        <v>200</v>
      </c>
      <c r="K2159" s="689"/>
      <c r="L2159" s="689"/>
      <c r="M2159" s="689">
        <v>44734</v>
      </c>
      <c r="N2159" s="689"/>
      <c r="O2159" s="690">
        <v>9791036345425</v>
      </c>
      <c r="P2159" s="691" t="s">
        <v>3486</v>
      </c>
      <c r="Q2159" s="690">
        <v>2816537</v>
      </c>
      <c r="R2159" s="692">
        <v>12.5</v>
      </c>
      <c r="S2159" s="692">
        <f t="shared" si="347"/>
        <v>11.848341232227488</v>
      </c>
      <c r="T2159" s="693">
        <v>5.5E-2</v>
      </c>
      <c r="U2159" s="1083"/>
      <c r="V2159" s="694">
        <f t="shared" si="352"/>
        <v>0</v>
      </c>
      <c r="W2159" s="695">
        <f t="shared" si="350"/>
        <v>0</v>
      </c>
      <c r="X2159" s="402"/>
      <c r="Y2159" s="402"/>
      <c r="Z2159" s="402"/>
      <c r="AA2159" s="402"/>
      <c r="AB2159" s="402"/>
      <c r="AC2159" s="453">
        <f t="shared" si="353"/>
        <v>0</v>
      </c>
      <c r="AD2159" s="454">
        <f>IF($AC$2430&lt;85,AC2159,AC2159-(AC2159*'EN-TÊTE DÉLÉGUES'!$C$37))</f>
        <v>0</v>
      </c>
      <c r="AE2159" s="455">
        <f t="shared" si="351"/>
        <v>5.5E-2</v>
      </c>
      <c r="AF2159" s="456">
        <f t="shared" si="348"/>
        <v>0</v>
      </c>
      <c r="AG2159" s="457">
        <f t="shared" si="349"/>
        <v>0</v>
      </c>
    </row>
    <row r="2160" spans="1:36" s="420" customFormat="1" ht="12" customHeight="1" x14ac:dyDescent="0.15">
      <c r="A2160" s="740">
        <v>9791036351815</v>
      </c>
      <c r="B2160" s="684"/>
      <c r="C2160" s="686" t="s">
        <v>696</v>
      </c>
      <c r="D2160" s="686" t="s">
        <v>274</v>
      </c>
      <c r="E2160" s="686" t="s">
        <v>274</v>
      </c>
      <c r="F2160" s="686" t="s">
        <v>906</v>
      </c>
      <c r="G2160" s="733" t="s">
        <v>3864</v>
      </c>
      <c r="H2160" s="687">
        <f>VLOOKUP(A2160,'02.04.2024'!$A$2:$D$70989,3,FALSE)</f>
        <v>1332</v>
      </c>
      <c r="I2160" s="741"/>
      <c r="J2160" s="741">
        <v>200</v>
      </c>
      <c r="K2160" s="742"/>
      <c r="L2160" s="742"/>
      <c r="M2160" s="743">
        <v>44930</v>
      </c>
      <c r="N2160" s="775"/>
      <c r="O2160" s="687">
        <v>9791036351815</v>
      </c>
      <c r="P2160" s="744" t="s">
        <v>3865</v>
      </c>
      <c r="Q2160" s="712">
        <v>5793733</v>
      </c>
      <c r="R2160" s="745">
        <v>12.5</v>
      </c>
      <c r="S2160" s="692">
        <f t="shared" si="347"/>
        <v>11.848341232227488</v>
      </c>
      <c r="T2160" s="746">
        <v>5.5E-2</v>
      </c>
      <c r="U2160" s="1083"/>
      <c r="V2160" s="694">
        <f t="shared" si="352"/>
        <v>0</v>
      </c>
      <c r="W2160" s="695">
        <f t="shared" si="350"/>
        <v>0</v>
      </c>
      <c r="AC2160" s="453">
        <f t="shared" si="353"/>
        <v>0</v>
      </c>
      <c r="AD2160" s="454">
        <f>IF($AC$2430&lt;85,AC2160,AC2160-(AC2160*'EN-TÊTE DÉLÉGUES'!$C$37))</f>
        <v>0</v>
      </c>
      <c r="AE2160" s="455">
        <f t="shared" si="351"/>
        <v>5.5E-2</v>
      </c>
      <c r="AF2160" s="456">
        <f t="shared" si="348"/>
        <v>0</v>
      </c>
      <c r="AG2160" s="457">
        <f t="shared" si="349"/>
        <v>0</v>
      </c>
    </row>
    <row r="2161" spans="1:33" s="446" customFormat="1" ht="12" customHeight="1" x14ac:dyDescent="0.15">
      <c r="A2161" s="715">
        <v>9791036351839</v>
      </c>
      <c r="B2161" s="716"/>
      <c r="C2161" s="717" t="s">
        <v>696</v>
      </c>
      <c r="D2161" s="717" t="s">
        <v>274</v>
      </c>
      <c r="E2161" s="717" t="s">
        <v>274</v>
      </c>
      <c r="F2161" s="717" t="s">
        <v>906</v>
      </c>
      <c r="G2161" s="717" t="s">
        <v>5320</v>
      </c>
      <c r="H2161" s="718">
        <f>VLOOKUP(A2161,'02.04.2024'!$A$2:$D$70989,3,FALSE)</f>
        <v>1313</v>
      </c>
      <c r="I2161" s="716"/>
      <c r="J2161" s="716">
        <v>200</v>
      </c>
      <c r="K2161" s="719"/>
      <c r="L2161" s="719"/>
      <c r="M2161" s="719">
        <v>45301</v>
      </c>
      <c r="N2161" s="719" t="s">
        <v>1811</v>
      </c>
      <c r="O2161" s="715">
        <v>9791036351839</v>
      </c>
      <c r="P2161" s="720" t="s">
        <v>4973</v>
      </c>
      <c r="Q2161" s="721">
        <v>5795333</v>
      </c>
      <c r="R2161" s="722">
        <v>12.5</v>
      </c>
      <c r="S2161" s="722">
        <f t="shared" si="347"/>
        <v>11.848341232227488</v>
      </c>
      <c r="T2161" s="723">
        <v>5.5E-2</v>
      </c>
      <c r="U2161" s="1094"/>
      <c r="V2161" s="724">
        <f t="shared" si="352"/>
        <v>0</v>
      </c>
      <c r="W2161" s="725">
        <f t="shared" si="350"/>
        <v>0</v>
      </c>
      <c r="X2161" s="588"/>
      <c r="Y2161" s="588"/>
      <c r="Z2161" s="588"/>
      <c r="AA2161" s="588"/>
      <c r="AB2161" s="588"/>
      <c r="AC2161" s="441">
        <f t="shared" si="353"/>
        <v>0</v>
      </c>
      <c r="AD2161" s="442">
        <f>IF($AC$2430&lt;85,AC2161,AC2161-(AC2161*'EN-TÊTE DÉLÉGUES'!$C$37))</f>
        <v>0</v>
      </c>
      <c r="AE2161" s="443">
        <f t="shared" si="351"/>
        <v>5.5E-2</v>
      </c>
      <c r="AF2161" s="444">
        <f t="shared" si="348"/>
        <v>0</v>
      </c>
      <c r="AG2161" s="445">
        <f t="shared" si="349"/>
        <v>0</v>
      </c>
    </row>
    <row r="2162" spans="1:33" s="408" customFormat="1" ht="12" customHeight="1" x14ac:dyDescent="0.15">
      <c r="A2162" s="683">
        <v>9791036338014</v>
      </c>
      <c r="B2162" s="684"/>
      <c r="C2162" s="686" t="s">
        <v>696</v>
      </c>
      <c r="D2162" s="686" t="s">
        <v>274</v>
      </c>
      <c r="E2162" s="686" t="s">
        <v>3706</v>
      </c>
      <c r="F2162" s="686" t="s">
        <v>906</v>
      </c>
      <c r="G2162" s="686" t="s">
        <v>3490</v>
      </c>
      <c r="H2162" s="687">
        <f>VLOOKUP(A2162,'02.04.2024'!$A$2:$D$70989,3,FALSE)</f>
        <v>3027</v>
      </c>
      <c r="I2162" s="688"/>
      <c r="J2162" s="688">
        <v>200</v>
      </c>
      <c r="K2162" s="689"/>
      <c r="L2162" s="689"/>
      <c r="M2162" s="689">
        <v>44629</v>
      </c>
      <c r="N2162" s="689"/>
      <c r="O2162" s="690">
        <v>9791036338014</v>
      </c>
      <c r="P2162" s="691" t="s">
        <v>3489</v>
      </c>
      <c r="Q2162" s="690">
        <v>6817486</v>
      </c>
      <c r="R2162" s="692">
        <v>12.5</v>
      </c>
      <c r="S2162" s="692">
        <f t="shared" ref="S2162:S2225" si="354">R2162/(1+T2162)</f>
        <v>11.848341232227488</v>
      </c>
      <c r="T2162" s="693">
        <v>5.5E-2</v>
      </c>
      <c r="U2162" s="1083"/>
      <c r="V2162" s="694">
        <f t="shared" si="352"/>
        <v>0</v>
      </c>
      <c r="W2162" s="695">
        <f t="shared" si="350"/>
        <v>0</v>
      </c>
      <c r="X2162" s="402"/>
      <c r="Y2162" s="402"/>
      <c r="Z2162" s="402"/>
      <c r="AA2162" s="402"/>
      <c r="AB2162" s="402"/>
      <c r="AC2162" s="403">
        <f t="shared" si="353"/>
        <v>0</v>
      </c>
      <c r="AD2162" s="404">
        <f>IF($AC$2430&lt;85,AC2162,AC2162-(AC2162*'EN-TÊTE DÉLÉGUES'!$C$37))</f>
        <v>0</v>
      </c>
      <c r="AE2162" s="405">
        <f t="shared" si="351"/>
        <v>5.5E-2</v>
      </c>
      <c r="AF2162" s="406">
        <f t="shared" si="348"/>
        <v>0</v>
      </c>
      <c r="AG2162" s="407">
        <f t="shared" si="349"/>
        <v>0</v>
      </c>
    </row>
    <row r="2163" spans="1:33" s="408" customFormat="1" ht="12" customHeight="1" x14ac:dyDescent="0.15">
      <c r="A2163" s="683">
        <v>9782747072496</v>
      </c>
      <c r="B2163" s="684"/>
      <c r="C2163" s="686" t="s">
        <v>696</v>
      </c>
      <c r="D2163" s="686" t="s">
        <v>274</v>
      </c>
      <c r="E2163" s="686" t="s">
        <v>274</v>
      </c>
      <c r="F2163" s="686" t="s">
        <v>165</v>
      </c>
      <c r="G2163" s="686" t="s">
        <v>1239</v>
      </c>
      <c r="H2163" s="687">
        <f>VLOOKUP(A2163,'02.04.2024'!$A$2:$D$70989,3,FALSE)</f>
        <v>37</v>
      </c>
      <c r="I2163" s="688"/>
      <c r="J2163" s="688">
        <v>300</v>
      </c>
      <c r="K2163" s="689"/>
      <c r="L2163" s="689"/>
      <c r="M2163" s="689">
        <v>42739</v>
      </c>
      <c r="N2163" s="689"/>
      <c r="O2163" s="690">
        <v>9782747072496</v>
      </c>
      <c r="P2163" s="691" t="s">
        <v>318</v>
      </c>
      <c r="Q2163" s="690">
        <v>5408153</v>
      </c>
      <c r="R2163" s="692">
        <v>10.5</v>
      </c>
      <c r="S2163" s="692">
        <f t="shared" si="354"/>
        <v>9.9526066350710902</v>
      </c>
      <c r="T2163" s="693">
        <v>5.5E-2</v>
      </c>
      <c r="U2163" s="1083"/>
      <c r="V2163" s="694">
        <f t="shared" si="352"/>
        <v>0</v>
      </c>
      <c r="W2163" s="695">
        <f t="shared" si="350"/>
        <v>0</v>
      </c>
      <c r="X2163" s="402"/>
      <c r="Y2163" s="402"/>
      <c r="Z2163" s="402"/>
      <c r="AA2163" s="402"/>
      <c r="AB2163" s="402"/>
      <c r="AC2163" s="403">
        <f t="shared" si="353"/>
        <v>0</v>
      </c>
      <c r="AD2163" s="404">
        <f>IF($AC$2430&lt;85,AC2163,AC2163-(AC2163*'EN-TÊTE DÉLÉGUES'!$C$37))</f>
        <v>0</v>
      </c>
      <c r="AE2163" s="405">
        <f t="shared" si="351"/>
        <v>5.5E-2</v>
      </c>
      <c r="AF2163" s="406">
        <f t="shared" ref="AF2163:AF2226" si="355">+AD2163*AE2163</f>
        <v>0</v>
      </c>
      <c r="AG2163" s="407">
        <f t="shared" ref="AG2163:AG2226" si="356">+AD2163+AF2163</f>
        <v>0</v>
      </c>
    </row>
    <row r="2164" spans="1:33" s="408" customFormat="1" ht="12" customHeight="1" x14ac:dyDescent="0.15">
      <c r="A2164" s="683">
        <v>9782747085939</v>
      </c>
      <c r="B2164" s="684"/>
      <c r="C2164" s="686" t="s">
        <v>696</v>
      </c>
      <c r="D2164" s="686" t="s">
        <v>274</v>
      </c>
      <c r="E2164" s="686" t="s">
        <v>274</v>
      </c>
      <c r="F2164" s="686" t="s">
        <v>165</v>
      </c>
      <c r="G2164" s="686" t="s">
        <v>905</v>
      </c>
      <c r="H2164" s="687">
        <f>VLOOKUP(A2164,'02.04.2024'!$A$2:$D$70989,3,FALSE)</f>
        <v>115</v>
      </c>
      <c r="I2164" s="688"/>
      <c r="J2164" s="712">
        <v>300</v>
      </c>
      <c r="K2164" s="689"/>
      <c r="L2164" s="689"/>
      <c r="M2164" s="689">
        <v>43103</v>
      </c>
      <c r="N2164" s="689"/>
      <c r="O2164" s="690">
        <v>9782747085939</v>
      </c>
      <c r="P2164" s="711" t="s">
        <v>493</v>
      </c>
      <c r="Q2164" s="690">
        <v>7887884</v>
      </c>
      <c r="R2164" s="692">
        <v>10.5</v>
      </c>
      <c r="S2164" s="692">
        <f t="shared" si="354"/>
        <v>9.9526066350710902</v>
      </c>
      <c r="T2164" s="693">
        <v>5.5E-2</v>
      </c>
      <c r="U2164" s="1083"/>
      <c r="V2164" s="694">
        <f t="shared" si="352"/>
        <v>0</v>
      </c>
      <c r="W2164" s="695">
        <f t="shared" si="350"/>
        <v>0</v>
      </c>
      <c r="X2164" s="402"/>
      <c r="Y2164" s="402"/>
      <c r="Z2164" s="402"/>
      <c r="AA2164" s="402"/>
      <c r="AB2164" s="402"/>
      <c r="AC2164" s="403">
        <f t="shared" si="353"/>
        <v>0</v>
      </c>
      <c r="AD2164" s="404">
        <f>IF($AC$2430&lt;85,AC2164,AC2164-(AC2164*'EN-TÊTE DÉLÉGUES'!$C$37))</f>
        <v>0</v>
      </c>
      <c r="AE2164" s="405">
        <f t="shared" si="351"/>
        <v>5.5E-2</v>
      </c>
      <c r="AF2164" s="406">
        <f t="shared" si="355"/>
        <v>0</v>
      </c>
      <c r="AG2164" s="407">
        <f t="shared" si="356"/>
        <v>0</v>
      </c>
    </row>
    <row r="2165" spans="1:33" s="408" customFormat="1" ht="12" customHeight="1" x14ac:dyDescent="0.15">
      <c r="A2165" s="683">
        <v>9791036304804</v>
      </c>
      <c r="B2165" s="684"/>
      <c r="C2165" s="686" t="s">
        <v>696</v>
      </c>
      <c r="D2165" s="686" t="s">
        <v>274</v>
      </c>
      <c r="E2165" s="686" t="s">
        <v>274</v>
      </c>
      <c r="F2165" s="686" t="s">
        <v>906</v>
      </c>
      <c r="G2165" s="686" t="s">
        <v>1161</v>
      </c>
      <c r="H2165" s="687">
        <f>VLOOKUP(A2165,'02.04.2024'!$A$2:$D$70989,3,FALSE)</f>
        <v>133</v>
      </c>
      <c r="I2165" s="688"/>
      <c r="J2165" s="688">
        <v>300</v>
      </c>
      <c r="K2165" s="689"/>
      <c r="L2165" s="689"/>
      <c r="M2165" s="689">
        <v>43481</v>
      </c>
      <c r="N2165" s="689"/>
      <c r="O2165" s="690">
        <v>9791036304804</v>
      </c>
      <c r="P2165" s="691" t="s">
        <v>929</v>
      </c>
      <c r="Q2165" s="690">
        <v>5686569</v>
      </c>
      <c r="R2165" s="692">
        <v>10.5</v>
      </c>
      <c r="S2165" s="692">
        <f t="shared" si="354"/>
        <v>9.9526066350710902</v>
      </c>
      <c r="T2165" s="693">
        <v>5.5E-2</v>
      </c>
      <c r="U2165" s="1083"/>
      <c r="V2165" s="694">
        <f t="shared" si="352"/>
        <v>0</v>
      </c>
      <c r="W2165" s="695">
        <f t="shared" si="350"/>
        <v>0</v>
      </c>
      <c r="X2165" s="402"/>
      <c r="Y2165" s="402"/>
      <c r="Z2165" s="402"/>
      <c r="AA2165" s="402"/>
      <c r="AB2165" s="402"/>
      <c r="AC2165" s="403">
        <f t="shared" si="353"/>
        <v>0</v>
      </c>
      <c r="AD2165" s="404">
        <f>IF($AC$2430&lt;85,AC2165,AC2165-(AC2165*'EN-TÊTE DÉLÉGUES'!$C$37))</f>
        <v>0</v>
      </c>
      <c r="AE2165" s="405">
        <f t="shared" si="351"/>
        <v>5.5E-2</v>
      </c>
      <c r="AF2165" s="406">
        <f t="shared" si="355"/>
        <v>0</v>
      </c>
      <c r="AG2165" s="407">
        <f t="shared" si="356"/>
        <v>0</v>
      </c>
    </row>
    <row r="2166" spans="1:33" s="408" customFormat="1" ht="12" customHeight="1" x14ac:dyDescent="0.15">
      <c r="A2166" s="683">
        <v>9782747055512</v>
      </c>
      <c r="B2166" s="684"/>
      <c r="C2166" s="686" t="s">
        <v>696</v>
      </c>
      <c r="D2166" s="686" t="s">
        <v>274</v>
      </c>
      <c r="E2166" s="686" t="s">
        <v>274</v>
      </c>
      <c r="F2166" s="686" t="s">
        <v>904</v>
      </c>
      <c r="G2166" s="686" t="s">
        <v>1238</v>
      </c>
      <c r="H2166" s="687">
        <f>VLOOKUP(A2166,'02.04.2024'!$A$2:$D$70989,3,FALSE)</f>
        <v>366</v>
      </c>
      <c r="I2166" s="688"/>
      <c r="J2166" s="688">
        <v>200</v>
      </c>
      <c r="K2166" s="689"/>
      <c r="L2166" s="689"/>
      <c r="M2166" s="689">
        <v>42011</v>
      </c>
      <c r="N2166" s="689"/>
      <c r="O2166" s="690">
        <v>9782747055512</v>
      </c>
      <c r="P2166" s="691" t="s">
        <v>166</v>
      </c>
      <c r="Q2166" s="690">
        <v>6822296</v>
      </c>
      <c r="R2166" s="692">
        <v>10.5</v>
      </c>
      <c r="S2166" s="692">
        <f t="shared" si="354"/>
        <v>9.9526066350710902</v>
      </c>
      <c r="T2166" s="693">
        <v>5.5E-2</v>
      </c>
      <c r="U2166" s="1083"/>
      <c r="V2166" s="694">
        <f t="shared" si="352"/>
        <v>0</v>
      </c>
      <c r="W2166" s="695">
        <f t="shared" si="350"/>
        <v>0</v>
      </c>
      <c r="X2166" s="402"/>
      <c r="Y2166" s="402"/>
      <c r="Z2166" s="402"/>
      <c r="AA2166" s="402"/>
      <c r="AB2166" s="402"/>
      <c r="AC2166" s="403">
        <f t="shared" si="353"/>
        <v>0</v>
      </c>
      <c r="AD2166" s="404">
        <f>IF($AC$2430&lt;85,AC2166,AC2166-(AC2166*'EN-TÊTE DÉLÉGUES'!$C$37))</f>
        <v>0</v>
      </c>
      <c r="AE2166" s="405">
        <f t="shared" si="351"/>
        <v>5.5E-2</v>
      </c>
      <c r="AF2166" s="406">
        <f t="shared" si="355"/>
        <v>0</v>
      </c>
      <c r="AG2166" s="407">
        <f t="shared" si="356"/>
        <v>0</v>
      </c>
    </row>
    <row r="2167" spans="1:33" s="408" customFormat="1" ht="12" customHeight="1" x14ac:dyDescent="0.15">
      <c r="A2167" s="683">
        <v>9791036340697</v>
      </c>
      <c r="B2167" s="684"/>
      <c r="C2167" s="686" t="s">
        <v>696</v>
      </c>
      <c r="D2167" s="686" t="s">
        <v>3442</v>
      </c>
      <c r="E2167" s="686" t="s">
        <v>3442</v>
      </c>
      <c r="F2167" s="686" t="s">
        <v>77</v>
      </c>
      <c r="G2167" s="686" t="s">
        <v>907</v>
      </c>
      <c r="H2167" s="687">
        <f>VLOOKUP(A2167,'02.04.2024'!$A$2:$D$70989,3,FALSE)</f>
        <v>1011</v>
      </c>
      <c r="I2167" s="688"/>
      <c r="J2167" s="688">
        <v>200</v>
      </c>
      <c r="K2167" s="689"/>
      <c r="L2167" s="689"/>
      <c r="M2167" s="689">
        <v>44580</v>
      </c>
      <c r="N2167" s="689"/>
      <c r="O2167" s="690">
        <v>9791036340697</v>
      </c>
      <c r="P2167" s="711" t="s">
        <v>3451</v>
      </c>
      <c r="Q2167" s="712">
        <v>8283330</v>
      </c>
      <c r="R2167" s="692">
        <v>9.9499999999999993</v>
      </c>
      <c r="S2167" s="692">
        <f t="shared" si="354"/>
        <v>9.4312796208530809</v>
      </c>
      <c r="T2167" s="693">
        <v>5.5E-2</v>
      </c>
      <c r="U2167" s="1083"/>
      <c r="V2167" s="694">
        <f t="shared" si="352"/>
        <v>0</v>
      </c>
      <c r="W2167" s="695">
        <f t="shared" si="350"/>
        <v>0</v>
      </c>
      <c r="X2167" s="402"/>
      <c r="Y2167" s="402"/>
      <c r="Z2167" s="402"/>
      <c r="AA2167" s="402"/>
      <c r="AB2167" s="402"/>
      <c r="AC2167" s="421">
        <f t="shared" si="353"/>
        <v>0</v>
      </c>
      <c r="AD2167" s="422">
        <f>IF($AC$2430&lt;85,AC2167,AC2167-(AC2167*'EN-TÊTE DÉLÉGUES'!$C$37))</f>
        <v>0</v>
      </c>
      <c r="AE2167" s="423">
        <f t="shared" si="351"/>
        <v>5.5E-2</v>
      </c>
      <c r="AF2167" s="424">
        <f t="shared" si="355"/>
        <v>0</v>
      </c>
      <c r="AG2167" s="425">
        <f t="shared" si="356"/>
        <v>0</v>
      </c>
    </row>
    <row r="2168" spans="1:33" s="408" customFormat="1" ht="12" customHeight="1" x14ac:dyDescent="0.15">
      <c r="A2168" s="683">
        <v>9791036342028</v>
      </c>
      <c r="B2168" s="684"/>
      <c r="C2168" s="686" t="s">
        <v>696</v>
      </c>
      <c r="D2168" s="686" t="s">
        <v>3442</v>
      </c>
      <c r="E2168" s="686" t="s">
        <v>3442</v>
      </c>
      <c r="F2168" s="686" t="s">
        <v>77</v>
      </c>
      <c r="G2168" s="686" t="s">
        <v>3492</v>
      </c>
      <c r="H2168" s="687">
        <f>VLOOKUP(A2168,'02.04.2024'!$A$2:$D$70989,3,FALSE)</f>
        <v>187</v>
      </c>
      <c r="I2168" s="688"/>
      <c r="J2168" s="688">
        <v>200</v>
      </c>
      <c r="K2168" s="689"/>
      <c r="L2168" s="689"/>
      <c r="M2168" s="689">
        <v>44720</v>
      </c>
      <c r="N2168" s="689"/>
      <c r="O2168" s="690">
        <v>9791036342028</v>
      </c>
      <c r="P2168" s="691" t="s">
        <v>3491</v>
      </c>
      <c r="Q2168" s="690">
        <v>8490993</v>
      </c>
      <c r="R2168" s="692">
        <v>9.9499999999999993</v>
      </c>
      <c r="S2168" s="692">
        <f t="shared" si="354"/>
        <v>9.4312796208530809</v>
      </c>
      <c r="T2168" s="693">
        <v>5.5E-2</v>
      </c>
      <c r="U2168" s="1083"/>
      <c r="V2168" s="694">
        <f t="shared" si="352"/>
        <v>0</v>
      </c>
      <c r="W2168" s="695">
        <f t="shared" si="350"/>
        <v>0</v>
      </c>
      <c r="X2168" s="402"/>
      <c r="Y2168" s="402"/>
      <c r="Z2168" s="402"/>
      <c r="AA2168" s="402"/>
      <c r="AB2168" s="402"/>
      <c r="AC2168" s="421">
        <f t="shared" si="353"/>
        <v>0</v>
      </c>
      <c r="AD2168" s="422">
        <f>IF($AC$2430&lt;85,AC2168,AC2168-(AC2168*'EN-TÊTE DÉLÉGUES'!$C$37))</f>
        <v>0</v>
      </c>
      <c r="AE2168" s="423">
        <f t="shared" si="351"/>
        <v>5.5E-2</v>
      </c>
      <c r="AF2168" s="424">
        <f t="shared" si="355"/>
        <v>0</v>
      </c>
      <c r="AG2168" s="425">
        <f t="shared" si="356"/>
        <v>0</v>
      </c>
    </row>
    <row r="2169" spans="1:33" s="408" customFormat="1" ht="12" customHeight="1" x14ac:dyDescent="0.15">
      <c r="A2169" s="683">
        <v>9791036343315</v>
      </c>
      <c r="B2169" s="684"/>
      <c r="C2169" s="685" t="s">
        <v>696</v>
      </c>
      <c r="D2169" s="686" t="s">
        <v>3442</v>
      </c>
      <c r="E2169" s="686" t="s">
        <v>3442</v>
      </c>
      <c r="F2169" s="686" t="s">
        <v>77</v>
      </c>
      <c r="G2169" s="686" t="s">
        <v>908</v>
      </c>
      <c r="H2169" s="687">
        <f>VLOOKUP(A2169,'02.04.2024'!$A$2:$D$70989,3,FALSE)</f>
        <v>3086</v>
      </c>
      <c r="I2169" s="688"/>
      <c r="J2169" s="688">
        <v>200</v>
      </c>
      <c r="K2169" s="689"/>
      <c r="L2169" s="689"/>
      <c r="M2169" s="689">
        <v>44804</v>
      </c>
      <c r="N2169" s="689"/>
      <c r="O2169" s="690">
        <v>9791036343315</v>
      </c>
      <c r="P2169" s="691" t="s">
        <v>3715</v>
      </c>
      <c r="Q2169" s="690">
        <v>1354255</v>
      </c>
      <c r="R2169" s="692">
        <v>12.5</v>
      </c>
      <c r="S2169" s="692">
        <f t="shared" si="354"/>
        <v>11.848341232227488</v>
      </c>
      <c r="T2169" s="693">
        <v>5.5E-2</v>
      </c>
      <c r="U2169" s="1083"/>
      <c r="V2169" s="694">
        <f t="shared" si="352"/>
        <v>0</v>
      </c>
      <c r="W2169" s="695">
        <f t="shared" si="350"/>
        <v>0</v>
      </c>
      <c r="X2169" s="402"/>
      <c r="Y2169" s="402"/>
      <c r="Z2169" s="402"/>
      <c r="AA2169" s="402"/>
      <c r="AB2169" s="603"/>
      <c r="AC2169" s="453">
        <f t="shared" si="353"/>
        <v>0</v>
      </c>
      <c r="AD2169" s="454">
        <f>IF($AC$2430&lt;85,AC2169,AC2169-(AC2169*'EN-TÊTE DÉLÉGUES'!$C$37))</f>
        <v>0</v>
      </c>
      <c r="AE2169" s="455">
        <f t="shared" si="351"/>
        <v>5.5E-2</v>
      </c>
      <c r="AF2169" s="456">
        <f t="shared" si="355"/>
        <v>0</v>
      </c>
      <c r="AG2169" s="457">
        <f t="shared" si="356"/>
        <v>0</v>
      </c>
    </row>
    <row r="2170" spans="1:33" s="420" customFormat="1" ht="12" customHeight="1" x14ac:dyDescent="0.15">
      <c r="A2170" s="740">
        <v>9791036343322</v>
      </c>
      <c r="B2170" s="732"/>
      <c r="C2170" s="685" t="s">
        <v>696</v>
      </c>
      <c r="D2170" s="686" t="s">
        <v>3442</v>
      </c>
      <c r="E2170" s="686" t="s">
        <v>3442</v>
      </c>
      <c r="F2170" s="686" t="s">
        <v>77</v>
      </c>
      <c r="G2170" s="733" t="s">
        <v>3871</v>
      </c>
      <c r="H2170" s="687">
        <f>VLOOKUP(A2170,'02.04.2024'!$A$2:$D$70989,3,FALSE)</f>
        <v>3797</v>
      </c>
      <c r="I2170" s="741"/>
      <c r="J2170" s="741">
        <v>200</v>
      </c>
      <c r="K2170" s="742"/>
      <c r="L2170" s="742"/>
      <c r="M2170" s="743">
        <v>44839</v>
      </c>
      <c r="N2170" s="775"/>
      <c r="O2170" s="687">
        <v>9791036343322</v>
      </c>
      <c r="P2170" s="744" t="s">
        <v>3872</v>
      </c>
      <c r="Q2170" s="712">
        <v>1357059</v>
      </c>
      <c r="R2170" s="745">
        <v>12.5</v>
      </c>
      <c r="S2170" s="692">
        <f t="shared" si="354"/>
        <v>11.848341232227488</v>
      </c>
      <c r="T2170" s="746">
        <v>5.5E-2</v>
      </c>
      <c r="U2170" s="1083"/>
      <c r="V2170" s="694">
        <f t="shared" si="352"/>
        <v>0</v>
      </c>
      <c r="W2170" s="695">
        <f t="shared" si="350"/>
        <v>0</v>
      </c>
      <c r="AC2170" s="453">
        <f t="shared" si="353"/>
        <v>0</v>
      </c>
      <c r="AD2170" s="454">
        <f>IF($AC$2430&lt;85,AC2170,AC2170-(AC2170*'EN-TÊTE DÉLÉGUES'!$C$37))</f>
        <v>0</v>
      </c>
      <c r="AE2170" s="455">
        <f t="shared" si="351"/>
        <v>5.5E-2</v>
      </c>
      <c r="AF2170" s="456">
        <f t="shared" si="355"/>
        <v>0</v>
      </c>
      <c r="AG2170" s="457">
        <f t="shared" si="356"/>
        <v>0</v>
      </c>
    </row>
    <row r="2171" spans="1:33" s="994" customFormat="1" ht="12" customHeight="1" x14ac:dyDescent="0.15">
      <c r="A2171" s="1036">
        <v>9791036349782</v>
      </c>
      <c r="B2171" s="1037"/>
      <c r="C2171" s="1054" t="s">
        <v>696</v>
      </c>
      <c r="D2171" s="1038" t="s">
        <v>3442</v>
      </c>
      <c r="E2171" s="1038" t="s">
        <v>3442</v>
      </c>
      <c r="F2171" s="1038" t="s">
        <v>77</v>
      </c>
      <c r="G2171" s="1038" t="s">
        <v>4115</v>
      </c>
      <c r="H2171" s="1039">
        <f>VLOOKUP(A2171,'02.04.2024'!$A$2:$D$70989,3,FALSE)</f>
        <v>2141</v>
      </c>
      <c r="I2171" s="1040"/>
      <c r="J2171" s="1040">
        <v>200</v>
      </c>
      <c r="K2171" s="1041"/>
      <c r="L2171" s="1041"/>
      <c r="M2171" s="1041">
        <v>44965</v>
      </c>
      <c r="N2171" s="1041"/>
      <c r="O2171" s="1044">
        <v>9791036349782</v>
      </c>
      <c r="P2171" s="1050" t="s">
        <v>4114</v>
      </c>
      <c r="Q2171" s="1051">
        <v>4908405</v>
      </c>
      <c r="R2171" s="1046">
        <v>12.5</v>
      </c>
      <c r="S2171" s="1046">
        <f t="shared" si="354"/>
        <v>11.848341232227488</v>
      </c>
      <c r="T2171" s="1055">
        <v>5.5E-2</v>
      </c>
      <c r="U2171" s="1083"/>
      <c r="V2171" s="1048">
        <f t="shared" si="352"/>
        <v>0</v>
      </c>
      <c r="W2171" s="1049">
        <f t="shared" si="350"/>
        <v>0</v>
      </c>
      <c r="X2171" s="998"/>
      <c r="Y2171" s="998"/>
      <c r="Z2171" s="998"/>
      <c r="AA2171" s="998"/>
      <c r="AB2171" s="998"/>
      <c r="AC2171" s="453">
        <f t="shared" si="353"/>
        <v>0</v>
      </c>
      <c r="AD2171" s="454">
        <f>IF($AC$2430&lt;85,AC2171,AC2171-(AC2171*'EN-TÊTE DÉLÉGUES'!$C$37))</f>
        <v>0</v>
      </c>
      <c r="AE2171" s="455">
        <f t="shared" si="351"/>
        <v>5.5E-2</v>
      </c>
      <c r="AF2171" s="456">
        <f t="shared" si="355"/>
        <v>0</v>
      </c>
      <c r="AG2171" s="457">
        <f t="shared" si="356"/>
        <v>0</v>
      </c>
    </row>
    <row r="2172" spans="1:33" s="446" customFormat="1" ht="12" customHeight="1" x14ac:dyDescent="0.15">
      <c r="A2172" s="715">
        <v>9791036351419</v>
      </c>
      <c r="B2172" s="726"/>
      <c r="C2172" s="717" t="s">
        <v>696</v>
      </c>
      <c r="D2172" s="717" t="s">
        <v>3442</v>
      </c>
      <c r="E2172" s="717" t="s">
        <v>3442</v>
      </c>
      <c r="F2172" s="717" t="s">
        <v>77</v>
      </c>
      <c r="G2172" s="717" t="s">
        <v>909</v>
      </c>
      <c r="H2172" s="718">
        <f>VLOOKUP(A2172,'02.04.2024'!$A$2:$D$70989,3,FALSE)</f>
        <v>1542</v>
      </c>
      <c r="I2172" s="716"/>
      <c r="J2172" s="716">
        <v>200</v>
      </c>
      <c r="K2172" s="719"/>
      <c r="L2172" s="735"/>
      <c r="M2172" s="719">
        <v>45035</v>
      </c>
      <c r="N2172" s="766" t="s">
        <v>1811</v>
      </c>
      <c r="O2172" s="715">
        <v>9791036351419</v>
      </c>
      <c r="P2172" s="719" t="s">
        <v>4178</v>
      </c>
      <c r="Q2172" s="729">
        <v>5681206</v>
      </c>
      <c r="R2172" s="736">
        <v>12.5</v>
      </c>
      <c r="S2172" s="722">
        <f t="shared" si="354"/>
        <v>11.848341232227488</v>
      </c>
      <c r="T2172" s="777">
        <v>5.5E-2</v>
      </c>
      <c r="U2172" s="1094"/>
      <c r="V2172" s="724">
        <f t="shared" si="352"/>
        <v>0</v>
      </c>
      <c r="W2172" s="725">
        <f t="shared" si="350"/>
        <v>0</v>
      </c>
      <c r="X2172" s="440"/>
      <c r="Y2172" s="440"/>
      <c r="Z2172" s="440"/>
      <c r="AA2172" s="440"/>
      <c r="AB2172" s="440"/>
      <c r="AC2172" s="453">
        <f t="shared" si="353"/>
        <v>0</v>
      </c>
      <c r="AD2172" s="454">
        <f>IF($AC$2430&lt;85,AC2172,AC2172-(AC2172*'EN-TÊTE DÉLÉGUES'!$C$37))</f>
        <v>0</v>
      </c>
      <c r="AE2172" s="455">
        <f t="shared" si="351"/>
        <v>5.5E-2</v>
      </c>
      <c r="AF2172" s="456">
        <f t="shared" si="355"/>
        <v>0</v>
      </c>
      <c r="AG2172" s="457">
        <f t="shared" si="356"/>
        <v>0</v>
      </c>
    </row>
    <row r="2173" spans="1:33" s="446" customFormat="1" ht="12" customHeight="1" x14ac:dyDescent="0.15">
      <c r="A2173" s="715">
        <v>9791036352577</v>
      </c>
      <c r="B2173" s="726"/>
      <c r="C2173" s="717" t="s">
        <v>696</v>
      </c>
      <c r="D2173" s="717" t="s">
        <v>3442</v>
      </c>
      <c r="E2173" s="717" t="s">
        <v>3442</v>
      </c>
      <c r="F2173" s="717" t="s">
        <v>77</v>
      </c>
      <c r="G2173" s="717" t="s">
        <v>4219</v>
      </c>
      <c r="H2173" s="718">
        <f>VLOOKUP(A2173,'02.04.2024'!$A$2:$D$70989,3,FALSE)</f>
        <v>1543</v>
      </c>
      <c r="I2173" s="716"/>
      <c r="J2173" s="716">
        <v>200</v>
      </c>
      <c r="K2173" s="719"/>
      <c r="L2173" s="735"/>
      <c r="M2173" s="719">
        <v>45091</v>
      </c>
      <c r="N2173" s="766" t="s">
        <v>1811</v>
      </c>
      <c r="O2173" s="715">
        <v>9791036352577</v>
      </c>
      <c r="P2173" s="719" t="s">
        <v>4218</v>
      </c>
      <c r="Q2173" s="729">
        <v>6552690</v>
      </c>
      <c r="R2173" s="736">
        <v>13.9</v>
      </c>
      <c r="S2173" s="722">
        <f t="shared" si="354"/>
        <v>13.175355450236967</v>
      </c>
      <c r="T2173" s="777">
        <v>5.5E-2</v>
      </c>
      <c r="U2173" s="1094"/>
      <c r="V2173" s="724">
        <f t="shared" si="352"/>
        <v>0</v>
      </c>
      <c r="W2173" s="725">
        <f t="shared" si="350"/>
        <v>0</v>
      </c>
      <c r="X2173" s="440"/>
      <c r="Y2173" s="440"/>
      <c r="Z2173" s="440"/>
      <c r="AA2173" s="440"/>
      <c r="AB2173" s="440"/>
      <c r="AC2173" s="441">
        <f t="shared" si="353"/>
        <v>0</v>
      </c>
      <c r="AD2173" s="442">
        <f>IF($AC$2430&lt;85,AC2173,AC2173-(AC2173*'EN-TÊTE DÉLÉGUES'!$C$37))</f>
        <v>0</v>
      </c>
      <c r="AE2173" s="443">
        <f t="shared" si="351"/>
        <v>5.5E-2</v>
      </c>
      <c r="AF2173" s="444">
        <f t="shared" si="355"/>
        <v>0</v>
      </c>
      <c r="AG2173" s="445">
        <f t="shared" si="356"/>
        <v>0</v>
      </c>
    </row>
    <row r="2174" spans="1:33" s="408" customFormat="1" ht="12" customHeight="1" x14ac:dyDescent="0.15">
      <c r="A2174" s="683">
        <v>9791036329180</v>
      </c>
      <c r="B2174" s="684"/>
      <c r="C2174" s="686" t="s">
        <v>696</v>
      </c>
      <c r="D2174" s="686" t="s">
        <v>3442</v>
      </c>
      <c r="E2174" s="686" t="s">
        <v>3442</v>
      </c>
      <c r="F2174" s="686"/>
      <c r="G2174" s="686" t="s">
        <v>3501</v>
      </c>
      <c r="H2174" s="687">
        <f>VLOOKUP(A2174,'02.04.2024'!$A$2:$D$70989,3,FALSE)</f>
        <v>3051</v>
      </c>
      <c r="I2174" s="688"/>
      <c r="J2174" s="688">
        <v>200</v>
      </c>
      <c r="K2174" s="689"/>
      <c r="L2174" s="689"/>
      <c r="M2174" s="689">
        <v>44944</v>
      </c>
      <c r="N2174" s="689"/>
      <c r="O2174" s="690">
        <v>9791036329180</v>
      </c>
      <c r="P2174" s="711" t="s">
        <v>3500</v>
      </c>
      <c r="Q2174" s="712">
        <v>5053550</v>
      </c>
      <c r="R2174" s="692">
        <v>12.5</v>
      </c>
      <c r="S2174" s="692">
        <f t="shared" si="354"/>
        <v>11.848341232227488</v>
      </c>
      <c r="T2174" s="693">
        <v>5.5E-2</v>
      </c>
      <c r="U2174" s="1083"/>
      <c r="V2174" s="694">
        <f t="shared" si="352"/>
        <v>0</v>
      </c>
      <c r="W2174" s="695">
        <f t="shared" si="350"/>
        <v>0</v>
      </c>
      <c r="X2174" s="402"/>
      <c r="Y2174" s="402"/>
      <c r="Z2174" s="402"/>
      <c r="AA2174" s="402"/>
      <c r="AB2174" s="402"/>
      <c r="AC2174" s="453">
        <f t="shared" si="353"/>
        <v>0</v>
      </c>
      <c r="AD2174" s="454">
        <f>IF($AC$2430&lt;85,AC2174,AC2174-(AC2174*'EN-TÊTE DÉLÉGUES'!$C$37))</f>
        <v>0</v>
      </c>
      <c r="AE2174" s="455">
        <f t="shared" si="351"/>
        <v>5.5E-2</v>
      </c>
      <c r="AF2174" s="456">
        <f t="shared" si="355"/>
        <v>0</v>
      </c>
      <c r="AG2174" s="457">
        <f t="shared" si="356"/>
        <v>0</v>
      </c>
    </row>
    <row r="2175" spans="1:33" s="994" customFormat="1" ht="12" customHeight="1" x14ac:dyDescent="0.15">
      <c r="A2175" s="1036">
        <v>9791036312533</v>
      </c>
      <c r="B2175" s="1037"/>
      <c r="C2175" s="1054" t="s">
        <v>696</v>
      </c>
      <c r="D2175" s="1038" t="s">
        <v>3442</v>
      </c>
      <c r="E2175" s="1038" t="s">
        <v>3442</v>
      </c>
      <c r="F2175" s="1038" t="s">
        <v>823</v>
      </c>
      <c r="G2175" s="1038" t="s">
        <v>4968</v>
      </c>
      <c r="H2175" s="1039">
        <f>VLOOKUP(A2175,'02.04.2024'!$A$2:$D$70989,3,FALSE)</f>
        <v>1505</v>
      </c>
      <c r="I2175" s="1040"/>
      <c r="J2175" s="1040">
        <v>200</v>
      </c>
      <c r="K2175" s="1041"/>
      <c r="L2175" s="1041"/>
      <c r="M2175" s="1041">
        <v>44958</v>
      </c>
      <c r="N2175" s="1041"/>
      <c r="O2175" s="1044">
        <v>9791036312533</v>
      </c>
      <c r="P2175" s="1050" t="s">
        <v>4116</v>
      </c>
      <c r="Q2175" s="1051">
        <v>6018004</v>
      </c>
      <c r="R2175" s="1046">
        <v>12.5</v>
      </c>
      <c r="S2175" s="1046">
        <f t="shared" si="354"/>
        <v>11.848341232227488</v>
      </c>
      <c r="T2175" s="1052">
        <v>5.5E-2</v>
      </c>
      <c r="U2175" s="1083"/>
      <c r="V2175" s="1048">
        <f t="shared" si="352"/>
        <v>0</v>
      </c>
      <c r="W2175" s="1049">
        <f t="shared" si="350"/>
        <v>0</v>
      </c>
      <c r="X2175" s="998"/>
      <c r="Y2175" s="998"/>
      <c r="Z2175" s="998"/>
      <c r="AA2175" s="998"/>
      <c r="AB2175" s="998"/>
      <c r="AC2175" s="453">
        <f t="shared" si="353"/>
        <v>0</v>
      </c>
      <c r="AD2175" s="454">
        <f>IF($AC$2430&lt;85,AC2175,AC2175-(AC2175*'EN-TÊTE DÉLÉGUES'!$C$37))</f>
        <v>0</v>
      </c>
      <c r="AE2175" s="455">
        <f t="shared" si="351"/>
        <v>5.5E-2</v>
      </c>
      <c r="AF2175" s="456">
        <f t="shared" si="355"/>
        <v>0</v>
      </c>
      <c r="AG2175" s="457">
        <f t="shared" si="356"/>
        <v>0</v>
      </c>
    </row>
    <row r="2176" spans="1:33" s="446" customFormat="1" ht="12" customHeight="1" x14ac:dyDescent="0.15">
      <c r="A2176" s="715">
        <v>9791036353123</v>
      </c>
      <c r="B2176" s="716"/>
      <c r="C2176" s="717" t="s">
        <v>696</v>
      </c>
      <c r="D2176" s="717" t="s">
        <v>3442</v>
      </c>
      <c r="E2176" s="717" t="s">
        <v>3442</v>
      </c>
      <c r="F2176" s="717" t="s">
        <v>823</v>
      </c>
      <c r="G2176" s="717" t="s">
        <v>824</v>
      </c>
      <c r="H2176" s="718">
        <f>VLOOKUP(A2176,'02.04.2024'!$A$2:$D$70989,3,FALSE)</f>
        <v>1241</v>
      </c>
      <c r="I2176" s="716"/>
      <c r="J2176" s="716">
        <v>200</v>
      </c>
      <c r="K2176" s="719"/>
      <c r="L2176" s="719"/>
      <c r="M2176" s="719">
        <v>45329</v>
      </c>
      <c r="N2176" s="719" t="s">
        <v>1811</v>
      </c>
      <c r="O2176" s="715">
        <v>9791036353123</v>
      </c>
      <c r="P2176" s="720" t="s">
        <v>4967</v>
      </c>
      <c r="Q2176" s="721">
        <v>6870554</v>
      </c>
      <c r="R2176" s="722">
        <v>12.5</v>
      </c>
      <c r="S2176" s="722">
        <f t="shared" si="354"/>
        <v>11.848341232227488</v>
      </c>
      <c r="T2176" s="723">
        <v>5.5E-2</v>
      </c>
      <c r="U2176" s="1094"/>
      <c r="V2176" s="724">
        <f t="shared" si="352"/>
        <v>0</v>
      </c>
      <c r="W2176" s="725">
        <f t="shared" si="350"/>
        <v>0</v>
      </c>
      <c r="X2176" s="440"/>
      <c r="Y2176" s="440"/>
      <c r="Z2176" s="440"/>
      <c r="AA2176" s="440"/>
      <c r="AB2176" s="440"/>
      <c r="AC2176" s="441">
        <f t="shared" si="353"/>
        <v>0</v>
      </c>
      <c r="AD2176" s="442">
        <f>IF($AC$2430&lt;85,AC2176,AC2176-(AC2176*'EN-TÊTE DÉLÉGUES'!$C$37))</f>
        <v>0</v>
      </c>
      <c r="AE2176" s="443">
        <f t="shared" si="351"/>
        <v>5.5E-2</v>
      </c>
      <c r="AF2176" s="444">
        <f t="shared" si="355"/>
        <v>0</v>
      </c>
      <c r="AG2176" s="445">
        <f t="shared" si="356"/>
        <v>0</v>
      </c>
    </row>
    <row r="2177" spans="1:36" s="446" customFormat="1" ht="12" customHeight="1" x14ac:dyDescent="0.15">
      <c r="A2177" s="715">
        <v>9791036339356</v>
      </c>
      <c r="B2177" s="726"/>
      <c r="C2177" s="717" t="s">
        <v>726</v>
      </c>
      <c r="D2177" s="717" t="s">
        <v>3442</v>
      </c>
      <c r="E2177" s="717" t="s">
        <v>3442</v>
      </c>
      <c r="F2177" s="717" t="s">
        <v>4189</v>
      </c>
      <c r="G2177" s="717" t="s">
        <v>4190</v>
      </c>
      <c r="H2177" s="718">
        <f>VLOOKUP(A2177,'02.04.2024'!$A$2:$D$70989,3,FALSE)</f>
        <v>2750</v>
      </c>
      <c r="I2177" s="716"/>
      <c r="J2177" s="716">
        <v>200</v>
      </c>
      <c r="K2177" s="719"/>
      <c r="L2177" s="735"/>
      <c r="M2177" s="719">
        <v>45091</v>
      </c>
      <c r="N2177" s="766" t="s">
        <v>1811</v>
      </c>
      <c r="O2177" s="715">
        <v>9791036339356</v>
      </c>
      <c r="P2177" s="719" t="s">
        <v>4188</v>
      </c>
      <c r="Q2177" s="729">
        <v>7947533</v>
      </c>
      <c r="R2177" s="736">
        <v>16.899999999999999</v>
      </c>
      <c r="S2177" s="722">
        <f t="shared" si="354"/>
        <v>16.018957345971565</v>
      </c>
      <c r="T2177" s="767">
        <v>5.5E-2</v>
      </c>
      <c r="U2177" s="1094"/>
      <c r="V2177" s="724">
        <f t="shared" si="352"/>
        <v>0</v>
      </c>
      <c r="W2177" s="725">
        <f t="shared" si="350"/>
        <v>0</v>
      </c>
      <c r="X2177" s="440"/>
      <c r="Y2177" s="440"/>
      <c r="Z2177" s="440"/>
      <c r="AA2177" s="440"/>
      <c r="AB2177" s="440"/>
      <c r="AC2177" s="441">
        <f t="shared" si="353"/>
        <v>0</v>
      </c>
      <c r="AD2177" s="442">
        <f>IF($AC$2430&lt;85,AC2177,AC2177-(AC2177*'EN-TÊTE DÉLÉGUES'!$C$37))</f>
        <v>0</v>
      </c>
      <c r="AE2177" s="443">
        <f t="shared" si="351"/>
        <v>5.5E-2</v>
      </c>
      <c r="AF2177" s="444">
        <f t="shared" si="355"/>
        <v>0</v>
      </c>
      <c r="AG2177" s="445">
        <f t="shared" si="356"/>
        <v>0</v>
      </c>
    </row>
    <row r="2178" spans="1:36" ht="12" customHeight="1" x14ac:dyDescent="0.15">
      <c r="A2178" s="107">
        <v>9791036363177</v>
      </c>
      <c r="B2178" s="109"/>
      <c r="C2178" s="108" t="s">
        <v>726</v>
      </c>
      <c r="D2178" s="108" t="s">
        <v>3442</v>
      </c>
      <c r="E2178" s="108" t="s">
        <v>3442</v>
      </c>
      <c r="F2178" s="108" t="s">
        <v>4189</v>
      </c>
      <c r="G2178" s="108" t="s">
        <v>5143</v>
      </c>
      <c r="H2178" s="228">
        <f>VLOOKUP(A2178,'02.04.2024'!$A$2:$D$70989,3,FALSE)</f>
        <v>0</v>
      </c>
      <c r="I2178" s="109"/>
      <c r="J2178" s="109">
        <v>100</v>
      </c>
      <c r="K2178" s="110"/>
      <c r="L2178" s="110">
        <v>45455</v>
      </c>
      <c r="M2178" s="110"/>
      <c r="N2178" s="110" t="s">
        <v>1811</v>
      </c>
      <c r="O2178" s="107">
        <v>9791036363177</v>
      </c>
      <c r="P2178" s="201" t="s">
        <v>5144</v>
      </c>
      <c r="Q2178" s="202">
        <v>8300854</v>
      </c>
      <c r="R2178" s="125">
        <v>16.899999999999999</v>
      </c>
      <c r="S2178" s="125">
        <f t="shared" si="354"/>
        <v>16.018957345971565</v>
      </c>
      <c r="T2178" s="260">
        <v>5.5E-2</v>
      </c>
      <c r="U2178" s="1083"/>
      <c r="V2178" s="241">
        <f t="shared" si="352"/>
        <v>0</v>
      </c>
      <c r="W2178" s="237">
        <f t="shared" ref="W2178:W2241" si="357">$R2178*$U2178</f>
        <v>0</v>
      </c>
      <c r="AC2178" s="441">
        <f t="shared" si="353"/>
        <v>0</v>
      </c>
      <c r="AD2178" s="442">
        <f>IF($AC$2430&lt;85,AC2178,AC2178-(AC2178*'EN-TÊTE DÉLÉGUES'!$C$37))</f>
        <v>0</v>
      </c>
      <c r="AE2178" s="443">
        <f t="shared" ref="AE2178:AE2241" si="358">IF(T2178=5.5%,0.055,IF(T2178=20%,0.2))</f>
        <v>5.5E-2</v>
      </c>
      <c r="AF2178" s="444">
        <f t="shared" si="355"/>
        <v>0</v>
      </c>
      <c r="AG2178" s="445">
        <f t="shared" si="356"/>
        <v>0</v>
      </c>
      <c r="AH2178" s="447"/>
      <c r="AI2178" s="447"/>
      <c r="AJ2178" s="447"/>
    </row>
    <row r="2179" spans="1:36" s="408" customFormat="1" ht="12" customHeight="1" x14ac:dyDescent="0.15">
      <c r="A2179" s="683">
        <v>9791036326547</v>
      </c>
      <c r="B2179" s="684"/>
      <c r="C2179" s="686" t="s">
        <v>726</v>
      </c>
      <c r="D2179" s="686" t="s">
        <v>3442</v>
      </c>
      <c r="E2179" s="686" t="s">
        <v>3442</v>
      </c>
      <c r="F2179" s="686"/>
      <c r="G2179" s="686" t="s">
        <v>3449</v>
      </c>
      <c r="H2179" s="687">
        <f>VLOOKUP(A2179,'02.04.2024'!$A$2:$D$70989,3,FALSE)</f>
        <v>1878</v>
      </c>
      <c r="I2179" s="688"/>
      <c r="J2179" s="688">
        <v>200</v>
      </c>
      <c r="K2179" s="710"/>
      <c r="L2179" s="689"/>
      <c r="M2179" s="689">
        <v>44580</v>
      </c>
      <c r="N2179" s="689"/>
      <c r="O2179" s="690">
        <v>9791036326547</v>
      </c>
      <c r="P2179" s="711" t="s">
        <v>3450</v>
      </c>
      <c r="Q2179" s="712">
        <v>8954411</v>
      </c>
      <c r="R2179" s="692">
        <v>19.899999999999999</v>
      </c>
      <c r="S2179" s="692">
        <f t="shared" si="354"/>
        <v>18.862559241706162</v>
      </c>
      <c r="T2179" s="693">
        <v>5.5E-2</v>
      </c>
      <c r="U2179" s="1083"/>
      <c r="V2179" s="694">
        <f t="shared" si="352"/>
        <v>0</v>
      </c>
      <c r="W2179" s="695">
        <f t="shared" si="357"/>
        <v>0</v>
      </c>
      <c r="X2179" s="402"/>
      <c r="Y2179" s="402"/>
      <c r="Z2179" s="402"/>
      <c r="AA2179" s="402"/>
      <c r="AB2179" s="402"/>
      <c r="AC2179" s="403">
        <f t="shared" si="353"/>
        <v>0</v>
      </c>
      <c r="AD2179" s="404">
        <f>IF($AC$2430&lt;85,AC2179,AC2179-(AC2179*'EN-TÊTE DÉLÉGUES'!$C$37))</f>
        <v>0</v>
      </c>
      <c r="AE2179" s="405">
        <f t="shared" si="358"/>
        <v>5.5E-2</v>
      </c>
      <c r="AF2179" s="406">
        <f t="shared" si="355"/>
        <v>0</v>
      </c>
      <c r="AG2179" s="407">
        <f t="shared" si="356"/>
        <v>0</v>
      </c>
    </row>
    <row r="2180" spans="1:36" s="420" customFormat="1" ht="12" customHeight="1" x14ac:dyDescent="0.15">
      <c r="A2180" s="778">
        <v>9791036349775</v>
      </c>
      <c r="B2180" s="684"/>
      <c r="C2180" s="686" t="s">
        <v>726</v>
      </c>
      <c r="D2180" s="686" t="s">
        <v>3442</v>
      </c>
      <c r="E2180" s="686" t="s">
        <v>3442</v>
      </c>
      <c r="F2180" s="686"/>
      <c r="G2180" s="779" t="s">
        <v>3863</v>
      </c>
      <c r="H2180" s="687">
        <f>VLOOKUP(A2180,'02.04.2024'!$A$2:$D$70989,3,FALSE)</f>
        <v>3747</v>
      </c>
      <c r="I2180" s="741"/>
      <c r="J2180" s="741">
        <v>200</v>
      </c>
      <c r="K2180" s="780"/>
      <c r="L2180" s="780"/>
      <c r="M2180" s="775">
        <v>44860</v>
      </c>
      <c r="N2180" s="775"/>
      <c r="O2180" s="687">
        <v>9791036349775</v>
      </c>
      <c r="P2180" s="781" t="s">
        <v>3862</v>
      </c>
      <c r="Q2180" s="741">
        <v>5456146</v>
      </c>
      <c r="R2180" s="782">
        <v>19.899999999999999</v>
      </c>
      <c r="S2180" s="692">
        <f t="shared" si="354"/>
        <v>18.862559241706162</v>
      </c>
      <c r="T2180" s="746">
        <v>5.5E-2</v>
      </c>
      <c r="U2180" s="1083"/>
      <c r="V2180" s="694">
        <f t="shared" si="352"/>
        <v>0</v>
      </c>
      <c r="W2180" s="695">
        <f t="shared" si="357"/>
        <v>0</v>
      </c>
      <c r="AC2180" s="453">
        <f t="shared" si="353"/>
        <v>0</v>
      </c>
      <c r="AD2180" s="454">
        <f>IF($AC$2430&lt;85,AC2180,AC2180-(AC2180*'EN-TÊTE DÉLÉGUES'!$C$37))</f>
        <v>0</v>
      </c>
      <c r="AE2180" s="455">
        <f t="shared" si="358"/>
        <v>5.5E-2</v>
      </c>
      <c r="AF2180" s="456">
        <f t="shared" si="355"/>
        <v>0</v>
      </c>
      <c r="AG2180" s="457">
        <f t="shared" si="356"/>
        <v>0</v>
      </c>
    </row>
    <row r="2181" spans="1:36" s="408" customFormat="1" ht="12" customHeight="1" x14ac:dyDescent="0.15">
      <c r="A2181" s="683">
        <v>9791036327001</v>
      </c>
      <c r="B2181" s="684"/>
      <c r="C2181" s="686" t="s">
        <v>698</v>
      </c>
      <c r="D2181" s="686" t="s">
        <v>3442</v>
      </c>
      <c r="E2181" s="686" t="s">
        <v>3442</v>
      </c>
      <c r="F2181" s="686" t="s">
        <v>3443</v>
      </c>
      <c r="G2181" s="686" t="s">
        <v>833</v>
      </c>
      <c r="H2181" s="687">
        <f>VLOOKUP(A2181,'02.04.2024'!$A$2:$D$70989,3,FALSE)</f>
        <v>4240</v>
      </c>
      <c r="I2181" s="688"/>
      <c r="J2181" s="688">
        <v>200</v>
      </c>
      <c r="K2181" s="710"/>
      <c r="L2181" s="689"/>
      <c r="M2181" s="689">
        <v>44699</v>
      </c>
      <c r="N2181" s="689"/>
      <c r="O2181" s="690">
        <v>9791036327001</v>
      </c>
      <c r="P2181" s="711" t="s">
        <v>3444</v>
      </c>
      <c r="Q2181" s="712">
        <v>1516149</v>
      </c>
      <c r="R2181" s="692">
        <v>14.9</v>
      </c>
      <c r="S2181" s="692">
        <f t="shared" si="354"/>
        <v>14.123222748815166</v>
      </c>
      <c r="T2181" s="693">
        <v>5.5E-2</v>
      </c>
      <c r="U2181" s="1083"/>
      <c r="V2181" s="694">
        <f t="shared" si="352"/>
        <v>0</v>
      </c>
      <c r="W2181" s="695">
        <f t="shared" si="357"/>
        <v>0</v>
      </c>
      <c r="X2181" s="402"/>
      <c r="Y2181" s="402"/>
      <c r="Z2181" s="402"/>
      <c r="AA2181" s="402"/>
      <c r="AB2181" s="402"/>
      <c r="AC2181" s="453">
        <f t="shared" si="353"/>
        <v>0</v>
      </c>
      <c r="AD2181" s="454">
        <f>IF($AC$2430&lt;85,AC2181,AC2181-(AC2181*'EN-TÊTE DÉLÉGUES'!$C$37))</f>
        <v>0</v>
      </c>
      <c r="AE2181" s="455">
        <f t="shared" si="358"/>
        <v>5.5E-2</v>
      </c>
      <c r="AF2181" s="456">
        <f t="shared" si="355"/>
        <v>0</v>
      </c>
      <c r="AG2181" s="457">
        <f t="shared" si="356"/>
        <v>0</v>
      </c>
    </row>
    <row r="2182" spans="1:36" s="446" customFormat="1" ht="12" customHeight="1" x14ac:dyDescent="0.15">
      <c r="A2182" s="715">
        <v>9791036339325</v>
      </c>
      <c r="B2182" s="726"/>
      <c r="C2182" s="717" t="s">
        <v>698</v>
      </c>
      <c r="D2182" s="717" t="s">
        <v>3442</v>
      </c>
      <c r="E2182" s="717" t="s">
        <v>3442</v>
      </c>
      <c r="F2182" s="717" t="s">
        <v>3443</v>
      </c>
      <c r="G2182" s="717" t="s">
        <v>4420</v>
      </c>
      <c r="H2182" s="718">
        <f>VLOOKUP(A2182,'02.04.2024'!$A$2:$D$70989,3,FALSE)</f>
        <v>2830</v>
      </c>
      <c r="I2182" s="716"/>
      <c r="J2182" s="716">
        <v>200</v>
      </c>
      <c r="K2182" s="719"/>
      <c r="L2182" s="719"/>
      <c r="M2182" s="719">
        <v>45196</v>
      </c>
      <c r="N2182" s="719" t="s">
        <v>1811</v>
      </c>
      <c r="O2182" s="729">
        <v>9791036339325</v>
      </c>
      <c r="P2182" s="720" t="s">
        <v>4419</v>
      </c>
      <c r="Q2182" s="721">
        <v>7859393</v>
      </c>
      <c r="R2182" s="722">
        <v>15.9</v>
      </c>
      <c r="S2182" s="722">
        <f t="shared" si="354"/>
        <v>15.071090047393366</v>
      </c>
      <c r="T2182" s="731">
        <v>5.5E-2</v>
      </c>
      <c r="U2182" s="1094"/>
      <c r="V2182" s="724">
        <f t="shared" si="352"/>
        <v>0</v>
      </c>
      <c r="W2182" s="725">
        <f t="shared" si="357"/>
        <v>0</v>
      </c>
      <c r="X2182" s="440"/>
      <c r="Y2182" s="440"/>
      <c r="Z2182" s="440"/>
      <c r="AA2182" s="440"/>
      <c r="AB2182" s="440"/>
      <c r="AC2182" s="441">
        <f t="shared" si="353"/>
        <v>0</v>
      </c>
      <c r="AD2182" s="442">
        <f>IF($AC$2430&lt;85,AC2182,AC2182-(AC2182*'EN-TÊTE DÉLÉGUES'!$C$37))</f>
        <v>0</v>
      </c>
      <c r="AE2182" s="443">
        <f t="shared" si="358"/>
        <v>5.5E-2</v>
      </c>
      <c r="AF2182" s="444">
        <f t="shared" si="355"/>
        <v>0</v>
      </c>
      <c r="AG2182" s="445">
        <f t="shared" si="356"/>
        <v>0</v>
      </c>
    </row>
    <row r="2183" spans="1:36" s="408" customFormat="1" ht="12" customHeight="1" x14ac:dyDescent="0.15">
      <c r="A2183" s="683">
        <v>9791036339981</v>
      </c>
      <c r="B2183" s="684"/>
      <c r="C2183" s="686" t="s">
        <v>698</v>
      </c>
      <c r="D2183" s="686" t="s">
        <v>3442</v>
      </c>
      <c r="E2183" s="686" t="s">
        <v>3442</v>
      </c>
      <c r="F2183" s="686" t="s">
        <v>3445</v>
      </c>
      <c r="G2183" s="686" t="s">
        <v>4212</v>
      </c>
      <c r="H2183" s="687">
        <f>VLOOKUP(A2183,'02.04.2024'!$A$2:$D$70989,3,FALSE)</f>
        <v>3130</v>
      </c>
      <c r="I2183" s="688"/>
      <c r="J2183" s="688">
        <v>200</v>
      </c>
      <c r="K2183" s="689"/>
      <c r="L2183" s="689"/>
      <c r="M2183" s="689">
        <v>44657</v>
      </c>
      <c r="N2183" s="689"/>
      <c r="O2183" s="690">
        <v>9791036339981</v>
      </c>
      <c r="P2183" s="711" t="s">
        <v>3446</v>
      </c>
      <c r="Q2183" s="712">
        <v>8007608</v>
      </c>
      <c r="R2183" s="692">
        <v>19.899999999999999</v>
      </c>
      <c r="S2183" s="692">
        <f t="shared" si="354"/>
        <v>18.862559241706162</v>
      </c>
      <c r="T2183" s="693">
        <v>5.5E-2</v>
      </c>
      <c r="U2183" s="1083"/>
      <c r="V2183" s="694">
        <f t="shared" ref="V2183:V2246" si="359">AC2183</f>
        <v>0</v>
      </c>
      <c r="W2183" s="695">
        <f t="shared" si="357"/>
        <v>0</v>
      </c>
      <c r="X2183" s="402"/>
      <c r="Y2183" s="402"/>
      <c r="Z2183" s="402"/>
      <c r="AA2183" s="402"/>
      <c r="AB2183" s="402"/>
      <c r="AC2183" s="403">
        <f t="shared" si="353"/>
        <v>0</v>
      </c>
      <c r="AD2183" s="404">
        <f>IF($AC$2430&lt;85,AC2183,AC2183-(AC2183*'EN-TÊTE DÉLÉGUES'!$C$37))</f>
        <v>0</v>
      </c>
      <c r="AE2183" s="405">
        <f t="shared" si="358"/>
        <v>5.5E-2</v>
      </c>
      <c r="AF2183" s="406">
        <f t="shared" si="355"/>
        <v>0</v>
      </c>
      <c r="AG2183" s="407">
        <f t="shared" si="356"/>
        <v>0</v>
      </c>
    </row>
    <row r="2184" spans="1:36" s="446" customFormat="1" ht="12" customHeight="1" x14ac:dyDescent="0.15">
      <c r="A2184" s="715">
        <v>9791036348723</v>
      </c>
      <c r="B2184" s="726"/>
      <c r="C2184" s="717" t="s">
        <v>698</v>
      </c>
      <c r="D2184" s="717" t="s">
        <v>3442</v>
      </c>
      <c r="E2184" s="717" t="s">
        <v>3442</v>
      </c>
      <c r="F2184" s="717" t="s">
        <v>3445</v>
      </c>
      <c r="G2184" s="717" t="s">
        <v>4214</v>
      </c>
      <c r="H2184" s="718">
        <f>VLOOKUP(A2184,'02.04.2024'!$A$2:$D$70989,3,FALSE)</f>
        <v>4003</v>
      </c>
      <c r="I2184" s="716"/>
      <c r="J2184" s="716">
        <v>200</v>
      </c>
      <c r="K2184" s="719"/>
      <c r="L2184" s="719"/>
      <c r="M2184" s="719">
        <v>45056</v>
      </c>
      <c r="N2184" s="719" t="s">
        <v>1811</v>
      </c>
      <c r="O2184" s="729">
        <v>9791036348723</v>
      </c>
      <c r="P2184" s="720" t="s">
        <v>4213</v>
      </c>
      <c r="Q2184" s="721">
        <v>4080153</v>
      </c>
      <c r="R2184" s="722">
        <v>19.899999999999999</v>
      </c>
      <c r="S2184" s="722">
        <f t="shared" si="354"/>
        <v>18.862559241706162</v>
      </c>
      <c r="T2184" s="731">
        <v>5.5E-2</v>
      </c>
      <c r="U2184" s="1094"/>
      <c r="V2184" s="724">
        <f t="shared" si="359"/>
        <v>0</v>
      </c>
      <c r="W2184" s="725">
        <f t="shared" si="357"/>
        <v>0</v>
      </c>
      <c r="X2184" s="440"/>
      <c r="Y2184" s="440"/>
      <c r="Z2184" s="440"/>
      <c r="AA2184" s="440"/>
      <c r="AB2184" s="440"/>
      <c r="AC2184" s="453">
        <f t="shared" si="353"/>
        <v>0</v>
      </c>
      <c r="AD2184" s="454">
        <f>IF($AC$2430&lt;85,AC2184,AC2184-(AC2184*'EN-TÊTE DÉLÉGUES'!$C$37))</f>
        <v>0</v>
      </c>
      <c r="AE2184" s="455">
        <f t="shared" si="358"/>
        <v>5.5E-2</v>
      </c>
      <c r="AF2184" s="456">
        <f t="shared" si="355"/>
        <v>0</v>
      </c>
      <c r="AG2184" s="457">
        <f t="shared" si="356"/>
        <v>0</v>
      </c>
    </row>
    <row r="2185" spans="1:36" ht="12" customHeight="1" x14ac:dyDescent="0.15">
      <c r="A2185" s="107">
        <v>9791036363672</v>
      </c>
      <c r="B2185" s="109"/>
      <c r="C2185" s="108" t="s">
        <v>698</v>
      </c>
      <c r="D2185" s="108" t="s">
        <v>3442</v>
      </c>
      <c r="E2185" s="108" t="s">
        <v>3442</v>
      </c>
      <c r="F2185" s="108" t="s">
        <v>3445</v>
      </c>
      <c r="G2185" s="108" t="s">
        <v>5139</v>
      </c>
      <c r="H2185" s="228">
        <f>VLOOKUP(A2185,'02.04.2024'!$A$2:$D$70989,3,FALSE)</f>
        <v>0</v>
      </c>
      <c r="I2185" s="109"/>
      <c r="J2185" s="109">
        <v>100</v>
      </c>
      <c r="K2185" s="110"/>
      <c r="L2185" s="110">
        <v>45427</v>
      </c>
      <c r="M2185" s="110"/>
      <c r="N2185" s="110" t="s">
        <v>1811</v>
      </c>
      <c r="O2185" s="107">
        <v>9791036363672</v>
      </c>
      <c r="P2185" s="201" t="s">
        <v>5140</v>
      </c>
      <c r="Q2185" s="202">
        <v>8634614</v>
      </c>
      <c r="R2185" s="125">
        <v>19.899999999999999</v>
      </c>
      <c r="S2185" s="125">
        <f t="shared" si="354"/>
        <v>18.862559241706162</v>
      </c>
      <c r="T2185" s="260">
        <v>5.5E-2</v>
      </c>
      <c r="U2185" s="1083"/>
      <c r="V2185" s="241">
        <f t="shared" si="359"/>
        <v>0</v>
      </c>
      <c r="W2185" s="237">
        <f t="shared" si="357"/>
        <v>0</v>
      </c>
      <c r="AC2185" s="441">
        <f t="shared" si="353"/>
        <v>0</v>
      </c>
      <c r="AD2185" s="442">
        <f>IF($AC$2430&lt;85,AC2185,AC2185-(AC2185*'EN-TÊTE DÉLÉGUES'!$C$37))</f>
        <v>0</v>
      </c>
      <c r="AE2185" s="443">
        <f t="shared" si="358"/>
        <v>5.5E-2</v>
      </c>
      <c r="AF2185" s="444">
        <f t="shared" si="355"/>
        <v>0</v>
      </c>
      <c r="AG2185" s="445">
        <f t="shared" si="356"/>
        <v>0</v>
      </c>
      <c r="AH2185" s="447"/>
      <c r="AI2185" s="447"/>
      <c r="AJ2185" s="447"/>
    </row>
    <row r="2186" spans="1:36" s="446" customFormat="1" ht="12" customHeight="1" x14ac:dyDescent="0.15">
      <c r="A2186" s="715">
        <v>9782408044053</v>
      </c>
      <c r="B2186" s="726"/>
      <c r="C2186" s="717" t="s">
        <v>726</v>
      </c>
      <c r="D2186" s="717" t="s">
        <v>3442</v>
      </c>
      <c r="E2186" s="717" t="s">
        <v>3442</v>
      </c>
      <c r="F2186" s="717" t="s">
        <v>4783</v>
      </c>
      <c r="G2186" s="717" t="s">
        <v>4784</v>
      </c>
      <c r="H2186" s="718">
        <f>VLOOKUP(A2186,'02.04.2024'!$A$2:$D$70989,3,FALSE)</f>
        <v>151</v>
      </c>
      <c r="I2186" s="716"/>
      <c r="J2186" s="716">
        <v>200</v>
      </c>
      <c r="K2186" s="719"/>
      <c r="L2186" s="719"/>
      <c r="M2186" s="719">
        <v>45021</v>
      </c>
      <c r="N2186" s="719" t="s">
        <v>1811</v>
      </c>
      <c r="O2186" s="729">
        <v>9782408044053</v>
      </c>
      <c r="P2186" s="720" t="s">
        <v>4785</v>
      </c>
      <c r="Q2186" s="721">
        <v>8896236</v>
      </c>
      <c r="R2186" s="722">
        <v>12.5</v>
      </c>
      <c r="S2186" s="722">
        <f t="shared" si="354"/>
        <v>11.848341232227488</v>
      </c>
      <c r="T2186" s="731">
        <v>5.5E-2</v>
      </c>
      <c r="U2186" s="1094"/>
      <c r="V2186" s="724">
        <f t="shared" si="359"/>
        <v>0</v>
      </c>
      <c r="W2186" s="725">
        <f t="shared" si="357"/>
        <v>0</v>
      </c>
      <c r="X2186" s="440"/>
      <c r="Y2186" s="440"/>
      <c r="Z2186" s="440"/>
      <c r="AA2186" s="440"/>
      <c r="AB2186" s="440"/>
      <c r="AC2186" s="453">
        <f t="shared" si="353"/>
        <v>0</v>
      </c>
      <c r="AD2186" s="454">
        <f>IF($AC$2430&lt;85,AC2186,AC2186-(AC2186*'EN-TÊTE DÉLÉGUES'!$C$37))</f>
        <v>0</v>
      </c>
      <c r="AE2186" s="455">
        <f t="shared" si="358"/>
        <v>5.5E-2</v>
      </c>
      <c r="AF2186" s="456">
        <f t="shared" si="355"/>
        <v>0</v>
      </c>
      <c r="AG2186" s="457">
        <f t="shared" si="356"/>
        <v>0</v>
      </c>
    </row>
    <row r="2187" spans="1:36" ht="12" customHeight="1" x14ac:dyDescent="0.15">
      <c r="A2187" s="107">
        <v>9791036366109</v>
      </c>
      <c r="B2187" s="109"/>
      <c r="C2187" s="108" t="s">
        <v>726</v>
      </c>
      <c r="D2187" s="108" t="s">
        <v>3442</v>
      </c>
      <c r="E2187" s="108" t="s">
        <v>3442</v>
      </c>
      <c r="F2187" s="108" t="s">
        <v>4783</v>
      </c>
      <c r="G2187" s="108" t="s">
        <v>5141</v>
      </c>
      <c r="H2187" s="228">
        <f>VLOOKUP(A2187,'02.04.2024'!$A$2:$D$70989,3,FALSE)</f>
        <v>0</v>
      </c>
      <c r="I2187" s="109"/>
      <c r="J2187" s="109">
        <v>100</v>
      </c>
      <c r="K2187" s="110"/>
      <c r="L2187" s="110">
        <v>45392</v>
      </c>
      <c r="M2187" s="110"/>
      <c r="N2187" s="110" t="s">
        <v>1811</v>
      </c>
      <c r="O2187" s="107">
        <v>9791036366109</v>
      </c>
      <c r="P2187" s="201" t="s">
        <v>5142</v>
      </c>
      <c r="Q2187" s="202">
        <v>4433376</v>
      </c>
      <c r="R2187" s="125">
        <v>12.5</v>
      </c>
      <c r="S2187" s="125">
        <f t="shared" si="354"/>
        <v>11.848341232227488</v>
      </c>
      <c r="T2187" s="260">
        <v>5.5E-2</v>
      </c>
      <c r="U2187" s="1083"/>
      <c r="V2187" s="241">
        <f t="shared" si="359"/>
        <v>0</v>
      </c>
      <c r="W2187" s="237">
        <f t="shared" si="357"/>
        <v>0</v>
      </c>
      <c r="AC2187" s="441">
        <f t="shared" si="353"/>
        <v>0</v>
      </c>
      <c r="AD2187" s="442">
        <f>IF($AC$2430&lt;85,AC2187,AC2187-(AC2187*'EN-TÊTE DÉLÉGUES'!$C$37))</f>
        <v>0</v>
      </c>
      <c r="AE2187" s="443">
        <f t="shared" si="358"/>
        <v>5.5E-2</v>
      </c>
      <c r="AF2187" s="444">
        <f t="shared" si="355"/>
        <v>0</v>
      </c>
      <c r="AG2187" s="445">
        <f t="shared" si="356"/>
        <v>0</v>
      </c>
      <c r="AH2187" s="447"/>
      <c r="AI2187" s="447"/>
      <c r="AJ2187" s="447"/>
    </row>
    <row r="2188" spans="1:36" s="408" customFormat="1" ht="12" customHeight="1" x14ac:dyDescent="0.15">
      <c r="A2188" s="683">
        <v>9782408036812</v>
      </c>
      <c r="B2188" s="684"/>
      <c r="C2188" s="686" t="s">
        <v>726</v>
      </c>
      <c r="D2188" s="686" t="s">
        <v>3442</v>
      </c>
      <c r="E2188" s="686" t="s">
        <v>3442</v>
      </c>
      <c r="F2188" s="686" t="s">
        <v>4969</v>
      </c>
      <c r="G2188" s="686" t="s">
        <v>4970</v>
      </c>
      <c r="H2188" s="687">
        <f>VLOOKUP(A2188,'02.04.2024'!$A$2:$D$70989,3,FALSE)</f>
        <v>2303</v>
      </c>
      <c r="I2188" s="688"/>
      <c r="J2188" s="688">
        <v>200</v>
      </c>
      <c r="K2188" s="689"/>
      <c r="L2188" s="689"/>
      <c r="M2188" s="689">
        <v>44986</v>
      </c>
      <c r="N2188" s="689"/>
      <c r="O2188" s="690">
        <v>9782408036812</v>
      </c>
      <c r="P2188" s="711" t="s">
        <v>4786</v>
      </c>
      <c r="Q2188" s="712">
        <v>4019702</v>
      </c>
      <c r="R2188" s="692">
        <v>11.5</v>
      </c>
      <c r="S2188" s="692">
        <f t="shared" si="354"/>
        <v>10.900473933649289</v>
      </c>
      <c r="T2188" s="693">
        <v>5.5E-2</v>
      </c>
      <c r="U2188" s="1188"/>
      <c r="V2188" s="694">
        <f t="shared" si="359"/>
        <v>0</v>
      </c>
      <c r="W2188" s="695">
        <f t="shared" si="357"/>
        <v>0</v>
      </c>
      <c r="X2188" s="402"/>
      <c r="Y2188" s="402"/>
      <c r="Z2188" s="402"/>
      <c r="AA2188" s="402"/>
      <c r="AB2188" s="402"/>
      <c r="AC2188" s="453">
        <f t="shared" si="353"/>
        <v>0</v>
      </c>
      <c r="AD2188" s="454">
        <f>IF($AC$2430&lt;85,AC2188,AC2188-(AC2188*'EN-TÊTE DÉLÉGUES'!$C$37))</f>
        <v>0</v>
      </c>
      <c r="AE2188" s="455">
        <f t="shared" si="358"/>
        <v>5.5E-2</v>
      </c>
      <c r="AF2188" s="456">
        <f t="shared" si="355"/>
        <v>0</v>
      </c>
      <c r="AG2188" s="457">
        <f t="shared" si="356"/>
        <v>0</v>
      </c>
    </row>
    <row r="2189" spans="1:36" s="446" customFormat="1" ht="12" customHeight="1" x14ac:dyDescent="0.15">
      <c r="A2189" s="1115">
        <v>9791036366123</v>
      </c>
      <c r="B2189" s="1116"/>
      <c r="C2189" s="1117" t="s">
        <v>726</v>
      </c>
      <c r="D2189" s="1117" t="s">
        <v>3442</v>
      </c>
      <c r="E2189" s="1117" t="s">
        <v>3442</v>
      </c>
      <c r="F2189" s="1117" t="s">
        <v>4969</v>
      </c>
      <c r="G2189" s="1117" t="s">
        <v>4971</v>
      </c>
      <c r="H2189" s="1118">
        <f>VLOOKUP(A2189,'02.04.2024'!$A$2:$D$70989,3,FALSE)</f>
        <v>938</v>
      </c>
      <c r="I2189" s="1116"/>
      <c r="J2189" s="1116">
        <v>200</v>
      </c>
      <c r="K2189" s="1119"/>
      <c r="L2189" s="1119"/>
      <c r="M2189" s="1119">
        <v>45364</v>
      </c>
      <c r="N2189" s="1119" t="s">
        <v>1811</v>
      </c>
      <c r="O2189" s="1115">
        <v>9791036366123</v>
      </c>
      <c r="P2189" s="1120" t="s">
        <v>4972</v>
      </c>
      <c r="Q2189" s="1121">
        <v>4303649</v>
      </c>
      <c r="R2189" s="1122">
        <v>12.5</v>
      </c>
      <c r="S2189" s="1122">
        <f t="shared" si="354"/>
        <v>11.848341232227488</v>
      </c>
      <c r="T2189" s="1123">
        <v>5.5E-2</v>
      </c>
      <c r="U2189" s="1124"/>
      <c r="V2189" s="1125">
        <f t="shared" si="359"/>
        <v>0</v>
      </c>
      <c r="W2189" s="1126">
        <f t="shared" si="357"/>
        <v>0</v>
      </c>
      <c r="X2189" s="440"/>
      <c r="Y2189" s="440"/>
      <c r="Z2189" s="440"/>
      <c r="AA2189" s="440"/>
      <c r="AB2189" s="440"/>
      <c r="AC2189" s="441">
        <f t="shared" si="353"/>
        <v>0</v>
      </c>
      <c r="AD2189" s="442">
        <f>IF($AC$2430&lt;85,AC2189,AC2189-(AC2189*'EN-TÊTE DÉLÉGUES'!$C$37))</f>
        <v>0</v>
      </c>
      <c r="AE2189" s="443">
        <f t="shared" si="358"/>
        <v>5.5E-2</v>
      </c>
      <c r="AF2189" s="444">
        <f t="shared" si="355"/>
        <v>0</v>
      </c>
      <c r="AG2189" s="445">
        <f t="shared" si="356"/>
        <v>0</v>
      </c>
    </row>
    <row r="2190" spans="1:36" s="446" customFormat="1" ht="12" customHeight="1" x14ac:dyDescent="0.15">
      <c r="A2190" s="715">
        <v>9791036343278</v>
      </c>
      <c r="B2190" s="716"/>
      <c r="C2190" s="717" t="s">
        <v>726</v>
      </c>
      <c r="D2190" s="717" t="s">
        <v>3442</v>
      </c>
      <c r="E2190" s="717" t="s">
        <v>3442</v>
      </c>
      <c r="F2190" s="717" t="s">
        <v>4975</v>
      </c>
      <c r="G2190" s="717" t="s">
        <v>4976</v>
      </c>
      <c r="H2190" s="718">
        <f>VLOOKUP(A2190,'02.04.2024'!$A$2:$D$70989,3,FALSE)</f>
        <v>2554</v>
      </c>
      <c r="I2190" s="716"/>
      <c r="J2190" s="716">
        <v>200</v>
      </c>
      <c r="K2190" s="719"/>
      <c r="L2190" s="719"/>
      <c r="M2190" s="719">
        <v>45308</v>
      </c>
      <c r="N2190" s="719" t="s">
        <v>1811</v>
      </c>
      <c r="O2190" s="715">
        <v>9791036343278</v>
      </c>
      <c r="P2190" s="720" t="s">
        <v>4974</v>
      </c>
      <c r="Q2190" s="721">
        <v>1353886</v>
      </c>
      <c r="R2190" s="722">
        <v>13.9</v>
      </c>
      <c r="S2190" s="722">
        <f t="shared" si="354"/>
        <v>13.175355450236967</v>
      </c>
      <c r="T2190" s="723">
        <v>5.5E-2</v>
      </c>
      <c r="U2190" s="1094"/>
      <c r="V2190" s="724">
        <f t="shared" si="359"/>
        <v>0</v>
      </c>
      <c r="W2190" s="725">
        <f t="shared" si="357"/>
        <v>0</v>
      </c>
      <c r="X2190" s="440"/>
      <c r="Y2190" s="440"/>
      <c r="Z2190" s="440"/>
      <c r="AA2190" s="440"/>
      <c r="AB2190" s="440"/>
      <c r="AC2190" s="441">
        <f t="shared" si="353"/>
        <v>0</v>
      </c>
      <c r="AD2190" s="442">
        <f>IF($AC$2430&lt;85,AC2190,AC2190-(AC2190*'EN-TÊTE DÉLÉGUES'!$C$37))</f>
        <v>0</v>
      </c>
      <c r="AE2190" s="443">
        <f t="shared" si="358"/>
        <v>5.5E-2</v>
      </c>
      <c r="AF2190" s="444">
        <f t="shared" si="355"/>
        <v>0</v>
      </c>
      <c r="AG2190" s="445">
        <f t="shared" si="356"/>
        <v>0</v>
      </c>
    </row>
    <row r="2191" spans="1:36" ht="12" customHeight="1" x14ac:dyDescent="0.15">
      <c r="A2191" s="107">
        <v>9791036366086</v>
      </c>
      <c r="B2191" s="109"/>
      <c r="C2191" s="108" t="s">
        <v>2327</v>
      </c>
      <c r="D2191" s="108" t="s">
        <v>3442</v>
      </c>
      <c r="E2191" s="108" t="s">
        <v>3442</v>
      </c>
      <c r="F2191" s="108" t="s">
        <v>5145</v>
      </c>
      <c r="G2191" s="108" t="s">
        <v>5146</v>
      </c>
      <c r="H2191" s="228">
        <f>VLOOKUP(A2191,'02.04.2024'!$A$2:$D$70989,3,FALSE)</f>
        <v>0</v>
      </c>
      <c r="I2191" s="109"/>
      <c r="J2191" s="109">
        <v>100</v>
      </c>
      <c r="K2191" s="110"/>
      <c r="L2191" s="110">
        <v>45455</v>
      </c>
      <c r="M2191" s="110"/>
      <c r="N2191" s="110" t="s">
        <v>1811</v>
      </c>
      <c r="O2191" s="107">
        <v>9791036366086</v>
      </c>
      <c r="P2191" s="201" t="s">
        <v>5147</v>
      </c>
      <c r="Q2191" s="202">
        <v>4303279</v>
      </c>
      <c r="R2191" s="125">
        <v>13.9</v>
      </c>
      <c r="S2191" s="125">
        <f t="shared" si="354"/>
        <v>13.175355450236967</v>
      </c>
      <c r="T2191" s="260">
        <v>5.5E-2</v>
      </c>
      <c r="U2191" s="1083"/>
      <c r="V2191" s="241">
        <f t="shared" si="359"/>
        <v>0</v>
      </c>
      <c r="W2191" s="237">
        <f t="shared" si="357"/>
        <v>0</v>
      </c>
      <c r="AC2191" s="441">
        <f t="shared" si="353"/>
        <v>0</v>
      </c>
      <c r="AD2191" s="442">
        <f>IF($AC$2430&lt;85,AC2191,AC2191-(AC2191*'EN-TÊTE DÉLÉGUES'!$C$37))</f>
        <v>0</v>
      </c>
      <c r="AE2191" s="443">
        <f t="shared" si="358"/>
        <v>5.5E-2</v>
      </c>
      <c r="AF2191" s="444">
        <f t="shared" si="355"/>
        <v>0</v>
      </c>
      <c r="AG2191" s="445">
        <f t="shared" si="356"/>
        <v>0</v>
      </c>
      <c r="AH2191" s="447"/>
      <c r="AI2191" s="447"/>
      <c r="AJ2191" s="447"/>
    </row>
    <row r="2192" spans="1:36" s="408" customFormat="1" ht="12" customHeight="1" x14ac:dyDescent="0.15">
      <c r="A2192" s="683">
        <v>9791036340918</v>
      </c>
      <c r="B2192" s="684"/>
      <c r="C2192" s="686" t="s">
        <v>2327</v>
      </c>
      <c r="D2192" s="686" t="s">
        <v>3442</v>
      </c>
      <c r="E2192" s="686" t="s">
        <v>3442</v>
      </c>
      <c r="F2192" s="686" t="s">
        <v>5321</v>
      </c>
      <c r="G2192" s="686" t="s">
        <v>5379</v>
      </c>
      <c r="H2192" s="687">
        <f>VLOOKUP(A2192,'02.04.2024'!$A$2:$D$70989,3,FALSE)</f>
        <v>2644</v>
      </c>
      <c r="I2192" s="688"/>
      <c r="J2192" s="688">
        <v>300</v>
      </c>
      <c r="K2192" s="689"/>
      <c r="L2192" s="689"/>
      <c r="M2192" s="689">
        <v>44699</v>
      </c>
      <c r="N2192" s="689"/>
      <c r="O2192" s="690">
        <v>9791036340918</v>
      </c>
      <c r="P2192" s="711" t="s">
        <v>3452</v>
      </c>
      <c r="Q2192" s="712">
        <v>8360958</v>
      </c>
      <c r="R2192" s="692">
        <v>13.9</v>
      </c>
      <c r="S2192" s="692">
        <f t="shared" si="354"/>
        <v>13.175355450236967</v>
      </c>
      <c r="T2192" s="693">
        <v>5.5E-2</v>
      </c>
      <c r="U2192" s="1083"/>
      <c r="V2192" s="694">
        <f t="shared" si="359"/>
        <v>0</v>
      </c>
      <c r="W2192" s="695">
        <f t="shared" si="357"/>
        <v>0</v>
      </c>
      <c r="X2192" s="402"/>
      <c r="Y2192" s="402"/>
      <c r="Z2192" s="402"/>
      <c r="AA2192" s="402"/>
      <c r="AB2192" s="402"/>
      <c r="AC2192" s="453">
        <f t="shared" si="353"/>
        <v>0</v>
      </c>
      <c r="AD2192" s="454">
        <f>IF($AC$2430&lt;85,AC2192,AC2192-(AC2192*'EN-TÊTE DÉLÉGUES'!$C$37))</f>
        <v>0</v>
      </c>
      <c r="AE2192" s="455">
        <f t="shared" si="358"/>
        <v>5.5E-2</v>
      </c>
      <c r="AF2192" s="456">
        <f t="shared" si="355"/>
        <v>0</v>
      </c>
      <c r="AG2192" s="457">
        <f t="shared" si="356"/>
        <v>0</v>
      </c>
    </row>
    <row r="2193" spans="1:36" s="446" customFormat="1" ht="12" customHeight="1" x14ac:dyDescent="0.15">
      <c r="A2193" s="715">
        <v>9791036340628</v>
      </c>
      <c r="B2193" s="726"/>
      <c r="C2193" s="717" t="s">
        <v>698</v>
      </c>
      <c r="D2193" s="717" t="s">
        <v>3442</v>
      </c>
      <c r="E2193" s="717" t="s">
        <v>3442</v>
      </c>
      <c r="F2193" s="717" t="s">
        <v>4601</v>
      </c>
      <c r="G2193" s="717" t="s">
        <v>4600</v>
      </c>
      <c r="H2193" s="718">
        <f>VLOOKUP(A2193,'02.04.2024'!$A$2:$D$70989,3,FALSE)</f>
        <v>2280</v>
      </c>
      <c r="I2193" s="716"/>
      <c r="J2193" s="716">
        <v>200</v>
      </c>
      <c r="K2193" s="719"/>
      <c r="L2193" s="719"/>
      <c r="M2193" s="719">
        <v>45217</v>
      </c>
      <c r="N2193" s="719" t="s">
        <v>1811</v>
      </c>
      <c r="O2193" s="729">
        <v>9791036340628</v>
      </c>
      <c r="P2193" s="720" t="s">
        <v>4599</v>
      </c>
      <c r="Q2193" s="721">
        <v>8205093</v>
      </c>
      <c r="R2193" s="722">
        <v>15.9</v>
      </c>
      <c r="S2193" s="722">
        <f t="shared" si="354"/>
        <v>15.071090047393366</v>
      </c>
      <c r="T2193" s="731">
        <v>5.5E-2</v>
      </c>
      <c r="U2193" s="1094"/>
      <c r="V2193" s="724">
        <f t="shared" si="359"/>
        <v>0</v>
      </c>
      <c r="W2193" s="725">
        <f t="shared" si="357"/>
        <v>0</v>
      </c>
      <c r="X2193" s="440"/>
      <c r="Y2193" s="440"/>
      <c r="Z2193" s="440"/>
      <c r="AA2193" s="440"/>
      <c r="AB2193" s="440"/>
      <c r="AC2193" s="441">
        <f t="shared" si="353"/>
        <v>0</v>
      </c>
      <c r="AD2193" s="442">
        <f>IF($AC$2430&lt;85,AC2193,AC2193-(AC2193*'EN-TÊTE DÉLÉGUES'!$C$37))</f>
        <v>0</v>
      </c>
      <c r="AE2193" s="443">
        <f t="shared" si="358"/>
        <v>5.5E-2</v>
      </c>
      <c r="AF2193" s="444">
        <f t="shared" si="355"/>
        <v>0</v>
      </c>
      <c r="AG2193" s="445">
        <f t="shared" si="356"/>
        <v>0</v>
      </c>
    </row>
    <row r="2194" spans="1:36" s="446" customFormat="1" ht="12" customHeight="1" x14ac:dyDescent="0.15">
      <c r="A2194" s="783">
        <v>9782227501065</v>
      </c>
      <c r="B2194" s="783"/>
      <c r="C2194" s="784" t="s">
        <v>4011</v>
      </c>
      <c r="D2194" s="784" t="s">
        <v>4012</v>
      </c>
      <c r="E2194" s="784" t="s">
        <v>4013</v>
      </c>
      <c r="F2194" s="785"/>
      <c r="G2194" s="786" t="s">
        <v>4014</v>
      </c>
      <c r="H2194" s="787">
        <f>VLOOKUP(A2194,'02.04.2024'!$A$2:$D$70989,3,FALSE)</f>
        <v>1697</v>
      </c>
      <c r="I2194" s="788"/>
      <c r="J2194" s="788">
        <v>200</v>
      </c>
      <c r="K2194" s="789"/>
      <c r="L2194" s="789"/>
      <c r="M2194" s="789">
        <v>45063</v>
      </c>
      <c r="N2194" s="790" t="s">
        <v>1811</v>
      </c>
      <c r="O2194" s="790">
        <v>9782227501065</v>
      </c>
      <c r="P2194" s="790" t="s">
        <v>4015</v>
      </c>
      <c r="Q2194" s="791">
        <v>8136083</v>
      </c>
      <c r="R2194" s="792">
        <v>19.5</v>
      </c>
      <c r="S2194" s="792">
        <f t="shared" si="354"/>
        <v>18.483412322274884</v>
      </c>
      <c r="T2194" s="793">
        <v>5.5E-2</v>
      </c>
      <c r="U2194" s="1095"/>
      <c r="V2194" s="794">
        <f t="shared" si="359"/>
        <v>0</v>
      </c>
      <c r="W2194" s="795">
        <f t="shared" si="357"/>
        <v>0</v>
      </c>
      <c r="X2194" s="440"/>
      <c r="Y2194" s="440"/>
      <c r="Z2194" s="440"/>
      <c r="AA2194" s="440"/>
      <c r="AB2194" s="440"/>
      <c r="AC2194" s="453">
        <f t="shared" ref="AC2194:AC2257" si="360">W2194/(1+AE2194)</f>
        <v>0</v>
      </c>
      <c r="AD2194" s="454">
        <f>IF($AC$2430&lt;85,AC2194,AC2194-(AC2194*'EN-TÊTE DÉLÉGUES'!$C$37))</f>
        <v>0</v>
      </c>
      <c r="AE2194" s="455">
        <f t="shared" si="358"/>
        <v>5.5E-2</v>
      </c>
      <c r="AF2194" s="456">
        <f t="shared" si="355"/>
        <v>0</v>
      </c>
      <c r="AG2194" s="457">
        <f t="shared" si="356"/>
        <v>0</v>
      </c>
    </row>
    <row r="2195" spans="1:36" s="408" customFormat="1" ht="12" customHeight="1" x14ac:dyDescent="0.15">
      <c r="A2195" s="1189">
        <v>9782227500785</v>
      </c>
      <c r="B2195" s="1189"/>
      <c r="C2195" s="1190" t="s">
        <v>4011</v>
      </c>
      <c r="D2195" s="1190" t="s">
        <v>4012</v>
      </c>
      <c r="E2195" s="1190" t="s">
        <v>4013</v>
      </c>
      <c r="F2195" s="1191"/>
      <c r="G2195" s="1192" t="s">
        <v>4016</v>
      </c>
      <c r="H2195" s="1193">
        <f>VLOOKUP(A2195,'02.04.2024'!$A$2:$D$70989,3,FALSE)</f>
        <v>1215</v>
      </c>
      <c r="I2195" s="1194"/>
      <c r="J2195" s="1194">
        <v>200</v>
      </c>
      <c r="K2195" s="1195"/>
      <c r="L2195" s="1195"/>
      <c r="M2195" s="1195">
        <v>44986</v>
      </c>
      <c r="N2195" s="1196"/>
      <c r="O2195" s="1196">
        <v>9782227500785</v>
      </c>
      <c r="P2195" s="1196" t="s">
        <v>4017</v>
      </c>
      <c r="Q2195" s="1197">
        <v>4927857</v>
      </c>
      <c r="R2195" s="1198">
        <v>25</v>
      </c>
      <c r="S2195" s="1198">
        <f t="shared" si="354"/>
        <v>23.696682464454977</v>
      </c>
      <c r="T2195" s="1199">
        <v>5.5E-2</v>
      </c>
      <c r="U2195" s="1200"/>
      <c r="V2195" s="1201">
        <f t="shared" si="359"/>
        <v>0</v>
      </c>
      <c r="W2195" s="1202">
        <f t="shared" si="357"/>
        <v>0</v>
      </c>
      <c r="X2195" s="402"/>
      <c r="Y2195" s="402"/>
      <c r="Z2195" s="402"/>
      <c r="AA2195" s="402"/>
      <c r="AB2195" s="402"/>
      <c r="AC2195" s="453">
        <f t="shared" si="360"/>
        <v>0</v>
      </c>
      <c r="AD2195" s="454">
        <f>IF($AC$2430&lt;85,AC2195,AC2195-(AC2195*'EN-TÊTE DÉLÉGUES'!$C$37))</f>
        <v>0</v>
      </c>
      <c r="AE2195" s="455">
        <f t="shared" si="358"/>
        <v>5.5E-2</v>
      </c>
      <c r="AF2195" s="456">
        <f t="shared" si="355"/>
        <v>0</v>
      </c>
      <c r="AG2195" s="457">
        <f t="shared" si="356"/>
        <v>0</v>
      </c>
    </row>
    <row r="2196" spans="1:36" s="446" customFormat="1" ht="12" customHeight="1" x14ac:dyDescent="0.15">
      <c r="A2196" s="783">
        <v>9782227501447</v>
      </c>
      <c r="B2196" s="783"/>
      <c r="C2196" s="784" t="s">
        <v>4011</v>
      </c>
      <c r="D2196" s="784" t="s">
        <v>4012</v>
      </c>
      <c r="E2196" s="784" t="s">
        <v>4013</v>
      </c>
      <c r="F2196" s="785"/>
      <c r="G2196" s="786" t="s">
        <v>4177</v>
      </c>
      <c r="H2196" s="787">
        <f>VLOOKUP(A2196,'02.04.2024'!$A$2:$D$70989,3,FALSE)</f>
        <v>1907</v>
      </c>
      <c r="I2196" s="787"/>
      <c r="J2196" s="787">
        <v>200</v>
      </c>
      <c r="K2196" s="796"/>
      <c r="L2196" s="796"/>
      <c r="M2196" s="789">
        <v>45021</v>
      </c>
      <c r="N2196" s="797" t="s">
        <v>1811</v>
      </c>
      <c r="O2196" s="783">
        <v>9782227501447</v>
      </c>
      <c r="P2196" s="789" t="s">
        <v>4176</v>
      </c>
      <c r="Q2196" s="790">
        <v>5379398</v>
      </c>
      <c r="R2196" s="798">
        <v>20</v>
      </c>
      <c r="S2196" s="792">
        <f t="shared" si="354"/>
        <v>18.957345971563981</v>
      </c>
      <c r="T2196" s="793">
        <v>5.5E-2</v>
      </c>
      <c r="U2196" s="1095"/>
      <c r="V2196" s="794">
        <f t="shared" si="359"/>
        <v>0</v>
      </c>
      <c r="W2196" s="795">
        <f t="shared" si="357"/>
        <v>0</v>
      </c>
      <c r="X2196" s="440"/>
      <c r="Y2196" s="440"/>
      <c r="Z2196" s="440"/>
      <c r="AA2196" s="440"/>
      <c r="AB2196" s="440"/>
      <c r="AC2196" s="453">
        <f t="shared" si="360"/>
        <v>0</v>
      </c>
      <c r="AD2196" s="454">
        <f>IF($AC$2430&lt;85,AC2196,AC2196-(AC2196*'EN-TÊTE DÉLÉGUES'!$C$37))</f>
        <v>0</v>
      </c>
      <c r="AE2196" s="455">
        <f t="shared" si="358"/>
        <v>5.5E-2</v>
      </c>
      <c r="AF2196" s="456">
        <f t="shared" si="355"/>
        <v>0</v>
      </c>
      <c r="AG2196" s="457">
        <f t="shared" si="356"/>
        <v>0</v>
      </c>
    </row>
    <row r="2197" spans="1:36" s="446" customFormat="1" ht="12" customHeight="1" x14ac:dyDescent="0.15">
      <c r="A2197" s="783">
        <v>9782227501454</v>
      </c>
      <c r="B2197" s="783"/>
      <c r="C2197" s="784" t="s">
        <v>4011</v>
      </c>
      <c r="D2197" s="784" t="s">
        <v>4012</v>
      </c>
      <c r="E2197" s="784" t="s">
        <v>4013</v>
      </c>
      <c r="F2197" s="785"/>
      <c r="G2197" s="786" t="s">
        <v>4216</v>
      </c>
      <c r="H2197" s="787">
        <f>VLOOKUP(A2197,'02.04.2024'!$A$2:$D$70989,3,FALSE)</f>
        <v>3533</v>
      </c>
      <c r="I2197" s="787"/>
      <c r="J2197" s="787">
        <v>200</v>
      </c>
      <c r="K2197" s="796"/>
      <c r="L2197" s="796"/>
      <c r="M2197" s="789">
        <v>45049</v>
      </c>
      <c r="N2197" s="797" t="s">
        <v>1811</v>
      </c>
      <c r="O2197" s="783">
        <v>9782227501454</v>
      </c>
      <c r="P2197" s="789" t="s">
        <v>4215</v>
      </c>
      <c r="Q2197" s="790">
        <v>5378782</v>
      </c>
      <c r="R2197" s="798">
        <v>22</v>
      </c>
      <c r="S2197" s="792">
        <f t="shared" si="354"/>
        <v>20.85308056872038</v>
      </c>
      <c r="T2197" s="793">
        <v>5.5E-2</v>
      </c>
      <c r="U2197" s="1095"/>
      <c r="V2197" s="794">
        <f t="shared" si="359"/>
        <v>0</v>
      </c>
      <c r="W2197" s="795">
        <f t="shared" si="357"/>
        <v>0</v>
      </c>
      <c r="X2197" s="440"/>
      <c r="Y2197" s="440"/>
      <c r="Z2197" s="440"/>
      <c r="AA2197" s="440"/>
      <c r="AB2197" s="440"/>
      <c r="AC2197" s="453">
        <f t="shared" si="360"/>
        <v>0</v>
      </c>
      <c r="AD2197" s="454">
        <f>IF($AC$2430&lt;85,AC2197,AC2197-(AC2197*'EN-TÊTE DÉLÉGUES'!$C$37))</f>
        <v>0</v>
      </c>
      <c r="AE2197" s="455">
        <f t="shared" si="358"/>
        <v>5.5E-2</v>
      </c>
      <c r="AF2197" s="456">
        <f t="shared" si="355"/>
        <v>0</v>
      </c>
      <c r="AG2197" s="457">
        <f t="shared" si="356"/>
        <v>0</v>
      </c>
    </row>
    <row r="2198" spans="1:36" s="446" customFormat="1" ht="12" customHeight="1" x14ac:dyDescent="0.15">
      <c r="A2198" s="783">
        <v>9782227501522</v>
      </c>
      <c r="B2198" s="783"/>
      <c r="C2198" s="784" t="s">
        <v>4011</v>
      </c>
      <c r="D2198" s="784" t="s">
        <v>4012</v>
      </c>
      <c r="E2198" s="784" t="s">
        <v>4013</v>
      </c>
      <c r="F2198" s="785"/>
      <c r="G2198" s="786" t="s">
        <v>4409</v>
      </c>
      <c r="H2198" s="787">
        <f>VLOOKUP(A2198,'02.04.2024'!$A$2:$D$70989,3,FALSE)</f>
        <v>2733</v>
      </c>
      <c r="I2198" s="787"/>
      <c r="J2198" s="787">
        <v>200</v>
      </c>
      <c r="K2198" s="796"/>
      <c r="L2198" s="796"/>
      <c r="M2198" s="789">
        <v>45210</v>
      </c>
      <c r="N2198" s="797" t="s">
        <v>1811</v>
      </c>
      <c r="O2198" s="783">
        <v>9782227501522</v>
      </c>
      <c r="P2198" s="789" t="s">
        <v>4408</v>
      </c>
      <c r="Q2198" s="790">
        <v>6502242</v>
      </c>
      <c r="R2198" s="798">
        <v>20</v>
      </c>
      <c r="S2198" s="792">
        <f t="shared" si="354"/>
        <v>18.957345971563981</v>
      </c>
      <c r="T2198" s="793">
        <v>5.5E-2</v>
      </c>
      <c r="U2198" s="1095"/>
      <c r="V2198" s="794">
        <f t="shared" si="359"/>
        <v>0</v>
      </c>
      <c r="W2198" s="795">
        <f t="shared" si="357"/>
        <v>0</v>
      </c>
      <c r="X2198" s="440"/>
      <c r="Y2198" s="440"/>
      <c r="Z2198" s="440"/>
      <c r="AA2198" s="440"/>
      <c r="AB2198" s="440"/>
      <c r="AC2198" s="441">
        <f t="shared" si="360"/>
        <v>0</v>
      </c>
      <c r="AD2198" s="442">
        <f>IF($AC$2430&lt;85,AC2198,AC2198-(AC2198*'EN-TÊTE DÉLÉGUES'!$C$37))</f>
        <v>0</v>
      </c>
      <c r="AE2198" s="443">
        <f t="shared" si="358"/>
        <v>5.5E-2</v>
      </c>
      <c r="AF2198" s="444">
        <f t="shared" si="355"/>
        <v>0</v>
      </c>
      <c r="AG2198" s="445">
        <f t="shared" si="356"/>
        <v>0</v>
      </c>
    </row>
    <row r="2199" spans="1:36" s="446" customFormat="1" ht="12" customHeight="1" x14ac:dyDescent="0.15">
      <c r="A2199" s="783">
        <v>9782227500822</v>
      </c>
      <c r="B2199" s="783"/>
      <c r="C2199" s="784" t="s">
        <v>4011</v>
      </c>
      <c r="D2199" s="784" t="s">
        <v>4012</v>
      </c>
      <c r="E2199" s="784" t="s">
        <v>4013</v>
      </c>
      <c r="F2199" s="785"/>
      <c r="G2199" s="786" t="s">
        <v>5019</v>
      </c>
      <c r="H2199" s="787">
        <f>VLOOKUP(A2199,'02.04.2024'!$A$2:$D$70989,3,FALSE)</f>
        <v>4781</v>
      </c>
      <c r="I2199" s="787" t="s">
        <v>378</v>
      </c>
      <c r="J2199" s="787">
        <v>200</v>
      </c>
      <c r="K2199" s="796"/>
      <c r="L2199" s="796"/>
      <c r="M2199" s="789">
        <v>45308</v>
      </c>
      <c r="N2199" s="797" t="s">
        <v>1811</v>
      </c>
      <c r="O2199" s="783">
        <v>9782227500822</v>
      </c>
      <c r="P2199" s="789" t="s">
        <v>5018</v>
      </c>
      <c r="Q2199" s="790">
        <v>5192439</v>
      </c>
      <c r="R2199" s="798">
        <v>22</v>
      </c>
      <c r="S2199" s="792">
        <f t="shared" si="354"/>
        <v>20.85308056872038</v>
      </c>
      <c r="T2199" s="793">
        <v>5.5E-2</v>
      </c>
      <c r="U2199" s="1095"/>
      <c r="V2199" s="794">
        <f t="shared" si="359"/>
        <v>0</v>
      </c>
      <c r="W2199" s="795">
        <f t="shared" si="357"/>
        <v>0</v>
      </c>
      <c r="X2199" s="440"/>
      <c r="Y2199" s="440"/>
      <c r="Z2199" s="440"/>
      <c r="AA2199" s="440"/>
      <c r="AB2199" s="440"/>
      <c r="AC2199" s="441">
        <f t="shared" si="360"/>
        <v>0</v>
      </c>
      <c r="AD2199" s="442">
        <f>IF($AC$2430&lt;85,AC2199,AC2199-(AC2199*'EN-TÊTE DÉLÉGUES'!$C$37))</f>
        <v>0</v>
      </c>
      <c r="AE2199" s="443">
        <f t="shared" si="358"/>
        <v>5.5E-2</v>
      </c>
      <c r="AF2199" s="444">
        <f t="shared" si="355"/>
        <v>0</v>
      </c>
      <c r="AG2199" s="445">
        <f t="shared" si="356"/>
        <v>0</v>
      </c>
    </row>
    <row r="2200" spans="1:36" ht="12" customHeight="1" x14ac:dyDescent="0.15">
      <c r="A2200" s="249">
        <v>9782227501072</v>
      </c>
      <c r="B2200" s="249"/>
      <c r="C2200" s="250" t="s">
        <v>4011</v>
      </c>
      <c r="D2200" s="250" t="s">
        <v>4012</v>
      </c>
      <c r="E2200" s="250" t="s">
        <v>4013</v>
      </c>
      <c r="F2200" s="251"/>
      <c r="G2200" s="252" t="s">
        <v>5137</v>
      </c>
      <c r="H2200" s="258">
        <f>VLOOKUP(A2200,'02.04.2024'!$A$2:$D$70989,3,FALSE)</f>
        <v>0</v>
      </c>
      <c r="I2200" s="258"/>
      <c r="J2200" s="258">
        <v>100</v>
      </c>
      <c r="K2200" s="316"/>
      <c r="L2200" s="316">
        <v>45385</v>
      </c>
      <c r="M2200" s="253"/>
      <c r="N2200" s="315" t="s">
        <v>1811</v>
      </c>
      <c r="O2200" s="249">
        <v>9782227501072</v>
      </c>
      <c r="P2200" s="253" t="s">
        <v>5138</v>
      </c>
      <c r="Q2200" s="254">
        <v>8136206</v>
      </c>
      <c r="R2200" s="314">
        <v>23</v>
      </c>
      <c r="S2200" s="255">
        <f t="shared" si="354"/>
        <v>21.800947867298579</v>
      </c>
      <c r="T2200" s="256">
        <v>5.5E-2</v>
      </c>
      <c r="U2200" s="1091"/>
      <c r="V2200" s="257">
        <f t="shared" si="359"/>
        <v>0</v>
      </c>
      <c r="W2200" s="259">
        <f t="shared" si="357"/>
        <v>0</v>
      </c>
      <c r="AC2200" s="441">
        <f t="shared" si="360"/>
        <v>0</v>
      </c>
      <c r="AD2200" s="442">
        <f>IF($AC$2430&lt;85,AC2200,AC2200-(AC2200*'EN-TÊTE DÉLÉGUES'!$C$37))</f>
        <v>0</v>
      </c>
      <c r="AE2200" s="443">
        <f t="shared" si="358"/>
        <v>5.5E-2</v>
      </c>
      <c r="AF2200" s="444">
        <f t="shared" si="355"/>
        <v>0</v>
      </c>
      <c r="AG2200" s="445">
        <f t="shared" si="356"/>
        <v>0</v>
      </c>
      <c r="AH2200" s="447"/>
      <c r="AI2200" s="447"/>
      <c r="AJ2200" s="447"/>
    </row>
    <row r="2201" spans="1:36" s="446" customFormat="1" ht="12" customHeight="1" x14ac:dyDescent="0.15">
      <c r="A2201" s="783">
        <v>9782227501201</v>
      </c>
      <c r="B2201" s="783"/>
      <c r="C2201" s="784" t="s">
        <v>4011</v>
      </c>
      <c r="D2201" s="784" t="s">
        <v>4012</v>
      </c>
      <c r="E2201" s="784" t="s">
        <v>4013</v>
      </c>
      <c r="F2201" s="785"/>
      <c r="G2201" s="786" t="s">
        <v>4411</v>
      </c>
      <c r="H2201" s="787">
        <f>VLOOKUP(A2201,'02.04.2024'!$A$2:$D$70989,3,FALSE)</f>
        <v>3386</v>
      </c>
      <c r="I2201" s="788"/>
      <c r="J2201" s="788">
        <v>200</v>
      </c>
      <c r="K2201" s="789"/>
      <c r="L2201" s="789"/>
      <c r="M2201" s="789">
        <v>45175</v>
      </c>
      <c r="N2201" s="790" t="s">
        <v>1811</v>
      </c>
      <c r="O2201" s="790">
        <v>9782227501201</v>
      </c>
      <c r="P2201" s="790" t="s">
        <v>4410</v>
      </c>
      <c r="Q2201" s="791">
        <v>2477673</v>
      </c>
      <c r="R2201" s="792">
        <v>22</v>
      </c>
      <c r="S2201" s="792">
        <f t="shared" si="354"/>
        <v>20.85308056872038</v>
      </c>
      <c r="T2201" s="793">
        <v>5.5E-2</v>
      </c>
      <c r="U2201" s="1095"/>
      <c r="V2201" s="794">
        <f t="shared" si="359"/>
        <v>0</v>
      </c>
      <c r="W2201" s="795">
        <f t="shared" si="357"/>
        <v>0</v>
      </c>
      <c r="X2201" s="440"/>
      <c r="Y2201" s="440"/>
      <c r="Z2201" s="440"/>
      <c r="AA2201" s="440"/>
      <c r="AB2201" s="440"/>
      <c r="AC2201" s="453">
        <f t="shared" si="360"/>
        <v>0</v>
      </c>
      <c r="AD2201" s="454">
        <f>IF($AC$2430&lt;85,AC2201,AC2201-(AC2201*'EN-TÊTE DÉLÉGUES'!$C$37))</f>
        <v>0</v>
      </c>
      <c r="AE2201" s="455">
        <f t="shared" si="358"/>
        <v>5.5E-2</v>
      </c>
      <c r="AF2201" s="456">
        <f t="shared" si="355"/>
        <v>0</v>
      </c>
      <c r="AG2201" s="457">
        <f t="shared" si="356"/>
        <v>0</v>
      </c>
    </row>
    <row r="2202" spans="1:36" s="420" customFormat="1" ht="12" customHeight="1" x14ac:dyDescent="0.15">
      <c r="A2202" s="799">
        <v>9791027610709</v>
      </c>
      <c r="B2202" s="800" t="s">
        <v>3102</v>
      </c>
      <c r="C2202" s="801" t="s">
        <v>727</v>
      </c>
      <c r="D2202" s="801" t="s">
        <v>1952</v>
      </c>
      <c r="E2202" s="801" t="s">
        <v>930</v>
      </c>
      <c r="F2202" s="801"/>
      <c r="G2202" s="801" t="s">
        <v>3845</v>
      </c>
      <c r="H2202" s="802">
        <f>VLOOKUP(A2202,'02.04.2024'!$A$2:$D$70989,3,FALSE)</f>
        <v>400</v>
      </c>
      <c r="I2202" s="803"/>
      <c r="J2202" s="803">
        <v>200</v>
      </c>
      <c r="K2202" s="804"/>
      <c r="L2202" s="804"/>
      <c r="M2202" s="805">
        <v>44874</v>
      </c>
      <c r="N2202" s="805"/>
      <c r="O2202" s="802">
        <v>9791027610709</v>
      </c>
      <c r="P2202" s="806" t="s">
        <v>3846</v>
      </c>
      <c r="Q2202" s="807">
        <v>1354747</v>
      </c>
      <c r="R2202" s="808">
        <v>19.899999999999999</v>
      </c>
      <c r="S2202" s="809">
        <f t="shared" si="354"/>
        <v>18.862559241706162</v>
      </c>
      <c r="T2202" s="810">
        <v>5.5E-2</v>
      </c>
      <c r="U2202" s="1086"/>
      <c r="V2202" s="811">
        <f t="shared" si="359"/>
        <v>0</v>
      </c>
      <c r="W2202" s="812">
        <f t="shared" si="357"/>
        <v>0</v>
      </c>
      <c r="AC2202" s="453">
        <f t="shared" si="360"/>
        <v>0</v>
      </c>
      <c r="AD2202" s="454">
        <f>IF($AC$2430&lt;85,AC2202,AC2202-(AC2202*'EN-TÊTE DÉLÉGUES'!$C$37))</f>
        <v>0</v>
      </c>
      <c r="AE2202" s="455">
        <f t="shared" si="358"/>
        <v>5.5E-2</v>
      </c>
      <c r="AF2202" s="456">
        <f t="shared" si="355"/>
        <v>0</v>
      </c>
      <c r="AG2202" s="457">
        <f t="shared" si="356"/>
        <v>0</v>
      </c>
    </row>
    <row r="2203" spans="1:36" s="408" customFormat="1" ht="12" customHeight="1" x14ac:dyDescent="0.15">
      <c r="A2203" s="813">
        <v>9791027610419</v>
      </c>
      <c r="B2203" s="800" t="s">
        <v>3102</v>
      </c>
      <c r="C2203" s="814" t="s">
        <v>727</v>
      </c>
      <c r="D2203" s="801" t="s">
        <v>1952</v>
      </c>
      <c r="E2203" s="815" t="s">
        <v>930</v>
      </c>
      <c r="F2203" s="816"/>
      <c r="G2203" s="816" t="s">
        <v>3734</v>
      </c>
      <c r="H2203" s="802">
        <f>VLOOKUP(A2203,'02.04.2024'!$A$2:$D$70989,3,FALSE)</f>
        <v>1486</v>
      </c>
      <c r="I2203" s="802"/>
      <c r="J2203" s="817">
        <v>200</v>
      </c>
      <c r="K2203" s="818"/>
      <c r="L2203" s="818"/>
      <c r="M2203" s="818">
        <v>44818</v>
      </c>
      <c r="N2203" s="818"/>
      <c r="O2203" s="819">
        <v>9791027610419</v>
      </c>
      <c r="P2203" s="819" t="s">
        <v>3735</v>
      </c>
      <c r="Q2203" s="819">
        <v>7079678</v>
      </c>
      <c r="R2203" s="820">
        <v>14.9</v>
      </c>
      <c r="S2203" s="809">
        <f t="shared" si="354"/>
        <v>14.123222748815166</v>
      </c>
      <c r="T2203" s="821">
        <v>5.5E-2</v>
      </c>
      <c r="U2203" s="1086"/>
      <c r="V2203" s="811">
        <f t="shared" si="359"/>
        <v>0</v>
      </c>
      <c r="W2203" s="812">
        <f t="shared" si="357"/>
        <v>0</v>
      </c>
      <c r="X2203" s="491"/>
      <c r="Y2203" s="402"/>
      <c r="Z2203" s="402"/>
      <c r="AA2203" s="402"/>
      <c r="AB2203" s="402"/>
      <c r="AC2203" s="403">
        <f t="shared" si="360"/>
        <v>0</v>
      </c>
      <c r="AD2203" s="404">
        <f>IF($AC$2430&lt;85,AC2203,AC2203-(AC2203*'EN-TÊTE DÉLÉGUES'!$C$37))</f>
        <v>0</v>
      </c>
      <c r="AE2203" s="405">
        <f t="shared" si="358"/>
        <v>5.5E-2</v>
      </c>
      <c r="AF2203" s="406">
        <f t="shared" si="355"/>
        <v>0</v>
      </c>
      <c r="AG2203" s="407">
        <f t="shared" si="356"/>
        <v>0</v>
      </c>
      <c r="AH2203" s="492"/>
    </row>
    <row r="2204" spans="1:36" s="420" customFormat="1" ht="12" customHeight="1" x14ac:dyDescent="0.15">
      <c r="A2204" s="799">
        <v>9791027610693</v>
      </c>
      <c r="B2204" s="800" t="s">
        <v>3102</v>
      </c>
      <c r="C2204" s="801" t="s">
        <v>727</v>
      </c>
      <c r="D2204" s="801" t="s">
        <v>1952</v>
      </c>
      <c r="E2204" s="801" t="s">
        <v>930</v>
      </c>
      <c r="F2204" s="801"/>
      <c r="G2204" s="801" t="s">
        <v>3966</v>
      </c>
      <c r="H2204" s="802">
        <f>VLOOKUP(A2204,'02.04.2024'!$A$2:$D$70989,3,FALSE)</f>
        <v>2790</v>
      </c>
      <c r="I2204" s="803"/>
      <c r="J2204" s="803">
        <v>200</v>
      </c>
      <c r="K2204" s="804"/>
      <c r="L2204" s="804"/>
      <c r="M2204" s="805">
        <v>44874</v>
      </c>
      <c r="N2204" s="805"/>
      <c r="O2204" s="802">
        <v>9791027610693</v>
      </c>
      <c r="P2204" s="806" t="s">
        <v>3847</v>
      </c>
      <c r="Q2204" s="807">
        <v>1354624</v>
      </c>
      <c r="R2204" s="808">
        <v>18.899999999999999</v>
      </c>
      <c r="S2204" s="809">
        <f t="shared" si="354"/>
        <v>17.914691943127963</v>
      </c>
      <c r="T2204" s="810">
        <v>5.5E-2</v>
      </c>
      <c r="U2204" s="1086"/>
      <c r="V2204" s="811">
        <f t="shared" si="359"/>
        <v>0</v>
      </c>
      <c r="W2204" s="812">
        <f t="shared" si="357"/>
        <v>0</v>
      </c>
      <c r="AC2204" s="421">
        <f t="shared" si="360"/>
        <v>0</v>
      </c>
      <c r="AD2204" s="422">
        <f>IF($AC$2430&lt;85,AC2204,AC2204-(AC2204*'EN-TÊTE DÉLÉGUES'!$C$37))</f>
        <v>0</v>
      </c>
      <c r="AE2204" s="423">
        <f t="shared" si="358"/>
        <v>5.5E-2</v>
      </c>
      <c r="AF2204" s="424">
        <f t="shared" si="355"/>
        <v>0</v>
      </c>
      <c r="AG2204" s="425">
        <f t="shared" si="356"/>
        <v>0</v>
      </c>
    </row>
    <row r="2205" spans="1:36" s="408" customFormat="1" ht="12" customHeight="1" x14ac:dyDescent="0.15">
      <c r="A2205" s="836">
        <v>9791027610136</v>
      </c>
      <c r="B2205" s="837" t="s">
        <v>3102</v>
      </c>
      <c r="C2205" s="814" t="s">
        <v>727</v>
      </c>
      <c r="D2205" s="801" t="s">
        <v>1952</v>
      </c>
      <c r="E2205" s="815" t="s">
        <v>930</v>
      </c>
      <c r="F2205" s="814"/>
      <c r="G2205" s="838" t="s">
        <v>2808</v>
      </c>
      <c r="H2205" s="802">
        <f>VLOOKUP(A2205,'02.04.2024'!$A$2:$D$70989,3,FALSE)</f>
        <v>1716</v>
      </c>
      <c r="I2205" s="807"/>
      <c r="J2205" s="807">
        <v>200</v>
      </c>
      <c r="K2205" s="818"/>
      <c r="L2205" s="804"/>
      <c r="M2205" s="818">
        <v>44657</v>
      </c>
      <c r="N2205" s="807"/>
      <c r="O2205" s="802">
        <v>9791027610136</v>
      </c>
      <c r="P2205" s="807" t="s">
        <v>2807</v>
      </c>
      <c r="Q2205" s="807">
        <v>3906437</v>
      </c>
      <c r="R2205" s="809">
        <v>19.899999999999999</v>
      </c>
      <c r="S2205" s="809">
        <f t="shared" si="354"/>
        <v>18.862559241706162</v>
      </c>
      <c r="T2205" s="821">
        <v>5.5E-2</v>
      </c>
      <c r="U2205" s="1086"/>
      <c r="V2205" s="811">
        <f t="shared" si="359"/>
        <v>0</v>
      </c>
      <c r="W2205" s="812">
        <f t="shared" si="357"/>
        <v>0</v>
      </c>
      <c r="X2205" s="402"/>
      <c r="Y2205" s="402"/>
      <c r="Z2205" s="402"/>
      <c r="AA2205" s="402"/>
      <c r="AB2205" s="402"/>
      <c r="AC2205" s="403">
        <f t="shared" si="360"/>
        <v>0</v>
      </c>
      <c r="AD2205" s="404">
        <f>IF($AC$2430&lt;85,AC2205,AC2205-(AC2205*'EN-TÊTE DÉLÉGUES'!$C$37))</f>
        <v>0</v>
      </c>
      <c r="AE2205" s="405">
        <f t="shared" si="358"/>
        <v>5.5E-2</v>
      </c>
      <c r="AF2205" s="406">
        <f t="shared" si="355"/>
        <v>0</v>
      </c>
      <c r="AG2205" s="407">
        <f t="shared" si="356"/>
        <v>0</v>
      </c>
    </row>
    <row r="2206" spans="1:36" s="408" customFormat="1" ht="12" customHeight="1" x14ac:dyDescent="0.15">
      <c r="A2206" s="836">
        <v>9791027609888</v>
      </c>
      <c r="B2206" s="837" t="s">
        <v>3102</v>
      </c>
      <c r="C2206" s="814" t="s">
        <v>727</v>
      </c>
      <c r="D2206" s="801" t="s">
        <v>1952</v>
      </c>
      <c r="E2206" s="815" t="s">
        <v>930</v>
      </c>
      <c r="F2206" s="814"/>
      <c r="G2206" s="838" t="s">
        <v>2634</v>
      </c>
      <c r="H2206" s="802">
        <f>VLOOKUP(A2206,'02.04.2024'!$A$2:$D$70989,3,FALSE)</f>
        <v>822</v>
      </c>
      <c r="I2206" s="807"/>
      <c r="J2206" s="807">
        <v>200</v>
      </c>
      <c r="K2206" s="818"/>
      <c r="L2206" s="804"/>
      <c r="M2206" s="818">
        <v>44475</v>
      </c>
      <c r="N2206" s="804"/>
      <c r="O2206" s="802">
        <v>9791027609888</v>
      </c>
      <c r="P2206" s="839" t="s">
        <v>2633</v>
      </c>
      <c r="Q2206" s="807">
        <v>2348842</v>
      </c>
      <c r="R2206" s="809">
        <v>22.5</v>
      </c>
      <c r="S2206" s="809">
        <f t="shared" si="354"/>
        <v>18.75</v>
      </c>
      <c r="T2206" s="821">
        <v>0.2</v>
      </c>
      <c r="U2206" s="1086"/>
      <c r="V2206" s="811">
        <f t="shared" si="359"/>
        <v>0</v>
      </c>
      <c r="W2206" s="812">
        <f t="shared" si="357"/>
        <v>0</v>
      </c>
      <c r="X2206" s="402"/>
      <c r="Y2206" s="402"/>
      <c r="Z2206" s="402"/>
      <c r="AA2206" s="402"/>
      <c r="AB2206" s="402"/>
      <c r="AC2206" s="564">
        <f t="shared" si="360"/>
        <v>0</v>
      </c>
      <c r="AD2206" s="565">
        <f>IF($AC$2430&lt;85,AC2206,AC2206-(AC2206*'EN-TÊTE DÉLÉGUES'!$C$37))</f>
        <v>0</v>
      </c>
      <c r="AE2206" s="566">
        <f t="shared" si="358"/>
        <v>0.2</v>
      </c>
      <c r="AF2206" s="567">
        <f t="shared" si="355"/>
        <v>0</v>
      </c>
      <c r="AG2206" s="568">
        <f t="shared" si="356"/>
        <v>0</v>
      </c>
    </row>
    <row r="2207" spans="1:36" s="509" customFormat="1" ht="12" customHeight="1" x14ac:dyDescent="0.15">
      <c r="A2207" s="870">
        <v>9791027612000</v>
      </c>
      <c r="B2207" s="871" t="s">
        <v>3103</v>
      </c>
      <c r="C2207" s="856" t="s">
        <v>727</v>
      </c>
      <c r="D2207" s="824" t="s">
        <v>1952</v>
      </c>
      <c r="E2207" s="858" t="s">
        <v>930</v>
      </c>
      <c r="F2207" s="856"/>
      <c r="G2207" s="1171" t="s">
        <v>4656</v>
      </c>
      <c r="H2207" s="825">
        <f>VLOOKUP(A2207,'02.04.2024'!$A$2:$D$70989,3,FALSE)</f>
        <v>0</v>
      </c>
      <c r="I2207" s="872" t="s">
        <v>378</v>
      </c>
      <c r="J2207" s="872">
        <v>200</v>
      </c>
      <c r="K2207" s="860">
        <v>45519</v>
      </c>
      <c r="L2207" s="860"/>
      <c r="M2207" s="860">
        <v>45210</v>
      </c>
      <c r="N2207" s="873" t="s">
        <v>1811</v>
      </c>
      <c r="O2207" s="873">
        <v>9791027612000</v>
      </c>
      <c r="P2207" s="873" t="s">
        <v>4655</v>
      </c>
      <c r="Q2207" s="1172">
        <v>5608035</v>
      </c>
      <c r="R2207" s="832">
        <v>25</v>
      </c>
      <c r="S2207" s="832">
        <f t="shared" si="354"/>
        <v>23.696682464454977</v>
      </c>
      <c r="T2207" s="862">
        <v>5.5E-2</v>
      </c>
      <c r="U2207" s="1173"/>
      <c r="V2207" s="834">
        <f t="shared" si="359"/>
        <v>0</v>
      </c>
      <c r="W2207" s="835">
        <f t="shared" si="357"/>
        <v>0</v>
      </c>
      <c r="X2207" s="508"/>
      <c r="Y2207" s="508"/>
      <c r="Z2207" s="508"/>
      <c r="AA2207" s="508"/>
      <c r="AB2207" s="508"/>
      <c r="AC2207" s="441">
        <f t="shared" si="360"/>
        <v>0</v>
      </c>
      <c r="AD2207" s="442">
        <f>IF($AC$2430&lt;85,AC2207,AC2207-(AC2207*'EN-TÊTE DÉLÉGUES'!$C$37))</f>
        <v>0</v>
      </c>
      <c r="AE2207" s="443">
        <f t="shared" si="358"/>
        <v>5.5E-2</v>
      </c>
      <c r="AF2207" s="444">
        <f t="shared" si="355"/>
        <v>0</v>
      </c>
      <c r="AG2207" s="445">
        <f t="shared" si="356"/>
        <v>0</v>
      </c>
    </row>
    <row r="2208" spans="1:36" s="408" customFormat="1" ht="12" customHeight="1" x14ac:dyDescent="0.15">
      <c r="A2208" s="836">
        <v>9791027610884</v>
      </c>
      <c r="B2208" s="800" t="s">
        <v>3102</v>
      </c>
      <c r="C2208" s="814" t="s">
        <v>727</v>
      </c>
      <c r="D2208" s="801" t="s">
        <v>1952</v>
      </c>
      <c r="E2208" s="815" t="s">
        <v>930</v>
      </c>
      <c r="F2208" s="816"/>
      <c r="G2208" s="838" t="s">
        <v>3400</v>
      </c>
      <c r="H2208" s="802">
        <f>VLOOKUP(A2208,'02.04.2024'!$A$2:$D$70989,3,FALSE)</f>
        <v>5</v>
      </c>
      <c r="I2208" s="807"/>
      <c r="J2208" s="807">
        <v>300</v>
      </c>
      <c r="K2208" s="804"/>
      <c r="L2208" s="804"/>
      <c r="M2208" s="804">
        <v>44874</v>
      </c>
      <c r="N2208" s="804"/>
      <c r="O2208" s="802">
        <v>9791027610884</v>
      </c>
      <c r="P2208" s="839" t="s">
        <v>3396</v>
      </c>
      <c r="Q2208" s="807">
        <v>2816660</v>
      </c>
      <c r="R2208" s="809">
        <v>16.5</v>
      </c>
      <c r="S2208" s="809">
        <f t="shared" si="354"/>
        <v>15.639810426540285</v>
      </c>
      <c r="T2208" s="821">
        <v>5.5E-2</v>
      </c>
      <c r="U2208" s="1086"/>
      <c r="V2208" s="811">
        <f t="shared" si="359"/>
        <v>0</v>
      </c>
      <c r="W2208" s="812">
        <f t="shared" si="357"/>
        <v>0</v>
      </c>
      <c r="X2208" s="402"/>
      <c r="Y2208" s="402"/>
      <c r="Z2208" s="402"/>
      <c r="AA2208" s="402"/>
      <c r="AB2208" s="402"/>
      <c r="AC2208" s="453">
        <f t="shared" si="360"/>
        <v>0</v>
      </c>
      <c r="AD2208" s="454">
        <f>IF($AC$2430&lt;85,AC2208,AC2208-(AC2208*'EN-TÊTE DÉLÉGUES'!$C$37))</f>
        <v>0</v>
      </c>
      <c r="AE2208" s="455">
        <f t="shared" si="358"/>
        <v>5.5E-2</v>
      </c>
      <c r="AF2208" s="456">
        <f t="shared" si="355"/>
        <v>0</v>
      </c>
      <c r="AG2208" s="457">
        <f t="shared" si="356"/>
        <v>0</v>
      </c>
    </row>
    <row r="2209" spans="1:33" s="408" customFormat="1" ht="12" customHeight="1" x14ac:dyDescent="0.15">
      <c r="A2209" s="836">
        <v>9791027609871</v>
      </c>
      <c r="B2209" s="837" t="s">
        <v>3103</v>
      </c>
      <c r="C2209" s="814" t="s">
        <v>727</v>
      </c>
      <c r="D2209" s="801" t="s">
        <v>1952</v>
      </c>
      <c r="E2209" s="815" t="s">
        <v>930</v>
      </c>
      <c r="F2209" s="814"/>
      <c r="G2209" s="838" t="s">
        <v>2861</v>
      </c>
      <c r="H2209" s="802">
        <f>VLOOKUP(A2209,'02.04.2024'!$A$2:$D$70989,3,FALSE)</f>
        <v>497</v>
      </c>
      <c r="I2209" s="807"/>
      <c r="J2209" s="807">
        <v>200</v>
      </c>
      <c r="K2209" s="818"/>
      <c r="L2209" s="804"/>
      <c r="M2209" s="818">
        <v>44524</v>
      </c>
      <c r="N2209" s="807"/>
      <c r="O2209" s="802">
        <v>9791027609871</v>
      </c>
      <c r="P2209" s="807" t="s">
        <v>2806</v>
      </c>
      <c r="Q2209" s="807">
        <v>2348719</v>
      </c>
      <c r="R2209" s="809">
        <v>17</v>
      </c>
      <c r="S2209" s="809">
        <f t="shared" si="354"/>
        <v>16.113744075829384</v>
      </c>
      <c r="T2209" s="821">
        <v>5.5E-2</v>
      </c>
      <c r="U2209" s="1086"/>
      <c r="V2209" s="811">
        <f t="shared" si="359"/>
        <v>0</v>
      </c>
      <c r="W2209" s="812">
        <f t="shared" si="357"/>
        <v>0</v>
      </c>
      <c r="X2209" s="402"/>
      <c r="Y2209" s="402"/>
      <c r="Z2209" s="402"/>
      <c r="AA2209" s="402"/>
      <c r="AB2209" s="402"/>
      <c r="AC2209" s="403">
        <f t="shared" si="360"/>
        <v>0</v>
      </c>
      <c r="AD2209" s="404">
        <f>IF($AC$2430&lt;85,AC2209,AC2209-(AC2209*'EN-TÊTE DÉLÉGUES'!$C$37))</f>
        <v>0</v>
      </c>
      <c r="AE2209" s="405">
        <f t="shared" si="358"/>
        <v>5.5E-2</v>
      </c>
      <c r="AF2209" s="406">
        <f t="shared" si="355"/>
        <v>0</v>
      </c>
      <c r="AG2209" s="407">
        <f t="shared" si="356"/>
        <v>0</v>
      </c>
    </row>
    <row r="2210" spans="1:33" s="509" customFormat="1" ht="12" customHeight="1" x14ac:dyDescent="0.15">
      <c r="A2210" s="855">
        <v>9791027608812</v>
      </c>
      <c r="B2210" s="823" t="s">
        <v>3103</v>
      </c>
      <c r="C2210" s="856" t="s">
        <v>727</v>
      </c>
      <c r="D2210" s="824" t="s">
        <v>1952</v>
      </c>
      <c r="E2210" s="857" t="s">
        <v>930</v>
      </c>
      <c r="F2210" s="858"/>
      <c r="G2210" s="859" t="s">
        <v>1594</v>
      </c>
      <c r="H2210" s="825">
        <f>VLOOKUP(A2210,'02.04.2024'!$A$2:$D$70989,3,FALSE)</f>
        <v>0</v>
      </c>
      <c r="I2210" s="830" t="s">
        <v>377</v>
      </c>
      <c r="J2210" s="830">
        <v>800</v>
      </c>
      <c r="K2210" s="860"/>
      <c r="L2210" s="827"/>
      <c r="M2210" s="860">
        <v>44160</v>
      </c>
      <c r="N2210" s="827"/>
      <c r="O2210" s="825">
        <v>9791027608812</v>
      </c>
      <c r="P2210" s="861" t="s">
        <v>2365</v>
      </c>
      <c r="Q2210" s="830">
        <v>4270628</v>
      </c>
      <c r="R2210" s="832">
        <v>17</v>
      </c>
      <c r="S2210" s="832">
        <f t="shared" si="354"/>
        <v>16.113744075829384</v>
      </c>
      <c r="T2210" s="862">
        <v>5.5E-2</v>
      </c>
      <c r="U2210" s="1087"/>
      <c r="V2210" s="834">
        <f t="shared" si="359"/>
        <v>0</v>
      </c>
      <c r="W2210" s="835">
        <f t="shared" si="357"/>
        <v>0</v>
      </c>
      <c r="X2210" s="508"/>
      <c r="Y2210" s="508"/>
      <c r="Z2210" s="508"/>
      <c r="AA2210" s="508"/>
      <c r="AB2210" s="508"/>
      <c r="AC2210" s="403">
        <f t="shared" si="360"/>
        <v>0</v>
      </c>
      <c r="AD2210" s="404">
        <f>IF($AC$2430&lt;85,AC2210,AC2210-(AC2210*'EN-TÊTE DÉLÉGUES'!$C$37))</f>
        <v>0</v>
      </c>
      <c r="AE2210" s="405">
        <f t="shared" si="358"/>
        <v>5.5E-2</v>
      </c>
      <c r="AF2210" s="406">
        <f t="shared" si="355"/>
        <v>0</v>
      </c>
      <c r="AG2210" s="407">
        <f t="shared" si="356"/>
        <v>0</v>
      </c>
    </row>
    <row r="2211" spans="1:33" s="446" customFormat="1" ht="12" customHeight="1" x14ac:dyDescent="0.15">
      <c r="A2211" s="840">
        <v>9791027611751</v>
      </c>
      <c r="B2211" s="841" t="s">
        <v>3103</v>
      </c>
      <c r="C2211" s="842" t="s">
        <v>727</v>
      </c>
      <c r="D2211" s="843" t="s">
        <v>1952</v>
      </c>
      <c r="E2211" s="844" t="s">
        <v>930</v>
      </c>
      <c r="F2211" s="844" t="s">
        <v>3967</v>
      </c>
      <c r="G2211" s="844" t="s">
        <v>4405</v>
      </c>
      <c r="H2211" s="846">
        <f>VLOOKUP(A2211,'02.04.2024'!$A$2:$D$70989,3,FALSE)</f>
        <v>1131</v>
      </c>
      <c r="I2211" s="847"/>
      <c r="J2211" s="847">
        <v>200</v>
      </c>
      <c r="K2211" s="848"/>
      <c r="L2211" s="848"/>
      <c r="M2211" s="848">
        <v>45182</v>
      </c>
      <c r="N2211" s="849" t="s">
        <v>1811</v>
      </c>
      <c r="O2211" s="849">
        <v>9791027611751</v>
      </c>
      <c r="P2211" s="849" t="s">
        <v>4404</v>
      </c>
      <c r="Q2211" s="850">
        <v>2358429</v>
      </c>
      <c r="R2211" s="851">
        <v>16.899999999999999</v>
      </c>
      <c r="S2211" s="851">
        <f t="shared" si="354"/>
        <v>16.018957345971565</v>
      </c>
      <c r="T2211" s="863">
        <v>5.5E-2</v>
      </c>
      <c r="U2211" s="1088"/>
      <c r="V2211" s="853">
        <f t="shared" si="359"/>
        <v>0</v>
      </c>
      <c r="W2211" s="854">
        <f t="shared" si="357"/>
        <v>0</v>
      </c>
      <c r="X2211" s="440"/>
      <c r="Y2211" s="440"/>
      <c r="Z2211" s="440"/>
      <c r="AA2211" s="440"/>
      <c r="AB2211" s="440"/>
      <c r="AC2211" s="441">
        <f t="shared" si="360"/>
        <v>0</v>
      </c>
      <c r="AD2211" s="442">
        <f>IF($AC$2430&lt;85,AC2211,AC2211-(AC2211*'EN-TÊTE DÉLÉGUES'!$C$37))</f>
        <v>0</v>
      </c>
      <c r="AE2211" s="443">
        <f t="shared" si="358"/>
        <v>5.5E-2</v>
      </c>
      <c r="AF2211" s="444">
        <f t="shared" si="355"/>
        <v>0</v>
      </c>
      <c r="AG2211" s="445">
        <f t="shared" si="356"/>
        <v>0</v>
      </c>
    </row>
    <row r="2212" spans="1:33" s="408" customFormat="1" ht="12" customHeight="1" x14ac:dyDescent="0.15">
      <c r="A2212" s="836">
        <v>9791027604012</v>
      </c>
      <c r="B2212" s="837" t="s">
        <v>3103</v>
      </c>
      <c r="C2212" s="816" t="s">
        <v>727</v>
      </c>
      <c r="D2212" s="801" t="s">
        <v>1952</v>
      </c>
      <c r="E2212" s="815" t="s">
        <v>930</v>
      </c>
      <c r="F2212" s="814" t="s">
        <v>4401</v>
      </c>
      <c r="G2212" s="838" t="s">
        <v>1593</v>
      </c>
      <c r="H2212" s="802">
        <f>VLOOKUP(A2212,'02.04.2024'!$A$2:$D$70989,3,FALSE)</f>
        <v>977</v>
      </c>
      <c r="I2212" s="807"/>
      <c r="J2212" s="817">
        <v>300</v>
      </c>
      <c r="K2212" s="804"/>
      <c r="L2212" s="804"/>
      <c r="M2212" s="804">
        <v>43621</v>
      </c>
      <c r="N2212" s="804"/>
      <c r="O2212" s="802">
        <v>9791027604012</v>
      </c>
      <c r="P2212" s="839" t="s">
        <v>943</v>
      </c>
      <c r="Q2212" s="807">
        <v>7426672</v>
      </c>
      <c r="R2212" s="809">
        <v>14</v>
      </c>
      <c r="S2212" s="809">
        <f t="shared" si="354"/>
        <v>13.270142180094787</v>
      </c>
      <c r="T2212" s="821">
        <v>5.5E-2</v>
      </c>
      <c r="U2212" s="1086"/>
      <c r="V2212" s="811">
        <f t="shared" si="359"/>
        <v>0</v>
      </c>
      <c r="W2212" s="812">
        <f t="shared" si="357"/>
        <v>0</v>
      </c>
      <c r="X2212" s="402"/>
      <c r="Y2212" s="402"/>
      <c r="Z2212" s="402"/>
      <c r="AA2212" s="402"/>
      <c r="AB2212" s="402"/>
      <c r="AC2212" s="403">
        <f t="shared" si="360"/>
        <v>0</v>
      </c>
      <c r="AD2212" s="404">
        <f>IF($AC$2430&lt;85,AC2212,AC2212-(AC2212*'EN-TÊTE DÉLÉGUES'!$C$37))</f>
        <v>0</v>
      </c>
      <c r="AE2212" s="405">
        <f t="shared" si="358"/>
        <v>5.5E-2</v>
      </c>
      <c r="AF2212" s="406">
        <f t="shared" si="355"/>
        <v>0</v>
      </c>
      <c r="AG2212" s="407">
        <f t="shared" si="356"/>
        <v>0</v>
      </c>
    </row>
    <row r="2213" spans="1:33" s="408" customFormat="1" ht="12" customHeight="1" x14ac:dyDescent="0.15">
      <c r="A2213" s="836">
        <v>9791027609741</v>
      </c>
      <c r="B2213" s="800" t="s">
        <v>3103</v>
      </c>
      <c r="C2213" s="814" t="s">
        <v>727</v>
      </c>
      <c r="D2213" s="801" t="s">
        <v>1952</v>
      </c>
      <c r="E2213" s="815" t="s">
        <v>930</v>
      </c>
      <c r="F2213" s="816" t="s">
        <v>1951</v>
      </c>
      <c r="G2213" s="838" t="s">
        <v>3399</v>
      </c>
      <c r="H2213" s="802">
        <f>VLOOKUP(A2213,'02.04.2024'!$A$2:$D$70989,3,FALSE)</f>
        <v>1856</v>
      </c>
      <c r="I2213" s="807"/>
      <c r="J2213" s="807">
        <v>200</v>
      </c>
      <c r="K2213" s="804"/>
      <c r="L2213" s="804"/>
      <c r="M2213" s="818">
        <v>44587</v>
      </c>
      <c r="N2213" s="804"/>
      <c r="O2213" s="802">
        <v>9791027609741</v>
      </c>
      <c r="P2213" s="839" t="s">
        <v>3395</v>
      </c>
      <c r="Q2213" s="807">
        <v>1512828</v>
      </c>
      <c r="R2213" s="809">
        <v>10.9</v>
      </c>
      <c r="S2213" s="809">
        <f t="shared" si="354"/>
        <v>9.0833333333333339</v>
      </c>
      <c r="T2213" s="821">
        <v>0.2</v>
      </c>
      <c r="U2213" s="1086"/>
      <c r="V2213" s="811">
        <f t="shared" si="359"/>
        <v>0</v>
      </c>
      <c r="W2213" s="812">
        <f t="shared" si="357"/>
        <v>0</v>
      </c>
      <c r="X2213" s="402"/>
      <c r="Y2213" s="402"/>
      <c r="Z2213" s="402"/>
      <c r="AA2213" s="402"/>
      <c r="AB2213" s="402"/>
      <c r="AC2213" s="564">
        <f t="shared" si="360"/>
        <v>0</v>
      </c>
      <c r="AD2213" s="565">
        <f>IF($AC$2430&lt;85,AC2213,AC2213-(AC2213*'EN-TÊTE DÉLÉGUES'!$C$37))</f>
        <v>0</v>
      </c>
      <c r="AE2213" s="566">
        <f t="shared" si="358"/>
        <v>0.2</v>
      </c>
      <c r="AF2213" s="567">
        <f t="shared" si="355"/>
        <v>0</v>
      </c>
      <c r="AG2213" s="568">
        <f t="shared" si="356"/>
        <v>0</v>
      </c>
    </row>
    <row r="2214" spans="1:33" s="408" customFormat="1" ht="12" customHeight="1" x14ac:dyDescent="0.15">
      <c r="A2214" s="836">
        <v>9791027608898</v>
      </c>
      <c r="B2214" s="800" t="s">
        <v>3104</v>
      </c>
      <c r="C2214" s="814" t="s">
        <v>727</v>
      </c>
      <c r="D2214" s="816" t="s">
        <v>1952</v>
      </c>
      <c r="E2214" s="816" t="s">
        <v>930</v>
      </c>
      <c r="F2214" s="814"/>
      <c r="G2214" s="838" t="s">
        <v>2335</v>
      </c>
      <c r="H2214" s="802">
        <f>VLOOKUP(A2214,'02.04.2024'!$A$2:$D$70989,3,FALSE)</f>
        <v>612</v>
      </c>
      <c r="I2214" s="807"/>
      <c r="J2214" s="807">
        <v>300</v>
      </c>
      <c r="K2214" s="818"/>
      <c r="L2214" s="804"/>
      <c r="M2214" s="804">
        <v>44216</v>
      </c>
      <c r="N2214" s="804"/>
      <c r="O2214" s="802">
        <v>9791027608898</v>
      </c>
      <c r="P2214" s="839" t="s">
        <v>2334</v>
      </c>
      <c r="Q2214" s="807">
        <v>4384104</v>
      </c>
      <c r="R2214" s="809">
        <v>8</v>
      </c>
      <c r="S2214" s="809">
        <f t="shared" si="354"/>
        <v>7.5829383886255926</v>
      </c>
      <c r="T2214" s="821">
        <v>5.5E-2</v>
      </c>
      <c r="U2214" s="1086"/>
      <c r="V2214" s="811">
        <f t="shared" si="359"/>
        <v>0</v>
      </c>
      <c r="W2214" s="812">
        <f t="shared" si="357"/>
        <v>0</v>
      </c>
      <c r="X2214" s="402"/>
      <c r="Y2214" s="402"/>
      <c r="Z2214" s="402"/>
      <c r="AA2214" s="402"/>
      <c r="AB2214" s="402"/>
      <c r="AC2214" s="403">
        <f t="shared" si="360"/>
        <v>0</v>
      </c>
      <c r="AD2214" s="404">
        <f>IF($AC$2430&lt;85,AC2214,AC2214-(AC2214*'EN-TÊTE DÉLÉGUES'!$C$37))</f>
        <v>0</v>
      </c>
      <c r="AE2214" s="405">
        <f t="shared" si="358"/>
        <v>5.5E-2</v>
      </c>
      <c r="AF2214" s="406">
        <f t="shared" si="355"/>
        <v>0</v>
      </c>
      <c r="AG2214" s="407">
        <f t="shared" si="356"/>
        <v>0</v>
      </c>
    </row>
    <row r="2215" spans="1:33" s="408" customFormat="1" ht="12" customHeight="1" x14ac:dyDescent="0.15">
      <c r="A2215" s="836">
        <v>9791027610549</v>
      </c>
      <c r="B2215" s="800" t="s">
        <v>3104</v>
      </c>
      <c r="C2215" s="814" t="s">
        <v>727</v>
      </c>
      <c r="D2215" s="801" t="s">
        <v>1952</v>
      </c>
      <c r="E2215" s="815" t="s">
        <v>930</v>
      </c>
      <c r="F2215" s="816"/>
      <c r="G2215" s="838" t="s">
        <v>3397</v>
      </c>
      <c r="H2215" s="802">
        <f>VLOOKUP(A2215,'02.04.2024'!$A$2:$D$70989,3,FALSE)</f>
        <v>1153</v>
      </c>
      <c r="I2215" s="807"/>
      <c r="J2215" s="807">
        <v>300</v>
      </c>
      <c r="K2215" s="804"/>
      <c r="L2215" s="804"/>
      <c r="M2215" s="818">
        <v>44587</v>
      </c>
      <c r="N2215" s="804"/>
      <c r="O2215" s="802">
        <v>9791027610549</v>
      </c>
      <c r="P2215" s="839" t="s">
        <v>3393</v>
      </c>
      <c r="Q2215" s="807">
        <v>8073824</v>
      </c>
      <c r="R2215" s="809">
        <v>10</v>
      </c>
      <c r="S2215" s="809">
        <f t="shared" si="354"/>
        <v>9.4786729857819907</v>
      </c>
      <c r="T2215" s="821">
        <v>5.5E-2</v>
      </c>
      <c r="U2215" s="1086"/>
      <c r="V2215" s="811">
        <f t="shared" si="359"/>
        <v>0</v>
      </c>
      <c r="W2215" s="812">
        <f t="shared" si="357"/>
        <v>0</v>
      </c>
      <c r="X2215" s="402"/>
      <c r="Y2215" s="402"/>
      <c r="Z2215" s="402"/>
      <c r="AA2215" s="402"/>
      <c r="AB2215" s="402"/>
      <c r="AC2215" s="403">
        <f t="shared" si="360"/>
        <v>0</v>
      </c>
      <c r="AD2215" s="404">
        <f>IF($AC$2430&lt;85,AC2215,AC2215-(AC2215*'EN-TÊTE DÉLÉGUES'!$C$37))</f>
        <v>0</v>
      </c>
      <c r="AE2215" s="405">
        <f t="shared" si="358"/>
        <v>5.5E-2</v>
      </c>
      <c r="AF2215" s="406">
        <f t="shared" si="355"/>
        <v>0</v>
      </c>
      <c r="AG2215" s="407">
        <f t="shared" si="356"/>
        <v>0</v>
      </c>
    </row>
    <row r="2216" spans="1:33" s="408" customFormat="1" ht="12" customHeight="1" x14ac:dyDescent="0.15">
      <c r="A2216" s="836">
        <v>9791027610525</v>
      </c>
      <c r="B2216" s="800" t="s">
        <v>3104</v>
      </c>
      <c r="C2216" s="814" t="s">
        <v>727</v>
      </c>
      <c r="D2216" s="816" t="s">
        <v>1952</v>
      </c>
      <c r="E2216" s="816" t="s">
        <v>930</v>
      </c>
      <c r="F2216" s="816"/>
      <c r="G2216" s="838" t="s">
        <v>3398</v>
      </c>
      <c r="H2216" s="802">
        <f>VLOOKUP(A2216,'02.04.2024'!$A$2:$D$70989,3,FALSE)</f>
        <v>783</v>
      </c>
      <c r="I2216" s="807"/>
      <c r="J2216" s="807">
        <v>300</v>
      </c>
      <c r="K2216" s="804"/>
      <c r="L2216" s="804"/>
      <c r="M2216" s="818">
        <v>44587</v>
      </c>
      <c r="N2216" s="804"/>
      <c r="O2216" s="802">
        <v>9791027610525</v>
      </c>
      <c r="P2216" s="839" t="s">
        <v>3394</v>
      </c>
      <c r="Q2216" s="807">
        <v>8073578</v>
      </c>
      <c r="R2216" s="809">
        <v>10</v>
      </c>
      <c r="S2216" s="809">
        <f t="shared" si="354"/>
        <v>9.4786729857819907</v>
      </c>
      <c r="T2216" s="821">
        <v>5.5E-2</v>
      </c>
      <c r="U2216" s="1086"/>
      <c r="V2216" s="811">
        <f t="shared" si="359"/>
        <v>0</v>
      </c>
      <c r="W2216" s="812">
        <f t="shared" si="357"/>
        <v>0</v>
      </c>
      <c r="X2216" s="402"/>
      <c r="Y2216" s="402"/>
      <c r="Z2216" s="402"/>
      <c r="AA2216" s="402"/>
      <c r="AB2216" s="402"/>
      <c r="AC2216" s="403">
        <f t="shared" si="360"/>
        <v>0</v>
      </c>
      <c r="AD2216" s="404">
        <f>IF($AC$2430&lt;85,AC2216,AC2216-(AC2216*'EN-TÊTE DÉLÉGUES'!$C$37))</f>
        <v>0</v>
      </c>
      <c r="AE2216" s="405">
        <f t="shared" si="358"/>
        <v>5.5E-2</v>
      </c>
      <c r="AF2216" s="406">
        <f t="shared" si="355"/>
        <v>0</v>
      </c>
      <c r="AG2216" s="407">
        <f t="shared" si="356"/>
        <v>0</v>
      </c>
    </row>
    <row r="2217" spans="1:33" s="446" customFormat="1" ht="12" customHeight="1" x14ac:dyDescent="0.15">
      <c r="A2217" s="840">
        <v>9791027611744</v>
      </c>
      <c r="B2217" s="846" t="s">
        <v>3104</v>
      </c>
      <c r="C2217" s="845" t="s">
        <v>727</v>
      </c>
      <c r="D2217" s="845" t="s">
        <v>1952</v>
      </c>
      <c r="E2217" s="845" t="s">
        <v>930</v>
      </c>
      <c r="F2217" s="842"/>
      <c r="G2217" s="845" t="s">
        <v>4402</v>
      </c>
      <c r="H2217" s="846">
        <f>VLOOKUP(A2217,'02.04.2024'!$A$2:$D$70989,3,FALSE)</f>
        <v>1948</v>
      </c>
      <c r="I2217" s="847"/>
      <c r="J2217" s="847">
        <v>200</v>
      </c>
      <c r="K2217" s="848"/>
      <c r="L2217" s="848"/>
      <c r="M2217" s="848">
        <v>45182</v>
      </c>
      <c r="N2217" s="849" t="s">
        <v>1811</v>
      </c>
      <c r="O2217" s="849">
        <v>9791027611744</v>
      </c>
      <c r="P2217" s="849" t="s">
        <v>4403</v>
      </c>
      <c r="Q2217" s="850">
        <v>2358306</v>
      </c>
      <c r="R2217" s="851">
        <v>14.9</v>
      </c>
      <c r="S2217" s="851">
        <f t="shared" si="354"/>
        <v>14.123222748815166</v>
      </c>
      <c r="T2217" s="852">
        <v>5.5E-2</v>
      </c>
      <c r="U2217" s="1088"/>
      <c r="V2217" s="853">
        <f t="shared" si="359"/>
        <v>0</v>
      </c>
      <c r="W2217" s="854">
        <f t="shared" si="357"/>
        <v>0</v>
      </c>
      <c r="X2217" s="440"/>
      <c r="Y2217" s="440"/>
      <c r="Z2217" s="440"/>
      <c r="AA2217" s="440"/>
      <c r="AB2217" s="440"/>
      <c r="AC2217" s="441">
        <f t="shared" si="360"/>
        <v>0</v>
      </c>
      <c r="AD2217" s="442">
        <f>IF($AC$2430&lt;85,AC2217,AC2217-(AC2217*'EN-TÊTE DÉLÉGUES'!$C$37))</f>
        <v>0</v>
      </c>
      <c r="AE2217" s="443">
        <f t="shared" si="358"/>
        <v>5.5E-2</v>
      </c>
      <c r="AF2217" s="444">
        <f t="shared" si="355"/>
        <v>0</v>
      </c>
      <c r="AG2217" s="445">
        <f t="shared" si="356"/>
        <v>0</v>
      </c>
    </row>
    <row r="2218" spans="1:33" s="446" customFormat="1" ht="12" customHeight="1" x14ac:dyDescent="0.15">
      <c r="A2218" s="840">
        <v>9791027611584</v>
      </c>
      <c r="B2218" s="846" t="s">
        <v>3104</v>
      </c>
      <c r="C2218" s="842" t="s">
        <v>727</v>
      </c>
      <c r="D2218" s="843" t="s">
        <v>1952</v>
      </c>
      <c r="E2218" s="844" t="s">
        <v>930</v>
      </c>
      <c r="F2218" s="842"/>
      <c r="G2218" s="845" t="s">
        <v>4662</v>
      </c>
      <c r="H2218" s="846">
        <f>VLOOKUP(A2218,'02.04.2024'!$A$2:$D$70989,3,FALSE)</f>
        <v>4092</v>
      </c>
      <c r="I2218" s="847"/>
      <c r="J2218" s="847">
        <v>200</v>
      </c>
      <c r="K2218" s="848"/>
      <c r="L2218" s="848"/>
      <c r="M2218" s="848">
        <v>45245</v>
      </c>
      <c r="N2218" s="849" t="s">
        <v>1811</v>
      </c>
      <c r="O2218" s="849">
        <v>9791027611584</v>
      </c>
      <c r="P2218" s="849" t="s">
        <v>4661</v>
      </c>
      <c r="Q2218" s="850">
        <v>1990343</v>
      </c>
      <c r="R2218" s="851">
        <v>18.899999999999999</v>
      </c>
      <c r="S2218" s="851">
        <f t="shared" si="354"/>
        <v>15.75</v>
      </c>
      <c r="T2218" s="852">
        <v>0.2</v>
      </c>
      <c r="U2218" s="1088"/>
      <c r="V2218" s="853">
        <f t="shared" si="359"/>
        <v>0</v>
      </c>
      <c r="W2218" s="854">
        <f t="shared" si="357"/>
        <v>0</v>
      </c>
      <c r="X2218" s="440"/>
      <c r="Y2218" s="440"/>
      <c r="Z2218" s="440"/>
      <c r="AA2218" s="440"/>
      <c r="AB2218" s="440"/>
      <c r="AC2218" s="533">
        <f t="shared" si="360"/>
        <v>0</v>
      </c>
      <c r="AD2218" s="534">
        <f>IF($AC$2430&lt;85,AC2218,AC2218-(AC2218*'EN-TÊTE DÉLÉGUES'!$C$37))</f>
        <v>0</v>
      </c>
      <c r="AE2218" s="535">
        <f t="shared" si="358"/>
        <v>0.2</v>
      </c>
      <c r="AF2218" s="536">
        <f t="shared" si="355"/>
        <v>0</v>
      </c>
      <c r="AG2218" s="537">
        <f t="shared" si="356"/>
        <v>0</v>
      </c>
    </row>
    <row r="2219" spans="1:33" s="446" customFormat="1" ht="12" customHeight="1" x14ac:dyDescent="0.15">
      <c r="A2219" s="840">
        <v>9791027611461</v>
      </c>
      <c r="B2219" s="846" t="s">
        <v>3104</v>
      </c>
      <c r="C2219" s="842" t="s">
        <v>727</v>
      </c>
      <c r="D2219" s="843" t="s">
        <v>1952</v>
      </c>
      <c r="E2219" s="844" t="s">
        <v>930</v>
      </c>
      <c r="F2219" s="842"/>
      <c r="G2219" s="845" t="s">
        <v>4660</v>
      </c>
      <c r="H2219" s="846">
        <f>VLOOKUP(A2219,'02.04.2024'!$A$2:$D$70989,3,FALSE)</f>
        <v>3467</v>
      </c>
      <c r="I2219" s="847"/>
      <c r="J2219" s="847">
        <v>200</v>
      </c>
      <c r="K2219" s="848"/>
      <c r="L2219" s="848"/>
      <c r="M2219" s="848">
        <v>45210</v>
      </c>
      <c r="N2219" s="849" t="s">
        <v>1811</v>
      </c>
      <c r="O2219" s="849">
        <v>9791027611461</v>
      </c>
      <c r="P2219" s="849" t="s">
        <v>4659</v>
      </c>
      <c r="Q2219" s="850">
        <v>8189475</v>
      </c>
      <c r="R2219" s="851">
        <v>16.899999999999999</v>
      </c>
      <c r="S2219" s="851">
        <f t="shared" si="354"/>
        <v>16.018957345971565</v>
      </c>
      <c r="T2219" s="852">
        <v>5.5E-2</v>
      </c>
      <c r="U2219" s="1088"/>
      <c r="V2219" s="853">
        <f t="shared" si="359"/>
        <v>0</v>
      </c>
      <c r="W2219" s="854">
        <f t="shared" si="357"/>
        <v>0</v>
      </c>
      <c r="X2219" s="440"/>
      <c r="Y2219" s="440"/>
      <c r="Z2219" s="440"/>
      <c r="AA2219" s="440"/>
      <c r="AB2219" s="440"/>
      <c r="AC2219" s="441">
        <f t="shared" si="360"/>
        <v>0</v>
      </c>
      <c r="AD2219" s="442">
        <f>IF($AC$2430&lt;85,AC2219,AC2219-(AC2219*'EN-TÊTE DÉLÉGUES'!$C$37))</f>
        <v>0</v>
      </c>
      <c r="AE2219" s="443">
        <f t="shared" si="358"/>
        <v>5.5E-2</v>
      </c>
      <c r="AF2219" s="444">
        <f t="shared" si="355"/>
        <v>0</v>
      </c>
      <c r="AG2219" s="445">
        <f t="shared" si="356"/>
        <v>0</v>
      </c>
    </row>
    <row r="2220" spans="1:33" s="446" customFormat="1" ht="12" customHeight="1" x14ac:dyDescent="0.15">
      <c r="A2220" s="840">
        <v>9791027611492</v>
      </c>
      <c r="B2220" s="846" t="s">
        <v>3104</v>
      </c>
      <c r="C2220" s="842" t="s">
        <v>727</v>
      </c>
      <c r="D2220" s="843" t="s">
        <v>1952</v>
      </c>
      <c r="E2220" s="844" t="s">
        <v>930</v>
      </c>
      <c r="F2220" s="842"/>
      <c r="G2220" s="845" t="s">
        <v>4658</v>
      </c>
      <c r="H2220" s="846">
        <f>VLOOKUP(A2220,'02.04.2024'!$A$2:$D$70989,3,FALSE)</f>
        <v>2440</v>
      </c>
      <c r="I2220" s="847"/>
      <c r="J2220" s="847">
        <v>200</v>
      </c>
      <c r="K2220" s="848"/>
      <c r="L2220" s="848"/>
      <c r="M2220" s="848">
        <v>45203</v>
      </c>
      <c r="N2220" s="849" t="s">
        <v>1811</v>
      </c>
      <c r="O2220" s="849">
        <v>9791027611492</v>
      </c>
      <c r="P2220" s="849" t="s">
        <v>4657</v>
      </c>
      <c r="Q2220" s="850">
        <v>8274232</v>
      </c>
      <c r="R2220" s="851">
        <v>18.899999999999999</v>
      </c>
      <c r="S2220" s="851">
        <f t="shared" si="354"/>
        <v>15.75</v>
      </c>
      <c r="T2220" s="852">
        <v>0.2</v>
      </c>
      <c r="U2220" s="1088"/>
      <c r="V2220" s="853">
        <f t="shared" si="359"/>
        <v>0</v>
      </c>
      <c r="W2220" s="854">
        <f t="shared" si="357"/>
        <v>0</v>
      </c>
      <c r="X2220" s="440"/>
      <c r="Y2220" s="440"/>
      <c r="Z2220" s="440"/>
      <c r="AA2220" s="440"/>
      <c r="AB2220" s="440"/>
      <c r="AC2220" s="533">
        <f t="shared" si="360"/>
        <v>0</v>
      </c>
      <c r="AD2220" s="534">
        <f>IF($AC$2430&lt;85,AC2220,AC2220-(AC2220*'EN-TÊTE DÉLÉGUES'!$C$37))</f>
        <v>0</v>
      </c>
      <c r="AE2220" s="535">
        <f t="shared" si="358"/>
        <v>0.2</v>
      </c>
      <c r="AF2220" s="536">
        <f t="shared" si="355"/>
        <v>0</v>
      </c>
      <c r="AG2220" s="537">
        <f t="shared" si="356"/>
        <v>0</v>
      </c>
    </row>
    <row r="2221" spans="1:33" s="446" customFormat="1" ht="12" customHeight="1" x14ac:dyDescent="0.15">
      <c r="A2221" s="840">
        <v>9791027611652</v>
      </c>
      <c r="B2221" s="846" t="s">
        <v>3104</v>
      </c>
      <c r="C2221" s="842" t="s">
        <v>727</v>
      </c>
      <c r="D2221" s="843" t="s">
        <v>1952</v>
      </c>
      <c r="E2221" s="844" t="s">
        <v>930</v>
      </c>
      <c r="F2221" s="842"/>
      <c r="G2221" s="844" t="s">
        <v>4890</v>
      </c>
      <c r="H2221" s="846">
        <f>VLOOKUP(A2221,'02.04.2024'!$A$2:$D$70989,3,FALSE)</f>
        <v>2107</v>
      </c>
      <c r="I2221" s="846"/>
      <c r="J2221" s="847">
        <v>200</v>
      </c>
      <c r="K2221" s="848"/>
      <c r="L2221" s="848"/>
      <c r="M2221" s="848">
        <v>45294</v>
      </c>
      <c r="N2221" s="848" t="s">
        <v>1811</v>
      </c>
      <c r="O2221" s="849">
        <v>9791027611652</v>
      </c>
      <c r="P2221" s="849" t="s">
        <v>4891</v>
      </c>
      <c r="Q2221" s="849">
        <v>1991206</v>
      </c>
      <c r="R2221" s="864">
        <v>10</v>
      </c>
      <c r="S2221" s="851">
        <f t="shared" si="354"/>
        <v>9.4786729857819907</v>
      </c>
      <c r="T2221" s="865">
        <v>5.5E-2</v>
      </c>
      <c r="U2221" s="1088"/>
      <c r="V2221" s="853">
        <f t="shared" si="359"/>
        <v>0</v>
      </c>
      <c r="W2221" s="854">
        <f t="shared" si="357"/>
        <v>0</v>
      </c>
      <c r="X2221" s="440"/>
      <c r="Y2221" s="440"/>
      <c r="Z2221" s="440"/>
      <c r="AA2221" s="440"/>
      <c r="AB2221" s="440"/>
      <c r="AC2221" s="441">
        <f t="shared" si="360"/>
        <v>0</v>
      </c>
      <c r="AD2221" s="442">
        <f>IF($AC$2430&lt;85,AC2221,AC2221-(AC2221*'EN-TÊTE DÉLÉGUES'!$C$37))</f>
        <v>0</v>
      </c>
      <c r="AE2221" s="443">
        <f t="shared" si="358"/>
        <v>5.5E-2</v>
      </c>
      <c r="AF2221" s="444">
        <f t="shared" si="355"/>
        <v>0</v>
      </c>
      <c r="AG2221" s="445">
        <f t="shared" si="356"/>
        <v>0</v>
      </c>
    </row>
    <row r="2222" spans="1:33" s="446" customFormat="1" ht="12" customHeight="1" x14ac:dyDescent="0.15">
      <c r="A2222" s="840">
        <v>9791027611645</v>
      </c>
      <c r="B2222" s="846" t="s">
        <v>3104</v>
      </c>
      <c r="C2222" s="842" t="s">
        <v>727</v>
      </c>
      <c r="D2222" s="843" t="s">
        <v>1952</v>
      </c>
      <c r="E2222" s="844" t="s">
        <v>930</v>
      </c>
      <c r="F2222" s="842"/>
      <c r="G2222" s="844" t="s">
        <v>4892</v>
      </c>
      <c r="H2222" s="846">
        <f>VLOOKUP(A2222,'02.04.2024'!$A$2:$D$70989,3,FALSE)</f>
        <v>1930</v>
      </c>
      <c r="I2222" s="846"/>
      <c r="J2222" s="847">
        <v>200</v>
      </c>
      <c r="K2222" s="848"/>
      <c r="L2222" s="848"/>
      <c r="M2222" s="848">
        <v>45294</v>
      </c>
      <c r="N2222" s="848" t="s">
        <v>1811</v>
      </c>
      <c r="O2222" s="849">
        <v>9791027611645</v>
      </c>
      <c r="P2222" s="849" t="s">
        <v>4893</v>
      </c>
      <c r="Q2222" s="849">
        <v>1991083</v>
      </c>
      <c r="R2222" s="864">
        <v>10</v>
      </c>
      <c r="S2222" s="851">
        <f t="shared" si="354"/>
        <v>9.4786729857819907</v>
      </c>
      <c r="T2222" s="865">
        <v>5.5E-2</v>
      </c>
      <c r="U2222" s="1088"/>
      <c r="V2222" s="853">
        <f t="shared" si="359"/>
        <v>0</v>
      </c>
      <c r="W2222" s="854">
        <f t="shared" si="357"/>
        <v>0</v>
      </c>
      <c r="X2222" s="440"/>
      <c r="Y2222" s="440"/>
      <c r="Z2222" s="440"/>
      <c r="AA2222" s="440"/>
      <c r="AB2222" s="440"/>
      <c r="AC2222" s="441">
        <f t="shared" si="360"/>
        <v>0</v>
      </c>
      <c r="AD2222" s="442">
        <f>IF($AC$2430&lt;85,AC2222,AC2222-(AC2222*'EN-TÊTE DÉLÉGUES'!$C$37))</f>
        <v>0</v>
      </c>
      <c r="AE2222" s="443">
        <f t="shared" si="358"/>
        <v>5.5E-2</v>
      </c>
      <c r="AF2222" s="444">
        <f t="shared" si="355"/>
        <v>0</v>
      </c>
      <c r="AG2222" s="445">
        <f t="shared" si="356"/>
        <v>0</v>
      </c>
    </row>
    <row r="2223" spans="1:33" s="446" customFormat="1" ht="12" customHeight="1" x14ac:dyDescent="0.15">
      <c r="A2223" s="840">
        <v>9791027611669</v>
      </c>
      <c r="B2223" s="846" t="s">
        <v>3104</v>
      </c>
      <c r="C2223" s="842" t="s">
        <v>727</v>
      </c>
      <c r="D2223" s="843" t="s">
        <v>1952</v>
      </c>
      <c r="E2223" s="844" t="s">
        <v>930</v>
      </c>
      <c r="F2223" s="842"/>
      <c r="G2223" s="844" t="s">
        <v>4894</v>
      </c>
      <c r="H2223" s="846">
        <f>VLOOKUP(A2223,'02.04.2024'!$A$2:$D$70989,3,FALSE)</f>
        <v>1750</v>
      </c>
      <c r="I2223" s="846"/>
      <c r="J2223" s="847">
        <v>200</v>
      </c>
      <c r="K2223" s="848"/>
      <c r="L2223" s="848"/>
      <c r="M2223" s="848">
        <v>45294</v>
      </c>
      <c r="N2223" s="848" t="s">
        <v>1811</v>
      </c>
      <c r="O2223" s="849">
        <v>9791027611669</v>
      </c>
      <c r="P2223" s="849" t="s">
        <v>4895</v>
      </c>
      <c r="Q2223" s="849">
        <v>1991329</v>
      </c>
      <c r="R2223" s="864">
        <v>10</v>
      </c>
      <c r="S2223" s="851">
        <f t="shared" si="354"/>
        <v>9.4786729857819907</v>
      </c>
      <c r="T2223" s="865">
        <v>5.5E-2</v>
      </c>
      <c r="U2223" s="1088"/>
      <c r="V2223" s="853">
        <f t="shared" si="359"/>
        <v>0</v>
      </c>
      <c r="W2223" s="854">
        <f t="shared" si="357"/>
        <v>0</v>
      </c>
      <c r="X2223" s="440"/>
      <c r="Y2223" s="440"/>
      <c r="Z2223" s="440"/>
      <c r="AA2223" s="440"/>
      <c r="AB2223" s="440"/>
      <c r="AC2223" s="441">
        <f t="shared" si="360"/>
        <v>0</v>
      </c>
      <c r="AD2223" s="442">
        <f>IF($AC$2430&lt;85,AC2223,AC2223-(AC2223*'EN-TÊTE DÉLÉGUES'!$C$37))</f>
        <v>0</v>
      </c>
      <c r="AE2223" s="443">
        <f t="shared" si="358"/>
        <v>5.5E-2</v>
      </c>
      <c r="AF2223" s="444">
        <f t="shared" si="355"/>
        <v>0</v>
      </c>
      <c r="AG2223" s="445">
        <f t="shared" si="356"/>
        <v>0</v>
      </c>
    </row>
    <row r="2224" spans="1:33" s="446" customFormat="1" ht="12" customHeight="1" x14ac:dyDescent="0.15">
      <c r="A2224" s="957">
        <v>9791027612055</v>
      </c>
      <c r="B2224" s="962" t="s">
        <v>3104</v>
      </c>
      <c r="C2224" s="1137" t="s">
        <v>727</v>
      </c>
      <c r="D2224" s="1138" t="s">
        <v>1952</v>
      </c>
      <c r="E2224" s="961" t="s">
        <v>930</v>
      </c>
      <c r="F2224" s="1137"/>
      <c r="G2224" s="961" t="s">
        <v>4896</v>
      </c>
      <c r="H2224" s="962">
        <f>VLOOKUP(A2224,'02.04.2024'!$A$2:$D$70989,3,FALSE)</f>
        <v>3807</v>
      </c>
      <c r="I2224" s="962"/>
      <c r="J2224" s="963">
        <v>200</v>
      </c>
      <c r="K2224" s="964"/>
      <c r="L2224" s="964"/>
      <c r="M2224" s="964">
        <v>45364</v>
      </c>
      <c r="N2224" s="964" t="s">
        <v>1811</v>
      </c>
      <c r="O2224" s="965">
        <v>9791027612055</v>
      </c>
      <c r="P2224" s="965" t="s">
        <v>4897</v>
      </c>
      <c r="Q2224" s="965">
        <v>6004976</v>
      </c>
      <c r="R2224" s="966">
        <v>14.9</v>
      </c>
      <c r="S2224" s="967">
        <f t="shared" si="354"/>
        <v>14.123222748815166</v>
      </c>
      <c r="T2224" s="968">
        <v>5.5E-2</v>
      </c>
      <c r="U2224" s="1139"/>
      <c r="V2224" s="969">
        <f t="shared" si="359"/>
        <v>0</v>
      </c>
      <c r="W2224" s="970">
        <f t="shared" si="357"/>
        <v>0</v>
      </c>
      <c r="X2224" s="440"/>
      <c r="Y2224" s="440"/>
      <c r="Z2224" s="440"/>
      <c r="AA2224" s="440"/>
      <c r="AB2224" s="440"/>
      <c r="AC2224" s="441">
        <f t="shared" si="360"/>
        <v>0</v>
      </c>
      <c r="AD2224" s="442">
        <f>IF($AC$2430&lt;85,AC2224,AC2224-(AC2224*'EN-TÊTE DÉLÉGUES'!$C$37))</f>
        <v>0</v>
      </c>
      <c r="AE2224" s="443">
        <f t="shared" si="358"/>
        <v>5.5E-2</v>
      </c>
      <c r="AF2224" s="444">
        <f t="shared" si="355"/>
        <v>0</v>
      </c>
      <c r="AG2224" s="445">
        <f t="shared" si="356"/>
        <v>0</v>
      </c>
    </row>
    <row r="2225" spans="1:36" ht="12" customHeight="1" x14ac:dyDescent="0.15">
      <c r="A2225" s="169">
        <v>9791027611232</v>
      </c>
      <c r="B2225" s="229" t="s">
        <v>3104</v>
      </c>
      <c r="C2225" s="317" t="s">
        <v>727</v>
      </c>
      <c r="D2225" s="231" t="s">
        <v>1952</v>
      </c>
      <c r="E2225" s="123" t="s">
        <v>930</v>
      </c>
      <c r="F2225" s="317"/>
      <c r="G2225" s="123" t="s">
        <v>5107</v>
      </c>
      <c r="H2225" s="229">
        <f>VLOOKUP(A2225,'02.04.2024'!$A$2:$D$70989,3,FALSE)</f>
        <v>0</v>
      </c>
      <c r="I2225" s="229"/>
      <c r="J2225" s="184">
        <v>100</v>
      </c>
      <c r="K2225" s="122"/>
      <c r="L2225" s="122">
        <v>45414</v>
      </c>
      <c r="M2225" s="122"/>
      <c r="N2225" s="122" t="s">
        <v>1811</v>
      </c>
      <c r="O2225" s="170">
        <v>9791027611232</v>
      </c>
      <c r="P2225" s="170" t="s">
        <v>5108</v>
      </c>
      <c r="Q2225" s="170">
        <v>6270073</v>
      </c>
      <c r="R2225" s="342">
        <v>14.9</v>
      </c>
      <c r="S2225" s="126">
        <f t="shared" si="354"/>
        <v>14.123222748815166</v>
      </c>
      <c r="T2225" s="372">
        <v>5.5E-2</v>
      </c>
      <c r="U2225" s="1086"/>
      <c r="V2225" s="242">
        <f t="shared" si="359"/>
        <v>0</v>
      </c>
      <c r="W2225" s="243">
        <f t="shared" si="357"/>
        <v>0</v>
      </c>
      <c r="AC2225" s="441">
        <f t="shared" si="360"/>
        <v>0</v>
      </c>
      <c r="AD2225" s="442">
        <f>IF($AC$2430&lt;85,AC2225,AC2225-(AC2225*'EN-TÊTE DÉLÉGUES'!$C$37))</f>
        <v>0</v>
      </c>
      <c r="AE2225" s="443">
        <f t="shared" si="358"/>
        <v>5.5E-2</v>
      </c>
      <c r="AF2225" s="444">
        <f t="shared" si="355"/>
        <v>0</v>
      </c>
      <c r="AG2225" s="445">
        <f t="shared" si="356"/>
        <v>0</v>
      </c>
      <c r="AH2225" s="447"/>
      <c r="AI2225" s="447"/>
      <c r="AJ2225" s="447"/>
    </row>
    <row r="2226" spans="1:36" s="994" customFormat="1" ht="12" customHeight="1" x14ac:dyDescent="0.15">
      <c r="A2226" s="1056">
        <v>9791027611256</v>
      </c>
      <c r="B2226" s="1057" t="s">
        <v>3104</v>
      </c>
      <c r="C2226" s="1058" t="s">
        <v>727</v>
      </c>
      <c r="D2226" s="1058" t="s">
        <v>1952</v>
      </c>
      <c r="E2226" s="1058" t="s">
        <v>930</v>
      </c>
      <c r="F2226" s="1058"/>
      <c r="G2226" s="1059" t="s">
        <v>2397</v>
      </c>
      <c r="H2226" s="1060">
        <f>VLOOKUP(A2226,'02.04.2024'!$A$2:$D$70989,3,FALSE)</f>
        <v>829</v>
      </c>
      <c r="I2226" s="1061"/>
      <c r="J2226" s="1061">
        <v>200</v>
      </c>
      <c r="K2226" s="1062"/>
      <c r="L2226" s="1062"/>
      <c r="M2226" s="1062">
        <v>44979</v>
      </c>
      <c r="N2226" s="1063"/>
      <c r="O2226" s="1063">
        <v>9791027611256</v>
      </c>
      <c r="P2226" s="1063" t="s">
        <v>3981</v>
      </c>
      <c r="Q2226" s="1064">
        <v>6681090</v>
      </c>
      <c r="R2226" s="1065">
        <v>10</v>
      </c>
      <c r="S2226" s="1065">
        <f t="shared" ref="S2226:S2289" si="361">R2226/(1+T2226)</f>
        <v>9.4786729857819907</v>
      </c>
      <c r="T2226" s="1066">
        <v>5.5E-2</v>
      </c>
      <c r="U2226" s="1086"/>
      <c r="V2226" s="1067">
        <f t="shared" si="359"/>
        <v>0</v>
      </c>
      <c r="W2226" s="1068">
        <f t="shared" si="357"/>
        <v>0</v>
      </c>
      <c r="X2226" s="998"/>
      <c r="Y2226" s="998"/>
      <c r="Z2226" s="998"/>
      <c r="AA2226" s="998"/>
      <c r="AB2226" s="998"/>
      <c r="AC2226" s="453">
        <f t="shared" si="360"/>
        <v>0</v>
      </c>
      <c r="AD2226" s="454">
        <f>IF($AC$2430&lt;85,AC2226,AC2226-(AC2226*'EN-TÊTE DÉLÉGUES'!$C$37))</f>
        <v>0</v>
      </c>
      <c r="AE2226" s="455">
        <f t="shared" si="358"/>
        <v>5.5E-2</v>
      </c>
      <c r="AF2226" s="456">
        <f t="shared" si="355"/>
        <v>0</v>
      </c>
      <c r="AG2226" s="457">
        <f t="shared" si="356"/>
        <v>0</v>
      </c>
    </row>
    <row r="2227" spans="1:36" s="994" customFormat="1" ht="12" customHeight="1" x14ac:dyDescent="0.15">
      <c r="A2227" s="1056">
        <v>9791027611263</v>
      </c>
      <c r="B2227" s="1057" t="s">
        <v>3104</v>
      </c>
      <c r="C2227" s="1058" t="s">
        <v>727</v>
      </c>
      <c r="D2227" s="1058" t="s">
        <v>1952</v>
      </c>
      <c r="E2227" s="1058" t="s">
        <v>930</v>
      </c>
      <c r="F2227" s="1058"/>
      <c r="G2227" s="1059" t="s">
        <v>3982</v>
      </c>
      <c r="H2227" s="1060">
        <f>VLOOKUP(A2227,'02.04.2024'!$A$2:$D$70989,3,FALSE)</f>
        <v>1643</v>
      </c>
      <c r="I2227" s="1061"/>
      <c r="J2227" s="1061">
        <v>200</v>
      </c>
      <c r="K2227" s="1062"/>
      <c r="L2227" s="1062"/>
      <c r="M2227" s="1062">
        <v>44979</v>
      </c>
      <c r="N2227" s="1063"/>
      <c r="O2227" s="1063">
        <v>9791027611263</v>
      </c>
      <c r="P2227" s="1063" t="s">
        <v>3983</v>
      </c>
      <c r="Q2227" s="1064">
        <v>6681213</v>
      </c>
      <c r="R2227" s="1065">
        <v>10</v>
      </c>
      <c r="S2227" s="1065">
        <f t="shared" si="361"/>
        <v>9.4786729857819907</v>
      </c>
      <c r="T2227" s="1066">
        <v>5.5E-2</v>
      </c>
      <c r="U2227" s="1086"/>
      <c r="V2227" s="1067">
        <f t="shared" si="359"/>
        <v>0</v>
      </c>
      <c r="W2227" s="1068">
        <f t="shared" si="357"/>
        <v>0</v>
      </c>
      <c r="X2227" s="998"/>
      <c r="Y2227" s="998"/>
      <c r="Z2227" s="998"/>
      <c r="AA2227" s="998"/>
      <c r="AB2227" s="998"/>
      <c r="AC2227" s="453">
        <f t="shared" si="360"/>
        <v>0</v>
      </c>
      <c r="AD2227" s="454">
        <f>IF($AC$2430&lt;85,AC2227,AC2227-(AC2227*'EN-TÊTE DÉLÉGUES'!$C$37))</f>
        <v>0</v>
      </c>
      <c r="AE2227" s="455">
        <f t="shared" si="358"/>
        <v>5.5E-2</v>
      </c>
      <c r="AF2227" s="456">
        <f t="shared" ref="AF2227:AF2286" si="362">+AD2227*AE2227</f>
        <v>0</v>
      </c>
      <c r="AG2227" s="457">
        <f t="shared" ref="AG2227:AG2286" si="363">+AD2227+AF2227</f>
        <v>0</v>
      </c>
    </row>
    <row r="2228" spans="1:36" s="994" customFormat="1" ht="12" customHeight="1" x14ac:dyDescent="0.15">
      <c r="A2228" s="1056">
        <v>9791027611270</v>
      </c>
      <c r="B2228" s="1057" t="s">
        <v>3104</v>
      </c>
      <c r="C2228" s="1058" t="s">
        <v>727</v>
      </c>
      <c r="D2228" s="1058" t="s">
        <v>1952</v>
      </c>
      <c r="E2228" s="1058" t="s">
        <v>930</v>
      </c>
      <c r="F2228" s="1058"/>
      <c r="G2228" s="1059" t="s">
        <v>4220</v>
      </c>
      <c r="H2228" s="1060">
        <f>VLOOKUP(A2228,'02.04.2024'!$A$2:$D$70989,3,FALSE)</f>
        <v>384</v>
      </c>
      <c r="I2228" s="1061"/>
      <c r="J2228" s="1061">
        <v>200</v>
      </c>
      <c r="K2228" s="1062"/>
      <c r="L2228" s="1062"/>
      <c r="M2228" s="1062">
        <v>44979</v>
      </c>
      <c r="N2228" s="1063"/>
      <c r="O2228" s="1063">
        <v>9791027611270</v>
      </c>
      <c r="P2228" s="1063" t="s">
        <v>3984</v>
      </c>
      <c r="Q2228" s="1064">
        <v>6681336</v>
      </c>
      <c r="R2228" s="1065">
        <v>10</v>
      </c>
      <c r="S2228" s="1065">
        <f t="shared" si="361"/>
        <v>9.4786729857819907</v>
      </c>
      <c r="T2228" s="1066">
        <v>5.5E-2</v>
      </c>
      <c r="U2228" s="1086"/>
      <c r="V2228" s="1067">
        <f t="shared" si="359"/>
        <v>0</v>
      </c>
      <c r="W2228" s="1068">
        <f t="shared" si="357"/>
        <v>0</v>
      </c>
      <c r="X2228" s="998"/>
      <c r="Y2228" s="998"/>
      <c r="Z2228" s="998"/>
      <c r="AA2228" s="998"/>
      <c r="AB2228" s="998"/>
      <c r="AC2228" s="453">
        <f t="shared" si="360"/>
        <v>0</v>
      </c>
      <c r="AD2228" s="454">
        <f>IF($AC$2430&lt;85,AC2228,AC2228-(AC2228*'EN-TÊTE DÉLÉGUES'!$C$37))</f>
        <v>0</v>
      </c>
      <c r="AE2228" s="455">
        <f t="shared" si="358"/>
        <v>5.5E-2</v>
      </c>
      <c r="AF2228" s="456">
        <f t="shared" si="362"/>
        <v>0</v>
      </c>
      <c r="AG2228" s="457">
        <f t="shared" si="363"/>
        <v>0</v>
      </c>
    </row>
    <row r="2229" spans="1:36" s="408" customFormat="1" ht="12" customHeight="1" x14ac:dyDescent="0.15">
      <c r="A2229" s="813">
        <v>9791027608232</v>
      </c>
      <c r="B2229" s="837" t="s">
        <v>3105</v>
      </c>
      <c r="C2229" s="814" t="s">
        <v>727</v>
      </c>
      <c r="D2229" s="816" t="s">
        <v>1952</v>
      </c>
      <c r="E2229" s="816" t="s">
        <v>931</v>
      </c>
      <c r="F2229" s="816"/>
      <c r="G2229" s="816" t="s">
        <v>2333</v>
      </c>
      <c r="H2229" s="802">
        <f>VLOOKUP(A2229,'02.04.2024'!$A$2:$D$70989,3,FALSE)</f>
        <v>1535</v>
      </c>
      <c r="I2229" s="817"/>
      <c r="J2229" s="807">
        <v>200</v>
      </c>
      <c r="K2229" s="818"/>
      <c r="L2229" s="818"/>
      <c r="M2229" s="818">
        <v>44678</v>
      </c>
      <c r="N2229" s="818"/>
      <c r="O2229" s="819">
        <v>9791027608232</v>
      </c>
      <c r="P2229" s="868" t="s">
        <v>2332</v>
      </c>
      <c r="Q2229" s="819">
        <v>8758921</v>
      </c>
      <c r="R2229" s="809">
        <v>14.5</v>
      </c>
      <c r="S2229" s="809">
        <f t="shared" si="361"/>
        <v>12.083333333333334</v>
      </c>
      <c r="T2229" s="869">
        <v>0.2</v>
      </c>
      <c r="U2229" s="1086"/>
      <c r="V2229" s="811">
        <f t="shared" si="359"/>
        <v>0</v>
      </c>
      <c r="W2229" s="812">
        <f t="shared" si="357"/>
        <v>0</v>
      </c>
      <c r="X2229" s="402"/>
      <c r="Y2229" s="402"/>
      <c r="Z2229" s="402"/>
      <c r="AA2229" s="402"/>
      <c r="AB2229" s="402"/>
      <c r="AC2229" s="564">
        <f t="shared" si="360"/>
        <v>0</v>
      </c>
      <c r="AD2229" s="565">
        <f>IF($AC$2430&lt;85,AC2229,AC2229-(AC2229*'EN-TÊTE DÉLÉGUES'!$C$37))</f>
        <v>0</v>
      </c>
      <c r="AE2229" s="566">
        <f t="shared" si="358"/>
        <v>0.2</v>
      </c>
      <c r="AF2229" s="567">
        <f t="shared" si="362"/>
        <v>0</v>
      </c>
      <c r="AG2229" s="568">
        <f t="shared" si="363"/>
        <v>0</v>
      </c>
    </row>
    <row r="2230" spans="1:36" s="509" customFormat="1" ht="12" customHeight="1" x14ac:dyDescent="0.15">
      <c r="A2230" s="870">
        <v>9791027610556</v>
      </c>
      <c r="B2230" s="871" t="s">
        <v>3105</v>
      </c>
      <c r="C2230" s="856" t="s">
        <v>727</v>
      </c>
      <c r="D2230" s="858" t="s">
        <v>1952</v>
      </c>
      <c r="E2230" s="858" t="s">
        <v>931</v>
      </c>
      <c r="F2230" s="858"/>
      <c r="G2230" s="858" t="s">
        <v>3390</v>
      </c>
      <c r="H2230" s="825">
        <f>VLOOKUP(A2230,'02.04.2024'!$A$2:$D$70989,3,FALSE)</f>
        <v>0</v>
      </c>
      <c r="I2230" s="872" t="s">
        <v>377</v>
      </c>
      <c r="J2230" s="830">
        <v>300</v>
      </c>
      <c r="K2230" s="860"/>
      <c r="L2230" s="860"/>
      <c r="M2230" s="860">
        <v>44657</v>
      </c>
      <c r="N2230" s="860"/>
      <c r="O2230" s="873">
        <v>9791027610556</v>
      </c>
      <c r="P2230" s="1186" t="s">
        <v>3387</v>
      </c>
      <c r="Q2230" s="873">
        <v>8088217</v>
      </c>
      <c r="R2230" s="832">
        <v>10</v>
      </c>
      <c r="S2230" s="832">
        <f t="shared" si="361"/>
        <v>9.4786729857819907</v>
      </c>
      <c r="T2230" s="1187">
        <v>5.5E-2</v>
      </c>
      <c r="U2230" s="1087"/>
      <c r="V2230" s="834">
        <f t="shared" si="359"/>
        <v>0</v>
      </c>
      <c r="W2230" s="835">
        <f t="shared" si="357"/>
        <v>0</v>
      </c>
      <c r="X2230" s="508"/>
      <c r="Y2230" s="508"/>
      <c r="Z2230" s="508"/>
      <c r="AA2230" s="508"/>
      <c r="AB2230" s="508"/>
      <c r="AC2230" s="403">
        <f t="shared" si="360"/>
        <v>0</v>
      </c>
      <c r="AD2230" s="404">
        <f>IF($AC$2430&lt;85,AC2230,AC2230-(AC2230*'EN-TÊTE DÉLÉGUES'!$C$37))</f>
        <v>0</v>
      </c>
      <c r="AE2230" s="405">
        <f t="shared" si="358"/>
        <v>5.5E-2</v>
      </c>
      <c r="AF2230" s="406">
        <f t="shared" si="362"/>
        <v>0</v>
      </c>
      <c r="AG2230" s="407">
        <f t="shared" si="363"/>
        <v>0</v>
      </c>
    </row>
    <row r="2231" spans="1:36" s="408" customFormat="1" ht="12" customHeight="1" x14ac:dyDescent="0.15">
      <c r="A2231" s="813">
        <v>9791027609864</v>
      </c>
      <c r="B2231" s="837" t="s">
        <v>3105</v>
      </c>
      <c r="C2231" s="814" t="s">
        <v>727</v>
      </c>
      <c r="D2231" s="816" t="s">
        <v>1952</v>
      </c>
      <c r="E2231" s="816" t="s">
        <v>931</v>
      </c>
      <c r="F2231" s="816"/>
      <c r="G2231" s="816" t="s">
        <v>3391</v>
      </c>
      <c r="H2231" s="802">
        <f>VLOOKUP(A2231,'02.04.2024'!$A$2:$D$70989,3,FALSE)</f>
        <v>739</v>
      </c>
      <c r="I2231" s="817"/>
      <c r="J2231" s="807">
        <v>200</v>
      </c>
      <c r="K2231" s="818"/>
      <c r="L2231" s="818"/>
      <c r="M2231" s="818">
        <v>44587</v>
      </c>
      <c r="N2231" s="818"/>
      <c r="O2231" s="819">
        <v>9791027609864</v>
      </c>
      <c r="P2231" s="868" t="s">
        <v>3388</v>
      </c>
      <c r="Q2231" s="819">
        <v>2348596</v>
      </c>
      <c r="R2231" s="809">
        <v>9</v>
      </c>
      <c r="S2231" s="809">
        <f t="shared" si="361"/>
        <v>8.5308056872037916</v>
      </c>
      <c r="T2231" s="869">
        <v>5.5E-2</v>
      </c>
      <c r="U2231" s="1086"/>
      <c r="V2231" s="811">
        <f t="shared" si="359"/>
        <v>0</v>
      </c>
      <c r="W2231" s="812">
        <f t="shared" si="357"/>
        <v>0</v>
      </c>
      <c r="X2231" s="402"/>
      <c r="Y2231" s="402"/>
      <c r="Z2231" s="402"/>
      <c r="AA2231" s="402"/>
      <c r="AB2231" s="402"/>
      <c r="AC2231" s="403">
        <f t="shared" si="360"/>
        <v>0</v>
      </c>
      <c r="AD2231" s="404">
        <f>IF($AC$2430&lt;85,AC2231,AC2231-(AC2231*'EN-TÊTE DÉLÉGUES'!$C$37))</f>
        <v>0</v>
      </c>
      <c r="AE2231" s="405">
        <f t="shared" si="358"/>
        <v>5.5E-2</v>
      </c>
      <c r="AF2231" s="406">
        <f t="shared" si="362"/>
        <v>0</v>
      </c>
      <c r="AG2231" s="407">
        <f t="shared" si="363"/>
        <v>0</v>
      </c>
    </row>
    <row r="2232" spans="1:36" s="408" customFormat="1" ht="12" customHeight="1" x14ac:dyDescent="0.15">
      <c r="A2232" s="813">
        <v>9791027610501</v>
      </c>
      <c r="B2232" s="837" t="s">
        <v>3105</v>
      </c>
      <c r="C2232" s="814" t="s">
        <v>727</v>
      </c>
      <c r="D2232" s="816" t="s">
        <v>1952</v>
      </c>
      <c r="E2232" s="816" t="s">
        <v>931</v>
      </c>
      <c r="F2232" s="816"/>
      <c r="G2232" s="816" t="s">
        <v>3392</v>
      </c>
      <c r="H2232" s="802">
        <f>VLOOKUP(A2232,'02.04.2024'!$A$2:$D$70989,3,FALSE)</f>
        <v>1941</v>
      </c>
      <c r="I2232" s="817"/>
      <c r="J2232" s="807">
        <v>200</v>
      </c>
      <c r="K2232" s="818"/>
      <c r="L2232" s="818"/>
      <c r="M2232" s="818">
        <v>44790</v>
      </c>
      <c r="N2232" s="818"/>
      <c r="O2232" s="819">
        <v>9791027610501</v>
      </c>
      <c r="P2232" s="868" t="s">
        <v>3389</v>
      </c>
      <c r="Q2232" s="819">
        <v>8009576</v>
      </c>
      <c r="R2232" s="809">
        <v>10.9</v>
      </c>
      <c r="S2232" s="809">
        <f t="shared" si="361"/>
        <v>10.33175355450237</v>
      </c>
      <c r="T2232" s="869">
        <v>5.5E-2</v>
      </c>
      <c r="U2232" s="1086"/>
      <c r="V2232" s="811">
        <f t="shared" si="359"/>
        <v>0</v>
      </c>
      <c r="W2232" s="812">
        <f t="shared" si="357"/>
        <v>0</v>
      </c>
      <c r="X2232" s="402"/>
      <c r="Y2232" s="402"/>
      <c r="Z2232" s="402"/>
      <c r="AA2232" s="402"/>
      <c r="AB2232" s="402"/>
      <c r="AC2232" s="453">
        <f t="shared" si="360"/>
        <v>0</v>
      </c>
      <c r="AD2232" s="454">
        <f>IF($AC$2430&lt;85,AC2232,AC2232-(AC2232*'EN-TÊTE DÉLÉGUES'!$C$37))</f>
        <v>0</v>
      </c>
      <c r="AE2232" s="455">
        <f t="shared" si="358"/>
        <v>5.5E-2</v>
      </c>
      <c r="AF2232" s="456">
        <f t="shared" si="362"/>
        <v>0</v>
      </c>
      <c r="AG2232" s="457">
        <f t="shared" si="363"/>
        <v>0</v>
      </c>
    </row>
    <row r="2233" spans="1:36" s="994" customFormat="1" ht="12" customHeight="1" x14ac:dyDescent="0.15">
      <c r="A2233" s="1056">
        <v>9791027611034</v>
      </c>
      <c r="B2233" s="1069" t="s">
        <v>3105</v>
      </c>
      <c r="C2233" s="1070" t="s">
        <v>727</v>
      </c>
      <c r="D2233" s="1071" t="s">
        <v>1952</v>
      </c>
      <c r="E2233" s="1071" t="s">
        <v>931</v>
      </c>
      <c r="F2233" s="1058"/>
      <c r="G2233" s="1059" t="s">
        <v>4382</v>
      </c>
      <c r="H2233" s="1060">
        <f>VLOOKUP(A2233,'02.04.2024'!$A$2:$D$70989,3,FALSE)</f>
        <v>727</v>
      </c>
      <c r="I2233" s="1061"/>
      <c r="J2233" s="1061">
        <v>200</v>
      </c>
      <c r="K2233" s="1062"/>
      <c r="L2233" s="1062"/>
      <c r="M2233" s="1062">
        <v>44979</v>
      </c>
      <c r="N2233" s="1063"/>
      <c r="O2233" s="1063">
        <v>9791027611034</v>
      </c>
      <c r="P2233" s="1063" t="s">
        <v>3970</v>
      </c>
      <c r="Q2233" s="1064">
        <v>4819144</v>
      </c>
      <c r="R2233" s="1065">
        <v>10.5</v>
      </c>
      <c r="S2233" s="1065">
        <f t="shared" si="361"/>
        <v>9.9526066350710902</v>
      </c>
      <c r="T2233" s="1072">
        <v>5.5E-2</v>
      </c>
      <c r="U2233" s="1086"/>
      <c r="V2233" s="1067">
        <f t="shared" si="359"/>
        <v>0</v>
      </c>
      <c r="W2233" s="1068">
        <f t="shared" si="357"/>
        <v>0</v>
      </c>
      <c r="X2233" s="998"/>
      <c r="Y2233" s="998"/>
      <c r="Z2233" s="998"/>
      <c r="AA2233" s="998"/>
      <c r="AB2233" s="1073"/>
      <c r="AC2233" s="453">
        <f t="shared" si="360"/>
        <v>0</v>
      </c>
      <c r="AD2233" s="454">
        <f>IF($AC$2430&lt;85,AC2233,AC2233-(AC2233*'EN-TÊTE DÉLÉGUES'!$C$37))</f>
        <v>0</v>
      </c>
      <c r="AE2233" s="455">
        <f t="shared" si="358"/>
        <v>5.5E-2</v>
      </c>
      <c r="AF2233" s="456">
        <f t="shared" si="362"/>
        <v>0</v>
      </c>
      <c r="AG2233" s="457">
        <f t="shared" si="363"/>
        <v>0</v>
      </c>
    </row>
    <row r="2234" spans="1:36" s="994" customFormat="1" ht="12" customHeight="1" x14ac:dyDescent="0.15">
      <c r="A2234" s="1056">
        <v>9791027611041</v>
      </c>
      <c r="B2234" s="1069" t="s">
        <v>3105</v>
      </c>
      <c r="C2234" s="1070" t="s">
        <v>727</v>
      </c>
      <c r="D2234" s="1071" t="s">
        <v>1952</v>
      </c>
      <c r="E2234" s="1071" t="s">
        <v>931</v>
      </c>
      <c r="F2234" s="1058"/>
      <c r="G2234" s="1059" t="s">
        <v>3973</v>
      </c>
      <c r="H2234" s="1060">
        <f>VLOOKUP(A2234,'02.04.2024'!$A$2:$D$70989,3,FALSE)</f>
        <v>192</v>
      </c>
      <c r="I2234" s="1061"/>
      <c r="J2234" s="1061">
        <v>200</v>
      </c>
      <c r="K2234" s="1062"/>
      <c r="L2234" s="1062"/>
      <c r="M2234" s="1062">
        <v>44979</v>
      </c>
      <c r="N2234" s="1063"/>
      <c r="O2234" s="1063">
        <v>9791027611041</v>
      </c>
      <c r="P2234" s="1063" t="s">
        <v>3974</v>
      </c>
      <c r="Q2234" s="1064">
        <v>4819267</v>
      </c>
      <c r="R2234" s="1065">
        <v>10.5</v>
      </c>
      <c r="S2234" s="1065">
        <f t="shared" si="361"/>
        <v>9.9526066350710902</v>
      </c>
      <c r="T2234" s="1072">
        <v>5.5E-2</v>
      </c>
      <c r="U2234" s="1086"/>
      <c r="V2234" s="1067">
        <f t="shared" si="359"/>
        <v>0</v>
      </c>
      <c r="W2234" s="1068">
        <f t="shared" si="357"/>
        <v>0</v>
      </c>
      <c r="X2234" s="998"/>
      <c r="Y2234" s="998"/>
      <c r="Z2234" s="998"/>
      <c r="AA2234" s="998"/>
      <c r="AB2234" s="1073"/>
      <c r="AC2234" s="453">
        <f t="shared" si="360"/>
        <v>0</v>
      </c>
      <c r="AD2234" s="454">
        <f>IF($AC$2430&lt;85,AC2234,AC2234-(AC2234*'EN-TÊTE DÉLÉGUES'!$C$37))</f>
        <v>0</v>
      </c>
      <c r="AE2234" s="455">
        <f t="shared" si="358"/>
        <v>5.5E-2</v>
      </c>
      <c r="AF2234" s="456">
        <f t="shared" si="362"/>
        <v>0</v>
      </c>
      <c r="AG2234" s="457">
        <f t="shared" si="363"/>
        <v>0</v>
      </c>
    </row>
    <row r="2235" spans="1:36" s="994" customFormat="1" ht="12" customHeight="1" x14ac:dyDescent="0.15">
      <c r="A2235" s="1056">
        <v>9791027610426</v>
      </c>
      <c r="B2235" s="1069" t="s">
        <v>3105</v>
      </c>
      <c r="C2235" s="1070" t="s">
        <v>727</v>
      </c>
      <c r="D2235" s="1071" t="s">
        <v>1952</v>
      </c>
      <c r="E2235" s="1071" t="s">
        <v>931</v>
      </c>
      <c r="F2235" s="1058"/>
      <c r="G2235" s="1059" t="s">
        <v>3971</v>
      </c>
      <c r="H2235" s="1060">
        <f>VLOOKUP(A2235,'02.04.2024'!$A$2:$D$70989,3,FALSE)</f>
        <v>3069</v>
      </c>
      <c r="I2235" s="1061"/>
      <c r="J2235" s="1061">
        <v>200</v>
      </c>
      <c r="K2235" s="1062"/>
      <c r="L2235" s="1062"/>
      <c r="M2235" s="1062">
        <v>44979</v>
      </c>
      <c r="N2235" s="1063"/>
      <c r="O2235" s="1063">
        <v>9791027610426</v>
      </c>
      <c r="P2235" s="1063" t="s">
        <v>3972</v>
      </c>
      <c r="Q2235" s="1064">
        <v>7860501</v>
      </c>
      <c r="R2235" s="1065">
        <v>10.9</v>
      </c>
      <c r="S2235" s="1065">
        <f t="shared" si="361"/>
        <v>10.33175355450237</v>
      </c>
      <c r="T2235" s="1072">
        <v>5.5E-2</v>
      </c>
      <c r="U2235" s="1086"/>
      <c r="V2235" s="1067">
        <f t="shared" si="359"/>
        <v>0</v>
      </c>
      <c r="W2235" s="1068">
        <f t="shared" si="357"/>
        <v>0</v>
      </c>
      <c r="X2235" s="998"/>
      <c r="Y2235" s="998"/>
      <c r="Z2235" s="998"/>
      <c r="AA2235" s="998"/>
      <c r="AB2235" s="1073"/>
      <c r="AC2235" s="453">
        <f t="shared" si="360"/>
        <v>0</v>
      </c>
      <c r="AD2235" s="454">
        <f>IF($AC$2430&lt;85,AC2235,AC2235-(AC2235*'EN-TÊTE DÉLÉGUES'!$C$37))</f>
        <v>0</v>
      </c>
      <c r="AE2235" s="455">
        <f t="shared" si="358"/>
        <v>5.5E-2</v>
      </c>
      <c r="AF2235" s="456">
        <f t="shared" si="362"/>
        <v>0</v>
      </c>
      <c r="AG2235" s="457">
        <f t="shared" si="363"/>
        <v>0</v>
      </c>
    </row>
    <row r="2236" spans="1:36" s="446" customFormat="1" ht="12" customHeight="1" x14ac:dyDescent="0.15">
      <c r="A2236" s="840">
        <v>9791027611683</v>
      </c>
      <c r="B2236" s="866" t="s">
        <v>3105</v>
      </c>
      <c r="C2236" s="875" t="s">
        <v>727</v>
      </c>
      <c r="D2236" s="876" t="s">
        <v>1952</v>
      </c>
      <c r="E2236" s="844" t="s">
        <v>931</v>
      </c>
      <c r="F2236" s="844"/>
      <c r="G2236" s="844" t="s">
        <v>4889</v>
      </c>
      <c r="H2236" s="846">
        <f>VLOOKUP(A2236,'02.04.2024'!$A$2:$D$70989,3,FALSE)</f>
        <v>1933</v>
      </c>
      <c r="I2236" s="846"/>
      <c r="J2236" s="847">
        <v>200</v>
      </c>
      <c r="K2236" s="848"/>
      <c r="L2236" s="848"/>
      <c r="M2236" s="848">
        <v>45294</v>
      </c>
      <c r="N2236" s="848" t="s">
        <v>1811</v>
      </c>
      <c r="O2236" s="849">
        <v>9791027611683</v>
      </c>
      <c r="P2236" s="849" t="s">
        <v>4886</v>
      </c>
      <c r="Q2236" s="849">
        <v>1991575</v>
      </c>
      <c r="R2236" s="864">
        <v>10</v>
      </c>
      <c r="S2236" s="851">
        <f t="shared" si="361"/>
        <v>9.4786729857819907</v>
      </c>
      <c r="T2236" s="865">
        <v>5.5E-2</v>
      </c>
      <c r="U2236" s="1088"/>
      <c r="V2236" s="853">
        <f t="shared" si="359"/>
        <v>0</v>
      </c>
      <c r="W2236" s="854">
        <f t="shared" si="357"/>
        <v>0</v>
      </c>
      <c r="X2236" s="440"/>
      <c r="Y2236" s="440"/>
      <c r="Z2236" s="440"/>
      <c r="AA2236" s="440"/>
      <c r="AB2236" s="598"/>
      <c r="AC2236" s="441">
        <f t="shared" si="360"/>
        <v>0</v>
      </c>
      <c r="AD2236" s="442">
        <f>IF($AC$2430&lt;85,AC2236,AC2236-(AC2236*'EN-TÊTE DÉLÉGUES'!$C$37))</f>
        <v>0</v>
      </c>
      <c r="AE2236" s="443">
        <f t="shared" si="358"/>
        <v>5.5E-2</v>
      </c>
      <c r="AF2236" s="444">
        <f t="shared" si="362"/>
        <v>0</v>
      </c>
      <c r="AG2236" s="445">
        <f t="shared" si="363"/>
        <v>0</v>
      </c>
    </row>
    <row r="2237" spans="1:36" s="446" customFormat="1" ht="12" customHeight="1" x14ac:dyDescent="0.15">
      <c r="A2237" s="840">
        <v>9791027612048</v>
      </c>
      <c r="B2237" s="866" t="s">
        <v>3105</v>
      </c>
      <c r="C2237" s="875" t="s">
        <v>727</v>
      </c>
      <c r="D2237" s="876" t="s">
        <v>1952</v>
      </c>
      <c r="E2237" s="844" t="s">
        <v>931</v>
      </c>
      <c r="F2237" s="844"/>
      <c r="G2237" s="844" t="s">
        <v>4887</v>
      </c>
      <c r="H2237" s="846">
        <f>VLOOKUP(A2237,'02.04.2024'!$A$2:$D$70989,3,FALSE)</f>
        <v>1915</v>
      </c>
      <c r="I2237" s="846"/>
      <c r="J2237" s="847">
        <v>200</v>
      </c>
      <c r="K2237" s="848"/>
      <c r="L2237" s="848"/>
      <c r="M2237" s="848">
        <v>45294</v>
      </c>
      <c r="N2237" s="848" t="s">
        <v>1811</v>
      </c>
      <c r="O2237" s="849">
        <v>9791027612048</v>
      </c>
      <c r="P2237" s="849" t="s">
        <v>4888</v>
      </c>
      <c r="Q2237" s="849">
        <v>6004853</v>
      </c>
      <c r="R2237" s="864">
        <v>10.9</v>
      </c>
      <c r="S2237" s="851">
        <f t="shared" si="361"/>
        <v>10.33175355450237</v>
      </c>
      <c r="T2237" s="865">
        <v>5.5E-2</v>
      </c>
      <c r="U2237" s="1088"/>
      <c r="V2237" s="853">
        <f t="shared" si="359"/>
        <v>0</v>
      </c>
      <c r="W2237" s="854">
        <f t="shared" si="357"/>
        <v>0</v>
      </c>
      <c r="X2237" s="440"/>
      <c r="Y2237" s="440"/>
      <c r="Z2237" s="440"/>
      <c r="AA2237" s="440"/>
      <c r="AB2237" s="598"/>
      <c r="AC2237" s="441">
        <f t="shared" si="360"/>
        <v>0</v>
      </c>
      <c r="AD2237" s="442">
        <f>IF($AC$2430&lt;85,AC2237,AC2237-(AC2237*'EN-TÊTE DÉLÉGUES'!$C$37))</f>
        <v>0</v>
      </c>
      <c r="AE2237" s="443">
        <f t="shared" si="358"/>
        <v>5.5E-2</v>
      </c>
      <c r="AF2237" s="444">
        <f t="shared" si="362"/>
        <v>0</v>
      </c>
      <c r="AG2237" s="445">
        <f t="shared" si="363"/>
        <v>0</v>
      </c>
    </row>
    <row r="2238" spans="1:36" ht="12" customHeight="1" x14ac:dyDescent="0.15">
      <c r="A2238" s="169">
        <v>9791027611676</v>
      </c>
      <c r="B2238" s="229" t="s">
        <v>3105</v>
      </c>
      <c r="C2238" s="317" t="s">
        <v>727</v>
      </c>
      <c r="D2238" s="231" t="s">
        <v>1952</v>
      </c>
      <c r="E2238" s="123" t="s">
        <v>931</v>
      </c>
      <c r="F2238" s="317"/>
      <c r="G2238" s="123" t="s">
        <v>5101</v>
      </c>
      <c r="H2238" s="229">
        <f>VLOOKUP(A2238,'02.04.2024'!$A$2:$D$70989,3,FALSE)</f>
        <v>0</v>
      </c>
      <c r="I2238" s="229"/>
      <c r="J2238" s="184">
        <v>100</v>
      </c>
      <c r="K2238" s="122"/>
      <c r="L2238" s="122">
        <v>45399</v>
      </c>
      <c r="M2238" s="122"/>
      <c r="N2238" s="122" t="s">
        <v>1811</v>
      </c>
      <c r="O2238" s="170">
        <v>9791027611676</v>
      </c>
      <c r="P2238" s="170" t="s">
        <v>5102</v>
      </c>
      <c r="Q2238" s="170">
        <v>1991452</v>
      </c>
      <c r="R2238" s="342">
        <v>10</v>
      </c>
      <c r="S2238" s="126">
        <f t="shared" si="361"/>
        <v>9.4786729857819907</v>
      </c>
      <c r="T2238" s="372">
        <v>5.5E-2</v>
      </c>
      <c r="U2238" s="1086"/>
      <c r="V2238" s="242">
        <f t="shared" si="359"/>
        <v>0</v>
      </c>
      <c r="W2238" s="243">
        <f t="shared" si="357"/>
        <v>0</v>
      </c>
      <c r="AB2238" s="570"/>
      <c r="AC2238" s="441">
        <f t="shared" si="360"/>
        <v>0</v>
      </c>
      <c r="AD2238" s="442">
        <f>IF($AC$2430&lt;85,AC2238,AC2238-(AC2238*'EN-TÊTE DÉLÉGUES'!$C$37))</f>
        <v>0</v>
      </c>
      <c r="AE2238" s="443">
        <f t="shared" si="358"/>
        <v>5.5E-2</v>
      </c>
      <c r="AF2238" s="444">
        <f t="shared" si="362"/>
        <v>0</v>
      </c>
      <c r="AG2238" s="445">
        <f t="shared" si="363"/>
        <v>0</v>
      </c>
      <c r="AH2238" s="447"/>
      <c r="AI2238" s="447"/>
      <c r="AJ2238" s="447"/>
    </row>
    <row r="2239" spans="1:36" s="408" customFormat="1" ht="12" customHeight="1" x14ac:dyDescent="0.15">
      <c r="A2239" s="836">
        <v>9791027610143</v>
      </c>
      <c r="B2239" s="837" t="s">
        <v>3106</v>
      </c>
      <c r="C2239" s="814" t="s">
        <v>727</v>
      </c>
      <c r="D2239" s="801" t="s">
        <v>1952</v>
      </c>
      <c r="E2239" s="815" t="s">
        <v>385</v>
      </c>
      <c r="F2239" s="814" t="s">
        <v>3085</v>
      </c>
      <c r="G2239" s="838" t="s">
        <v>3945</v>
      </c>
      <c r="H2239" s="802">
        <f>VLOOKUP(A2239,'02.04.2024'!$A$2:$D$70989,3,FALSE)</f>
        <v>3307</v>
      </c>
      <c r="I2239" s="807"/>
      <c r="J2239" s="807">
        <v>200</v>
      </c>
      <c r="K2239" s="818"/>
      <c r="L2239" s="804"/>
      <c r="M2239" s="818">
        <v>44727</v>
      </c>
      <c r="N2239" s="804"/>
      <c r="O2239" s="802">
        <v>9791027610143</v>
      </c>
      <c r="P2239" s="839" t="s">
        <v>2635</v>
      </c>
      <c r="Q2239" s="807">
        <v>4368240</v>
      </c>
      <c r="R2239" s="809">
        <v>13.95</v>
      </c>
      <c r="S2239" s="809">
        <f t="shared" si="361"/>
        <v>13.222748815165877</v>
      </c>
      <c r="T2239" s="821">
        <v>5.5E-2</v>
      </c>
      <c r="U2239" s="1086"/>
      <c r="V2239" s="811">
        <f t="shared" si="359"/>
        <v>0</v>
      </c>
      <c r="W2239" s="812">
        <f t="shared" si="357"/>
        <v>0</v>
      </c>
      <c r="X2239" s="402"/>
      <c r="Y2239" s="402"/>
      <c r="Z2239" s="402"/>
      <c r="AA2239" s="402"/>
      <c r="AB2239" s="402"/>
      <c r="AC2239" s="453">
        <f t="shared" si="360"/>
        <v>0</v>
      </c>
      <c r="AD2239" s="454">
        <f>IF($AC$2430&lt;85,AC2239,AC2239-(AC2239*'EN-TÊTE DÉLÉGUES'!$C$37))</f>
        <v>0</v>
      </c>
      <c r="AE2239" s="455">
        <f t="shared" si="358"/>
        <v>5.5E-2</v>
      </c>
      <c r="AF2239" s="456">
        <f t="shared" si="362"/>
        <v>0</v>
      </c>
      <c r="AG2239" s="457">
        <f t="shared" si="363"/>
        <v>0</v>
      </c>
    </row>
    <row r="2240" spans="1:36" s="408" customFormat="1" ht="12" customHeight="1" x14ac:dyDescent="0.15">
      <c r="A2240" s="836">
        <v>9791027610211</v>
      </c>
      <c r="B2240" s="837" t="s">
        <v>3106</v>
      </c>
      <c r="C2240" s="814" t="s">
        <v>727</v>
      </c>
      <c r="D2240" s="801" t="s">
        <v>1952</v>
      </c>
      <c r="E2240" s="815" t="s">
        <v>385</v>
      </c>
      <c r="F2240" s="814" t="s">
        <v>3085</v>
      </c>
      <c r="G2240" s="838" t="s">
        <v>3946</v>
      </c>
      <c r="H2240" s="802">
        <f>VLOOKUP(A2240,'02.04.2024'!$A$2:$D$70989,3,FALSE)</f>
        <v>2162</v>
      </c>
      <c r="I2240" s="807"/>
      <c r="J2240" s="807">
        <v>200</v>
      </c>
      <c r="K2240" s="818"/>
      <c r="L2240" s="804"/>
      <c r="M2240" s="818">
        <v>44727</v>
      </c>
      <c r="N2240" s="804"/>
      <c r="O2240" s="802">
        <v>9791027610211</v>
      </c>
      <c r="P2240" s="839" t="s">
        <v>2636</v>
      </c>
      <c r="Q2240" s="807">
        <v>4545242</v>
      </c>
      <c r="R2240" s="809">
        <v>13.95</v>
      </c>
      <c r="S2240" s="809">
        <f t="shared" si="361"/>
        <v>13.222748815165877</v>
      </c>
      <c r="T2240" s="821">
        <v>5.5E-2</v>
      </c>
      <c r="U2240" s="1086"/>
      <c r="V2240" s="811">
        <f t="shared" si="359"/>
        <v>0</v>
      </c>
      <c r="W2240" s="812">
        <f t="shared" si="357"/>
        <v>0</v>
      </c>
      <c r="X2240" s="402"/>
      <c r="Y2240" s="402"/>
      <c r="Z2240" s="402"/>
      <c r="AA2240" s="402"/>
      <c r="AB2240" s="402"/>
      <c r="AC2240" s="453">
        <f t="shared" si="360"/>
        <v>0</v>
      </c>
      <c r="AD2240" s="454">
        <f>IF($AC$2430&lt;85,AC2240,AC2240-(AC2240*'EN-TÊTE DÉLÉGUES'!$C$37))</f>
        <v>0</v>
      </c>
      <c r="AE2240" s="455">
        <f t="shared" si="358"/>
        <v>5.5E-2</v>
      </c>
      <c r="AF2240" s="456">
        <f t="shared" si="362"/>
        <v>0</v>
      </c>
      <c r="AG2240" s="457">
        <f t="shared" si="363"/>
        <v>0</v>
      </c>
    </row>
    <row r="2241" spans="1:36" s="994" customFormat="1" ht="12" customHeight="1" x14ac:dyDescent="0.15">
      <c r="A2241" s="1056">
        <v>9791027610228</v>
      </c>
      <c r="B2241" s="1057" t="s">
        <v>3106</v>
      </c>
      <c r="C2241" s="1058" t="s">
        <v>727</v>
      </c>
      <c r="D2241" s="1058" t="s">
        <v>1952</v>
      </c>
      <c r="E2241" s="1071" t="s">
        <v>385</v>
      </c>
      <c r="F2241" s="1058" t="s">
        <v>3085</v>
      </c>
      <c r="G2241" s="1059" t="s">
        <v>3975</v>
      </c>
      <c r="H2241" s="1060">
        <f>VLOOKUP(A2241,'02.04.2024'!$A$2:$D$70989,3,FALSE)</f>
        <v>2548</v>
      </c>
      <c r="I2241" s="1061"/>
      <c r="J2241" s="1061">
        <v>200</v>
      </c>
      <c r="K2241" s="1062"/>
      <c r="L2241" s="1062"/>
      <c r="M2241" s="1062">
        <v>44958</v>
      </c>
      <c r="N2241" s="1063"/>
      <c r="O2241" s="1063">
        <v>9791027610228</v>
      </c>
      <c r="P2241" s="1063" t="s">
        <v>3976</v>
      </c>
      <c r="Q2241" s="1064">
        <v>4545365</v>
      </c>
      <c r="R2241" s="1065">
        <v>13.95</v>
      </c>
      <c r="S2241" s="1065">
        <f t="shared" si="361"/>
        <v>13.222748815165877</v>
      </c>
      <c r="T2241" s="1074">
        <v>5.5E-2</v>
      </c>
      <c r="U2241" s="1086"/>
      <c r="V2241" s="1067">
        <f t="shared" si="359"/>
        <v>0</v>
      </c>
      <c r="W2241" s="1068">
        <f t="shared" si="357"/>
        <v>0</v>
      </c>
      <c r="X2241" s="998"/>
      <c r="Y2241" s="998"/>
      <c r="Z2241" s="998"/>
      <c r="AA2241" s="998"/>
      <c r="AB2241" s="998"/>
      <c r="AC2241" s="453">
        <f t="shared" si="360"/>
        <v>0</v>
      </c>
      <c r="AD2241" s="454">
        <f>IF($AC$2430&lt;85,AC2241,AC2241-(AC2241*'EN-TÊTE DÉLÉGUES'!$C$37))</f>
        <v>0</v>
      </c>
      <c r="AE2241" s="455">
        <f t="shared" si="358"/>
        <v>5.5E-2</v>
      </c>
      <c r="AF2241" s="456">
        <f t="shared" si="362"/>
        <v>0</v>
      </c>
      <c r="AG2241" s="457">
        <f t="shared" si="363"/>
        <v>0</v>
      </c>
    </row>
    <row r="2242" spans="1:36" s="446" customFormat="1" ht="12" customHeight="1" x14ac:dyDescent="0.15">
      <c r="A2242" s="840">
        <v>9791027611027</v>
      </c>
      <c r="B2242" s="866" t="s">
        <v>3106</v>
      </c>
      <c r="C2242" s="843" t="s">
        <v>727</v>
      </c>
      <c r="D2242" s="843" t="s">
        <v>1952</v>
      </c>
      <c r="E2242" s="844" t="s">
        <v>385</v>
      </c>
      <c r="F2242" s="843" t="s">
        <v>3085</v>
      </c>
      <c r="G2242" s="845" t="s">
        <v>4689</v>
      </c>
      <c r="H2242" s="846">
        <f>VLOOKUP(A2242,'02.04.2024'!$A$2:$D$70989,3,FALSE)</f>
        <v>3189</v>
      </c>
      <c r="I2242" s="847"/>
      <c r="J2242" s="847">
        <v>200</v>
      </c>
      <c r="K2242" s="848"/>
      <c r="L2242" s="848"/>
      <c r="M2242" s="848">
        <v>45049</v>
      </c>
      <c r="N2242" s="849" t="s">
        <v>1811</v>
      </c>
      <c r="O2242" s="849">
        <v>9791027611027</v>
      </c>
      <c r="P2242" s="849" t="s">
        <v>4223</v>
      </c>
      <c r="Q2242" s="850">
        <v>4819021</v>
      </c>
      <c r="R2242" s="851">
        <v>13.95</v>
      </c>
      <c r="S2242" s="851">
        <f t="shared" si="361"/>
        <v>13.222748815165877</v>
      </c>
      <c r="T2242" s="852">
        <v>5.5E-2</v>
      </c>
      <c r="U2242" s="1088"/>
      <c r="V2242" s="853">
        <f t="shared" si="359"/>
        <v>0</v>
      </c>
      <c r="W2242" s="854">
        <f t="shared" ref="W2242:W2305" si="364">$R2242*$U2242</f>
        <v>0</v>
      </c>
      <c r="X2242" s="440"/>
      <c r="Y2242" s="440"/>
      <c r="Z2242" s="440"/>
      <c r="AA2242" s="440"/>
      <c r="AB2242" s="440"/>
      <c r="AC2242" s="453">
        <f t="shared" si="360"/>
        <v>0</v>
      </c>
      <c r="AD2242" s="454">
        <f>IF($AC$2430&lt;85,AC2242,AC2242-(AC2242*'EN-TÊTE DÉLÉGUES'!$C$37))</f>
        <v>0</v>
      </c>
      <c r="AE2242" s="455">
        <f t="shared" ref="AE2242:AE2305" si="365">IF(T2242=5.5%,0.055,IF(T2242=20%,0.2))</f>
        <v>5.5E-2</v>
      </c>
      <c r="AF2242" s="456">
        <f t="shared" si="362"/>
        <v>0</v>
      </c>
      <c r="AG2242" s="457">
        <f t="shared" si="363"/>
        <v>0</v>
      </c>
    </row>
    <row r="2243" spans="1:36" ht="12" customHeight="1" x14ac:dyDescent="0.15">
      <c r="A2243" s="169">
        <v>9791027611560</v>
      </c>
      <c r="B2243" s="230" t="s">
        <v>3106</v>
      </c>
      <c r="C2243" s="231" t="s">
        <v>727</v>
      </c>
      <c r="D2243" s="231" t="s">
        <v>1952</v>
      </c>
      <c r="E2243" s="123" t="s">
        <v>385</v>
      </c>
      <c r="F2243" s="231" t="s">
        <v>3085</v>
      </c>
      <c r="G2243" s="245" t="s">
        <v>4400</v>
      </c>
      <c r="H2243" s="229">
        <f>VLOOKUP(A2243,'02.04.2024'!$A$2:$D$70989,3,FALSE)</f>
        <v>0</v>
      </c>
      <c r="I2243" s="184"/>
      <c r="J2243" s="184">
        <v>100</v>
      </c>
      <c r="K2243" s="122"/>
      <c r="L2243" s="122">
        <v>45448</v>
      </c>
      <c r="M2243" s="122"/>
      <c r="N2243" s="170" t="s">
        <v>1811</v>
      </c>
      <c r="O2243" s="170">
        <v>9791027611560</v>
      </c>
      <c r="P2243" s="170" t="s">
        <v>4399</v>
      </c>
      <c r="Q2243" s="244">
        <v>1990097</v>
      </c>
      <c r="R2243" s="126">
        <v>13.95</v>
      </c>
      <c r="S2243" s="126">
        <f t="shared" si="361"/>
        <v>13.222748815165877</v>
      </c>
      <c r="T2243" s="238">
        <v>5.5E-2</v>
      </c>
      <c r="U2243" s="1086"/>
      <c r="V2243" s="242">
        <f t="shared" si="359"/>
        <v>0</v>
      </c>
      <c r="W2243" s="243">
        <f t="shared" si="364"/>
        <v>0</v>
      </c>
      <c r="AC2243" s="441">
        <f t="shared" si="360"/>
        <v>0</v>
      </c>
      <c r="AD2243" s="442">
        <f>IF($AC$2430&lt;85,AC2243,AC2243-(AC2243*'EN-TÊTE DÉLÉGUES'!$C$37))</f>
        <v>0</v>
      </c>
      <c r="AE2243" s="443">
        <f t="shared" si="365"/>
        <v>5.5E-2</v>
      </c>
      <c r="AF2243" s="444">
        <f t="shared" si="362"/>
        <v>0</v>
      </c>
      <c r="AG2243" s="445">
        <f t="shared" si="363"/>
        <v>0</v>
      </c>
      <c r="AH2243" s="447"/>
      <c r="AI2243" s="447"/>
      <c r="AJ2243" s="447"/>
    </row>
    <row r="2244" spans="1:36" s="446" customFormat="1" ht="12" customHeight="1" x14ac:dyDescent="0.15">
      <c r="A2244" s="957">
        <v>9791027611553</v>
      </c>
      <c r="B2244" s="958" t="s">
        <v>3106</v>
      </c>
      <c r="C2244" s="959" t="s">
        <v>727</v>
      </c>
      <c r="D2244" s="960" t="s">
        <v>1952</v>
      </c>
      <c r="E2244" s="961" t="s">
        <v>385</v>
      </c>
      <c r="F2244" s="961" t="s">
        <v>3085</v>
      </c>
      <c r="G2244" s="961" t="s">
        <v>4902</v>
      </c>
      <c r="H2244" s="962">
        <f>VLOOKUP(A2244,'02.04.2024'!$A$2:$D$70989,3,FALSE)</f>
        <v>3674</v>
      </c>
      <c r="I2244" s="962"/>
      <c r="J2244" s="963">
        <v>200</v>
      </c>
      <c r="K2244" s="964"/>
      <c r="L2244" s="964"/>
      <c r="M2244" s="964">
        <v>45350</v>
      </c>
      <c r="N2244" s="964" t="s">
        <v>1811</v>
      </c>
      <c r="O2244" s="965">
        <v>9791027611553</v>
      </c>
      <c r="P2244" s="965" t="s">
        <v>4903</v>
      </c>
      <c r="Q2244" s="965">
        <v>1989974</v>
      </c>
      <c r="R2244" s="966">
        <v>13.95</v>
      </c>
      <c r="S2244" s="967">
        <f t="shared" si="361"/>
        <v>13.222748815165877</v>
      </c>
      <c r="T2244" s="968">
        <v>5.5E-2</v>
      </c>
      <c r="U2244" s="1088"/>
      <c r="V2244" s="969">
        <f t="shared" si="359"/>
        <v>0</v>
      </c>
      <c r="W2244" s="970">
        <f t="shared" si="364"/>
        <v>0</v>
      </c>
      <c r="X2244" s="440"/>
      <c r="Y2244" s="440"/>
      <c r="Z2244" s="440"/>
      <c r="AA2244" s="440"/>
      <c r="AB2244" s="440"/>
      <c r="AC2244" s="441">
        <f t="shared" si="360"/>
        <v>0</v>
      </c>
      <c r="AD2244" s="442">
        <f>IF($AC$2430&lt;85,AC2244,AC2244-(AC2244*'EN-TÊTE DÉLÉGUES'!$C$37))</f>
        <v>0</v>
      </c>
      <c r="AE2244" s="443">
        <f t="shared" si="365"/>
        <v>5.5E-2</v>
      </c>
      <c r="AF2244" s="444">
        <f t="shared" si="362"/>
        <v>0</v>
      </c>
      <c r="AG2244" s="445">
        <f t="shared" si="363"/>
        <v>0</v>
      </c>
    </row>
    <row r="2245" spans="1:36" s="408" customFormat="1" ht="12" customHeight="1" x14ac:dyDescent="0.15">
      <c r="A2245" s="836">
        <v>9791027606412</v>
      </c>
      <c r="B2245" s="837" t="s">
        <v>3106</v>
      </c>
      <c r="C2245" s="814" t="s">
        <v>727</v>
      </c>
      <c r="D2245" s="801" t="s">
        <v>1952</v>
      </c>
      <c r="E2245" s="815" t="s">
        <v>385</v>
      </c>
      <c r="F2245" s="816" t="s">
        <v>3086</v>
      </c>
      <c r="G2245" s="838" t="s">
        <v>1953</v>
      </c>
      <c r="H2245" s="802">
        <f>VLOOKUP(A2245,'02.04.2024'!$A$2:$D$70989,3,FALSE)</f>
        <v>2877</v>
      </c>
      <c r="I2245" s="807"/>
      <c r="J2245" s="807">
        <v>200</v>
      </c>
      <c r="K2245" s="818"/>
      <c r="L2245" s="818"/>
      <c r="M2245" s="818">
        <v>44727</v>
      </c>
      <c r="N2245" s="818"/>
      <c r="O2245" s="802">
        <v>9791027606412</v>
      </c>
      <c r="P2245" s="839" t="s">
        <v>1166</v>
      </c>
      <c r="Q2245" s="807">
        <v>6372070</v>
      </c>
      <c r="R2245" s="809">
        <v>16.899999999999999</v>
      </c>
      <c r="S2245" s="809">
        <f t="shared" si="361"/>
        <v>16.018957345971565</v>
      </c>
      <c r="T2245" s="821">
        <v>5.5E-2</v>
      </c>
      <c r="U2245" s="1086"/>
      <c r="V2245" s="811">
        <f t="shared" si="359"/>
        <v>0</v>
      </c>
      <c r="W2245" s="812">
        <f t="shared" si="364"/>
        <v>0</v>
      </c>
      <c r="X2245" s="402"/>
      <c r="Y2245" s="402"/>
      <c r="Z2245" s="402"/>
      <c r="AA2245" s="402"/>
      <c r="AB2245" s="402"/>
      <c r="AC2245" s="453">
        <f t="shared" si="360"/>
        <v>0</v>
      </c>
      <c r="AD2245" s="454">
        <f>IF($AC$2430&lt;85,AC2245,AC2245-(AC2245*'EN-TÊTE DÉLÉGUES'!$C$37))</f>
        <v>0</v>
      </c>
      <c r="AE2245" s="455">
        <f t="shared" si="365"/>
        <v>5.5E-2</v>
      </c>
      <c r="AF2245" s="456">
        <f t="shared" si="362"/>
        <v>0</v>
      </c>
      <c r="AG2245" s="457">
        <f t="shared" si="363"/>
        <v>0</v>
      </c>
    </row>
    <row r="2246" spans="1:36" s="408" customFormat="1" ht="12" customHeight="1" x14ac:dyDescent="0.15">
      <c r="A2246" s="836">
        <v>9791027606405</v>
      </c>
      <c r="B2246" s="837" t="s">
        <v>3106</v>
      </c>
      <c r="C2246" s="814" t="s">
        <v>727</v>
      </c>
      <c r="D2246" s="801" t="s">
        <v>1952</v>
      </c>
      <c r="E2246" s="815" t="s">
        <v>385</v>
      </c>
      <c r="F2246" s="816" t="s">
        <v>3086</v>
      </c>
      <c r="G2246" s="838" t="s">
        <v>1592</v>
      </c>
      <c r="H2246" s="802">
        <f>VLOOKUP(A2246,'02.04.2024'!$A$2:$D$70989,3,FALSE)</f>
        <v>1711</v>
      </c>
      <c r="I2246" s="807"/>
      <c r="J2246" s="807">
        <v>200</v>
      </c>
      <c r="K2246" s="818"/>
      <c r="L2246" s="818"/>
      <c r="M2246" s="818">
        <v>44727</v>
      </c>
      <c r="N2246" s="818"/>
      <c r="O2246" s="802">
        <v>9791027606405</v>
      </c>
      <c r="P2246" s="839" t="s">
        <v>1165</v>
      </c>
      <c r="Q2246" s="807">
        <v>6371947</v>
      </c>
      <c r="R2246" s="809">
        <v>16.899999999999999</v>
      </c>
      <c r="S2246" s="809">
        <f t="shared" si="361"/>
        <v>16.018957345971565</v>
      </c>
      <c r="T2246" s="821">
        <v>5.5E-2</v>
      </c>
      <c r="U2246" s="1086"/>
      <c r="V2246" s="811">
        <f t="shared" si="359"/>
        <v>0</v>
      </c>
      <c r="W2246" s="812">
        <f t="shared" si="364"/>
        <v>0</v>
      </c>
      <c r="X2246" s="402"/>
      <c r="Y2246" s="402"/>
      <c r="Z2246" s="402"/>
      <c r="AA2246" s="402"/>
      <c r="AB2246" s="402"/>
      <c r="AC2246" s="453">
        <f t="shared" si="360"/>
        <v>0</v>
      </c>
      <c r="AD2246" s="454">
        <f>IF($AC$2430&lt;85,AC2246,AC2246-(AC2246*'EN-TÊTE DÉLÉGUES'!$C$37))</f>
        <v>0</v>
      </c>
      <c r="AE2246" s="455">
        <f t="shared" si="365"/>
        <v>5.5E-2</v>
      </c>
      <c r="AF2246" s="456">
        <f t="shared" si="362"/>
        <v>0</v>
      </c>
      <c r="AG2246" s="457">
        <f t="shared" si="363"/>
        <v>0</v>
      </c>
    </row>
    <row r="2247" spans="1:36" s="408" customFormat="1" ht="12" customHeight="1" x14ac:dyDescent="0.15">
      <c r="A2247" s="836">
        <v>9791027606900</v>
      </c>
      <c r="B2247" s="837" t="s">
        <v>3107</v>
      </c>
      <c r="C2247" s="814" t="s">
        <v>727</v>
      </c>
      <c r="D2247" s="801" t="s">
        <v>1952</v>
      </c>
      <c r="E2247" s="815" t="s">
        <v>385</v>
      </c>
      <c r="F2247" s="814" t="s">
        <v>942</v>
      </c>
      <c r="G2247" s="838" t="s">
        <v>1591</v>
      </c>
      <c r="H2247" s="802">
        <f>VLOOKUP(A2247,'02.04.2024'!$A$2:$D$70989,3,FALSE)</f>
        <v>133</v>
      </c>
      <c r="I2247" s="807"/>
      <c r="J2247" s="807">
        <v>300</v>
      </c>
      <c r="K2247" s="818"/>
      <c r="L2247" s="818"/>
      <c r="M2247" s="818">
        <v>43635</v>
      </c>
      <c r="N2247" s="818"/>
      <c r="O2247" s="802">
        <v>9791027606900</v>
      </c>
      <c r="P2247" s="839" t="s">
        <v>1164</v>
      </c>
      <c r="Q2247" s="807">
        <v>1275049</v>
      </c>
      <c r="R2247" s="809">
        <v>13.5</v>
      </c>
      <c r="S2247" s="809">
        <f t="shared" si="361"/>
        <v>12.796208530805687</v>
      </c>
      <c r="T2247" s="821">
        <v>5.5E-2</v>
      </c>
      <c r="U2247" s="1086"/>
      <c r="V2247" s="811">
        <f t="shared" ref="V2247:V2306" si="366">AC2247</f>
        <v>0</v>
      </c>
      <c r="W2247" s="812">
        <f t="shared" si="364"/>
        <v>0</v>
      </c>
      <c r="X2247" s="402"/>
      <c r="Y2247" s="402"/>
      <c r="Z2247" s="402"/>
      <c r="AA2247" s="402"/>
      <c r="AB2247" s="402"/>
      <c r="AC2247" s="403">
        <f t="shared" si="360"/>
        <v>0</v>
      </c>
      <c r="AD2247" s="404">
        <f>IF($AC$2430&lt;85,AC2247,AC2247-(AC2247*'EN-TÊTE DÉLÉGUES'!$C$37))</f>
        <v>0</v>
      </c>
      <c r="AE2247" s="405">
        <f t="shared" si="365"/>
        <v>5.5E-2</v>
      </c>
      <c r="AF2247" s="406">
        <f t="shared" si="362"/>
        <v>0</v>
      </c>
      <c r="AG2247" s="407">
        <f t="shared" si="363"/>
        <v>0</v>
      </c>
    </row>
    <row r="2248" spans="1:36" s="408" customFormat="1" ht="12" customHeight="1" x14ac:dyDescent="0.15">
      <c r="A2248" s="836">
        <v>9791027609550</v>
      </c>
      <c r="B2248" s="800" t="s">
        <v>3108</v>
      </c>
      <c r="C2248" s="814" t="s">
        <v>727</v>
      </c>
      <c r="D2248" s="801" t="s">
        <v>1952</v>
      </c>
      <c r="E2248" s="815" t="s">
        <v>385</v>
      </c>
      <c r="F2248" s="814" t="s">
        <v>1954</v>
      </c>
      <c r="G2248" s="838" t="s">
        <v>4140</v>
      </c>
      <c r="H2248" s="802">
        <f>VLOOKUP(A2248,'02.04.2024'!$A$2:$D$70989,3,FALSE)</f>
        <v>2054</v>
      </c>
      <c r="I2248" s="807"/>
      <c r="J2248" s="807">
        <v>300</v>
      </c>
      <c r="K2248" s="818"/>
      <c r="L2248" s="804"/>
      <c r="M2248" s="818">
        <v>44685</v>
      </c>
      <c r="N2248" s="804"/>
      <c r="O2248" s="802">
        <v>9791027609550</v>
      </c>
      <c r="P2248" s="839" t="s">
        <v>2182</v>
      </c>
      <c r="Q2248" s="807">
        <v>8496154</v>
      </c>
      <c r="R2248" s="809">
        <v>13.9</v>
      </c>
      <c r="S2248" s="809">
        <f t="shared" si="361"/>
        <v>13.175355450236967</v>
      </c>
      <c r="T2248" s="821">
        <v>5.5E-2</v>
      </c>
      <c r="U2248" s="1086"/>
      <c r="V2248" s="811">
        <f t="shared" si="366"/>
        <v>0</v>
      </c>
      <c r="W2248" s="812">
        <f t="shared" si="364"/>
        <v>0</v>
      </c>
      <c r="X2248" s="402"/>
      <c r="Y2248" s="402"/>
      <c r="Z2248" s="402"/>
      <c r="AA2248" s="402"/>
      <c r="AB2248" s="402"/>
      <c r="AC2248" s="453">
        <f t="shared" si="360"/>
        <v>0</v>
      </c>
      <c r="AD2248" s="454">
        <f>IF($AC$2430&lt;85,AC2248,AC2248-(AC2248*'EN-TÊTE DÉLÉGUES'!$C$37))</f>
        <v>0</v>
      </c>
      <c r="AE2248" s="455">
        <f t="shared" si="365"/>
        <v>5.5E-2</v>
      </c>
      <c r="AF2248" s="456">
        <f t="shared" si="362"/>
        <v>0</v>
      </c>
      <c r="AG2248" s="457">
        <f t="shared" si="363"/>
        <v>0</v>
      </c>
    </row>
    <row r="2249" spans="1:36" s="408" customFormat="1" ht="12" customHeight="1" x14ac:dyDescent="0.15">
      <c r="A2249" s="836">
        <v>9791027606238</v>
      </c>
      <c r="B2249" s="837" t="s">
        <v>3108</v>
      </c>
      <c r="C2249" s="814" t="s">
        <v>727</v>
      </c>
      <c r="D2249" s="801" t="s">
        <v>1952</v>
      </c>
      <c r="E2249" s="815" t="s">
        <v>385</v>
      </c>
      <c r="F2249" s="814" t="s">
        <v>1954</v>
      </c>
      <c r="G2249" s="838" t="s">
        <v>4141</v>
      </c>
      <c r="H2249" s="802">
        <f>VLOOKUP(A2249,'02.04.2024'!$A$2:$D$70989,3,FALSE)</f>
        <v>1</v>
      </c>
      <c r="I2249" s="807"/>
      <c r="J2249" s="807">
        <v>300</v>
      </c>
      <c r="K2249" s="818"/>
      <c r="L2249" s="818"/>
      <c r="M2249" s="818">
        <v>43775</v>
      </c>
      <c r="N2249" s="818"/>
      <c r="O2249" s="802">
        <v>9791027606238</v>
      </c>
      <c r="P2249" s="839" t="s">
        <v>1168</v>
      </c>
      <c r="Q2249" s="807">
        <v>5735078</v>
      </c>
      <c r="R2249" s="809">
        <v>13.9</v>
      </c>
      <c r="S2249" s="809">
        <f t="shared" si="361"/>
        <v>13.175355450236967</v>
      </c>
      <c r="T2249" s="821">
        <v>5.5E-2</v>
      </c>
      <c r="U2249" s="1086"/>
      <c r="V2249" s="811">
        <f t="shared" si="366"/>
        <v>0</v>
      </c>
      <c r="W2249" s="812">
        <f t="shared" si="364"/>
        <v>0</v>
      </c>
      <c r="X2249" s="402"/>
      <c r="Y2249" s="402"/>
      <c r="Z2249" s="402"/>
      <c r="AA2249" s="402"/>
      <c r="AB2249" s="402"/>
      <c r="AC2249" s="403">
        <f t="shared" si="360"/>
        <v>0</v>
      </c>
      <c r="AD2249" s="404">
        <f>IF($AC$2430&lt;85,AC2249,AC2249-(AC2249*'EN-TÊTE DÉLÉGUES'!$C$37))</f>
        <v>0</v>
      </c>
      <c r="AE2249" s="405">
        <f t="shared" si="365"/>
        <v>5.5E-2</v>
      </c>
      <c r="AF2249" s="406">
        <f t="shared" si="362"/>
        <v>0</v>
      </c>
      <c r="AG2249" s="407">
        <f t="shared" si="363"/>
        <v>0</v>
      </c>
    </row>
    <row r="2250" spans="1:36" s="408" customFormat="1" ht="12" customHeight="1" x14ac:dyDescent="0.15">
      <c r="A2250" s="836">
        <v>9791027609802</v>
      </c>
      <c r="B2250" s="800" t="s">
        <v>3109</v>
      </c>
      <c r="C2250" s="814" t="s">
        <v>727</v>
      </c>
      <c r="D2250" s="816" t="s">
        <v>1952</v>
      </c>
      <c r="E2250" s="815" t="s">
        <v>1956</v>
      </c>
      <c r="F2250" s="815"/>
      <c r="G2250" s="838" t="s">
        <v>3087</v>
      </c>
      <c r="H2250" s="802">
        <f>VLOOKUP(A2250,'02.04.2024'!$A$2:$D$70989,3,FALSE)</f>
        <v>2646</v>
      </c>
      <c r="I2250" s="807"/>
      <c r="J2250" s="807">
        <v>850</v>
      </c>
      <c r="K2250" s="818"/>
      <c r="L2250" s="804"/>
      <c r="M2250" s="818">
        <v>44587</v>
      </c>
      <c r="N2250" s="804"/>
      <c r="O2250" s="802">
        <v>9791027609802</v>
      </c>
      <c r="P2250" s="839" t="s">
        <v>2649</v>
      </c>
      <c r="Q2250" s="807">
        <v>1824471</v>
      </c>
      <c r="R2250" s="809">
        <v>11.9</v>
      </c>
      <c r="S2250" s="809">
        <f t="shared" si="361"/>
        <v>11.279620853080569</v>
      </c>
      <c r="T2250" s="821">
        <v>5.5E-2</v>
      </c>
      <c r="U2250" s="1086"/>
      <c r="V2250" s="811">
        <f t="shared" si="366"/>
        <v>0</v>
      </c>
      <c r="W2250" s="812">
        <f t="shared" si="364"/>
        <v>0</v>
      </c>
      <c r="X2250" s="402"/>
      <c r="Y2250" s="402"/>
      <c r="Z2250" s="402"/>
      <c r="AA2250" s="402"/>
      <c r="AB2250" s="402"/>
      <c r="AC2250" s="403">
        <f t="shared" si="360"/>
        <v>0</v>
      </c>
      <c r="AD2250" s="404">
        <f>IF($AC$2430&lt;85,AC2250,AC2250-(AC2250*'EN-TÊTE DÉLÉGUES'!$C$37))</f>
        <v>0</v>
      </c>
      <c r="AE2250" s="405">
        <f t="shared" si="365"/>
        <v>5.5E-2</v>
      </c>
      <c r="AF2250" s="406">
        <f t="shared" si="362"/>
        <v>0</v>
      </c>
      <c r="AG2250" s="407">
        <f t="shared" si="363"/>
        <v>0</v>
      </c>
    </row>
    <row r="2251" spans="1:36" s="408" customFormat="1" ht="12" customHeight="1" x14ac:dyDescent="0.15">
      <c r="A2251" s="836">
        <v>9791027609819</v>
      </c>
      <c r="B2251" s="837" t="s">
        <v>3109</v>
      </c>
      <c r="C2251" s="814" t="s">
        <v>727</v>
      </c>
      <c r="D2251" s="801" t="s">
        <v>1952</v>
      </c>
      <c r="E2251" s="814" t="s">
        <v>1956</v>
      </c>
      <c r="F2251" s="815"/>
      <c r="G2251" s="838" t="s">
        <v>3384</v>
      </c>
      <c r="H2251" s="802">
        <f>VLOOKUP(A2251,'02.04.2024'!$A$2:$D$70989,3,FALSE)</f>
        <v>3515</v>
      </c>
      <c r="I2251" s="807"/>
      <c r="J2251" s="807">
        <v>300</v>
      </c>
      <c r="K2251" s="818"/>
      <c r="L2251" s="804"/>
      <c r="M2251" s="818">
        <v>44678</v>
      </c>
      <c r="N2251" s="804"/>
      <c r="O2251" s="802">
        <v>9791027609819</v>
      </c>
      <c r="P2251" s="839" t="s">
        <v>3383</v>
      </c>
      <c r="Q2251" s="807">
        <v>1824594</v>
      </c>
      <c r="R2251" s="809">
        <v>11.9</v>
      </c>
      <c r="S2251" s="809">
        <f t="shared" si="361"/>
        <v>11.279620853080569</v>
      </c>
      <c r="T2251" s="821">
        <v>5.5E-2</v>
      </c>
      <c r="U2251" s="1086"/>
      <c r="V2251" s="811">
        <f t="shared" si="366"/>
        <v>0</v>
      </c>
      <c r="W2251" s="812">
        <f t="shared" si="364"/>
        <v>0</v>
      </c>
      <c r="X2251" s="402"/>
      <c r="Y2251" s="402"/>
      <c r="Z2251" s="402"/>
      <c r="AA2251" s="402"/>
      <c r="AB2251" s="402"/>
      <c r="AC2251" s="403">
        <f t="shared" si="360"/>
        <v>0</v>
      </c>
      <c r="AD2251" s="404">
        <f>IF($AC$2430&lt;85,AC2251,AC2251-(AC2251*'EN-TÊTE DÉLÉGUES'!$C$37))</f>
        <v>0</v>
      </c>
      <c r="AE2251" s="405">
        <f t="shared" si="365"/>
        <v>5.5E-2</v>
      </c>
      <c r="AF2251" s="406">
        <f t="shared" si="362"/>
        <v>0</v>
      </c>
      <c r="AG2251" s="407">
        <f t="shared" si="363"/>
        <v>0</v>
      </c>
    </row>
    <row r="2252" spans="1:36" s="408" customFormat="1" ht="12" customHeight="1" x14ac:dyDescent="0.15">
      <c r="A2252" s="813">
        <v>9791027610402</v>
      </c>
      <c r="B2252" s="837" t="s">
        <v>3109</v>
      </c>
      <c r="C2252" s="814" t="s">
        <v>727</v>
      </c>
      <c r="D2252" s="801" t="s">
        <v>1952</v>
      </c>
      <c r="E2252" s="814" t="s">
        <v>1956</v>
      </c>
      <c r="F2252" s="816"/>
      <c r="G2252" s="816" t="s">
        <v>3736</v>
      </c>
      <c r="H2252" s="802">
        <f>VLOOKUP(A2252,'02.04.2024'!$A$2:$D$70989,3,FALSE)</f>
        <v>3417</v>
      </c>
      <c r="I2252" s="802"/>
      <c r="J2252" s="817">
        <v>200</v>
      </c>
      <c r="K2252" s="818"/>
      <c r="L2252" s="818"/>
      <c r="M2252" s="818">
        <v>44797</v>
      </c>
      <c r="N2252" s="818"/>
      <c r="O2252" s="819">
        <v>9791027610402</v>
      </c>
      <c r="P2252" s="819" t="s">
        <v>3737</v>
      </c>
      <c r="Q2252" s="819">
        <v>6782645</v>
      </c>
      <c r="R2252" s="820">
        <v>11.9</v>
      </c>
      <c r="S2252" s="809">
        <f t="shared" si="361"/>
        <v>11.279620853080569</v>
      </c>
      <c r="T2252" s="821">
        <v>5.5E-2</v>
      </c>
      <c r="U2252" s="1086"/>
      <c r="V2252" s="811">
        <f t="shared" si="366"/>
        <v>0</v>
      </c>
      <c r="W2252" s="812">
        <f t="shared" si="364"/>
        <v>0</v>
      </c>
      <c r="X2252" s="491"/>
      <c r="Y2252" s="402"/>
      <c r="Z2252" s="402"/>
      <c r="AA2252" s="402"/>
      <c r="AB2252" s="402"/>
      <c r="AC2252" s="453">
        <f t="shared" si="360"/>
        <v>0</v>
      </c>
      <c r="AD2252" s="454">
        <f>IF($AC$2430&lt;85,AC2252,AC2252-(AC2252*'EN-TÊTE DÉLÉGUES'!$C$37))</f>
        <v>0</v>
      </c>
      <c r="AE2252" s="455">
        <f t="shared" si="365"/>
        <v>5.5E-2</v>
      </c>
      <c r="AF2252" s="456">
        <f t="shared" si="362"/>
        <v>0</v>
      </c>
      <c r="AG2252" s="457">
        <f t="shared" si="363"/>
        <v>0</v>
      </c>
      <c r="AH2252" s="492"/>
    </row>
    <row r="2253" spans="1:36" s="408" customFormat="1" ht="12" customHeight="1" x14ac:dyDescent="0.15">
      <c r="A2253" s="836">
        <v>9791027605927</v>
      </c>
      <c r="B2253" s="837" t="s">
        <v>3110</v>
      </c>
      <c r="C2253" s="814" t="s">
        <v>727</v>
      </c>
      <c r="D2253" s="801" t="s">
        <v>1952</v>
      </c>
      <c r="E2253" s="815" t="s">
        <v>1955</v>
      </c>
      <c r="F2253" s="816"/>
      <c r="G2253" s="838" t="s">
        <v>3089</v>
      </c>
      <c r="H2253" s="802">
        <f>VLOOKUP(A2253,'02.04.2024'!$A$2:$D$70989,3,FALSE)</f>
        <v>1228</v>
      </c>
      <c r="I2253" s="807"/>
      <c r="J2253" s="807">
        <v>300</v>
      </c>
      <c r="K2253" s="818"/>
      <c r="L2253" s="804"/>
      <c r="M2253" s="804">
        <v>43432</v>
      </c>
      <c r="N2253" s="804"/>
      <c r="O2253" s="802">
        <v>9791027605927</v>
      </c>
      <c r="P2253" s="839" t="s">
        <v>947</v>
      </c>
      <c r="Q2253" s="807">
        <v>4469713</v>
      </c>
      <c r="R2253" s="809">
        <v>18</v>
      </c>
      <c r="S2253" s="809">
        <f t="shared" si="361"/>
        <v>17.061611374407583</v>
      </c>
      <c r="T2253" s="821">
        <v>5.5E-2</v>
      </c>
      <c r="U2253" s="1086"/>
      <c r="V2253" s="811">
        <f t="shared" si="366"/>
        <v>0</v>
      </c>
      <c r="W2253" s="812">
        <f t="shared" si="364"/>
        <v>0</v>
      </c>
      <c r="X2253" s="402"/>
      <c r="Y2253" s="402"/>
      <c r="Z2253" s="402"/>
      <c r="AA2253" s="402"/>
      <c r="AB2253" s="402"/>
      <c r="AC2253" s="403">
        <f t="shared" si="360"/>
        <v>0</v>
      </c>
      <c r="AD2253" s="404">
        <f>IF($AC$2430&lt;85,AC2253,AC2253-(AC2253*'EN-TÊTE DÉLÉGUES'!$C$37))</f>
        <v>0</v>
      </c>
      <c r="AE2253" s="405">
        <f t="shared" si="365"/>
        <v>5.5E-2</v>
      </c>
      <c r="AF2253" s="406">
        <f t="shared" si="362"/>
        <v>0</v>
      </c>
      <c r="AG2253" s="407">
        <f t="shared" si="363"/>
        <v>0</v>
      </c>
    </row>
    <row r="2254" spans="1:36" s="408" customFormat="1" ht="12" customHeight="1" x14ac:dyDescent="0.15">
      <c r="A2254" s="813">
        <v>9791027602599</v>
      </c>
      <c r="B2254" s="837" t="s">
        <v>3110</v>
      </c>
      <c r="C2254" s="814" t="s">
        <v>727</v>
      </c>
      <c r="D2254" s="801" t="s">
        <v>1952</v>
      </c>
      <c r="E2254" s="816" t="s">
        <v>1955</v>
      </c>
      <c r="F2254" s="816"/>
      <c r="G2254" s="816" t="s">
        <v>3402</v>
      </c>
      <c r="H2254" s="802">
        <f>VLOOKUP(A2254,'02.04.2024'!$A$2:$D$70989,3,FALSE)</f>
        <v>473</v>
      </c>
      <c r="I2254" s="817"/>
      <c r="J2254" s="807">
        <v>200</v>
      </c>
      <c r="K2254" s="818"/>
      <c r="L2254" s="818"/>
      <c r="M2254" s="818">
        <v>43873</v>
      </c>
      <c r="N2254" s="818"/>
      <c r="O2254" s="819">
        <v>9791027602599</v>
      </c>
      <c r="P2254" s="868" t="s">
        <v>1402</v>
      </c>
      <c r="Q2254" s="819">
        <v>7608731</v>
      </c>
      <c r="R2254" s="809">
        <v>13.9</v>
      </c>
      <c r="S2254" s="809">
        <f t="shared" si="361"/>
        <v>13.175355450236967</v>
      </c>
      <c r="T2254" s="869">
        <v>5.5E-2</v>
      </c>
      <c r="U2254" s="1086"/>
      <c r="V2254" s="811">
        <f t="shared" si="366"/>
        <v>0</v>
      </c>
      <c r="W2254" s="812">
        <f t="shared" si="364"/>
        <v>0</v>
      </c>
      <c r="X2254" s="402"/>
      <c r="Y2254" s="402"/>
      <c r="Z2254" s="402"/>
      <c r="AA2254" s="402"/>
      <c r="AB2254" s="402"/>
      <c r="AC2254" s="403">
        <f t="shared" si="360"/>
        <v>0</v>
      </c>
      <c r="AD2254" s="404">
        <f>IF($AC$2430&lt;85,AC2254,AC2254-(AC2254*'EN-TÊTE DÉLÉGUES'!$C$37))</f>
        <v>0</v>
      </c>
      <c r="AE2254" s="405">
        <f t="shared" si="365"/>
        <v>5.5E-2</v>
      </c>
      <c r="AF2254" s="406">
        <f t="shared" si="362"/>
        <v>0</v>
      </c>
      <c r="AG2254" s="407">
        <f t="shared" si="363"/>
        <v>0</v>
      </c>
    </row>
    <row r="2255" spans="1:36" s="408" customFormat="1" ht="12" customHeight="1" x14ac:dyDescent="0.15">
      <c r="A2255" s="813">
        <v>9791027608942</v>
      </c>
      <c r="B2255" s="837" t="s">
        <v>3110</v>
      </c>
      <c r="C2255" s="816" t="s">
        <v>727</v>
      </c>
      <c r="D2255" s="801" t="s">
        <v>1952</v>
      </c>
      <c r="E2255" s="815" t="s">
        <v>1955</v>
      </c>
      <c r="F2255" s="816"/>
      <c r="G2255" s="816" t="s">
        <v>3508</v>
      </c>
      <c r="H2255" s="802">
        <f>VLOOKUP(A2255,'02.04.2024'!$A$2:$D$70989,3,FALSE)</f>
        <v>1377</v>
      </c>
      <c r="I2255" s="817"/>
      <c r="J2255" s="807">
        <v>200</v>
      </c>
      <c r="K2255" s="818"/>
      <c r="L2255" s="818"/>
      <c r="M2255" s="818">
        <v>44650</v>
      </c>
      <c r="N2255" s="818"/>
      <c r="O2255" s="819">
        <v>9791027608942</v>
      </c>
      <c r="P2255" s="868" t="s">
        <v>3401</v>
      </c>
      <c r="Q2255" s="819">
        <v>4384596</v>
      </c>
      <c r="R2255" s="809">
        <v>13.9</v>
      </c>
      <c r="S2255" s="809">
        <f t="shared" si="361"/>
        <v>13.175355450236967</v>
      </c>
      <c r="T2255" s="869">
        <v>5.5E-2</v>
      </c>
      <c r="U2255" s="1086"/>
      <c r="V2255" s="811">
        <f t="shared" si="366"/>
        <v>0</v>
      </c>
      <c r="W2255" s="812">
        <f t="shared" si="364"/>
        <v>0</v>
      </c>
      <c r="X2255" s="402"/>
      <c r="Y2255" s="402"/>
      <c r="Z2255" s="402"/>
      <c r="AA2255" s="402"/>
      <c r="AB2255" s="402"/>
      <c r="AC2255" s="403">
        <f t="shared" si="360"/>
        <v>0</v>
      </c>
      <c r="AD2255" s="404">
        <f>IF($AC$2430&lt;85,AC2255,AC2255-(AC2255*'EN-TÊTE DÉLÉGUES'!$C$37))</f>
        <v>0</v>
      </c>
      <c r="AE2255" s="405">
        <f t="shared" si="365"/>
        <v>5.5E-2</v>
      </c>
      <c r="AF2255" s="406">
        <f t="shared" si="362"/>
        <v>0</v>
      </c>
      <c r="AG2255" s="407">
        <f t="shared" si="363"/>
        <v>0</v>
      </c>
    </row>
    <row r="2256" spans="1:36" s="408" customFormat="1" ht="12" customHeight="1" x14ac:dyDescent="0.15">
      <c r="A2256" s="836">
        <v>9782848015927</v>
      </c>
      <c r="B2256" s="800" t="s">
        <v>3110</v>
      </c>
      <c r="C2256" s="816" t="s">
        <v>727</v>
      </c>
      <c r="D2256" s="801" t="s">
        <v>1952</v>
      </c>
      <c r="E2256" s="815" t="s">
        <v>1955</v>
      </c>
      <c r="F2256" s="816"/>
      <c r="G2256" s="838" t="s">
        <v>3509</v>
      </c>
      <c r="H2256" s="802">
        <f>VLOOKUP(A2256,'02.04.2024'!$A$2:$D$70989,3,FALSE)</f>
        <v>229</v>
      </c>
      <c r="I2256" s="807"/>
      <c r="J2256" s="807">
        <v>300</v>
      </c>
      <c r="K2256" s="818"/>
      <c r="L2256" s="804"/>
      <c r="M2256" s="804">
        <v>40612</v>
      </c>
      <c r="N2256" s="804"/>
      <c r="O2256" s="802">
        <v>9782848015927</v>
      </c>
      <c r="P2256" s="839" t="s">
        <v>945</v>
      </c>
      <c r="Q2256" s="807">
        <v>8989845</v>
      </c>
      <c r="R2256" s="809">
        <v>16.989999999999998</v>
      </c>
      <c r="S2256" s="809">
        <f t="shared" si="361"/>
        <v>14.158333333333333</v>
      </c>
      <c r="T2256" s="821">
        <v>0.2</v>
      </c>
      <c r="U2256" s="1086"/>
      <c r="V2256" s="811">
        <f t="shared" si="366"/>
        <v>0</v>
      </c>
      <c r="W2256" s="812">
        <f t="shared" si="364"/>
        <v>0</v>
      </c>
      <c r="X2256" s="402"/>
      <c r="Y2256" s="402"/>
      <c r="Z2256" s="402"/>
      <c r="AA2256" s="402"/>
      <c r="AB2256" s="402"/>
      <c r="AC2256" s="564">
        <f t="shared" si="360"/>
        <v>0</v>
      </c>
      <c r="AD2256" s="565">
        <f>IF($AC$2430&lt;85,AC2256,AC2256-(AC2256*'EN-TÊTE DÉLÉGUES'!$C$37))</f>
        <v>0</v>
      </c>
      <c r="AE2256" s="566">
        <f t="shared" si="365"/>
        <v>0.2</v>
      </c>
      <c r="AF2256" s="567">
        <f t="shared" si="362"/>
        <v>0</v>
      </c>
      <c r="AG2256" s="568">
        <f t="shared" si="363"/>
        <v>0</v>
      </c>
    </row>
    <row r="2257" spans="1:36" s="446" customFormat="1" ht="12" customHeight="1" x14ac:dyDescent="0.15">
      <c r="A2257" s="840">
        <v>9791027609857</v>
      </c>
      <c r="B2257" s="866" t="s">
        <v>3110</v>
      </c>
      <c r="C2257" s="844" t="s">
        <v>727</v>
      </c>
      <c r="D2257" s="843" t="s">
        <v>1952</v>
      </c>
      <c r="E2257" s="877" t="s">
        <v>1955</v>
      </c>
      <c r="F2257" s="844"/>
      <c r="G2257" s="844" t="s">
        <v>3739</v>
      </c>
      <c r="H2257" s="846">
        <f>VLOOKUP(A2257,'02.04.2024'!$A$2:$D$70989,3,FALSE)</f>
        <v>2296</v>
      </c>
      <c r="I2257" s="846"/>
      <c r="J2257" s="847">
        <v>200</v>
      </c>
      <c r="K2257" s="848"/>
      <c r="L2257" s="848"/>
      <c r="M2257" s="848">
        <v>45161</v>
      </c>
      <c r="N2257" s="848" t="s">
        <v>1811</v>
      </c>
      <c r="O2257" s="849">
        <v>9791027609857</v>
      </c>
      <c r="P2257" s="849" t="s">
        <v>3738</v>
      </c>
      <c r="Q2257" s="849">
        <v>2348473</v>
      </c>
      <c r="R2257" s="864">
        <v>13.9</v>
      </c>
      <c r="S2257" s="851">
        <f t="shared" si="361"/>
        <v>13.175355450236967</v>
      </c>
      <c r="T2257" s="852">
        <v>5.5E-2</v>
      </c>
      <c r="U2257" s="1088"/>
      <c r="V2257" s="853">
        <f t="shared" si="366"/>
        <v>0</v>
      </c>
      <c r="W2257" s="854">
        <f t="shared" si="364"/>
        <v>0</v>
      </c>
      <c r="X2257" s="493"/>
      <c r="Y2257" s="440"/>
      <c r="Z2257" s="440"/>
      <c r="AA2257" s="440"/>
      <c r="AB2257" s="440"/>
      <c r="AC2257" s="441">
        <f t="shared" si="360"/>
        <v>0</v>
      </c>
      <c r="AD2257" s="442">
        <f>IF($AC$2430&lt;85,AC2257,AC2257-(AC2257*'EN-TÊTE DÉLÉGUES'!$C$37))</f>
        <v>0</v>
      </c>
      <c r="AE2257" s="443">
        <f t="shared" si="365"/>
        <v>5.5E-2</v>
      </c>
      <c r="AF2257" s="444">
        <f t="shared" si="362"/>
        <v>0</v>
      </c>
      <c r="AG2257" s="445">
        <f t="shared" si="363"/>
        <v>0</v>
      </c>
      <c r="AH2257" s="602"/>
    </row>
    <row r="2258" spans="1:36" s="446" customFormat="1" ht="12" customHeight="1" x14ac:dyDescent="0.15">
      <c r="A2258" s="840">
        <v>9791027611836</v>
      </c>
      <c r="B2258" s="866" t="s">
        <v>3110</v>
      </c>
      <c r="C2258" s="844" t="s">
        <v>727</v>
      </c>
      <c r="D2258" s="843" t="s">
        <v>1952</v>
      </c>
      <c r="E2258" s="877" t="s">
        <v>1955</v>
      </c>
      <c r="F2258" s="843"/>
      <c r="G2258" s="845" t="s">
        <v>4406</v>
      </c>
      <c r="H2258" s="846">
        <f>VLOOKUP(A2258,'02.04.2024'!$A$2:$D$70989,3,FALSE)</f>
        <v>760</v>
      </c>
      <c r="I2258" s="847"/>
      <c r="J2258" s="847">
        <v>200</v>
      </c>
      <c r="K2258" s="848"/>
      <c r="L2258" s="848"/>
      <c r="M2258" s="848">
        <v>45182</v>
      </c>
      <c r="N2258" s="849" t="s">
        <v>1811</v>
      </c>
      <c r="O2258" s="849">
        <v>9791027611836</v>
      </c>
      <c r="P2258" s="849" t="s">
        <v>4407</v>
      </c>
      <c r="Q2258" s="850">
        <v>2884209</v>
      </c>
      <c r="R2258" s="851">
        <v>12.9</v>
      </c>
      <c r="S2258" s="851">
        <f t="shared" si="361"/>
        <v>12.227488151658768</v>
      </c>
      <c r="T2258" s="852">
        <v>5.5E-2</v>
      </c>
      <c r="U2258" s="1088"/>
      <c r="V2258" s="853">
        <f t="shared" si="366"/>
        <v>0</v>
      </c>
      <c r="W2258" s="854">
        <f t="shared" si="364"/>
        <v>0</v>
      </c>
      <c r="X2258" s="493"/>
      <c r="Y2258" s="440"/>
      <c r="Z2258" s="440"/>
      <c r="AA2258" s="440"/>
      <c r="AB2258" s="440"/>
      <c r="AC2258" s="441">
        <f t="shared" ref="AC2258:AC2317" si="367">W2258/(1+AE2258)</f>
        <v>0</v>
      </c>
      <c r="AD2258" s="442">
        <f>IF($AC$2430&lt;85,AC2258,AC2258-(AC2258*'EN-TÊTE DÉLÉGUES'!$C$37))</f>
        <v>0</v>
      </c>
      <c r="AE2258" s="443">
        <f t="shared" si="365"/>
        <v>5.5E-2</v>
      </c>
      <c r="AF2258" s="444">
        <f t="shared" si="362"/>
        <v>0</v>
      </c>
      <c r="AG2258" s="445">
        <f t="shared" si="363"/>
        <v>0</v>
      </c>
    </row>
    <row r="2259" spans="1:36" s="408" customFormat="1" ht="12" customHeight="1" x14ac:dyDescent="0.15">
      <c r="A2259" s="836">
        <v>9791027610617</v>
      </c>
      <c r="B2259" s="800" t="s">
        <v>3111</v>
      </c>
      <c r="C2259" s="814" t="s">
        <v>727</v>
      </c>
      <c r="D2259" s="816" t="s">
        <v>1952</v>
      </c>
      <c r="E2259" s="814" t="s">
        <v>3411</v>
      </c>
      <c r="F2259" s="814"/>
      <c r="G2259" s="838" t="s">
        <v>3412</v>
      </c>
      <c r="H2259" s="802">
        <f>VLOOKUP(A2259,'02.04.2024'!$A$2:$D$70989,3,FALSE)</f>
        <v>933</v>
      </c>
      <c r="I2259" s="807"/>
      <c r="J2259" s="807">
        <v>200</v>
      </c>
      <c r="K2259" s="818"/>
      <c r="L2259" s="804"/>
      <c r="M2259" s="818">
        <v>44692</v>
      </c>
      <c r="N2259" s="818"/>
      <c r="O2259" s="802">
        <v>9791027610617</v>
      </c>
      <c r="P2259" s="839" t="s">
        <v>3409</v>
      </c>
      <c r="Q2259" s="807">
        <v>8906934</v>
      </c>
      <c r="R2259" s="809">
        <v>10.9</v>
      </c>
      <c r="S2259" s="809">
        <f t="shared" si="361"/>
        <v>10.33175355450237</v>
      </c>
      <c r="T2259" s="821">
        <v>5.5E-2</v>
      </c>
      <c r="U2259" s="1086"/>
      <c r="V2259" s="811">
        <f t="shared" si="366"/>
        <v>0</v>
      </c>
      <c r="W2259" s="812">
        <f t="shared" si="364"/>
        <v>0</v>
      </c>
      <c r="X2259" s="402"/>
      <c r="Y2259" s="402"/>
      <c r="Z2259" s="402"/>
      <c r="AA2259" s="402"/>
      <c r="AB2259" s="402"/>
      <c r="AC2259" s="421">
        <f t="shared" si="367"/>
        <v>0</v>
      </c>
      <c r="AD2259" s="422">
        <f>IF($AC$2430&lt;85,AC2259,AC2259-(AC2259*'EN-TÊTE DÉLÉGUES'!$C$37))</f>
        <v>0</v>
      </c>
      <c r="AE2259" s="423">
        <f t="shared" si="365"/>
        <v>5.5E-2</v>
      </c>
      <c r="AF2259" s="424">
        <f t="shared" si="362"/>
        <v>0</v>
      </c>
      <c r="AG2259" s="425">
        <f t="shared" si="363"/>
        <v>0</v>
      </c>
    </row>
    <row r="2260" spans="1:36" s="408" customFormat="1" ht="12" customHeight="1" x14ac:dyDescent="0.15">
      <c r="A2260" s="836">
        <v>9791027610600</v>
      </c>
      <c r="B2260" s="837" t="s">
        <v>3111</v>
      </c>
      <c r="C2260" s="814" t="s">
        <v>727</v>
      </c>
      <c r="D2260" s="801" t="s">
        <v>1952</v>
      </c>
      <c r="E2260" s="814" t="s">
        <v>3411</v>
      </c>
      <c r="F2260" s="814"/>
      <c r="G2260" s="838" t="s">
        <v>3413</v>
      </c>
      <c r="H2260" s="802">
        <f>VLOOKUP(A2260,'02.04.2024'!$A$2:$D$70989,3,FALSE)</f>
        <v>622</v>
      </c>
      <c r="I2260" s="807"/>
      <c r="J2260" s="807">
        <v>200</v>
      </c>
      <c r="K2260" s="818"/>
      <c r="L2260" s="804"/>
      <c r="M2260" s="818">
        <v>44692</v>
      </c>
      <c r="N2260" s="818"/>
      <c r="O2260" s="802">
        <v>9791027610600</v>
      </c>
      <c r="P2260" s="839" t="s">
        <v>3410</v>
      </c>
      <c r="Q2260" s="807">
        <v>8906811</v>
      </c>
      <c r="R2260" s="809">
        <v>10.9</v>
      </c>
      <c r="S2260" s="809">
        <f t="shared" si="361"/>
        <v>10.33175355450237</v>
      </c>
      <c r="T2260" s="821">
        <v>5.5E-2</v>
      </c>
      <c r="U2260" s="1086"/>
      <c r="V2260" s="811">
        <f t="shared" si="366"/>
        <v>0</v>
      </c>
      <c r="W2260" s="812">
        <f t="shared" si="364"/>
        <v>0</v>
      </c>
      <c r="X2260" s="402"/>
      <c r="Y2260" s="402"/>
      <c r="Z2260" s="402"/>
      <c r="AA2260" s="402"/>
      <c r="AB2260" s="402"/>
      <c r="AC2260" s="453">
        <f t="shared" si="367"/>
        <v>0</v>
      </c>
      <c r="AD2260" s="454">
        <f>IF($AC$2430&lt;85,AC2260,AC2260-(AC2260*'EN-TÊTE DÉLÉGUES'!$C$37))</f>
        <v>0</v>
      </c>
      <c r="AE2260" s="455">
        <f t="shared" si="365"/>
        <v>5.5E-2</v>
      </c>
      <c r="AF2260" s="456">
        <f t="shared" si="362"/>
        <v>0</v>
      </c>
      <c r="AG2260" s="457">
        <f t="shared" si="363"/>
        <v>0</v>
      </c>
    </row>
    <row r="2261" spans="1:36" s="446" customFormat="1" ht="12" customHeight="1" x14ac:dyDescent="0.15">
      <c r="A2261" s="840">
        <v>9791027611850</v>
      </c>
      <c r="B2261" s="846" t="s">
        <v>3111</v>
      </c>
      <c r="C2261" s="845" t="s">
        <v>727</v>
      </c>
      <c r="D2261" s="845" t="s">
        <v>1952</v>
      </c>
      <c r="E2261" s="845" t="s">
        <v>3411</v>
      </c>
      <c r="F2261" s="842"/>
      <c r="G2261" s="845" t="s">
        <v>4398</v>
      </c>
      <c r="H2261" s="846">
        <f>VLOOKUP(A2261,'02.04.2024'!$A$2:$D$70989,3,FALSE)</f>
        <v>1705</v>
      </c>
      <c r="I2261" s="847"/>
      <c r="J2261" s="847">
        <v>200</v>
      </c>
      <c r="K2261" s="848"/>
      <c r="L2261" s="848"/>
      <c r="M2261" s="848">
        <v>45161</v>
      </c>
      <c r="N2261" s="849" t="s">
        <v>1811</v>
      </c>
      <c r="O2261" s="849">
        <v>9791027611850</v>
      </c>
      <c r="P2261" s="849" t="s">
        <v>4397</v>
      </c>
      <c r="Q2261" s="850">
        <v>2956136</v>
      </c>
      <c r="R2261" s="851">
        <v>10.9</v>
      </c>
      <c r="S2261" s="851">
        <f t="shared" si="361"/>
        <v>10.33175355450237</v>
      </c>
      <c r="T2261" s="852">
        <v>5.5E-2</v>
      </c>
      <c r="U2261" s="1088"/>
      <c r="V2261" s="853">
        <f t="shared" si="366"/>
        <v>0</v>
      </c>
      <c r="W2261" s="854">
        <f t="shared" si="364"/>
        <v>0</v>
      </c>
      <c r="X2261" s="440"/>
      <c r="Y2261" s="440"/>
      <c r="Z2261" s="440"/>
      <c r="AA2261" s="440"/>
      <c r="AB2261" s="440"/>
      <c r="AC2261" s="441">
        <f t="shared" si="367"/>
        <v>0</v>
      </c>
      <c r="AD2261" s="442">
        <f>IF($AC$2430&lt;85,AC2261,AC2261-(AC2261*'EN-TÊTE DÉLÉGUES'!$C$37))</f>
        <v>0</v>
      </c>
      <c r="AE2261" s="443">
        <f t="shared" si="365"/>
        <v>5.5E-2</v>
      </c>
      <c r="AF2261" s="444">
        <f t="shared" si="362"/>
        <v>0</v>
      </c>
      <c r="AG2261" s="445">
        <f t="shared" si="363"/>
        <v>0</v>
      </c>
    </row>
    <row r="2262" spans="1:36" s="446" customFormat="1" ht="12" customHeight="1" x14ac:dyDescent="0.15">
      <c r="A2262" s="840">
        <v>9791027611843</v>
      </c>
      <c r="B2262" s="866" t="s">
        <v>3111</v>
      </c>
      <c r="C2262" s="875" t="s">
        <v>727</v>
      </c>
      <c r="D2262" s="876" t="s">
        <v>1952</v>
      </c>
      <c r="E2262" s="844" t="s">
        <v>3411</v>
      </c>
      <c r="F2262" s="844"/>
      <c r="G2262" s="844" t="s">
        <v>4900</v>
      </c>
      <c r="H2262" s="846">
        <f>VLOOKUP(A2262,'02.04.2024'!$A$2:$D$70989,3,FALSE)</f>
        <v>2813</v>
      </c>
      <c r="I2262" s="846"/>
      <c r="J2262" s="847">
        <v>200</v>
      </c>
      <c r="K2262" s="848"/>
      <c r="L2262" s="848"/>
      <c r="M2262" s="848">
        <v>45294</v>
      </c>
      <c r="N2262" s="848" t="s">
        <v>1811</v>
      </c>
      <c r="O2262" s="849">
        <v>9791027611843</v>
      </c>
      <c r="P2262" s="849" t="s">
        <v>4901</v>
      </c>
      <c r="Q2262" s="849">
        <v>2956013</v>
      </c>
      <c r="R2262" s="864">
        <v>10.9</v>
      </c>
      <c r="S2262" s="851">
        <f t="shared" si="361"/>
        <v>10.33175355450237</v>
      </c>
      <c r="T2262" s="865">
        <v>5.5E-2</v>
      </c>
      <c r="U2262" s="1088"/>
      <c r="V2262" s="853">
        <f t="shared" si="366"/>
        <v>0</v>
      </c>
      <c r="W2262" s="854">
        <f t="shared" si="364"/>
        <v>0</v>
      </c>
      <c r="X2262" s="440"/>
      <c r="Y2262" s="440"/>
      <c r="Z2262" s="440"/>
      <c r="AA2262" s="440"/>
      <c r="AB2262" s="440"/>
      <c r="AC2262" s="441">
        <f t="shared" si="367"/>
        <v>0</v>
      </c>
      <c r="AD2262" s="442">
        <f>IF($AC$2430&lt;85,AC2262,AC2262-(AC2262*'EN-TÊTE DÉLÉGUES'!$C$37))</f>
        <v>0</v>
      </c>
      <c r="AE2262" s="443">
        <f t="shared" si="365"/>
        <v>5.5E-2</v>
      </c>
      <c r="AF2262" s="444">
        <f t="shared" si="362"/>
        <v>0</v>
      </c>
      <c r="AG2262" s="445">
        <f t="shared" si="363"/>
        <v>0</v>
      </c>
    </row>
    <row r="2263" spans="1:36" s="408" customFormat="1" ht="12" customHeight="1" x14ac:dyDescent="0.15">
      <c r="A2263" s="836">
        <v>9791027608249</v>
      </c>
      <c r="B2263" s="800" t="s">
        <v>3111</v>
      </c>
      <c r="C2263" s="814" t="s">
        <v>727</v>
      </c>
      <c r="D2263" s="801" t="s">
        <v>1952</v>
      </c>
      <c r="E2263" s="815" t="s">
        <v>1167</v>
      </c>
      <c r="F2263" s="816"/>
      <c r="G2263" s="838" t="s">
        <v>2343</v>
      </c>
      <c r="H2263" s="802">
        <f>VLOOKUP(A2263,'02.04.2024'!$A$2:$D$70989,3,FALSE)</f>
        <v>1965</v>
      </c>
      <c r="I2263" s="807"/>
      <c r="J2263" s="807">
        <v>850</v>
      </c>
      <c r="K2263" s="818"/>
      <c r="L2263" s="804"/>
      <c r="M2263" s="804">
        <v>44433</v>
      </c>
      <c r="N2263" s="804"/>
      <c r="O2263" s="802">
        <v>9791027608249</v>
      </c>
      <c r="P2263" s="839" t="s">
        <v>2342</v>
      </c>
      <c r="Q2263" s="807">
        <v>8759044</v>
      </c>
      <c r="R2263" s="809">
        <v>14.5</v>
      </c>
      <c r="S2263" s="809">
        <f t="shared" si="361"/>
        <v>13.744075829383887</v>
      </c>
      <c r="T2263" s="821">
        <v>5.5E-2</v>
      </c>
      <c r="U2263" s="1086"/>
      <c r="V2263" s="811">
        <f t="shared" si="366"/>
        <v>0</v>
      </c>
      <c r="W2263" s="812">
        <f t="shared" si="364"/>
        <v>0</v>
      </c>
      <c r="X2263" s="402"/>
      <c r="Y2263" s="402"/>
      <c r="Z2263" s="402"/>
      <c r="AA2263" s="402"/>
      <c r="AB2263" s="402"/>
      <c r="AC2263" s="403">
        <f t="shared" si="367"/>
        <v>0</v>
      </c>
      <c r="AD2263" s="404">
        <f>IF($AC$2430&lt;85,AC2263,AC2263-(AC2263*'EN-TÊTE DÉLÉGUES'!$C$37))</f>
        <v>0</v>
      </c>
      <c r="AE2263" s="405">
        <f t="shared" si="365"/>
        <v>5.5E-2</v>
      </c>
      <c r="AF2263" s="406">
        <f t="shared" si="362"/>
        <v>0</v>
      </c>
      <c r="AG2263" s="407">
        <f t="shared" si="363"/>
        <v>0</v>
      </c>
    </row>
    <row r="2264" spans="1:36" s="408" customFormat="1" ht="12" customHeight="1" x14ac:dyDescent="0.15">
      <c r="A2264" s="836">
        <v>9791027602292</v>
      </c>
      <c r="B2264" s="800" t="s">
        <v>3112</v>
      </c>
      <c r="C2264" s="814" t="s">
        <v>692</v>
      </c>
      <c r="D2264" s="801" t="s">
        <v>1952</v>
      </c>
      <c r="E2264" s="815" t="s">
        <v>932</v>
      </c>
      <c r="F2264" s="815"/>
      <c r="G2264" s="838" t="s">
        <v>1589</v>
      </c>
      <c r="H2264" s="802">
        <f>VLOOKUP(A2264,'02.04.2024'!$A$2:$D$70989,3,FALSE)</f>
        <v>254</v>
      </c>
      <c r="I2264" s="807"/>
      <c r="J2264" s="807">
        <v>300</v>
      </c>
      <c r="K2264" s="818"/>
      <c r="L2264" s="804"/>
      <c r="M2264" s="804">
        <v>42676</v>
      </c>
      <c r="N2264" s="804"/>
      <c r="O2264" s="802">
        <v>9791027602292</v>
      </c>
      <c r="P2264" s="839" t="s">
        <v>946</v>
      </c>
      <c r="Q2264" s="807">
        <v>3199378</v>
      </c>
      <c r="R2264" s="809">
        <v>12.99</v>
      </c>
      <c r="S2264" s="809">
        <f t="shared" si="361"/>
        <v>12.312796208530807</v>
      </c>
      <c r="T2264" s="821">
        <v>5.5E-2</v>
      </c>
      <c r="U2264" s="1086"/>
      <c r="V2264" s="811">
        <f t="shared" si="366"/>
        <v>0</v>
      </c>
      <c r="W2264" s="812">
        <f t="shared" si="364"/>
        <v>0</v>
      </c>
      <c r="X2264" s="402"/>
      <c r="Y2264" s="402"/>
      <c r="Z2264" s="402"/>
      <c r="AA2264" s="402"/>
      <c r="AB2264" s="402"/>
      <c r="AC2264" s="403">
        <f t="shared" si="367"/>
        <v>0</v>
      </c>
      <c r="AD2264" s="404">
        <f>IF($AC$2430&lt;85,AC2264,AC2264-(AC2264*'EN-TÊTE DÉLÉGUES'!$C$37))</f>
        <v>0</v>
      </c>
      <c r="AE2264" s="405">
        <f t="shared" si="365"/>
        <v>5.5E-2</v>
      </c>
      <c r="AF2264" s="406">
        <f t="shared" si="362"/>
        <v>0</v>
      </c>
      <c r="AG2264" s="407">
        <f t="shared" si="363"/>
        <v>0</v>
      </c>
    </row>
    <row r="2265" spans="1:36" s="408" customFormat="1" ht="12" customHeight="1" x14ac:dyDescent="0.15">
      <c r="A2265" s="836">
        <v>9791027603916</v>
      </c>
      <c r="B2265" s="837" t="s">
        <v>3112</v>
      </c>
      <c r="C2265" s="814" t="s">
        <v>692</v>
      </c>
      <c r="D2265" s="801" t="s">
        <v>1952</v>
      </c>
      <c r="E2265" s="814" t="s">
        <v>91</v>
      </c>
      <c r="F2265" s="814"/>
      <c r="G2265" s="838" t="s">
        <v>2398</v>
      </c>
      <c r="H2265" s="802">
        <f>VLOOKUP(A2265,'02.04.2024'!$A$2:$D$70989,3,FALSE)</f>
        <v>1</v>
      </c>
      <c r="I2265" s="807"/>
      <c r="J2265" s="807">
        <v>700</v>
      </c>
      <c r="K2265" s="818"/>
      <c r="L2265" s="804"/>
      <c r="M2265" s="804">
        <v>43215</v>
      </c>
      <c r="N2265" s="804"/>
      <c r="O2265" s="802">
        <v>9791027603916</v>
      </c>
      <c r="P2265" s="839" t="s">
        <v>948</v>
      </c>
      <c r="Q2265" s="807">
        <v>7427780</v>
      </c>
      <c r="R2265" s="809">
        <v>13.5</v>
      </c>
      <c r="S2265" s="809">
        <f t="shared" si="361"/>
        <v>12.796208530805687</v>
      </c>
      <c r="T2265" s="821">
        <v>5.5E-2</v>
      </c>
      <c r="U2265" s="1086"/>
      <c r="V2265" s="811">
        <f t="shared" si="366"/>
        <v>0</v>
      </c>
      <c r="W2265" s="812">
        <f t="shared" si="364"/>
        <v>0</v>
      </c>
      <c r="X2265" s="402"/>
      <c r="Y2265" s="402"/>
      <c r="Z2265" s="402"/>
      <c r="AA2265" s="402"/>
      <c r="AB2265" s="402"/>
      <c r="AC2265" s="403">
        <f t="shared" si="367"/>
        <v>0</v>
      </c>
      <c r="AD2265" s="404">
        <f>IF($AC$2430&lt;85,AC2265,AC2265-(AC2265*'EN-TÊTE DÉLÉGUES'!$C$37))</f>
        <v>0</v>
      </c>
      <c r="AE2265" s="405">
        <f t="shared" si="365"/>
        <v>5.5E-2</v>
      </c>
      <c r="AF2265" s="406">
        <f t="shared" si="362"/>
        <v>0</v>
      </c>
      <c r="AG2265" s="407">
        <f t="shared" si="363"/>
        <v>0</v>
      </c>
    </row>
    <row r="2266" spans="1:36" s="420" customFormat="1" ht="12" customHeight="1" x14ac:dyDescent="0.15">
      <c r="A2266" s="799">
        <v>9791027611065</v>
      </c>
      <c r="B2266" s="807" t="s">
        <v>3113</v>
      </c>
      <c r="C2266" s="801" t="s">
        <v>692</v>
      </c>
      <c r="D2266" s="801" t="s">
        <v>1952</v>
      </c>
      <c r="E2266" s="801" t="s">
        <v>1957</v>
      </c>
      <c r="F2266" s="814"/>
      <c r="G2266" s="801" t="s">
        <v>3848</v>
      </c>
      <c r="H2266" s="802">
        <f>VLOOKUP(A2266,'02.04.2024'!$A$2:$D$70989,3,FALSE)</f>
        <v>1357</v>
      </c>
      <c r="I2266" s="803"/>
      <c r="J2266" s="803">
        <v>200</v>
      </c>
      <c r="K2266" s="804"/>
      <c r="L2266" s="804"/>
      <c r="M2266" s="805">
        <v>44839</v>
      </c>
      <c r="N2266" s="805"/>
      <c r="O2266" s="802">
        <v>9791027611065</v>
      </c>
      <c r="P2266" s="806" t="s">
        <v>3849</v>
      </c>
      <c r="Q2266" s="807">
        <v>4908528</v>
      </c>
      <c r="R2266" s="808">
        <v>15.5</v>
      </c>
      <c r="S2266" s="809">
        <f t="shared" si="361"/>
        <v>14.691943127962086</v>
      </c>
      <c r="T2266" s="810">
        <v>5.5E-2</v>
      </c>
      <c r="U2266" s="1086"/>
      <c r="V2266" s="811">
        <f t="shared" si="366"/>
        <v>0</v>
      </c>
      <c r="W2266" s="812">
        <f t="shared" si="364"/>
        <v>0</v>
      </c>
      <c r="AC2266" s="453">
        <f t="shared" si="367"/>
        <v>0</v>
      </c>
      <c r="AD2266" s="454">
        <f>IF($AC$2430&lt;85,AC2266,AC2266-(AC2266*'EN-TÊTE DÉLÉGUES'!$C$37))</f>
        <v>0</v>
      </c>
      <c r="AE2266" s="455">
        <f t="shared" si="365"/>
        <v>5.5E-2</v>
      </c>
      <c r="AF2266" s="456">
        <f t="shared" si="362"/>
        <v>0</v>
      </c>
      <c r="AG2266" s="457">
        <f t="shared" si="363"/>
        <v>0</v>
      </c>
    </row>
    <row r="2267" spans="1:36" s="408" customFormat="1" ht="12" customHeight="1" x14ac:dyDescent="0.15">
      <c r="A2267" s="836">
        <v>9791027610327</v>
      </c>
      <c r="B2267" s="800" t="s">
        <v>3113</v>
      </c>
      <c r="C2267" s="814" t="s">
        <v>692</v>
      </c>
      <c r="D2267" s="801" t="s">
        <v>1952</v>
      </c>
      <c r="E2267" s="815" t="s">
        <v>1957</v>
      </c>
      <c r="F2267" s="814"/>
      <c r="G2267" s="838" t="s">
        <v>3710</v>
      </c>
      <c r="H2267" s="802">
        <f>VLOOKUP(A2267,'02.04.2024'!$A$2:$D$70989,3,FALSE)</f>
        <v>2378</v>
      </c>
      <c r="I2267" s="807"/>
      <c r="J2267" s="807">
        <v>200</v>
      </c>
      <c r="K2267" s="818"/>
      <c r="L2267" s="804"/>
      <c r="M2267" s="818">
        <v>44657</v>
      </c>
      <c r="N2267" s="807"/>
      <c r="O2267" s="802">
        <v>9791027610327</v>
      </c>
      <c r="P2267" s="807" t="s">
        <v>2815</v>
      </c>
      <c r="Q2267" s="807">
        <v>6143843</v>
      </c>
      <c r="R2267" s="809">
        <v>16.899999999999999</v>
      </c>
      <c r="S2267" s="809">
        <f t="shared" si="361"/>
        <v>16.018957345971565</v>
      </c>
      <c r="T2267" s="821">
        <v>5.5E-2</v>
      </c>
      <c r="U2267" s="1086"/>
      <c r="V2267" s="811">
        <f t="shared" si="366"/>
        <v>0</v>
      </c>
      <c r="W2267" s="812">
        <f t="shared" si="364"/>
        <v>0</v>
      </c>
      <c r="X2267" s="402"/>
      <c r="Y2267" s="402"/>
      <c r="Z2267" s="402"/>
      <c r="AA2267" s="402"/>
      <c r="AB2267" s="402"/>
      <c r="AC2267" s="403">
        <f t="shared" si="367"/>
        <v>0</v>
      </c>
      <c r="AD2267" s="404">
        <f>IF($AC$2430&lt;85,AC2267,AC2267-(AC2267*'EN-TÊTE DÉLÉGUES'!$C$37))</f>
        <v>0</v>
      </c>
      <c r="AE2267" s="405">
        <f t="shared" si="365"/>
        <v>5.5E-2</v>
      </c>
      <c r="AF2267" s="406">
        <f t="shared" si="362"/>
        <v>0</v>
      </c>
      <c r="AG2267" s="407">
        <f t="shared" si="363"/>
        <v>0</v>
      </c>
    </row>
    <row r="2268" spans="1:36" s="408" customFormat="1" ht="12" customHeight="1" x14ac:dyDescent="0.15">
      <c r="A2268" s="836">
        <v>9791027609284</v>
      </c>
      <c r="B2268" s="800" t="s">
        <v>3113</v>
      </c>
      <c r="C2268" s="814" t="s">
        <v>692</v>
      </c>
      <c r="D2268" s="801" t="s">
        <v>1952</v>
      </c>
      <c r="E2268" s="815" t="s">
        <v>1957</v>
      </c>
      <c r="F2268" s="814"/>
      <c r="G2268" s="838" t="s">
        <v>2401</v>
      </c>
      <c r="H2268" s="802">
        <f>VLOOKUP(A2268,'02.04.2024'!$A$2:$D$70989,3,FALSE)</f>
        <v>1615</v>
      </c>
      <c r="I2268" s="807"/>
      <c r="J2268" s="807">
        <v>200</v>
      </c>
      <c r="K2268" s="878"/>
      <c r="L2268" s="804"/>
      <c r="M2268" s="818">
        <v>44147</v>
      </c>
      <c r="N2268" s="804"/>
      <c r="O2268" s="802">
        <v>9791027609284</v>
      </c>
      <c r="P2268" s="839" t="s">
        <v>2224</v>
      </c>
      <c r="Q2268" s="807">
        <v>6213135</v>
      </c>
      <c r="R2268" s="809">
        <v>12</v>
      </c>
      <c r="S2268" s="809">
        <f t="shared" si="361"/>
        <v>11.374407582938389</v>
      </c>
      <c r="T2268" s="821">
        <v>5.5E-2</v>
      </c>
      <c r="U2268" s="1086"/>
      <c r="V2268" s="811">
        <f t="shared" si="366"/>
        <v>0</v>
      </c>
      <c r="W2268" s="812">
        <f t="shared" si="364"/>
        <v>0</v>
      </c>
      <c r="X2268" s="402"/>
      <c r="Y2268" s="402"/>
      <c r="Z2268" s="402"/>
      <c r="AA2268" s="402"/>
      <c r="AB2268" s="402"/>
      <c r="AC2268" s="403">
        <f t="shared" si="367"/>
        <v>0</v>
      </c>
      <c r="AD2268" s="404">
        <f>IF($AC$2430&lt;85,AC2268,AC2268-(AC2268*'EN-TÊTE DÉLÉGUES'!$C$37))</f>
        <v>0</v>
      </c>
      <c r="AE2268" s="405">
        <f t="shared" si="365"/>
        <v>5.5E-2</v>
      </c>
      <c r="AF2268" s="406">
        <f t="shared" si="362"/>
        <v>0</v>
      </c>
      <c r="AG2268" s="407">
        <f t="shared" si="363"/>
        <v>0</v>
      </c>
    </row>
    <row r="2269" spans="1:36" s="446" customFormat="1" ht="12" customHeight="1" x14ac:dyDescent="0.15">
      <c r="A2269" s="840">
        <v>9791027611690</v>
      </c>
      <c r="B2269" s="866" t="s">
        <v>3114</v>
      </c>
      <c r="C2269" s="875" t="s">
        <v>692</v>
      </c>
      <c r="D2269" s="876" t="s">
        <v>1952</v>
      </c>
      <c r="E2269" s="844" t="s">
        <v>1957</v>
      </c>
      <c r="F2269" s="844"/>
      <c r="G2269" s="844" t="s">
        <v>4899</v>
      </c>
      <c r="H2269" s="846">
        <f>VLOOKUP(A2269,'02.04.2024'!$A$2:$D$70989,3,FALSE)</f>
        <v>2247</v>
      </c>
      <c r="I2269" s="846"/>
      <c r="J2269" s="847">
        <v>200</v>
      </c>
      <c r="K2269" s="848"/>
      <c r="L2269" s="848"/>
      <c r="M2269" s="848">
        <v>45343</v>
      </c>
      <c r="N2269" s="848" t="s">
        <v>1811</v>
      </c>
      <c r="O2269" s="849">
        <v>9791027611690</v>
      </c>
      <c r="P2269" s="849" t="s">
        <v>4898</v>
      </c>
      <c r="Q2269" s="849">
        <v>1991698</v>
      </c>
      <c r="R2269" s="864">
        <v>13.9</v>
      </c>
      <c r="S2269" s="851">
        <f t="shared" si="361"/>
        <v>13.175355450236967</v>
      </c>
      <c r="T2269" s="865">
        <v>5.5E-2</v>
      </c>
      <c r="U2269" s="1088"/>
      <c r="V2269" s="853">
        <f t="shared" si="366"/>
        <v>0</v>
      </c>
      <c r="W2269" s="854">
        <f t="shared" si="364"/>
        <v>0</v>
      </c>
      <c r="X2269" s="440"/>
      <c r="Y2269" s="440"/>
      <c r="Z2269" s="440"/>
      <c r="AA2269" s="440"/>
      <c r="AB2269" s="440"/>
      <c r="AC2269" s="453">
        <f t="shared" si="367"/>
        <v>0</v>
      </c>
      <c r="AD2269" s="454">
        <f>IF($AC$2430&lt;85,AC2269,AC2269-(AC2269*'EN-TÊTE DÉLÉGUES'!$C$37))</f>
        <v>0</v>
      </c>
      <c r="AE2269" s="455">
        <f t="shared" si="365"/>
        <v>5.5E-2</v>
      </c>
      <c r="AF2269" s="456">
        <f t="shared" si="362"/>
        <v>0</v>
      </c>
      <c r="AG2269" s="457">
        <f t="shared" si="363"/>
        <v>0</v>
      </c>
    </row>
    <row r="2270" spans="1:36" s="408" customFormat="1" ht="12" customHeight="1" x14ac:dyDescent="0.15">
      <c r="A2270" s="836">
        <v>9791027604227</v>
      </c>
      <c r="B2270" s="837" t="s">
        <v>3114</v>
      </c>
      <c r="C2270" s="814" t="s">
        <v>692</v>
      </c>
      <c r="D2270" s="801" t="s">
        <v>1952</v>
      </c>
      <c r="E2270" s="814" t="s">
        <v>1957</v>
      </c>
      <c r="F2270" s="814"/>
      <c r="G2270" s="838" t="s">
        <v>2400</v>
      </c>
      <c r="H2270" s="802">
        <f>VLOOKUP(A2270,'02.04.2024'!$A$2:$D$70989,3,FALSE)</f>
        <v>386</v>
      </c>
      <c r="I2270" s="807"/>
      <c r="J2270" s="807">
        <v>300</v>
      </c>
      <c r="K2270" s="818"/>
      <c r="L2270" s="804"/>
      <c r="M2270" s="818">
        <v>43355</v>
      </c>
      <c r="N2270" s="804"/>
      <c r="O2270" s="802">
        <v>9791027604227</v>
      </c>
      <c r="P2270" s="839" t="s">
        <v>1958</v>
      </c>
      <c r="Q2270" s="807">
        <v>3568485</v>
      </c>
      <c r="R2270" s="809">
        <v>13.9</v>
      </c>
      <c r="S2270" s="809">
        <f t="shared" si="361"/>
        <v>13.175355450236967</v>
      </c>
      <c r="T2270" s="821">
        <v>5.5E-2</v>
      </c>
      <c r="U2270" s="1086"/>
      <c r="V2270" s="811">
        <f t="shared" si="366"/>
        <v>0</v>
      </c>
      <c r="W2270" s="812">
        <f t="shared" si="364"/>
        <v>0</v>
      </c>
      <c r="X2270" s="402"/>
      <c r="Y2270" s="402"/>
      <c r="Z2270" s="402"/>
      <c r="AA2270" s="402"/>
      <c r="AB2270" s="402"/>
      <c r="AC2270" s="403">
        <f t="shared" si="367"/>
        <v>0</v>
      </c>
      <c r="AD2270" s="404">
        <f>IF($AC$2430&lt;85,AC2270,AC2270-(AC2270*'EN-TÊTE DÉLÉGUES'!$C$37))</f>
        <v>0</v>
      </c>
      <c r="AE2270" s="405">
        <f t="shared" si="365"/>
        <v>5.5E-2</v>
      </c>
      <c r="AF2270" s="406">
        <f t="shared" si="362"/>
        <v>0</v>
      </c>
      <c r="AG2270" s="407">
        <f t="shared" si="363"/>
        <v>0</v>
      </c>
    </row>
    <row r="2271" spans="1:36" ht="12" customHeight="1" x14ac:dyDescent="0.15">
      <c r="A2271" s="169">
        <v>9791027611706</v>
      </c>
      <c r="B2271" s="229" t="s">
        <v>3114</v>
      </c>
      <c r="C2271" s="317" t="s">
        <v>692</v>
      </c>
      <c r="D2271" s="231" t="s">
        <v>1952</v>
      </c>
      <c r="E2271" s="123" t="s">
        <v>1957</v>
      </c>
      <c r="F2271" s="317"/>
      <c r="G2271" s="123" t="s">
        <v>5091</v>
      </c>
      <c r="H2271" s="229">
        <f>VLOOKUP(A2271,'02.04.2024'!$A$2:$D$70989,3,FALSE)</f>
        <v>0</v>
      </c>
      <c r="I2271" s="229"/>
      <c r="J2271" s="184">
        <v>100</v>
      </c>
      <c r="K2271" s="122"/>
      <c r="L2271" s="122">
        <v>45427</v>
      </c>
      <c r="M2271" s="122"/>
      <c r="N2271" s="122" t="s">
        <v>1811</v>
      </c>
      <c r="O2271" s="170">
        <v>9791027611706</v>
      </c>
      <c r="P2271" s="170" t="s">
        <v>5092</v>
      </c>
      <c r="Q2271" s="170">
        <v>1991821</v>
      </c>
      <c r="R2271" s="342">
        <v>13.9</v>
      </c>
      <c r="S2271" s="126">
        <f t="shared" si="361"/>
        <v>13.175355450236967</v>
      </c>
      <c r="T2271" s="372">
        <v>5.5E-2</v>
      </c>
      <c r="U2271" s="1086"/>
      <c r="V2271" s="242">
        <f t="shared" si="366"/>
        <v>0</v>
      </c>
      <c r="W2271" s="243">
        <f t="shared" si="364"/>
        <v>0</v>
      </c>
      <c r="AC2271" s="441">
        <f t="shared" si="367"/>
        <v>0</v>
      </c>
      <c r="AD2271" s="442">
        <f>IF($AC$2430&lt;85,AC2271,AC2271-(AC2271*'EN-TÊTE DÉLÉGUES'!$C$37))</f>
        <v>0</v>
      </c>
      <c r="AE2271" s="443">
        <f t="shared" si="365"/>
        <v>5.5E-2</v>
      </c>
      <c r="AF2271" s="444">
        <f t="shared" si="362"/>
        <v>0</v>
      </c>
      <c r="AG2271" s="445">
        <f t="shared" si="363"/>
        <v>0</v>
      </c>
      <c r="AH2271" s="447"/>
      <c r="AI2271" s="447"/>
      <c r="AJ2271" s="447"/>
    </row>
    <row r="2272" spans="1:36" s="408" customFormat="1" ht="12" customHeight="1" x14ac:dyDescent="0.15">
      <c r="A2272" s="836">
        <v>9791027610341</v>
      </c>
      <c r="B2272" s="837" t="s">
        <v>3114</v>
      </c>
      <c r="C2272" s="814" t="s">
        <v>692</v>
      </c>
      <c r="D2272" s="801" t="s">
        <v>1952</v>
      </c>
      <c r="E2272" s="814" t="s">
        <v>1957</v>
      </c>
      <c r="F2272" s="814"/>
      <c r="G2272" s="838" t="s">
        <v>3386</v>
      </c>
      <c r="H2272" s="802">
        <f>VLOOKUP(A2272,'02.04.2024'!$A$2:$D$70989,3,FALSE)</f>
        <v>1159</v>
      </c>
      <c r="I2272" s="807"/>
      <c r="J2272" s="807">
        <v>200</v>
      </c>
      <c r="K2272" s="818"/>
      <c r="L2272" s="804"/>
      <c r="M2272" s="818">
        <v>44587</v>
      </c>
      <c r="N2272" s="807"/>
      <c r="O2272" s="802">
        <v>9791027610341</v>
      </c>
      <c r="P2272" s="807" t="s">
        <v>3385</v>
      </c>
      <c r="Q2272" s="807">
        <v>6269801</v>
      </c>
      <c r="R2272" s="809">
        <v>12.5</v>
      </c>
      <c r="S2272" s="809">
        <f t="shared" si="361"/>
        <v>11.848341232227488</v>
      </c>
      <c r="T2272" s="821">
        <v>5.5E-2</v>
      </c>
      <c r="U2272" s="1086"/>
      <c r="V2272" s="811">
        <f t="shared" si="366"/>
        <v>0</v>
      </c>
      <c r="W2272" s="812">
        <f t="shared" si="364"/>
        <v>0</v>
      </c>
      <c r="X2272" s="402"/>
      <c r="Y2272" s="402"/>
      <c r="Z2272" s="402"/>
      <c r="AA2272" s="402"/>
      <c r="AB2272" s="402"/>
      <c r="AC2272" s="403">
        <f t="shared" si="367"/>
        <v>0</v>
      </c>
      <c r="AD2272" s="404">
        <f>IF($AC$2430&lt;85,AC2272,AC2272-(AC2272*'EN-TÊTE DÉLÉGUES'!$C$37))</f>
        <v>0</v>
      </c>
      <c r="AE2272" s="405">
        <f t="shared" si="365"/>
        <v>5.5E-2</v>
      </c>
      <c r="AF2272" s="406">
        <f t="shared" si="362"/>
        <v>0</v>
      </c>
      <c r="AG2272" s="407">
        <f t="shared" si="363"/>
        <v>0</v>
      </c>
    </row>
    <row r="2273" spans="1:36" s="408" customFormat="1" ht="12" customHeight="1" x14ac:dyDescent="0.15">
      <c r="A2273" s="836">
        <v>9791027606108</v>
      </c>
      <c r="B2273" s="800" t="s">
        <v>3114</v>
      </c>
      <c r="C2273" s="814" t="s">
        <v>692</v>
      </c>
      <c r="D2273" s="801" t="s">
        <v>1952</v>
      </c>
      <c r="E2273" s="815" t="s">
        <v>1957</v>
      </c>
      <c r="F2273" s="816"/>
      <c r="G2273" s="838" t="s">
        <v>2399</v>
      </c>
      <c r="H2273" s="802">
        <f>VLOOKUP(A2273,'02.04.2024'!$A$2:$D$70989,3,FALSE)</f>
        <v>469</v>
      </c>
      <c r="I2273" s="807"/>
      <c r="J2273" s="807">
        <v>200</v>
      </c>
      <c r="K2273" s="818"/>
      <c r="L2273" s="804"/>
      <c r="M2273" s="804">
        <v>43502</v>
      </c>
      <c r="N2273" s="804"/>
      <c r="O2273" s="802">
        <v>9791027606108</v>
      </c>
      <c r="P2273" s="839" t="s">
        <v>944</v>
      </c>
      <c r="Q2273" s="807">
        <v>7425199</v>
      </c>
      <c r="R2273" s="809">
        <v>12</v>
      </c>
      <c r="S2273" s="809">
        <f t="shared" si="361"/>
        <v>11.374407582938389</v>
      </c>
      <c r="T2273" s="821">
        <v>5.5E-2</v>
      </c>
      <c r="U2273" s="1086"/>
      <c r="V2273" s="811">
        <f t="shared" si="366"/>
        <v>0</v>
      </c>
      <c r="W2273" s="812">
        <f t="shared" si="364"/>
        <v>0</v>
      </c>
      <c r="X2273" s="402"/>
      <c r="Y2273" s="402"/>
      <c r="Z2273" s="402"/>
      <c r="AA2273" s="402"/>
      <c r="AB2273" s="402"/>
      <c r="AC2273" s="403">
        <f t="shared" si="367"/>
        <v>0</v>
      </c>
      <c r="AD2273" s="404">
        <f>IF($AC$2430&lt;85,AC2273,AC2273-(AC2273*'EN-TÊTE DÉLÉGUES'!$C$37))</f>
        <v>0</v>
      </c>
      <c r="AE2273" s="405">
        <f t="shared" si="365"/>
        <v>5.5E-2</v>
      </c>
      <c r="AF2273" s="406">
        <f t="shared" si="362"/>
        <v>0</v>
      </c>
      <c r="AG2273" s="407">
        <f t="shared" si="363"/>
        <v>0</v>
      </c>
    </row>
    <row r="2274" spans="1:36" s="446" customFormat="1" ht="12" customHeight="1" x14ac:dyDescent="0.15">
      <c r="A2274" s="840">
        <v>9791027610686</v>
      </c>
      <c r="B2274" s="841" t="s">
        <v>3114</v>
      </c>
      <c r="C2274" s="842" t="s">
        <v>692</v>
      </c>
      <c r="D2274" s="843" t="s">
        <v>1952</v>
      </c>
      <c r="E2274" s="842" t="s">
        <v>1957</v>
      </c>
      <c r="F2274" s="842"/>
      <c r="G2274" s="845" t="s">
        <v>4225</v>
      </c>
      <c r="H2274" s="846">
        <f>VLOOKUP(A2274,'02.04.2024'!$A$2:$D$70989,3,FALSE)</f>
        <v>1660</v>
      </c>
      <c r="I2274" s="847"/>
      <c r="J2274" s="847">
        <v>200</v>
      </c>
      <c r="K2274" s="848"/>
      <c r="L2274" s="848"/>
      <c r="M2274" s="848">
        <v>45063</v>
      </c>
      <c r="N2274" s="849" t="s">
        <v>1811</v>
      </c>
      <c r="O2274" s="849">
        <v>9791027610686</v>
      </c>
      <c r="P2274" s="849" t="s">
        <v>4224</v>
      </c>
      <c r="Q2274" s="850">
        <v>1418636</v>
      </c>
      <c r="R2274" s="851">
        <v>12.5</v>
      </c>
      <c r="S2274" s="851">
        <f t="shared" si="361"/>
        <v>11.848341232227488</v>
      </c>
      <c r="T2274" s="867">
        <v>5.5E-2</v>
      </c>
      <c r="U2274" s="1088"/>
      <c r="V2274" s="853">
        <f t="shared" si="366"/>
        <v>0</v>
      </c>
      <c r="W2274" s="854">
        <f t="shared" si="364"/>
        <v>0</v>
      </c>
      <c r="X2274" s="440"/>
      <c r="Y2274" s="440"/>
      <c r="Z2274" s="440"/>
      <c r="AA2274" s="440"/>
      <c r="AB2274" s="440"/>
      <c r="AC2274" s="453">
        <f t="shared" si="367"/>
        <v>0</v>
      </c>
      <c r="AD2274" s="454">
        <f>IF($AC$2430&lt;85,AC2274,AC2274-(AC2274*'EN-TÊTE DÉLÉGUES'!$C$37))</f>
        <v>0</v>
      </c>
      <c r="AE2274" s="455">
        <f t="shared" si="365"/>
        <v>5.5E-2</v>
      </c>
      <c r="AF2274" s="456">
        <f t="shared" si="362"/>
        <v>0</v>
      </c>
      <c r="AG2274" s="457">
        <f t="shared" si="363"/>
        <v>0</v>
      </c>
    </row>
    <row r="2275" spans="1:36" s="446" customFormat="1" ht="12" customHeight="1" x14ac:dyDescent="0.15">
      <c r="A2275" s="840">
        <v>9791027611621</v>
      </c>
      <c r="B2275" s="841" t="s">
        <v>3114</v>
      </c>
      <c r="C2275" s="842" t="s">
        <v>692</v>
      </c>
      <c r="D2275" s="843" t="s">
        <v>1952</v>
      </c>
      <c r="E2275" s="842" t="s">
        <v>1957</v>
      </c>
      <c r="F2275" s="842"/>
      <c r="G2275" s="845" t="s">
        <v>4654</v>
      </c>
      <c r="H2275" s="846">
        <f>VLOOKUP(A2275,'02.04.2024'!$A$2:$D$70989,3,FALSE)</f>
        <v>2488</v>
      </c>
      <c r="I2275" s="847"/>
      <c r="J2275" s="847">
        <v>200</v>
      </c>
      <c r="K2275" s="848"/>
      <c r="L2275" s="848"/>
      <c r="M2275" s="848">
        <v>45245</v>
      </c>
      <c r="N2275" s="849" t="s">
        <v>1811</v>
      </c>
      <c r="O2275" s="849">
        <v>9791027611621</v>
      </c>
      <c r="P2275" s="849" t="s">
        <v>4653</v>
      </c>
      <c r="Q2275" s="850">
        <v>1990836</v>
      </c>
      <c r="R2275" s="851">
        <v>12.5</v>
      </c>
      <c r="S2275" s="851">
        <f t="shared" si="361"/>
        <v>11.848341232227488</v>
      </c>
      <c r="T2275" s="867">
        <v>5.5E-2</v>
      </c>
      <c r="U2275" s="1088"/>
      <c r="V2275" s="853">
        <f t="shared" si="366"/>
        <v>0</v>
      </c>
      <c r="W2275" s="854">
        <f t="shared" si="364"/>
        <v>0</v>
      </c>
      <c r="X2275" s="440"/>
      <c r="Y2275" s="440"/>
      <c r="Z2275" s="440"/>
      <c r="AA2275" s="440"/>
      <c r="AB2275" s="440"/>
      <c r="AC2275" s="441">
        <f t="shared" si="367"/>
        <v>0</v>
      </c>
      <c r="AD2275" s="442">
        <f>IF($AC$2430&lt;85,AC2275,AC2275-(AC2275*'EN-TÊTE DÉLÉGUES'!$C$37))</f>
        <v>0</v>
      </c>
      <c r="AE2275" s="443">
        <f t="shared" si="365"/>
        <v>5.5E-2</v>
      </c>
      <c r="AF2275" s="444">
        <f t="shared" si="362"/>
        <v>0</v>
      </c>
      <c r="AG2275" s="445">
        <f t="shared" si="363"/>
        <v>0</v>
      </c>
    </row>
    <row r="2276" spans="1:36" s="446" customFormat="1" ht="12" customHeight="1" x14ac:dyDescent="0.15">
      <c r="A2276" s="840">
        <v>9791027611126</v>
      </c>
      <c r="B2276" s="841" t="s">
        <v>3114</v>
      </c>
      <c r="C2276" s="842" t="s">
        <v>692</v>
      </c>
      <c r="D2276" s="843" t="s">
        <v>1952</v>
      </c>
      <c r="E2276" s="842" t="s">
        <v>1957</v>
      </c>
      <c r="F2276" s="842"/>
      <c r="G2276" s="845" t="s">
        <v>4652</v>
      </c>
      <c r="H2276" s="846">
        <f>VLOOKUP(A2276,'02.04.2024'!$A$2:$D$70989,3,FALSE)</f>
        <v>2387</v>
      </c>
      <c r="I2276" s="847"/>
      <c r="J2276" s="847">
        <v>200</v>
      </c>
      <c r="K2276" s="848"/>
      <c r="L2276" s="848"/>
      <c r="M2276" s="848">
        <v>45245</v>
      </c>
      <c r="N2276" s="849" t="s">
        <v>1811</v>
      </c>
      <c r="O2276" s="849">
        <v>9791027611126</v>
      </c>
      <c r="P2276" s="849" t="s">
        <v>4651</v>
      </c>
      <c r="Q2276" s="850">
        <v>5664092</v>
      </c>
      <c r="R2276" s="851">
        <v>12.5</v>
      </c>
      <c r="S2276" s="851">
        <f t="shared" si="361"/>
        <v>11.848341232227488</v>
      </c>
      <c r="T2276" s="867">
        <v>5.5E-2</v>
      </c>
      <c r="U2276" s="1088"/>
      <c r="V2276" s="853">
        <f t="shared" si="366"/>
        <v>0</v>
      </c>
      <c r="W2276" s="854">
        <f t="shared" si="364"/>
        <v>0</v>
      </c>
      <c r="X2276" s="440"/>
      <c r="Y2276" s="440"/>
      <c r="Z2276" s="440"/>
      <c r="AA2276" s="440"/>
      <c r="AB2276" s="440"/>
      <c r="AC2276" s="441">
        <f t="shared" si="367"/>
        <v>0</v>
      </c>
      <c r="AD2276" s="442">
        <f>IF($AC$2430&lt;85,AC2276,AC2276-(AC2276*'EN-TÊTE DÉLÉGUES'!$C$37))</f>
        <v>0</v>
      </c>
      <c r="AE2276" s="443">
        <f t="shared" si="365"/>
        <v>5.5E-2</v>
      </c>
      <c r="AF2276" s="444">
        <f t="shared" si="362"/>
        <v>0</v>
      </c>
      <c r="AG2276" s="445">
        <f t="shared" si="363"/>
        <v>0</v>
      </c>
    </row>
    <row r="2277" spans="1:36" s="408" customFormat="1" ht="12" customHeight="1" x14ac:dyDescent="0.15">
      <c r="A2277" s="836">
        <v>9791027609352</v>
      </c>
      <c r="B2277" s="800" t="s">
        <v>3115</v>
      </c>
      <c r="C2277" s="814" t="s">
        <v>692</v>
      </c>
      <c r="D2277" s="801" t="s">
        <v>1952</v>
      </c>
      <c r="E2277" s="815" t="s">
        <v>1163</v>
      </c>
      <c r="F2277" s="815"/>
      <c r="G2277" s="838" t="s">
        <v>2638</v>
      </c>
      <c r="H2277" s="802">
        <f>VLOOKUP(A2277,'02.04.2024'!$A$2:$D$70989,3,FALSE)</f>
        <v>497</v>
      </c>
      <c r="I2277" s="807"/>
      <c r="J2277" s="807">
        <v>200</v>
      </c>
      <c r="K2277" s="818"/>
      <c r="L2277" s="804"/>
      <c r="M2277" s="804">
        <v>44384</v>
      </c>
      <c r="N2277" s="804"/>
      <c r="O2277" s="802">
        <v>9791027609352</v>
      </c>
      <c r="P2277" s="839" t="s">
        <v>2637</v>
      </c>
      <c r="Q2277" s="807">
        <v>6388434</v>
      </c>
      <c r="R2277" s="809">
        <v>10</v>
      </c>
      <c r="S2277" s="809">
        <f t="shared" si="361"/>
        <v>9.4786729857819907</v>
      </c>
      <c r="T2277" s="821">
        <v>5.5E-2</v>
      </c>
      <c r="U2277" s="1086"/>
      <c r="V2277" s="811">
        <f t="shared" si="366"/>
        <v>0</v>
      </c>
      <c r="W2277" s="812">
        <f t="shared" si="364"/>
        <v>0</v>
      </c>
      <c r="X2277" s="402"/>
      <c r="Y2277" s="402"/>
      <c r="Z2277" s="402"/>
      <c r="AA2277" s="402"/>
      <c r="AB2277" s="402"/>
      <c r="AC2277" s="403">
        <f t="shared" si="367"/>
        <v>0</v>
      </c>
      <c r="AD2277" s="404">
        <f>IF($AC$2430&lt;85,AC2277,AC2277-(AC2277*'EN-TÊTE DÉLÉGUES'!$C$37))</f>
        <v>0</v>
      </c>
      <c r="AE2277" s="405">
        <f t="shared" si="365"/>
        <v>5.5E-2</v>
      </c>
      <c r="AF2277" s="406">
        <f t="shared" si="362"/>
        <v>0</v>
      </c>
      <c r="AG2277" s="407">
        <f t="shared" si="363"/>
        <v>0</v>
      </c>
    </row>
    <row r="2278" spans="1:36" s="408" customFormat="1" ht="12" customHeight="1" x14ac:dyDescent="0.15">
      <c r="A2278" s="836">
        <v>9791027608553</v>
      </c>
      <c r="B2278" s="837" t="s">
        <v>3115</v>
      </c>
      <c r="C2278" s="814" t="s">
        <v>692</v>
      </c>
      <c r="D2278" s="801" t="s">
        <v>1952</v>
      </c>
      <c r="E2278" s="815" t="s">
        <v>1163</v>
      </c>
      <c r="F2278" s="815"/>
      <c r="G2278" s="838" t="s">
        <v>1959</v>
      </c>
      <c r="H2278" s="802">
        <f>VLOOKUP(A2278,'02.04.2024'!$A$2:$D$70989,3,FALSE)</f>
        <v>575</v>
      </c>
      <c r="I2278" s="807"/>
      <c r="J2278" s="807">
        <v>200</v>
      </c>
      <c r="K2278" s="818"/>
      <c r="L2278" s="804"/>
      <c r="M2278" s="818">
        <v>44020</v>
      </c>
      <c r="N2278" s="804"/>
      <c r="O2278" s="802">
        <v>9791027608553</v>
      </c>
      <c r="P2278" s="839" t="s">
        <v>1960</v>
      </c>
      <c r="Q2278" s="807">
        <v>1165919</v>
      </c>
      <c r="R2278" s="809">
        <v>10</v>
      </c>
      <c r="S2278" s="809">
        <f t="shared" si="361"/>
        <v>9.4786729857819907</v>
      </c>
      <c r="T2278" s="821">
        <v>5.5E-2</v>
      </c>
      <c r="U2278" s="1086"/>
      <c r="V2278" s="811">
        <f t="shared" si="366"/>
        <v>0</v>
      </c>
      <c r="W2278" s="812">
        <f t="shared" si="364"/>
        <v>0</v>
      </c>
      <c r="X2278" s="402"/>
      <c r="Y2278" s="402"/>
      <c r="Z2278" s="402"/>
      <c r="AA2278" s="402"/>
      <c r="AB2278" s="402"/>
      <c r="AC2278" s="403">
        <f t="shared" si="367"/>
        <v>0</v>
      </c>
      <c r="AD2278" s="404">
        <f>IF($AC$2430&lt;85,AC2278,AC2278-(AC2278*'EN-TÊTE DÉLÉGUES'!$C$37))</f>
        <v>0</v>
      </c>
      <c r="AE2278" s="405">
        <f t="shared" si="365"/>
        <v>5.5E-2</v>
      </c>
      <c r="AF2278" s="406">
        <f t="shared" si="362"/>
        <v>0</v>
      </c>
      <c r="AG2278" s="407">
        <f t="shared" si="363"/>
        <v>0</v>
      </c>
    </row>
    <row r="2279" spans="1:36" s="408" customFormat="1" ht="12" customHeight="1" x14ac:dyDescent="0.15">
      <c r="A2279" s="836">
        <v>9791027609918</v>
      </c>
      <c r="B2279" s="800" t="s">
        <v>4142</v>
      </c>
      <c r="C2279" s="814" t="s">
        <v>692</v>
      </c>
      <c r="D2279" s="801" t="s">
        <v>1952</v>
      </c>
      <c r="E2279" s="814" t="s">
        <v>91</v>
      </c>
      <c r="F2279" s="814"/>
      <c r="G2279" s="838" t="s">
        <v>3408</v>
      </c>
      <c r="H2279" s="802">
        <f>VLOOKUP(A2279,'02.04.2024'!$A$2:$D$70989,3,FALSE)</f>
        <v>2719</v>
      </c>
      <c r="I2279" s="807"/>
      <c r="J2279" s="807">
        <v>850</v>
      </c>
      <c r="K2279" s="818"/>
      <c r="L2279" s="804"/>
      <c r="M2279" s="818">
        <v>44587</v>
      </c>
      <c r="N2279" s="804"/>
      <c r="O2279" s="802">
        <v>9791027609918</v>
      </c>
      <c r="P2279" s="839" t="s">
        <v>3407</v>
      </c>
      <c r="Q2279" s="807">
        <v>2349088</v>
      </c>
      <c r="R2279" s="809">
        <v>10.9</v>
      </c>
      <c r="S2279" s="809">
        <f t="shared" si="361"/>
        <v>10.33175355450237</v>
      </c>
      <c r="T2279" s="821">
        <v>5.5E-2</v>
      </c>
      <c r="U2279" s="1086"/>
      <c r="V2279" s="811">
        <f t="shared" si="366"/>
        <v>0</v>
      </c>
      <c r="W2279" s="812">
        <f t="shared" si="364"/>
        <v>0</v>
      </c>
      <c r="X2279" s="402"/>
      <c r="Y2279" s="402"/>
      <c r="Z2279" s="402"/>
      <c r="AA2279" s="402"/>
      <c r="AB2279" s="402"/>
      <c r="AC2279" s="403">
        <f t="shared" si="367"/>
        <v>0</v>
      </c>
      <c r="AD2279" s="404">
        <f>IF($AC$2430&lt;85,AC2279,AC2279-(AC2279*'EN-TÊTE DÉLÉGUES'!$C$37))</f>
        <v>0</v>
      </c>
      <c r="AE2279" s="405">
        <f t="shared" si="365"/>
        <v>5.5E-2</v>
      </c>
      <c r="AF2279" s="406">
        <f t="shared" si="362"/>
        <v>0</v>
      </c>
      <c r="AG2279" s="407">
        <f t="shared" si="363"/>
        <v>0</v>
      </c>
    </row>
    <row r="2280" spans="1:36" s="408" customFormat="1" ht="12" customHeight="1" x14ac:dyDescent="0.15">
      <c r="A2280" s="836">
        <v>9791027608836</v>
      </c>
      <c r="B2280" s="800" t="s">
        <v>4142</v>
      </c>
      <c r="C2280" s="879" t="s">
        <v>692</v>
      </c>
      <c r="D2280" s="816" t="s">
        <v>1952</v>
      </c>
      <c r="E2280" s="816" t="s">
        <v>3977</v>
      </c>
      <c r="F2280" s="815"/>
      <c r="G2280" s="838" t="s">
        <v>3978</v>
      </c>
      <c r="H2280" s="802">
        <f>VLOOKUP(A2280,'02.04.2024'!$A$2:$D$70989,3,FALSE)</f>
        <v>739</v>
      </c>
      <c r="I2280" s="807"/>
      <c r="J2280" s="807">
        <v>300</v>
      </c>
      <c r="K2280" s="818"/>
      <c r="L2280" s="804"/>
      <c r="M2280" s="804">
        <v>44153</v>
      </c>
      <c r="N2280" s="804"/>
      <c r="O2280" s="802">
        <v>9791027608836</v>
      </c>
      <c r="P2280" s="839" t="s">
        <v>2700</v>
      </c>
      <c r="Q2280" s="807">
        <v>4270874</v>
      </c>
      <c r="R2280" s="809">
        <v>15</v>
      </c>
      <c r="S2280" s="809">
        <f t="shared" si="361"/>
        <v>14.218009478672986</v>
      </c>
      <c r="T2280" s="821">
        <v>5.5E-2</v>
      </c>
      <c r="U2280" s="1086"/>
      <c r="V2280" s="811">
        <f t="shared" si="366"/>
        <v>0</v>
      </c>
      <c r="W2280" s="812">
        <f t="shared" si="364"/>
        <v>0</v>
      </c>
      <c r="X2280" s="402"/>
      <c r="Y2280" s="402"/>
      <c r="Z2280" s="402"/>
      <c r="AA2280" s="402"/>
      <c r="AB2280" s="402"/>
      <c r="AC2280" s="403">
        <f t="shared" si="367"/>
        <v>0</v>
      </c>
      <c r="AD2280" s="404">
        <f>IF($AC$2430&lt;85,AC2280,AC2280-(AC2280*'EN-TÊTE DÉLÉGUES'!$C$37))</f>
        <v>0</v>
      </c>
      <c r="AE2280" s="405">
        <f t="shared" si="365"/>
        <v>5.5E-2</v>
      </c>
      <c r="AF2280" s="406">
        <f t="shared" si="362"/>
        <v>0</v>
      </c>
      <c r="AG2280" s="407">
        <f t="shared" si="363"/>
        <v>0</v>
      </c>
    </row>
    <row r="2281" spans="1:36" s="408" customFormat="1" ht="12" customHeight="1" x14ac:dyDescent="0.15">
      <c r="A2281" s="836">
        <v>9791027609673</v>
      </c>
      <c r="B2281" s="800" t="s">
        <v>4142</v>
      </c>
      <c r="C2281" s="814" t="s">
        <v>692</v>
      </c>
      <c r="D2281" s="816" t="s">
        <v>1952</v>
      </c>
      <c r="E2281" s="816" t="s">
        <v>3977</v>
      </c>
      <c r="F2281" s="815"/>
      <c r="G2281" s="838" t="s">
        <v>3979</v>
      </c>
      <c r="H2281" s="802">
        <f>VLOOKUP(A2281,'02.04.2024'!$A$2:$D$70989,3,FALSE)</f>
        <v>465</v>
      </c>
      <c r="I2281" s="807"/>
      <c r="J2281" s="807">
        <v>200</v>
      </c>
      <c r="K2281" s="818"/>
      <c r="L2281" s="804"/>
      <c r="M2281" s="804">
        <v>44426</v>
      </c>
      <c r="N2281" s="804"/>
      <c r="O2281" s="802">
        <v>9791027609673</v>
      </c>
      <c r="P2281" s="839" t="s">
        <v>2390</v>
      </c>
      <c r="Q2281" s="807">
        <v>1146178</v>
      </c>
      <c r="R2281" s="809">
        <v>14.5</v>
      </c>
      <c r="S2281" s="809">
        <f t="shared" si="361"/>
        <v>13.744075829383887</v>
      </c>
      <c r="T2281" s="821">
        <v>5.5E-2</v>
      </c>
      <c r="U2281" s="1086"/>
      <c r="V2281" s="811">
        <f t="shared" si="366"/>
        <v>0</v>
      </c>
      <c r="W2281" s="812">
        <f t="shared" si="364"/>
        <v>0</v>
      </c>
      <c r="X2281" s="402"/>
      <c r="Y2281" s="402"/>
      <c r="Z2281" s="402"/>
      <c r="AA2281" s="402"/>
      <c r="AB2281" s="402"/>
      <c r="AC2281" s="403">
        <f t="shared" si="367"/>
        <v>0</v>
      </c>
      <c r="AD2281" s="404">
        <f>IF($AC$2430&lt;85,AC2281,AC2281-(AC2281*'EN-TÊTE DÉLÉGUES'!$C$37))</f>
        <v>0</v>
      </c>
      <c r="AE2281" s="405">
        <f t="shared" si="365"/>
        <v>5.5E-2</v>
      </c>
      <c r="AF2281" s="406">
        <f t="shared" si="362"/>
        <v>0</v>
      </c>
      <c r="AG2281" s="407">
        <f t="shared" si="363"/>
        <v>0</v>
      </c>
    </row>
    <row r="2282" spans="1:36" s="446" customFormat="1" ht="12" customHeight="1" x14ac:dyDescent="0.15">
      <c r="A2282" s="840">
        <v>9791027611089</v>
      </c>
      <c r="B2282" s="866" t="s">
        <v>4142</v>
      </c>
      <c r="C2282" s="880" t="s">
        <v>692</v>
      </c>
      <c r="D2282" s="844" t="s">
        <v>1952</v>
      </c>
      <c r="E2282" s="844" t="s">
        <v>3977</v>
      </c>
      <c r="F2282" s="843"/>
      <c r="G2282" s="845" t="s">
        <v>3945</v>
      </c>
      <c r="H2282" s="846">
        <f>VLOOKUP(A2282,'02.04.2024'!$A$2:$D$70989,3,FALSE)</f>
        <v>3189</v>
      </c>
      <c r="I2282" s="847"/>
      <c r="J2282" s="847">
        <v>200</v>
      </c>
      <c r="K2282" s="848"/>
      <c r="L2282" s="848"/>
      <c r="M2282" s="848">
        <v>45056</v>
      </c>
      <c r="N2282" s="849" t="s">
        <v>1811</v>
      </c>
      <c r="O2282" s="849">
        <v>9791027611089</v>
      </c>
      <c r="P2282" s="849" t="s">
        <v>3980</v>
      </c>
      <c r="Q2282" s="850">
        <v>5129046</v>
      </c>
      <c r="R2282" s="851">
        <v>14.5</v>
      </c>
      <c r="S2282" s="851">
        <f t="shared" si="361"/>
        <v>13.744075829383887</v>
      </c>
      <c r="T2282" s="881">
        <v>5.5E-2</v>
      </c>
      <c r="U2282" s="1088"/>
      <c r="V2282" s="853">
        <f t="shared" si="366"/>
        <v>0</v>
      </c>
      <c r="W2282" s="854">
        <f t="shared" si="364"/>
        <v>0</v>
      </c>
      <c r="X2282" s="440"/>
      <c r="Y2282" s="440"/>
      <c r="Z2282" s="440"/>
      <c r="AA2282" s="440"/>
      <c r="AB2282" s="440"/>
      <c r="AC2282" s="453">
        <f t="shared" si="367"/>
        <v>0</v>
      </c>
      <c r="AD2282" s="454">
        <f>IF($AC$2430&lt;85,AC2282,AC2282-(AC2282*'EN-TÊTE DÉLÉGUES'!$C$37))</f>
        <v>0</v>
      </c>
      <c r="AE2282" s="455">
        <f t="shared" si="365"/>
        <v>5.5E-2</v>
      </c>
      <c r="AF2282" s="456">
        <f t="shared" si="362"/>
        <v>0</v>
      </c>
      <c r="AG2282" s="457">
        <f t="shared" si="363"/>
        <v>0</v>
      </c>
    </row>
    <row r="2283" spans="1:36" s="408" customFormat="1" ht="12" customHeight="1" x14ac:dyDescent="0.15">
      <c r="A2283" s="836">
        <v>9791027608300</v>
      </c>
      <c r="B2283" s="800" t="s">
        <v>3116</v>
      </c>
      <c r="C2283" s="816" t="s">
        <v>692</v>
      </c>
      <c r="D2283" s="801" t="s">
        <v>1952</v>
      </c>
      <c r="E2283" s="814" t="s">
        <v>91</v>
      </c>
      <c r="F2283" s="814"/>
      <c r="G2283" s="838" t="s">
        <v>2391</v>
      </c>
      <c r="H2283" s="802">
        <f>VLOOKUP(A2283,'02.04.2024'!$A$2:$D$70989,3,FALSE)</f>
        <v>220</v>
      </c>
      <c r="I2283" s="807"/>
      <c r="J2283" s="807">
        <v>300</v>
      </c>
      <c r="K2283" s="818"/>
      <c r="L2283" s="804"/>
      <c r="M2283" s="818">
        <v>44139</v>
      </c>
      <c r="N2283" s="804"/>
      <c r="O2283" s="802">
        <v>9791027608300</v>
      </c>
      <c r="P2283" s="839" t="s">
        <v>2366</v>
      </c>
      <c r="Q2283" s="807">
        <v>8865218</v>
      </c>
      <c r="R2283" s="809">
        <v>12.5</v>
      </c>
      <c r="S2283" s="809">
        <f t="shared" si="361"/>
        <v>11.848341232227488</v>
      </c>
      <c r="T2283" s="821">
        <v>5.5E-2</v>
      </c>
      <c r="U2283" s="1086"/>
      <c r="V2283" s="811">
        <f t="shared" si="366"/>
        <v>0</v>
      </c>
      <c r="W2283" s="812">
        <f t="shared" si="364"/>
        <v>0</v>
      </c>
      <c r="X2283" s="402"/>
      <c r="Y2283" s="402"/>
      <c r="Z2283" s="402"/>
      <c r="AA2283" s="402"/>
      <c r="AB2283" s="402"/>
      <c r="AC2283" s="403">
        <f t="shared" si="367"/>
        <v>0</v>
      </c>
      <c r="AD2283" s="404">
        <f>IF($AC$2430&lt;85,AC2283,AC2283-(AC2283*'EN-TÊTE DÉLÉGUES'!$C$37))</f>
        <v>0</v>
      </c>
      <c r="AE2283" s="405">
        <f t="shared" si="365"/>
        <v>5.5E-2</v>
      </c>
      <c r="AF2283" s="406">
        <f t="shared" si="362"/>
        <v>0</v>
      </c>
      <c r="AG2283" s="407">
        <f t="shared" si="363"/>
        <v>0</v>
      </c>
    </row>
    <row r="2284" spans="1:36" s="408" customFormat="1" ht="12" customHeight="1" x14ac:dyDescent="0.15">
      <c r="A2284" s="836">
        <v>9791027608478</v>
      </c>
      <c r="B2284" s="800" t="s">
        <v>3116</v>
      </c>
      <c r="C2284" s="879" t="s">
        <v>692</v>
      </c>
      <c r="D2284" s="816" t="s">
        <v>1952</v>
      </c>
      <c r="E2284" s="816" t="s">
        <v>91</v>
      </c>
      <c r="F2284" s="815"/>
      <c r="G2284" s="838" t="s">
        <v>1961</v>
      </c>
      <c r="H2284" s="802">
        <f>VLOOKUP(A2284,'02.04.2024'!$A$2:$D$70989,3,FALSE)</f>
        <v>132</v>
      </c>
      <c r="I2284" s="807"/>
      <c r="J2284" s="807">
        <v>200</v>
      </c>
      <c r="K2284" s="818"/>
      <c r="L2284" s="804"/>
      <c r="M2284" s="818">
        <v>44055</v>
      </c>
      <c r="N2284" s="804"/>
      <c r="O2284" s="802">
        <v>9791027608478</v>
      </c>
      <c r="P2284" s="839" t="s">
        <v>1962</v>
      </c>
      <c r="Q2284" s="807">
        <v>1165058</v>
      </c>
      <c r="R2284" s="809">
        <v>13</v>
      </c>
      <c r="S2284" s="809">
        <f t="shared" si="361"/>
        <v>12.322274881516588</v>
      </c>
      <c r="T2284" s="821">
        <v>5.5E-2</v>
      </c>
      <c r="U2284" s="1086"/>
      <c r="V2284" s="811">
        <f t="shared" si="366"/>
        <v>0</v>
      </c>
      <c r="W2284" s="812">
        <f t="shared" si="364"/>
        <v>0</v>
      </c>
      <c r="X2284" s="402"/>
      <c r="Y2284" s="402"/>
      <c r="Z2284" s="402"/>
      <c r="AA2284" s="402"/>
      <c r="AB2284" s="402"/>
      <c r="AC2284" s="403">
        <f t="shared" si="367"/>
        <v>0</v>
      </c>
      <c r="AD2284" s="404">
        <f>IF($AC$2430&lt;85,AC2284,AC2284-(AC2284*'EN-TÊTE DÉLÉGUES'!$C$37))</f>
        <v>0</v>
      </c>
      <c r="AE2284" s="405">
        <f t="shared" si="365"/>
        <v>5.5E-2</v>
      </c>
      <c r="AF2284" s="406">
        <f t="shared" si="362"/>
        <v>0</v>
      </c>
      <c r="AG2284" s="407">
        <f t="shared" si="363"/>
        <v>0</v>
      </c>
    </row>
    <row r="2285" spans="1:36" s="408" customFormat="1" ht="12" customHeight="1" x14ac:dyDescent="0.15">
      <c r="A2285" s="836">
        <v>9791027608294</v>
      </c>
      <c r="B2285" s="837" t="s">
        <v>3116</v>
      </c>
      <c r="C2285" s="814" t="s">
        <v>692</v>
      </c>
      <c r="D2285" s="801" t="s">
        <v>1952</v>
      </c>
      <c r="E2285" s="816" t="s">
        <v>91</v>
      </c>
      <c r="F2285" s="814"/>
      <c r="G2285" s="838" t="s">
        <v>3406</v>
      </c>
      <c r="H2285" s="802">
        <f>VLOOKUP(A2285,'02.04.2024'!$A$2:$D$70989,3,FALSE)</f>
        <v>1987</v>
      </c>
      <c r="I2285" s="807"/>
      <c r="J2285" s="807">
        <v>200</v>
      </c>
      <c r="K2285" s="818"/>
      <c r="L2285" s="804"/>
      <c r="M2285" s="804">
        <v>44608</v>
      </c>
      <c r="N2285" s="804"/>
      <c r="O2285" s="802">
        <v>9791027608294</v>
      </c>
      <c r="P2285" s="839" t="s">
        <v>3405</v>
      </c>
      <c r="Q2285" s="807">
        <v>8865095</v>
      </c>
      <c r="R2285" s="809">
        <v>13</v>
      </c>
      <c r="S2285" s="809">
        <f t="shared" si="361"/>
        <v>12.322274881516588</v>
      </c>
      <c r="T2285" s="821">
        <v>5.5E-2</v>
      </c>
      <c r="U2285" s="1086"/>
      <c r="V2285" s="811">
        <f t="shared" si="366"/>
        <v>0</v>
      </c>
      <c r="W2285" s="812">
        <f t="shared" si="364"/>
        <v>0</v>
      </c>
      <c r="X2285" s="402"/>
      <c r="Y2285" s="402"/>
      <c r="Z2285" s="402"/>
      <c r="AA2285" s="402"/>
      <c r="AB2285" s="402"/>
      <c r="AC2285" s="403">
        <f t="shared" si="367"/>
        <v>0</v>
      </c>
      <c r="AD2285" s="404">
        <f>IF($AC$2430&lt;85,AC2285,AC2285-(AC2285*'EN-TÊTE DÉLÉGUES'!$C$37))</f>
        <v>0</v>
      </c>
      <c r="AE2285" s="405">
        <f t="shared" si="365"/>
        <v>5.5E-2</v>
      </c>
      <c r="AF2285" s="407">
        <f t="shared" si="362"/>
        <v>0</v>
      </c>
      <c r="AG2285" s="407">
        <f t="shared" si="363"/>
        <v>0</v>
      </c>
    </row>
    <row r="2286" spans="1:36" ht="12" customHeight="1" x14ac:dyDescent="0.15">
      <c r="A2286" s="169">
        <v>9791027611225</v>
      </c>
      <c r="B2286" s="229" t="s">
        <v>3116</v>
      </c>
      <c r="C2286" s="317" t="s">
        <v>692</v>
      </c>
      <c r="D2286" s="231" t="s">
        <v>1952</v>
      </c>
      <c r="E2286" s="123" t="s">
        <v>91</v>
      </c>
      <c r="F2286" s="317"/>
      <c r="G2286" s="123" t="s">
        <v>5099</v>
      </c>
      <c r="H2286" s="229">
        <f>VLOOKUP(A2286,'02.04.2024'!$A$2:$D$70989,3,FALSE)</f>
        <v>0</v>
      </c>
      <c r="I2286" s="229"/>
      <c r="J2286" s="184">
        <v>100</v>
      </c>
      <c r="K2286" s="122"/>
      <c r="L2286" s="122">
        <v>45434</v>
      </c>
      <c r="M2286" s="122"/>
      <c r="N2286" s="122" t="s">
        <v>1811</v>
      </c>
      <c r="O2286" s="170">
        <v>9791027611225</v>
      </c>
      <c r="P2286" s="170" t="s">
        <v>5100</v>
      </c>
      <c r="Q2286" s="170">
        <v>6269950</v>
      </c>
      <c r="R2286" s="342">
        <v>12.9</v>
      </c>
      <c r="S2286" s="126">
        <f t="shared" si="361"/>
        <v>12.227488151658768</v>
      </c>
      <c r="T2286" s="372">
        <v>5.5E-2</v>
      </c>
      <c r="U2286" s="1086"/>
      <c r="V2286" s="242">
        <f t="shared" si="366"/>
        <v>0</v>
      </c>
      <c r="W2286" s="243">
        <f t="shared" si="364"/>
        <v>0</v>
      </c>
      <c r="AC2286" s="441">
        <f t="shared" si="367"/>
        <v>0</v>
      </c>
      <c r="AD2286" s="442">
        <f>IF($AC$2430&lt;85,AC2286,AC2286-(AC2286*'EN-TÊTE DÉLÉGUES'!$C$37))</f>
        <v>0</v>
      </c>
      <c r="AE2286" s="443">
        <f t="shared" si="365"/>
        <v>5.5E-2</v>
      </c>
      <c r="AF2286" s="445">
        <f t="shared" si="362"/>
        <v>0</v>
      </c>
      <c r="AG2286" s="445">
        <f t="shared" si="363"/>
        <v>0</v>
      </c>
      <c r="AH2286" s="447"/>
      <c r="AI2286" s="447"/>
      <c r="AJ2286" s="447"/>
    </row>
    <row r="2287" spans="1:36" s="408" customFormat="1" ht="12" customHeight="1" x14ac:dyDescent="0.15">
      <c r="A2287" s="836">
        <v>9791027610624</v>
      </c>
      <c r="B2287" s="837" t="s">
        <v>3117</v>
      </c>
      <c r="C2287" s="816" t="s">
        <v>706</v>
      </c>
      <c r="D2287" s="801" t="s">
        <v>1963</v>
      </c>
      <c r="E2287" s="815" t="s">
        <v>3090</v>
      </c>
      <c r="F2287" s="815"/>
      <c r="G2287" s="838" t="s">
        <v>3415</v>
      </c>
      <c r="H2287" s="802">
        <f>VLOOKUP(A2287,'02.04.2024'!$A$2:$D$70989,3,FALSE)</f>
        <v>240</v>
      </c>
      <c r="I2287" s="807"/>
      <c r="J2287" s="807">
        <v>200</v>
      </c>
      <c r="K2287" s="818"/>
      <c r="L2287" s="804"/>
      <c r="M2287" s="804">
        <v>44692</v>
      </c>
      <c r="N2287" s="804"/>
      <c r="O2287" s="802">
        <v>9791027610624</v>
      </c>
      <c r="P2287" s="839" t="s">
        <v>3414</v>
      </c>
      <c r="Q2287" s="807">
        <v>8907057</v>
      </c>
      <c r="R2287" s="809">
        <v>12.5</v>
      </c>
      <c r="S2287" s="809">
        <f t="shared" si="361"/>
        <v>11.848341232227488</v>
      </c>
      <c r="T2287" s="821">
        <v>5.5E-2</v>
      </c>
      <c r="U2287" s="1086"/>
      <c r="V2287" s="811">
        <f t="shared" si="366"/>
        <v>0</v>
      </c>
      <c r="W2287" s="812">
        <f t="shared" si="364"/>
        <v>0</v>
      </c>
      <c r="X2287" s="402"/>
      <c r="Y2287" s="402"/>
      <c r="Z2287" s="402"/>
      <c r="AA2287" s="402"/>
      <c r="AB2287" s="402"/>
      <c r="AC2287" s="453">
        <f t="shared" si="367"/>
        <v>0</v>
      </c>
      <c r="AD2287" s="454">
        <f>IF($AC$2430&lt;85,AC2287,AC2287-(AC2287*'EN-TÊTE DÉLÉGUES'!$C$37))</f>
        <v>0</v>
      </c>
      <c r="AE2287" s="455">
        <f t="shared" si="365"/>
        <v>5.5E-2</v>
      </c>
      <c r="AF2287" s="456">
        <f t="shared" ref="AF2287:AF2350" si="368">+AD2287*AE2287</f>
        <v>0</v>
      </c>
      <c r="AG2287" s="457">
        <f t="shared" ref="AG2287:AG2350" si="369">+AD2287+AF2287</f>
        <v>0</v>
      </c>
    </row>
    <row r="2288" spans="1:36" s="408" customFormat="1" ht="12" customHeight="1" x14ac:dyDescent="0.15">
      <c r="A2288" s="836">
        <v>9791027609666</v>
      </c>
      <c r="B2288" s="837" t="s">
        <v>3117</v>
      </c>
      <c r="C2288" s="816" t="s">
        <v>706</v>
      </c>
      <c r="D2288" s="801" t="s">
        <v>1963</v>
      </c>
      <c r="E2288" s="815" t="s">
        <v>3090</v>
      </c>
      <c r="F2288" s="815" t="s">
        <v>4246</v>
      </c>
      <c r="G2288" s="838" t="s">
        <v>2389</v>
      </c>
      <c r="H2288" s="802">
        <f>VLOOKUP(A2288,'02.04.2024'!$A$2:$D$70989,3,FALSE)</f>
        <v>1528</v>
      </c>
      <c r="I2288" s="807"/>
      <c r="J2288" s="807">
        <v>200</v>
      </c>
      <c r="K2288" s="818"/>
      <c r="L2288" s="818"/>
      <c r="M2288" s="818">
        <v>44293</v>
      </c>
      <c r="N2288" s="804"/>
      <c r="O2288" s="802">
        <v>9791027609666</v>
      </c>
      <c r="P2288" s="839" t="s">
        <v>2388</v>
      </c>
      <c r="Q2288" s="802">
        <v>8822282</v>
      </c>
      <c r="R2288" s="809">
        <v>12.5</v>
      </c>
      <c r="S2288" s="809">
        <f t="shared" si="361"/>
        <v>11.848341232227488</v>
      </c>
      <c r="T2288" s="821">
        <v>5.5E-2</v>
      </c>
      <c r="U2288" s="1086"/>
      <c r="V2288" s="811">
        <f t="shared" si="366"/>
        <v>0</v>
      </c>
      <c r="W2288" s="812">
        <f t="shared" si="364"/>
        <v>0</v>
      </c>
      <c r="X2288" s="402"/>
      <c r="Y2288" s="402"/>
      <c r="Z2288" s="402"/>
      <c r="AA2288" s="402"/>
      <c r="AB2288" s="402"/>
      <c r="AC2288" s="403">
        <f t="shared" si="367"/>
        <v>0</v>
      </c>
      <c r="AD2288" s="404">
        <f>IF($AC$2430&lt;85,AC2288,AC2288-(AC2288*'EN-TÊTE DÉLÉGUES'!$C$37))</f>
        <v>0</v>
      </c>
      <c r="AE2288" s="405">
        <f t="shared" si="365"/>
        <v>5.5E-2</v>
      </c>
      <c r="AF2288" s="406">
        <f t="shared" si="368"/>
        <v>0</v>
      </c>
      <c r="AG2288" s="407">
        <f t="shared" si="369"/>
        <v>0</v>
      </c>
    </row>
    <row r="2289" spans="1:36" s="408" customFormat="1" ht="12" customHeight="1" x14ac:dyDescent="0.15">
      <c r="A2289" s="836">
        <v>9791027604005</v>
      </c>
      <c r="B2289" s="800" t="s">
        <v>3117</v>
      </c>
      <c r="C2289" s="816" t="s">
        <v>706</v>
      </c>
      <c r="D2289" s="801" t="s">
        <v>1963</v>
      </c>
      <c r="E2289" s="815" t="s">
        <v>3090</v>
      </c>
      <c r="F2289" s="815" t="s">
        <v>4246</v>
      </c>
      <c r="G2289" s="838" t="s">
        <v>1548</v>
      </c>
      <c r="H2289" s="802">
        <f>VLOOKUP(A2289,'02.04.2024'!$A$2:$D$70989,3,FALSE)</f>
        <v>1149</v>
      </c>
      <c r="I2289" s="807"/>
      <c r="J2289" s="807">
        <v>200</v>
      </c>
      <c r="K2289" s="818"/>
      <c r="L2289" s="804"/>
      <c r="M2289" s="804">
        <v>43166</v>
      </c>
      <c r="N2289" s="804"/>
      <c r="O2289" s="802">
        <v>9791027604005</v>
      </c>
      <c r="P2289" s="839" t="s">
        <v>956</v>
      </c>
      <c r="Q2289" s="807">
        <v>4877358</v>
      </c>
      <c r="R2289" s="809">
        <v>12.5</v>
      </c>
      <c r="S2289" s="809">
        <f t="shared" si="361"/>
        <v>11.848341232227488</v>
      </c>
      <c r="T2289" s="821">
        <v>5.5E-2</v>
      </c>
      <c r="U2289" s="1086"/>
      <c r="V2289" s="811">
        <f t="shared" si="366"/>
        <v>0</v>
      </c>
      <c r="W2289" s="812">
        <f t="shared" si="364"/>
        <v>0</v>
      </c>
      <c r="X2289" s="402"/>
      <c r="Y2289" s="402"/>
      <c r="Z2289" s="402"/>
      <c r="AA2289" s="402"/>
      <c r="AB2289" s="402"/>
      <c r="AC2289" s="421">
        <f t="shared" si="367"/>
        <v>0</v>
      </c>
      <c r="AD2289" s="422">
        <f>IF($AC$2430&lt;85,AC2289,AC2289-(AC2289*'EN-TÊTE DÉLÉGUES'!$C$37))</f>
        <v>0</v>
      </c>
      <c r="AE2289" s="423">
        <f t="shared" si="365"/>
        <v>5.5E-2</v>
      </c>
      <c r="AF2289" s="424">
        <f t="shared" si="368"/>
        <v>0</v>
      </c>
      <c r="AG2289" s="425">
        <f t="shared" si="369"/>
        <v>0</v>
      </c>
    </row>
    <row r="2290" spans="1:36" s="408" customFormat="1" ht="12" customHeight="1" x14ac:dyDescent="0.15">
      <c r="A2290" s="882">
        <v>9791027600670</v>
      </c>
      <c r="B2290" s="837" t="s">
        <v>3117</v>
      </c>
      <c r="C2290" s="883" t="s">
        <v>706</v>
      </c>
      <c r="D2290" s="884" t="s">
        <v>1963</v>
      </c>
      <c r="E2290" s="885" t="s">
        <v>3090</v>
      </c>
      <c r="F2290" s="815" t="s">
        <v>4246</v>
      </c>
      <c r="G2290" s="886" t="s">
        <v>1546</v>
      </c>
      <c r="H2290" s="802">
        <f>VLOOKUP(A2290,'02.04.2024'!$A$2:$D$70989,3,FALSE)</f>
        <v>3715</v>
      </c>
      <c r="I2290" s="887"/>
      <c r="J2290" s="807">
        <v>200</v>
      </c>
      <c r="K2290" s="818"/>
      <c r="L2290" s="818"/>
      <c r="M2290" s="818">
        <v>42102</v>
      </c>
      <c r="N2290" s="888"/>
      <c r="O2290" s="889">
        <v>9791027600670</v>
      </c>
      <c r="P2290" s="890" t="s">
        <v>955</v>
      </c>
      <c r="Q2290" s="889">
        <v>3200116</v>
      </c>
      <c r="R2290" s="809">
        <v>12.5</v>
      </c>
      <c r="S2290" s="809">
        <f t="shared" ref="S2290:S2353" si="370">R2290/(1+T2290)</f>
        <v>11.848341232227488</v>
      </c>
      <c r="T2290" s="821">
        <v>5.5E-2</v>
      </c>
      <c r="U2290" s="1086"/>
      <c r="V2290" s="811">
        <f t="shared" si="366"/>
        <v>0</v>
      </c>
      <c r="W2290" s="812">
        <f t="shared" si="364"/>
        <v>0</v>
      </c>
      <c r="X2290" s="402"/>
      <c r="Y2290" s="402"/>
      <c r="Z2290" s="402"/>
      <c r="AA2290" s="402"/>
      <c r="AB2290" s="402"/>
      <c r="AC2290" s="403">
        <f t="shared" si="367"/>
        <v>0</v>
      </c>
      <c r="AD2290" s="404">
        <f>IF($AC$2430&lt;85,AC2290,AC2290-(AC2290*'EN-TÊTE DÉLÉGUES'!$C$37))</f>
        <v>0</v>
      </c>
      <c r="AE2290" s="405">
        <f t="shared" si="365"/>
        <v>5.5E-2</v>
      </c>
      <c r="AF2290" s="406">
        <f t="shared" si="368"/>
        <v>0</v>
      </c>
      <c r="AG2290" s="407">
        <f t="shared" si="369"/>
        <v>0</v>
      </c>
    </row>
    <row r="2291" spans="1:36" s="408" customFormat="1" ht="12" customHeight="1" x14ac:dyDescent="0.15">
      <c r="A2291" s="836">
        <v>9791027606443</v>
      </c>
      <c r="B2291" s="837" t="s">
        <v>4144</v>
      </c>
      <c r="C2291" s="816" t="s">
        <v>706</v>
      </c>
      <c r="D2291" s="801" t="s">
        <v>1963</v>
      </c>
      <c r="E2291" s="815" t="s">
        <v>3090</v>
      </c>
      <c r="F2291" s="815" t="s">
        <v>4246</v>
      </c>
      <c r="G2291" s="838" t="s">
        <v>1549</v>
      </c>
      <c r="H2291" s="802">
        <f>VLOOKUP(A2291,'02.04.2024'!$A$2:$D$70989,3,FALSE)</f>
        <v>209</v>
      </c>
      <c r="I2291" s="807"/>
      <c r="J2291" s="807">
        <v>200</v>
      </c>
      <c r="K2291" s="878">
        <v>45413</v>
      </c>
      <c r="L2291" s="818"/>
      <c r="M2291" s="818">
        <v>43516</v>
      </c>
      <c r="N2291" s="818"/>
      <c r="O2291" s="802">
        <v>9791027606443</v>
      </c>
      <c r="P2291" s="839" t="s">
        <v>1178</v>
      </c>
      <c r="Q2291" s="807">
        <v>6936479</v>
      </c>
      <c r="R2291" s="809">
        <v>12.5</v>
      </c>
      <c r="S2291" s="809">
        <f t="shared" si="370"/>
        <v>11.848341232227488</v>
      </c>
      <c r="T2291" s="821">
        <v>5.5E-2</v>
      </c>
      <c r="U2291" s="1086"/>
      <c r="V2291" s="811">
        <f t="shared" si="366"/>
        <v>0</v>
      </c>
      <c r="W2291" s="812">
        <f t="shared" si="364"/>
        <v>0</v>
      </c>
      <c r="X2291" s="402"/>
      <c r="Y2291" s="402"/>
      <c r="Z2291" s="402"/>
      <c r="AA2291" s="402"/>
      <c r="AB2291" s="402"/>
      <c r="AC2291" s="403">
        <f t="shared" si="367"/>
        <v>0</v>
      </c>
      <c r="AD2291" s="404">
        <f>IF($AC$2430&lt;85,AC2291,AC2291-(AC2291*'EN-TÊTE DÉLÉGUES'!$C$37))</f>
        <v>0</v>
      </c>
      <c r="AE2291" s="405">
        <f t="shared" si="365"/>
        <v>5.5E-2</v>
      </c>
      <c r="AF2291" s="406">
        <f t="shared" si="368"/>
        <v>0</v>
      </c>
      <c r="AG2291" s="407">
        <f t="shared" si="369"/>
        <v>0</v>
      </c>
    </row>
    <row r="2292" spans="1:36" s="408" customFormat="1" ht="12" customHeight="1" x14ac:dyDescent="0.15">
      <c r="A2292" s="836">
        <v>9791027602681</v>
      </c>
      <c r="B2292" s="837" t="s">
        <v>4144</v>
      </c>
      <c r="C2292" s="816" t="s">
        <v>706</v>
      </c>
      <c r="D2292" s="801" t="s">
        <v>1963</v>
      </c>
      <c r="E2292" s="815" t="s">
        <v>3090</v>
      </c>
      <c r="F2292" s="815" t="s">
        <v>4246</v>
      </c>
      <c r="G2292" s="838" t="s">
        <v>1547</v>
      </c>
      <c r="H2292" s="802">
        <f>VLOOKUP(A2292,'02.04.2024'!$A$2:$D$70989,3,FALSE)</f>
        <v>110</v>
      </c>
      <c r="I2292" s="807"/>
      <c r="J2292" s="807">
        <v>200</v>
      </c>
      <c r="K2292" s="878">
        <v>45474</v>
      </c>
      <c r="L2292" s="804"/>
      <c r="M2292" s="804">
        <v>42760</v>
      </c>
      <c r="N2292" s="804"/>
      <c r="O2292" s="802">
        <v>9791027602681</v>
      </c>
      <c r="P2292" s="839" t="s">
        <v>954</v>
      </c>
      <c r="Q2292" s="807">
        <v>7743669</v>
      </c>
      <c r="R2292" s="809">
        <v>12.5</v>
      </c>
      <c r="S2292" s="809">
        <f t="shared" si="370"/>
        <v>11.848341232227488</v>
      </c>
      <c r="T2292" s="821">
        <v>5.5E-2</v>
      </c>
      <c r="U2292" s="1086"/>
      <c r="V2292" s="811">
        <f t="shared" si="366"/>
        <v>0</v>
      </c>
      <c r="W2292" s="812">
        <f t="shared" si="364"/>
        <v>0</v>
      </c>
      <c r="X2292" s="402"/>
      <c r="Y2292" s="402"/>
      <c r="Z2292" s="402"/>
      <c r="AA2292" s="402"/>
      <c r="AB2292" s="402"/>
      <c r="AC2292" s="403">
        <f t="shared" si="367"/>
        <v>0</v>
      </c>
      <c r="AD2292" s="404">
        <f>IF($AC$2430&lt;85,AC2292,AC2292-(AC2292*'EN-TÊTE DÉLÉGUES'!$C$37))</f>
        <v>0</v>
      </c>
      <c r="AE2292" s="405">
        <f t="shared" si="365"/>
        <v>5.5E-2</v>
      </c>
      <c r="AF2292" s="406">
        <f t="shared" si="368"/>
        <v>0</v>
      </c>
      <c r="AG2292" s="407">
        <f t="shared" si="369"/>
        <v>0</v>
      </c>
    </row>
    <row r="2293" spans="1:36" s="446" customFormat="1" ht="12" customHeight="1" x14ac:dyDescent="0.15">
      <c r="A2293" s="840">
        <v>9791027611867</v>
      </c>
      <c r="B2293" s="841" t="s">
        <v>3117</v>
      </c>
      <c r="C2293" s="844" t="s">
        <v>706</v>
      </c>
      <c r="D2293" s="843" t="s">
        <v>1963</v>
      </c>
      <c r="E2293" s="877" t="s">
        <v>3090</v>
      </c>
      <c r="F2293" s="843" t="s">
        <v>4246</v>
      </c>
      <c r="G2293" s="845" t="s">
        <v>4248</v>
      </c>
      <c r="H2293" s="846">
        <f>VLOOKUP(A2293,'02.04.2024'!$A$2:$D$70989,3,FALSE)</f>
        <v>1448</v>
      </c>
      <c r="I2293" s="847"/>
      <c r="J2293" s="847">
        <v>200</v>
      </c>
      <c r="K2293" s="848"/>
      <c r="L2293" s="848"/>
      <c r="M2293" s="848">
        <v>45084</v>
      </c>
      <c r="N2293" s="849" t="s">
        <v>1811</v>
      </c>
      <c r="O2293" s="849">
        <v>9791027611867</v>
      </c>
      <c r="P2293" s="849" t="s">
        <v>4247</v>
      </c>
      <c r="Q2293" s="850">
        <v>2956259</v>
      </c>
      <c r="R2293" s="851">
        <v>12.5</v>
      </c>
      <c r="S2293" s="851">
        <f t="shared" si="370"/>
        <v>11.848341232227488</v>
      </c>
      <c r="T2293" s="867">
        <v>5.5E-2</v>
      </c>
      <c r="U2293" s="1088"/>
      <c r="V2293" s="853">
        <f t="shared" si="366"/>
        <v>0</v>
      </c>
      <c r="W2293" s="854">
        <f t="shared" si="364"/>
        <v>0</v>
      </c>
      <c r="X2293" s="440"/>
      <c r="Y2293" s="440"/>
      <c r="Z2293" s="440"/>
      <c r="AA2293" s="440"/>
      <c r="AB2293" s="440"/>
      <c r="AC2293" s="441">
        <f t="shared" si="367"/>
        <v>0</v>
      </c>
      <c r="AD2293" s="442">
        <f>IF($AC$2430&lt;85,AC2293,AC2293-(AC2293*'EN-TÊTE DÉLÉGUES'!$C$37))</f>
        <v>0</v>
      </c>
      <c r="AE2293" s="443">
        <f t="shared" si="365"/>
        <v>5.5E-2</v>
      </c>
      <c r="AF2293" s="444">
        <f t="shared" si="368"/>
        <v>0</v>
      </c>
      <c r="AG2293" s="445">
        <f t="shared" si="369"/>
        <v>0</v>
      </c>
    </row>
    <row r="2294" spans="1:36" ht="12" customHeight="1" x14ac:dyDescent="0.15">
      <c r="A2294" s="169">
        <v>9791027612529</v>
      </c>
      <c r="B2294" s="229" t="s">
        <v>3117</v>
      </c>
      <c r="C2294" s="317" t="s">
        <v>706</v>
      </c>
      <c r="D2294" s="231" t="s">
        <v>1963</v>
      </c>
      <c r="E2294" s="123" t="s">
        <v>3090</v>
      </c>
      <c r="F2294" s="317" t="s">
        <v>4246</v>
      </c>
      <c r="G2294" s="123" t="s">
        <v>5089</v>
      </c>
      <c r="H2294" s="229">
        <f>VLOOKUP(A2294,'02.04.2024'!$A$2:$D$70989,3,FALSE)</f>
        <v>0</v>
      </c>
      <c r="I2294" s="229"/>
      <c r="J2294" s="184">
        <v>100</v>
      </c>
      <c r="K2294" s="122"/>
      <c r="L2294" s="122">
        <v>45392</v>
      </c>
      <c r="M2294" s="122"/>
      <c r="N2294" s="122" t="s">
        <v>1811</v>
      </c>
      <c r="O2294" s="170">
        <v>9791027612529</v>
      </c>
      <c r="P2294" s="170" t="s">
        <v>5090</v>
      </c>
      <c r="Q2294" s="170">
        <v>4430055</v>
      </c>
      <c r="R2294" s="342">
        <v>12.5</v>
      </c>
      <c r="S2294" s="126">
        <f t="shared" si="370"/>
        <v>11.848341232227488</v>
      </c>
      <c r="T2294" s="372">
        <v>5.5E-2</v>
      </c>
      <c r="U2294" s="1086"/>
      <c r="V2294" s="242">
        <f t="shared" si="366"/>
        <v>0</v>
      </c>
      <c r="W2294" s="243">
        <f t="shared" si="364"/>
        <v>0</v>
      </c>
      <c r="AC2294" s="441">
        <f t="shared" si="367"/>
        <v>0</v>
      </c>
      <c r="AD2294" s="442">
        <f>IF($AC$2430&lt;85,AC2294,AC2294-(AC2294*'EN-TÊTE DÉLÉGUES'!$C$37))</f>
        <v>0</v>
      </c>
      <c r="AE2294" s="443">
        <f t="shared" si="365"/>
        <v>5.5E-2</v>
      </c>
      <c r="AF2294" s="444">
        <f t="shared" si="368"/>
        <v>0</v>
      </c>
      <c r="AG2294" s="445">
        <f t="shared" si="369"/>
        <v>0</v>
      </c>
      <c r="AH2294" s="447"/>
      <c r="AI2294" s="447"/>
      <c r="AJ2294" s="447"/>
    </row>
    <row r="2295" spans="1:36" s="408" customFormat="1" ht="12" customHeight="1" x14ac:dyDescent="0.15">
      <c r="A2295" s="813">
        <v>9791027610860</v>
      </c>
      <c r="B2295" s="800" t="s">
        <v>4144</v>
      </c>
      <c r="C2295" s="814" t="s">
        <v>706</v>
      </c>
      <c r="D2295" s="801" t="s">
        <v>1963</v>
      </c>
      <c r="E2295" s="816" t="s">
        <v>3090</v>
      </c>
      <c r="F2295" s="816"/>
      <c r="G2295" s="816" t="s">
        <v>3749</v>
      </c>
      <c r="H2295" s="802">
        <f>VLOOKUP(A2295,'02.04.2024'!$A$2:$D$70989,3,FALSE)</f>
        <v>2323</v>
      </c>
      <c r="I2295" s="802"/>
      <c r="J2295" s="817">
        <v>200</v>
      </c>
      <c r="K2295" s="818"/>
      <c r="L2295" s="818"/>
      <c r="M2295" s="818">
        <v>44846</v>
      </c>
      <c r="N2295" s="818"/>
      <c r="O2295" s="819">
        <v>9791027610860</v>
      </c>
      <c r="P2295" s="819" t="s">
        <v>3750</v>
      </c>
      <c r="Q2295" s="819">
        <v>2245844</v>
      </c>
      <c r="R2295" s="820">
        <v>12.9</v>
      </c>
      <c r="S2295" s="809">
        <f t="shared" si="370"/>
        <v>12.227488151658768</v>
      </c>
      <c r="T2295" s="821">
        <v>5.5E-2</v>
      </c>
      <c r="U2295" s="1086"/>
      <c r="V2295" s="811">
        <f t="shared" si="366"/>
        <v>0</v>
      </c>
      <c r="W2295" s="812">
        <f t="shared" si="364"/>
        <v>0</v>
      </c>
      <c r="X2295" s="491"/>
      <c r="Y2295" s="402"/>
      <c r="Z2295" s="402"/>
      <c r="AA2295" s="402"/>
      <c r="AB2295" s="402"/>
      <c r="AC2295" s="453">
        <f t="shared" si="367"/>
        <v>0</v>
      </c>
      <c r="AD2295" s="454">
        <f>IF($AC$2430&lt;85,AC2295,AC2295-(AC2295*'EN-TÊTE DÉLÉGUES'!$C$37))</f>
        <v>0</v>
      </c>
      <c r="AE2295" s="455">
        <f t="shared" si="365"/>
        <v>5.5E-2</v>
      </c>
      <c r="AF2295" s="456">
        <f t="shared" si="368"/>
        <v>0</v>
      </c>
      <c r="AG2295" s="457">
        <f t="shared" si="369"/>
        <v>0</v>
      </c>
      <c r="AH2295" s="492"/>
    </row>
    <row r="2296" spans="1:36" s="747" customFormat="1" ht="12" customHeight="1" x14ac:dyDescent="0.15">
      <c r="A2296" s="822">
        <v>9791027611072</v>
      </c>
      <c r="B2296" s="823" t="s">
        <v>4144</v>
      </c>
      <c r="C2296" s="856" t="s">
        <v>706</v>
      </c>
      <c r="D2296" s="824" t="s">
        <v>1963</v>
      </c>
      <c r="E2296" s="858" t="s">
        <v>3090</v>
      </c>
      <c r="F2296" s="824"/>
      <c r="G2296" s="858" t="s">
        <v>3855</v>
      </c>
      <c r="H2296" s="825">
        <f>VLOOKUP(A2296,'02.04.2024'!$A$2:$D$70989,3,FALSE)</f>
        <v>0</v>
      </c>
      <c r="I2296" s="826" t="s">
        <v>377</v>
      </c>
      <c r="J2296" s="826">
        <v>300</v>
      </c>
      <c r="K2296" s="827"/>
      <c r="L2296" s="827"/>
      <c r="M2296" s="828">
        <v>44846</v>
      </c>
      <c r="N2296" s="828"/>
      <c r="O2296" s="825">
        <v>9791027611072</v>
      </c>
      <c r="P2296" s="829" t="s">
        <v>3856</v>
      </c>
      <c r="Q2296" s="830">
        <v>5128923</v>
      </c>
      <c r="R2296" s="831">
        <v>18.5</v>
      </c>
      <c r="S2296" s="832">
        <f t="shared" si="370"/>
        <v>17.535545023696685</v>
      </c>
      <c r="T2296" s="833">
        <v>5.5E-2</v>
      </c>
      <c r="U2296" s="1087"/>
      <c r="V2296" s="834">
        <f t="shared" si="366"/>
        <v>0</v>
      </c>
      <c r="W2296" s="835">
        <f t="shared" si="364"/>
        <v>0</v>
      </c>
      <c r="AC2296" s="453">
        <f t="shared" si="367"/>
        <v>0</v>
      </c>
      <c r="AD2296" s="454">
        <f>IF($AC$2430&lt;85,AC2296,AC2296-(AC2296*'EN-TÊTE DÉLÉGUES'!$C$37))</f>
        <v>0</v>
      </c>
      <c r="AE2296" s="455">
        <f t="shared" si="365"/>
        <v>5.5E-2</v>
      </c>
      <c r="AF2296" s="456">
        <f t="shared" si="368"/>
        <v>0</v>
      </c>
      <c r="AG2296" s="457">
        <f t="shared" si="369"/>
        <v>0</v>
      </c>
    </row>
    <row r="2297" spans="1:36" s="408" customFormat="1" ht="12" customHeight="1" x14ac:dyDescent="0.15">
      <c r="A2297" s="836">
        <v>9791027608515</v>
      </c>
      <c r="B2297" s="800" t="s">
        <v>3118</v>
      </c>
      <c r="C2297" s="816" t="s">
        <v>727</v>
      </c>
      <c r="D2297" s="801" t="s">
        <v>1963</v>
      </c>
      <c r="E2297" s="814" t="s">
        <v>3854</v>
      </c>
      <c r="F2297" s="815"/>
      <c r="G2297" s="838" t="s">
        <v>3088</v>
      </c>
      <c r="H2297" s="802">
        <f>VLOOKUP(A2297,'02.04.2024'!$A$2:$D$70989,3,FALSE)</f>
        <v>68</v>
      </c>
      <c r="I2297" s="807"/>
      <c r="J2297" s="807">
        <v>200</v>
      </c>
      <c r="K2297" s="818"/>
      <c r="L2297" s="804"/>
      <c r="M2297" s="818">
        <v>44237</v>
      </c>
      <c r="N2297" s="804"/>
      <c r="O2297" s="802">
        <v>9791027608515</v>
      </c>
      <c r="P2297" s="839" t="s">
        <v>2356</v>
      </c>
      <c r="Q2297" s="807">
        <v>1177270</v>
      </c>
      <c r="R2297" s="809">
        <v>12</v>
      </c>
      <c r="S2297" s="809">
        <f t="shared" si="370"/>
        <v>11.374407582938389</v>
      </c>
      <c r="T2297" s="821">
        <v>5.5E-2</v>
      </c>
      <c r="U2297" s="1086"/>
      <c r="V2297" s="811">
        <f t="shared" si="366"/>
        <v>0</v>
      </c>
      <c r="W2297" s="812">
        <f t="shared" si="364"/>
        <v>0</v>
      </c>
      <c r="X2297" s="402"/>
      <c r="Y2297" s="402"/>
      <c r="Z2297" s="402"/>
      <c r="AA2297" s="402"/>
      <c r="AB2297" s="402"/>
      <c r="AC2297" s="403">
        <f t="shared" si="367"/>
        <v>0</v>
      </c>
      <c r="AD2297" s="404">
        <f>IF($AC$2430&lt;85,AC2297,AC2297-(AC2297*'EN-TÊTE DÉLÉGUES'!$C$37))</f>
        <v>0</v>
      </c>
      <c r="AE2297" s="405">
        <f t="shared" si="365"/>
        <v>5.5E-2</v>
      </c>
      <c r="AF2297" s="406">
        <f t="shared" si="368"/>
        <v>0</v>
      </c>
      <c r="AG2297" s="407">
        <f t="shared" si="369"/>
        <v>0</v>
      </c>
    </row>
    <row r="2298" spans="1:36" s="446" customFormat="1" ht="12" customHeight="1" x14ac:dyDescent="0.15">
      <c r="A2298" s="840">
        <v>9791027611454</v>
      </c>
      <c r="B2298" s="866" t="s">
        <v>3118</v>
      </c>
      <c r="C2298" s="842" t="s">
        <v>706</v>
      </c>
      <c r="D2298" s="843" t="s">
        <v>1963</v>
      </c>
      <c r="E2298" s="844" t="s">
        <v>3854</v>
      </c>
      <c r="F2298" s="843"/>
      <c r="G2298" s="845" t="s">
        <v>4250</v>
      </c>
      <c r="H2298" s="846">
        <f>VLOOKUP(A2298,'02.04.2024'!$A$2:$D$70989,3,FALSE)</f>
        <v>2675</v>
      </c>
      <c r="I2298" s="847"/>
      <c r="J2298" s="847">
        <v>200</v>
      </c>
      <c r="K2298" s="848"/>
      <c r="L2298" s="848"/>
      <c r="M2298" s="848">
        <v>45070</v>
      </c>
      <c r="N2298" s="849" t="s">
        <v>1811</v>
      </c>
      <c r="O2298" s="849">
        <v>9791027611454</v>
      </c>
      <c r="P2298" s="849" t="s">
        <v>4249</v>
      </c>
      <c r="Q2298" s="850">
        <v>8189352</v>
      </c>
      <c r="R2298" s="851">
        <v>12</v>
      </c>
      <c r="S2298" s="851">
        <f t="shared" si="370"/>
        <v>11.374407582938389</v>
      </c>
      <c r="T2298" s="867">
        <v>5.5E-2</v>
      </c>
      <c r="U2298" s="1088"/>
      <c r="V2298" s="853">
        <f t="shared" si="366"/>
        <v>0</v>
      </c>
      <c r="W2298" s="854">
        <f t="shared" si="364"/>
        <v>0</v>
      </c>
      <c r="X2298" s="440"/>
      <c r="Y2298" s="440"/>
      <c r="Z2298" s="440"/>
      <c r="AA2298" s="440"/>
      <c r="AB2298" s="440"/>
      <c r="AC2298" s="453">
        <f t="shared" si="367"/>
        <v>0</v>
      </c>
      <c r="AD2298" s="454">
        <f>IF($AC$2430&lt;85,AC2298,AC2298-(AC2298*'EN-TÊTE DÉLÉGUES'!$C$37))</f>
        <v>0</v>
      </c>
      <c r="AE2298" s="455">
        <f t="shared" si="365"/>
        <v>5.5E-2</v>
      </c>
      <c r="AF2298" s="456">
        <f t="shared" si="368"/>
        <v>0</v>
      </c>
      <c r="AG2298" s="457">
        <f t="shared" si="369"/>
        <v>0</v>
      </c>
    </row>
    <row r="2299" spans="1:36" s="446" customFormat="1" ht="12" customHeight="1" x14ac:dyDescent="0.15">
      <c r="A2299" s="840">
        <v>9791027611805</v>
      </c>
      <c r="B2299" s="866" t="s">
        <v>3118</v>
      </c>
      <c r="C2299" s="842" t="s">
        <v>706</v>
      </c>
      <c r="D2299" s="843" t="s">
        <v>1963</v>
      </c>
      <c r="E2299" s="844" t="s">
        <v>3854</v>
      </c>
      <c r="F2299" s="843"/>
      <c r="G2299" s="845" t="s">
        <v>4666</v>
      </c>
      <c r="H2299" s="846">
        <f>VLOOKUP(A2299,'02.04.2024'!$A$2:$D$70989,3,FALSE)</f>
        <v>934</v>
      </c>
      <c r="I2299" s="847"/>
      <c r="J2299" s="847">
        <v>200</v>
      </c>
      <c r="K2299" s="848"/>
      <c r="L2299" s="848"/>
      <c r="M2299" s="848">
        <v>45210</v>
      </c>
      <c r="N2299" s="849" t="s">
        <v>1811</v>
      </c>
      <c r="O2299" s="849">
        <v>9791027611805</v>
      </c>
      <c r="P2299" s="849" t="s">
        <v>4667</v>
      </c>
      <c r="Q2299" s="850">
        <v>2531356</v>
      </c>
      <c r="R2299" s="851">
        <v>12.5</v>
      </c>
      <c r="S2299" s="851">
        <f t="shared" si="370"/>
        <v>11.848341232227488</v>
      </c>
      <c r="T2299" s="867">
        <v>5.5E-2</v>
      </c>
      <c r="U2299" s="1088"/>
      <c r="V2299" s="853">
        <f t="shared" si="366"/>
        <v>0</v>
      </c>
      <c r="W2299" s="854">
        <f t="shared" si="364"/>
        <v>0</v>
      </c>
      <c r="X2299" s="440"/>
      <c r="Y2299" s="440"/>
      <c r="Z2299" s="440"/>
      <c r="AA2299" s="440"/>
      <c r="AB2299" s="440"/>
      <c r="AC2299" s="441">
        <f t="shared" si="367"/>
        <v>0</v>
      </c>
      <c r="AD2299" s="442">
        <f>IF($AC$2430&lt;85,AC2299,AC2299-(AC2299*'EN-TÊTE DÉLÉGUES'!$C$37))</f>
        <v>0</v>
      </c>
      <c r="AE2299" s="443">
        <f t="shared" si="365"/>
        <v>5.5E-2</v>
      </c>
      <c r="AF2299" s="444">
        <f t="shared" si="368"/>
        <v>0</v>
      </c>
      <c r="AG2299" s="445">
        <f t="shared" si="369"/>
        <v>0</v>
      </c>
    </row>
    <row r="2300" spans="1:36" s="446" customFormat="1" ht="12" customHeight="1" x14ac:dyDescent="0.15">
      <c r="A2300" s="840">
        <v>9791027612437</v>
      </c>
      <c r="B2300" s="866" t="s">
        <v>3118</v>
      </c>
      <c r="C2300" s="875" t="s">
        <v>706</v>
      </c>
      <c r="D2300" s="876" t="s">
        <v>1963</v>
      </c>
      <c r="E2300" s="844" t="s">
        <v>3854</v>
      </c>
      <c r="F2300" s="844"/>
      <c r="G2300" s="844" t="s">
        <v>4913</v>
      </c>
      <c r="H2300" s="846">
        <f>VLOOKUP(A2300,'02.04.2024'!$A$2:$D$70989,3,FALSE)</f>
        <v>1671</v>
      </c>
      <c r="I2300" s="846"/>
      <c r="J2300" s="847">
        <v>200</v>
      </c>
      <c r="K2300" s="848"/>
      <c r="L2300" s="848"/>
      <c r="M2300" s="848">
        <v>45294</v>
      </c>
      <c r="N2300" s="848" t="s">
        <v>1811</v>
      </c>
      <c r="O2300" s="849">
        <v>9791027612437</v>
      </c>
      <c r="P2300" s="849" t="s">
        <v>4914</v>
      </c>
      <c r="Q2300" s="849">
        <v>3158456</v>
      </c>
      <c r="R2300" s="864">
        <v>12.9</v>
      </c>
      <c r="S2300" s="851">
        <f t="shared" si="370"/>
        <v>12.227488151658768</v>
      </c>
      <c r="T2300" s="865">
        <v>5.5E-2</v>
      </c>
      <c r="U2300" s="1088"/>
      <c r="V2300" s="853">
        <f t="shared" si="366"/>
        <v>0</v>
      </c>
      <c r="W2300" s="854">
        <f t="shared" si="364"/>
        <v>0</v>
      </c>
      <c r="X2300" s="440"/>
      <c r="Y2300" s="440"/>
      <c r="Z2300" s="440"/>
      <c r="AA2300" s="440"/>
      <c r="AB2300" s="440"/>
      <c r="AC2300" s="441">
        <f t="shared" si="367"/>
        <v>0</v>
      </c>
      <c r="AD2300" s="442">
        <f>IF($AC$2430&lt;85,AC2300,AC2300-(AC2300*'EN-TÊTE DÉLÉGUES'!$C$37))</f>
        <v>0</v>
      </c>
      <c r="AE2300" s="443">
        <f t="shared" si="365"/>
        <v>5.5E-2</v>
      </c>
      <c r="AF2300" s="444">
        <f t="shared" si="368"/>
        <v>0</v>
      </c>
      <c r="AG2300" s="445">
        <f t="shared" si="369"/>
        <v>0</v>
      </c>
    </row>
    <row r="2301" spans="1:36" s="408" customFormat="1" ht="12" customHeight="1" x14ac:dyDescent="0.15">
      <c r="A2301" s="836">
        <v>9791027608928</v>
      </c>
      <c r="B2301" s="800" t="s">
        <v>3118</v>
      </c>
      <c r="C2301" s="814" t="s">
        <v>727</v>
      </c>
      <c r="D2301" s="816" t="s">
        <v>1963</v>
      </c>
      <c r="E2301" s="816" t="s">
        <v>4143</v>
      </c>
      <c r="F2301" s="815" t="s">
        <v>5096</v>
      </c>
      <c r="G2301" s="838" t="s">
        <v>2650</v>
      </c>
      <c r="H2301" s="802">
        <f>VLOOKUP(A2301,'02.04.2024'!$A$2:$D$70989,3,FALSE)</f>
        <v>1505</v>
      </c>
      <c r="I2301" s="807"/>
      <c r="J2301" s="807">
        <v>200</v>
      </c>
      <c r="K2301" s="818"/>
      <c r="L2301" s="804"/>
      <c r="M2301" s="804">
        <v>44433</v>
      </c>
      <c r="N2301" s="804"/>
      <c r="O2301" s="802">
        <v>9791027608928</v>
      </c>
      <c r="P2301" s="839" t="s">
        <v>2647</v>
      </c>
      <c r="Q2301" s="807">
        <v>4384719</v>
      </c>
      <c r="R2301" s="809">
        <v>9</v>
      </c>
      <c r="S2301" s="809">
        <f t="shared" si="370"/>
        <v>8.5308056872037916</v>
      </c>
      <c r="T2301" s="821">
        <v>5.5E-2</v>
      </c>
      <c r="U2301" s="1086"/>
      <c r="V2301" s="811">
        <f t="shared" si="366"/>
        <v>0</v>
      </c>
      <c r="W2301" s="812">
        <f t="shared" si="364"/>
        <v>0</v>
      </c>
      <c r="X2301" s="402"/>
      <c r="Y2301" s="402"/>
      <c r="Z2301" s="402"/>
      <c r="AA2301" s="402"/>
      <c r="AB2301" s="402"/>
      <c r="AC2301" s="403">
        <f t="shared" si="367"/>
        <v>0</v>
      </c>
      <c r="AD2301" s="404">
        <f>IF($AC$2430&lt;85,AC2301,AC2301-(AC2301*'EN-TÊTE DÉLÉGUES'!$C$37))</f>
        <v>0</v>
      </c>
      <c r="AE2301" s="405">
        <f t="shared" si="365"/>
        <v>5.5E-2</v>
      </c>
      <c r="AF2301" s="406">
        <f t="shared" si="368"/>
        <v>0</v>
      </c>
      <c r="AG2301" s="407">
        <f t="shared" si="369"/>
        <v>0</v>
      </c>
    </row>
    <row r="2302" spans="1:36" ht="12" customHeight="1" x14ac:dyDescent="0.15">
      <c r="A2302" s="169">
        <v>9791027612130</v>
      </c>
      <c r="B2302" s="229" t="s">
        <v>3118</v>
      </c>
      <c r="C2302" s="317" t="s">
        <v>727</v>
      </c>
      <c r="D2302" s="231" t="s">
        <v>1963</v>
      </c>
      <c r="E2302" s="123" t="s">
        <v>4143</v>
      </c>
      <c r="F2302" s="317" t="s">
        <v>5096</v>
      </c>
      <c r="G2302" s="123" t="s">
        <v>5097</v>
      </c>
      <c r="H2302" s="229">
        <f>VLOOKUP(A2302,'02.04.2024'!$A$2:$D$70989,3,FALSE)</f>
        <v>0</v>
      </c>
      <c r="I2302" s="229"/>
      <c r="J2302" s="184">
        <v>100</v>
      </c>
      <c r="K2302" s="122"/>
      <c r="L2302" s="122">
        <v>45427</v>
      </c>
      <c r="M2302" s="122"/>
      <c r="N2302" s="122" t="s">
        <v>1811</v>
      </c>
      <c r="O2302" s="170">
        <v>9791027612130</v>
      </c>
      <c r="P2302" s="170" t="s">
        <v>5098</v>
      </c>
      <c r="Q2302" s="170">
        <v>7251915</v>
      </c>
      <c r="R2302" s="342">
        <v>9.9</v>
      </c>
      <c r="S2302" s="126">
        <f t="shared" si="370"/>
        <v>9.3838862559241711</v>
      </c>
      <c r="T2302" s="372">
        <v>5.5E-2</v>
      </c>
      <c r="U2302" s="1086"/>
      <c r="V2302" s="242">
        <f>AC2302</f>
        <v>0</v>
      </c>
      <c r="W2302" s="243">
        <f t="shared" si="364"/>
        <v>0</v>
      </c>
      <c r="AC2302" s="441">
        <f>W2302/(1+AE2302)</f>
        <v>0</v>
      </c>
      <c r="AD2302" s="442">
        <f>IF($AC$2430&lt;85,AC2302,AC2302-(AC2302*'EN-TÊTE DÉLÉGUES'!$C$37))</f>
        <v>0</v>
      </c>
      <c r="AE2302" s="443">
        <f t="shared" si="365"/>
        <v>5.5E-2</v>
      </c>
      <c r="AF2302" s="445">
        <f>+AD2302*AE2302</f>
        <v>0</v>
      </c>
      <c r="AG2302" s="445">
        <f>+AD2302+AF2302</f>
        <v>0</v>
      </c>
      <c r="AH2302" s="447"/>
      <c r="AI2302" s="447"/>
      <c r="AJ2302" s="447"/>
    </row>
    <row r="2303" spans="1:36" s="509" customFormat="1" ht="12" customHeight="1" x14ac:dyDescent="0.15">
      <c r="A2303" s="855">
        <v>9791027602643</v>
      </c>
      <c r="B2303" s="871" t="s">
        <v>3118</v>
      </c>
      <c r="C2303" s="858" t="s">
        <v>706</v>
      </c>
      <c r="D2303" s="824" t="s">
        <v>1963</v>
      </c>
      <c r="E2303" s="856" t="s">
        <v>4143</v>
      </c>
      <c r="F2303" s="857"/>
      <c r="G2303" s="859" t="s">
        <v>1550</v>
      </c>
      <c r="H2303" s="825">
        <f>VLOOKUP(A2303,'02.04.2024'!$A$2:$D$70989,3,FALSE)</f>
        <v>-1</v>
      </c>
      <c r="I2303" s="830" t="s">
        <v>377</v>
      </c>
      <c r="J2303" s="830">
        <v>300</v>
      </c>
      <c r="K2303" s="860"/>
      <c r="L2303" s="827"/>
      <c r="M2303" s="827">
        <v>43033</v>
      </c>
      <c r="N2303" s="827"/>
      <c r="O2303" s="825">
        <v>9791027602643</v>
      </c>
      <c r="P2303" s="861" t="s">
        <v>957</v>
      </c>
      <c r="Q2303" s="830">
        <v>7837788</v>
      </c>
      <c r="R2303" s="832">
        <v>9.9499999999999993</v>
      </c>
      <c r="S2303" s="832">
        <f t="shared" si="370"/>
        <v>9.4312796208530809</v>
      </c>
      <c r="T2303" s="862">
        <v>5.5E-2</v>
      </c>
      <c r="U2303" s="1087"/>
      <c r="V2303" s="834">
        <f t="shared" si="366"/>
        <v>0</v>
      </c>
      <c r="W2303" s="835">
        <f t="shared" si="364"/>
        <v>0</v>
      </c>
      <c r="X2303" s="508"/>
      <c r="Y2303" s="508"/>
      <c r="Z2303" s="508"/>
      <c r="AA2303" s="508"/>
      <c r="AB2303" s="508"/>
      <c r="AC2303" s="403">
        <f t="shared" si="367"/>
        <v>0</v>
      </c>
      <c r="AD2303" s="404">
        <f>IF($AC$2430&lt;85,AC2303,AC2303-(AC2303*'EN-TÊTE DÉLÉGUES'!$C$37))</f>
        <v>0</v>
      </c>
      <c r="AE2303" s="405">
        <f t="shared" si="365"/>
        <v>5.5E-2</v>
      </c>
      <c r="AF2303" s="406">
        <f t="shared" si="368"/>
        <v>0</v>
      </c>
      <c r="AG2303" s="407">
        <f t="shared" si="369"/>
        <v>0</v>
      </c>
    </row>
    <row r="2304" spans="1:36" s="408" customFormat="1" ht="12" customHeight="1" x14ac:dyDescent="0.15">
      <c r="A2304" s="836">
        <v>9791027600557</v>
      </c>
      <c r="B2304" s="837" t="s">
        <v>3119</v>
      </c>
      <c r="C2304" s="814" t="s">
        <v>706</v>
      </c>
      <c r="D2304" s="801" t="s">
        <v>1963</v>
      </c>
      <c r="E2304" s="814" t="s">
        <v>1457</v>
      </c>
      <c r="F2304" s="814"/>
      <c r="G2304" s="838" t="s">
        <v>1551</v>
      </c>
      <c r="H2304" s="802">
        <f>VLOOKUP(A2304,'02.04.2024'!$A$2:$D$70989,3,FALSE)</f>
        <v>196</v>
      </c>
      <c r="I2304" s="807"/>
      <c r="J2304" s="807">
        <v>750</v>
      </c>
      <c r="K2304" s="818"/>
      <c r="L2304" s="804"/>
      <c r="M2304" s="804">
        <v>42054</v>
      </c>
      <c r="N2304" s="804"/>
      <c r="O2304" s="802">
        <v>9791027600557</v>
      </c>
      <c r="P2304" s="839" t="s">
        <v>949</v>
      </c>
      <c r="Q2304" s="807">
        <v>1004809</v>
      </c>
      <c r="R2304" s="809">
        <v>11.98</v>
      </c>
      <c r="S2304" s="809">
        <f t="shared" si="370"/>
        <v>11.355450236966826</v>
      </c>
      <c r="T2304" s="821">
        <v>5.5E-2</v>
      </c>
      <c r="U2304" s="1086"/>
      <c r="V2304" s="811">
        <f t="shared" si="366"/>
        <v>0</v>
      </c>
      <c r="W2304" s="812">
        <f t="shared" si="364"/>
        <v>0</v>
      </c>
      <c r="X2304" s="402"/>
      <c r="Y2304" s="402"/>
      <c r="Z2304" s="402"/>
      <c r="AA2304" s="402"/>
      <c r="AB2304" s="402"/>
      <c r="AC2304" s="403">
        <f t="shared" si="367"/>
        <v>0</v>
      </c>
      <c r="AD2304" s="404">
        <f>IF($AC$2430&lt;85,AC2304,AC2304-(AC2304*'EN-TÊTE DÉLÉGUES'!$C$37))</f>
        <v>0</v>
      </c>
      <c r="AE2304" s="405">
        <f t="shared" si="365"/>
        <v>5.5E-2</v>
      </c>
      <c r="AF2304" s="406">
        <f t="shared" si="368"/>
        <v>0</v>
      </c>
      <c r="AG2304" s="407">
        <f t="shared" si="369"/>
        <v>0</v>
      </c>
    </row>
    <row r="2305" spans="1:34" s="408" customFormat="1" ht="12" customHeight="1" x14ac:dyDescent="0.15">
      <c r="A2305" s="836">
        <v>9782848014715</v>
      </c>
      <c r="B2305" s="837" t="s">
        <v>3119</v>
      </c>
      <c r="C2305" s="814" t="s">
        <v>706</v>
      </c>
      <c r="D2305" s="801" t="s">
        <v>1963</v>
      </c>
      <c r="E2305" s="814" t="s">
        <v>1457</v>
      </c>
      <c r="F2305" s="814"/>
      <c r="G2305" s="838" t="s">
        <v>3091</v>
      </c>
      <c r="H2305" s="802">
        <f>VLOOKUP(A2305,'02.04.2024'!$A$2:$D$70989,3,FALSE)</f>
        <v>271</v>
      </c>
      <c r="I2305" s="807"/>
      <c r="J2305" s="807">
        <v>800</v>
      </c>
      <c r="K2305" s="818"/>
      <c r="L2305" s="804"/>
      <c r="M2305" s="804">
        <v>40045</v>
      </c>
      <c r="N2305" s="804"/>
      <c r="O2305" s="802">
        <v>9782848014715</v>
      </c>
      <c r="P2305" s="839" t="s">
        <v>950</v>
      </c>
      <c r="Q2305" s="807">
        <v>1005301</v>
      </c>
      <c r="R2305" s="809">
        <v>10.9</v>
      </c>
      <c r="S2305" s="809">
        <f t="shared" si="370"/>
        <v>10.33175355450237</v>
      </c>
      <c r="T2305" s="821">
        <v>5.5E-2</v>
      </c>
      <c r="U2305" s="1086"/>
      <c r="V2305" s="811">
        <f t="shared" si="366"/>
        <v>0</v>
      </c>
      <c r="W2305" s="812">
        <f t="shared" si="364"/>
        <v>0</v>
      </c>
      <c r="X2305" s="402"/>
      <c r="Y2305" s="402"/>
      <c r="Z2305" s="402"/>
      <c r="AA2305" s="402"/>
      <c r="AB2305" s="402"/>
      <c r="AC2305" s="403">
        <f t="shared" si="367"/>
        <v>0</v>
      </c>
      <c r="AD2305" s="404">
        <f>IF($AC$2430&lt;85,AC2305,AC2305-(AC2305*'EN-TÊTE DÉLÉGUES'!$C$37))</f>
        <v>0</v>
      </c>
      <c r="AE2305" s="405">
        <f t="shared" si="365"/>
        <v>5.5E-2</v>
      </c>
      <c r="AF2305" s="406">
        <f t="shared" si="368"/>
        <v>0</v>
      </c>
      <c r="AG2305" s="407">
        <f t="shared" si="369"/>
        <v>0</v>
      </c>
    </row>
    <row r="2306" spans="1:34" s="408" customFormat="1" ht="12" customHeight="1" x14ac:dyDescent="0.15">
      <c r="A2306" s="836">
        <v>9782848016191</v>
      </c>
      <c r="B2306" s="800" t="s">
        <v>3119</v>
      </c>
      <c r="C2306" s="814" t="s">
        <v>706</v>
      </c>
      <c r="D2306" s="801" t="s">
        <v>1963</v>
      </c>
      <c r="E2306" s="814" t="s">
        <v>1457</v>
      </c>
      <c r="F2306" s="814"/>
      <c r="G2306" s="838" t="s">
        <v>4145</v>
      </c>
      <c r="H2306" s="802">
        <f>VLOOKUP(A2306,'02.04.2024'!$A$2:$D$70989,3,FALSE)</f>
        <v>88</v>
      </c>
      <c r="I2306" s="807"/>
      <c r="J2306" s="807">
        <v>800</v>
      </c>
      <c r="K2306" s="818"/>
      <c r="L2306" s="804"/>
      <c r="M2306" s="804">
        <v>40836</v>
      </c>
      <c r="N2306" s="804"/>
      <c r="O2306" s="802">
        <v>9782848016191</v>
      </c>
      <c r="P2306" s="839" t="s">
        <v>951</v>
      </c>
      <c r="Q2306" s="807">
        <v>1005055</v>
      </c>
      <c r="R2306" s="809">
        <v>10.9</v>
      </c>
      <c r="S2306" s="809">
        <f t="shared" si="370"/>
        <v>10.33175355450237</v>
      </c>
      <c r="T2306" s="821">
        <v>5.5E-2</v>
      </c>
      <c r="U2306" s="1086"/>
      <c r="V2306" s="811">
        <f t="shared" si="366"/>
        <v>0</v>
      </c>
      <c r="W2306" s="812">
        <f t="shared" ref="W2306:W2369" si="371">$R2306*$U2306</f>
        <v>0</v>
      </c>
      <c r="X2306" s="402"/>
      <c r="Y2306" s="402"/>
      <c r="Z2306" s="402"/>
      <c r="AA2306" s="402"/>
      <c r="AB2306" s="402"/>
      <c r="AC2306" s="403">
        <f t="shared" si="367"/>
        <v>0</v>
      </c>
      <c r="AD2306" s="404">
        <f>IF($AC$2430&lt;85,AC2306,AC2306-(AC2306*'EN-TÊTE DÉLÉGUES'!$C$37))</f>
        <v>0</v>
      </c>
      <c r="AE2306" s="405">
        <f t="shared" ref="AE2306:AE2369" si="372">IF(T2306=5.5%,0.055,IF(T2306=20%,0.2))</f>
        <v>5.5E-2</v>
      </c>
      <c r="AF2306" s="406">
        <f t="shared" si="368"/>
        <v>0</v>
      </c>
      <c r="AG2306" s="407">
        <f t="shared" si="369"/>
        <v>0</v>
      </c>
    </row>
    <row r="2307" spans="1:34" s="408" customFormat="1" ht="12" customHeight="1" x14ac:dyDescent="0.15">
      <c r="A2307" s="836">
        <v>9791027601691</v>
      </c>
      <c r="B2307" s="837" t="s">
        <v>3119</v>
      </c>
      <c r="C2307" s="814" t="s">
        <v>706</v>
      </c>
      <c r="D2307" s="801" t="s">
        <v>1963</v>
      </c>
      <c r="E2307" s="814" t="s">
        <v>1457</v>
      </c>
      <c r="F2307" s="814"/>
      <c r="G2307" s="838" t="s">
        <v>3092</v>
      </c>
      <c r="H2307" s="802">
        <f>VLOOKUP(A2307,'02.04.2024'!$A$2:$D$70989,3,FALSE)</f>
        <v>77</v>
      </c>
      <c r="I2307" s="807"/>
      <c r="J2307" s="807">
        <v>800</v>
      </c>
      <c r="K2307" s="818"/>
      <c r="L2307" s="804"/>
      <c r="M2307" s="804">
        <v>42473</v>
      </c>
      <c r="N2307" s="804"/>
      <c r="O2307" s="802">
        <v>9791027601691</v>
      </c>
      <c r="P2307" s="839" t="s">
        <v>952</v>
      </c>
      <c r="Q2307" s="807">
        <v>6787267</v>
      </c>
      <c r="R2307" s="809">
        <v>10.9</v>
      </c>
      <c r="S2307" s="809">
        <f t="shared" si="370"/>
        <v>10.33175355450237</v>
      </c>
      <c r="T2307" s="821">
        <v>5.5E-2</v>
      </c>
      <c r="U2307" s="1086"/>
      <c r="V2307" s="811">
        <f t="shared" ref="V2307:V2370" si="373">AC2307</f>
        <v>0</v>
      </c>
      <c r="W2307" s="812">
        <f t="shared" si="371"/>
        <v>0</v>
      </c>
      <c r="X2307" s="402"/>
      <c r="Y2307" s="402"/>
      <c r="Z2307" s="402"/>
      <c r="AA2307" s="402"/>
      <c r="AB2307" s="402"/>
      <c r="AC2307" s="403">
        <f t="shared" si="367"/>
        <v>0</v>
      </c>
      <c r="AD2307" s="404">
        <f>IF($AC$2430&lt;85,AC2307,AC2307-(AC2307*'EN-TÊTE DÉLÉGUES'!$C$37))</f>
        <v>0</v>
      </c>
      <c r="AE2307" s="405">
        <f t="shared" si="372"/>
        <v>5.5E-2</v>
      </c>
      <c r="AF2307" s="406">
        <f t="shared" si="368"/>
        <v>0</v>
      </c>
      <c r="AG2307" s="407">
        <f t="shared" si="369"/>
        <v>0</v>
      </c>
    </row>
    <row r="2308" spans="1:34" s="408" customFormat="1" ht="12" customHeight="1" x14ac:dyDescent="0.15">
      <c r="A2308" s="836">
        <v>9791027604203</v>
      </c>
      <c r="B2308" s="800" t="s">
        <v>3119</v>
      </c>
      <c r="C2308" s="814" t="s">
        <v>706</v>
      </c>
      <c r="D2308" s="801" t="s">
        <v>1963</v>
      </c>
      <c r="E2308" s="814" t="s">
        <v>1457</v>
      </c>
      <c r="F2308" s="814"/>
      <c r="G2308" s="838" t="s">
        <v>3093</v>
      </c>
      <c r="H2308" s="802">
        <f>VLOOKUP(A2308,'02.04.2024'!$A$2:$D$70989,3,FALSE)</f>
        <v>189</v>
      </c>
      <c r="I2308" s="807"/>
      <c r="J2308" s="807">
        <v>800</v>
      </c>
      <c r="K2308" s="818"/>
      <c r="L2308" s="804"/>
      <c r="M2308" s="804">
        <v>43390</v>
      </c>
      <c r="N2308" s="804"/>
      <c r="O2308" s="802">
        <v>9791027604203</v>
      </c>
      <c r="P2308" s="839" t="s">
        <v>953</v>
      </c>
      <c r="Q2308" s="807">
        <v>7427165</v>
      </c>
      <c r="R2308" s="809">
        <v>10.9</v>
      </c>
      <c r="S2308" s="809">
        <f t="shared" si="370"/>
        <v>10.33175355450237</v>
      </c>
      <c r="T2308" s="821">
        <v>5.5E-2</v>
      </c>
      <c r="U2308" s="1086"/>
      <c r="V2308" s="811">
        <f t="shared" si="373"/>
        <v>0</v>
      </c>
      <c r="W2308" s="812">
        <f t="shared" si="371"/>
        <v>0</v>
      </c>
      <c r="X2308" s="402"/>
      <c r="Y2308" s="402"/>
      <c r="Z2308" s="402"/>
      <c r="AA2308" s="402"/>
      <c r="AB2308" s="402"/>
      <c r="AC2308" s="403">
        <f t="shared" si="367"/>
        <v>0</v>
      </c>
      <c r="AD2308" s="404">
        <f>IF($AC$2430&lt;85,AC2308,AC2308-(AC2308*'EN-TÊTE DÉLÉGUES'!$C$37))</f>
        <v>0</v>
      </c>
      <c r="AE2308" s="405">
        <f t="shared" si="372"/>
        <v>5.5E-2</v>
      </c>
      <c r="AF2308" s="406">
        <f t="shared" si="368"/>
        <v>0</v>
      </c>
      <c r="AG2308" s="407">
        <f t="shared" si="369"/>
        <v>0</v>
      </c>
    </row>
    <row r="2309" spans="1:34" s="408" customFormat="1" ht="12" customHeight="1" x14ac:dyDescent="0.15">
      <c r="A2309" s="836">
        <v>9791027609031</v>
      </c>
      <c r="B2309" s="800" t="s">
        <v>3120</v>
      </c>
      <c r="C2309" s="814" t="s">
        <v>706</v>
      </c>
      <c r="D2309" s="801" t="s">
        <v>1964</v>
      </c>
      <c r="E2309" s="815" t="s">
        <v>1172</v>
      </c>
      <c r="F2309" s="815"/>
      <c r="G2309" s="838" t="s">
        <v>1586</v>
      </c>
      <c r="H2309" s="802">
        <f>VLOOKUP(A2309,'02.04.2024'!$A$2:$D$70989,3,FALSE)</f>
        <v>24</v>
      </c>
      <c r="I2309" s="807"/>
      <c r="J2309" s="807">
        <v>300</v>
      </c>
      <c r="K2309" s="818"/>
      <c r="L2309" s="818"/>
      <c r="M2309" s="818">
        <v>44258</v>
      </c>
      <c r="N2309" s="818"/>
      <c r="O2309" s="802">
        <v>9791027609031</v>
      </c>
      <c r="P2309" s="839" t="s">
        <v>2230</v>
      </c>
      <c r="Q2309" s="807">
        <v>4729980</v>
      </c>
      <c r="R2309" s="809">
        <v>10.5</v>
      </c>
      <c r="S2309" s="809">
        <f t="shared" si="370"/>
        <v>9.9526066350710902</v>
      </c>
      <c r="T2309" s="821">
        <v>5.5E-2</v>
      </c>
      <c r="U2309" s="1086"/>
      <c r="V2309" s="811">
        <f t="shared" si="373"/>
        <v>0</v>
      </c>
      <c r="W2309" s="812">
        <f t="shared" si="371"/>
        <v>0</v>
      </c>
      <c r="X2309" s="402"/>
      <c r="Y2309" s="402"/>
      <c r="Z2309" s="402"/>
      <c r="AA2309" s="402"/>
      <c r="AB2309" s="402"/>
      <c r="AC2309" s="403">
        <f t="shared" si="367"/>
        <v>0</v>
      </c>
      <c r="AD2309" s="404">
        <f>IF($AC$2430&lt;85,AC2309,AC2309-(AC2309*'EN-TÊTE DÉLÉGUES'!$C$37))</f>
        <v>0</v>
      </c>
      <c r="AE2309" s="405">
        <f t="shared" si="372"/>
        <v>5.5E-2</v>
      </c>
      <c r="AF2309" s="406">
        <f t="shared" si="368"/>
        <v>0</v>
      </c>
      <c r="AG2309" s="407">
        <f t="shared" si="369"/>
        <v>0</v>
      </c>
    </row>
    <row r="2310" spans="1:34" s="408" customFormat="1" ht="12" customHeight="1" x14ac:dyDescent="0.15">
      <c r="A2310" s="836">
        <v>9791027608959</v>
      </c>
      <c r="B2310" s="800" t="s">
        <v>3120</v>
      </c>
      <c r="C2310" s="814" t="s">
        <v>706</v>
      </c>
      <c r="D2310" s="801" t="s">
        <v>1964</v>
      </c>
      <c r="E2310" s="815" t="s">
        <v>1172</v>
      </c>
      <c r="F2310" s="815"/>
      <c r="G2310" s="838" t="s">
        <v>2641</v>
      </c>
      <c r="H2310" s="802">
        <f>VLOOKUP(A2310,'02.04.2024'!$A$2:$D$70989,3,FALSE)</f>
        <v>888</v>
      </c>
      <c r="I2310" s="807"/>
      <c r="J2310" s="807">
        <v>200</v>
      </c>
      <c r="K2310" s="818"/>
      <c r="L2310" s="818"/>
      <c r="M2310" s="818">
        <v>44454</v>
      </c>
      <c r="N2310" s="818"/>
      <c r="O2310" s="802">
        <v>9791027608959</v>
      </c>
      <c r="P2310" s="839" t="s">
        <v>2640</v>
      </c>
      <c r="Q2310" s="807">
        <v>4821094</v>
      </c>
      <c r="R2310" s="809">
        <v>10.5</v>
      </c>
      <c r="S2310" s="809">
        <f t="shared" si="370"/>
        <v>9.9526066350710902</v>
      </c>
      <c r="T2310" s="821">
        <v>5.5E-2</v>
      </c>
      <c r="U2310" s="1086"/>
      <c r="V2310" s="811">
        <f t="shared" si="373"/>
        <v>0</v>
      </c>
      <c r="W2310" s="812">
        <f t="shared" si="371"/>
        <v>0</v>
      </c>
      <c r="X2310" s="402"/>
      <c r="Y2310" s="402"/>
      <c r="Z2310" s="402"/>
      <c r="AA2310" s="402"/>
      <c r="AB2310" s="402"/>
      <c r="AC2310" s="403">
        <f t="shared" si="367"/>
        <v>0</v>
      </c>
      <c r="AD2310" s="404">
        <f>IF($AC$2430&lt;85,AC2310,AC2310-(AC2310*'EN-TÊTE DÉLÉGUES'!$C$37))</f>
        <v>0</v>
      </c>
      <c r="AE2310" s="405">
        <f t="shared" si="372"/>
        <v>5.5E-2</v>
      </c>
      <c r="AF2310" s="406">
        <f t="shared" si="368"/>
        <v>0</v>
      </c>
      <c r="AG2310" s="407">
        <f t="shared" si="369"/>
        <v>0</v>
      </c>
    </row>
    <row r="2311" spans="1:34" s="408" customFormat="1" ht="12" customHeight="1" x14ac:dyDescent="0.15">
      <c r="A2311" s="836">
        <v>9791027608102</v>
      </c>
      <c r="B2311" s="800" t="s">
        <v>3120</v>
      </c>
      <c r="C2311" s="814" t="s">
        <v>706</v>
      </c>
      <c r="D2311" s="801" t="s">
        <v>1964</v>
      </c>
      <c r="E2311" s="815" t="s">
        <v>1172</v>
      </c>
      <c r="F2311" s="815"/>
      <c r="G2311" s="838" t="s">
        <v>2642</v>
      </c>
      <c r="H2311" s="802">
        <f>VLOOKUP(A2311,'02.04.2024'!$A$2:$D$70989,3,FALSE)</f>
        <v>1391</v>
      </c>
      <c r="I2311" s="807"/>
      <c r="J2311" s="807">
        <v>850</v>
      </c>
      <c r="K2311" s="818"/>
      <c r="L2311" s="818"/>
      <c r="M2311" s="804">
        <v>44433</v>
      </c>
      <c r="N2311" s="818"/>
      <c r="O2311" s="802">
        <v>9791027608102</v>
      </c>
      <c r="P2311" s="839" t="s">
        <v>2639</v>
      </c>
      <c r="Q2311" s="807">
        <v>8640323</v>
      </c>
      <c r="R2311" s="809">
        <v>10.5</v>
      </c>
      <c r="S2311" s="809">
        <f t="shared" si="370"/>
        <v>9.9526066350710902</v>
      </c>
      <c r="T2311" s="821">
        <v>5.5E-2</v>
      </c>
      <c r="U2311" s="1086"/>
      <c r="V2311" s="811">
        <f t="shared" si="373"/>
        <v>0</v>
      </c>
      <c r="W2311" s="812">
        <f t="shared" si="371"/>
        <v>0</v>
      </c>
      <c r="X2311" s="402"/>
      <c r="Y2311" s="402"/>
      <c r="Z2311" s="402"/>
      <c r="AA2311" s="402"/>
      <c r="AB2311" s="402"/>
      <c r="AC2311" s="403">
        <f t="shared" si="367"/>
        <v>0</v>
      </c>
      <c r="AD2311" s="404">
        <f>IF($AC$2430&lt;85,AC2311,AC2311-(AC2311*'EN-TÊTE DÉLÉGUES'!$C$37))</f>
        <v>0</v>
      </c>
      <c r="AE2311" s="405">
        <f t="shared" si="372"/>
        <v>5.5E-2</v>
      </c>
      <c r="AF2311" s="406">
        <f t="shared" si="368"/>
        <v>0</v>
      </c>
      <c r="AG2311" s="407">
        <f t="shared" si="369"/>
        <v>0</v>
      </c>
    </row>
    <row r="2312" spans="1:34" s="408" customFormat="1" ht="12" customHeight="1" x14ac:dyDescent="0.15">
      <c r="A2312" s="836">
        <v>9791027608119</v>
      </c>
      <c r="B2312" s="800" t="s">
        <v>3120</v>
      </c>
      <c r="C2312" s="814" t="s">
        <v>706</v>
      </c>
      <c r="D2312" s="801" t="s">
        <v>1964</v>
      </c>
      <c r="E2312" s="815" t="s">
        <v>1172</v>
      </c>
      <c r="F2312" s="815"/>
      <c r="G2312" s="838" t="s">
        <v>2232</v>
      </c>
      <c r="H2312" s="802">
        <f>VLOOKUP(A2312,'02.04.2024'!$A$2:$D$70989,3,FALSE)</f>
        <v>315</v>
      </c>
      <c r="I2312" s="807"/>
      <c r="J2312" s="807">
        <v>200</v>
      </c>
      <c r="K2312" s="818"/>
      <c r="L2312" s="818"/>
      <c r="M2312" s="818">
        <v>44258</v>
      </c>
      <c r="N2312" s="818"/>
      <c r="O2312" s="802">
        <v>9791027608119</v>
      </c>
      <c r="P2312" s="839" t="s">
        <v>2231</v>
      </c>
      <c r="Q2312" s="807">
        <v>8640446</v>
      </c>
      <c r="R2312" s="809">
        <v>10.5</v>
      </c>
      <c r="S2312" s="809">
        <f t="shared" si="370"/>
        <v>9.9526066350710902</v>
      </c>
      <c r="T2312" s="821">
        <v>5.5E-2</v>
      </c>
      <c r="U2312" s="1086"/>
      <c r="V2312" s="811">
        <f t="shared" si="373"/>
        <v>0</v>
      </c>
      <c r="W2312" s="812">
        <f t="shared" si="371"/>
        <v>0</v>
      </c>
      <c r="X2312" s="402"/>
      <c r="Y2312" s="402"/>
      <c r="Z2312" s="402"/>
      <c r="AA2312" s="402"/>
      <c r="AB2312" s="402"/>
      <c r="AC2312" s="403">
        <f t="shared" si="367"/>
        <v>0</v>
      </c>
      <c r="AD2312" s="404">
        <f>IF($AC$2430&lt;85,AC2312,AC2312-(AC2312*'EN-TÊTE DÉLÉGUES'!$C$37))</f>
        <v>0</v>
      </c>
      <c r="AE2312" s="405">
        <f t="shared" si="372"/>
        <v>5.5E-2</v>
      </c>
      <c r="AF2312" s="406">
        <f t="shared" si="368"/>
        <v>0</v>
      </c>
      <c r="AG2312" s="407">
        <f t="shared" si="369"/>
        <v>0</v>
      </c>
    </row>
    <row r="2313" spans="1:34" s="408" customFormat="1" ht="12" customHeight="1" x14ac:dyDescent="0.15">
      <c r="A2313" s="836">
        <v>9791027610433</v>
      </c>
      <c r="B2313" s="800" t="s">
        <v>3120</v>
      </c>
      <c r="C2313" s="814" t="s">
        <v>706</v>
      </c>
      <c r="D2313" s="801" t="s">
        <v>1964</v>
      </c>
      <c r="E2313" s="815" t="s">
        <v>1172</v>
      </c>
      <c r="F2313" s="815"/>
      <c r="G2313" s="838" t="s">
        <v>3439</v>
      </c>
      <c r="H2313" s="802">
        <f>VLOOKUP(A2313,'02.04.2024'!$A$2:$D$70989,3,FALSE)</f>
        <v>1331</v>
      </c>
      <c r="I2313" s="807"/>
      <c r="J2313" s="807">
        <v>200</v>
      </c>
      <c r="K2313" s="818"/>
      <c r="L2313" s="818"/>
      <c r="M2313" s="818">
        <v>44608</v>
      </c>
      <c r="N2313" s="818"/>
      <c r="O2313" s="802">
        <v>9791027610433</v>
      </c>
      <c r="P2313" s="839" t="s">
        <v>3437</v>
      </c>
      <c r="Q2313" s="807">
        <v>7860624</v>
      </c>
      <c r="R2313" s="809">
        <v>10.5</v>
      </c>
      <c r="S2313" s="809">
        <f t="shared" si="370"/>
        <v>9.9526066350710902</v>
      </c>
      <c r="T2313" s="821">
        <v>5.5E-2</v>
      </c>
      <c r="U2313" s="1086"/>
      <c r="V2313" s="811">
        <f t="shared" si="373"/>
        <v>0</v>
      </c>
      <c r="W2313" s="812">
        <f t="shared" si="371"/>
        <v>0</v>
      </c>
      <c r="X2313" s="402"/>
      <c r="Y2313" s="402"/>
      <c r="Z2313" s="402"/>
      <c r="AA2313" s="402"/>
      <c r="AB2313" s="402"/>
      <c r="AC2313" s="403">
        <f t="shared" si="367"/>
        <v>0</v>
      </c>
      <c r="AD2313" s="404">
        <f>IF($AC$2430&lt;85,AC2313,AC2313-(AC2313*'EN-TÊTE DÉLÉGUES'!$C$37))</f>
        <v>0</v>
      </c>
      <c r="AE2313" s="405">
        <f t="shared" si="372"/>
        <v>5.5E-2</v>
      </c>
      <c r="AF2313" s="407">
        <f t="shared" si="368"/>
        <v>0</v>
      </c>
      <c r="AG2313" s="407">
        <f t="shared" si="369"/>
        <v>0</v>
      </c>
    </row>
    <row r="2314" spans="1:34" s="408" customFormat="1" ht="12" customHeight="1" x14ac:dyDescent="0.15">
      <c r="A2314" s="836">
        <v>9791027608508</v>
      </c>
      <c r="B2314" s="800" t="s">
        <v>3120</v>
      </c>
      <c r="C2314" s="814" t="s">
        <v>706</v>
      </c>
      <c r="D2314" s="801" t="s">
        <v>1964</v>
      </c>
      <c r="E2314" s="815" t="s">
        <v>1172</v>
      </c>
      <c r="F2314" s="815"/>
      <c r="G2314" s="838" t="s">
        <v>3440</v>
      </c>
      <c r="H2314" s="802">
        <f>VLOOKUP(A2314,'02.04.2024'!$A$2:$D$70989,3,FALSE)</f>
        <v>1310</v>
      </c>
      <c r="I2314" s="807"/>
      <c r="J2314" s="807">
        <v>200</v>
      </c>
      <c r="K2314" s="818"/>
      <c r="L2314" s="818"/>
      <c r="M2314" s="818">
        <v>44608</v>
      </c>
      <c r="N2314" s="818"/>
      <c r="O2314" s="802">
        <v>9791027608508</v>
      </c>
      <c r="P2314" s="839" t="s">
        <v>3438</v>
      </c>
      <c r="Q2314" s="807">
        <v>1165427</v>
      </c>
      <c r="R2314" s="809">
        <v>10.5</v>
      </c>
      <c r="S2314" s="809">
        <f t="shared" si="370"/>
        <v>9.9526066350710902</v>
      </c>
      <c r="T2314" s="821">
        <v>5.5E-2</v>
      </c>
      <c r="U2314" s="1086"/>
      <c r="V2314" s="811">
        <f t="shared" si="373"/>
        <v>0</v>
      </c>
      <c r="W2314" s="812">
        <f t="shared" si="371"/>
        <v>0</v>
      </c>
      <c r="X2314" s="402"/>
      <c r="Y2314" s="402"/>
      <c r="Z2314" s="402"/>
      <c r="AA2314" s="402"/>
      <c r="AB2314" s="402"/>
      <c r="AC2314" s="403">
        <f t="shared" si="367"/>
        <v>0</v>
      </c>
      <c r="AD2314" s="404">
        <f>IF($AC$2430&lt;85,AC2314,AC2314-(AC2314*'EN-TÊTE DÉLÉGUES'!$C$37))</f>
        <v>0</v>
      </c>
      <c r="AE2314" s="405">
        <f t="shared" si="372"/>
        <v>5.5E-2</v>
      </c>
      <c r="AF2314" s="407">
        <f t="shared" si="368"/>
        <v>0</v>
      </c>
      <c r="AG2314" s="407">
        <f t="shared" si="369"/>
        <v>0</v>
      </c>
    </row>
    <row r="2315" spans="1:34" s="408" customFormat="1" ht="12" customHeight="1" x14ac:dyDescent="0.15">
      <c r="A2315" s="799">
        <v>9791027610891</v>
      </c>
      <c r="B2315" s="800" t="s">
        <v>3120</v>
      </c>
      <c r="C2315" s="814" t="s">
        <v>706</v>
      </c>
      <c r="D2315" s="801" t="s">
        <v>1964</v>
      </c>
      <c r="E2315" s="815" t="s">
        <v>1172</v>
      </c>
      <c r="F2315" s="801"/>
      <c r="G2315" s="891" t="s">
        <v>4388</v>
      </c>
      <c r="H2315" s="802">
        <f>VLOOKUP(A2315,'02.04.2024'!$A$2:$D$70989,3,FALSE)</f>
        <v>1894</v>
      </c>
      <c r="I2315" s="817"/>
      <c r="J2315" s="817">
        <v>200</v>
      </c>
      <c r="K2315" s="818"/>
      <c r="L2315" s="818"/>
      <c r="M2315" s="818">
        <v>44937</v>
      </c>
      <c r="N2315" s="819"/>
      <c r="O2315" s="819">
        <v>9791027610891</v>
      </c>
      <c r="P2315" s="819" t="s">
        <v>3987</v>
      </c>
      <c r="Q2315" s="892">
        <v>2947982</v>
      </c>
      <c r="R2315" s="809">
        <v>10.5</v>
      </c>
      <c r="S2315" s="809">
        <f t="shared" si="370"/>
        <v>9.9526066350710902</v>
      </c>
      <c r="T2315" s="893">
        <v>5.5E-2</v>
      </c>
      <c r="U2315" s="1086"/>
      <c r="V2315" s="811">
        <f t="shared" si="373"/>
        <v>0</v>
      </c>
      <c r="W2315" s="812">
        <f t="shared" si="371"/>
        <v>0</v>
      </c>
      <c r="X2315" s="402"/>
      <c r="Y2315" s="402"/>
      <c r="Z2315" s="402"/>
      <c r="AA2315" s="402"/>
      <c r="AB2315" s="402"/>
      <c r="AC2315" s="453">
        <f t="shared" si="367"/>
        <v>0</v>
      </c>
      <c r="AD2315" s="454">
        <f>IF($AC$2430&lt;85,AC2315,AC2315-(AC2315*'EN-TÊTE DÉLÉGUES'!$C$37))</f>
        <v>0</v>
      </c>
      <c r="AE2315" s="455">
        <f t="shared" si="372"/>
        <v>5.5E-2</v>
      </c>
      <c r="AF2315" s="456">
        <f t="shared" si="368"/>
        <v>0</v>
      </c>
      <c r="AG2315" s="457">
        <f t="shared" si="369"/>
        <v>0</v>
      </c>
    </row>
    <row r="2316" spans="1:34" s="446" customFormat="1" ht="12" customHeight="1" x14ac:dyDescent="0.15">
      <c r="A2316" s="840">
        <v>9791027610761</v>
      </c>
      <c r="B2316" s="866" t="s">
        <v>3120</v>
      </c>
      <c r="C2316" s="842" t="s">
        <v>706</v>
      </c>
      <c r="D2316" s="843" t="s">
        <v>1964</v>
      </c>
      <c r="E2316" s="877" t="s">
        <v>1172</v>
      </c>
      <c r="F2316" s="843"/>
      <c r="G2316" s="845" t="s">
        <v>4242</v>
      </c>
      <c r="H2316" s="846">
        <f>VLOOKUP(A2316,'02.04.2024'!$A$2:$D$70989,3,FALSE)</f>
        <v>1750</v>
      </c>
      <c r="I2316" s="847"/>
      <c r="J2316" s="847">
        <v>200</v>
      </c>
      <c r="K2316" s="848"/>
      <c r="L2316" s="848"/>
      <c r="M2316" s="848">
        <v>45084</v>
      </c>
      <c r="N2316" s="849" t="s">
        <v>1811</v>
      </c>
      <c r="O2316" s="849">
        <v>9791027610761</v>
      </c>
      <c r="P2316" s="849" t="s">
        <v>4241</v>
      </c>
      <c r="Q2316" s="850">
        <v>1798771</v>
      </c>
      <c r="R2316" s="851">
        <v>10.5</v>
      </c>
      <c r="S2316" s="851">
        <f t="shared" si="370"/>
        <v>9.9526066350710902</v>
      </c>
      <c r="T2316" s="867">
        <v>5.5E-2</v>
      </c>
      <c r="U2316" s="1088"/>
      <c r="V2316" s="853">
        <f t="shared" si="373"/>
        <v>0</v>
      </c>
      <c r="W2316" s="854">
        <f t="shared" si="371"/>
        <v>0</v>
      </c>
      <c r="X2316" s="440"/>
      <c r="Y2316" s="440"/>
      <c r="Z2316" s="440"/>
      <c r="AA2316" s="440"/>
      <c r="AB2316" s="440"/>
      <c r="AC2316" s="441">
        <f t="shared" si="367"/>
        <v>0</v>
      </c>
      <c r="AD2316" s="442">
        <f>IF($AC$2430&lt;85,AC2316,AC2316-(AC2316*'EN-TÊTE DÉLÉGUES'!$C$37))</f>
        <v>0</v>
      </c>
      <c r="AE2316" s="443">
        <f t="shared" si="372"/>
        <v>5.5E-2</v>
      </c>
      <c r="AF2316" s="444">
        <f t="shared" si="368"/>
        <v>0</v>
      </c>
      <c r="AG2316" s="445">
        <f t="shared" si="369"/>
        <v>0</v>
      </c>
    </row>
    <row r="2317" spans="1:34" s="446" customFormat="1" ht="12" customHeight="1" x14ac:dyDescent="0.15">
      <c r="A2317" s="957">
        <v>9791027611386</v>
      </c>
      <c r="B2317" s="958" t="s">
        <v>3120</v>
      </c>
      <c r="C2317" s="959" t="s">
        <v>706</v>
      </c>
      <c r="D2317" s="960" t="s">
        <v>1964</v>
      </c>
      <c r="E2317" s="961" t="s">
        <v>1172</v>
      </c>
      <c r="F2317" s="961"/>
      <c r="G2317" s="961" t="s">
        <v>4905</v>
      </c>
      <c r="H2317" s="962">
        <f>VLOOKUP(A2317,'02.04.2024'!$A$2:$D$70989,3,FALSE)</f>
        <v>1490</v>
      </c>
      <c r="I2317" s="962"/>
      <c r="J2317" s="963">
        <v>200</v>
      </c>
      <c r="K2317" s="964"/>
      <c r="L2317" s="964"/>
      <c r="M2317" s="964">
        <v>45378</v>
      </c>
      <c r="N2317" s="964" t="s">
        <v>1811</v>
      </c>
      <c r="O2317" s="965">
        <v>9791027611386</v>
      </c>
      <c r="P2317" s="965" t="s">
        <v>4906</v>
      </c>
      <c r="Q2317" s="965">
        <v>7362214</v>
      </c>
      <c r="R2317" s="966">
        <v>10.5</v>
      </c>
      <c r="S2317" s="967">
        <f t="shared" si="370"/>
        <v>9.9526066350710902</v>
      </c>
      <c r="T2317" s="968">
        <v>5.5E-2</v>
      </c>
      <c r="U2317" s="1139"/>
      <c r="V2317" s="969">
        <f t="shared" si="373"/>
        <v>0</v>
      </c>
      <c r="W2317" s="970">
        <f t="shared" si="371"/>
        <v>0</v>
      </c>
      <c r="X2317" s="440"/>
      <c r="Y2317" s="440"/>
      <c r="Z2317" s="440"/>
      <c r="AA2317" s="440"/>
      <c r="AB2317" s="440"/>
      <c r="AC2317" s="441">
        <f t="shared" si="367"/>
        <v>0</v>
      </c>
      <c r="AD2317" s="442">
        <f>IF($AC$2430&lt;85,AC2317,AC2317-(AC2317*'EN-TÊTE DÉLÉGUES'!$C$37))</f>
        <v>0</v>
      </c>
      <c r="AE2317" s="443">
        <f t="shared" si="372"/>
        <v>5.5E-2</v>
      </c>
      <c r="AF2317" s="444">
        <f t="shared" si="368"/>
        <v>0</v>
      </c>
      <c r="AG2317" s="445">
        <f t="shared" si="369"/>
        <v>0</v>
      </c>
    </row>
    <row r="2318" spans="1:34" s="408" customFormat="1" ht="12" customHeight="1" x14ac:dyDescent="0.15">
      <c r="A2318" s="836">
        <v>9791027609086</v>
      </c>
      <c r="B2318" s="800" t="s">
        <v>3121</v>
      </c>
      <c r="C2318" s="814" t="s">
        <v>723</v>
      </c>
      <c r="D2318" s="801" t="s">
        <v>1964</v>
      </c>
      <c r="E2318" s="815" t="s">
        <v>1967</v>
      </c>
      <c r="F2318" s="815"/>
      <c r="G2318" s="838" t="s">
        <v>2645</v>
      </c>
      <c r="H2318" s="802">
        <f>VLOOKUP(A2318,'02.04.2024'!$A$2:$D$70989,3,FALSE)</f>
        <v>2393</v>
      </c>
      <c r="I2318" s="807"/>
      <c r="J2318" s="807">
        <v>300</v>
      </c>
      <c r="K2318" s="818"/>
      <c r="L2318" s="804"/>
      <c r="M2318" s="818">
        <v>44622</v>
      </c>
      <c r="N2318" s="818"/>
      <c r="O2318" s="802">
        <v>9791027609086</v>
      </c>
      <c r="P2318" s="839" t="s">
        <v>2644</v>
      </c>
      <c r="Q2318" s="807">
        <v>5200674</v>
      </c>
      <c r="R2318" s="809">
        <v>13.5</v>
      </c>
      <c r="S2318" s="809">
        <f t="shared" si="370"/>
        <v>12.796208530805687</v>
      </c>
      <c r="T2318" s="821">
        <v>5.5E-2</v>
      </c>
      <c r="U2318" s="1086"/>
      <c r="V2318" s="811">
        <f t="shared" si="373"/>
        <v>0</v>
      </c>
      <c r="W2318" s="812">
        <f t="shared" si="371"/>
        <v>0</v>
      </c>
      <c r="X2318" s="402"/>
      <c r="Y2318" s="402"/>
      <c r="Z2318" s="402"/>
      <c r="AA2318" s="402"/>
      <c r="AB2318" s="402"/>
      <c r="AC2318" s="403">
        <f t="shared" ref="AC2318:AC2381" si="374">W2318/(1+AE2318)</f>
        <v>0</v>
      </c>
      <c r="AD2318" s="404">
        <f>IF($AC$2430&lt;85,AC2318,AC2318-(AC2318*'EN-TÊTE DÉLÉGUES'!$C$37))</f>
        <v>0</v>
      </c>
      <c r="AE2318" s="405">
        <f t="shared" si="372"/>
        <v>5.5E-2</v>
      </c>
      <c r="AF2318" s="406">
        <f t="shared" si="368"/>
        <v>0</v>
      </c>
      <c r="AG2318" s="407">
        <f t="shared" si="369"/>
        <v>0</v>
      </c>
    </row>
    <row r="2319" spans="1:34" s="408" customFormat="1" ht="12" customHeight="1" x14ac:dyDescent="0.15">
      <c r="A2319" s="813">
        <v>9791027610570</v>
      </c>
      <c r="B2319" s="800" t="s">
        <v>3121</v>
      </c>
      <c r="C2319" s="814" t="s">
        <v>723</v>
      </c>
      <c r="D2319" s="801" t="s">
        <v>1964</v>
      </c>
      <c r="E2319" s="815" t="s">
        <v>1967</v>
      </c>
      <c r="F2319" s="815"/>
      <c r="G2319" s="816" t="s">
        <v>1590</v>
      </c>
      <c r="H2319" s="802">
        <f>VLOOKUP(A2319,'02.04.2024'!$A$2:$D$70989,3,FALSE)</f>
        <v>2843</v>
      </c>
      <c r="I2319" s="802"/>
      <c r="J2319" s="817">
        <v>300</v>
      </c>
      <c r="K2319" s="818"/>
      <c r="L2319" s="818"/>
      <c r="M2319" s="818">
        <v>44797</v>
      </c>
      <c r="N2319" s="818"/>
      <c r="O2319" s="819">
        <v>9791027610570</v>
      </c>
      <c r="P2319" s="819" t="s">
        <v>3744</v>
      </c>
      <c r="Q2319" s="819">
        <v>8415211</v>
      </c>
      <c r="R2319" s="820">
        <v>13.5</v>
      </c>
      <c r="S2319" s="809">
        <f t="shared" si="370"/>
        <v>12.796208530805687</v>
      </c>
      <c r="T2319" s="821">
        <v>5.5E-2</v>
      </c>
      <c r="U2319" s="1086"/>
      <c r="V2319" s="811">
        <f t="shared" si="373"/>
        <v>0</v>
      </c>
      <c r="W2319" s="812">
        <f t="shared" si="371"/>
        <v>0</v>
      </c>
      <c r="X2319" s="491"/>
      <c r="Y2319" s="402"/>
      <c r="Z2319" s="402"/>
      <c r="AA2319" s="402"/>
      <c r="AB2319" s="402"/>
      <c r="AC2319" s="453">
        <f t="shared" si="374"/>
        <v>0</v>
      </c>
      <c r="AD2319" s="454">
        <f>IF($AC$2430&lt;85,AC2319,AC2319-(AC2319*'EN-TÊTE DÉLÉGUES'!$C$37))</f>
        <v>0</v>
      </c>
      <c r="AE2319" s="455">
        <f t="shared" si="372"/>
        <v>5.5E-2</v>
      </c>
      <c r="AF2319" s="456">
        <f t="shared" si="368"/>
        <v>0</v>
      </c>
      <c r="AG2319" s="457">
        <f t="shared" si="369"/>
        <v>0</v>
      </c>
      <c r="AH2319" s="492"/>
    </row>
    <row r="2320" spans="1:34" s="408" customFormat="1" ht="12" customHeight="1" x14ac:dyDescent="0.15">
      <c r="A2320" s="836">
        <v>9791027609796</v>
      </c>
      <c r="B2320" s="800" t="s">
        <v>3121</v>
      </c>
      <c r="C2320" s="814" t="s">
        <v>723</v>
      </c>
      <c r="D2320" s="801" t="s">
        <v>1964</v>
      </c>
      <c r="E2320" s="815" t="s">
        <v>1967</v>
      </c>
      <c r="F2320" s="815"/>
      <c r="G2320" s="838" t="s">
        <v>2851</v>
      </c>
      <c r="H2320" s="802">
        <f>VLOOKUP(A2320,'02.04.2024'!$A$2:$D$70989,3,FALSE)</f>
        <v>1797</v>
      </c>
      <c r="I2320" s="807"/>
      <c r="J2320" s="807">
        <v>850</v>
      </c>
      <c r="K2320" s="818"/>
      <c r="L2320" s="804"/>
      <c r="M2320" s="818">
        <v>44496</v>
      </c>
      <c r="N2320" s="817"/>
      <c r="O2320" s="802">
        <v>9791027609796</v>
      </c>
      <c r="P2320" s="807" t="s">
        <v>2816</v>
      </c>
      <c r="Q2320" s="807">
        <v>1824348</v>
      </c>
      <c r="R2320" s="809">
        <v>13.5</v>
      </c>
      <c r="S2320" s="809">
        <f t="shared" si="370"/>
        <v>12.796208530805687</v>
      </c>
      <c r="T2320" s="821">
        <v>5.5E-2</v>
      </c>
      <c r="U2320" s="1086"/>
      <c r="V2320" s="811">
        <f t="shared" si="373"/>
        <v>0</v>
      </c>
      <c r="W2320" s="812">
        <f t="shared" si="371"/>
        <v>0</v>
      </c>
      <c r="X2320" s="402"/>
      <c r="Y2320" s="402"/>
      <c r="Z2320" s="402"/>
      <c r="AA2320" s="402"/>
      <c r="AB2320" s="402"/>
      <c r="AC2320" s="403">
        <f t="shared" si="374"/>
        <v>0</v>
      </c>
      <c r="AD2320" s="404">
        <f>IF($AC$2430&lt;85,AC2320,AC2320-(AC2320*'EN-TÊTE DÉLÉGUES'!$C$37))</f>
        <v>0</v>
      </c>
      <c r="AE2320" s="405">
        <f t="shared" si="372"/>
        <v>5.5E-2</v>
      </c>
      <c r="AF2320" s="406">
        <f t="shared" si="368"/>
        <v>0</v>
      </c>
      <c r="AG2320" s="407">
        <f t="shared" si="369"/>
        <v>0</v>
      </c>
    </row>
    <row r="2321" spans="1:34" s="408" customFormat="1" ht="12" customHeight="1" x14ac:dyDescent="0.15">
      <c r="A2321" s="836">
        <v>9791027610310</v>
      </c>
      <c r="B2321" s="800" t="s">
        <v>3122</v>
      </c>
      <c r="C2321" s="814" t="s">
        <v>706</v>
      </c>
      <c r="D2321" s="816" t="s">
        <v>1964</v>
      </c>
      <c r="E2321" s="815" t="s">
        <v>935</v>
      </c>
      <c r="F2321" s="815"/>
      <c r="G2321" s="838" t="s">
        <v>3436</v>
      </c>
      <c r="H2321" s="802">
        <f>VLOOKUP(A2321,'02.04.2024'!$A$2:$D$70989,3,FALSE)</f>
        <v>1511</v>
      </c>
      <c r="I2321" s="807"/>
      <c r="J2321" s="807">
        <v>200</v>
      </c>
      <c r="K2321" s="818"/>
      <c r="L2321" s="804"/>
      <c r="M2321" s="818">
        <v>44741</v>
      </c>
      <c r="N2321" s="818"/>
      <c r="O2321" s="802">
        <v>9791027610310</v>
      </c>
      <c r="P2321" s="839" t="s">
        <v>3434</v>
      </c>
      <c r="Q2321" s="807">
        <v>6143720</v>
      </c>
      <c r="R2321" s="809">
        <v>12.9</v>
      </c>
      <c r="S2321" s="809">
        <f t="shared" si="370"/>
        <v>12.227488151658768</v>
      </c>
      <c r="T2321" s="821">
        <v>5.5E-2</v>
      </c>
      <c r="U2321" s="1086"/>
      <c r="V2321" s="811">
        <f t="shared" si="373"/>
        <v>0</v>
      </c>
      <c r="W2321" s="812">
        <f t="shared" si="371"/>
        <v>0</v>
      </c>
      <c r="X2321" s="402"/>
      <c r="Y2321" s="402"/>
      <c r="Z2321" s="402"/>
      <c r="AA2321" s="402"/>
      <c r="AB2321" s="402"/>
      <c r="AC2321" s="453">
        <f t="shared" si="374"/>
        <v>0</v>
      </c>
      <c r="AD2321" s="454">
        <f>IF($AC$2430&lt;85,AC2321,AC2321-(AC2321*'EN-TÊTE DÉLÉGUES'!$C$37))</f>
        <v>0</v>
      </c>
      <c r="AE2321" s="455">
        <f t="shared" si="372"/>
        <v>5.5E-2</v>
      </c>
      <c r="AF2321" s="456">
        <f t="shared" si="368"/>
        <v>0</v>
      </c>
      <c r="AG2321" s="457">
        <f t="shared" si="369"/>
        <v>0</v>
      </c>
    </row>
    <row r="2322" spans="1:34" s="408" customFormat="1" ht="12" customHeight="1" x14ac:dyDescent="0.15">
      <c r="A2322" s="813">
        <v>9791027610716</v>
      </c>
      <c r="B2322" s="837" t="s">
        <v>3122</v>
      </c>
      <c r="C2322" s="816" t="s">
        <v>706</v>
      </c>
      <c r="D2322" s="816" t="s">
        <v>1964</v>
      </c>
      <c r="E2322" s="816" t="s">
        <v>935</v>
      </c>
      <c r="F2322" s="816"/>
      <c r="G2322" s="816" t="s">
        <v>3745</v>
      </c>
      <c r="H2322" s="802">
        <f>VLOOKUP(A2322,'02.04.2024'!$A$2:$D$70989,3,FALSE)</f>
        <v>777</v>
      </c>
      <c r="I2322" s="802"/>
      <c r="J2322" s="817">
        <v>200</v>
      </c>
      <c r="K2322" s="818"/>
      <c r="L2322" s="818"/>
      <c r="M2322" s="818">
        <v>44867</v>
      </c>
      <c r="N2322" s="818"/>
      <c r="O2322" s="819">
        <v>9791027610716</v>
      </c>
      <c r="P2322" s="819" t="s">
        <v>3746</v>
      </c>
      <c r="Q2322" s="819">
        <v>1418759</v>
      </c>
      <c r="R2322" s="820">
        <v>12.9</v>
      </c>
      <c r="S2322" s="809">
        <f t="shared" si="370"/>
        <v>12.227488151658768</v>
      </c>
      <c r="T2322" s="821">
        <v>5.5E-2</v>
      </c>
      <c r="U2322" s="1086"/>
      <c r="V2322" s="811">
        <f t="shared" si="373"/>
        <v>0</v>
      </c>
      <c r="W2322" s="812">
        <f t="shared" si="371"/>
        <v>0</v>
      </c>
      <c r="X2322" s="491"/>
      <c r="Y2322" s="402"/>
      <c r="Z2322" s="402"/>
      <c r="AA2322" s="402"/>
      <c r="AB2322" s="402"/>
      <c r="AC2322" s="453">
        <f t="shared" si="374"/>
        <v>0</v>
      </c>
      <c r="AD2322" s="454">
        <f>IF($AC$2430&lt;85,AC2322,AC2322-(AC2322*'EN-TÊTE DÉLÉGUES'!$C$37))</f>
        <v>0</v>
      </c>
      <c r="AE2322" s="455">
        <f t="shared" si="372"/>
        <v>5.5E-2</v>
      </c>
      <c r="AF2322" s="456">
        <f t="shared" si="368"/>
        <v>0</v>
      </c>
      <c r="AG2322" s="457">
        <f t="shared" si="369"/>
        <v>0</v>
      </c>
      <c r="AH2322" s="492"/>
    </row>
    <row r="2323" spans="1:34" s="408" customFormat="1" ht="12" customHeight="1" x14ac:dyDescent="0.15">
      <c r="A2323" s="836">
        <v>9791027609093</v>
      </c>
      <c r="B2323" s="800" t="s">
        <v>3122</v>
      </c>
      <c r="C2323" s="814" t="s">
        <v>706</v>
      </c>
      <c r="D2323" s="816" t="s">
        <v>1964</v>
      </c>
      <c r="E2323" s="815" t="s">
        <v>935</v>
      </c>
      <c r="F2323" s="815"/>
      <c r="G2323" s="838" t="s">
        <v>2643</v>
      </c>
      <c r="H2323" s="802">
        <f>VLOOKUP(A2323,'02.04.2024'!$A$2:$D$70989,3,FALSE)</f>
        <v>1457</v>
      </c>
      <c r="I2323" s="807"/>
      <c r="J2323" s="807">
        <v>200</v>
      </c>
      <c r="K2323" s="818"/>
      <c r="L2323" s="804"/>
      <c r="M2323" s="818">
        <v>44482</v>
      </c>
      <c r="N2323" s="818"/>
      <c r="O2323" s="802">
        <v>9791027609093</v>
      </c>
      <c r="P2323" s="839" t="s">
        <v>2632</v>
      </c>
      <c r="Q2323" s="807">
        <v>5199196</v>
      </c>
      <c r="R2323" s="809">
        <v>12.9</v>
      </c>
      <c r="S2323" s="809">
        <f t="shared" si="370"/>
        <v>12.227488151658768</v>
      </c>
      <c r="T2323" s="821">
        <v>5.5E-2</v>
      </c>
      <c r="U2323" s="1086"/>
      <c r="V2323" s="811">
        <f t="shared" si="373"/>
        <v>0</v>
      </c>
      <c r="W2323" s="812">
        <f t="shared" si="371"/>
        <v>0</v>
      </c>
      <c r="X2323" s="402"/>
      <c r="Y2323" s="402"/>
      <c r="Z2323" s="402"/>
      <c r="AA2323" s="402"/>
      <c r="AB2323" s="402"/>
      <c r="AC2323" s="403">
        <f t="shared" si="374"/>
        <v>0</v>
      </c>
      <c r="AD2323" s="404">
        <f>IF($AC$2430&lt;85,AC2323,AC2323-(AC2323*'EN-TÊTE DÉLÉGUES'!$C$37))</f>
        <v>0</v>
      </c>
      <c r="AE2323" s="405">
        <f t="shared" si="372"/>
        <v>5.5E-2</v>
      </c>
      <c r="AF2323" s="406">
        <f t="shared" si="368"/>
        <v>0</v>
      </c>
      <c r="AG2323" s="407">
        <f t="shared" si="369"/>
        <v>0</v>
      </c>
    </row>
    <row r="2324" spans="1:34" s="408" customFormat="1" ht="12" customHeight="1" x14ac:dyDescent="0.15">
      <c r="A2324" s="836">
        <v>9791027608324</v>
      </c>
      <c r="B2324" s="800" t="s">
        <v>3122</v>
      </c>
      <c r="C2324" s="814" t="s">
        <v>706</v>
      </c>
      <c r="D2324" s="816" t="s">
        <v>1964</v>
      </c>
      <c r="E2324" s="815" t="s">
        <v>935</v>
      </c>
      <c r="F2324" s="815"/>
      <c r="G2324" s="838" t="s">
        <v>2218</v>
      </c>
      <c r="H2324" s="802">
        <f>VLOOKUP(A2324,'02.04.2024'!$A$2:$D$70989,3,FALSE)</f>
        <v>901</v>
      </c>
      <c r="I2324" s="807"/>
      <c r="J2324" s="807">
        <v>300</v>
      </c>
      <c r="K2324" s="818"/>
      <c r="L2324" s="804"/>
      <c r="M2324" s="818">
        <v>44363</v>
      </c>
      <c r="N2324" s="818"/>
      <c r="O2324" s="802">
        <v>9791027608324</v>
      </c>
      <c r="P2324" s="839" t="s">
        <v>2217</v>
      </c>
      <c r="Q2324" s="807">
        <v>8998323</v>
      </c>
      <c r="R2324" s="809">
        <v>12.9</v>
      </c>
      <c r="S2324" s="809">
        <f t="shared" si="370"/>
        <v>12.227488151658768</v>
      </c>
      <c r="T2324" s="821">
        <v>5.5E-2</v>
      </c>
      <c r="U2324" s="1086"/>
      <c r="V2324" s="811">
        <f t="shared" si="373"/>
        <v>0</v>
      </c>
      <c r="W2324" s="812">
        <f t="shared" si="371"/>
        <v>0</v>
      </c>
      <c r="X2324" s="402"/>
      <c r="Y2324" s="402"/>
      <c r="Z2324" s="402"/>
      <c r="AA2324" s="402"/>
      <c r="AB2324" s="402"/>
      <c r="AC2324" s="403">
        <f t="shared" si="374"/>
        <v>0</v>
      </c>
      <c r="AD2324" s="404">
        <f>IF($AC$2430&lt;85,AC2324,AC2324-(AC2324*'EN-TÊTE DÉLÉGUES'!$C$37))</f>
        <v>0</v>
      </c>
      <c r="AE2324" s="405">
        <f t="shared" si="372"/>
        <v>5.5E-2</v>
      </c>
      <c r="AF2324" s="406">
        <f t="shared" si="368"/>
        <v>0</v>
      </c>
      <c r="AG2324" s="407">
        <f t="shared" si="369"/>
        <v>0</v>
      </c>
    </row>
    <row r="2325" spans="1:34" s="408" customFormat="1" ht="12" customHeight="1" x14ac:dyDescent="0.15">
      <c r="A2325" s="836">
        <v>9791027607433</v>
      </c>
      <c r="B2325" s="800" t="s">
        <v>3123</v>
      </c>
      <c r="C2325" s="814" t="s">
        <v>706</v>
      </c>
      <c r="D2325" s="816" t="s">
        <v>1964</v>
      </c>
      <c r="E2325" s="815" t="s">
        <v>935</v>
      </c>
      <c r="F2325" s="815"/>
      <c r="G2325" s="838" t="s">
        <v>4234</v>
      </c>
      <c r="H2325" s="802">
        <f>VLOOKUP(A2325,'02.04.2024'!$A$2:$D$70989,3,FALSE)</f>
        <v>2315</v>
      </c>
      <c r="I2325" s="807"/>
      <c r="J2325" s="807">
        <v>200</v>
      </c>
      <c r="K2325" s="818"/>
      <c r="L2325" s="804"/>
      <c r="M2325" s="818">
        <v>44097</v>
      </c>
      <c r="N2325" s="818"/>
      <c r="O2325" s="802">
        <v>9791027607433</v>
      </c>
      <c r="P2325" s="839" t="s">
        <v>2142</v>
      </c>
      <c r="Q2325" s="807">
        <v>5330133</v>
      </c>
      <c r="R2325" s="809">
        <v>12.9</v>
      </c>
      <c r="S2325" s="809">
        <f t="shared" si="370"/>
        <v>12.227488151658768</v>
      </c>
      <c r="T2325" s="821">
        <v>5.5E-2</v>
      </c>
      <c r="U2325" s="1086"/>
      <c r="V2325" s="811">
        <f t="shared" si="373"/>
        <v>0</v>
      </c>
      <c r="W2325" s="812">
        <f t="shared" si="371"/>
        <v>0</v>
      </c>
      <c r="X2325" s="402"/>
      <c r="Y2325" s="402"/>
      <c r="Z2325" s="402"/>
      <c r="AA2325" s="402"/>
      <c r="AB2325" s="402"/>
      <c r="AC2325" s="403">
        <f t="shared" si="374"/>
        <v>0</v>
      </c>
      <c r="AD2325" s="404">
        <f>IF($AC$2430&lt;85,AC2325,AC2325-(AC2325*'EN-TÊTE DÉLÉGUES'!$C$37))</f>
        <v>0</v>
      </c>
      <c r="AE2325" s="405">
        <f t="shared" si="372"/>
        <v>5.5E-2</v>
      </c>
      <c r="AF2325" s="406">
        <f t="shared" si="368"/>
        <v>0</v>
      </c>
      <c r="AG2325" s="407">
        <f t="shared" si="369"/>
        <v>0</v>
      </c>
    </row>
    <row r="2326" spans="1:34" s="408" customFormat="1" ht="12" customHeight="1" x14ac:dyDescent="0.15">
      <c r="A2326" s="836">
        <v>9791027606139</v>
      </c>
      <c r="B2326" s="800" t="s">
        <v>3123</v>
      </c>
      <c r="C2326" s="814" t="s">
        <v>706</v>
      </c>
      <c r="D2326" s="816" t="s">
        <v>1964</v>
      </c>
      <c r="E2326" s="815" t="s">
        <v>935</v>
      </c>
      <c r="F2326" s="815"/>
      <c r="G2326" s="838" t="s">
        <v>4235</v>
      </c>
      <c r="H2326" s="802">
        <f>VLOOKUP(A2326,'02.04.2024'!$A$2:$D$70989,3,FALSE)</f>
        <v>2343</v>
      </c>
      <c r="I2326" s="807"/>
      <c r="J2326" s="807">
        <v>200</v>
      </c>
      <c r="K2326" s="818"/>
      <c r="L2326" s="804"/>
      <c r="M2326" s="818">
        <v>43908</v>
      </c>
      <c r="N2326" s="818"/>
      <c r="O2326" s="802">
        <v>9791027606139</v>
      </c>
      <c r="P2326" s="839" t="s">
        <v>1966</v>
      </c>
      <c r="Q2326" s="807">
        <v>6105398</v>
      </c>
      <c r="R2326" s="809">
        <v>12.9</v>
      </c>
      <c r="S2326" s="809">
        <f t="shared" si="370"/>
        <v>12.227488151658768</v>
      </c>
      <c r="T2326" s="821">
        <v>5.5E-2</v>
      </c>
      <c r="U2326" s="1086"/>
      <c r="V2326" s="811">
        <f t="shared" si="373"/>
        <v>0</v>
      </c>
      <c r="W2326" s="812">
        <f t="shared" si="371"/>
        <v>0</v>
      </c>
      <c r="X2326" s="402"/>
      <c r="Y2326" s="402"/>
      <c r="Z2326" s="402"/>
      <c r="AA2326" s="402"/>
      <c r="AB2326" s="402"/>
      <c r="AC2326" s="421">
        <f t="shared" si="374"/>
        <v>0</v>
      </c>
      <c r="AD2326" s="422">
        <f>IF($AC$2430&lt;85,AC2326,AC2326-(AC2326*'EN-TÊTE DÉLÉGUES'!$C$37))</f>
        <v>0</v>
      </c>
      <c r="AE2326" s="423">
        <f t="shared" si="372"/>
        <v>5.5E-2</v>
      </c>
      <c r="AF2326" s="424">
        <f t="shared" si="368"/>
        <v>0</v>
      </c>
      <c r="AG2326" s="425">
        <f t="shared" si="369"/>
        <v>0</v>
      </c>
    </row>
    <row r="2327" spans="1:34" s="408" customFormat="1" ht="12" customHeight="1" x14ac:dyDescent="0.15">
      <c r="A2327" s="836">
        <v>9791027607693</v>
      </c>
      <c r="B2327" s="800" t="s">
        <v>3123</v>
      </c>
      <c r="C2327" s="814" t="s">
        <v>706</v>
      </c>
      <c r="D2327" s="816" t="s">
        <v>1964</v>
      </c>
      <c r="E2327" s="815" t="s">
        <v>935</v>
      </c>
      <c r="F2327" s="815"/>
      <c r="G2327" s="838" t="s">
        <v>4236</v>
      </c>
      <c r="H2327" s="802">
        <f>VLOOKUP(A2327,'02.04.2024'!$A$2:$D$70989,3,FALSE)</f>
        <v>722</v>
      </c>
      <c r="I2327" s="807"/>
      <c r="J2327" s="807">
        <v>200</v>
      </c>
      <c r="K2327" s="818"/>
      <c r="L2327" s="804"/>
      <c r="M2327" s="818">
        <v>44076</v>
      </c>
      <c r="N2327" s="818"/>
      <c r="O2327" s="802">
        <v>9791027607693</v>
      </c>
      <c r="P2327" s="839" t="s">
        <v>1965</v>
      </c>
      <c r="Q2327" s="807">
        <v>6126947</v>
      </c>
      <c r="R2327" s="809">
        <v>12.9</v>
      </c>
      <c r="S2327" s="809">
        <f t="shared" si="370"/>
        <v>12.227488151658768</v>
      </c>
      <c r="T2327" s="821">
        <v>5.5E-2</v>
      </c>
      <c r="U2327" s="1086"/>
      <c r="V2327" s="811">
        <f t="shared" si="373"/>
        <v>0</v>
      </c>
      <c r="W2327" s="812">
        <f t="shared" si="371"/>
        <v>0</v>
      </c>
      <c r="X2327" s="402"/>
      <c r="Y2327" s="402"/>
      <c r="Z2327" s="402"/>
      <c r="AA2327" s="402"/>
      <c r="AB2327" s="402"/>
      <c r="AC2327" s="403">
        <f t="shared" si="374"/>
        <v>0</v>
      </c>
      <c r="AD2327" s="404">
        <f>IF($AC$2430&lt;85,AC2327,AC2327-(AC2327*'EN-TÊTE DÉLÉGUES'!$C$37))</f>
        <v>0</v>
      </c>
      <c r="AE2327" s="405">
        <f t="shared" si="372"/>
        <v>5.5E-2</v>
      </c>
      <c r="AF2327" s="406">
        <f t="shared" si="368"/>
        <v>0</v>
      </c>
      <c r="AG2327" s="407">
        <f t="shared" si="369"/>
        <v>0</v>
      </c>
    </row>
    <row r="2328" spans="1:34" s="408" customFormat="1" ht="12" customHeight="1" x14ac:dyDescent="0.15">
      <c r="A2328" s="813">
        <v>9791027605576</v>
      </c>
      <c r="B2328" s="800" t="s">
        <v>3123</v>
      </c>
      <c r="C2328" s="814" t="s">
        <v>706</v>
      </c>
      <c r="D2328" s="816" t="s">
        <v>1964</v>
      </c>
      <c r="E2328" s="816" t="s">
        <v>935</v>
      </c>
      <c r="F2328" s="816"/>
      <c r="G2328" s="816" t="s">
        <v>2845</v>
      </c>
      <c r="H2328" s="802">
        <f>VLOOKUP(A2328,'02.04.2024'!$A$2:$D$70989,3,FALSE)</f>
        <v>1005</v>
      </c>
      <c r="I2328" s="817"/>
      <c r="J2328" s="807">
        <v>300</v>
      </c>
      <c r="K2328" s="818"/>
      <c r="L2328" s="818"/>
      <c r="M2328" s="818">
        <v>43852</v>
      </c>
      <c r="N2328" s="818"/>
      <c r="O2328" s="819">
        <v>9791027605576</v>
      </c>
      <c r="P2328" s="868" t="s">
        <v>1506</v>
      </c>
      <c r="Q2328" s="819">
        <v>4990328</v>
      </c>
      <c r="R2328" s="809">
        <v>12.9</v>
      </c>
      <c r="S2328" s="809">
        <f t="shared" si="370"/>
        <v>12.227488151658768</v>
      </c>
      <c r="T2328" s="869">
        <v>5.5E-2</v>
      </c>
      <c r="U2328" s="1086"/>
      <c r="V2328" s="811">
        <f t="shared" si="373"/>
        <v>0</v>
      </c>
      <c r="W2328" s="812">
        <f t="shared" si="371"/>
        <v>0</v>
      </c>
      <c r="X2328" s="402"/>
      <c r="Y2328" s="402"/>
      <c r="Z2328" s="402"/>
      <c r="AA2328" s="402"/>
      <c r="AB2328" s="402"/>
      <c r="AC2328" s="403">
        <f t="shared" si="374"/>
        <v>0</v>
      </c>
      <c r="AD2328" s="404">
        <f>IF($AC$2430&lt;85,AC2328,AC2328-(AC2328*'EN-TÊTE DÉLÉGUES'!$C$37))</f>
        <v>0</v>
      </c>
      <c r="AE2328" s="405">
        <f t="shared" si="372"/>
        <v>5.5E-2</v>
      </c>
      <c r="AF2328" s="406">
        <f t="shared" si="368"/>
        <v>0</v>
      </c>
      <c r="AG2328" s="407">
        <f t="shared" si="369"/>
        <v>0</v>
      </c>
    </row>
    <row r="2329" spans="1:34" s="408" customFormat="1" ht="12" customHeight="1" x14ac:dyDescent="0.15">
      <c r="A2329" s="836">
        <v>9791027606986</v>
      </c>
      <c r="B2329" s="800" t="s">
        <v>3123</v>
      </c>
      <c r="C2329" s="814" t="s">
        <v>706</v>
      </c>
      <c r="D2329" s="816" t="s">
        <v>1964</v>
      </c>
      <c r="E2329" s="815" t="s">
        <v>935</v>
      </c>
      <c r="F2329" s="815"/>
      <c r="G2329" s="838" t="s">
        <v>1581</v>
      </c>
      <c r="H2329" s="802">
        <f>VLOOKUP(A2329,'02.04.2024'!$A$2:$D$70989,3,FALSE)</f>
        <v>574</v>
      </c>
      <c r="I2329" s="807"/>
      <c r="J2329" s="807">
        <v>200</v>
      </c>
      <c r="K2329" s="818">
        <v>45411</v>
      </c>
      <c r="L2329" s="818"/>
      <c r="M2329" s="818">
        <v>43747</v>
      </c>
      <c r="N2329" s="818"/>
      <c r="O2329" s="802">
        <v>9791027606986</v>
      </c>
      <c r="P2329" s="839" t="s">
        <v>1170</v>
      </c>
      <c r="Q2329" s="807">
        <v>4990451</v>
      </c>
      <c r="R2329" s="809">
        <v>12.9</v>
      </c>
      <c r="S2329" s="809">
        <f t="shared" si="370"/>
        <v>12.227488151658768</v>
      </c>
      <c r="T2329" s="821">
        <v>5.5E-2</v>
      </c>
      <c r="U2329" s="1086"/>
      <c r="V2329" s="811">
        <f t="shared" si="373"/>
        <v>0</v>
      </c>
      <c r="W2329" s="812">
        <f t="shared" si="371"/>
        <v>0</v>
      </c>
      <c r="X2329" s="402"/>
      <c r="Y2329" s="402"/>
      <c r="Z2329" s="402"/>
      <c r="AA2329" s="402"/>
      <c r="AB2329" s="402"/>
      <c r="AC2329" s="403">
        <f t="shared" si="374"/>
        <v>0</v>
      </c>
      <c r="AD2329" s="404">
        <f>IF($AC$2430&lt;85,AC2329,AC2329-(AC2329*'EN-TÊTE DÉLÉGUES'!$C$37))</f>
        <v>0</v>
      </c>
      <c r="AE2329" s="405">
        <f t="shared" si="372"/>
        <v>5.5E-2</v>
      </c>
      <c r="AF2329" s="406">
        <f t="shared" si="368"/>
        <v>0</v>
      </c>
      <c r="AG2329" s="407">
        <f t="shared" si="369"/>
        <v>0</v>
      </c>
    </row>
    <row r="2330" spans="1:34" s="408" customFormat="1" ht="12" customHeight="1" x14ac:dyDescent="0.15">
      <c r="A2330" s="836">
        <v>9791027603510</v>
      </c>
      <c r="B2330" s="800" t="s">
        <v>3123</v>
      </c>
      <c r="C2330" s="814" t="s">
        <v>706</v>
      </c>
      <c r="D2330" s="816" t="s">
        <v>1964</v>
      </c>
      <c r="E2330" s="815" t="s">
        <v>935</v>
      </c>
      <c r="F2330" s="815"/>
      <c r="G2330" s="838" t="s">
        <v>1583</v>
      </c>
      <c r="H2330" s="802">
        <f>VLOOKUP(A2330,'02.04.2024'!$A$2:$D$70989,3,FALSE)</f>
        <v>743</v>
      </c>
      <c r="I2330" s="807"/>
      <c r="J2330" s="807">
        <v>200</v>
      </c>
      <c r="K2330" s="818"/>
      <c r="L2330" s="804"/>
      <c r="M2330" s="818">
        <v>43152</v>
      </c>
      <c r="N2330" s="818"/>
      <c r="O2330" s="802">
        <v>9791027603510</v>
      </c>
      <c r="P2330" s="839" t="s">
        <v>961</v>
      </c>
      <c r="Q2330" s="807">
        <v>4878592</v>
      </c>
      <c r="R2330" s="809">
        <v>12.9</v>
      </c>
      <c r="S2330" s="809">
        <f t="shared" si="370"/>
        <v>12.227488151658768</v>
      </c>
      <c r="T2330" s="821">
        <v>5.5E-2</v>
      </c>
      <c r="U2330" s="1086"/>
      <c r="V2330" s="811">
        <f t="shared" si="373"/>
        <v>0</v>
      </c>
      <c r="W2330" s="812">
        <f t="shared" si="371"/>
        <v>0</v>
      </c>
      <c r="X2330" s="402"/>
      <c r="Y2330" s="402"/>
      <c r="Z2330" s="402"/>
      <c r="AA2330" s="402"/>
      <c r="AB2330" s="402"/>
      <c r="AC2330" s="403">
        <f t="shared" si="374"/>
        <v>0</v>
      </c>
      <c r="AD2330" s="404">
        <f>IF($AC$2430&lt;85,AC2330,AC2330-(AC2330*'EN-TÊTE DÉLÉGUES'!$C$37))</f>
        <v>0</v>
      </c>
      <c r="AE2330" s="405">
        <f t="shared" si="372"/>
        <v>5.5E-2</v>
      </c>
      <c r="AF2330" s="406">
        <f t="shared" si="368"/>
        <v>0</v>
      </c>
      <c r="AG2330" s="407">
        <f t="shared" si="369"/>
        <v>0</v>
      </c>
    </row>
    <row r="2331" spans="1:34" s="408" customFormat="1" ht="12" customHeight="1" x14ac:dyDescent="0.15">
      <c r="A2331" s="836">
        <v>9791027605750</v>
      </c>
      <c r="B2331" s="800" t="s">
        <v>3124</v>
      </c>
      <c r="C2331" s="814" t="s">
        <v>706</v>
      </c>
      <c r="D2331" s="816" t="s">
        <v>1964</v>
      </c>
      <c r="E2331" s="815" t="s">
        <v>935</v>
      </c>
      <c r="F2331" s="815"/>
      <c r="G2331" s="838" t="s">
        <v>1580</v>
      </c>
      <c r="H2331" s="802">
        <f>VLOOKUP(A2331,'02.04.2024'!$A$2:$D$70989,3,FALSE)</f>
        <v>226</v>
      </c>
      <c r="I2331" s="807"/>
      <c r="J2331" s="807">
        <v>300</v>
      </c>
      <c r="K2331" s="818"/>
      <c r="L2331" s="818"/>
      <c r="M2331" s="818">
        <v>43488</v>
      </c>
      <c r="N2331" s="818"/>
      <c r="O2331" s="802">
        <v>9791027605750</v>
      </c>
      <c r="P2331" s="839" t="s">
        <v>1162</v>
      </c>
      <c r="Q2331" s="807">
        <v>5585889</v>
      </c>
      <c r="R2331" s="809">
        <v>12.9</v>
      </c>
      <c r="S2331" s="809">
        <f t="shared" si="370"/>
        <v>12.227488151658768</v>
      </c>
      <c r="T2331" s="821">
        <v>5.5E-2</v>
      </c>
      <c r="U2331" s="1086"/>
      <c r="V2331" s="811">
        <f t="shared" si="373"/>
        <v>0</v>
      </c>
      <c r="W2331" s="812">
        <f t="shared" si="371"/>
        <v>0</v>
      </c>
      <c r="X2331" s="402"/>
      <c r="Y2331" s="402"/>
      <c r="Z2331" s="402"/>
      <c r="AA2331" s="402"/>
      <c r="AB2331" s="402"/>
      <c r="AC2331" s="403">
        <f t="shared" si="374"/>
        <v>0</v>
      </c>
      <c r="AD2331" s="404">
        <f>IF($AC$2430&lt;85,AC2331,AC2331-(AC2331*'EN-TÊTE DÉLÉGUES'!$C$37))</f>
        <v>0</v>
      </c>
      <c r="AE2331" s="405">
        <f t="shared" si="372"/>
        <v>5.5E-2</v>
      </c>
      <c r="AF2331" s="406">
        <f t="shared" si="368"/>
        <v>0</v>
      </c>
      <c r="AG2331" s="407">
        <f t="shared" si="369"/>
        <v>0</v>
      </c>
    </row>
    <row r="2332" spans="1:34" s="408" customFormat="1" ht="12" customHeight="1" x14ac:dyDescent="0.15">
      <c r="A2332" s="836">
        <v>9791027603534</v>
      </c>
      <c r="B2332" s="800" t="s">
        <v>3124</v>
      </c>
      <c r="C2332" s="814" t="s">
        <v>706</v>
      </c>
      <c r="D2332" s="816" t="s">
        <v>1964</v>
      </c>
      <c r="E2332" s="815" t="s">
        <v>935</v>
      </c>
      <c r="F2332" s="815"/>
      <c r="G2332" s="838" t="s">
        <v>1582</v>
      </c>
      <c r="H2332" s="802">
        <f>VLOOKUP(A2332,'02.04.2024'!$A$2:$D$70989,3,FALSE)</f>
        <v>510</v>
      </c>
      <c r="I2332" s="807"/>
      <c r="J2332" s="807">
        <v>200</v>
      </c>
      <c r="K2332" s="818"/>
      <c r="L2332" s="804"/>
      <c r="M2332" s="818">
        <v>43152</v>
      </c>
      <c r="N2332" s="818"/>
      <c r="O2332" s="802">
        <v>9791027603534</v>
      </c>
      <c r="P2332" s="839" t="s">
        <v>960</v>
      </c>
      <c r="Q2332" s="807">
        <v>4878469</v>
      </c>
      <c r="R2332" s="809">
        <v>12.9</v>
      </c>
      <c r="S2332" s="809">
        <f t="shared" si="370"/>
        <v>12.227488151658768</v>
      </c>
      <c r="T2332" s="821">
        <v>5.5E-2</v>
      </c>
      <c r="U2332" s="1086"/>
      <c r="V2332" s="811">
        <f t="shared" si="373"/>
        <v>0</v>
      </c>
      <c r="W2332" s="812">
        <f t="shared" si="371"/>
        <v>0</v>
      </c>
      <c r="X2332" s="402"/>
      <c r="Y2332" s="402"/>
      <c r="Z2332" s="402"/>
      <c r="AA2332" s="402"/>
      <c r="AB2332" s="402"/>
      <c r="AC2332" s="403">
        <f t="shared" si="374"/>
        <v>0</v>
      </c>
      <c r="AD2332" s="404">
        <f>IF($AC$2430&lt;85,AC2332,AC2332-(AC2332*'EN-TÊTE DÉLÉGUES'!$C$37))</f>
        <v>0</v>
      </c>
      <c r="AE2332" s="405">
        <f t="shared" si="372"/>
        <v>5.5E-2</v>
      </c>
      <c r="AF2332" s="406">
        <f t="shared" si="368"/>
        <v>0</v>
      </c>
      <c r="AG2332" s="407">
        <f t="shared" si="369"/>
        <v>0</v>
      </c>
    </row>
    <row r="2333" spans="1:34" s="408" customFormat="1" ht="12" customHeight="1" x14ac:dyDescent="0.15">
      <c r="A2333" s="836">
        <v>9791027605743</v>
      </c>
      <c r="B2333" s="800" t="s">
        <v>3124</v>
      </c>
      <c r="C2333" s="814" t="s">
        <v>706</v>
      </c>
      <c r="D2333" s="816" t="s">
        <v>1964</v>
      </c>
      <c r="E2333" s="815" t="s">
        <v>935</v>
      </c>
      <c r="F2333" s="815"/>
      <c r="G2333" s="838" t="s">
        <v>1584</v>
      </c>
      <c r="H2333" s="802">
        <f>VLOOKUP(A2333,'02.04.2024'!$A$2:$D$70989,3,FALSE)</f>
        <v>399</v>
      </c>
      <c r="I2333" s="807"/>
      <c r="J2333" s="807">
        <v>200</v>
      </c>
      <c r="K2333" s="818">
        <v>45411</v>
      </c>
      <c r="L2333" s="818"/>
      <c r="M2333" s="818">
        <v>43572</v>
      </c>
      <c r="N2333" s="818"/>
      <c r="O2333" s="802">
        <v>9791027605743</v>
      </c>
      <c r="P2333" s="839" t="s">
        <v>1169</v>
      </c>
      <c r="Q2333" s="807">
        <v>5585766</v>
      </c>
      <c r="R2333" s="809">
        <v>12.9</v>
      </c>
      <c r="S2333" s="809">
        <f t="shared" si="370"/>
        <v>12.227488151658768</v>
      </c>
      <c r="T2333" s="821">
        <v>5.5E-2</v>
      </c>
      <c r="U2333" s="1086"/>
      <c r="V2333" s="811">
        <f t="shared" si="373"/>
        <v>0</v>
      </c>
      <c r="W2333" s="812">
        <f t="shared" si="371"/>
        <v>0</v>
      </c>
      <c r="X2333" s="402"/>
      <c r="Y2333" s="402"/>
      <c r="Z2333" s="402"/>
      <c r="AA2333" s="402"/>
      <c r="AB2333" s="402"/>
      <c r="AC2333" s="403">
        <f t="shared" si="374"/>
        <v>0</v>
      </c>
      <c r="AD2333" s="404">
        <f>IF($AC$2430&lt;85,AC2333,AC2333-(AC2333*'EN-TÊTE DÉLÉGUES'!$C$37))</f>
        <v>0</v>
      </c>
      <c r="AE2333" s="405">
        <f t="shared" si="372"/>
        <v>5.5E-2</v>
      </c>
      <c r="AF2333" s="406">
        <f t="shared" si="368"/>
        <v>0</v>
      </c>
      <c r="AG2333" s="407">
        <f t="shared" si="369"/>
        <v>0</v>
      </c>
    </row>
    <row r="2334" spans="1:34" s="408" customFormat="1" ht="12" customHeight="1" x14ac:dyDescent="0.15">
      <c r="A2334" s="836">
        <v>9791027604258</v>
      </c>
      <c r="B2334" s="800" t="s">
        <v>3124</v>
      </c>
      <c r="C2334" s="814" t="s">
        <v>706</v>
      </c>
      <c r="D2334" s="816" t="s">
        <v>1964</v>
      </c>
      <c r="E2334" s="815" t="s">
        <v>935</v>
      </c>
      <c r="F2334" s="815"/>
      <c r="G2334" s="838" t="s">
        <v>1585</v>
      </c>
      <c r="H2334" s="802">
        <f>VLOOKUP(A2334,'02.04.2024'!$A$2:$D$70989,3,FALSE)</f>
        <v>689</v>
      </c>
      <c r="I2334" s="807"/>
      <c r="J2334" s="807">
        <v>751</v>
      </c>
      <c r="K2334" s="818"/>
      <c r="L2334" s="804"/>
      <c r="M2334" s="818">
        <v>43369</v>
      </c>
      <c r="N2334" s="818"/>
      <c r="O2334" s="802">
        <v>9791027604258</v>
      </c>
      <c r="P2334" s="839" t="s">
        <v>962</v>
      </c>
      <c r="Q2334" s="807">
        <v>4608312</v>
      </c>
      <c r="R2334" s="809">
        <v>12.9</v>
      </c>
      <c r="S2334" s="809">
        <f t="shared" si="370"/>
        <v>12.227488151658768</v>
      </c>
      <c r="T2334" s="821">
        <v>5.5E-2</v>
      </c>
      <c r="U2334" s="1086"/>
      <c r="V2334" s="811">
        <f t="shared" si="373"/>
        <v>0</v>
      </c>
      <c r="W2334" s="812">
        <f t="shared" si="371"/>
        <v>0</v>
      </c>
      <c r="X2334" s="402"/>
      <c r="Y2334" s="402"/>
      <c r="Z2334" s="402"/>
      <c r="AA2334" s="402"/>
      <c r="AB2334" s="402"/>
      <c r="AC2334" s="403">
        <f t="shared" si="374"/>
        <v>0</v>
      </c>
      <c r="AD2334" s="404">
        <f>IF($AC$2430&lt;85,AC2334,AC2334-(AC2334*'EN-TÊTE DÉLÉGUES'!$C$37))</f>
        <v>0</v>
      </c>
      <c r="AE2334" s="405">
        <f t="shared" si="372"/>
        <v>5.5E-2</v>
      </c>
      <c r="AF2334" s="406">
        <f t="shared" si="368"/>
        <v>0</v>
      </c>
      <c r="AG2334" s="407">
        <f t="shared" si="369"/>
        <v>0</v>
      </c>
    </row>
    <row r="2335" spans="1:34" s="408" customFormat="1" ht="12" customHeight="1" x14ac:dyDescent="0.15">
      <c r="A2335" s="836">
        <v>9791027610044</v>
      </c>
      <c r="B2335" s="800" t="s">
        <v>3124</v>
      </c>
      <c r="C2335" s="814" t="s">
        <v>706</v>
      </c>
      <c r="D2335" s="816" t="s">
        <v>1964</v>
      </c>
      <c r="E2335" s="815" t="s">
        <v>935</v>
      </c>
      <c r="F2335" s="815"/>
      <c r="G2335" s="838" t="s">
        <v>3435</v>
      </c>
      <c r="H2335" s="802">
        <f>VLOOKUP(A2335,'02.04.2024'!$A$2:$D$70989,3,FALSE)</f>
        <v>2692</v>
      </c>
      <c r="I2335" s="807"/>
      <c r="J2335" s="807">
        <v>200</v>
      </c>
      <c r="K2335" s="818"/>
      <c r="L2335" s="804"/>
      <c r="M2335" s="818">
        <v>44594</v>
      </c>
      <c r="N2335" s="818"/>
      <c r="O2335" s="802">
        <v>9791027610044</v>
      </c>
      <c r="P2335" s="839" t="s">
        <v>3433</v>
      </c>
      <c r="Q2335" s="807">
        <v>3177485</v>
      </c>
      <c r="R2335" s="809">
        <v>12.9</v>
      </c>
      <c r="S2335" s="809">
        <f t="shared" si="370"/>
        <v>12.227488151658768</v>
      </c>
      <c r="T2335" s="821">
        <v>5.5E-2</v>
      </c>
      <c r="U2335" s="1086"/>
      <c r="V2335" s="811">
        <f t="shared" si="373"/>
        <v>0</v>
      </c>
      <c r="W2335" s="812">
        <f t="shared" si="371"/>
        <v>0</v>
      </c>
      <c r="X2335" s="402"/>
      <c r="Y2335" s="402"/>
      <c r="Z2335" s="402"/>
      <c r="AA2335" s="402"/>
      <c r="AB2335" s="402"/>
      <c r="AC2335" s="421">
        <f t="shared" si="374"/>
        <v>0</v>
      </c>
      <c r="AD2335" s="422">
        <f>IF($AC$2430&lt;85,AC2335,AC2335-(AC2335*'EN-TÊTE DÉLÉGUES'!$C$37))</f>
        <v>0</v>
      </c>
      <c r="AE2335" s="423">
        <f t="shared" si="372"/>
        <v>5.5E-2</v>
      </c>
      <c r="AF2335" s="425">
        <f t="shared" si="368"/>
        <v>0</v>
      </c>
      <c r="AG2335" s="425">
        <f t="shared" si="369"/>
        <v>0</v>
      </c>
    </row>
    <row r="2336" spans="1:34" s="446" customFormat="1" ht="12" customHeight="1" x14ac:dyDescent="0.15">
      <c r="A2336" s="840">
        <v>9791027611249</v>
      </c>
      <c r="B2336" s="866" t="s">
        <v>3124</v>
      </c>
      <c r="C2336" s="842" t="s">
        <v>706</v>
      </c>
      <c r="D2336" s="844" t="s">
        <v>1964</v>
      </c>
      <c r="E2336" s="877" t="s">
        <v>935</v>
      </c>
      <c r="F2336" s="877"/>
      <c r="G2336" s="845" t="s">
        <v>4240</v>
      </c>
      <c r="H2336" s="846">
        <f>VLOOKUP(A2336,'02.04.2024'!$A$2:$D$70989,3,FALSE)</f>
        <v>2062</v>
      </c>
      <c r="I2336" s="847"/>
      <c r="J2336" s="847">
        <v>200</v>
      </c>
      <c r="K2336" s="848"/>
      <c r="L2336" s="848"/>
      <c r="M2336" s="848">
        <v>45056</v>
      </c>
      <c r="N2336" s="849" t="s">
        <v>1811</v>
      </c>
      <c r="O2336" s="849">
        <v>9791027611249</v>
      </c>
      <c r="P2336" s="849" t="s">
        <v>4239</v>
      </c>
      <c r="Q2336" s="850">
        <v>6680967</v>
      </c>
      <c r="R2336" s="851">
        <v>12.9</v>
      </c>
      <c r="S2336" s="851">
        <f t="shared" si="370"/>
        <v>12.227488151658768</v>
      </c>
      <c r="T2336" s="867">
        <v>5.5E-2</v>
      </c>
      <c r="U2336" s="1088"/>
      <c r="V2336" s="853">
        <f t="shared" si="373"/>
        <v>0</v>
      </c>
      <c r="W2336" s="854">
        <f t="shared" si="371"/>
        <v>0</v>
      </c>
      <c r="X2336" s="440"/>
      <c r="Y2336" s="440"/>
      <c r="Z2336" s="440"/>
      <c r="AA2336" s="440"/>
      <c r="AB2336" s="440"/>
      <c r="AC2336" s="453">
        <f t="shared" si="374"/>
        <v>0</v>
      </c>
      <c r="AD2336" s="454">
        <f>IF($AC$2430&lt;85,AC2336,AC2336-(AC2336*'EN-TÊTE DÉLÉGUES'!$C$37))</f>
        <v>0</v>
      </c>
      <c r="AE2336" s="455">
        <f t="shared" si="372"/>
        <v>5.5E-2</v>
      </c>
      <c r="AF2336" s="457">
        <f t="shared" si="368"/>
        <v>0</v>
      </c>
      <c r="AG2336" s="457">
        <f t="shared" si="369"/>
        <v>0</v>
      </c>
    </row>
    <row r="2337" spans="1:36" s="446" customFormat="1" ht="12" customHeight="1" x14ac:dyDescent="0.15">
      <c r="A2337" s="840">
        <v>9791027611324</v>
      </c>
      <c r="B2337" s="866" t="s">
        <v>3124</v>
      </c>
      <c r="C2337" s="842" t="s">
        <v>706</v>
      </c>
      <c r="D2337" s="844" t="s">
        <v>1964</v>
      </c>
      <c r="E2337" s="877" t="s">
        <v>935</v>
      </c>
      <c r="F2337" s="877"/>
      <c r="G2337" s="845" t="s">
        <v>4238</v>
      </c>
      <c r="H2337" s="846">
        <f>VLOOKUP(A2337,'02.04.2024'!$A$2:$D$70989,3,FALSE)</f>
        <v>942</v>
      </c>
      <c r="I2337" s="847"/>
      <c r="J2337" s="847">
        <v>200</v>
      </c>
      <c r="K2337" s="848"/>
      <c r="L2337" s="848"/>
      <c r="M2337" s="848">
        <v>45056</v>
      </c>
      <c r="N2337" s="849" t="s">
        <v>1811</v>
      </c>
      <c r="O2337" s="849">
        <v>9791027611324</v>
      </c>
      <c r="P2337" s="849" t="s">
        <v>4237</v>
      </c>
      <c r="Q2337" s="850">
        <v>7109342</v>
      </c>
      <c r="R2337" s="851">
        <v>12.9</v>
      </c>
      <c r="S2337" s="851">
        <f t="shared" si="370"/>
        <v>12.227488151658768</v>
      </c>
      <c r="T2337" s="867">
        <v>5.5E-2</v>
      </c>
      <c r="U2337" s="1088"/>
      <c r="V2337" s="853">
        <f t="shared" si="373"/>
        <v>0</v>
      </c>
      <c r="W2337" s="854">
        <f t="shared" si="371"/>
        <v>0</v>
      </c>
      <c r="X2337" s="440"/>
      <c r="Y2337" s="440"/>
      <c r="Z2337" s="440"/>
      <c r="AA2337" s="440"/>
      <c r="AB2337" s="440"/>
      <c r="AC2337" s="453">
        <f t="shared" si="374"/>
        <v>0</v>
      </c>
      <c r="AD2337" s="454">
        <f>IF($AC$2430&lt;85,AC2337,AC2337-(AC2337*'EN-TÊTE DÉLÉGUES'!$C$37))</f>
        <v>0</v>
      </c>
      <c r="AE2337" s="455">
        <f t="shared" si="372"/>
        <v>5.5E-2</v>
      </c>
      <c r="AF2337" s="457">
        <f t="shared" si="368"/>
        <v>0</v>
      </c>
      <c r="AG2337" s="457">
        <f t="shared" si="369"/>
        <v>0</v>
      </c>
    </row>
    <row r="2338" spans="1:36" s="446" customFormat="1" ht="12" customHeight="1" x14ac:dyDescent="0.15">
      <c r="A2338" s="840">
        <v>9791027611409</v>
      </c>
      <c r="B2338" s="866" t="s">
        <v>3124</v>
      </c>
      <c r="C2338" s="842" t="s">
        <v>706</v>
      </c>
      <c r="D2338" s="844" t="s">
        <v>1964</v>
      </c>
      <c r="E2338" s="877" t="s">
        <v>935</v>
      </c>
      <c r="F2338" s="877"/>
      <c r="G2338" s="845" t="s">
        <v>4677</v>
      </c>
      <c r="H2338" s="846">
        <f>VLOOKUP(A2338,'02.04.2024'!$A$2:$D$70989,3,FALSE)</f>
        <v>976</v>
      </c>
      <c r="I2338" s="847"/>
      <c r="J2338" s="847">
        <v>200</v>
      </c>
      <c r="K2338" s="848"/>
      <c r="L2338" s="848"/>
      <c r="M2338" s="848">
        <v>45203</v>
      </c>
      <c r="N2338" s="849" t="s">
        <v>1811</v>
      </c>
      <c r="O2338" s="849">
        <v>9791027611409</v>
      </c>
      <c r="P2338" s="849" t="s">
        <v>4676</v>
      </c>
      <c r="Q2338" s="850">
        <v>7603355</v>
      </c>
      <c r="R2338" s="851">
        <v>12.9</v>
      </c>
      <c r="S2338" s="851">
        <f t="shared" si="370"/>
        <v>12.227488151658768</v>
      </c>
      <c r="T2338" s="867">
        <v>5.5E-2</v>
      </c>
      <c r="U2338" s="1088"/>
      <c r="V2338" s="853">
        <f t="shared" si="373"/>
        <v>0</v>
      </c>
      <c r="W2338" s="854">
        <f t="shared" si="371"/>
        <v>0</v>
      </c>
      <c r="X2338" s="440"/>
      <c r="Y2338" s="440"/>
      <c r="Z2338" s="440"/>
      <c r="AA2338" s="440"/>
      <c r="AB2338" s="440"/>
      <c r="AC2338" s="441">
        <f t="shared" si="374"/>
        <v>0</v>
      </c>
      <c r="AD2338" s="442">
        <f>IF($AC$2430&lt;85,AC2338,AC2338-(AC2338*'EN-TÊTE DÉLÉGUES'!$C$37))</f>
        <v>0</v>
      </c>
      <c r="AE2338" s="443">
        <f t="shared" si="372"/>
        <v>5.5E-2</v>
      </c>
      <c r="AF2338" s="445">
        <f t="shared" si="368"/>
        <v>0</v>
      </c>
      <c r="AG2338" s="445">
        <f t="shared" si="369"/>
        <v>0</v>
      </c>
    </row>
    <row r="2339" spans="1:36" ht="12" customHeight="1" x14ac:dyDescent="0.15">
      <c r="A2339" s="169">
        <v>9791027611911</v>
      </c>
      <c r="B2339" s="229" t="s">
        <v>3124</v>
      </c>
      <c r="C2339" s="317" t="s">
        <v>706</v>
      </c>
      <c r="D2339" s="231" t="s">
        <v>1964</v>
      </c>
      <c r="E2339" s="123" t="s">
        <v>935</v>
      </c>
      <c r="F2339" s="317"/>
      <c r="G2339" s="123" t="s">
        <v>5093</v>
      </c>
      <c r="H2339" s="229">
        <f>VLOOKUP(A2339,'02.04.2024'!$A$2:$D$70989,3,FALSE)</f>
        <v>0</v>
      </c>
      <c r="I2339" s="229"/>
      <c r="J2339" s="184">
        <v>100</v>
      </c>
      <c r="K2339" s="122"/>
      <c r="L2339" s="122">
        <v>45434</v>
      </c>
      <c r="M2339" s="122"/>
      <c r="N2339" s="122" t="s">
        <v>1811</v>
      </c>
      <c r="O2339" s="170">
        <v>9791027611911</v>
      </c>
      <c r="P2339" s="170" t="s">
        <v>5094</v>
      </c>
      <c r="Q2339" s="170">
        <v>3837048</v>
      </c>
      <c r="R2339" s="342">
        <v>12.9</v>
      </c>
      <c r="S2339" s="126">
        <f t="shared" si="370"/>
        <v>12.227488151658768</v>
      </c>
      <c r="T2339" s="372">
        <v>5.5E-2</v>
      </c>
      <c r="U2339" s="1086"/>
      <c r="V2339" s="242">
        <f t="shared" si="373"/>
        <v>0</v>
      </c>
      <c r="W2339" s="243">
        <f t="shared" si="371"/>
        <v>0</v>
      </c>
      <c r="AC2339" s="441">
        <f t="shared" si="374"/>
        <v>0</v>
      </c>
      <c r="AD2339" s="442">
        <f>IF($AC$2430&lt;85,AC2339,AC2339-(AC2339*'EN-TÊTE DÉLÉGUES'!$C$37))</f>
        <v>0</v>
      </c>
      <c r="AE2339" s="443">
        <f t="shared" si="372"/>
        <v>5.5E-2</v>
      </c>
      <c r="AF2339" s="445">
        <f t="shared" si="368"/>
        <v>0</v>
      </c>
      <c r="AG2339" s="445">
        <f t="shared" si="369"/>
        <v>0</v>
      </c>
      <c r="AH2339" s="447"/>
      <c r="AI2339" s="447"/>
      <c r="AJ2339" s="447"/>
    </row>
    <row r="2340" spans="1:36" s="408" customFormat="1" ht="12" customHeight="1" x14ac:dyDescent="0.15">
      <c r="A2340" s="836">
        <v>9791027609840</v>
      </c>
      <c r="B2340" s="800" t="s">
        <v>3125</v>
      </c>
      <c r="C2340" s="814" t="s">
        <v>723</v>
      </c>
      <c r="D2340" s="801" t="s">
        <v>1964</v>
      </c>
      <c r="E2340" s="815" t="s">
        <v>936</v>
      </c>
      <c r="F2340" s="815"/>
      <c r="G2340" s="838" t="s">
        <v>1576</v>
      </c>
      <c r="H2340" s="802">
        <f>VLOOKUP(A2340,'02.04.2024'!$A$2:$D$70989,3,FALSE)</f>
        <v>2493</v>
      </c>
      <c r="I2340" s="807"/>
      <c r="J2340" s="807">
        <v>200</v>
      </c>
      <c r="K2340" s="818"/>
      <c r="L2340" s="804"/>
      <c r="M2340" s="818">
        <v>44503</v>
      </c>
      <c r="N2340" s="817"/>
      <c r="O2340" s="802">
        <v>9791027609840</v>
      </c>
      <c r="P2340" s="807" t="s">
        <v>2811</v>
      </c>
      <c r="Q2340" s="807">
        <v>2348349</v>
      </c>
      <c r="R2340" s="809">
        <v>21.5</v>
      </c>
      <c r="S2340" s="809">
        <f t="shared" si="370"/>
        <v>20.379146919431282</v>
      </c>
      <c r="T2340" s="821">
        <v>5.5E-2</v>
      </c>
      <c r="U2340" s="1086"/>
      <c r="V2340" s="811">
        <f t="shared" si="373"/>
        <v>0</v>
      </c>
      <c r="W2340" s="812">
        <f t="shared" si="371"/>
        <v>0</v>
      </c>
      <c r="X2340" s="402"/>
      <c r="Y2340" s="402"/>
      <c r="Z2340" s="402"/>
      <c r="AA2340" s="402"/>
      <c r="AB2340" s="402"/>
      <c r="AC2340" s="403">
        <f t="shared" si="374"/>
        <v>0</v>
      </c>
      <c r="AD2340" s="404">
        <f>IF($AC$2430&lt;85,AC2340,AC2340-(AC2340*'EN-TÊTE DÉLÉGUES'!$C$37))</f>
        <v>0</v>
      </c>
      <c r="AE2340" s="405">
        <f t="shared" si="372"/>
        <v>5.5E-2</v>
      </c>
      <c r="AF2340" s="406">
        <f t="shared" si="368"/>
        <v>0</v>
      </c>
      <c r="AG2340" s="407">
        <f t="shared" si="369"/>
        <v>0</v>
      </c>
    </row>
    <row r="2341" spans="1:36" s="408" customFormat="1" ht="12" customHeight="1" x14ac:dyDescent="0.15">
      <c r="A2341" s="836">
        <v>9791027608256</v>
      </c>
      <c r="B2341" s="800" t="s">
        <v>3125</v>
      </c>
      <c r="C2341" s="814" t="s">
        <v>723</v>
      </c>
      <c r="D2341" s="801" t="s">
        <v>1964</v>
      </c>
      <c r="E2341" s="815" t="s">
        <v>936</v>
      </c>
      <c r="F2341" s="815"/>
      <c r="G2341" s="838" t="s">
        <v>2813</v>
      </c>
      <c r="H2341" s="802">
        <f>VLOOKUP(A2341,'02.04.2024'!$A$2:$D$70989,3,FALSE)</f>
        <v>1980</v>
      </c>
      <c r="I2341" s="807"/>
      <c r="J2341" s="807">
        <v>200</v>
      </c>
      <c r="K2341" s="818"/>
      <c r="L2341" s="804"/>
      <c r="M2341" s="818">
        <v>44524</v>
      </c>
      <c r="N2341" s="817"/>
      <c r="O2341" s="802">
        <v>9791027608256</v>
      </c>
      <c r="P2341" s="807" t="s">
        <v>2812</v>
      </c>
      <c r="Q2341" s="807">
        <v>8759167</v>
      </c>
      <c r="R2341" s="809">
        <v>23.6</v>
      </c>
      <c r="S2341" s="809">
        <f t="shared" si="370"/>
        <v>22.369668246445499</v>
      </c>
      <c r="T2341" s="821">
        <v>5.5E-2</v>
      </c>
      <c r="U2341" s="1086"/>
      <c r="V2341" s="811">
        <f t="shared" si="373"/>
        <v>0</v>
      </c>
      <c r="W2341" s="812">
        <f t="shared" si="371"/>
        <v>0</v>
      </c>
      <c r="X2341" s="402"/>
      <c r="Y2341" s="402"/>
      <c r="Z2341" s="402"/>
      <c r="AA2341" s="402"/>
      <c r="AB2341" s="402"/>
      <c r="AC2341" s="403">
        <f t="shared" si="374"/>
        <v>0</v>
      </c>
      <c r="AD2341" s="404">
        <f>IF($AC$2430&lt;85,AC2341,AC2341-(AC2341*'EN-TÊTE DÉLÉGUES'!$C$37))</f>
        <v>0</v>
      </c>
      <c r="AE2341" s="405">
        <f t="shared" si="372"/>
        <v>5.5E-2</v>
      </c>
      <c r="AF2341" s="406">
        <f t="shared" si="368"/>
        <v>0</v>
      </c>
      <c r="AG2341" s="407">
        <f t="shared" si="369"/>
        <v>0</v>
      </c>
    </row>
    <row r="2342" spans="1:36" s="408" customFormat="1" ht="12" customHeight="1" x14ac:dyDescent="0.15">
      <c r="A2342" s="836">
        <v>9791027606245</v>
      </c>
      <c r="B2342" s="800" t="s">
        <v>3125</v>
      </c>
      <c r="C2342" s="814" t="s">
        <v>723</v>
      </c>
      <c r="D2342" s="801" t="s">
        <v>1964</v>
      </c>
      <c r="E2342" s="815" t="s">
        <v>936</v>
      </c>
      <c r="F2342" s="815"/>
      <c r="G2342" s="838" t="s">
        <v>2216</v>
      </c>
      <c r="H2342" s="802">
        <f>VLOOKUP(A2342,'02.04.2024'!$A$2:$D$70989,3,FALSE)</f>
        <v>509</v>
      </c>
      <c r="I2342" s="807"/>
      <c r="J2342" s="807">
        <v>200</v>
      </c>
      <c r="K2342" s="818"/>
      <c r="L2342" s="804"/>
      <c r="M2342" s="818">
        <v>44139</v>
      </c>
      <c r="N2342" s="818"/>
      <c r="O2342" s="802">
        <v>9791027606245</v>
      </c>
      <c r="P2342" s="839" t="s">
        <v>2215</v>
      </c>
      <c r="Q2342" s="807">
        <v>5797125</v>
      </c>
      <c r="R2342" s="809">
        <v>21.5</v>
      </c>
      <c r="S2342" s="809">
        <f t="shared" si="370"/>
        <v>20.379146919431282</v>
      </c>
      <c r="T2342" s="821">
        <v>5.5E-2</v>
      </c>
      <c r="U2342" s="1086"/>
      <c r="V2342" s="811">
        <f t="shared" si="373"/>
        <v>0</v>
      </c>
      <c r="W2342" s="812">
        <f t="shared" si="371"/>
        <v>0</v>
      </c>
      <c r="X2342" s="402"/>
      <c r="Y2342" s="402"/>
      <c r="Z2342" s="402"/>
      <c r="AA2342" s="402"/>
      <c r="AB2342" s="402"/>
      <c r="AC2342" s="403">
        <f t="shared" si="374"/>
        <v>0</v>
      </c>
      <c r="AD2342" s="404">
        <f>IF($AC$2430&lt;85,AC2342,AC2342-(AC2342*'EN-TÊTE DÉLÉGUES'!$C$37))</f>
        <v>0</v>
      </c>
      <c r="AE2342" s="405">
        <f t="shared" si="372"/>
        <v>5.5E-2</v>
      </c>
      <c r="AF2342" s="406">
        <f t="shared" si="368"/>
        <v>0</v>
      </c>
      <c r="AG2342" s="407">
        <f t="shared" si="369"/>
        <v>0</v>
      </c>
    </row>
    <row r="2343" spans="1:36" s="408" customFormat="1" ht="12" customHeight="1" x14ac:dyDescent="0.15">
      <c r="A2343" s="836">
        <v>9791027603527</v>
      </c>
      <c r="B2343" s="800" t="s">
        <v>3126</v>
      </c>
      <c r="C2343" s="816" t="s">
        <v>723</v>
      </c>
      <c r="D2343" s="801" t="s">
        <v>1964</v>
      </c>
      <c r="E2343" s="815" t="s">
        <v>936</v>
      </c>
      <c r="F2343" s="815"/>
      <c r="G2343" s="838" t="s">
        <v>1578</v>
      </c>
      <c r="H2343" s="802">
        <f>VLOOKUP(A2343,'02.04.2024'!$A$2:$D$70989,3,FALSE)</f>
        <v>1808</v>
      </c>
      <c r="I2343" s="807"/>
      <c r="J2343" s="807">
        <v>200</v>
      </c>
      <c r="K2343" s="878">
        <v>45444</v>
      </c>
      <c r="L2343" s="804"/>
      <c r="M2343" s="818">
        <v>43747</v>
      </c>
      <c r="N2343" s="818"/>
      <c r="O2343" s="802">
        <v>9791027603527</v>
      </c>
      <c r="P2343" s="839" t="s">
        <v>966</v>
      </c>
      <c r="Q2343" s="807">
        <v>4546288</v>
      </c>
      <c r="R2343" s="809">
        <v>22.5</v>
      </c>
      <c r="S2343" s="809">
        <f t="shared" si="370"/>
        <v>21.327014218009481</v>
      </c>
      <c r="T2343" s="821">
        <v>5.5E-2</v>
      </c>
      <c r="U2343" s="1086"/>
      <c r="V2343" s="811">
        <f t="shared" si="373"/>
        <v>0</v>
      </c>
      <c r="W2343" s="812">
        <f t="shared" si="371"/>
        <v>0</v>
      </c>
      <c r="X2343" s="402"/>
      <c r="Y2343" s="402"/>
      <c r="Z2343" s="402"/>
      <c r="AA2343" s="402"/>
      <c r="AB2343" s="402"/>
      <c r="AC2343" s="403">
        <f t="shared" si="374"/>
        <v>0</v>
      </c>
      <c r="AD2343" s="404">
        <f>IF($AC$2430&lt;85,AC2343,AC2343-(AC2343*'EN-TÊTE DÉLÉGUES'!$C$37))</f>
        <v>0</v>
      </c>
      <c r="AE2343" s="405">
        <f t="shared" si="372"/>
        <v>5.5E-2</v>
      </c>
      <c r="AF2343" s="406">
        <f t="shared" si="368"/>
        <v>0</v>
      </c>
      <c r="AG2343" s="407">
        <f t="shared" si="369"/>
        <v>0</v>
      </c>
    </row>
    <row r="2344" spans="1:36" s="408" customFormat="1" ht="12" customHeight="1" x14ac:dyDescent="0.15">
      <c r="A2344" s="836">
        <v>9791027608850</v>
      </c>
      <c r="B2344" s="800" t="s">
        <v>3126</v>
      </c>
      <c r="C2344" s="814" t="s">
        <v>723</v>
      </c>
      <c r="D2344" s="801" t="s">
        <v>1964</v>
      </c>
      <c r="E2344" s="815" t="s">
        <v>936</v>
      </c>
      <c r="F2344" s="815"/>
      <c r="G2344" s="838" t="s">
        <v>2364</v>
      </c>
      <c r="H2344" s="802">
        <f>VLOOKUP(A2344,'02.04.2024'!$A$2:$D$70989,3,FALSE)</f>
        <v>1683</v>
      </c>
      <c r="I2344" s="807"/>
      <c r="J2344" s="807">
        <v>300</v>
      </c>
      <c r="K2344" s="818"/>
      <c r="L2344" s="804"/>
      <c r="M2344" s="818">
        <v>44139</v>
      </c>
      <c r="N2344" s="818"/>
      <c r="O2344" s="802">
        <v>9791027608850</v>
      </c>
      <c r="P2344" s="839" t="s">
        <v>2363</v>
      </c>
      <c r="Q2344" s="807">
        <v>4821709</v>
      </c>
      <c r="R2344" s="809">
        <v>20.9</v>
      </c>
      <c r="S2344" s="809">
        <f t="shared" si="370"/>
        <v>19.810426540284361</v>
      </c>
      <c r="T2344" s="821">
        <v>5.5E-2</v>
      </c>
      <c r="U2344" s="1086"/>
      <c r="V2344" s="811">
        <f t="shared" si="373"/>
        <v>0</v>
      </c>
      <c r="W2344" s="812">
        <f t="shared" si="371"/>
        <v>0</v>
      </c>
      <c r="X2344" s="402"/>
      <c r="Y2344" s="402"/>
      <c r="Z2344" s="402"/>
      <c r="AA2344" s="402"/>
      <c r="AB2344" s="402"/>
      <c r="AC2344" s="403">
        <f t="shared" si="374"/>
        <v>0</v>
      </c>
      <c r="AD2344" s="404">
        <f>IF($AC$2430&lt;85,AC2344,AC2344-(AC2344*'EN-TÊTE DÉLÉGUES'!$C$37))</f>
        <v>0</v>
      </c>
      <c r="AE2344" s="405">
        <f t="shared" si="372"/>
        <v>5.5E-2</v>
      </c>
      <c r="AF2344" s="406">
        <f t="shared" si="368"/>
        <v>0</v>
      </c>
      <c r="AG2344" s="407">
        <f t="shared" si="369"/>
        <v>0</v>
      </c>
    </row>
    <row r="2345" spans="1:36" s="408" customFormat="1" ht="12" customHeight="1" x14ac:dyDescent="0.15">
      <c r="A2345" s="836">
        <v>9782848016214</v>
      </c>
      <c r="B2345" s="800" t="s">
        <v>3126</v>
      </c>
      <c r="C2345" s="814" t="s">
        <v>723</v>
      </c>
      <c r="D2345" s="801" t="s">
        <v>1964</v>
      </c>
      <c r="E2345" s="815" t="s">
        <v>936</v>
      </c>
      <c r="F2345" s="815"/>
      <c r="G2345" s="838" t="s">
        <v>1577</v>
      </c>
      <c r="H2345" s="802">
        <f>VLOOKUP(A2345,'02.04.2024'!$A$2:$D$70989,3,FALSE)</f>
        <v>763</v>
      </c>
      <c r="I2345" s="807"/>
      <c r="J2345" s="807">
        <v>200</v>
      </c>
      <c r="K2345" s="818"/>
      <c r="L2345" s="804"/>
      <c r="M2345" s="818">
        <v>44166</v>
      </c>
      <c r="N2345" s="818"/>
      <c r="O2345" s="802">
        <v>9782848016214</v>
      </c>
      <c r="P2345" s="839" t="s">
        <v>963</v>
      </c>
      <c r="Q2345" s="807">
        <v>1011342</v>
      </c>
      <c r="R2345" s="809">
        <v>22.5</v>
      </c>
      <c r="S2345" s="809">
        <f t="shared" si="370"/>
        <v>21.327014218009481</v>
      </c>
      <c r="T2345" s="821">
        <v>5.5E-2</v>
      </c>
      <c r="U2345" s="1086"/>
      <c r="V2345" s="811">
        <f t="shared" si="373"/>
        <v>0</v>
      </c>
      <c r="W2345" s="812">
        <f t="shared" si="371"/>
        <v>0</v>
      </c>
      <c r="X2345" s="402"/>
      <c r="Y2345" s="402"/>
      <c r="Z2345" s="402"/>
      <c r="AA2345" s="402"/>
      <c r="AB2345" s="402"/>
      <c r="AC2345" s="403">
        <f t="shared" si="374"/>
        <v>0</v>
      </c>
      <c r="AD2345" s="404">
        <f>IF($AC$2430&lt;85,AC2345,AC2345-(AC2345*'EN-TÊTE DÉLÉGUES'!$C$37))</f>
        <v>0</v>
      </c>
      <c r="AE2345" s="405">
        <f t="shared" si="372"/>
        <v>5.5E-2</v>
      </c>
      <c r="AF2345" s="406">
        <f t="shared" si="368"/>
        <v>0</v>
      </c>
      <c r="AG2345" s="407">
        <f t="shared" si="369"/>
        <v>0</v>
      </c>
    </row>
    <row r="2346" spans="1:36" s="408" customFormat="1" ht="12" customHeight="1" x14ac:dyDescent="0.15">
      <c r="A2346" s="836">
        <v>9782848017952</v>
      </c>
      <c r="B2346" s="800" t="s">
        <v>3126</v>
      </c>
      <c r="C2346" s="814" t="s">
        <v>723</v>
      </c>
      <c r="D2346" s="801" t="s">
        <v>1964</v>
      </c>
      <c r="E2346" s="815" t="s">
        <v>936</v>
      </c>
      <c r="F2346" s="815"/>
      <c r="G2346" s="838" t="s">
        <v>1579</v>
      </c>
      <c r="H2346" s="802">
        <f>VLOOKUP(A2346,'02.04.2024'!$A$2:$D$70989,3,FALSE)</f>
        <v>112</v>
      </c>
      <c r="I2346" s="807"/>
      <c r="J2346" s="807">
        <v>300</v>
      </c>
      <c r="K2346" s="818"/>
      <c r="L2346" s="804"/>
      <c r="M2346" s="818">
        <v>41914</v>
      </c>
      <c r="N2346" s="818"/>
      <c r="O2346" s="802">
        <v>9782848017952</v>
      </c>
      <c r="P2346" s="839" t="s">
        <v>964</v>
      </c>
      <c r="Q2346" s="807">
        <v>1011465</v>
      </c>
      <c r="R2346" s="809">
        <v>19.989999999999998</v>
      </c>
      <c r="S2346" s="809">
        <f t="shared" si="370"/>
        <v>18.947867298578199</v>
      </c>
      <c r="T2346" s="821">
        <v>5.5E-2</v>
      </c>
      <c r="U2346" s="1086"/>
      <c r="V2346" s="811">
        <f t="shared" si="373"/>
        <v>0</v>
      </c>
      <c r="W2346" s="812">
        <f t="shared" si="371"/>
        <v>0</v>
      </c>
      <c r="X2346" s="402"/>
      <c r="Y2346" s="402"/>
      <c r="Z2346" s="402"/>
      <c r="AA2346" s="402"/>
      <c r="AB2346" s="402"/>
      <c r="AC2346" s="403">
        <f t="shared" si="374"/>
        <v>0</v>
      </c>
      <c r="AD2346" s="404">
        <f>IF($AC$2430&lt;85,AC2346,AC2346-(AC2346*'EN-TÊTE DÉLÉGUES'!$C$37))</f>
        <v>0</v>
      </c>
      <c r="AE2346" s="405">
        <f t="shared" si="372"/>
        <v>5.5E-2</v>
      </c>
      <c r="AF2346" s="406">
        <f t="shared" si="368"/>
        <v>0</v>
      </c>
      <c r="AG2346" s="407">
        <f t="shared" si="369"/>
        <v>0</v>
      </c>
    </row>
    <row r="2347" spans="1:36" s="408" customFormat="1" ht="12" customHeight="1" x14ac:dyDescent="0.15">
      <c r="A2347" s="836">
        <v>9791027602810</v>
      </c>
      <c r="B2347" s="800" t="s">
        <v>3127</v>
      </c>
      <c r="C2347" s="816" t="s">
        <v>723</v>
      </c>
      <c r="D2347" s="801" t="s">
        <v>1964</v>
      </c>
      <c r="E2347" s="815" t="s">
        <v>936</v>
      </c>
      <c r="F2347" s="815"/>
      <c r="G2347" s="838" t="s">
        <v>2402</v>
      </c>
      <c r="H2347" s="802">
        <f>VLOOKUP(A2347,'02.04.2024'!$A$2:$D$70989,3,FALSE)</f>
        <v>1657</v>
      </c>
      <c r="I2347" s="807"/>
      <c r="J2347" s="807">
        <v>200</v>
      </c>
      <c r="K2347" s="818"/>
      <c r="L2347" s="804"/>
      <c r="M2347" s="818">
        <v>43369</v>
      </c>
      <c r="N2347" s="818"/>
      <c r="O2347" s="802">
        <v>9791027602810</v>
      </c>
      <c r="P2347" s="839" t="s">
        <v>965</v>
      </c>
      <c r="Q2347" s="807">
        <v>4623097</v>
      </c>
      <c r="R2347" s="809">
        <v>21.5</v>
      </c>
      <c r="S2347" s="809">
        <f t="shared" si="370"/>
        <v>20.379146919431282</v>
      </c>
      <c r="T2347" s="821">
        <v>5.5E-2</v>
      </c>
      <c r="U2347" s="1086"/>
      <c r="V2347" s="811">
        <f t="shared" si="373"/>
        <v>0</v>
      </c>
      <c r="W2347" s="812">
        <f t="shared" si="371"/>
        <v>0</v>
      </c>
      <c r="X2347" s="402"/>
      <c r="Y2347" s="402"/>
      <c r="Z2347" s="402"/>
      <c r="AA2347" s="402"/>
      <c r="AB2347" s="402"/>
      <c r="AC2347" s="403">
        <f t="shared" si="374"/>
        <v>0</v>
      </c>
      <c r="AD2347" s="404">
        <f>IF($AC$2430&lt;85,AC2347,AC2347-(AC2347*'EN-TÊTE DÉLÉGUES'!$C$37))</f>
        <v>0</v>
      </c>
      <c r="AE2347" s="405">
        <f t="shared" si="372"/>
        <v>5.5E-2</v>
      </c>
      <c r="AF2347" s="406">
        <f t="shared" si="368"/>
        <v>0</v>
      </c>
      <c r="AG2347" s="407">
        <f t="shared" si="369"/>
        <v>0</v>
      </c>
    </row>
    <row r="2348" spans="1:36" s="446" customFormat="1" ht="12" customHeight="1" x14ac:dyDescent="0.15">
      <c r="A2348" s="840">
        <v>9791027612017</v>
      </c>
      <c r="B2348" s="866" t="s">
        <v>3127</v>
      </c>
      <c r="C2348" s="842" t="s">
        <v>723</v>
      </c>
      <c r="D2348" s="843" t="s">
        <v>1964</v>
      </c>
      <c r="E2348" s="877" t="s">
        <v>936</v>
      </c>
      <c r="F2348" s="877"/>
      <c r="G2348" s="845" t="s">
        <v>4675</v>
      </c>
      <c r="H2348" s="846">
        <f>VLOOKUP(A2348,'02.04.2024'!$A$2:$D$70989,3,FALSE)</f>
        <v>1225</v>
      </c>
      <c r="I2348" s="847"/>
      <c r="J2348" s="847">
        <v>200</v>
      </c>
      <c r="K2348" s="848"/>
      <c r="L2348" s="848"/>
      <c r="M2348" s="848">
        <v>45203</v>
      </c>
      <c r="N2348" s="849" t="s">
        <v>1811</v>
      </c>
      <c r="O2348" s="849">
        <v>9791027612017</v>
      </c>
      <c r="P2348" s="849" t="s">
        <v>4674</v>
      </c>
      <c r="Q2348" s="850">
        <v>6004484</v>
      </c>
      <c r="R2348" s="851">
        <v>22.5</v>
      </c>
      <c r="S2348" s="851">
        <f t="shared" si="370"/>
        <v>21.327014218009481</v>
      </c>
      <c r="T2348" s="852">
        <v>5.5E-2</v>
      </c>
      <c r="U2348" s="1088"/>
      <c r="V2348" s="853">
        <f t="shared" si="373"/>
        <v>0</v>
      </c>
      <c r="W2348" s="854">
        <f t="shared" si="371"/>
        <v>0</v>
      </c>
      <c r="X2348" s="440"/>
      <c r="Y2348" s="440"/>
      <c r="Z2348" s="440"/>
      <c r="AA2348" s="440"/>
      <c r="AB2348" s="440"/>
      <c r="AC2348" s="441">
        <f t="shared" si="374"/>
        <v>0</v>
      </c>
      <c r="AD2348" s="442">
        <f>IF($AC$2430&lt;85,AC2348,AC2348-(AC2348*'EN-TÊTE DÉLÉGUES'!$C$37))</f>
        <v>0</v>
      </c>
      <c r="AE2348" s="443">
        <f t="shared" si="372"/>
        <v>5.5E-2</v>
      </c>
      <c r="AF2348" s="444">
        <f t="shared" si="368"/>
        <v>0</v>
      </c>
      <c r="AG2348" s="445">
        <f t="shared" si="369"/>
        <v>0</v>
      </c>
    </row>
    <row r="2349" spans="1:36" s="446" customFormat="1" ht="12" customHeight="1" x14ac:dyDescent="0.15">
      <c r="A2349" s="840">
        <v>9791027610303</v>
      </c>
      <c r="B2349" s="866" t="s">
        <v>3127</v>
      </c>
      <c r="C2349" s="842" t="s">
        <v>723</v>
      </c>
      <c r="D2349" s="843" t="s">
        <v>1964</v>
      </c>
      <c r="E2349" s="877" t="s">
        <v>936</v>
      </c>
      <c r="F2349" s="877"/>
      <c r="G2349" s="845" t="s">
        <v>4673</v>
      </c>
      <c r="H2349" s="846">
        <f>VLOOKUP(A2349,'02.04.2024'!$A$2:$D$70989,3,FALSE)</f>
        <v>2444</v>
      </c>
      <c r="I2349" s="847"/>
      <c r="J2349" s="847">
        <v>200</v>
      </c>
      <c r="K2349" s="848"/>
      <c r="L2349" s="848"/>
      <c r="M2349" s="848">
        <v>45203</v>
      </c>
      <c r="N2349" s="849" t="s">
        <v>1811</v>
      </c>
      <c r="O2349" s="849">
        <v>9791027610303</v>
      </c>
      <c r="P2349" s="849" t="s">
        <v>4672</v>
      </c>
      <c r="Q2349" s="850">
        <v>6000658</v>
      </c>
      <c r="R2349" s="851">
        <v>22.5</v>
      </c>
      <c r="S2349" s="851">
        <f t="shared" si="370"/>
        <v>21.327014218009481</v>
      </c>
      <c r="T2349" s="852">
        <v>5.5E-2</v>
      </c>
      <c r="U2349" s="1088"/>
      <c r="V2349" s="853">
        <f t="shared" si="373"/>
        <v>0</v>
      </c>
      <c r="W2349" s="854">
        <f t="shared" si="371"/>
        <v>0</v>
      </c>
      <c r="X2349" s="440"/>
      <c r="Y2349" s="440"/>
      <c r="Z2349" s="440"/>
      <c r="AA2349" s="440"/>
      <c r="AB2349" s="440"/>
      <c r="AC2349" s="441">
        <f t="shared" si="374"/>
        <v>0</v>
      </c>
      <c r="AD2349" s="442">
        <f>IF($AC$2430&lt;85,AC2349,AC2349-(AC2349*'EN-TÊTE DÉLÉGUES'!$C$37))</f>
        <v>0</v>
      </c>
      <c r="AE2349" s="443">
        <f t="shared" si="372"/>
        <v>5.5E-2</v>
      </c>
      <c r="AF2349" s="444">
        <f t="shared" si="368"/>
        <v>0</v>
      </c>
      <c r="AG2349" s="445">
        <f t="shared" si="369"/>
        <v>0</v>
      </c>
    </row>
    <row r="2350" spans="1:36" s="420" customFormat="1" ht="12" customHeight="1" x14ac:dyDescent="0.15">
      <c r="A2350" s="802">
        <v>9791027610730</v>
      </c>
      <c r="B2350" s="800" t="s">
        <v>3128</v>
      </c>
      <c r="C2350" s="801" t="s">
        <v>723</v>
      </c>
      <c r="D2350" s="801" t="s">
        <v>1964</v>
      </c>
      <c r="E2350" s="801" t="s">
        <v>934</v>
      </c>
      <c r="F2350" s="801"/>
      <c r="G2350" s="801" t="s">
        <v>3851</v>
      </c>
      <c r="H2350" s="802">
        <f>VLOOKUP(A2350,'02.04.2024'!$A$2:$D$70989,3,FALSE)</f>
        <v>4885</v>
      </c>
      <c r="I2350" s="807"/>
      <c r="J2350" s="807">
        <v>200</v>
      </c>
      <c r="K2350" s="804"/>
      <c r="L2350" s="804"/>
      <c r="M2350" s="804">
        <v>44846</v>
      </c>
      <c r="N2350" s="804"/>
      <c r="O2350" s="802">
        <v>9791027610730</v>
      </c>
      <c r="P2350" s="807" t="s">
        <v>3850</v>
      </c>
      <c r="Q2350" s="807">
        <v>1798525</v>
      </c>
      <c r="R2350" s="808">
        <v>15.5</v>
      </c>
      <c r="S2350" s="809">
        <f t="shared" si="370"/>
        <v>14.691943127962086</v>
      </c>
      <c r="T2350" s="894">
        <v>5.5E-2</v>
      </c>
      <c r="U2350" s="1086"/>
      <c r="V2350" s="811">
        <f t="shared" si="373"/>
        <v>0</v>
      </c>
      <c r="W2350" s="812">
        <f t="shared" si="371"/>
        <v>0</v>
      </c>
      <c r="AC2350" s="453">
        <f t="shared" si="374"/>
        <v>0</v>
      </c>
      <c r="AD2350" s="454">
        <f>IF($AC$2430&lt;85,AC2350,AC2350-(AC2350*'EN-TÊTE DÉLÉGUES'!$C$37))</f>
        <v>0</v>
      </c>
      <c r="AE2350" s="455">
        <f t="shared" si="372"/>
        <v>5.5E-2</v>
      </c>
      <c r="AF2350" s="456">
        <f t="shared" si="368"/>
        <v>0</v>
      </c>
      <c r="AG2350" s="457">
        <f t="shared" si="369"/>
        <v>0</v>
      </c>
    </row>
    <row r="2351" spans="1:36" s="408" customFormat="1" ht="12" customHeight="1" x14ac:dyDescent="0.15">
      <c r="A2351" s="836">
        <v>9791027605910</v>
      </c>
      <c r="B2351" s="800" t="s">
        <v>3128</v>
      </c>
      <c r="C2351" s="816" t="s">
        <v>723</v>
      </c>
      <c r="D2351" s="801" t="s">
        <v>1964</v>
      </c>
      <c r="E2351" s="815" t="s">
        <v>934</v>
      </c>
      <c r="F2351" s="815"/>
      <c r="G2351" s="838" t="s">
        <v>2404</v>
      </c>
      <c r="H2351" s="802">
        <f>VLOOKUP(A2351,'02.04.2024'!$A$2:$D$70989,3,FALSE)</f>
        <v>681</v>
      </c>
      <c r="I2351" s="807"/>
      <c r="J2351" s="807">
        <v>200</v>
      </c>
      <c r="K2351" s="818"/>
      <c r="L2351" s="804"/>
      <c r="M2351" s="818">
        <v>43404</v>
      </c>
      <c r="N2351" s="818"/>
      <c r="O2351" s="802">
        <v>9791027605910</v>
      </c>
      <c r="P2351" s="839" t="s">
        <v>959</v>
      </c>
      <c r="Q2351" s="807">
        <v>4282661</v>
      </c>
      <c r="R2351" s="809">
        <v>14.5</v>
      </c>
      <c r="S2351" s="809">
        <f t="shared" si="370"/>
        <v>13.744075829383887</v>
      </c>
      <c r="T2351" s="821">
        <v>5.5E-2</v>
      </c>
      <c r="U2351" s="1086"/>
      <c r="V2351" s="811">
        <f t="shared" si="373"/>
        <v>0</v>
      </c>
      <c r="W2351" s="812">
        <f t="shared" si="371"/>
        <v>0</v>
      </c>
      <c r="X2351" s="402"/>
      <c r="Y2351" s="402"/>
      <c r="Z2351" s="402"/>
      <c r="AA2351" s="402"/>
      <c r="AB2351" s="402"/>
      <c r="AC2351" s="403">
        <f t="shared" si="374"/>
        <v>0</v>
      </c>
      <c r="AD2351" s="404">
        <f>IF($AC$2430&lt;85,AC2351,AC2351-(AC2351*'EN-TÊTE DÉLÉGUES'!$C$37))</f>
        <v>0</v>
      </c>
      <c r="AE2351" s="405">
        <f t="shared" si="372"/>
        <v>5.5E-2</v>
      </c>
      <c r="AF2351" s="406">
        <f t="shared" ref="AF2351:AF2414" si="375">+AD2351*AE2351</f>
        <v>0</v>
      </c>
      <c r="AG2351" s="407">
        <f t="shared" ref="AG2351:AG2414" si="376">+AD2351+AF2351</f>
        <v>0</v>
      </c>
    </row>
    <row r="2352" spans="1:36" s="408" customFormat="1" ht="12" customHeight="1" x14ac:dyDescent="0.15">
      <c r="A2352" s="836">
        <v>9791027610105</v>
      </c>
      <c r="B2352" s="800" t="s">
        <v>3128</v>
      </c>
      <c r="C2352" s="816" t="s">
        <v>723</v>
      </c>
      <c r="D2352" s="801" t="s">
        <v>1964</v>
      </c>
      <c r="E2352" s="815" t="s">
        <v>934</v>
      </c>
      <c r="F2352" s="815"/>
      <c r="G2352" s="838" t="s">
        <v>2960</v>
      </c>
      <c r="H2352" s="802">
        <f>VLOOKUP(A2352,'02.04.2024'!$A$2:$D$70989,3,FALSE)</f>
        <v>2284</v>
      </c>
      <c r="I2352" s="807"/>
      <c r="J2352" s="807">
        <v>200</v>
      </c>
      <c r="K2352" s="818"/>
      <c r="L2352" s="818"/>
      <c r="M2352" s="818">
        <v>44496</v>
      </c>
      <c r="N2352" s="817"/>
      <c r="O2352" s="802">
        <v>9791027610105</v>
      </c>
      <c r="P2352" s="807" t="s">
        <v>2817</v>
      </c>
      <c r="Q2352" s="807">
        <v>3511749</v>
      </c>
      <c r="R2352" s="809">
        <v>14.5</v>
      </c>
      <c r="S2352" s="809">
        <f t="shared" si="370"/>
        <v>13.744075829383887</v>
      </c>
      <c r="T2352" s="821">
        <v>5.5E-2</v>
      </c>
      <c r="U2352" s="1086"/>
      <c r="V2352" s="811">
        <f t="shared" si="373"/>
        <v>0</v>
      </c>
      <c r="W2352" s="812">
        <f t="shared" si="371"/>
        <v>0</v>
      </c>
      <c r="X2352" s="402"/>
      <c r="Y2352" s="402"/>
      <c r="Z2352" s="402"/>
      <c r="AA2352" s="402"/>
      <c r="AB2352" s="402"/>
      <c r="AC2352" s="403">
        <f t="shared" si="374"/>
        <v>0</v>
      </c>
      <c r="AD2352" s="404">
        <f>IF($AC$2430&lt;85,AC2352,AC2352-(AC2352*'EN-TÊTE DÉLÉGUES'!$C$37))</f>
        <v>0</v>
      </c>
      <c r="AE2352" s="405">
        <f t="shared" si="372"/>
        <v>5.5E-2</v>
      </c>
      <c r="AF2352" s="406">
        <f t="shared" si="375"/>
        <v>0</v>
      </c>
      <c r="AG2352" s="407">
        <f t="shared" si="376"/>
        <v>0</v>
      </c>
    </row>
    <row r="2353" spans="1:36" s="408" customFormat="1" ht="12" customHeight="1" x14ac:dyDescent="0.15">
      <c r="A2353" s="836">
        <v>9791027607464</v>
      </c>
      <c r="B2353" s="800" t="s">
        <v>3128</v>
      </c>
      <c r="C2353" s="816" t="s">
        <v>723</v>
      </c>
      <c r="D2353" s="801" t="s">
        <v>1964</v>
      </c>
      <c r="E2353" s="815" t="s">
        <v>934</v>
      </c>
      <c r="F2353" s="815"/>
      <c r="G2353" s="838" t="s">
        <v>1588</v>
      </c>
      <c r="H2353" s="802">
        <f>VLOOKUP(A2353,'02.04.2024'!$A$2:$D$70989,3,FALSE)</f>
        <v>1707</v>
      </c>
      <c r="I2353" s="807"/>
      <c r="J2353" s="807">
        <v>200</v>
      </c>
      <c r="K2353" s="818"/>
      <c r="L2353" s="818"/>
      <c r="M2353" s="818">
        <v>43768</v>
      </c>
      <c r="N2353" s="818"/>
      <c r="O2353" s="802">
        <v>9791027607464</v>
      </c>
      <c r="P2353" s="839" t="s">
        <v>1171</v>
      </c>
      <c r="Q2353" s="807">
        <v>5529838</v>
      </c>
      <c r="R2353" s="809">
        <v>14.5</v>
      </c>
      <c r="S2353" s="809">
        <f t="shared" si="370"/>
        <v>13.744075829383887</v>
      </c>
      <c r="T2353" s="821">
        <v>5.5E-2</v>
      </c>
      <c r="U2353" s="1086"/>
      <c r="V2353" s="811">
        <f t="shared" si="373"/>
        <v>0</v>
      </c>
      <c r="W2353" s="812">
        <f t="shared" si="371"/>
        <v>0</v>
      </c>
      <c r="X2353" s="402"/>
      <c r="Y2353" s="402"/>
      <c r="Z2353" s="402"/>
      <c r="AA2353" s="402"/>
      <c r="AB2353" s="402"/>
      <c r="AC2353" s="403">
        <f t="shared" si="374"/>
        <v>0</v>
      </c>
      <c r="AD2353" s="404">
        <f>IF($AC$2430&lt;85,AC2353,AC2353-(AC2353*'EN-TÊTE DÉLÉGUES'!$C$37))</f>
        <v>0</v>
      </c>
      <c r="AE2353" s="405">
        <f t="shared" si="372"/>
        <v>5.5E-2</v>
      </c>
      <c r="AF2353" s="406">
        <f t="shared" si="375"/>
        <v>0</v>
      </c>
      <c r="AG2353" s="407">
        <f t="shared" si="376"/>
        <v>0</v>
      </c>
    </row>
    <row r="2354" spans="1:36" s="408" customFormat="1" ht="12" customHeight="1" x14ac:dyDescent="0.15">
      <c r="A2354" s="836">
        <v>9791027610112</v>
      </c>
      <c r="B2354" s="800" t="s">
        <v>3128</v>
      </c>
      <c r="C2354" s="816" t="s">
        <v>723</v>
      </c>
      <c r="D2354" s="801" t="s">
        <v>1964</v>
      </c>
      <c r="E2354" s="815" t="s">
        <v>934</v>
      </c>
      <c r="F2354" s="815"/>
      <c r="G2354" s="838" t="s">
        <v>2819</v>
      </c>
      <c r="H2354" s="802">
        <f>VLOOKUP(A2354,'02.04.2024'!$A$2:$D$70989,3,FALSE)</f>
        <v>2311</v>
      </c>
      <c r="I2354" s="807"/>
      <c r="J2354" s="807">
        <v>200</v>
      </c>
      <c r="K2354" s="818"/>
      <c r="L2354" s="818"/>
      <c r="M2354" s="818">
        <v>44496</v>
      </c>
      <c r="N2354" s="817"/>
      <c r="O2354" s="836">
        <v>9791027610112</v>
      </c>
      <c r="P2354" s="807" t="s">
        <v>2818</v>
      </c>
      <c r="Q2354" s="807">
        <v>3927117</v>
      </c>
      <c r="R2354" s="809">
        <v>14.5</v>
      </c>
      <c r="S2354" s="809">
        <f t="shared" ref="S2354:S2417" si="377">R2354/(1+T2354)</f>
        <v>13.744075829383887</v>
      </c>
      <c r="T2354" s="821">
        <v>5.5E-2</v>
      </c>
      <c r="U2354" s="1086"/>
      <c r="V2354" s="811">
        <f t="shared" si="373"/>
        <v>0</v>
      </c>
      <c r="W2354" s="812">
        <f t="shared" si="371"/>
        <v>0</v>
      </c>
      <c r="X2354" s="402"/>
      <c r="Y2354" s="402"/>
      <c r="Z2354" s="402"/>
      <c r="AA2354" s="402"/>
      <c r="AB2354" s="402"/>
      <c r="AC2354" s="403">
        <f t="shared" si="374"/>
        <v>0</v>
      </c>
      <c r="AD2354" s="404">
        <f>IF($AC$2430&lt;85,AC2354,AC2354-(AC2354*'EN-TÊTE DÉLÉGUES'!$C$37))</f>
        <v>0</v>
      </c>
      <c r="AE2354" s="405">
        <f t="shared" si="372"/>
        <v>5.5E-2</v>
      </c>
      <c r="AF2354" s="406">
        <f t="shared" si="375"/>
        <v>0</v>
      </c>
      <c r="AG2354" s="407">
        <f t="shared" si="376"/>
        <v>0</v>
      </c>
    </row>
    <row r="2355" spans="1:36" s="408" customFormat="1" ht="12" customHeight="1" x14ac:dyDescent="0.15">
      <c r="A2355" s="836">
        <v>9791027600274</v>
      </c>
      <c r="B2355" s="800" t="s">
        <v>3129</v>
      </c>
      <c r="C2355" s="816" t="s">
        <v>723</v>
      </c>
      <c r="D2355" s="801" t="s">
        <v>1964</v>
      </c>
      <c r="E2355" s="815" t="s">
        <v>934</v>
      </c>
      <c r="F2355" s="815"/>
      <c r="G2355" s="838" t="s">
        <v>2403</v>
      </c>
      <c r="H2355" s="802">
        <f>VLOOKUP(A2355,'02.04.2024'!$A$2:$D$70989,3,FALSE)</f>
        <v>897</v>
      </c>
      <c r="I2355" s="807"/>
      <c r="J2355" s="807">
        <v>200</v>
      </c>
      <c r="K2355" s="818"/>
      <c r="L2355" s="818"/>
      <c r="M2355" s="818">
        <v>42263</v>
      </c>
      <c r="N2355" s="818"/>
      <c r="O2355" s="802">
        <v>9791027600274</v>
      </c>
      <c r="P2355" s="839" t="s">
        <v>958</v>
      </c>
      <c r="Q2355" s="819">
        <v>1586043</v>
      </c>
      <c r="R2355" s="809">
        <v>14.5</v>
      </c>
      <c r="S2355" s="809">
        <f t="shared" si="377"/>
        <v>13.744075829383887</v>
      </c>
      <c r="T2355" s="821">
        <v>5.5E-2</v>
      </c>
      <c r="U2355" s="1086"/>
      <c r="V2355" s="811">
        <f t="shared" si="373"/>
        <v>0</v>
      </c>
      <c r="W2355" s="812">
        <f t="shared" si="371"/>
        <v>0</v>
      </c>
      <c r="X2355" s="402"/>
      <c r="Y2355" s="402"/>
      <c r="Z2355" s="402"/>
      <c r="AA2355" s="402"/>
      <c r="AB2355" s="402"/>
      <c r="AC2355" s="403">
        <f t="shared" si="374"/>
        <v>0</v>
      </c>
      <c r="AD2355" s="404">
        <f>IF($AC$2430&lt;85,AC2355,AC2355-(AC2355*'EN-TÊTE DÉLÉGUES'!$C$37))</f>
        <v>0</v>
      </c>
      <c r="AE2355" s="405">
        <f t="shared" si="372"/>
        <v>5.5E-2</v>
      </c>
      <c r="AF2355" s="406">
        <f t="shared" si="375"/>
        <v>0</v>
      </c>
      <c r="AG2355" s="407">
        <f t="shared" si="376"/>
        <v>0</v>
      </c>
    </row>
    <row r="2356" spans="1:36" s="446" customFormat="1" ht="12" customHeight="1" x14ac:dyDescent="0.15">
      <c r="A2356" s="840">
        <v>9791027611546</v>
      </c>
      <c r="B2356" s="866" t="s">
        <v>3129</v>
      </c>
      <c r="C2356" s="844" t="s">
        <v>723</v>
      </c>
      <c r="D2356" s="843" t="s">
        <v>1964</v>
      </c>
      <c r="E2356" s="877" t="s">
        <v>934</v>
      </c>
      <c r="F2356" s="877"/>
      <c r="G2356" s="845" t="s">
        <v>4671</v>
      </c>
      <c r="H2356" s="846">
        <f>VLOOKUP(A2356,'02.04.2024'!$A$2:$D$70989,3,FALSE)</f>
        <v>5616</v>
      </c>
      <c r="I2356" s="847"/>
      <c r="J2356" s="847">
        <v>200</v>
      </c>
      <c r="K2356" s="848"/>
      <c r="L2356" s="848"/>
      <c r="M2356" s="848">
        <v>45252</v>
      </c>
      <c r="N2356" s="849" t="s">
        <v>1811</v>
      </c>
      <c r="O2356" s="849">
        <v>9791027611546</v>
      </c>
      <c r="P2356" s="849" t="s">
        <v>4670</v>
      </c>
      <c r="Q2356" s="850">
        <v>1198012</v>
      </c>
      <c r="R2356" s="851">
        <v>15.5</v>
      </c>
      <c r="S2356" s="851">
        <f t="shared" si="377"/>
        <v>14.691943127962086</v>
      </c>
      <c r="T2356" s="852">
        <v>5.5E-2</v>
      </c>
      <c r="U2356" s="1088"/>
      <c r="V2356" s="853">
        <f t="shared" si="373"/>
        <v>0</v>
      </c>
      <c r="W2356" s="854">
        <f t="shared" si="371"/>
        <v>0</v>
      </c>
      <c r="X2356" s="440"/>
      <c r="Y2356" s="440"/>
      <c r="Z2356" s="440"/>
      <c r="AA2356" s="440"/>
      <c r="AB2356" s="440"/>
      <c r="AC2356" s="441">
        <f t="shared" si="374"/>
        <v>0</v>
      </c>
      <c r="AD2356" s="442">
        <f>IF($AC$2430&lt;85,AC2356,AC2356-(AC2356*'EN-TÊTE DÉLÉGUES'!$C$37))</f>
        <v>0</v>
      </c>
      <c r="AE2356" s="443">
        <f t="shared" si="372"/>
        <v>5.5E-2</v>
      </c>
      <c r="AF2356" s="444">
        <f t="shared" si="375"/>
        <v>0</v>
      </c>
      <c r="AG2356" s="445">
        <f t="shared" si="376"/>
        <v>0</v>
      </c>
    </row>
    <row r="2357" spans="1:36" s="446" customFormat="1" ht="12" customHeight="1" x14ac:dyDescent="0.15">
      <c r="A2357" s="840">
        <v>9791027612086</v>
      </c>
      <c r="B2357" s="866" t="s">
        <v>3129</v>
      </c>
      <c r="C2357" s="844" t="s">
        <v>723</v>
      </c>
      <c r="D2357" s="843" t="s">
        <v>1964</v>
      </c>
      <c r="E2357" s="877" t="s">
        <v>934</v>
      </c>
      <c r="F2357" s="877"/>
      <c r="G2357" s="845" t="s">
        <v>4669</v>
      </c>
      <c r="H2357" s="846">
        <f>VLOOKUP(A2357,'02.04.2024'!$A$2:$D$70989,3,FALSE)</f>
        <v>6013</v>
      </c>
      <c r="I2357" s="847"/>
      <c r="J2357" s="847">
        <v>200</v>
      </c>
      <c r="K2357" s="848"/>
      <c r="L2357" s="848"/>
      <c r="M2357" s="848">
        <v>45238</v>
      </c>
      <c r="N2357" s="849" t="s">
        <v>1811</v>
      </c>
      <c r="O2357" s="849">
        <v>9791027612086</v>
      </c>
      <c r="P2357" s="849" t="s">
        <v>4668</v>
      </c>
      <c r="Q2357" s="850">
        <v>6900699</v>
      </c>
      <c r="R2357" s="851">
        <v>15.5</v>
      </c>
      <c r="S2357" s="851">
        <f t="shared" si="377"/>
        <v>14.691943127962086</v>
      </c>
      <c r="T2357" s="852">
        <v>5.5E-2</v>
      </c>
      <c r="U2357" s="1088"/>
      <c r="V2357" s="853">
        <f t="shared" si="373"/>
        <v>0</v>
      </c>
      <c r="W2357" s="854">
        <f t="shared" si="371"/>
        <v>0</v>
      </c>
      <c r="X2357" s="440"/>
      <c r="Y2357" s="440"/>
      <c r="Z2357" s="440"/>
      <c r="AA2357" s="440"/>
      <c r="AB2357" s="440"/>
      <c r="AC2357" s="441">
        <f t="shared" si="374"/>
        <v>0</v>
      </c>
      <c r="AD2357" s="442">
        <f>IF($AC$2430&lt;85,AC2357,AC2357-(AC2357*'EN-TÊTE DÉLÉGUES'!$C$37))</f>
        <v>0</v>
      </c>
      <c r="AE2357" s="443">
        <f t="shared" si="372"/>
        <v>5.5E-2</v>
      </c>
      <c r="AF2357" s="444">
        <f t="shared" si="375"/>
        <v>0</v>
      </c>
      <c r="AG2357" s="445">
        <f t="shared" si="376"/>
        <v>0</v>
      </c>
    </row>
    <row r="2358" spans="1:36" s="408" customFormat="1" ht="12" customHeight="1" x14ac:dyDescent="0.15">
      <c r="A2358" s="813">
        <v>9791027611119</v>
      </c>
      <c r="B2358" s="800" t="s">
        <v>3129</v>
      </c>
      <c r="C2358" s="801" t="s">
        <v>764</v>
      </c>
      <c r="D2358" s="801" t="s">
        <v>1964</v>
      </c>
      <c r="E2358" s="801" t="s">
        <v>3990</v>
      </c>
      <c r="F2358" s="801"/>
      <c r="G2358" s="891" t="s">
        <v>3991</v>
      </c>
      <c r="H2358" s="802">
        <f>VLOOKUP(A2358,'02.04.2024'!$A$2:$D$70989,3,FALSE)</f>
        <v>1780</v>
      </c>
      <c r="I2358" s="817"/>
      <c r="J2358" s="817">
        <v>200</v>
      </c>
      <c r="K2358" s="818"/>
      <c r="L2358" s="818"/>
      <c r="M2358" s="818">
        <v>45000</v>
      </c>
      <c r="N2358" s="819"/>
      <c r="O2358" s="819">
        <v>9791027611119</v>
      </c>
      <c r="P2358" s="819" t="s">
        <v>3992</v>
      </c>
      <c r="Q2358" s="892">
        <v>5453310</v>
      </c>
      <c r="R2358" s="809">
        <v>10.9</v>
      </c>
      <c r="S2358" s="809">
        <f t="shared" si="377"/>
        <v>10.33175355450237</v>
      </c>
      <c r="T2358" s="893">
        <v>5.5E-2</v>
      </c>
      <c r="U2358" s="1203"/>
      <c r="V2358" s="811">
        <f t="shared" si="373"/>
        <v>0</v>
      </c>
      <c r="W2358" s="812">
        <f t="shared" si="371"/>
        <v>0</v>
      </c>
      <c r="X2358" s="402"/>
      <c r="Y2358" s="402"/>
      <c r="Z2358" s="402"/>
      <c r="AA2358" s="402"/>
      <c r="AB2358" s="402"/>
      <c r="AC2358" s="453">
        <f t="shared" si="374"/>
        <v>0</v>
      </c>
      <c r="AD2358" s="454">
        <f>IF($AC$2430&lt;85,AC2358,AC2358-(AC2358*'EN-TÊTE DÉLÉGUES'!$C$37))</f>
        <v>0</v>
      </c>
      <c r="AE2358" s="455">
        <f t="shared" si="372"/>
        <v>5.5E-2</v>
      </c>
      <c r="AF2358" s="456">
        <f t="shared" si="375"/>
        <v>0</v>
      </c>
      <c r="AG2358" s="457">
        <f t="shared" si="376"/>
        <v>0</v>
      </c>
    </row>
    <row r="2359" spans="1:36" s="408" customFormat="1" ht="12" customHeight="1" x14ac:dyDescent="0.15">
      <c r="A2359" s="813">
        <v>9791027611102</v>
      </c>
      <c r="B2359" s="800" t="s">
        <v>3129</v>
      </c>
      <c r="C2359" s="801" t="s">
        <v>764</v>
      </c>
      <c r="D2359" s="801" t="s">
        <v>1964</v>
      </c>
      <c r="E2359" s="801" t="s">
        <v>3990</v>
      </c>
      <c r="F2359" s="801"/>
      <c r="G2359" s="891" t="s">
        <v>2837</v>
      </c>
      <c r="H2359" s="802">
        <f>VLOOKUP(A2359,'02.04.2024'!$A$2:$D$70989,3,FALSE)</f>
        <v>1888</v>
      </c>
      <c r="I2359" s="817"/>
      <c r="J2359" s="817">
        <v>200</v>
      </c>
      <c r="K2359" s="818"/>
      <c r="L2359" s="818"/>
      <c r="M2359" s="818">
        <v>45000</v>
      </c>
      <c r="N2359" s="819"/>
      <c r="O2359" s="819">
        <v>9791027611102</v>
      </c>
      <c r="P2359" s="819" t="s">
        <v>3993</v>
      </c>
      <c r="Q2359" s="892">
        <v>5453187</v>
      </c>
      <c r="R2359" s="809">
        <v>10.9</v>
      </c>
      <c r="S2359" s="809">
        <f t="shared" si="377"/>
        <v>10.33175355450237</v>
      </c>
      <c r="T2359" s="893">
        <v>5.5E-2</v>
      </c>
      <c r="U2359" s="1203"/>
      <c r="V2359" s="811">
        <f t="shared" si="373"/>
        <v>0</v>
      </c>
      <c r="W2359" s="812">
        <f t="shared" si="371"/>
        <v>0</v>
      </c>
      <c r="X2359" s="402"/>
      <c r="Y2359" s="402"/>
      <c r="Z2359" s="402"/>
      <c r="AA2359" s="402"/>
      <c r="AB2359" s="402"/>
      <c r="AC2359" s="453">
        <f t="shared" si="374"/>
        <v>0</v>
      </c>
      <c r="AD2359" s="454">
        <f>IF($AC$2430&lt;85,AC2359,AC2359-(AC2359*'EN-TÊTE DÉLÉGUES'!$C$37))</f>
        <v>0</v>
      </c>
      <c r="AE2359" s="455">
        <f t="shared" si="372"/>
        <v>5.5E-2</v>
      </c>
      <c r="AF2359" s="456">
        <f t="shared" si="375"/>
        <v>0</v>
      </c>
      <c r="AG2359" s="457">
        <f t="shared" si="376"/>
        <v>0</v>
      </c>
    </row>
    <row r="2360" spans="1:36" s="446" customFormat="1" ht="12" customHeight="1" x14ac:dyDescent="0.15">
      <c r="A2360" s="840">
        <v>9791027611966</v>
      </c>
      <c r="B2360" s="866" t="s">
        <v>3129</v>
      </c>
      <c r="C2360" s="843" t="s">
        <v>764</v>
      </c>
      <c r="D2360" s="843" t="s">
        <v>1964</v>
      </c>
      <c r="E2360" s="843" t="s">
        <v>3990</v>
      </c>
      <c r="F2360" s="843"/>
      <c r="G2360" s="844" t="s">
        <v>5473</v>
      </c>
      <c r="H2360" s="846">
        <f>VLOOKUP(A2360,'02.04.2024'!$A$2:$D$70989,3,FALSE)</f>
        <v>2642</v>
      </c>
      <c r="I2360" s="846"/>
      <c r="J2360" s="847">
        <v>200</v>
      </c>
      <c r="K2360" s="848"/>
      <c r="L2360" s="848"/>
      <c r="M2360" s="848">
        <v>45329</v>
      </c>
      <c r="N2360" s="848" t="s">
        <v>1811</v>
      </c>
      <c r="O2360" s="849">
        <v>9791027611966</v>
      </c>
      <c r="P2360" s="849" t="s">
        <v>4912</v>
      </c>
      <c r="Q2360" s="849">
        <v>5150231</v>
      </c>
      <c r="R2360" s="864">
        <v>10.9</v>
      </c>
      <c r="S2360" s="851">
        <f t="shared" si="377"/>
        <v>10.33175355450237</v>
      </c>
      <c r="T2360" s="865">
        <v>5.5E-2</v>
      </c>
      <c r="U2360" s="1088"/>
      <c r="V2360" s="853">
        <f t="shared" si="373"/>
        <v>0</v>
      </c>
      <c r="W2360" s="854">
        <f t="shared" si="371"/>
        <v>0</v>
      </c>
      <c r="X2360" s="440"/>
      <c r="Y2360" s="440"/>
      <c r="Z2360" s="440"/>
      <c r="AA2360" s="440"/>
      <c r="AB2360" s="440"/>
      <c r="AC2360" s="441">
        <f t="shared" si="374"/>
        <v>0</v>
      </c>
      <c r="AD2360" s="442">
        <f>IF($AC$2430&lt;85,AC2360,AC2360-(AC2360*'EN-TÊTE DÉLÉGUES'!$C$37))</f>
        <v>0</v>
      </c>
      <c r="AE2360" s="443">
        <f t="shared" si="372"/>
        <v>5.5E-2</v>
      </c>
      <c r="AF2360" s="444">
        <f t="shared" si="375"/>
        <v>0</v>
      </c>
      <c r="AG2360" s="445">
        <f t="shared" si="376"/>
        <v>0</v>
      </c>
    </row>
    <row r="2361" spans="1:36" ht="12" customHeight="1" x14ac:dyDescent="0.15">
      <c r="A2361" s="169">
        <v>9791027611980</v>
      </c>
      <c r="B2361" s="229" t="s">
        <v>3129</v>
      </c>
      <c r="C2361" s="317" t="s">
        <v>764</v>
      </c>
      <c r="D2361" s="231" t="s">
        <v>1964</v>
      </c>
      <c r="E2361" s="123" t="s">
        <v>3990</v>
      </c>
      <c r="F2361" s="317"/>
      <c r="G2361" s="123" t="s">
        <v>3439</v>
      </c>
      <c r="H2361" s="229">
        <f>VLOOKUP(A2361,'02.04.2024'!$A$2:$D$70989,3,FALSE)</f>
        <v>0</v>
      </c>
      <c r="I2361" s="229"/>
      <c r="J2361" s="184">
        <v>100</v>
      </c>
      <c r="K2361" s="122"/>
      <c r="L2361" s="122">
        <v>45448</v>
      </c>
      <c r="M2361" s="122"/>
      <c r="N2361" s="122" t="s">
        <v>1811</v>
      </c>
      <c r="O2361" s="170">
        <v>9791027611980</v>
      </c>
      <c r="P2361" s="170" t="s">
        <v>5095</v>
      </c>
      <c r="Q2361" s="170">
        <v>5150355</v>
      </c>
      <c r="R2361" s="342">
        <v>10.9</v>
      </c>
      <c r="S2361" s="126">
        <f t="shared" si="377"/>
        <v>10.33175355450237</v>
      </c>
      <c r="T2361" s="372">
        <v>5.5E-2</v>
      </c>
      <c r="U2361" s="1086"/>
      <c r="V2361" s="242">
        <f t="shared" si="373"/>
        <v>0</v>
      </c>
      <c r="W2361" s="243">
        <f t="shared" si="371"/>
        <v>0</v>
      </c>
      <c r="AC2361" s="441">
        <f t="shared" si="374"/>
        <v>0</v>
      </c>
      <c r="AD2361" s="442">
        <f>IF($AC$2430&lt;85,AC2361,AC2361-(AC2361*'EN-TÊTE DÉLÉGUES'!$C$37))</f>
        <v>0</v>
      </c>
      <c r="AE2361" s="443">
        <f t="shared" si="372"/>
        <v>5.5E-2</v>
      </c>
      <c r="AF2361" s="444">
        <f t="shared" si="375"/>
        <v>0</v>
      </c>
      <c r="AG2361" s="445">
        <f t="shared" si="376"/>
        <v>0</v>
      </c>
      <c r="AH2361" s="447"/>
      <c r="AI2361" s="447"/>
      <c r="AJ2361" s="447"/>
    </row>
    <row r="2362" spans="1:36" ht="12" customHeight="1" x14ac:dyDescent="0.15">
      <c r="A2362" s="169">
        <v>9791027612062</v>
      </c>
      <c r="B2362" s="230" t="s">
        <v>3129</v>
      </c>
      <c r="C2362" s="231" t="s">
        <v>706</v>
      </c>
      <c r="D2362" s="231" t="s">
        <v>1964</v>
      </c>
      <c r="E2362" s="231" t="s">
        <v>4909</v>
      </c>
      <c r="F2362" s="123"/>
      <c r="G2362" s="123" t="s">
        <v>4910</v>
      </c>
      <c r="H2362" s="229">
        <f>VLOOKUP(A2362,'02.04.2024'!$A$2:$D$70989,3,FALSE)</f>
        <v>0</v>
      </c>
      <c r="I2362" s="229"/>
      <c r="J2362" s="184">
        <v>100</v>
      </c>
      <c r="K2362" s="122"/>
      <c r="L2362" s="122">
        <v>45448</v>
      </c>
      <c r="M2362" s="122"/>
      <c r="N2362" s="122" t="s">
        <v>1811</v>
      </c>
      <c r="O2362" s="170">
        <v>9791027612062</v>
      </c>
      <c r="P2362" s="170" t="s">
        <v>4911</v>
      </c>
      <c r="Q2362" s="170">
        <v>6005099</v>
      </c>
      <c r="R2362" s="342">
        <v>12.9</v>
      </c>
      <c r="S2362" s="126">
        <f t="shared" si="377"/>
        <v>12.227488151658768</v>
      </c>
      <c r="T2362" s="372">
        <v>5.5E-2</v>
      </c>
      <c r="U2362" s="1086"/>
      <c r="V2362" s="242">
        <f t="shared" si="373"/>
        <v>0</v>
      </c>
      <c r="W2362" s="243">
        <f t="shared" si="371"/>
        <v>0</v>
      </c>
      <c r="AC2362" s="441">
        <f t="shared" si="374"/>
        <v>0</v>
      </c>
      <c r="AD2362" s="442">
        <f>IF($AC$2430&lt;85,AC2362,AC2362-(AC2362*'EN-TÊTE DÉLÉGUES'!$C$37))</f>
        <v>0</v>
      </c>
      <c r="AE2362" s="443">
        <f t="shared" si="372"/>
        <v>5.5E-2</v>
      </c>
      <c r="AF2362" s="444">
        <f t="shared" si="375"/>
        <v>0</v>
      </c>
      <c r="AG2362" s="445">
        <f t="shared" si="376"/>
        <v>0</v>
      </c>
      <c r="AH2362" s="447"/>
      <c r="AI2362" s="447"/>
      <c r="AJ2362" s="447"/>
    </row>
    <row r="2363" spans="1:36" s="408" customFormat="1" ht="12" customHeight="1" x14ac:dyDescent="0.15">
      <c r="A2363" s="836">
        <v>9791027608867</v>
      </c>
      <c r="B2363" s="837" t="s">
        <v>3129</v>
      </c>
      <c r="C2363" s="814" t="s">
        <v>724</v>
      </c>
      <c r="D2363" s="801" t="s">
        <v>1964</v>
      </c>
      <c r="E2363" s="815" t="s">
        <v>3094</v>
      </c>
      <c r="F2363" s="814"/>
      <c r="G2363" s="838" t="s">
        <v>2145</v>
      </c>
      <c r="H2363" s="802">
        <f>VLOOKUP(A2363,'02.04.2024'!$A$2:$D$70989,3,FALSE)</f>
        <v>1607</v>
      </c>
      <c r="I2363" s="807"/>
      <c r="J2363" s="807">
        <v>200</v>
      </c>
      <c r="K2363" s="818"/>
      <c r="L2363" s="804"/>
      <c r="M2363" s="804">
        <v>44125</v>
      </c>
      <c r="N2363" s="804"/>
      <c r="O2363" s="836">
        <v>9791027608867</v>
      </c>
      <c r="P2363" s="839" t="s">
        <v>2146</v>
      </c>
      <c r="Q2363" s="807">
        <v>4271120</v>
      </c>
      <c r="R2363" s="809">
        <v>15</v>
      </c>
      <c r="S2363" s="809">
        <f t="shared" si="377"/>
        <v>14.218009478672986</v>
      </c>
      <c r="T2363" s="821">
        <v>5.5E-2</v>
      </c>
      <c r="U2363" s="1086"/>
      <c r="V2363" s="811">
        <f t="shared" si="373"/>
        <v>0</v>
      </c>
      <c r="W2363" s="812">
        <f t="shared" si="371"/>
        <v>0</v>
      </c>
      <c r="X2363" s="402"/>
      <c r="Y2363" s="402"/>
      <c r="Z2363" s="402"/>
      <c r="AA2363" s="402"/>
      <c r="AB2363" s="402"/>
      <c r="AC2363" s="403">
        <f t="shared" si="374"/>
        <v>0</v>
      </c>
      <c r="AD2363" s="404">
        <f>IF($AC$2430&lt;85,AC2363,AC2363-(AC2363*'EN-TÊTE DÉLÉGUES'!$C$37))</f>
        <v>0</v>
      </c>
      <c r="AE2363" s="405">
        <f t="shared" si="372"/>
        <v>5.5E-2</v>
      </c>
      <c r="AF2363" s="406">
        <f t="shared" si="375"/>
        <v>0</v>
      </c>
      <c r="AG2363" s="407">
        <f t="shared" si="376"/>
        <v>0</v>
      </c>
    </row>
    <row r="2364" spans="1:36" s="408" customFormat="1" ht="12" customHeight="1" x14ac:dyDescent="0.15">
      <c r="A2364" s="836">
        <v>9791027610150</v>
      </c>
      <c r="B2364" s="837" t="s">
        <v>3129</v>
      </c>
      <c r="C2364" s="814" t="s">
        <v>724</v>
      </c>
      <c r="D2364" s="801" t="s">
        <v>1964</v>
      </c>
      <c r="E2364" s="815" t="s">
        <v>3094</v>
      </c>
      <c r="F2364" s="814"/>
      <c r="G2364" s="838" t="s">
        <v>2821</v>
      </c>
      <c r="H2364" s="802">
        <f>VLOOKUP(A2364,'02.04.2024'!$A$2:$D$70989,3,FALSE)</f>
        <v>2384</v>
      </c>
      <c r="I2364" s="807"/>
      <c r="J2364" s="807">
        <v>850</v>
      </c>
      <c r="K2364" s="818"/>
      <c r="L2364" s="804"/>
      <c r="M2364" s="804">
        <v>44496</v>
      </c>
      <c r="N2364" s="807"/>
      <c r="O2364" s="836">
        <v>9791027610150</v>
      </c>
      <c r="P2364" s="807" t="s">
        <v>2820</v>
      </c>
      <c r="Q2364" s="807">
        <v>4368363</v>
      </c>
      <c r="R2364" s="809">
        <v>15</v>
      </c>
      <c r="S2364" s="809">
        <f t="shared" si="377"/>
        <v>14.218009478672986</v>
      </c>
      <c r="T2364" s="821">
        <v>5.5E-2</v>
      </c>
      <c r="U2364" s="1086"/>
      <c r="V2364" s="811">
        <f t="shared" si="373"/>
        <v>0</v>
      </c>
      <c r="W2364" s="812">
        <f t="shared" si="371"/>
        <v>0</v>
      </c>
      <c r="X2364" s="402"/>
      <c r="Y2364" s="402"/>
      <c r="Z2364" s="402"/>
      <c r="AA2364" s="402"/>
      <c r="AB2364" s="402"/>
      <c r="AC2364" s="403">
        <f t="shared" si="374"/>
        <v>0</v>
      </c>
      <c r="AD2364" s="404">
        <f>IF($AC$2430&lt;85,AC2364,AC2364-(AC2364*'EN-TÊTE DÉLÉGUES'!$C$37))</f>
        <v>0</v>
      </c>
      <c r="AE2364" s="405">
        <f t="shared" si="372"/>
        <v>5.5E-2</v>
      </c>
      <c r="AF2364" s="406">
        <f t="shared" si="375"/>
        <v>0</v>
      </c>
      <c r="AG2364" s="407">
        <f t="shared" si="376"/>
        <v>0</v>
      </c>
    </row>
    <row r="2365" spans="1:36" s="408" customFormat="1" ht="12" customHeight="1" x14ac:dyDescent="0.15">
      <c r="A2365" s="799">
        <v>9791027611058</v>
      </c>
      <c r="B2365" s="800" t="s">
        <v>3130</v>
      </c>
      <c r="C2365" s="814" t="s">
        <v>699</v>
      </c>
      <c r="D2365" s="801" t="s">
        <v>1964</v>
      </c>
      <c r="E2365" s="816" t="s">
        <v>3095</v>
      </c>
      <c r="F2365" s="801"/>
      <c r="G2365" s="891" t="s">
        <v>3988</v>
      </c>
      <c r="H2365" s="802">
        <f>VLOOKUP(A2365,'02.04.2024'!$A$2:$D$70989,3,FALSE)</f>
        <v>3736</v>
      </c>
      <c r="I2365" s="817"/>
      <c r="J2365" s="817">
        <v>200</v>
      </c>
      <c r="K2365" s="818"/>
      <c r="L2365" s="818"/>
      <c r="M2365" s="818">
        <v>44986</v>
      </c>
      <c r="N2365" s="819"/>
      <c r="O2365" s="819">
        <v>9791027611058</v>
      </c>
      <c r="P2365" s="819" t="s">
        <v>3989</v>
      </c>
      <c r="Q2365" s="892">
        <v>4819390</v>
      </c>
      <c r="R2365" s="809">
        <v>14.9</v>
      </c>
      <c r="S2365" s="809">
        <f t="shared" si="377"/>
        <v>14.123222748815166</v>
      </c>
      <c r="T2365" s="893">
        <v>5.5E-2</v>
      </c>
      <c r="U2365" s="1203"/>
      <c r="V2365" s="811">
        <f t="shared" si="373"/>
        <v>0</v>
      </c>
      <c r="W2365" s="812">
        <f t="shared" si="371"/>
        <v>0</v>
      </c>
      <c r="X2365" s="402"/>
      <c r="Y2365" s="402"/>
      <c r="Z2365" s="402"/>
      <c r="AA2365" s="402"/>
      <c r="AB2365" s="402"/>
      <c r="AC2365" s="453">
        <f t="shared" si="374"/>
        <v>0</v>
      </c>
      <c r="AD2365" s="454">
        <f>IF($AC$2430&lt;85,AC2365,AC2365-(AC2365*'EN-TÊTE DÉLÉGUES'!$C$37))</f>
        <v>0</v>
      </c>
      <c r="AE2365" s="455">
        <f t="shared" si="372"/>
        <v>5.5E-2</v>
      </c>
      <c r="AF2365" s="456">
        <f t="shared" si="375"/>
        <v>0</v>
      </c>
      <c r="AG2365" s="457">
        <f t="shared" si="376"/>
        <v>0</v>
      </c>
    </row>
    <row r="2366" spans="1:36" s="408" customFormat="1" ht="12" customHeight="1" x14ac:dyDescent="0.15">
      <c r="A2366" s="813">
        <v>9791027608270</v>
      </c>
      <c r="B2366" s="800" t="s">
        <v>3130</v>
      </c>
      <c r="C2366" s="814" t="s">
        <v>699</v>
      </c>
      <c r="D2366" s="801" t="s">
        <v>1964</v>
      </c>
      <c r="E2366" s="816" t="s">
        <v>3095</v>
      </c>
      <c r="F2366" s="816"/>
      <c r="G2366" s="816" t="s">
        <v>2847</v>
      </c>
      <c r="H2366" s="802">
        <f>VLOOKUP(A2366,'02.04.2024'!$A$2:$D$70989,3,FALSE)</f>
        <v>1225</v>
      </c>
      <c r="I2366" s="817"/>
      <c r="J2366" s="807">
        <v>850</v>
      </c>
      <c r="K2366" s="818"/>
      <c r="L2366" s="818"/>
      <c r="M2366" s="818">
        <v>44139</v>
      </c>
      <c r="N2366" s="818"/>
      <c r="O2366" s="819">
        <v>9791027608270</v>
      </c>
      <c r="P2366" s="868" t="s">
        <v>2338</v>
      </c>
      <c r="Q2366" s="819">
        <v>8759413</v>
      </c>
      <c r="R2366" s="809">
        <v>14.9</v>
      </c>
      <c r="S2366" s="809">
        <f t="shared" si="377"/>
        <v>14.123222748815166</v>
      </c>
      <c r="T2366" s="869">
        <v>5.5E-2</v>
      </c>
      <c r="U2366" s="1086"/>
      <c r="V2366" s="811">
        <f t="shared" si="373"/>
        <v>0</v>
      </c>
      <c r="W2366" s="812">
        <f t="shared" si="371"/>
        <v>0</v>
      </c>
      <c r="X2366" s="402"/>
      <c r="Y2366" s="402"/>
      <c r="Z2366" s="402"/>
      <c r="AA2366" s="402"/>
      <c r="AB2366" s="402"/>
      <c r="AC2366" s="403">
        <f t="shared" si="374"/>
        <v>0</v>
      </c>
      <c r="AD2366" s="404">
        <f>IF($AC$2430&lt;85,AC2366,AC2366-(AC2366*'EN-TÊTE DÉLÉGUES'!$C$37))</f>
        <v>0</v>
      </c>
      <c r="AE2366" s="405">
        <f t="shared" si="372"/>
        <v>5.5E-2</v>
      </c>
      <c r="AF2366" s="406">
        <f t="shared" si="375"/>
        <v>0</v>
      </c>
      <c r="AG2366" s="407">
        <f t="shared" si="376"/>
        <v>0</v>
      </c>
    </row>
    <row r="2367" spans="1:36" s="408" customFormat="1" ht="12" customHeight="1" x14ac:dyDescent="0.15">
      <c r="A2367" s="813">
        <v>9791027608287</v>
      </c>
      <c r="B2367" s="800" t="s">
        <v>3130</v>
      </c>
      <c r="C2367" s="814" t="s">
        <v>699</v>
      </c>
      <c r="D2367" s="816" t="s">
        <v>1964</v>
      </c>
      <c r="E2367" s="816" t="s">
        <v>3095</v>
      </c>
      <c r="F2367" s="816"/>
      <c r="G2367" s="816" t="s">
        <v>2846</v>
      </c>
      <c r="H2367" s="802">
        <f>VLOOKUP(A2367,'02.04.2024'!$A$2:$D$70989,3,FALSE)</f>
        <v>1442</v>
      </c>
      <c r="I2367" s="817"/>
      <c r="J2367" s="807">
        <v>200</v>
      </c>
      <c r="K2367" s="818"/>
      <c r="L2367" s="818"/>
      <c r="M2367" s="818">
        <v>43887</v>
      </c>
      <c r="N2367" s="818"/>
      <c r="O2367" s="819">
        <v>9791027608287</v>
      </c>
      <c r="P2367" s="868" t="s">
        <v>1490</v>
      </c>
      <c r="Q2367" s="819">
        <v>8770362</v>
      </c>
      <c r="R2367" s="809">
        <v>15.9</v>
      </c>
      <c r="S2367" s="809">
        <f t="shared" si="377"/>
        <v>15.071090047393366</v>
      </c>
      <c r="T2367" s="869">
        <v>5.5E-2</v>
      </c>
      <c r="U2367" s="1086"/>
      <c r="V2367" s="811">
        <f t="shared" si="373"/>
        <v>0</v>
      </c>
      <c r="W2367" s="812">
        <f t="shared" si="371"/>
        <v>0</v>
      </c>
      <c r="X2367" s="402"/>
      <c r="Y2367" s="402"/>
      <c r="Z2367" s="402"/>
      <c r="AA2367" s="402"/>
      <c r="AB2367" s="402"/>
      <c r="AC2367" s="403">
        <f t="shared" si="374"/>
        <v>0</v>
      </c>
      <c r="AD2367" s="404">
        <f>IF($AC$2430&lt;85,AC2367,AC2367-(AC2367*'EN-TÊTE DÉLÉGUES'!$C$37))</f>
        <v>0</v>
      </c>
      <c r="AE2367" s="405">
        <f t="shared" si="372"/>
        <v>5.5E-2</v>
      </c>
      <c r="AF2367" s="406">
        <f t="shared" si="375"/>
        <v>0</v>
      </c>
      <c r="AG2367" s="407">
        <f t="shared" si="376"/>
        <v>0</v>
      </c>
    </row>
    <row r="2368" spans="1:36" s="408" customFormat="1" ht="12" customHeight="1" x14ac:dyDescent="0.15">
      <c r="A2368" s="813">
        <v>9791027610297</v>
      </c>
      <c r="B2368" s="800" t="s">
        <v>3130</v>
      </c>
      <c r="C2368" s="814" t="s">
        <v>699</v>
      </c>
      <c r="D2368" s="801" t="s">
        <v>1964</v>
      </c>
      <c r="E2368" s="816" t="s">
        <v>3095</v>
      </c>
      <c r="F2368" s="816"/>
      <c r="G2368" s="816" t="s">
        <v>3712</v>
      </c>
      <c r="H2368" s="802">
        <f>VLOOKUP(A2368,'02.04.2024'!$A$2:$D$70989,3,FALSE)</f>
        <v>2468</v>
      </c>
      <c r="I2368" s="817"/>
      <c r="J2368" s="807">
        <v>200</v>
      </c>
      <c r="K2368" s="818"/>
      <c r="L2368" s="818"/>
      <c r="M2368" s="818">
        <v>44657</v>
      </c>
      <c r="N2368" s="817"/>
      <c r="O2368" s="819">
        <v>9791027610297</v>
      </c>
      <c r="P2368" s="817" t="s">
        <v>2814</v>
      </c>
      <c r="Q2368" s="817">
        <v>5648320</v>
      </c>
      <c r="R2368" s="809">
        <v>14.9</v>
      </c>
      <c r="S2368" s="809">
        <f t="shared" si="377"/>
        <v>14.123222748815166</v>
      </c>
      <c r="T2368" s="869">
        <v>5.5E-2</v>
      </c>
      <c r="U2368" s="1086"/>
      <c r="V2368" s="811">
        <f t="shared" si="373"/>
        <v>0</v>
      </c>
      <c r="W2368" s="812">
        <f t="shared" si="371"/>
        <v>0</v>
      </c>
      <c r="X2368" s="402"/>
      <c r="Y2368" s="402"/>
      <c r="Z2368" s="402"/>
      <c r="AA2368" s="402"/>
      <c r="AB2368" s="402"/>
      <c r="AC2368" s="403">
        <f t="shared" si="374"/>
        <v>0</v>
      </c>
      <c r="AD2368" s="404">
        <f>IF($AC$2430&lt;85,AC2368,AC2368-(AC2368*'EN-TÊTE DÉLÉGUES'!$C$37))</f>
        <v>0</v>
      </c>
      <c r="AE2368" s="405">
        <f t="shared" si="372"/>
        <v>5.5E-2</v>
      </c>
      <c r="AF2368" s="406">
        <f t="shared" si="375"/>
        <v>0</v>
      </c>
      <c r="AG2368" s="407">
        <f t="shared" si="376"/>
        <v>0</v>
      </c>
    </row>
    <row r="2369" spans="1:36" s="408" customFormat="1" ht="12" customHeight="1" x14ac:dyDescent="0.15">
      <c r="A2369" s="813">
        <v>9791027611416</v>
      </c>
      <c r="B2369" s="800" t="s">
        <v>4146</v>
      </c>
      <c r="C2369" s="816" t="s">
        <v>697</v>
      </c>
      <c r="D2369" s="801" t="s">
        <v>1964</v>
      </c>
      <c r="E2369" s="816" t="s">
        <v>937</v>
      </c>
      <c r="F2369" s="801"/>
      <c r="G2369" s="891" t="s">
        <v>4584</v>
      </c>
      <c r="H2369" s="802">
        <f>VLOOKUP(A2369,'02.04.2024'!$A$2:$D$70989,3,FALSE)</f>
        <v>1273</v>
      </c>
      <c r="I2369" s="817"/>
      <c r="J2369" s="817">
        <v>200</v>
      </c>
      <c r="K2369" s="818"/>
      <c r="L2369" s="818"/>
      <c r="M2369" s="818">
        <v>45014</v>
      </c>
      <c r="N2369" s="819"/>
      <c r="O2369" s="819">
        <v>9791027611416</v>
      </c>
      <c r="P2369" s="819" t="s">
        <v>3994</v>
      </c>
      <c r="Q2369" s="892">
        <v>8136452</v>
      </c>
      <c r="R2369" s="809">
        <v>12</v>
      </c>
      <c r="S2369" s="809">
        <f t="shared" si="377"/>
        <v>11.374407582938389</v>
      </c>
      <c r="T2369" s="893">
        <v>5.5E-2</v>
      </c>
      <c r="U2369" s="1203"/>
      <c r="V2369" s="811">
        <f t="shared" si="373"/>
        <v>0</v>
      </c>
      <c r="W2369" s="812">
        <f t="shared" si="371"/>
        <v>0</v>
      </c>
      <c r="X2369" s="402"/>
      <c r="Y2369" s="402"/>
      <c r="Z2369" s="402"/>
      <c r="AA2369" s="402"/>
      <c r="AB2369" s="402"/>
      <c r="AC2369" s="453">
        <f t="shared" si="374"/>
        <v>0</v>
      </c>
      <c r="AD2369" s="454">
        <f>IF($AC$2430&lt;85,AC2369,AC2369-(AC2369*'EN-TÊTE DÉLÉGUES'!$C$37))</f>
        <v>0</v>
      </c>
      <c r="AE2369" s="455">
        <f t="shared" si="372"/>
        <v>5.5E-2</v>
      </c>
      <c r="AF2369" s="456">
        <f t="shared" si="375"/>
        <v>0</v>
      </c>
      <c r="AG2369" s="457">
        <f t="shared" si="376"/>
        <v>0</v>
      </c>
    </row>
    <row r="2370" spans="1:36" s="446" customFormat="1" ht="12" customHeight="1" x14ac:dyDescent="0.15">
      <c r="A2370" s="840">
        <v>9791027611393</v>
      </c>
      <c r="B2370" s="866" t="s">
        <v>4146</v>
      </c>
      <c r="C2370" s="844" t="s">
        <v>697</v>
      </c>
      <c r="D2370" s="843" t="s">
        <v>1964</v>
      </c>
      <c r="E2370" s="844" t="s">
        <v>937</v>
      </c>
      <c r="F2370" s="843"/>
      <c r="G2370" s="845" t="s">
        <v>4227</v>
      </c>
      <c r="H2370" s="846">
        <f>VLOOKUP(A2370,'02.04.2024'!$A$2:$D$70989,3,FALSE)</f>
        <v>2312</v>
      </c>
      <c r="I2370" s="847"/>
      <c r="J2370" s="847">
        <v>200</v>
      </c>
      <c r="K2370" s="848"/>
      <c r="L2370" s="848"/>
      <c r="M2370" s="848">
        <v>45084</v>
      </c>
      <c r="N2370" s="849" t="s">
        <v>1811</v>
      </c>
      <c r="O2370" s="849">
        <v>9791027611393</v>
      </c>
      <c r="P2370" s="849" t="s">
        <v>4226</v>
      </c>
      <c r="Q2370" s="850">
        <v>7361353</v>
      </c>
      <c r="R2370" s="851">
        <v>12</v>
      </c>
      <c r="S2370" s="851">
        <f t="shared" si="377"/>
        <v>11.374407582938389</v>
      </c>
      <c r="T2370" s="874">
        <v>5.5E-2</v>
      </c>
      <c r="U2370" s="1088"/>
      <c r="V2370" s="853">
        <f t="shared" si="373"/>
        <v>0</v>
      </c>
      <c r="W2370" s="854">
        <f t="shared" ref="W2370:W2424" si="378">$R2370*$U2370</f>
        <v>0</v>
      </c>
      <c r="X2370" s="440"/>
      <c r="Y2370" s="440"/>
      <c r="Z2370" s="440"/>
      <c r="AA2370" s="440"/>
      <c r="AB2370" s="440"/>
      <c r="AC2370" s="441">
        <f t="shared" si="374"/>
        <v>0</v>
      </c>
      <c r="AD2370" s="442">
        <f>IF($AC$2430&lt;85,AC2370,AC2370-(AC2370*'EN-TÊTE DÉLÉGUES'!$C$37))</f>
        <v>0</v>
      </c>
      <c r="AE2370" s="443">
        <f t="shared" ref="AE2370:AE2424" si="379">IF(T2370=5.5%,0.055,IF(T2370=20%,0.2))</f>
        <v>5.5E-2</v>
      </c>
      <c r="AF2370" s="444">
        <f t="shared" si="375"/>
        <v>0</v>
      </c>
      <c r="AG2370" s="445">
        <f t="shared" si="376"/>
        <v>0</v>
      </c>
    </row>
    <row r="2371" spans="1:36" s="446" customFormat="1" ht="12" customHeight="1" x14ac:dyDescent="0.15">
      <c r="A2371" s="840">
        <v>9791027611997</v>
      </c>
      <c r="B2371" s="866" t="s">
        <v>4146</v>
      </c>
      <c r="C2371" s="844" t="s">
        <v>697</v>
      </c>
      <c r="D2371" s="843" t="s">
        <v>1964</v>
      </c>
      <c r="E2371" s="844" t="s">
        <v>937</v>
      </c>
      <c r="F2371" s="843"/>
      <c r="G2371" s="845" t="s">
        <v>5381</v>
      </c>
      <c r="H2371" s="846">
        <f>VLOOKUP(A2371,'02.04.2024'!$A$2:$D$70989,3,FALSE)</f>
        <v>1564</v>
      </c>
      <c r="I2371" s="847"/>
      <c r="J2371" s="847">
        <v>200</v>
      </c>
      <c r="K2371" s="848"/>
      <c r="L2371" s="848"/>
      <c r="M2371" s="848">
        <v>45315</v>
      </c>
      <c r="N2371" s="849" t="s">
        <v>1811</v>
      </c>
      <c r="O2371" s="849">
        <v>9791027611997</v>
      </c>
      <c r="P2371" s="849" t="s">
        <v>4396</v>
      </c>
      <c r="Q2371" s="850">
        <v>5150478</v>
      </c>
      <c r="R2371" s="851">
        <v>12</v>
      </c>
      <c r="S2371" s="851">
        <f t="shared" si="377"/>
        <v>11.374407582938389</v>
      </c>
      <c r="T2371" s="874">
        <v>5.5E-2</v>
      </c>
      <c r="U2371" s="1088"/>
      <c r="V2371" s="853">
        <f t="shared" ref="V2371:V2424" si="380">AC2371</f>
        <v>0</v>
      </c>
      <c r="W2371" s="854">
        <f t="shared" si="378"/>
        <v>0</v>
      </c>
      <c r="X2371" s="440"/>
      <c r="Y2371" s="440"/>
      <c r="Z2371" s="440"/>
      <c r="AA2371" s="440"/>
      <c r="AB2371" s="440"/>
      <c r="AC2371" s="441">
        <f t="shared" si="374"/>
        <v>0</v>
      </c>
      <c r="AD2371" s="442">
        <f>IF($AC$2430&lt;85,AC2371,AC2371-(AC2371*'EN-TÊTE DÉLÉGUES'!$C$37))</f>
        <v>0</v>
      </c>
      <c r="AE2371" s="443">
        <f t="shared" si="379"/>
        <v>5.5E-2</v>
      </c>
      <c r="AF2371" s="444">
        <f t="shared" si="375"/>
        <v>0</v>
      </c>
      <c r="AG2371" s="445">
        <f t="shared" si="376"/>
        <v>0</v>
      </c>
    </row>
    <row r="2372" spans="1:36" ht="12" customHeight="1" x14ac:dyDescent="0.15">
      <c r="A2372" s="169">
        <v>9791027610587</v>
      </c>
      <c r="B2372" s="229" t="s">
        <v>4146</v>
      </c>
      <c r="C2372" s="317" t="s">
        <v>697</v>
      </c>
      <c r="D2372" s="231" t="s">
        <v>1964</v>
      </c>
      <c r="E2372" s="123" t="s">
        <v>937</v>
      </c>
      <c r="F2372" s="317"/>
      <c r="G2372" s="123" t="s">
        <v>5075</v>
      </c>
      <c r="H2372" s="229">
        <f>VLOOKUP(A2372,'02.04.2024'!$A$2:$D$70989,3,FALSE)</f>
        <v>0</v>
      </c>
      <c r="I2372" s="229"/>
      <c r="J2372" s="184">
        <v>100</v>
      </c>
      <c r="K2372" s="122"/>
      <c r="L2372" s="122">
        <v>45392</v>
      </c>
      <c r="M2372" s="122"/>
      <c r="N2372" s="122" t="s">
        <v>1811</v>
      </c>
      <c r="O2372" s="170">
        <v>9791027610587</v>
      </c>
      <c r="P2372" s="170" t="s">
        <v>5076</v>
      </c>
      <c r="Q2372" s="170">
        <v>8415334</v>
      </c>
      <c r="R2372" s="342">
        <v>12</v>
      </c>
      <c r="S2372" s="126">
        <f t="shared" si="377"/>
        <v>11.374407582938389</v>
      </c>
      <c r="T2372" s="372">
        <v>5.5E-2</v>
      </c>
      <c r="U2372" s="1086"/>
      <c r="V2372" s="242">
        <f t="shared" si="380"/>
        <v>0</v>
      </c>
      <c r="W2372" s="243">
        <f t="shared" si="378"/>
        <v>0</v>
      </c>
      <c r="AC2372" s="441">
        <f t="shared" si="374"/>
        <v>0</v>
      </c>
      <c r="AD2372" s="442">
        <f>IF($AC$2430&lt;85,AC2372,AC2372-(AC2372*'EN-TÊTE DÉLÉGUES'!$C$37))</f>
        <v>0</v>
      </c>
      <c r="AE2372" s="443">
        <f t="shared" si="379"/>
        <v>5.5E-2</v>
      </c>
      <c r="AF2372" s="444">
        <f t="shared" si="375"/>
        <v>0</v>
      </c>
      <c r="AG2372" s="445">
        <f t="shared" si="376"/>
        <v>0</v>
      </c>
      <c r="AH2372" s="447"/>
      <c r="AI2372" s="447"/>
      <c r="AJ2372" s="447"/>
    </row>
    <row r="2373" spans="1:36" s="408" customFormat="1" ht="12" customHeight="1" x14ac:dyDescent="0.15">
      <c r="A2373" s="836">
        <v>9791027610792</v>
      </c>
      <c r="B2373" s="800" t="s">
        <v>4146</v>
      </c>
      <c r="C2373" s="816" t="s">
        <v>697</v>
      </c>
      <c r="D2373" s="801" t="s">
        <v>1964</v>
      </c>
      <c r="E2373" s="816" t="s">
        <v>937</v>
      </c>
      <c r="F2373" s="815"/>
      <c r="G2373" s="838" t="s">
        <v>3432</v>
      </c>
      <c r="H2373" s="802">
        <f>VLOOKUP(A2373,'02.04.2024'!$A$2:$D$70989,3,FALSE)</f>
        <v>1910</v>
      </c>
      <c r="I2373" s="807"/>
      <c r="J2373" s="807">
        <v>200</v>
      </c>
      <c r="K2373" s="818"/>
      <c r="L2373" s="804"/>
      <c r="M2373" s="818">
        <v>44622</v>
      </c>
      <c r="N2373" s="818"/>
      <c r="O2373" s="802">
        <v>9791027610792</v>
      </c>
      <c r="P2373" s="839" t="s">
        <v>3430</v>
      </c>
      <c r="Q2373" s="807">
        <v>1797541</v>
      </c>
      <c r="R2373" s="809">
        <v>12</v>
      </c>
      <c r="S2373" s="809">
        <f t="shared" si="377"/>
        <v>11.374407582938389</v>
      </c>
      <c r="T2373" s="821">
        <v>5.5E-2</v>
      </c>
      <c r="U2373" s="1086"/>
      <c r="V2373" s="811">
        <f t="shared" si="380"/>
        <v>0</v>
      </c>
      <c r="W2373" s="812">
        <f t="shared" si="378"/>
        <v>0</v>
      </c>
      <c r="X2373" s="402"/>
      <c r="Y2373" s="402"/>
      <c r="Z2373" s="402"/>
      <c r="AA2373" s="402"/>
      <c r="AB2373" s="402"/>
      <c r="AC2373" s="403">
        <f t="shared" si="374"/>
        <v>0</v>
      </c>
      <c r="AD2373" s="404">
        <f>IF($AC$2430&lt;85,AC2373,AC2373-(AC2373*'EN-TÊTE DÉLÉGUES'!$C$37))</f>
        <v>0</v>
      </c>
      <c r="AE2373" s="405">
        <f t="shared" si="379"/>
        <v>5.5E-2</v>
      </c>
      <c r="AF2373" s="406">
        <f t="shared" si="375"/>
        <v>0</v>
      </c>
      <c r="AG2373" s="407">
        <f t="shared" si="376"/>
        <v>0</v>
      </c>
    </row>
    <row r="2374" spans="1:36" s="408" customFormat="1" ht="12" customHeight="1" x14ac:dyDescent="0.15">
      <c r="A2374" s="813">
        <v>9791027609895</v>
      </c>
      <c r="B2374" s="800" t="s">
        <v>4146</v>
      </c>
      <c r="C2374" s="814" t="s">
        <v>697</v>
      </c>
      <c r="D2374" s="816" t="s">
        <v>1964</v>
      </c>
      <c r="E2374" s="816" t="s">
        <v>937</v>
      </c>
      <c r="F2374" s="816"/>
      <c r="G2374" s="816" t="s">
        <v>2683</v>
      </c>
      <c r="H2374" s="802">
        <f>VLOOKUP(A2374,'02.04.2024'!$A$2:$D$70989,3,FALSE)</f>
        <v>1897</v>
      </c>
      <c r="I2374" s="817"/>
      <c r="J2374" s="807">
        <v>200</v>
      </c>
      <c r="K2374" s="818"/>
      <c r="L2374" s="818"/>
      <c r="M2374" s="804">
        <v>44433</v>
      </c>
      <c r="N2374" s="818"/>
      <c r="O2374" s="819">
        <v>9791027609895</v>
      </c>
      <c r="P2374" s="868" t="s">
        <v>2646</v>
      </c>
      <c r="Q2374" s="819">
        <v>2348965</v>
      </c>
      <c r="R2374" s="809">
        <v>12</v>
      </c>
      <c r="S2374" s="809">
        <f t="shared" si="377"/>
        <v>11.374407582938389</v>
      </c>
      <c r="T2374" s="869">
        <v>5.5E-2</v>
      </c>
      <c r="U2374" s="1086"/>
      <c r="V2374" s="811">
        <f t="shared" si="380"/>
        <v>0</v>
      </c>
      <c r="W2374" s="812">
        <f t="shared" si="378"/>
        <v>0</v>
      </c>
      <c r="X2374" s="402"/>
      <c r="Y2374" s="402"/>
      <c r="Z2374" s="402"/>
      <c r="AA2374" s="402"/>
      <c r="AB2374" s="402"/>
      <c r="AC2374" s="403">
        <f t="shared" si="374"/>
        <v>0</v>
      </c>
      <c r="AD2374" s="404">
        <f>IF($AC$2430&lt;85,AC2374,AC2374-(AC2374*'EN-TÊTE DÉLÉGUES'!$C$37))</f>
        <v>0</v>
      </c>
      <c r="AE2374" s="405">
        <f t="shared" si="379"/>
        <v>5.5E-2</v>
      </c>
      <c r="AF2374" s="406">
        <f t="shared" si="375"/>
        <v>0</v>
      </c>
      <c r="AG2374" s="407">
        <f t="shared" si="376"/>
        <v>0</v>
      </c>
    </row>
    <row r="2375" spans="1:36" s="408" customFormat="1" ht="12" customHeight="1" x14ac:dyDescent="0.15">
      <c r="A2375" s="836">
        <v>9791027611010</v>
      </c>
      <c r="B2375" s="800" t="s">
        <v>4146</v>
      </c>
      <c r="C2375" s="814" t="s">
        <v>697</v>
      </c>
      <c r="D2375" s="816" t="s">
        <v>1964</v>
      </c>
      <c r="E2375" s="815" t="s">
        <v>937</v>
      </c>
      <c r="F2375" s="815"/>
      <c r="G2375" s="838" t="s">
        <v>3742</v>
      </c>
      <c r="H2375" s="802">
        <f>VLOOKUP(A2375,'02.04.2024'!$A$2:$D$70989,3,FALSE)</f>
        <v>1872</v>
      </c>
      <c r="I2375" s="807"/>
      <c r="J2375" s="807">
        <v>200</v>
      </c>
      <c r="K2375" s="818"/>
      <c r="L2375" s="804"/>
      <c r="M2375" s="818">
        <v>44804</v>
      </c>
      <c r="N2375" s="818"/>
      <c r="O2375" s="802">
        <v>9791027611010</v>
      </c>
      <c r="P2375" s="839" t="s">
        <v>3743</v>
      </c>
      <c r="Q2375" s="807">
        <v>4818898</v>
      </c>
      <c r="R2375" s="809">
        <v>12</v>
      </c>
      <c r="S2375" s="809">
        <f t="shared" si="377"/>
        <v>11.374407582938389</v>
      </c>
      <c r="T2375" s="821">
        <v>5.5E-2</v>
      </c>
      <c r="U2375" s="1086"/>
      <c r="V2375" s="811">
        <f t="shared" si="380"/>
        <v>0</v>
      </c>
      <c r="W2375" s="812">
        <f t="shared" si="378"/>
        <v>0</v>
      </c>
      <c r="X2375" s="402"/>
      <c r="Y2375" s="402"/>
      <c r="Z2375" s="402"/>
      <c r="AA2375" s="402"/>
      <c r="AB2375" s="402"/>
      <c r="AC2375" s="453">
        <f t="shared" si="374"/>
        <v>0</v>
      </c>
      <c r="AD2375" s="454">
        <f>IF($AC$2430&lt;85,AC2375,AC2375-(AC2375*'EN-TÊTE DÉLÉGUES'!$C$37))</f>
        <v>0</v>
      </c>
      <c r="AE2375" s="455">
        <f t="shared" si="379"/>
        <v>5.5E-2</v>
      </c>
      <c r="AF2375" s="456">
        <f t="shared" si="375"/>
        <v>0</v>
      </c>
      <c r="AG2375" s="457">
        <f t="shared" si="376"/>
        <v>0</v>
      </c>
    </row>
    <row r="2376" spans="1:36" s="408" customFormat="1" ht="12" customHeight="1" x14ac:dyDescent="0.15">
      <c r="A2376" s="836">
        <v>9791027600694</v>
      </c>
      <c r="B2376" s="800" t="s">
        <v>4146</v>
      </c>
      <c r="C2376" s="816" t="s">
        <v>697</v>
      </c>
      <c r="D2376" s="801" t="s">
        <v>1964</v>
      </c>
      <c r="E2376" s="816" t="s">
        <v>937</v>
      </c>
      <c r="F2376" s="815"/>
      <c r="G2376" s="838" t="s">
        <v>3431</v>
      </c>
      <c r="H2376" s="802">
        <f>VLOOKUP(A2376,'02.04.2024'!$A$2:$D$70989,3,FALSE)</f>
        <v>1983</v>
      </c>
      <c r="I2376" s="807"/>
      <c r="J2376" s="807">
        <v>200</v>
      </c>
      <c r="K2376" s="878"/>
      <c r="L2376" s="804"/>
      <c r="M2376" s="818">
        <v>44643</v>
      </c>
      <c r="N2376" s="818"/>
      <c r="O2376" s="802">
        <v>9791027600694</v>
      </c>
      <c r="P2376" s="839" t="s">
        <v>3429</v>
      </c>
      <c r="Q2376" s="807">
        <v>7245295</v>
      </c>
      <c r="R2376" s="809">
        <v>12</v>
      </c>
      <c r="S2376" s="809">
        <f t="shared" si="377"/>
        <v>11.374407582938389</v>
      </c>
      <c r="T2376" s="821">
        <v>5.5E-2</v>
      </c>
      <c r="U2376" s="1086"/>
      <c r="V2376" s="811">
        <f t="shared" si="380"/>
        <v>0</v>
      </c>
      <c r="W2376" s="812">
        <f t="shared" si="378"/>
        <v>0</v>
      </c>
      <c r="X2376" s="402"/>
      <c r="Y2376" s="402"/>
      <c r="Z2376" s="402"/>
      <c r="AA2376" s="402"/>
      <c r="AB2376" s="402"/>
      <c r="AC2376" s="403">
        <f t="shared" si="374"/>
        <v>0</v>
      </c>
      <c r="AD2376" s="404">
        <f>IF($AC$2430&lt;85,AC2376,AC2376-(AC2376*'EN-TÊTE DÉLÉGUES'!$C$37))</f>
        <v>0</v>
      </c>
      <c r="AE2376" s="405">
        <f t="shared" si="379"/>
        <v>5.5E-2</v>
      </c>
      <c r="AF2376" s="406">
        <f t="shared" si="375"/>
        <v>0</v>
      </c>
      <c r="AG2376" s="407">
        <f t="shared" si="376"/>
        <v>0</v>
      </c>
    </row>
    <row r="2377" spans="1:36" s="408" customFormat="1" ht="12" customHeight="1" x14ac:dyDescent="0.15">
      <c r="A2377" s="836">
        <v>9791027609130</v>
      </c>
      <c r="B2377" s="800" t="s">
        <v>4146</v>
      </c>
      <c r="C2377" s="816" t="s">
        <v>697</v>
      </c>
      <c r="D2377" s="801" t="s">
        <v>1964</v>
      </c>
      <c r="E2377" s="816" t="s">
        <v>937</v>
      </c>
      <c r="F2377" s="815"/>
      <c r="G2377" s="838" t="s">
        <v>2681</v>
      </c>
      <c r="H2377" s="802">
        <f>VLOOKUP(A2377,'02.04.2024'!$A$2:$D$70989,3,FALSE)</f>
        <v>518</v>
      </c>
      <c r="I2377" s="807"/>
      <c r="J2377" s="807">
        <v>200</v>
      </c>
      <c r="K2377" s="818"/>
      <c r="L2377" s="818"/>
      <c r="M2377" s="818">
        <v>44209</v>
      </c>
      <c r="N2377" s="818"/>
      <c r="O2377" s="802">
        <v>9791027609130</v>
      </c>
      <c r="P2377" s="839" t="s">
        <v>2181</v>
      </c>
      <c r="Q2377" s="807">
        <v>5631067</v>
      </c>
      <c r="R2377" s="809">
        <v>12</v>
      </c>
      <c r="S2377" s="809">
        <f t="shared" si="377"/>
        <v>11.374407582938389</v>
      </c>
      <c r="T2377" s="821">
        <v>5.5E-2</v>
      </c>
      <c r="U2377" s="1086"/>
      <c r="V2377" s="811">
        <f t="shared" si="380"/>
        <v>0</v>
      </c>
      <c r="W2377" s="812">
        <f t="shared" si="378"/>
        <v>0</v>
      </c>
      <c r="X2377" s="402"/>
      <c r="Y2377" s="402"/>
      <c r="Z2377" s="402"/>
      <c r="AA2377" s="402"/>
      <c r="AB2377" s="402"/>
      <c r="AC2377" s="403">
        <f t="shared" si="374"/>
        <v>0</v>
      </c>
      <c r="AD2377" s="404">
        <f>IF($AC$2430&lt;85,AC2377,AC2377-(AC2377*'EN-TÊTE DÉLÉGUES'!$C$37))</f>
        <v>0</v>
      </c>
      <c r="AE2377" s="405">
        <f t="shared" si="379"/>
        <v>5.5E-2</v>
      </c>
      <c r="AF2377" s="406">
        <f t="shared" si="375"/>
        <v>0</v>
      </c>
      <c r="AG2377" s="407">
        <f t="shared" si="376"/>
        <v>0</v>
      </c>
    </row>
    <row r="2378" spans="1:36" s="408" customFormat="1" ht="12" customHeight="1" x14ac:dyDescent="0.15">
      <c r="A2378" s="836">
        <v>9791027608911</v>
      </c>
      <c r="B2378" s="800" t="s">
        <v>4146</v>
      </c>
      <c r="C2378" s="816" t="s">
        <v>697</v>
      </c>
      <c r="D2378" s="801" t="s">
        <v>1964</v>
      </c>
      <c r="E2378" s="816" t="s">
        <v>937</v>
      </c>
      <c r="F2378" s="815"/>
      <c r="G2378" s="838" t="s">
        <v>2682</v>
      </c>
      <c r="H2378" s="802">
        <f>VLOOKUP(A2378,'02.04.2024'!$A$2:$D$70989,3,FALSE)</f>
        <v>816</v>
      </c>
      <c r="I2378" s="807"/>
      <c r="J2378" s="807">
        <v>200</v>
      </c>
      <c r="K2378" s="818"/>
      <c r="L2378" s="818"/>
      <c r="M2378" s="818">
        <v>44307</v>
      </c>
      <c r="N2378" s="818"/>
      <c r="O2378" s="802">
        <v>9791027608911</v>
      </c>
      <c r="P2378" s="839" t="s">
        <v>2180</v>
      </c>
      <c r="Q2378" s="807">
        <v>4384350</v>
      </c>
      <c r="R2378" s="809">
        <v>12</v>
      </c>
      <c r="S2378" s="809">
        <f t="shared" si="377"/>
        <v>11.374407582938389</v>
      </c>
      <c r="T2378" s="821">
        <v>5.5E-2</v>
      </c>
      <c r="U2378" s="1086"/>
      <c r="V2378" s="811">
        <f t="shared" si="380"/>
        <v>0</v>
      </c>
      <c r="W2378" s="812">
        <f t="shared" si="378"/>
        <v>0</v>
      </c>
      <c r="X2378" s="402"/>
      <c r="Y2378" s="402"/>
      <c r="Z2378" s="402"/>
      <c r="AA2378" s="402"/>
      <c r="AB2378" s="402"/>
      <c r="AC2378" s="403">
        <f t="shared" si="374"/>
        <v>0</v>
      </c>
      <c r="AD2378" s="404">
        <f>IF($AC$2430&lt;85,AC2378,AC2378-(AC2378*'EN-TÊTE DÉLÉGUES'!$C$37))</f>
        <v>0</v>
      </c>
      <c r="AE2378" s="405">
        <f t="shared" si="379"/>
        <v>5.5E-2</v>
      </c>
      <c r="AF2378" s="406">
        <f t="shared" si="375"/>
        <v>0</v>
      </c>
      <c r="AG2378" s="407">
        <f t="shared" si="376"/>
        <v>0</v>
      </c>
    </row>
    <row r="2379" spans="1:36" s="408" customFormat="1" ht="12" customHeight="1" x14ac:dyDescent="0.15">
      <c r="A2379" s="836">
        <v>9791027608171</v>
      </c>
      <c r="B2379" s="800" t="s">
        <v>3131</v>
      </c>
      <c r="C2379" s="816" t="s">
        <v>697</v>
      </c>
      <c r="D2379" s="801" t="s">
        <v>1964</v>
      </c>
      <c r="E2379" s="816" t="s">
        <v>937</v>
      </c>
      <c r="F2379" s="815"/>
      <c r="G2379" s="838" t="s">
        <v>2678</v>
      </c>
      <c r="H2379" s="802">
        <f>VLOOKUP(A2379,'02.04.2024'!$A$2:$D$70989,3,FALSE)</f>
        <v>1020</v>
      </c>
      <c r="I2379" s="807"/>
      <c r="J2379" s="807">
        <v>200</v>
      </c>
      <c r="K2379" s="818"/>
      <c r="L2379" s="804"/>
      <c r="M2379" s="818">
        <v>44083</v>
      </c>
      <c r="N2379" s="818"/>
      <c r="O2379" s="802">
        <v>9791027608171</v>
      </c>
      <c r="P2379" s="839" t="s">
        <v>1493</v>
      </c>
      <c r="Q2379" s="807">
        <v>8736775</v>
      </c>
      <c r="R2379" s="809">
        <v>12</v>
      </c>
      <c r="S2379" s="809">
        <f t="shared" si="377"/>
        <v>11.374407582938389</v>
      </c>
      <c r="T2379" s="821">
        <v>5.5E-2</v>
      </c>
      <c r="U2379" s="1086"/>
      <c r="V2379" s="811">
        <f t="shared" si="380"/>
        <v>0</v>
      </c>
      <c r="W2379" s="812">
        <f t="shared" si="378"/>
        <v>0</v>
      </c>
      <c r="X2379" s="402"/>
      <c r="Y2379" s="402"/>
      <c r="Z2379" s="402"/>
      <c r="AA2379" s="402"/>
      <c r="AB2379" s="402"/>
      <c r="AC2379" s="403">
        <f t="shared" si="374"/>
        <v>0</v>
      </c>
      <c r="AD2379" s="404">
        <f>IF($AC$2430&lt;85,AC2379,AC2379-(AC2379*'EN-TÊTE DÉLÉGUES'!$C$37))</f>
        <v>0</v>
      </c>
      <c r="AE2379" s="405">
        <f t="shared" si="379"/>
        <v>5.5E-2</v>
      </c>
      <c r="AF2379" s="406">
        <f t="shared" si="375"/>
        <v>0</v>
      </c>
      <c r="AG2379" s="407">
        <f t="shared" si="376"/>
        <v>0</v>
      </c>
    </row>
    <row r="2380" spans="1:36" s="408" customFormat="1" ht="12" customHeight="1" x14ac:dyDescent="0.15">
      <c r="A2380" s="836">
        <v>9791027607716</v>
      </c>
      <c r="B2380" s="800" t="s">
        <v>3131</v>
      </c>
      <c r="C2380" s="816" t="s">
        <v>697</v>
      </c>
      <c r="D2380" s="801" t="s">
        <v>1964</v>
      </c>
      <c r="E2380" s="816" t="s">
        <v>937</v>
      </c>
      <c r="F2380" s="815"/>
      <c r="G2380" s="838" t="s">
        <v>2679</v>
      </c>
      <c r="H2380" s="802">
        <f>VLOOKUP(A2380,'02.04.2024'!$A$2:$D$70989,3,FALSE)</f>
        <v>609</v>
      </c>
      <c r="I2380" s="807"/>
      <c r="J2380" s="807">
        <v>300</v>
      </c>
      <c r="K2380" s="818"/>
      <c r="L2380" s="818"/>
      <c r="M2380" s="818">
        <v>44083</v>
      </c>
      <c r="N2380" s="818"/>
      <c r="O2380" s="802">
        <v>9791027607716</v>
      </c>
      <c r="P2380" s="839" t="s">
        <v>1492</v>
      </c>
      <c r="Q2380" s="807">
        <v>6127194</v>
      </c>
      <c r="R2380" s="809">
        <v>12</v>
      </c>
      <c r="S2380" s="809">
        <f t="shared" si="377"/>
        <v>11.374407582938389</v>
      </c>
      <c r="T2380" s="821">
        <v>5.5E-2</v>
      </c>
      <c r="U2380" s="1086"/>
      <c r="V2380" s="811">
        <f t="shared" si="380"/>
        <v>0</v>
      </c>
      <c r="W2380" s="812">
        <f t="shared" si="378"/>
        <v>0</v>
      </c>
      <c r="X2380" s="402"/>
      <c r="Y2380" s="402"/>
      <c r="Z2380" s="402"/>
      <c r="AA2380" s="402"/>
      <c r="AB2380" s="402"/>
      <c r="AC2380" s="403">
        <f t="shared" si="374"/>
        <v>0</v>
      </c>
      <c r="AD2380" s="404">
        <f>IF($AC$2430&lt;85,AC2380,AC2380-(AC2380*'EN-TÊTE DÉLÉGUES'!$C$37))</f>
        <v>0</v>
      </c>
      <c r="AE2380" s="405">
        <f t="shared" si="379"/>
        <v>5.5E-2</v>
      </c>
      <c r="AF2380" s="406">
        <f t="shared" si="375"/>
        <v>0</v>
      </c>
      <c r="AG2380" s="407">
        <f t="shared" si="376"/>
        <v>0</v>
      </c>
    </row>
    <row r="2381" spans="1:36" s="408" customFormat="1" ht="12" customHeight="1" x14ac:dyDescent="0.15">
      <c r="A2381" s="813">
        <v>9791027608188</v>
      </c>
      <c r="B2381" s="800" t="s">
        <v>3131</v>
      </c>
      <c r="C2381" s="814" t="s">
        <v>697</v>
      </c>
      <c r="D2381" s="816" t="s">
        <v>1964</v>
      </c>
      <c r="E2381" s="816" t="s">
        <v>937</v>
      </c>
      <c r="F2381" s="816"/>
      <c r="G2381" s="816" t="s">
        <v>2680</v>
      </c>
      <c r="H2381" s="802">
        <f>VLOOKUP(A2381,'02.04.2024'!$A$2:$D$70989,3,FALSE)</f>
        <v>259</v>
      </c>
      <c r="I2381" s="817"/>
      <c r="J2381" s="807">
        <v>200</v>
      </c>
      <c r="K2381" s="818"/>
      <c r="L2381" s="818"/>
      <c r="M2381" s="818">
        <v>44083</v>
      </c>
      <c r="N2381" s="818"/>
      <c r="O2381" s="819">
        <v>9791027608188</v>
      </c>
      <c r="P2381" s="868" t="s">
        <v>1491</v>
      </c>
      <c r="Q2381" s="819">
        <v>8736898</v>
      </c>
      <c r="R2381" s="809">
        <v>12</v>
      </c>
      <c r="S2381" s="809">
        <f t="shared" si="377"/>
        <v>11.374407582938389</v>
      </c>
      <c r="T2381" s="869">
        <v>5.5E-2</v>
      </c>
      <c r="U2381" s="1086"/>
      <c r="V2381" s="811">
        <f t="shared" si="380"/>
        <v>0</v>
      </c>
      <c r="W2381" s="812">
        <f t="shared" si="378"/>
        <v>0</v>
      </c>
      <c r="X2381" s="402"/>
      <c r="Y2381" s="402"/>
      <c r="Z2381" s="402"/>
      <c r="AA2381" s="402"/>
      <c r="AB2381" s="402"/>
      <c r="AC2381" s="403">
        <f t="shared" si="374"/>
        <v>0</v>
      </c>
      <c r="AD2381" s="404">
        <f>IF($AC$2430&lt;85,AC2381,AC2381-(AC2381*'EN-TÊTE DÉLÉGUES'!$C$37))</f>
        <v>0</v>
      </c>
      <c r="AE2381" s="405">
        <f t="shared" si="379"/>
        <v>5.5E-2</v>
      </c>
      <c r="AF2381" s="406">
        <f t="shared" si="375"/>
        <v>0</v>
      </c>
      <c r="AG2381" s="407">
        <f t="shared" si="376"/>
        <v>0</v>
      </c>
    </row>
    <row r="2382" spans="1:36" s="509" customFormat="1" ht="12" customHeight="1" x14ac:dyDescent="0.15">
      <c r="A2382" s="855">
        <v>9782848015996</v>
      </c>
      <c r="B2382" s="823" t="s">
        <v>3131</v>
      </c>
      <c r="C2382" s="856" t="s">
        <v>697</v>
      </c>
      <c r="D2382" s="824" t="s">
        <v>1964</v>
      </c>
      <c r="E2382" s="858" t="s">
        <v>937</v>
      </c>
      <c r="F2382" s="857"/>
      <c r="G2382" s="859" t="s">
        <v>1587</v>
      </c>
      <c r="H2382" s="825">
        <f>VLOOKUP(A2382,'02.04.2024'!$A$2:$D$70989,3,FALSE)</f>
        <v>0</v>
      </c>
      <c r="I2382" s="830" t="s">
        <v>377</v>
      </c>
      <c r="J2382" s="830">
        <v>300</v>
      </c>
      <c r="K2382" s="860"/>
      <c r="L2382" s="827"/>
      <c r="M2382" s="860">
        <v>40857</v>
      </c>
      <c r="N2382" s="860"/>
      <c r="O2382" s="825">
        <v>9782848015996</v>
      </c>
      <c r="P2382" s="861" t="s">
        <v>967</v>
      </c>
      <c r="Q2382" s="830">
        <v>8994396</v>
      </c>
      <c r="R2382" s="832">
        <v>11.95</v>
      </c>
      <c r="S2382" s="832">
        <f t="shared" si="377"/>
        <v>11.327014218009479</v>
      </c>
      <c r="T2382" s="862">
        <v>5.5E-2</v>
      </c>
      <c r="U2382" s="1087"/>
      <c r="V2382" s="834">
        <f t="shared" si="380"/>
        <v>0</v>
      </c>
      <c r="W2382" s="835">
        <f t="shared" si="378"/>
        <v>0</v>
      </c>
      <c r="X2382" s="508"/>
      <c r="Y2382" s="508"/>
      <c r="Z2382" s="508"/>
      <c r="AA2382" s="508"/>
      <c r="AB2382" s="508"/>
      <c r="AC2382" s="421">
        <f t="shared" ref="AC2382:AC2424" si="381">W2382/(1+AE2382)</f>
        <v>0</v>
      </c>
      <c r="AD2382" s="422">
        <f>IF($AC$2430&lt;85,AC2382,AC2382-(AC2382*'EN-TÊTE DÉLÉGUES'!$C$37))</f>
        <v>0</v>
      </c>
      <c r="AE2382" s="423">
        <f t="shared" si="379"/>
        <v>5.5E-2</v>
      </c>
      <c r="AF2382" s="424">
        <f t="shared" si="375"/>
        <v>0</v>
      </c>
      <c r="AG2382" s="425">
        <f t="shared" si="376"/>
        <v>0</v>
      </c>
    </row>
    <row r="2383" spans="1:36" s="408" customFormat="1" ht="12" customHeight="1" x14ac:dyDescent="0.15">
      <c r="A2383" s="813">
        <v>9791027610099</v>
      </c>
      <c r="B2383" s="800" t="s">
        <v>3132</v>
      </c>
      <c r="C2383" s="895" t="s">
        <v>692</v>
      </c>
      <c r="D2383" s="801" t="s">
        <v>1968</v>
      </c>
      <c r="E2383" s="815" t="s">
        <v>3427</v>
      </c>
      <c r="F2383" s="816"/>
      <c r="G2383" s="816" t="s">
        <v>3428</v>
      </c>
      <c r="H2383" s="802">
        <f>VLOOKUP(A2383,'02.04.2024'!$A$2:$D$70989,3,FALSE)</f>
        <v>3260</v>
      </c>
      <c r="I2383" s="817"/>
      <c r="J2383" s="807">
        <v>850</v>
      </c>
      <c r="K2383" s="818"/>
      <c r="L2383" s="818"/>
      <c r="M2383" s="818">
        <v>44594</v>
      </c>
      <c r="N2383" s="818"/>
      <c r="O2383" s="819">
        <v>9791027610099</v>
      </c>
      <c r="P2383" s="868" t="s">
        <v>3426</v>
      </c>
      <c r="Q2383" s="819">
        <v>3511626</v>
      </c>
      <c r="R2383" s="809">
        <v>12.9</v>
      </c>
      <c r="S2383" s="809">
        <f t="shared" si="377"/>
        <v>10.75</v>
      </c>
      <c r="T2383" s="869">
        <v>0.2</v>
      </c>
      <c r="U2383" s="1086"/>
      <c r="V2383" s="811">
        <f t="shared" si="380"/>
        <v>0</v>
      </c>
      <c r="W2383" s="812">
        <f t="shared" si="378"/>
        <v>0</v>
      </c>
      <c r="X2383" s="402"/>
      <c r="Y2383" s="402"/>
      <c r="Z2383" s="402"/>
      <c r="AA2383" s="402"/>
      <c r="AB2383" s="402"/>
      <c r="AC2383" s="564">
        <f t="shared" si="381"/>
        <v>0</v>
      </c>
      <c r="AD2383" s="565">
        <f>IF($AC$2430&lt;85,AC2383,AC2383-(AC2383*'EN-TÊTE DÉLÉGUES'!$C$37))</f>
        <v>0</v>
      </c>
      <c r="AE2383" s="566">
        <f t="shared" si="379"/>
        <v>0.2</v>
      </c>
      <c r="AF2383" s="568">
        <f t="shared" si="375"/>
        <v>0</v>
      </c>
      <c r="AG2383" s="568">
        <f t="shared" si="376"/>
        <v>0</v>
      </c>
    </row>
    <row r="2384" spans="1:36" s="408" customFormat="1" ht="12" customHeight="1" x14ac:dyDescent="0.15">
      <c r="A2384" s="813">
        <v>9791027610594</v>
      </c>
      <c r="B2384" s="800" t="s">
        <v>3132</v>
      </c>
      <c r="C2384" s="895" t="s">
        <v>692</v>
      </c>
      <c r="D2384" s="801" t="s">
        <v>1968</v>
      </c>
      <c r="E2384" s="815" t="s">
        <v>3427</v>
      </c>
      <c r="F2384" s="816"/>
      <c r="G2384" s="816" t="s">
        <v>3740</v>
      </c>
      <c r="H2384" s="802">
        <f>VLOOKUP(A2384,'02.04.2024'!$A$2:$D$70989,3,FALSE)</f>
        <v>3255</v>
      </c>
      <c r="I2384" s="802"/>
      <c r="J2384" s="817">
        <v>200</v>
      </c>
      <c r="K2384" s="818"/>
      <c r="L2384" s="818"/>
      <c r="M2384" s="818">
        <v>44790</v>
      </c>
      <c r="N2384" s="818"/>
      <c r="O2384" s="819">
        <v>9791027610594</v>
      </c>
      <c r="P2384" s="819" t="s">
        <v>3741</v>
      </c>
      <c r="Q2384" s="819">
        <v>8415457</v>
      </c>
      <c r="R2384" s="820">
        <v>12.9</v>
      </c>
      <c r="S2384" s="809">
        <f t="shared" si="377"/>
        <v>10.75</v>
      </c>
      <c r="T2384" s="869">
        <v>0.2</v>
      </c>
      <c r="U2384" s="1086"/>
      <c r="V2384" s="811">
        <f t="shared" si="380"/>
        <v>0</v>
      </c>
      <c r="W2384" s="812">
        <f t="shared" si="378"/>
        <v>0</v>
      </c>
      <c r="X2384" s="491"/>
      <c r="Y2384" s="402"/>
      <c r="Z2384" s="402"/>
      <c r="AA2384" s="402"/>
      <c r="AB2384" s="402"/>
      <c r="AC2384" s="553">
        <f t="shared" si="381"/>
        <v>0</v>
      </c>
      <c r="AD2384" s="554">
        <f>IF($AC$2430&lt;85,AC2384,AC2384-(AC2384*'EN-TÊTE DÉLÉGUES'!$C$37))</f>
        <v>0</v>
      </c>
      <c r="AE2384" s="555">
        <f t="shared" si="379"/>
        <v>0.2</v>
      </c>
      <c r="AF2384" s="557">
        <f t="shared" si="375"/>
        <v>0</v>
      </c>
      <c r="AG2384" s="557">
        <f t="shared" si="376"/>
        <v>0</v>
      </c>
      <c r="AH2384" s="492"/>
    </row>
    <row r="2385" spans="1:34" s="446" customFormat="1" ht="12" customHeight="1" x14ac:dyDescent="0.15">
      <c r="A2385" s="840">
        <v>9791027610853</v>
      </c>
      <c r="B2385" s="866" t="s">
        <v>3132</v>
      </c>
      <c r="C2385" s="896" t="s">
        <v>692</v>
      </c>
      <c r="D2385" s="843" t="s">
        <v>1968</v>
      </c>
      <c r="E2385" s="877" t="s">
        <v>3427</v>
      </c>
      <c r="F2385" s="844"/>
      <c r="G2385" s="844" t="s">
        <v>4233</v>
      </c>
      <c r="H2385" s="846">
        <f>VLOOKUP(A2385,'02.04.2024'!$A$2:$D$70989,3,FALSE)</f>
        <v>3383</v>
      </c>
      <c r="I2385" s="847"/>
      <c r="J2385" s="847">
        <v>200</v>
      </c>
      <c r="K2385" s="848"/>
      <c r="L2385" s="848"/>
      <c r="M2385" s="848">
        <v>45021</v>
      </c>
      <c r="N2385" s="849" t="s">
        <v>1811</v>
      </c>
      <c r="O2385" s="849">
        <v>9791027610853</v>
      </c>
      <c r="P2385" s="849" t="s">
        <v>4232</v>
      </c>
      <c r="Q2385" s="850">
        <v>1939915</v>
      </c>
      <c r="R2385" s="851">
        <v>12.9</v>
      </c>
      <c r="S2385" s="851">
        <f t="shared" si="377"/>
        <v>10.75</v>
      </c>
      <c r="T2385" s="867">
        <v>0.2</v>
      </c>
      <c r="U2385" s="1088"/>
      <c r="V2385" s="853">
        <f t="shared" si="380"/>
        <v>0</v>
      </c>
      <c r="W2385" s="854">
        <f t="shared" si="378"/>
        <v>0</v>
      </c>
      <c r="X2385" s="440"/>
      <c r="Y2385" s="440"/>
      <c r="Z2385" s="440"/>
      <c r="AA2385" s="440"/>
      <c r="AB2385" s="440"/>
      <c r="AC2385" s="553">
        <f t="shared" si="381"/>
        <v>0</v>
      </c>
      <c r="AD2385" s="554">
        <f>IF($AC$2430&lt;85,AC2385,AC2385-(AC2385*'EN-TÊTE DÉLÉGUES'!$C$37))</f>
        <v>0</v>
      </c>
      <c r="AE2385" s="555">
        <f t="shared" si="379"/>
        <v>0.2</v>
      </c>
      <c r="AF2385" s="557">
        <f t="shared" si="375"/>
        <v>0</v>
      </c>
      <c r="AG2385" s="557">
        <f t="shared" si="376"/>
        <v>0</v>
      </c>
    </row>
    <row r="2386" spans="1:34" s="420" customFormat="1" ht="12" customHeight="1" x14ac:dyDescent="0.15">
      <c r="A2386" s="799">
        <v>9791027610808</v>
      </c>
      <c r="B2386" s="807" t="s">
        <v>3132</v>
      </c>
      <c r="C2386" s="801" t="s">
        <v>706</v>
      </c>
      <c r="D2386" s="801" t="s">
        <v>1968</v>
      </c>
      <c r="E2386" s="801" t="s">
        <v>938</v>
      </c>
      <c r="F2386" s="815"/>
      <c r="G2386" s="801" t="s">
        <v>3852</v>
      </c>
      <c r="H2386" s="802">
        <f>VLOOKUP(A2386,'02.04.2024'!$A$2:$D$70989,3,FALSE)</f>
        <v>3429</v>
      </c>
      <c r="I2386" s="803"/>
      <c r="J2386" s="803">
        <v>200</v>
      </c>
      <c r="K2386" s="804"/>
      <c r="L2386" s="804"/>
      <c r="M2386" s="805">
        <v>44867</v>
      </c>
      <c r="N2386" s="805"/>
      <c r="O2386" s="802">
        <v>9791027610808</v>
      </c>
      <c r="P2386" s="806" t="s">
        <v>3853</v>
      </c>
      <c r="Q2386" s="807">
        <v>1799140</v>
      </c>
      <c r="R2386" s="808">
        <v>18.5</v>
      </c>
      <c r="S2386" s="809">
        <f t="shared" si="377"/>
        <v>15.416666666666668</v>
      </c>
      <c r="T2386" s="810">
        <v>0.2</v>
      </c>
      <c r="U2386" s="1086"/>
      <c r="V2386" s="811">
        <f t="shared" si="380"/>
        <v>0</v>
      </c>
      <c r="W2386" s="812">
        <f t="shared" si="378"/>
        <v>0</v>
      </c>
      <c r="AC2386" s="553">
        <f t="shared" si="381"/>
        <v>0</v>
      </c>
      <c r="AD2386" s="554">
        <f>IF($AC$2430&lt;85,AC2386,AC2386-(AC2386*'EN-TÊTE DÉLÉGUES'!$C$37))</f>
        <v>0</v>
      </c>
      <c r="AE2386" s="555">
        <f t="shared" si="379"/>
        <v>0.2</v>
      </c>
      <c r="AF2386" s="556">
        <f t="shared" si="375"/>
        <v>0</v>
      </c>
      <c r="AG2386" s="557">
        <f t="shared" si="376"/>
        <v>0</v>
      </c>
    </row>
    <row r="2387" spans="1:34" s="408" customFormat="1" ht="12" customHeight="1" x14ac:dyDescent="0.15">
      <c r="A2387" s="836">
        <v>9791027610129</v>
      </c>
      <c r="B2387" s="800" t="s">
        <v>3133</v>
      </c>
      <c r="C2387" s="816" t="s">
        <v>706</v>
      </c>
      <c r="D2387" s="801" t="s">
        <v>1968</v>
      </c>
      <c r="E2387" s="815" t="s">
        <v>938</v>
      </c>
      <c r="F2387" s="815"/>
      <c r="G2387" s="838" t="s">
        <v>2810</v>
      </c>
      <c r="H2387" s="802">
        <f>VLOOKUP(A2387,'02.04.2024'!$A$2:$D$70989,3,FALSE)</f>
        <v>3775</v>
      </c>
      <c r="I2387" s="807"/>
      <c r="J2387" s="807">
        <v>850</v>
      </c>
      <c r="K2387" s="818"/>
      <c r="L2387" s="818"/>
      <c r="M2387" s="818">
        <v>44503</v>
      </c>
      <c r="N2387" s="817"/>
      <c r="O2387" s="802">
        <v>9791027610129</v>
      </c>
      <c r="P2387" s="807" t="s">
        <v>2809</v>
      </c>
      <c r="Q2387" s="807">
        <v>5667032</v>
      </c>
      <c r="R2387" s="809">
        <v>18.5</v>
      </c>
      <c r="S2387" s="809">
        <f t="shared" si="377"/>
        <v>15.416666666666668</v>
      </c>
      <c r="T2387" s="821">
        <v>0.2</v>
      </c>
      <c r="U2387" s="1086"/>
      <c r="V2387" s="811">
        <f t="shared" si="380"/>
        <v>0</v>
      </c>
      <c r="W2387" s="812">
        <f t="shared" si="378"/>
        <v>0</v>
      </c>
      <c r="X2387" s="402"/>
      <c r="Y2387" s="402"/>
      <c r="Z2387" s="402"/>
      <c r="AA2387" s="402"/>
      <c r="AB2387" s="402"/>
      <c r="AC2387" s="564">
        <f t="shared" si="381"/>
        <v>0</v>
      </c>
      <c r="AD2387" s="565">
        <f>IF($AC$2430&lt;85,AC2387,AC2387-(AC2387*'EN-TÊTE DÉLÉGUES'!$C$37))</f>
        <v>0</v>
      </c>
      <c r="AE2387" s="566">
        <f t="shared" si="379"/>
        <v>0.2</v>
      </c>
      <c r="AF2387" s="567">
        <f t="shared" si="375"/>
        <v>0</v>
      </c>
      <c r="AG2387" s="568">
        <f t="shared" si="376"/>
        <v>0</v>
      </c>
    </row>
    <row r="2388" spans="1:34" s="408" customFormat="1" ht="12" customHeight="1" x14ac:dyDescent="0.15">
      <c r="A2388" s="836">
        <v>9791027608843</v>
      </c>
      <c r="B2388" s="800" t="s">
        <v>3133</v>
      </c>
      <c r="C2388" s="816" t="s">
        <v>706</v>
      </c>
      <c r="D2388" s="801" t="s">
        <v>1968</v>
      </c>
      <c r="E2388" s="815" t="s">
        <v>938</v>
      </c>
      <c r="F2388" s="815"/>
      <c r="G2388" s="838" t="s">
        <v>2337</v>
      </c>
      <c r="H2388" s="802">
        <f>VLOOKUP(A2388,'02.04.2024'!$A$2:$D$70989,3,FALSE)</f>
        <v>2591</v>
      </c>
      <c r="I2388" s="807"/>
      <c r="J2388" s="807">
        <v>200</v>
      </c>
      <c r="K2388" s="818"/>
      <c r="L2388" s="818"/>
      <c r="M2388" s="818">
        <v>44139</v>
      </c>
      <c r="N2388" s="818"/>
      <c r="O2388" s="802">
        <v>9791027608843</v>
      </c>
      <c r="P2388" s="839" t="s">
        <v>2336</v>
      </c>
      <c r="Q2388" s="807">
        <v>4270997</v>
      </c>
      <c r="R2388" s="809">
        <v>18.5</v>
      </c>
      <c r="S2388" s="809">
        <f t="shared" si="377"/>
        <v>15.416666666666668</v>
      </c>
      <c r="T2388" s="821">
        <v>0.2</v>
      </c>
      <c r="U2388" s="1086"/>
      <c r="V2388" s="811">
        <f t="shared" si="380"/>
        <v>0</v>
      </c>
      <c r="W2388" s="812">
        <f t="shared" si="378"/>
        <v>0</v>
      </c>
      <c r="X2388" s="402"/>
      <c r="Y2388" s="402"/>
      <c r="Z2388" s="402"/>
      <c r="AA2388" s="402"/>
      <c r="AB2388" s="402"/>
      <c r="AC2388" s="564">
        <f t="shared" si="381"/>
        <v>0</v>
      </c>
      <c r="AD2388" s="565">
        <f>IF($AC$2430&lt;85,AC2388,AC2388-(AC2388*'EN-TÊTE DÉLÉGUES'!$C$37))</f>
        <v>0</v>
      </c>
      <c r="AE2388" s="566">
        <f t="shared" si="379"/>
        <v>0.2</v>
      </c>
      <c r="AF2388" s="567">
        <f t="shared" si="375"/>
        <v>0</v>
      </c>
      <c r="AG2388" s="568">
        <f t="shared" si="376"/>
        <v>0</v>
      </c>
    </row>
    <row r="2389" spans="1:34" s="408" customFormat="1" ht="12" customHeight="1" x14ac:dyDescent="0.15">
      <c r="A2389" s="836">
        <v>9791027606115</v>
      </c>
      <c r="B2389" s="800" t="s">
        <v>3133</v>
      </c>
      <c r="C2389" s="816" t="s">
        <v>706</v>
      </c>
      <c r="D2389" s="801" t="s">
        <v>1968</v>
      </c>
      <c r="E2389" s="815" t="s">
        <v>938</v>
      </c>
      <c r="F2389" s="815"/>
      <c r="G2389" s="838" t="s">
        <v>1542</v>
      </c>
      <c r="H2389" s="802">
        <f>VLOOKUP(A2389,'02.04.2024'!$A$2:$D$70989,3,FALSE)</f>
        <v>1536</v>
      </c>
      <c r="I2389" s="807"/>
      <c r="J2389" s="807">
        <v>200</v>
      </c>
      <c r="K2389" s="818"/>
      <c r="L2389" s="818"/>
      <c r="M2389" s="818">
        <v>43607</v>
      </c>
      <c r="N2389" s="818"/>
      <c r="O2389" s="802">
        <v>9791027606115</v>
      </c>
      <c r="P2389" s="839" t="s">
        <v>1326</v>
      </c>
      <c r="Q2389" s="807">
        <v>5687061</v>
      </c>
      <c r="R2389" s="809">
        <v>18.5</v>
      </c>
      <c r="S2389" s="809">
        <f t="shared" si="377"/>
        <v>15.416666666666668</v>
      </c>
      <c r="T2389" s="821">
        <v>0.2</v>
      </c>
      <c r="U2389" s="1086"/>
      <c r="V2389" s="811">
        <f t="shared" si="380"/>
        <v>0</v>
      </c>
      <c r="W2389" s="812">
        <f t="shared" si="378"/>
        <v>0</v>
      </c>
      <c r="X2389" s="402"/>
      <c r="Y2389" s="402"/>
      <c r="Z2389" s="402"/>
      <c r="AA2389" s="402"/>
      <c r="AB2389" s="402"/>
      <c r="AC2389" s="564">
        <f t="shared" si="381"/>
        <v>0</v>
      </c>
      <c r="AD2389" s="565">
        <f>IF($AC$2430&lt;85,AC2389,AC2389-(AC2389*'EN-TÊTE DÉLÉGUES'!$C$37))</f>
        <v>0</v>
      </c>
      <c r="AE2389" s="566">
        <f t="shared" si="379"/>
        <v>0.2</v>
      </c>
      <c r="AF2389" s="567">
        <f t="shared" si="375"/>
        <v>0</v>
      </c>
      <c r="AG2389" s="568">
        <f t="shared" si="376"/>
        <v>0</v>
      </c>
    </row>
    <row r="2390" spans="1:34" s="408" customFormat="1" ht="12" customHeight="1" x14ac:dyDescent="0.15">
      <c r="A2390" s="836">
        <v>9782848019918</v>
      </c>
      <c r="B2390" s="800" t="s">
        <v>3133</v>
      </c>
      <c r="C2390" s="816" t="s">
        <v>706</v>
      </c>
      <c r="D2390" s="801" t="s">
        <v>1968</v>
      </c>
      <c r="E2390" s="815" t="s">
        <v>938</v>
      </c>
      <c r="F2390" s="815"/>
      <c r="G2390" s="838" t="s">
        <v>3510</v>
      </c>
      <c r="H2390" s="802">
        <f>VLOOKUP(A2390,'02.04.2024'!$A$2:$D$70989,3,FALSE)</f>
        <v>1173</v>
      </c>
      <c r="I2390" s="807"/>
      <c r="J2390" s="807">
        <v>200</v>
      </c>
      <c r="K2390" s="818"/>
      <c r="L2390" s="804"/>
      <c r="M2390" s="804">
        <v>42333</v>
      </c>
      <c r="N2390" s="804"/>
      <c r="O2390" s="802">
        <v>9782848019918</v>
      </c>
      <c r="P2390" s="839" t="s">
        <v>968</v>
      </c>
      <c r="Q2390" s="807">
        <v>1587519</v>
      </c>
      <c r="R2390" s="809">
        <v>18.5</v>
      </c>
      <c r="S2390" s="809">
        <f t="shared" si="377"/>
        <v>15.416666666666668</v>
      </c>
      <c r="T2390" s="821">
        <v>0.2</v>
      </c>
      <c r="U2390" s="1086"/>
      <c r="V2390" s="811">
        <f t="shared" si="380"/>
        <v>0</v>
      </c>
      <c r="W2390" s="812">
        <f t="shared" si="378"/>
        <v>0</v>
      </c>
      <c r="X2390" s="402"/>
      <c r="Y2390" s="402"/>
      <c r="Z2390" s="402"/>
      <c r="AA2390" s="402"/>
      <c r="AB2390" s="402"/>
      <c r="AC2390" s="564">
        <f t="shared" si="381"/>
        <v>0</v>
      </c>
      <c r="AD2390" s="565">
        <f>IF($AC$2430&lt;85,AC2390,AC2390-(AC2390*'EN-TÊTE DÉLÉGUES'!$C$37))</f>
        <v>0</v>
      </c>
      <c r="AE2390" s="566">
        <f t="shared" si="379"/>
        <v>0.2</v>
      </c>
      <c r="AF2390" s="567">
        <f t="shared" si="375"/>
        <v>0</v>
      </c>
      <c r="AG2390" s="568">
        <f t="shared" si="376"/>
        <v>0</v>
      </c>
    </row>
    <row r="2391" spans="1:34" s="408" customFormat="1" ht="12" customHeight="1" x14ac:dyDescent="0.15">
      <c r="A2391" s="813">
        <v>9791027607396</v>
      </c>
      <c r="B2391" s="800" t="s">
        <v>3134</v>
      </c>
      <c r="C2391" s="814" t="s">
        <v>706</v>
      </c>
      <c r="D2391" s="801" t="s">
        <v>1968</v>
      </c>
      <c r="E2391" s="816" t="s">
        <v>938</v>
      </c>
      <c r="F2391" s="816"/>
      <c r="G2391" s="816" t="s">
        <v>1543</v>
      </c>
      <c r="H2391" s="802">
        <f>VLOOKUP(A2391,'02.04.2024'!$A$2:$D$70989,3,FALSE)</f>
        <v>48</v>
      </c>
      <c r="I2391" s="817"/>
      <c r="J2391" s="807">
        <v>200</v>
      </c>
      <c r="K2391" s="818"/>
      <c r="L2391" s="818"/>
      <c r="M2391" s="818">
        <v>43775</v>
      </c>
      <c r="N2391" s="818"/>
      <c r="O2391" s="819">
        <v>9791027607396</v>
      </c>
      <c r="P2391" s="868" t="s">
        <v>1384</v>
      </c>
      <c r="Q2391" s="819">
        <v>5137316</v>
      </c>
      <c r="R2391" s="809">
        <v>18.5</v>
      </c>
      <c r="S2391" s="809">
        <f t="shared" si="377"/>
        <v>15.416666666666668</v>
      </c>
      <c r="T2391" s="869">
        <v>0.2</v>
      </c>
      <c r="U2391" s="1086"/>
      <c r="V2391" s="811">
        <f t="shared" si="380"/>
        <v>0</v>
      </c>
      <c r="W2391" s="812">
        <f t="shared" si="378"/>
        <v>0</v>
      </c>
      <c r="X2391" s="402"/>
      <c r="Y2391" s="402"/>
      <c r="Z2391" s="402"/>
      <c r="AA2391" s="402"/>
      <c r="AB2391" s="402"/>
      <c r="AC2391" s="564">
        <f t="shared" si="381"/>
        <v>0</v>
      </c>
      <c r="AD2391" s="565">
        <f>IF($AC$2430&lt;85,AC2391,AC2391-(AC2391*'EN-TÊTE DÉLÉGUES'!$C$37))</f>
        <v>0</v>
      </c>
      <c r="AE2391" s="566">
        <f t="shared" si="379"/>
        <v>0.2</v>
      </c>
      <c r="AF2391" s="567">
        <f t="shared" si="375"/>
        <v>0</v>
      </c>
      <c r="AG2391" s="568">
        <f t="shared" si="376"/>
        <v>0</v>
      </c>
    </row>
    <row r="2392" spans="1:34" s="408" customFormat="1" ht="12" customHeight="1" x14ac:dyDescent="0.15">
      <c r="A2392" s="836">
        <v>9791027601363</v>
      </c>
      <c r="B2392" s="800" t="s">
        <v>3134</v>
      </c>
      <c r="C2392" s="816" t="s">
        <v>706</v>
      </c>
      <c r="D2392" s="801" t="s">
        <v>1968</v>
      </c>
      <c r="E2392" s="815" t="s">
        <v>938</v>
      </c>
      <c r="F2392" s="815"/>
      <c r="G2392" s="838" t="s">
        <v>3511</v>
      </c>
      <c r="H2392" s="802">
        <f>VLOOKUP(A2392,'02.04.2024'!$A$2:$D$70989,3,FALSE)</f>
        <v>820</v>
      </c>
      <c r="I2392" s="807"/>
      <c r="J2392" s="807">
        <v>200</v>
      </c>
      <c r="K2392" s="818"/>
      <c r="L2392" s="804"/>
      <c r="M2392" s="804">
        <v>42627</v>
      </c>
      <c r="N2392" s="804"/>
      <c r="O2392" s="802">
        <v>9791027601363</v>
      </c>
      <c r="P2392" s="839" t="s">
        <v>969</v>
      </c>
      <c r="Q2392" s="807">
        <v>6830227</v>
      </c>
      <c r="R2392" s="809">
        <v>18.5</v>
      </c>
      <c r="S2392" s="809">
        <f t="shared" si="377"/>
        <v>15.416666666666668</v>
      </c>
      <c r="T2392" s="821">
        <v>0.2</v>
      </c>
      <c r="U2392" s="1086"/>
      <c r="V2392" s="811">
        <f t="shared" si="380"/>
        <v>0</v>
      </c>
      <c r="W2392" s="812">
        <f t="shared" si="378"/>
        <v>0</v>
      </c>
      <c r="X2392" s="402"/>
      <c r="Y2392" s="402"/>
      <c r="Z2392" s="402"/>
      <c r="AA2392" s="402"/>
      <c r="AB2392" s="402"/>
      <c r="AC2392" s="564">
        <f t="shared" si="381"/>
        <v>0</v>
      </c>
      <c r="AD2392" s="565">
        <f>IF($AC$2430&lt;85,AC2392,AC2392-(AC2392*'EN-TÊTE DÉLÉGUES'!$C$37))</f>
        <v>0</v>
      </c>
      <c r="AE2392" s="566">
        <f t="shared" si="379"/>
        <v>0.2</v>
      </c>
      <c r="AF2392" s="567">
        <f t="shared" si="375"/>
        <v>0</v>
      </c>
      <c r="AG2392" s="568">
        <f t="shared" si="376"/>
        <v>0</v>
      </c>
    </row>
    <row r="2393" spans="1:34" s="408" customFormat="1" ht="12" customHeight="1" x14ac:dyDescent="0.15">
      <c r="A2393" s="836">
        <v>9791027603381</v>
      </c>
      <c r="B2393" s="800" t="s">
        <v>3134</v>
      </c>
      <c r="C2393" s="816" t="s">
        <v>706</v>
      </c>
      <c r="D2393" s="801" t="s">
        <v>1968</v>
      </c>
      <c r="E2393" s="815" t="s">
        <v>938</v>
      </c>
      <c r="F2393" s="815"/>
      <c r="G2393" s="838" t="s">
        <v>3512</v>
      </c>
      <c r="H2393" s="802">
        <f>VLOOKUP(A2393,'02.04.2024'!$A$2:$D$70989,3,FALSE)</f>
        <v>175</v>
      </c>
      <c r="I2393" s="807"/>
      <c r="J2393" s="807">
        <v>200</v>
      </c>
      <c r="K2393" s="818"/>
      <c r="L2393" s="804"/>
      <c r="M2393" s="804">
        <v>42998</v>
      </c>
      <c r="N2393" s="804"/>
      <c r="O2393" s="802">
        <v>9791027603381</v>
      </c>
      <c r="P2393" s="839" t="s">
        <v>970</v>
      </c>
      <c r="Q2393" s="807">
        <v>7836680</v>
      </c>
      <c r="R2393" s="809">
        <v>18.5</v>
      </c>
      <c r="S2393" s="809">
        <f t="shared" si="377"/>
        <v>15.416666666666668</v>
      </c>
      <c r="T2393" s="821">
        <v>0.2</v>
      </c>
      <c r="U2393" s="1086"/>
      <c r="V2393" s="811">
        <f t="shared" si="380"/>
        <v>0</v>
      </c>
      <c r="W2393" s="812">
        <f t="shared" si="378"/>
        <v>0</v>
      </c>
      <c r="X2393" s="402"/>
      <c r="Y2393" s="402"/>
      <c r="Z2393" s="402"/>
      <c r="AA2393" s="402"/>
      <c r="AB2393" s="402"/>
      <c r="AC2393" s="564">
        <f t="shared" si="381"/>
        <v>0</v>
      </c>
      <c r="AD2393" s="565">
        <f>IF($AC$2430&lt;85,AC2393,AC2393-(AC2393*'EN-TÊTE DÉLÉGUES'!$C$37))</f>
        <v>0</v>
      </c>
      <c r="AE2393" s="566">
        <f t="shared" si="379"/>
        <v>0.2</v>
      </c>
      <c r="AF2393" s="567">
        <f t="shared" si="375"/>
        <v>0</v>
      </c>
      <c r="AG2393" s="568">
        <f t="shared" si="376"/>
        <v>0</v>
      </c>
    </row>
    <row r="2394" spans="1:34" s="408" customFormat="1" ht="12" customHeight="1" x14ac:dyDescent="0.15">
      <c r="A2394" s="836">
        <v>9791027603374</v>
      </c>
      <c r="B2394" s="800" t="s">
        <v>3134</v>
      </c>
      <c r="C2394" s="816" t="s">
        <v>706</v>
      </c>
      <c r="D2394" s="801" t="s">
        <v>1968</v>
      </c>
      <c r="E2394" s="815" t="s">
        <v>938</v>
      </c>
      <c r="F2394" s="815"/>
      <c r="G2394" s="838" t="s">
        <v>3513</v>
      </c>
      <c r="H2394" s="802">
        <f>VLOOKUP(A2394,'02.04.2024'!$A$2:$D$70989,3,FALSE)</f>
        <v>320</v>
      </c>
      <c r="I2394" s="807"/>
      <c r="J2394" s="807">
        <v>200</v>
      </c>
      <c r="K2394" s="818"/>
      <c r="L2394" s="804"/>
      <c r="M2394" s="804">
        <v>43264</v>
      </c>
      <c r="N2394" s="804"/>
      <c r="O2394" s="802">
        <v>9791027603374</v>
      </c>
      <c r="P2394" s="839" t="s">
        <v>971</v>
      </c>
      <c r="Q2394" s="807">
        <v>7426549</v>
      </c>
      <c r="R2394" s="809">
        <v>17.989999999999998</v>
      </c>
      <c r="S2394" s="809">
        <f t="shared" si="377"/>
        <v>14.991666666666665</v>
      </c>
      <c r="T2394" s="821">
        <v>0.2</v>
      </c>
      <c r="U2394" s="1086"/>
      <c r="V2394" s="811">
        <f t="shared" si="380"/>
        <v>0</v>
      </c>
      <c r="W2394" s="812">
        <f t="shared" si="378"/>
        <v>0</v>
      </c>
      <c r="X2394" s="402"/>
      <c r="Y2394" s="402"/>
      <c r="Z2394" s="402"/>
      <c r="AA2394" s="402"/>
      <c r="AB2394" s="402"/>
      <c r="AC2394" s="564">
        <f t="shared" si="381"/>
        <v>0</v>
      </c>
      <c r="AD2394" s="565">
        <f>IF($AC$2430&lt;85,AC2394,AC2394-(AC2394*'EN-TÊTE DÉLÉGUES'!$C$37))</f>
        <v>0</v>
      </c>
      <c r="AE2394" s="566">
        <f t="shared" si="379"/>
        <v>0.2</v>
      </c>
      <c r="AF2394" s="567">
        <f t="shared" si="375"/>
        <v>0</v>
      </c>
      <c r="AG2394" s="568">
        <f t="shared" si="376"/>
        <v>0</v>
      </c>
    </row>
    <row r="2395" spans="1:34" s="509" customFormat="1" ht="12" customHeight="1" x14ac:dyDescent="0.15">
      <c r="A2395" s="855">
        <v>9791027603152</v>
      </c>
      <c r="B2395" s="823" t="s">
        <v>4147</v>
      </c>
      <c r="C2395" s="858" t="s">
        <v>706</v>
      </c>
      <c r="D2395" s="824" t="s">
        <v>1968</v>
      </c>
      <c r="E2395" s="857" t="s">
        <v>938</v>
      </c>
      <c r="F2395" s="857"/>
      <c r="G2395" s="859" t="s">
        <v>1541</v>
      </c>
      <c r="H2395" s="825">
        <f>VLOOKUP(A2395,'02.04.2024'!$A$2:$D$70989,3,FALSE)</f>
        <v>0</v>
      </c>
      <c r="I2395" s="872" t="s">
        <v>378</v>
      </c>
      <c r="J2395" s="830">
        <v>200</v>
      </c>
      <c r="K2395" s="860"/>
      <c r="L2395" s="827"/>
      <c r="M2395" s="827">
        <v>43376</v>
      </c>
      <c r="N2395" s="827"/>
      <c r="O2395" s="825">
        <v>9791027603152</v>
      </c>
      <c r="P2395" s="861" t="s">
        <v>972</v>
      </c>
      <c r="Q2395" s="830">
        <v>3567747</v>
      </c>
      <c r="R2395" s="832">
        <v>18.5</v>
      </c>
      <c r="S2395" s="832">
        <f t="shared" si="377"/>
        <v>15.416666666666668</v>
      </c>
      <c r="T2395" s="862">
        <v>0.2</v>
      </c>
      <c r="U2395" s="1087"/>
      <c r="V2395" s="834">
        <f t="shared" si="380"/>
        <v>0</v>
      </c>
      <c r="W2395" s="835">
        <f t="shared" si="378"/>
        <v>0</v>
      </c>
      <c r="X2395" s="508"/>
      <c r="Y2395" s="508"/>
      <c r="Z2395" s="508"/>
      <c r="AA2395" s="508"/>
      <c r="AB2395" s="508"/>
      <c r="AC2395" s="564">
        <f t="shared" si="381"/>
        <v>0</v>
      </c>
      <c r="AD2395" s="565">
        <f>IF($AC$2430&lt;85,AC2395,AC2395-(AC2395*'EN-TÊTE DÉLÉGUES'!$C$37))</f>
        <v>0</v>
      </c>
      <c r="AE2395" s="566">
        <f t="shared" si="379"/>
        <v>0.2</v>
      </c>
      <c r="AF2395" s="567">
        <f t="shared" si="375"/>
        <v>0</v>
      </c>
      <c r="AG2395" s="568">
        <f t="shared" si="376"/>
        <v>0</v>
      </c>
    </row>
    <row r="2396" spans="1:34" s="408" customFormat="1" ht="12" customHeight="1" x14ac:dyDescent="0.15">
      <c r="A2396" s="836">
        <v>9791027610020</v>
      </c>
      <c r="B2396" s="837" t="s">
        <v>4147</v>
      </c>
      <c r="C2396" s="814" t="s">
        <v>706</v>
      </c>
      <c r="D2396" s="801" t="s">
        <v>1968</v>
      </c>
      <c r="E2396" s="816" t="s">
        <v>939</v>
      </c>
      <c r="F2396" s="816" t="s">
        <v>3424</v>
      </c>
      <c r="G2396" s="838" t="s">
        <v>3516</v>
      </c>
      <c r="H2396" s="802">
        <f>VLOOKUP(A2396,'02.04.2024'!$A$2:$D$70989,3,FALSE)</f>
        <v>1602</v>
      </c>
      <c r="I2396" s="807"/>
      <c r="J2396" s="807">
        <v>850</v>
      </c>
      <c r="K2396" s="818"/>
      <c r="L2396" s="818"/>
      <c r="M2396" s="818">
        <v>44594</v>
      </c>
      <c r="N2396" s="818"/>
      <c r="O2396" s="802">
        <v>9791027610020</v>
      </c>
      <c r="P2396" s="839" t="s">
        <v>3422</v>
      </c>
      <c r="Q2396" s="807">
        <v>2735244</v>
      </c>
      <c r="R2396" s="809">
        <v>8.9</v>
      </c>
      <c r="S2396" s="809">
        <f t="shared" si="377"/>
        <v>8.4360189573459721</v>
      </c>
      <c r="T2396" s="821">
        <v>5.5E-2</v>
      </c>
      <c r="U2396" s="1086"/>
      <c r="V2396" s="811">
        <f t="shared" si="380"/>
        <v>0</v>
      </c>
      <c r="W2396" s="812">
        <f t="shared" si="378"/>
        <v>0</v>
      </c>
      <c r="X2396" s="402"/>
      <c r="Y2396" s="402"/>
      <c r="Z2396" s="402"/>
      <c r="AA2396" s="402"/>
      <c r="AB2396" s="402"/>
      <c r="AC2396" s="403">
        <f t="shared" si="381"/>
        <v>0</v>
      </c>
      <c r="AD2396" s="404">
        <f>IF($AC$2430&lt;85,AC2396,AC2396-(AC2396*'EN-TÊTE DÉLÉGUES'!$C$37))</f>
        <v>0</v>
      </c>
      <c r="AE2396" s="405">
        <f t="shared" si="379"/>
        <v>5.5E-2</v>
      </c>
      <c r="AF2396" s="407">
        <f t="shared" si="375"/>
        <v>0</v>
      </c>
      <c r="AG2396" s="407">
        <f t="shared" si="376"/>
        <v>0</v>
      </c>
    </row>
    <row r="2397" spans="1:34" s="408" customFormat="1" ht="12" customHeight="1" x14ac:dyDescent="0.15">
      <c r="A2397" s="813">
        <v>9791027609406</v>
      </c>
      <c r="B2397" s="800" t="s">
        <v>4147</v>
      </c>
      <c r="C2397" s="816" t="s">
        <v>706</v>
      </c>
      <c r="D2397" s="801" t="s">
        <v>1968</v>
      </c>
      <c r="E2397" s="815" t="s">
        <v>939</v>
      </c>
      <c r="F2397" s="816" t="s">
        <v>3424</v>
      </c>
      <c r="G2397" s="816" t="s">
        <v>3747</v>
      </c>
      <c r="H2397" s="802">
        <f>VLOOKUP(A2397,'02.04.2024'!$A$2:$D$70989,3,FALSE)</f>
        <v>3390</v>
      </c>
      <c r="I2397" s="802"/>
      <c r="J2397" s="817">
        <v>200</v>
      </c>
      <c r="K2397" s="818"/>
      <c r="L2397" s="818"/>
      <c r="M2397" s="818">
        <v>44818</v>
      </c>
      <c r="N2397" s="818"/>
      <c r="O2397" s="819">
        <v>9791027609406</v>
      </c>
      <c r="P2397" s="819" t="s">
        <v>3748</v>
      </c>
      <c r="Q2397" s="819">
        <v>6388803</v>
      </c>
      <c r="R2397" s="820">
        <v>8.9</v>
      </c>
      <c r="S2397" s="809">
        <f t="shared" si="377"/>
        <v>8.4360189573459721</v>
      </c>
      <c r="T2397" s="821">
        <v>5.5E-2</v>
      </c>
      <c r="U2397" s="1086"/>
      <c r="V2397" s="811">
        <f t="shared" si="380"/>
        <v>0</v>
      </c>
      <c r="W2397" s="812">
        <f t="shared" si="378"/>
        <v>0</v>
      </c>
      <c r="X2397" s="491"/>
      <c r="Y2397" s="402"/>
      <c r="Z2397" s="402"/>
      <c r="AA2397" s="402"/>
      <c r="AB2397" s="402"/>
      <c r="AC2397" s="403">
        <f t="shared" si="381"/>
        <v>0</v>
      </c>
      <c r="AD2397" s="404">
        <f>IF($AC$2430&lt;85,AC2397,AC2397-(AC2397*'EN-TÊTE DÉLÉGUES'!$C$37))</f>
        <v>0</v>
      </c>
      <c r="AE2397" s="405">
        <f t="shared" si="379"/>
        <v>5.5E-2</v>
      </c>
      <c r="AF2397" s="407">
        <f t="shared" si="375"/>
        <v>0</v>
      </c>
      <c r="AG2397" s="407">
        <f t="shared" si="376"/>
        <v>0</v>
      </c>
      <c r="AH2397" s="492"/>
    </row>
    <row r="2398" spans="1:34" s="408" customFormat="1" ht="12" customHeight="1" x14ac:dyDescent="0.15">
      <c r="A2398" s="836">
        <v>9791027609390</v>
      </c>
      <c r="B2398" s="800" t="s">
        <v>4147</v>
      </c>
      <c r="C2398" s="816" t="s">
        <v>706</v>
      </c>
      <c r="D2398" s="801" t="s">
        <v>1968</v>
      </c>
      <c r="E2398" s="815" t="s">
        <v>939</v>
      </c>
      <c r="F2398" s="816" t="s">
        <v>3424</v>
      </c>
      <c r="G2398" s="838" t="s">
        <v>3425</v>
      </c>
      <c r="H2398" s="802">
        <f>VLOOKUP(A2398,'02.04.2024'!$A$2:$D$70989,3,FALSE)</f>
        <v>1610</v>
      </c>
      <c r="I2398" s="807"/>
      <c r="J2398" s="807">
        <v>850</v>
      </c>
      <c r="K2398" s="818"/>
      <c r="L2398" s="818"/>
      <c r="M2398" s="818">
        <v>44594</v>
      </c>
      <c r="N2398" s="818"/>
      <c r="O2398" s="802">
        <v>9791027609390</v>
      </c>
      <c r="P2398" s="839" t="s">
        <v>3423</v>
      </c>
      <c r="Q2398" s="807">
        <v>6390035</v>
      </c>
      <c r="R2398" s="809">
        <v>8.9</v>
      </c>
      <c r="S2398" s="809">
        <f t="shared" si="377"/>
        <v>8.4360189573459721</v>
      </c>
      <c r="T2398" s="821">
        <v>5.5E-2</v>
      </c>
      <c r="U2398" s="1086"/>
      <c r="V2398" s="811">
        <f t="shared" si="380"/>
        <v>0</v>
      </c>
      <c r="W2398" s="812">
        <f t="shared" si="378"/>
        <v>0</v>
      </c>
      <c r="X2398" s="402"/>
      <c r="Y2398" s="402"/>
      <c r="Z2398" s="402"/>
      <c r="AA2398" s="402"/>
      <c r="AB2398" s="402"/>
      <c r="AC2398" s="403">
        <f t="shared" si="381"/>
        <v>0</v>
      </c>
      <c r="AD2398" s="404">
        <f>IF($AC$2430&lt;85,AC2398,AC2398-(AC2398*'EN-TÊTE DÉLÉGUES'!$C$37))</f>
        <v>0</v>
      </c>
      <c r="AE2398" s="405">
        <f t="shared" si="379"/>
        <v>5.5E-2</v>
      </c>
      <c r="AF2398" s="407">
        <f t="shared" si="375"/>
        <v>0</v>
      </c>
      <c r="AG2398" s="407">
        <f t="shared" si="376"/>
        <v>0</v>
      </c>
    </row>
    <row r="2399" spans="1:34" s="446" customFormat="1" ht="12" customHeight="1" x14ac:dyDescent="0.15">
      <c r="A2399" s="840">
        <v>9791027610747</v>
      </c>
      <c r="B2399" s="866" t="s">
        <v>4147</v>
      </c>
      <c r="C2399" s="844" t="s">
        <v>706</v>
      </c>
      <c r="D2399" s="843" t="s">
        <v>1968</v>
      </c>
      <c r="E2399" s="877" t="s">
        <v>939</v>
      </c>
      <c r="F2399" s="844" t="s">
        <v>3424</v>
      </c>
      <c r="G2399" s="845" t="s">
        <v>4229</v>
      </c>
      <c r="H2399" s="846">
        <f>VLOOKUP(A2399,'02.04.2024'!$A$2:$D$70989,3,FALSE)</f>
        <v>2629</v>
      </c>
      <c r="I2399" s="847"/>
      <c r="J2399" s="847">
        <v>200</v>
      </c>
      <c r="K2399" s="848"/>
      <c r="L2399" s="848"/>
      <c r="M2399" s="848">
        <v>45021</v>
      </c>
      <c r="N2399" s="849" t="s">
        <v>1811</v>
      </c>
      <c r="O2399" s="849">
        <v>9791027610747</v>
      </c>
      <c r="P2399" s="849" t="s">
        <v>4228</v>
      </c>
      <c r="Q2399" s="850">
        <v>2003498</v>
      </c>
      <c r="R2399" s="851">
        <v>8.9</v>
      </c>
      <c r="S2399" s="851">
        <f t="shared" si="377"/>
        <v>8.4360189573459721</v>
      </c>
      <c r="T2399" s="867">
        <v>5.5E-2</v>
      </c>
      <c r="U2399" s="1088"/>
      <c r="V2399" s="853">
        <f t="shared" si="380"/>
        <v>0</v>
      </c>
      <c r="W2399" s="854">
        <f t="shared" si="378"/>
        <v>0</v>
      </c>
      <c r="X2399" s="440"/>
      <c r="Y2399" s="440"/>
      <c r="Z2399" s="440"/>
      <c r="AA2399" s="440"/>
      <c r="AB2399" s="440"/>
      <c r="AC2399" s="453">
        <f t="shared" si="381"/>
        <v>0</v>
      </c>
      <c r="AD2399" s="454">
        <f>IF($AC$2430&lt;85,AC2399,AC2399-(AC2399*'EN-TÊTE DÉLÉGUES'!$C$37))</f>
        <v>0</v>
      </c>
      <c r="AE2399" s="455">
        <f t="shared" si="379"/>
        <v>5.5E-2</v>
      </c>
      <c r="AF2399" s="457">
        <f t="shared" si="375"/>
        <v>0</v>
      </c>
      <c r="AG2399" s="457">
        <f t="shared" si="376"/>
        <v>0</v>
      </c>
    </row>
    <row r="2400" spans="1:34" s="408" customFormat="1" ht="12" customHeight="1" x14ac:dyDescent="0.15">
      <c r="A2400" s="813">
        <v>9791027609376</v>
      </c>
      <c r="B2400" s="800" t="s">
        <v>4148</v>
      </c>
      <c r="C2400" s="816" t="s">
        <v>724</v>
      </c>
      <c r="D2400" s="801" t="s">
        <v>1968</v>
      </c>
      <c r="E2400" s="815" t="s">
        <v>1514</v>
      </c>
      <c r="F2400" s="816"/>
      <c r="G2400" s="816" t="s">
        <v>3418</v>
      </c>
      <c r="H2400" s="802">
        <f>VLOOKUP(A2400,'02.04.2024'!$A$2:$D$70989,3,FALSE)</f>
        <v>941</v>
      </c>
      <c r="I2400" s="817"/>
      <c r="J2400" s="807">
        <v>200</v>
      </c>
      <c r="K2400" s="818"/>
      <c r="L2400" s="818"/>
      <c r="M2400" s="818">
        <v>44594</v>
      </c>
      <c r="N2400" s="818"/>
      <c r="O2400" s="819">
        <v>9791027609376</v>
      </c>
      <c r="P2400" s="868" t="s">
        <v>3416</v>
      </c>
      <c r="Q2400" s="819">
        <v>6388680</v>
      </c>
      <c r="R2400" s="809">
        <v>9.9</v>
      </c>
      <c r="S2400" s="809">
        <f t="shared" si="377"/>
        <v>9.3838862559241711</v>
      </c>
      <c r="T2400" s="869">
        <v>5.5E-2</v>
      </c>
      <c r="U2400" s="1086"/>
      <c r="V2400" s="811">
        <f t="shared" si="380"/>
        <v>0</v>
      </c>
      <c r="W2400" s="812">
        <f t="shared" si="378"/>
        <v>0</v>
      </c>
      <c r="X2400" s="402"/>
      <c r="Y2400" s="402"/>
      <c r="Z2400" s="402"/>
      <c r="AA2400" s="402"/>
      <c r="AB2400" s="402"/>
      <c r="AC2400" s="403">
        <f t="shared" si="381"/>
        <v>0</v>
      </c>
      <c r="AD2400" s="404">
        <f>IF($AC$2430&lt;85,AC2400,AC2400-(AC2400*'EN-TÊTE DÉLÉGUES'!$C$37))</f>
        <v>0</v>
      </c>
      <c r="AE2400" s="405">
        <f t="shared" si="379"/>
        <v>5.5E-2</v>
      </c>
      <c r="AF2400" s="407">
        <f t="shared" si="375"/>
        <v>0</v>
      </c>
      <c r="AG2400" s="407">
        <f t="shared" si="376"/>
        <v>0</v>
      </c>
    </row>
    <row r="2401" spans="1:36" s="408" customFormat="1" ht="12" customHeight="1" x14ac:dyDescent="0.15">
      <c r="A2401" s="813">
        <v>9791027610037</v>
      </c>
      <c r="B2401" s="800" t="s">
        <v>4148</v>
      </c>
      <c r="C2401" s="816" t="s">
        <v>724</v>
      </c>
      <c r="D2401" s="801" t="s">
        <v>1968</v>
      </c>
      <c r="E2401" s="815" t="s">
        <v>1514</v>
      </c>
      <c r="F2401" s="816"/>
      <c r="G2401" s="816" t="s">
        <v>3419</v>
      </c>
      <c r="H2401" s="802">
        <f>VLOOKUP(A2401,'02.04.2024'!$A$2:$D$70989,3,FALSE)</f>
        <v>1563</v>
      </c>
      <c r="I2401" s="817"/>
      <c r="J2401" s="807">
        <v>200</v>
      </c>
      <c r="K2401" s="818"/>
      <c r="L2401" s="818"/>
      <c r="M2401" s="818">
        <v>44727</v>
      </c>
      <c r="N2401" s="818"/>
      <c r="O2401" s="819">
        <v>9791027610037</v>
      </c>
      <c r="P2401" s="868" t="s">
        <v>3417</v>
      </c>
      <c r="Q2401" s="819">
        <v>2735367</v>
      </c>
      <c r="R2401" s="809">
        <v>10.9</v>
      </c>
      <c r="S2401" s="809">
        <f t="shared" si="377"/>
        <v>10.33175355450237</v>
      </c>
      <c r="T2401" s="869">
        <v>5.5E-2</v>
      </c>
      <c r="U2401" s="1086"/>
      <c r="V2401" s="811">
        <f t="shared" si="380"/>
        <v>0</v>
      </c>
      <c r="W2401" s="812">
        <f t="shared" si="378"/>
        <v>0</v>
      </c>
      <c r="X2401" s="402"/>
      <c r="Y2401" s="402"/>
      <c r="Z2401" s="402"/>
      <c r="AA2401" s="402"/>
      <c r="AB2401" s="402"/>
      <c r="AC2401" s="453">
        <f t="shared" si="381"/>
        <v>0</v>
      </c>
      <c r="AD2401" s="454">
        <f>IF($AC$2430&lt;85,AC2401,AC2401-(AC2401*'EN-TÊTE DÉLÉGUES'!$C$37))</f>
        <v>0</v>
      </c>
      <c r="AE2401" s="455">
        <f t="shared" si="379"/>
        <v>5.5E-2</v>
      </c>
      <c r="AF2401" s="456">
        <f t="shared" si="375"/>
        <v>0</v>
      </c>
      <c r="AG2401" s="457">
        <f t="shared" si="376"/>
        <v>0</v>
      </c>
    </row>
    <row r="2402" spans="1:36" s="408" customFormat="1" ht="12" customHeight="1" x14ac:dyDescent="0.15">
      <c r="A2402" s="836">
        <v>9791027604234</v>
      </c>
      <c r="B2402" s="800" t="s">
        <v>4149</v>
      </c>
      <c r="C2402" s="816" t="s">
        <v>724</v>
      </c>
      <c r="D2402" s="801" t="s">
        <v>1968</v>
      </c>
      <c r="E2402" s="815" t="s">
        <v>1514</v>
      </c>
      <c r="F2402" s="815"/>
      <c r="G2402" s="838" t="s">
        <v>2911</v>
      </c>
      <c r="H2402" s="802">
        <f>VLOOKUP(A2402,'02.04.2024'!$A$2:$D$70989,3,FALSE)</f>
        <v>433</v>
      </c>
      <c r="I2402" s="807"/>
      <c r="J2402" s="807">
        <v>200</v>
      </c>
      <c r="K2402" s="818"/>
      <c r="L2402" s="804"/>
      <c r="M2402" s="804">
        <v>43362</v>
      </c>
      <c r="N2402" s="804"/>
      <c r="O2402" s="802">
        <v>9791027604234</v>
      </c>
      <c r="P2402" s="839" t="s">
        <v>974</v>
      </c>
      <c r="Q2402" s="807">
        <v>7426426</v>
      </c>
      <c r="R2402" s="809">
        <v>9.9</v>
      </c>
      <c r="S2402" s="809">
        <f t="shared" si="377"/>
        <v>9.3838862559241711</v>
      </c>
      <c r="T2402" s="821">
        <v>5.5E-2</v>
      </c>
      <c r="U2402" s="1086"/>
      <c r="V2402" s="811">
        <f t="shared" si="380"/>
        <v>0</v>
      </c>
      <c r="W2402" s="812">
        <f t="shared" si="378"/>
        <v>0</v>
      </c>
      <c r="X2402" s="402"/>
      <c r="Y2402" s="402"/>
      <c r="Z2402" s="402"/>
      <c r="AA2402" s="402"/>
      <c r="AB2402" s="402"/>
      <c r="AC2402" s="403">
        <f t="shared" si="381"/>
        <v>0</v>
      </c>
      <c r="AD2402" s="404">
        <f>IF($AC$2430&lt;85,AC2402,AC2402-(AC2402*'EN-TÊTE DÉLÉGUES'!$C$37))</f>
        <v>0</v>
      </c>
      <c r="AE2402" s="405">
        <f t="shared" si="379"/>
        <v>5.5E-2</v>
      </c>
      <c r="AF2402" s="406">
        <f t="shared" si="375"/>
        <v>0</v>
      </c>
      <c r="AG2402" s="407">
        <f t="shared" si="376"/>
        <v>0</v>
      </c>
    </row>
    <row r="2403" spans="1:36" s="408" customFormat="1" ht="12" customHeight="1" x14ac:dyDescent="0.15">
      <c r="A2403" s="836">
        <v>9791027604043</v>
      </c>
      <c r="B2403" s="800" t="s">
        <v>4149</v>
      </c>
      <c r="C2403" s="816" t="s">
        <v>724</v>
      </c>
      <c r="D2403" s="801" t="s">
        <v>1968</v>
      </c>
      <c r="E2403" s="815" t="s">
        <v>1514</v>
      </c>
      <c r="F2403" s="815"/>
      <c r="G2403" s="838" t="s">
        <v>2912</v>
      </c>
      <c r="H2403" s="802">
        <f>VLOOKUP(A2403,'02.04.2024'!$A$2:$D$70989,3,FALSE)</f>
        <v>1500</v>
      </c>
      <c r="I2403" s="807"/>
      <c r="J2403" s="807">
        <v>200</v>
      </c>
      <c r="K2403" s="818"/>
      <c r="L2403" s="804"/>
      <c r="M2403" s="804">
        <v>43362</v>
      </c>
      <c r="N2403" s="804"/>
      <c r="O2403" s="802">
        <v>9791027604043</v>
      </c>
      <c r="P2403" s="839" t="s">
        <v>973</v>
      </c>
      <c r="Q2403" s="807">
        <v>7428026</v>
      </c>
      <c r="R2403" s="809">
        <v>9.9</v>
      </c>
      <c r="S2403" s="809">
        <f t="shared" si="377"/>
        <v>9.3838862559241711</v>
      </c>
      <c r="T2403" s="821">
        <v>5.5E-2</v>
      </c>
      <c r="U2403" s="1086"/>
      <c r="V2403" s="811">
        <f t="shared" si="380"/>
        <v>0</v>
      </c>
      <c r="W2403" s="812">
        <f t="shared" si="378"/>
        <v>0</v>
      </c>
      <c r="X2403" s="402"/>
      <c r="Y2403" s="402"/>
      <c r="Z2403" s="402"/>
      <c r="AA2403" s="402"/>
      <c r="AB2403" s="402"/>
      <c r="AC2403" s="403">
        <f t="shared" si="381"/>
        <v>0</v>
      </c>
      <c r="AD2403" s="404">
        <f>IF($AC$2430&lt;85,AC2403,AC2403-(AC2403*'EN-TÊTE DÉLÉGUES'!$C$37))</f>
        <v>0</v>
      </c>
      <c r="AE2403" s="405">
        <f t="shared" si="379"/>
        <v>5.5E-2</v>
      </c>
      <c r="AF2403" s="406">
        <f t="shared" si="375"/>
        <v>0</v>
      </c>
      <c r="AG2403" s="407">
        <f t="shared" si="376"/>
        <v>0</v>
      </c>
    </row>
    <row r="2404" spans="1:36" s="408" customFormat="1" ht="12" customHeight="1" x14ac:dyDescent="0.15">
      <c r="A2404" s="813">
        <v>9791027608072</v>
      </c>
      <c r="B2404" s="800" t="s">
        <v>4149</v>
      </c>
      <c r="C2404" s="816" t="s">
        <v>724</v>
      </c>
      <c r="D2404" s="801" t="s">
        <v>1968</v>
      </c>
      <c r="E2404" s="815" t="s">
        <v>1514</v>
      </c>
      <c r="F2404" s="816"/>
      <c r="G2404" s="816" t="s">
        <v>2913</v>
      </c>
      <c r="H2404" s="802">
        <f>VLOOKUP(A2404,'02.04.2024'!$A$2:$D$70989,3,FALSE)</f>
        <v>1193</v>
      </c>
      <c r="I2404" s="817"/>
      <c r="J2404" s="807">
        <v>200</v>
      </c>
      <c r="K2404" s="818"/>
      <c r="L2404" s="818"/>
      <c r="M2404" s="818">
        <v>43838</v>
      </c>
      <c r="N2404" s="818"/>
      <c r="O2404" s="819">
        <v>9791027608072</v>
      </c>
      <c r="P2404" s="868" t="s">
        <v>1505</v>
      </c>
      <c r="Q2404" s="819">
        <v>8042561</v>
      </c>
      <c r="R2404" s="809">
        <v>9.9</v>
      </c>
      <c r="S2404" s="809">
        <f t="shared" si="377"/>
        <v>9.3838862559241711</v>
      </c>
      <c r="T2404" s="869">
        <v>5.5E-2</v>
      </c>
      <c r="U2404" s="1086"/>
      <c r="V2404" s="811">
        <f t="shared" si="380"/>
        <v>0</v>
      </c>
      <c r="W2404" s="812">
        <f t="shared" si="378"/>
        <v>0</v>
      </c>
      <c r="X2404" s="402"/>
      <c r="Y2404" s="402"/>
      <c r="Z2404" s="402"/>
      <c r="AA2404" s="402"/>
      <c r="AB2404" s="402"/>
      <c r="AC2404" s="403">
        <f t="shared" si="381"/>
        <v>0</v>
      </c>
      <c r="AD2404" s="404">
        <f>IF($AC$2430&lt;85,AC2404,AC2404-(AC2404*'EN-TÊTE DÉLÉGUES'!$C$37))</f>
        <v>0</v>
      </c>
      <c r="AE2404" s="405">
        <f t="shared" si="379"/>
        <v>5.5E-2</v>
      </c>
      <c r="AF2404" s="406">
        <f t="shared" si="375"/>
        <v>0</v>
      </c>
      <c r="AG2404" s="407">
        <f t="shared" si="376"/>
        <v>0</v>
      </c>
    </row>
    <row r="2405" spans="1:36" s="408" customFormat="1" ht="12" customHeight="1" x14ac:dyDescent="0.15">
      <c r="A2405" s="836">
        <v>9791027606214</v>
      </c>
      <c r="B2405" s="800" t="s">
        <v>4149</v>
      </c>
      <c r="C2405" s="816" t="s">
        <v>724</v>
      </c>
      <c r="D2405" s="801" t="s">
        <v>1968</v>
      </c>
      <c r="E2405" s="815" t="s">
        <v>1514</v>
      </c>
      <c r="F2405" s="815"/>
      <c r="G2405" s="838" t="s">
        <v>2405</v>
      </c>
      <c r="H2405" s="802">
        <f>VLOOKUP(A2405,'02.04.2024'!$A$2:$D$70989,3,FALSE)</f>
        <v>587</v>
      </c>
      <c r="I2405" s="807"/>
      <c r="J2405" s="807">
        <v>200</v>
      </c>
      <c r="K2405" s="818"/>
      <c r="L2405" s="818"/>
      <c r="M2405" s="818">
        <v>43621</v>
      </c>
      <c r="N2405" s="818"/>
      <c r="O2405" s="802">
        <v>9791027606214</v>
      </c>
      <c r="P2405" s="839" t="s">
        <v>1173</v>
      </c>
      <c r="Q2405" s="807">
        <v>5734832</v>
      </c>
      <c r="R2405" s="809">
        <v>9.9</v>
      </c>
      <c r="S2405" s="809">
        <f t="shared" si="377"/>
        <v>9.3838862559241711</v>
      </c>
      <c r="T2405" s="821">
        <v>5.5E-2</v>
      </c>
      <c r="U2405" s="1086"/>
      <c r="V2405" s="811">
        <f t="shared" si="380"/>
        <v>0</v>
      </c>
      <c r="W2405" s="812">
        <f t="shared" si="378"/>
        <v>0</v>
      </c>
      <c r="X2405" s="402"/>
      <c r="Y2405" s="402"/>
      <c r="Z2405" s="402"/>
      <c r="AA2405" s="402"/>
      <c r="AB2405" s="402"/>
      <c r="AC2405" s="403">
        <f t="shared" si="381"/>
        <v>0</v>
      </c>
      <c r="AD2405" s="404">
        <f>IF($AC$2430&lt;85,AC2405,AC2405-(AC2405*'EN-TÊTE DÉLÉGUES'!$C$37))</f>
        <v>0</v>
      </c>
      <c r="AE2405" s="405">
        <f t="shared" si="379"/>
        <v>5.5E-2</v>
      </c>
      <c r="AF2405" s="406">
        <f t="shared" si="375"/>
        <v>0</v>
      </c>
      <c r="AG2405" s="407">
        <f t="shared" si="376"/>
        <v>0</v>
      </c>
    </row>
    <row r="2406" spans="1:36" s="408" customFormat="1" ht="12" customHeight="1" x14ac:dyDescent="0.15">
      <c r="A2406" s="813">
        <v>9791027609383</v>
      </c>
      <c r="B2406" s="800" t="s">
        <v>4149</v>
      </c>
      <c r="C2406" s="816" t="s">
        <v>724</v>
      </c>
      <c r="D2406" s="801" t="s">
        <v>1968</v>
      </c>
      <c r="E2406" s="815" t="s">
        <v>1514</v>
      </c>
      <c r="F2406" s="816"/>
      <c r="G2406" s="816" t="s">
        <v>2296</v>
      </c>
      <c r="H2406" s="802">
        <f>VLOOKUP(A2406,'02.04.2024'!$A$2:$D$70989,3,FALSE)</f>
        <v>1848</v>
      </c>
      <c r="I2406" s="817"/>
      <c r="J2406" s="807">
        <v>200</v>
      </c>
      <c r="K2406" s="818"/>
      <c r="L2406" s="818"/>
      <c r="M2406" s="818">
        <v>44209</v>
      </c>
      <c r="N2406" s="818"/>
      <c r="O2406" s="819">
        <v>9791027609383</v>
      </c>
      <c r="P2406" s="868" t="s">
        <v>2295</v>
      </c>
      <c r="Q2406" s="819">
        <v>6389912</v>
      </c>
      <c r="R2406" s="809">
        <v>10.9</v>
      </c>
      <c r="S2406" s="809">
        <f t="shared" si="377"/>
        <v>10.33175355450237</v>
      </c>
      <c r="T2406" s="869">
        <v>5.5E-2</v>
      </c>
      <c r="U2406" s="1086"/>
      <c r="V2406" s="811">
        <f t="shared" si="380"/>
        <v>0</v>
      </c>
      <c r="W2406" s="812">
        <f t="shared" si="378"/>
        <v>0</v>
      </c>
      <c r="X2406" s="402"/>
      <c r="Y2406" s="402"/>
      <c r="Z2406" s="402"/>
      <c r="AA2406" s="402"/>
      <c r="AB2406" s="402"/>
      <c r="AC2406" s="403">
        <f t="shared" si="381"/>
        <v>0</v>
      </c>
      <c r="AD2406" s="404">
        <f>IF($AC$2430&lt;85,AC2406,AC2406-(AC2406*'EN-TÊTE DÉLÉGUES'!$C$37))</f>
        <v>0</v>
      </c>
      <c r="AE2406" s="405">
        <f t="shared" si="379"/>
        <v>5.5E-2</v>
      </c>
      <c r="AF2406" s="406">
        <f t="shared" si="375"/>
        <v>0</v>
      </c>
      <c r="AG2406" s="407">
        <f t="shared" si="376"/>
        <v>0</v>
      </c>
    </row>
    <row r="2407" spans="1:36" s="994" customFormat="1" ht="12" customHeight="1" x14ac:dyDescent="0.15">
      <c r="A2407" s="1056">
        <v>9791027610754</v>
      </c>
      <c r="B2407" s="1057" t="s">
        <v>4149</v>
      </c>
      <c r="C2407" s="1071" t="s">
        <v>724</v>
      </c>
      <c r="D2407" s="1058" t="s">
        <v>1968</v>
      </c>
      <c r="E2407" s="1075" t="s">
        <v>1514</v>
      </c>
      <c r="F2407" s="1058"/>
      <c r="G2407" s="1059" t="s">
        <v>3985</v>
      </c>
      <c r="H2407" s="1060">
        <f>VLOOKUP(A2407,'02.04.2024'!$A$2:$D$70989,3,FALSE)</f>
        <v>2081</v>
      </c>
      <c r="I2407" s="1061"/>
      <c r="J2407" s="1061">
        <v>200</v>
      </c>
      <c r="K2407" s="1062"/>
      <c r="L2407" s="1062"/>
      <c r="M2407" s="1062">
        <v>44972</v>
      </c>
      <c r="N2407" s="1063"/>
      <c r="O2407" s="1063">
        <v>9791027610754</v>
      </c>
      <c r="P2407" s="1063" t="s">
        <v>3986</v>
      </c>
      <c r="Q2407" s="1064">
        <v>1798648</v>
      </c>
      <c r="R2407" s="1065">
        <v>9.9</v>
      </c>
      <c r="S2407" s="1065">
        <f t="shared" si="377"/>
        <v>9.3838862559241711</v>
      </c>
      <c r="T2407" s="1072">
        <v>5.5E-2</v>
      </c>
      <c r="U2407" s="1086"/>
      <c r="V2407" s="1067">
        <f t="shared" si="380"/>
        <v>0</v>
      </c>
      <c r="W2407" s="1068">
        <f t="shared" si="378"/>
        <v>0</v>
      </c>
      <c r="X2407" s="998"/>
      <c r="Y2407" s="998"/>
      <c r="Z2407" s="998"/>
      <c r="AA2407" s="998"/>
      <c r="AB2407" s="998"/>
      <c r="AC2407" s="453">
        <f t="shared" si="381"/>
        <v>0</v>
      </c>
      <c r="AD2407" s="454">
        <f>IF($AC$2430&lt;85,AC2407,AC2407-(AC2407*'EN-TÊTE DÉLÉGUES'!$C$37))</f>
        <v>0</v>
      </c>
      <c r="AE2407" s="455">
        <f t="shared" si="379"/>
        <v>5.5E-2</v>
      </c>
      <c r="AF2407" s="456">
        <f t="shared" si="375"/>
        <v>0</v>
      </c>
      <c r="AG2407" s="457">
        <f t="shared" si="376"/>
        <v>0</v>
      </c>
    </row>
    <row r="2408" spans="1:36" s="446" customFormat="1" ht="12" customHeight="1" x14ac:dyDescent="0.15">
      <c r="A2408" s="840">
        <v>9791027610815</v>
      </c>
      <c r="B2408" s="866" t="s">
        <v>4149</v>
      </c>
      <c r="C2408" s="844" t="s">
        <v>724</v>
      </c>
      <c r="D2408" s="843" t="s">
        <v>1968</v>
      </c>
      <c r="E2408" s="877" t="s">
        <v>1514</v>
      </c>
      <c r="F2408" s="843"/>
      <c r="G2408" s="845" t="s">
        <v>4231</v>
      </c>
      <c r="H2408" s="846">
        <f>VLOOKUP(A2408,'02.04.2024'!$A$2:$D$70989,3,FALSE)</f>
        <v>2630</v>
      </c>
      <c r="I2408" s="847"/>
      <c r="J2408" s="847">
        <v>200</v>
      </c>
      <c r="K2408" s="848"/>
      <c r="L2408" s="848"/>
      <c r="M2408" s="848">
        <v>45112</v>
      </c>
      <c r="N2408" s="849" t="s">
        <v>1811</v>
      </c>
      <c r="O2408" s="849">
        <v>9791027610815</v>
      </c>
      <c r="P2408" s="849" t="s">
        <v>4230</v>
      </c>
      <c r="Q2408" s="850">
        <v>1799263</v>
      </c>
      <c r="R2408" s="851">
        <v>10.9</v>
      </c>
      <c r="S2408" s="851">
        <f t="shared" si="377"/>
        <v>10.33175355450237</v>
      </c>
      <c r="T2408" s="867">
        <v>5.5E-2</v>
      </c>
      <c r="U2408" s="1088"/>
      <c r="V2408" s="853">
        <f t="shared" si="380"/>
        <v>0</v>
      </c>
      <c r="W2408" s="854">
        <f t="shared" si="378"/>
        <v>0</v>
      </c>
      <c r="X2408" s="440"/>
      <c r="Y2408" s="440"/>
      <c r="Z2408" s="440"/>
      <c r="AA2408" s="440"/>
      <c r="AB2408" s="440"/>
      <c r="AC2408" s="441">
        <f t="shared" si="381"/>
        <v>0</v>
      </c>
      <c r="AD2408" s="442">
        <f>IF($AC$2430&lt;85,AC2408,AC2408-(AC2408*'EN-TÊTE DÉLÉGUES'!$C$37))</f>
        <v>0</v>
      </c>
      <c r="AE2408" s="443">
        <f t="shared" si="379"/>
        <v>5.5E-2</v>
      </c>
      <c r="AF2408" s="444">
        <f t="shared" si="375"/>
        <v>0</v>
      </c>
      <c r="AG2408" s="445">
        <f t="shared" si="376"/>
        <v>0</v>
      </c>
    </row>
    <row r="2409" spans="1:36" s="446" customFormat="1" ht="12" customHeight="1" x14ac:dyDescent="0.15">
      <c r="A2409" s="840">
        <v>9791027611607</v>
      </c>
      <c r="B2409" s="866" t="s">
        <v>4149</v>
      </c>
      <c r="C2409" s="875" t="s">
        <v>724</v>
      </c>
      <c r="D2409" s="876" t="s">
        <v>1968</v>
      </c>
      <c r="E2409" s="844" t="s">
        <v>1514</v>
      </c>
      <c r="F2409" s="844"/>
      <c r="G2409" s="844" t="s">
        <v>5088</v>
      </c>
      <c r="H2409" s="846">
        <f>VLOOKUP(A2409,'02.04.2024'!$A$2:$D$70989,3,FALSE)</f>
        <v>2465</v>
      </c>
      <c r="I2409" s="846"/>
      <c r="J2409" s="847">
        <v>200</v>
      </c>
      <c r="K2409" s="848"/>
      <c r="L2409" s="848"/>
      <c r="M2409" s="848">
        <v>45301</v>
      </c>
      <c r="N2409" s="848" t="s">
        <v>1811</v>
      </c>
      <c r="O2409" s="849">
        <v>9791027611607</v>
      </c>
      <c r="P2409" s="849" t="s">
        <v>4904</v>
      </c>
      <c r="Q2409" s="849">
        <v>1990590</v>
      </c>
      <c r="R2409" s="864">
        <v>10.9</v>
      </c>
      <c r="S2409" s="851">
        <f t="shared" si="377"/>
        <v>10.33175355450237</v>
      </c>
      <c r="T2409" s="865">
        <v>5.5E-2</v>
      </c>
      <c r="U2409" s="1088"/>
      <c r="V2409" s="853">
        <f t="shared" si="380"/>
        <v>0</v>
      </c>
      <c r="W2409" s="854">
        <f t="shared" si="378"/>
        <v>0</v>
      </c>
      <c r="X2409" s="440"/>
      <c r="Y2409" s="440"/>
      <c r="Z2409" s="440"/>
      <c r="AA2409" s="440"/>
      <c r="AB2409" s="440"/>
      <c r="AC2409" s="441">
        <f t="shared" si="381"/>
        <v>0</v>
      </c>
      <c r="AD2409" s="442">
        <f>IF($AC$2430&lt;85,AC2409,AC2409-(AC2409*'EN-TÊTE DÉLÉGUES'!$C$37))</f>
        <v>0</v>
      </c>
      <c r="AE2409" s="443">
        <f t="shared" si="379"/>
        <v>5.5E-2</v>
      </c>
      <c r="AF2409" s="444">
        <f t="shared" si="375"/>
        <v>0</v>
      </c>
      <c r="AG2409" s="445">
        <f t="shared" si="376"/>
        <v>0</v>
      </c>
    </row>
    <row r="2410" spans="1:36" ht="12" customHeight="1" x14ac:dyDescent="0.15">
      <c r="A2410" s="169">
        <v>9791027612376</v>
      </c>
      <c r="B2410" s="229" t="s">
        <v>4149</v>
      </c>
      <c r="C2410" s="317" t="s">
        <v>724</v>
      </c>
      <c r="D2410" s="231" t="s">
        <v>1968</v>
      </c>
      <c r="E2410" s="123" t="s">
        <v>1514</v>
      </c>
      <c r="F2410" s="317"/>
      <c r="G2410" s="123" t="s">
        <v>5087</v>
      </c>
      <c r="H2410" s="229">
        <f>VLOOKUP(A2410,'02.04.2024'!$A$2:$D$70989,3,FALSE)</f>
        <v>0</v>
      </c>
      <c r="I2410" s="229"/>
      <c r="J2410" s="184">
        <v>100</v>
      </c>
      <c r="K2410" s="122"/>
      <c r="L2410" s="122">
        <v>45448</v>
      </c>
      <c r="M2410" s="122"/>
      <c r="N2410" s="122" t="s">
        <v>1811</v>
      </c>
      <c r="O2410" s="170">
        <v>9791027612376</v>
      </c>
      <c r="P2410" s="170" t="s">
        <v>5077</v>
      </c>
      <c r="Q2410" s="170">
        <v>3139119</v>
      </c>
      <c r="R2410" s="342">
        <v>11.9</v>
      </c>
      <c r="S2410" s="126">
        <f t="shared" si="377"/>
        <v>11.279620853080569</v>
      </c>
      <c r="T2410" s="372">
        <v>5.5E-2</v>
      </c>
      <c r="U2410" s="1086"/>
      <c r="V2410" s="242">
        <f t="shared" si="380"/>
        <v>0</v>
      </c>
      <c r="W2410" s="243">
        <f t="shared" si="378"/>
        <v>0</v>
      </c>
      <c r="AC2410" s="441">
        <f t="shared" si="381"/>
        <v>0</v>
      </c>
      <c r="AD2410" s="442">
        <f>IF($AC$2430&lt;85,AC2410,AC2410-(AC2410*'EN-TÊTE DÉLÉGUES'!$C$37))</f>
        <v>0</v>
      </c>
      <c r="AE2410" s="443">
        <f t="shared" si="379"/>
        <v>5.5E-2</v>
      </c>
      <c r="AF2410" s="444">
        <f t="shared" si="375"/>
        <v>0</v>
      </c>
      <c r="AG2410" s="445">
        <f t="shared" si="376"/>
        <v>0</v>
      </c>
      <c r="AH2410" s="447"/>
      <c r="AI2410" s="447"/>
      <c r="AJ2410" s="447"/>
    </row>
    <row r="2411" spans="1:36" ht="12" customHeight="1" x14ac:dyDescent="0.15">
      <c r="A2411" s="169">
        <v>9791027611591</v>
      </c>
      <c r="B2411" s="229" t="s">
        <v>4149</v>
      </c>
      <c r="C2411" s="317" t="s">
        <v>724</v>
      </c>
      <c r="D2411" s="231" t="s">
        <v>1968</v>
      </c>
      <c r="E2411" s="123" t="s">
        <v>1514</v>
      </c>
      <c r="F2411" s="317"/>
      <c r="G2411" s="123" t="s">
        <v>5083</v>
      </c>
      <c r="H2411" s="229">
        <f>VLOOKUP(A2411,'02.04.2024'!$A$2:$D$70989,3,FALSE)</f>
        <v>0</v>
      </c>
      <c r="I2411" s="229"/>
      <c r="J2411" s="184">
        <v>100</v>
      </c>
      <c r="K2411" s="122"/>
      <c r="L2411" s="122">
        <v>45448</v>
      </c>
      <c r="M2411" s="122"/>
      <c r="N2411" s="122" t="s">
        <v>1811</v>
      </c>
      <c r="O2411" s="170">
        <v>9791027611591</v>
      </c>
      <c r="P2411" s="170" t="s">
        <v>5084</v>
      </c>
      <c r="Q2411" s="170">
        <v>1990466</v>
      </c>
      <c r="R2411" s="342">
        <v>11.9</v>
      </c>
      <c r="S2411" s="126">
        <f t="shared" si="377"/>
        <v>11.279620853080569</v>
      </c>
      <c r="T2411" s="372">
        <v>5.5E-2</v>
      </c>
      <c r="U2411" s="1086"/>
      <c r="V2411" s="242">
        <f t="shared" si="380"/>
        <v>0</v>
      </c>
      <c r="W2411" s="243">
        <f t="shared" si="378"/>
        <v>0</v>
      </c>
      <c r="AC2411" s="441">
        <f t="shared" si="381"/>
        <v>0</v>
      </c>
      <c r="AD2411" s="442">
        <f>IF($AC$2430&lt;85,AC2411,AC2411-(AC2411*'EN-TÊTE DÉLÉGUES'!$C$37))</f>
        <v>0</v>
      </c>
      <c r="AE2411" s="443">
        <f t="shared" si="379"/>
        <v>5.5E-2</v>
      </c>
      <c r="AF2411" s="444">
        <f t="shared" si="375"/>
        <v>0</v>
      </c>
      <c r="AG2411" s="445">
        <f t="shared" si="376"/>
        <v>0</v>
      </c>
      <c r="AH2411" s="447"/>
      <c r="AI2411" s="447"/>
      <c r="AJ2411" s="447"/>
    </row>
    <row r="2412" spans="1:36" ht="12" customHeight="1" x14ac:dyDescent="0.15">
      <c r="A2412" s="169">
        <v>9791027612413</v>
      </c>
      <c r="B2412" s="229" t="s">
        <v>4149</v>
      </c>
      <c r="C2412" s="317" t="s">
        <v>723</v>
      </c>
      <c r="D2412" s="231" t="s">
        <v>1968</v>
      </c>
      <c r="E2412" s="123" t="s">
        <v>5078</v>
      </c>
      <c r="F2412" s="317"/>
      <c r="G2412" s="123" t="s">
        <v>5079</v>
      </c>
      <c r="H2412" s="229">
        <f>VLOOKUP(A2412,'02.04.2024'!$A$2:$D$70989,3,FALSE)</f>
        <v>0</v>
      </c>
      <c r="I2412" s="229"/>
      <c r="J2412" s="184">
        <v>100</v>
      </c>
      <c r="K2412" s="122"/>
      <c r="L2412" s="122">
        <v>45448</v>
      </c>
      <c r="M2412" s="122"/>
      <c r="N2412" s="122" t="s">
        <v>1811</v>
      </c>
      <c r="O2412" s="170">
        <v>9791027612413</v>
      </c>
      <c r="P2412" s="170" t="s">
        <v>5080</v>
      </c>
      <c r="Q2412" s="170">
        <v>3139611</v>
      </c>
      <c r="R2412" s="342">
        <v>10.9</v>
      </c>
      <c r="S2412" s="126">
        <f t="shared" si="377"/>
        <v>10.33175355450237</v>
      </c>
      <c r="T2412" s="372">
        <v>5.5E-2</v>
      </c>
      <c r="U2412" s="1086"/>
      <c r="V2412" s="242">
        <f t="shared" si="380"/>
        <v>0</v>
      </c>
      <c r="W2412" s="243">
        <f t="shared" si="378"/>
        <v>0</v>
      </c>
      <c r="AC2412" s="441">
        <f t="shared" si="381"/>
        <v>0</v>
      </c>
      <c r="AD2412" s="442">
        <f>IF($AC$2430&lt;85,AC2412,AC2412-(AC2412*'EN-TÊTE DÉLÉGUES'!$C$37))</f>
        <v>0</v>
      </c>
      <c r="AE2412" s="443">
        <f t="shared" si="379"/>
        <v>5.5E-2</v>
      </c>
      <c r="AF2412" s="444">
        <f t="shared" si="375"/>
        <v>0</v>
      </c>
      <c r="AG2412" s="445">
        <f t="shared" si="376"/>
        <v>0</v>
      </c>
      <c r="AH2412" s="447"/>
      <c r="AI2412" s="447"/>
      <c r="AJ2412" s="447"/>
    </row>
    <row r="2413" spans="1:36" ht="12" customHeight="1" x14ac:dyDescent="0.15">
      <c r="A2413" s="169">
        <v>9791027612406</v>
      </c>
      <c r="B2413" s="229" t="s">
        <v>4149</v>
      </c>
      <c r="C2413" s="317" t="s">
        <v>723</v>
      </c>
      <c r="D2413" s="231" t="s">
        <v>1968</v>
      </c>
      <c r="E2413" s="123" t="s">
        <v>5078</v>
      </c>
      <c r="F2413" s="317"/>
      <c r="G2413" s="123" t="s">
        <v>5081</v>
      </c>
      <c r="H2413" s="229">
        <f>VLOOKUP(A2413,'02.04.2024'!$A$2:$D$70989,3,FALSE)</f>
        <v>0</v>
      </c>
      <c r="I2413" s="229"/>
      <c r="J2413" s="184">
        <v>100</v>
      </c>
      <c r="K2413" s="122"/>
      <c r="L2413" s="122">
        <v>45448</v>
      </c>
      <c r="M2413" s="122"/>
      <c r="N2413" s="122" t="s">
        <v>1811</v>
      </c>
      <c r="O2413" s="170">
        <v>9791027612406</v>
      </c>
      <c r="P2413" s="170" t="s">
        <v>5082</v>
      </c>
      <c r="Q2413" s="170">
        <v>3139488</v>
      </c>
      <c r="R2413" s="342">
        <v>10.9</v>
      </c>
      <c r="S2413" s="126">
        <f t="shared" si="377"/>
        <v>10.33175355450237</v>
      </c>
      <c r="T2413" s="372">
        <v>5.5E-2</v>
      </c>
      <c r="U2413" s="1086"/>
      <c r="V2413" s="242">
        <f t="shared" si="380"/>
        <v>0</v>
      </c>
      <c r="W2413" s="243">
        <f t="shared" si="378"/>
        <v>0</v>
      </c>
      <c r="AC2413" s="441">
        <f t="shared" si="381"/>
        <v>0</v>
      </c>
      <c r="AD2413" s="442">
        <f>IF($AC$2430&lt;85,AC2413,AC2413-(AC2413*'EN-TÊTE DÉLÉGUES'!$C$37))</f>
        <v>0</v>
      </c>
      <c r="AE2413" s="443">
        <f t="shared" si="379"/>
        <v>5.5E-2</v>
      </c>
      <c r="AF2413" s="444">
        <f t="shared" si="375"/>
        <v>0</v>
      </c>
      <c r="AG2413" s="445">
        <f t="shared" si="376"/>
        <v>0</v>
      </c>
      <c r="AH2413" s="447"/>
      <c r="AI2413" s="447"/>
      <c r="AJ2413" s="447"/>
    </row>
    <row r="2414" spans="1:36" s="446" customFormat="1" ht="12" customHeight="1" x14ac:dyDescent="0.15">
      <c r="A2414" s="840">
        <v>9791027612024</v>
      </c>
      <c r="B2414" s="866" t="s">
        <v>4149</v>
      </c>
      <c r="C2414" s="844" t="s">
        <v>724</v>
      </c>
      <c r="D2414" s="843" t="s">
        <v>1968</v>
      </c>
      <c r="E2414" s="877" t="s">
        <v>4665</v>
      </c>
      <c r="F2414" s="843"/>
      <c r="G2414" s="845" t="s">
        <v>4664</v>
      </c>
      <c r="H2414" s="846">
        <f>VLOOKUP(A2414,'02.04.2024'!$A$2:$D$70989,3,FALSE)</f>
        <v>2745</v>
      </c>
      <c r="I2414" s="847"/>
      <c r="J2414" s="847">
        <v>200</v>
      </c>
      <c r="K2414" s="848"/>
      <c r="L2414" s="848"/>
      <c r="M2414" s="848">
        <v>45224</v>
      </c>
      <c r="N2414" s="849" t="s">
        <v>1811</v>
      </c>
      <c r="O2414" s="849">
        <v>9791027612024</v>
      </c>
      <c r="P2414" s="849" t="s">
        <v>4663</v>
      </c>
      <c r="Q2414" s="850">
        <v>6004607</v>
      </c>
      <c r="R2414" s="851">
        <v>13.5</v>
      </c>
      <c r="S2414" s="851">
        <f t="shared" si="377"/>
        <v>12.796208530805687</v>
      </c>
      <c r="T2414" s="867">
        <v>5.5E-2</v>
      </c>
      <c r="U2414" s="1088"/>
      <c r="V2414" s="853">
        <f t="shared" si="380"/>
        <v>0</v>
      </c>
      <c r="W2414" s="854">
        <f t="shared" si="378"/>
        <v>0</v>
      </c>
      <c r="X2414" s="440"/>
      <c r="Y2414" s="440"/>
      <c r="Z2414" s="440"/>
      <c r="AA2414" s="440"/>
      <c r="AB2414" s="440"/>
      <c r="AC2414" s="441">
        <f t="shared" si="381"/>
        <v>0</v>
      </c>
      <c r="AD2414" s="442">
        <f>IF($AC$2430&lt;85,AC2414,AC2414-(AC2414*'EN-TÊTE DÉLÉGUES'!$C$37))</f>
        <v>0</v>
      </c>
      <c r="AE2414" s="443">
        <f t="shared" si="379"/>
        <v>5.5E-2</v>
      </c>
      <c r="AF2414" s="444">
        <f t="shared" si="375"/>
        <v>0</v>
      </c>
      <c r="AG2414" s="445">
        <f t="shared" si="376"/>
        <v>0</v>
      </c>
    </row>
    <row r="2415" spans="1:36" ht="12" customHeight="1" x14ac:dyDescent="0.15">
      <c r="A2415" s="169">
        <v>9791027612031</v>
      </c>
      <c r="B2415" s="229" t="s">
        <v>4149</v>
      </c>
      <c r="C2415" s="317" t="s">
        <v>724</v>
      </c>
      <c r="D2415" s="231" t="s">
        <v>1968</v>
      </c>
      <c r="E2415" s="123" t="s">
        <v>4665</v>
      </c>
      <c r="F2415" s="317"/>
      <c r="G2415" s="123" t="s">
        <v>5103</v>
      </c>
      <c r="H2415" s="229">
        <f>VLOOKUP(A2415,'02.04.2024'!$A$2:$D$70989,3,FALSE)</f>
        <v>0</v>
      </c>
      <c r="I2415" s="229"/>
      <c r="J2415" s="184">
        <v>100</v>
      </c>
      <c r="K2415" s="122"/>
      <c r="L2415" s="122">
        <v>45455</v>
      </c>
      <c r="M2415" s="122"/>
      <c r="N2415" s="122" t="s">
        <v>1811</v>
      </c>
      <c r="O2415" s="170">
        <v>9791027612031</v>
      </c>
      <c r="P2415" s="170" t="s">
        <v>5104</v>
      </c>
      <c r="Q2415" s="170">
        <v>6004730</v>
      </c>
      <c r="R2415" s="342">
        <v>13.5</v>
      </c>
      <c r="S2415" s="126">
        <f t="shared" si="377"/>
        <v>12.796208530805687</v>
      </c>
      <c r="T2415" s="372">
        <v>5.5E-2</v>
      </c>
      <c r="U2415" s="1086"/>
      <c r="V2415" s="242">
        <f t="shared" si="380"/>
        <v>0</v>
      </c>
      <c r="W2415" s="243">
        <f t="shared" si="378"/>
        <v>0</v>
      </c>
      <c r="AC2415" s="441">
        <f t="shared" si="381"/>
        <v>0</v>
      </c>
      <c r="AD2415" s="442">
        <f>IF($AC$2430&lt;85,AC2415,AC2415-(AC2415*'EN-TÊTE DÉLÉGUES'!$C$37))</f>
        <v>0</v>
      </c>
      <c r="AE2415" s="443">
        <f t="shared" si="379"/>
        <v>5.5E-2</v>
      </c>
      <c r="AF2415" s="444">
        <f t="shared" ref="AF2415:AF2424" si="382">+AD2415*AE2415</f>
        <v>0</v>
      </c>
      <c r="AG2415" s="445">
        <f t="shared" ref="AG2415:AG2424" si="383">+AD2415+AF2415</f>
        <v>0</v>
      </c>
      <c r="AH2415" s="447"/>
      <c r="AI2415" s="447"/>
      <c r="AJ2415" s="447"/>
    </row>
    <row r="2416" spans="1:36" s="408" customFormat="1" ht="12" customHeight="1" x14ac:dyDescent="0.15">
      <c r="A2416" s="836">
        <v>9791027609703</v>
      </c>
      <c r="B2416" s="800" t="s">
        <v>4150</v>
      </c>
      <c r="C2416" s="879" t="s">
        <v>692</v>
      </c>
      <c r="D2416" s="816" t="s">
        <v>1968</v>
      </c>
      <c r="E2416" s="816" t="s">
        <v>1513</v>
      </c>
      <c r="F2416" s="815" t="s">
        <v>2341</v>
      </c>
      <c r="G2416" s="838" t="s">
        <v>2651</v>
      </c>
      <c r="H2416" s="802">
        <f>VLOOKUP(A2416,'02.04.2024'!$A$2:$D$70989,3,FALSE)</f>
        <v>2380</v>
      </c>
      <c r="I2416" s="807"/>
      <c r="J2416" s="807">
        <v>850</v>
      </c>
      <c r="K2416" s="818"/>
      <c r="L2416" s="804"/>
      <c r="M2416" s="818">
        <v>44454</v>
      </c>
      <c r="N2416" s="804"/>
      <c r="O2416" s="802">
        <v>9791027609703</v>
      </c>
      <c r="P2416" s="839" t="s">
        <v>2648</v>
      </c>
      <c r="Q2416" s="807">
        <v>1146548</v>
      </c>
      <c r="R2416" s="809">
        <v>12.5</v>
      </c>
      <c r="S2416" s="809">
        <f t="shared" si="377"/>
        <v>11.848341232227488</v>
      </c>
      <c r="T2416" s="821">
        <v>5.5E-2</v>
      </c>
      <c r="U2416" s="1086"/>
      <c r="V2416" s="811">
        <f t="shared" si="380"/>
        <v>0</v>
      </c>
      <c r="W2416" s="812">
        <f t="shared" si="378"/>
        <v>0</v>
      </c>
      <c r="X2416" s="402"/>
      <c r="Y2416" s="402"/>
      <c r="Z2416" s="402"/>
      <c r="AA2416" s="402"/>
      <c r="AB2416" s="402"/>
      <c r="AC2416" s="403">
        <f t="shared" si="381"/>
        <v>0</v>
      </c>
      <c r="AD2416" s="404">
        <f>IF($AC$2430&lt;85,AC2416,AC2416-(AC2416*'EN-TÊTE DÉLÉGUES'!$C$37))</f>
        <v>0</v>
      </c>
      <c r="AE2416" s="405">
        <f t="shared" si="379"/>
        <v>5.5E-2</v>
      </c>
      <c r="AF2416" s="406">
        <f t="shared" si="382"/>
        <v>0</v>
      </c>
      <c r="AG2416" s="407">
        <f t="shared" si="383"/>
        <v>0</v>
      </c>
    </row>
    <row r="2417" spans="1:36" s="408" customFormat="1" ht="12" customHeight="1" x14ac:dyDescent="0.15">
      <c r="A2417" s="813">
        <v>9791027609901</v>
      </c>
      <c r="B2417" s="800" t="s">
        <v>4150</v>
      </c>
      <c r="C2417" s="814" t="s">
        <v>692</v>
      </c>
      <c r="D2417" s="801" t="s">
        <v>1968</v>
      </c>
      <c r="E2417" s="815" t="s">
        <v>1513</v>
      </c>
      <c r="F2417" s="816" t="s">
        <v>2341</v>
      </c>
      <c r="G2417" s="816" t="s">
        <v>3404</v>
      </c>
      <c r="H2417" s="802">
        <f>VLOOKUP(A2417,'02.04.2024'!$A$2:$D$70989,3,FALSE)</f>
        <v>3386</v>
      </c>
      <c r="I2417" s="817"/>
      <c r="J2417" s="807">
        <v>300</v>
      </c>
      <c r="K2417" s="818"/>
      <c r="L2417" s="818"/>
      <c r="M2417" s="818">
        <v>44734</v>
      </c>
      <c r="N2417" s="818"/>
      <c r="O2417" s="819">
        <v>9791027609901</v>
      </c>
      <c r="P2417" s="868" t="s">
        <v>3403</v>
      </c>
      <c r="Q2417" s="819">
        <v>2500394</v>
      </c>
      <c r="R2417" s="809">
        <v>12.5</v>
      </c>
      <c r="S2417" s="809">
        <f t="shared" si="377"/>
        <v>11.848341232227488</v>
      </c>
      <c r="T2417" s="869">
        <v>5.5E-2</v>
      </c>
      <c r="U2417" s="1086"/>
      <c r="V2417" s="811">
        <f t="shared" si="380"/>
        <v>0</v>
      </c>
      <c r="W2417" s="812">
        <f t="shared" si="378"/>
        <v>0</v>
      </c>
      <c r="X2417" s="402"/>
      <c r="Y2417" s="402"/>
      <c r="Z2417" s="402"/>
      <c r="AA2417" s="402"/>
      <c r="AB2417" s="402"/>
      <c r="AC2417" s="453">
        <f t="shared" si="381"/>
        <v>0</v>
      </c>
      <c r="AD2417" s="454">
        <f>IF($AC$2430&lt;85,AC2417,AC2417-(AC2417*'EN-TÊTE DÉLÉGUES'!$C$37))</f>
        <v>0</v>
      </c>
      <c r="AE2417" s="455">
        <f t="shared" si="379"/>
        <v>5.5E-2</v>
      </c>
      <c r="AF2417" s="456">
        <f t="shared" si="382"/>
        <v>0</v>
      </c>
      <c r="AG2417" s="457">
        <f t="shared" si="383"/>
        <v>0</v>
      </c>
    </row>
    <row r="2418" spans="1:36" s="408" customFormat="1" ht="12" customHeight="1" x14ac:dyDescent="0.15">
      <c r="A2418" s="836">
        <v>9791027601752</v>
      </c>
      <c r="B2418" s="800" t="s">
        <v>4151</v>
      </c>
      <c r="C2418" s="816" t="s">
        <v>706</v>
      </c>
      <c r="D2418" s="801" t="s">
        <v>1968</v>
      </c>
      <c r="E2418" s="815" t="s">
        <v>939</v>
      </c>
      <c r="F2418" s="815"/>
      <c r="G2418" s="838" t="s">
        <v>1544</v>
      </c>
      <c r="H2418" s="802">
        <f>VLOOKUP(A2418,'02.04.2024'!$A$2:$D$70989,3,FALSE)</f>
        <v>104</v>
      </c>
      <c r="I2418" s="807"/>
      <c r="J2418" s="807">
        <v>300</v>
      </c>
      <c r="K2418" s="818"/>
      <c r="L2418" s="804"/>
      <c r="M2418" s="804">
        <v>42487</v>
      </c>
      <c r="N2418" s="804"/>
      <c r="O2418" s="802">
        <v>9791027601752</v>
      </c>
      <c r="P2418" s="839" t="s">
        <v>975</v>
      </c>
      <c r="Q2418" s="807">
        <v>6787759</v>
      </c>
      <c r="R2418" s="809">
        <v>13.99</v>
      </c>
      <c r="S2418" s="809">
        <f t="shared" ref="S2418:S2424" si="384">R2418/(1+T2418)</f>
        <v>13.260663507109006</v>
      </c>
      <c r="T2418" s="821">
        <v>5.5E-2</v>
      </c>
      <c r="U2418" s="1086"/>
      <c r="V2418" s="811">
        <f t="shared" si="380"/>
        <v>0</v>
      </c>
      <c r="W2418" s="812">
        <f t="shared" si="378"/>
        <v>0</v>
      </c>
      <c r="X2418" s="402"/>
      <c r="Y2418" s="402"/>
      <c r="Z2418" s="402"/>
      <c r="AA2418" s="402"/>
      <c r="AB2418" s="402"/>
      <c r="AC2418" s="403">
        <f t="shared" si="381"/>
        <v>0</v>
      </c>
      <c r="AD2418" s="404">
        <f>IF($AC$2430&lt;85,AC2418,AC2418-(AC2418*'EN-TÊTE DÉLÉGUES'!$C$37))</f>
        <v>0</v>
      </c>
      <c r="AE2418" s="405">
        <f t="shared" si="379"/>
        <v>5.5E-2</v>
      </c>
      <c r="AF2418" s="406">
        <f t="shared" si="382"/>
        <v>0</v>
      </c>
      <c r="AG2418" s="407">
        <f t="shared" si="383"/>
        <v>0</v>
      </c>
    </row>
    <row r="2419" spans="1:36" s="408" customFormat="1" ht="12" customHeight="1" x14ac:dyDescent="0.15">
      <c r="A2419" s="836">
        <v>9791027601745</v>
      </c>
      <c r="B2419" s="800" t="s">
        <v>4151</v>
      </c>
      <c r="C2419" s="816" t="s">
        <v>706</v>
      </c>
      <c r="D2419" s="801" t="s">
        <v>1968</v>
      </c>
      <c r="E2419" s="815" t="s">
        <v>939</v>
      </c>
      <c r="F2419" s="815"/>
      <c r="G2419" s="838" t="s">
        <v>1545</v>
      </c>
      <c r="H2419" s="802">
        <f>VLOOKUP(A2419,'02.04.2024'!$A$2:$D$70989,3,FALSE)</f>
        <v>129</v>
      </c>
      <c r="I2419" s="807"/>
      <c r="J2419" s="807">
        <v>300</v>
      </c>
      <c r="K2419" s="818"/>
      <c r="L2419" s="804"/>
      <c r="M2419" s="804">
        <v>42487</v>
      </c>
      <c r="N2419" s="804"/>
      <c r="O2419" s="802">
        <v>9791027601745</v>
      </c>
      <c r="P2419" s="839" t="s">
        <v>976</v>
      </c>
      <c r="Q2419" s="807">
        <v>6787882</v>
      </c>
      <c r="R2419" s="809">
        <v>19.989999999999998</v>
      </c>
      <c r="S2419" s="809">
        <f t="shared" si="384"/>
        <v>18.947867298578199</v>
      </c>
      <c r="T2419" s="821">
        <v>5.5E-2</v>
      </c>
      <c r="U2419" s="1086"/>
      <c r="V2419" s="811">
        <f t="shared" si="380"/>
        <v>0</v>
      </c>
      <c r="W2419" s="812">
        <f t="shared" si="378"/>
        <v>0</v>
      </c>
      <c r="X2419" s="402"/>
      <c r="Y2419" s="402"/>
      <c r="Z2419" s="402"/>
      <c r="AA2419" s="402"/>
      <c r="AB2419" s="402"/>
      <c r="AC2419" s="403">
        <f t="shared" si="381"/>
        <v>0</v>
      </c>
      <c r="AD2419" s="404">
        <f>IF($AC$2430&lt;85,AC2419,AC2419-(AC2419*'EN-TÊTE DÉLÉGUES'!$C$37))</f>
        <v>0</v>
      </c>
      <c r="AE2419" s="405">
        <f t="shared" si="379"/>
        <v>5.5E-2</v>
      </c>
      <c r="AF2419" s="406">
        <f t="shared" si="382"/>
        <v>0</v>
      </c>
      <c r="AG2419" s="407">
        <f t="shared" si="383"/>
        <v>0</v>
      </c>
    </row>
    <row r="2420" spans="1:36" s="446" customFormat="1" ht="12" customHeight="1" x14ac:dyDescent="0.15">
      <c r="A2420" s="840">
        <v>9791027610785</v>
      </c>
      <c r="B2420" s="866" t="s">
        <v>4151</v>
      </c>
      <c r="C2420" s="844" t="s">
        <v>706</v>
      </c>
      <c r="D2420" s="843" t="s">
        <v>1968</v>
      </c>
      <c r="E2420" s="877" t="s">
        <v>939</v>
      </c>
      <c r="F2420" s="877"/>
      <c r="G2420" s="845" t="s">
        <v>4245</v>
      </c>
      <c r="H2420" s="846">
        <f>VLOOKUP(A2420,'02.04.2024'!$A$2:$D$70989,3,FALSE)</f>
        <v>3018</v>
      </c>
      <c r="I2420" s="847"/>
      <c r="J2420" s="847">
        <v>200</v>
      </c>
      <c r="K2420" s="848"/>
      <c r="L2420" s="848"/>
      <c r="M2420" s="848">
        <v>45056</v>
      </c>
      <c r="N2420" s="849" t="s">
        <v>1811</v>
      </c>
      <c r="O2420" s="849">
        <v>9791027610785</v>
      </c>
      <c r="P2420" s="849" t="s">
        <v>4244</v>
      </c>
      <c r="Q2420" s="850">
        <v>1799017</v>
      </c>
      <c r="R2420" s="851">
        <v>19.899999999999999</v>
      </c>
      <c r="S2420" s="851">
        <f t="shared" si="384"/>
        <v>16.583333333333332</v>
      </c>
      <c r="T2420" s="867">
        <v>0.2</v>
      </c>
      <c r="U2420" s="1088"/>
      <c r="V2420" s="853">
        <f t="shared" si="380"/>
        <v>0</v>
      </c>
      <c r="W2420" s="854">
        <f t="shared" si="378"/>
        <v>0</v>
      </c>
      <c r="X2420" s="440"/>
      <c r="Y2420" s="440"/>
      <c r="Z2420" s="440"/>
      <c r="AA2420" s="440"/>
      <c r="AB2420" s="440"/>
      <c r="AC2420" s="553">
        <f t="shared" si="381"/>
        <v>0</v>
      </c>
      <c r="AD2420" s="554">
        <f>IF($AC$2430&lt;85,AC2420,AC2420-(AC2420*'EN-TÊTE DÉLÉGUES'!$C$37))</f>
        <v>0</v>
      </c>
      <c r="AE2420" s="555">
        <f t="shared" si="379"/>
        <v>0.2</v>
      </c>
      <c r="AF2420" s="556">
        <f t="shared" si="382"/>
        <v>0</v>
      </c>
      <c r="AG2420" s="557">
        <f t="shared" si="383"/>
        <v>0</v>
      </c>
    </row>
    <row r="2421" spans="1:36" s="446" customFormat="1" ht="12" customHeight="1" x14ac:dyDescent="0.15">
      <c r="A2421" s="840">
        <v>9791027612444</v>
      </c>
      <c r="B2421" s="866" t="s">
        <v>4151</v>
      </c>
      <c r="C2421" s="875" t="s">
        <v>706</v>
      </c>
      <c r="D2421" s="876" t="s">
        <v>1968</v>
      </c>
      <c r="E2421" s="844" t="s">
        <v>939</v>
      </c>
      <c r="F2421" s="844" t="s">
        <v>5477</v>
      </c>
      <c r="G2421" s="844" t="s">
        <v>4907</v>
      </c>
      <c r="H2421" s="846">
        <f>VLOOKUP(A2421,'02.04.2024'!$A$2:$D$70989,3,FALSE)</f>
        <v>1678</v>
      </c>
      <c r="I2421" s="846"/>
      <c r="J2421" s="847">
        <v>200</v>
      </c>
      <c r="K2421" s="848"/>
      <c r="L2421" s="848"/>
      <c r="M2421" s="848">
        <v>45336</v>
      </c>
      <c r="N2421" s="848" t="s">
        <v>1811</v>
      </c>
      <c r="O2421" s="849">
        <v>9791027612444</v>
      </c>
      <c r="P2421" s="849" t="s">
        <v>4908</v>
      </c>
      <c r="Q2421" s="849">
        <v>3158579</v>
      </c>
      <c r="R2421" s="864">
        <v>10.9</v>
      </c>
      <c r="S2421" s="851">
        <f t="shared" si="384"/>
        <v>10.33175355450237</v>
      </c>
      <c r="T2421" s="865">
        <v>5.5E-2</v>
      </c>
      <c r="U2421" s="1088"/>
      <c r="V2421" s="853">
        <f t="shared" si="380"/>
        <v>0</v>
      </c>
      <c r="W2421" s="854">
        <f t="shared" si="378"/>
        <v>0</v>
      </c>
      <c r="X2421" s="440"/>
      <c r="Y2421" s="440"/>
      <c r="Z2421" s="440"/>
      <c r="AA2421" s="440"/>
      <c r="AB2421" s="440"/>
      <c r="AC2421" s="441">
        <f t="shared" si="381"/>
        <v>0</v>
      </c>
      <c r="AD2421" s="442">
        <f>IF($AC$2430&lt;85,AC2421,AC2421-(AC2421*'EN-TÊTE DÉLÉGUES'!$C$37))</f>
        <v>0</v>
      </c>
      <c r="AE2421" s="443">
        <f t="shared" si="379"/>
        <v>5.5E-2</v>
      </c>
      <c r="AF2421" s="444">
        <f t="shared" si="382"/>
        <v>0</v>
      </c>
      <c r="AG2421" s="445">
        <f t="shared" si="383"/>
        <v>0</v>
      </c>
    </row>
    <row r="2422" spans="1:36" ht="12" customHeight="1" x14ac:dyDescent="0.15">
      <c r="A2422" s="169">
        <v>9791027612352</v>
      </c>
      <c r="B2422" s="229" t="s">
        <v>4151</v>
      </c>
      <c r="C2422" s="317" t="s">
        <v>706</v>
      </c>
      <c r="D2422" s="231" t="s">
        <v>1968</v>
      </c>
      <c r="E2422" s="123" t="s">
        <v>939</v>
      </c>
      <c r="F2422" s="317"/>
      <c r="G2422" s="123" t="s">
        <v>5105</v>
      </c>
      <c r="H2422" s="229">
        <f>VLOOKUP(A2422,'02.04.2024'!$A$2:$D$70989,3,FALSE)</f>
        <v>0</v>
      </c>
      <c r="I2422" s="229"/>
      <c r="J2422" s="184">
        <v>100</v>
      </c>
      <c r="K2422" s="122"/>
      <c r="L2422" s="122">
        <v>45427</v>
      </c>
      <c r="M2422" s="122"/>
      <c r="N2422" s="122" t="s">
        <v>1811</v>
      </c>
      <c r="O2422" s="170">
        <v>9791027612352</v>
      </c>
      <c r="P2422" s="170" t="s">
        <v>5106</v>
      </c>
      <c r="Q2422" s="170">
        <v>3138873</v>
      </c>
      <c r="R2422" s="342">
        <v>10.9</v>
      </c>
      <c r="S2422" s="126">
        <f t="shared" si="384"/>
        <v>10.33175355450237</v>
      </c>
      <c r="T2422" s="372">
        <v>5.5E-2</v>
      </c>
      <c r="U2422" s="1086"/>
      <c r="V2422" s="242">
        <f t="shared" si="380"/>
        <v>0</v>
      </c>
      <c r="W2422" s="243">
        <f t="shared" si="378"/>
        <v>0</v>
      </c>
      <c r="AC2422" s="441">
        <f t="shared" si="381"/>
        <v>0</v>
      </c>
      <c r="AD2422" s="442">
        <f>IF($AC$2430&lt;85,AC2422,AC2422-(AC2422*'EN-TÊTE DÉLÉGUES'!$C$37))</f>
        <v>0</v>
      </c>
      <c r="AE2422" s="443">
        <f t="shared" si="379"/>
        <v>5.5E-2</v>
      </c>
      <c r="AF2422" s="444">
        <f t="shared" si="382"/>
        <v>0</v>
      </c>
      <c r="AG2422" s="445">
        <f t="shared" si="383"/>
        <v>0</v>
      </c>
      <c r="AH2422" s="447"/>
      <c r="AI2422" s="447"/>
      <c r="AJ2422" s="447"/>
    </row>
    <row r="2423" spans="1:36" ht="12" customHeight="1" x14ac:dyDescent="0.15">
      <c r="A2423" s="169">
        <v>9791027612383</v>
      </c>
      <c r="B2423" s="229" t="s">
        <v>4151</v>
      </c>
      <c r="C2423" s="317" t="s">
        <v>706</v>
      </c>
      <c r="D2423" s="231" t="s">
        <v>1968</v>
      </c>
      <c r="E2423" s="123" t="s">
        <v>939</v>
      </c>
      <c r="F2423" s="317"/>
      <c r="G2423" s="123" t="s">
        <v>5086</v>
      </c>
      <c r="H2423" s="229">
        <f>VLOOKUP(A2423,'02.04.2024'!$A$2:$D$70989,3,FALSE)</f>
        <v>0</v>
      </c>
      <c r="I2423" s="229"/>
      <c r="J2423" s="184">
        <v>100</v>
      </c>
      <c r="K2423" s="122"/>
      <c r="L2423" s="122">
        <v>45427</v>
      </c>
      <c r="M2423" s="122"/>
      <c r="N2423" s="122" t="s">
        <v>1811</v>
      </c>
      <c r="O2423" s="170">
        <v>9791027612383</v>
      </c>
      <c r="P2423" s="170" t="s">
        <v>5085</v>
      </c>
      <c r="Q2423" s="170">
        <v>3139242</v>
      </c>
      <c r="R2423" s="342">
        <v>14.95</v>
      </c>
      <c r="S2423" s="126">
        <f t="shared" si="384"/>
        <v>12.458333333333334</v>
      </c>
      <c r="T2423" s="372">
        <v>0.2</v>
      </c>
      <c r="U2423" s="1086"/>
      <c r="V2423" s="242">
        <f t="shared" si="380"/>
        <v>0</v>
      </c>
      <c r="W2423" s="243">
        <f t="shared" si="378"/>
        <v>0</v>
      </c>
      <c r="AC2423" s="533">
        <f t="shared" si="381"/>
        <v>0</v>
      </c>
      <c r="AD2423" s="534">
        <f>IF($AC$2430&lt;85,AC2423,AC2423-(AC2423*'EN-TÊTE DÉLÉGUES'!$C$37))</f>
        <v>0</v>
      </c>
      <c r="AE2423" s="535">
        <f t="shared" si="379"/>
        <v>0.2</v>
      </c>
      <c r="AF2423" s="536">
        <f t="shared" si="382"/>
        <v>0</v>
      </c>
      <c r="AG2423" s="537">
        <f t="shared" si="383"/>
        <v>0</v>
      </c>
      <c r="AH2423" s="447"/>
      <c r="AI2423" s="447"/>
      <c r="AJ2423" s="447"/>
    </row>
    <row r="2424" spans="1:36" s="408" customFormat="1" ht="12" customHeight="1" x14ac:dyDescent="0.15">
      <c r="A2424" s="836">
        <v>9791027610440</v>
      </c>
      <c r="B2424" s="800" t="s">
        <v>4151</v>
      </c>
      <c r="C2424" s="816" t="s">
        <v>706</v>
      </c>
      <c r="D2424" s="801" t="s">
        <v>1968</v>
      </c>
      <c r="E2424" s="815" t="s">
        <v>939</v>
      </c>
      <c r="F2424" s="815"/>
      <c r="G2424" s="838" t="s">
        <v>3421</v>
      </c>
      <c r="H2424" s="802">
        <f>VLOOKUP(A2424,'02.04.2024'!$A$2:$D$70989,3,FALSE)</f>
        <v>1730</v>
      </c>
      <c r="I2424" s="807"/>
      <c r="J2424" s="807">
        <v>200</v>
      </c>
      <c r="K2424" s="818"/>
      <c r="L2424" s="804"/>
      <c r="M2424" s="818">
        <v>44692</v>
      </c>
      <c r="N2424" s="804"/>
      <c r="O2424" s="802">
        <v>9791027610440</v>
      </c>
      <c r="P2424" s="839" t="s">
        <v>3420</v>
      </c>
      <c r="Q2424" s="807">
        <v>7947779</v>
      </c>
      <c r="R2424" s="809">
        <v>15.5</v>
      </c>
      <c r="S2424" s="809">
        <f t="shared" si="384"/>
        <v>12.916666666666668</v>
      </c>
      <c r="T2424" s="821">
        <v>0.2</v>
      </c>
      <c r="U2424" s="1086"/>
      <c r="V2424" s="811">
        <f t="shared" si="380"/>
        <v>0</v>
      </c>
      <c r="W2424" s="812">
        <f t="shared" si="378"/>
        <v>0</v>
      </c>
      <c r="X2424" s="402"/>
      <c r="Y2424" s="402"/>
      <c r="Z2424" s="402"/>
      <c r="AA2424" s="402"/>
      <c r="AB2424" s="402"/>
      <c r="AC2424" s="553">
        <f t="shared" si="381"/>
        <v>0</v>
      </c>
      <c r="AD2424" s="554">
        <f>IF($AC$2430&lt;85,AC2424,AC2424-(AC2424*'EN-TÊTE DÉLÉGUES'!$C$37))</f>
        <v>0</v>
      </c>
      <c r="AE2424" s="555">
        <f t="shared" si="379"/>
        <v>0.2</v>
      </c>
      <c r="AF2424" s="556">
        <f t="shared" si="382"/>
        <v>0</v>
      </c>
      <c r="AG2424" s="557">
        <f t="shared" si="383"/>
        <v>0</v>
      </c>
    </row>
    <row r="2425" spans="1:36" s="509" customFormat="1" ht="12" customHeight="1" x14ac:dyDescent="0.15">
      <c r="A2425" s="897"/>
      <c r="B2425" s="898"/>
      <c r="C2425" s="899"/>
      <c r="D2425" s="900"/>
      <c r="E2425" s="901"/>
      <c r="H2425" s="420"/>
      <c r="I2425" s="900"/>
      <c r="J2425" s="900"/>
      <c r="K2425" s="902"/>
      <c r="L2425" s="902"/>
      <c r="M2425" s="902"/>
      <c r="N2425" s="420"/>
      <c r="O2425" s="903"/>
      <c r="P2425" s="420"/>
      <c r="Q2425" s="420"/>
      <c r="R2425" s="402"/>
      <c r="S2425" s="402"/>
      <c r="T2425" s="904"/>
      <c r="U2425" s="1089"/>
      <c r="V2425" s="402"/>
      <c r="W2425" s="402"/>
      <c r="X2425" s="402"/>
      <c r="Y2425" s="402"/>
      <c r="Z2425" s="402"/>
      <c r="AA2425" s="402"/>
      <c r="AB2425" s="402"/>
      <c r="AC2425" s="905"/>
      <c r="AD2425" s="906"/>
      <c r="AE2425" s="907"/>
      <c r="AF2425" s="906"/>
      <c r="AG2425" s="905"/>
      <c r="AH2425" s="420"/>
      <c r="AI2425" s="420"/>
      <c r="AJ2425" s="420"/>
    </row>
    <row r="2426" spans="1:36" s="509" customFormat="1" ht="12" customHeight="1" x14ac:dyDescent="0.15">
      <c r="A2426" s="897"/>
      <c r="B2426" s="898"/>
      <c r="C2426" s="899"/>
      <c r="D2426" s="900"/>
      <c r="E2426" s="901"/>
      <c r="H2426" s="420"/>
      <c r="I2426" s="900"/>
      <c r="J2426" s="900"/>
      <c r="K2426" s="902"/>
      <c r="L2426" s="902"/>
      <c r="M2426" s="902"/>
      <c r="N2426" s="420"/>
      <c r="O2426" s="903"/>
      <c r="P2426" s="420"/>
      <c r="Q2426" s="420"/>
      <c r="R2426" s="402"/>
      <c r="S2426" s="402"/>
      <c r="T2426" s="904"/>
      <c r="U2426" s="1089"/>
      <c r="V2426" s="402"/>
      <c r="W2426" s="402"/>
      <c r="X2426" s="402"/>
      <c r="Y2426" s="402"/>
      <c r="Z2426" s="402"/>
      <c r="AA2426" s="402"/>
      <c r="AB2426" s="402"/>
      <c r="AC2426" s="905"/>
      <c r="AD2426" s="906"/>
      <c r="AE2426" s="907"/>
      <c r="AF2426" s="906"/>
      <c r="AG2426" s="905"/>
      <c r="AH2426" s="420"/>
      <c r="AI2426" s="420"/>
      <c r="AJ2426" s="420"/>
    </row>
    <row r="2427" spans="1:36" s="509" customFormat="1" ht="12" customHeight="1" x14ac:dyDescent="0.15">
      <c r="A2427" s="897"/>
      <c r="B2427" s="898"/>
      <c r="C2427" s="899"/>
      <c r="D2427" s="900"/>
      <c r="E2427" s="901"/>
      <c r="H2427" s="420"/>
      <c r="I2427" s="900"/>
      <c r="J2427" s="900"/>
      <c r="K2427" s="902"/>
      <c r="L2427" s="902"/>
      <c r="M2427" s="902"/>
      <c r="N2427" s="420"/>
      <c r="O2427" s="903"/>
      <c r="P2427" s="420"/>
      <c r="Q2427" s="420"/>
      <c r="R2427" s="402"/>
      <c r="S2427" s="402"/>
      <c r="T2427" s="904"/>
      <c r="U2427" s="1089"/>
      <c r="V2427" s="402"/>
      <c r="W2427" s="402"/>
      <c r="X2427" s="402"/>
      <c r="Y2427" s="402"/>
      <c r="Z2427" s="402"/>
      <c r="AA2427" s="402"/>
      <c r="AB2427" s="402"/>
      <c r="AC2427" s="905"/>
      <c r="AD2427" s="906"/>
      <c r="AE2427" s="907"/>
      <c r="AF2427" s="906"/>
      <c r="AG2427" s="905"/>
      <c r="AH2427" s="420"/>
      <c r="AI2427" s="420"/>
      <c r="AJ2427" s="420"/>
    </row>
    <row r="2429" spans="1:36" s="993" customFormat="1" ht="34" customHeight="1" x14ac:dyDescent="0.15">
      <c r="A2429" s="990"/>
      <c r="B2429" s="991"/>
      <c r="C2429" s="992"/>
      <c r="F2429" s="994"/>
      <c r="G2429" s="994"/>
      <c r="H2429" s="995"/>
      <c r="K2429" s="996"/>
      <c r="L2429" s="996"/>
      <c r="M2429" s="996"/>
      <c r="N2429" s="995"/>
      <c r="O2429" s="997"/>
      <c r="P2429" s="995"/>
      <c r="Q2429" s="995"/>
      <c r="R2429" s="998"/>
      <c r="S2429" s="998"/>
      <c r="T2429" s="999"/>
      <c r="U2429" s="1000" t="s">
        <v>5568</v>
      </c>
      <c r="V2429" s="1001" t="s">
        <v>3699</v>
      </c>
      <c r="W2429" s="1001" t="s">
        <v>3700</v>
      </c>
      <c r="X2429" s="1001"/>
      <c r="Y2429" s="1001"/>
      <c r="Z2429" s="1001"/>
      <c r="AA2429" s="1001"/>
      <c r="AB2429" s="1001"/>
      <c r="AC2429" s="1002" t="s">
        <v>3701</v>
      </c>
      <c r="AD2429" s="1003" t="s">
        <v>2415</v>
      </c>
      <c r="AE2429" s="1004" t="s">
        <v>3702</v>
      </c>
      <c r="AF2429" s="1003" t="s">
        <v>3703</v>
      </c>
      <c r="AG2429" s="1005" t="s">
        <v>3704</v>
      </c>
      <c r="AH2429" s="995"/>
      <c r="AI2429" s="995"/>
      <c r="AJ2429" s="995"/>
    </row>
    <row r="2430" spans="1:36" s="994" customFormat="1" ht="12" customHeight="1" x14ac:dyDescent="0.15">
      <c r="A2430" s="990"/>
      <c r="B2430" s="991"/>
      <c r="C2430" s="992"/>
      <c r="D2430" s="993"/>
      <c r="E2430" s="1006"/>
      <c r="H2430" s="995"/>
      <c r="I2430" s="993"/>
      <c r="J2430" s="993"/>
      <c r="K2430" s="996"/>
      <c r="L2430" s="996"/>
      <c r="M2430" s="996"/>
      <c r="N2430" s="995"/>
      <c r="O2430" s="997"/>
      <c r="P2430" s="995"/>
      <c r="Q2430" s="995"/>
      <c r="R2430" s="998"/>
      <c r="S2430" s="998"/>
      <c r="T2430" s="1007"/>
      <c r="U2430" s="1008">
        <f>SUM(U2:U2424)</f>
        <v>0</v>
      </c>
      <c r="V2430" s="1009">
        <f>SUM(V2:V2424)</f>
        <v>0</v>
      </c>
      <c r="W2430" s="1009">
        <f>SUM(W2:W2424)</f>
        <v>0</v>
      </c>
      <c r="X2430" s="998"/>
      <c r="Y2430" s="998"/>
      <c r="Z2430" s="998"/>
      <c r="AA2430" s="998"/>
      <c r="AB2430" s="998"/>
      <c r="AC2430" s="1010">
        <f>SUM(AC2:AC2424)</f>
        <v>0</v>
      </c>
      <c r="AD2430" s="1011">
        <f>SUM(AD2:AD2424)</f>
        <v>0</v>
      </c>
      <c r="AE2430" s="1012" t="s">
        <v>3705</v>
      </c>
      <c r="AF2430" s="1011">
        <f>SUM(AF2:AF2424)</f>
        <v>0</v>
      </c>
      <c r="AG2430" s="1010">
        <f>SUM(AG2:AG2424)</f>
        <v>0</v>
      </c>
      <c r="AH2430" s="995"/>
      <c r="AI2430" s="995"/>
      <c r="AJ2430" s="995"/>
    </row>
    <row r="2431" spans="1:36" s="994" customFormat="1" ht="12" customHeight="1" x14ac:dyDescent="0.15">
      <c r="A2431" s="990"/>
      <c r="B2431" s="991"/>
      <c r="C2431" s="992"/>
      <c r="D2431" s="993"/>
      <c r="E2431" s="1006"/>
      <c r="H2431" s="995"/>
      <c r="I2431" s="993"/>
      <c r="J2431" s="993"/>
      <c r="K2431" s="996"/>
      <c r="L2431" s="996"/>
      <c r="M2431" s="996"/>
      <c r="N2431" s="995"/>
      <c r="O2431" s="997"/>
      <c r="P2431" s="995"/>
      <c r="Q2431" s="995"/>
      <c r="R2431" s="998"/>
      <c r="S2431" s="998"/>
      <c r="T2431" s="1007"/>
      <c r="U2431" s="1013"/>
      <c r="V2431" s="998"/>
      <c r="W2431" s="998"/>
      <c r="X2431" s="998"/>
      <c r="Y2431" s="998"/>
      <c r="Z2431" s="998"/>
      <c r="AA2431" s="998"/>
      <c r="AB2431" s="998"/>
      <c r="AC2431" s="1002"/>
      <c r="AD2431" s="1014"/>
      <c r="AE2431" s="1012"/>
      <c r="AF2431" s="1014"/>
      <c r="AG2431" s="1002"/>
      <c r="AH2431" s="995"/>
      <c r="AI2431" s="995"/>
      <c r="AJ2431" s="995"/>
    </row>
    <row r="2432" spans="1:36" ht="12" customHeight="1" x14ac:dyDescent="0.15">
      <c r="U2432" s="921" t="s">
        <v>4383</v>
      </c>
      <c r="V2432" s="402">
        <f>SUM(V813:V1532)+SUM(V1912:V2192)-V2008-V1998-V1959-V1958-V1933</f>
        <v>0</v>
      </c>
      <c r="W2432" s="402"/>
    </row>
    <row r="2433" spans="21:23" ht="12" customHeight="1" x14ac:dyDescent="0.15">
      <c r="U2433" s="920"/>
      <c r="V2433" s="402"/>
      <c r="W2433" s="402"/>
    </row>
    <row r="2434" spans="21:23" ht="12" customHeight="1" x14ac:dyDescent="0.15">
      <c r="U2434" s="920"/>
      <c r="V2434" s="402"/>
      <c r="W2434" s="402"/>
    </row>
  </sheetData>
  <autoFilter ref="A1:AJ2427" xr:uid="{00000000-0009-0000-0000-000000000000}">
    <sortState xmlns:xlrd2="http://schemas.microsoft.com/office/spreadsheetml/2017/richdata2" ref="A2:AJ2427">
      <sortCondition ref="B1:B2427"/>
    </sortState>
  </autoFilter>
  <sortState xmlns:xlrd2="http://schemas.microsoft.com/office/spreadsheetml/2017/richdata2" ref="A1119:W1182">
    <sortCondition ref="F1119:F1182"/>
    <sortCondition ref="G1119:G1182"/>
  </sortState>
  <dataConsolidate/>
  <phoneticPr fontId="111" type="noConversion"/>
  <conditionalFormatting sqref="C2431:C65570">
    <cfRule type="duplicateValues" dxfId="4345" priority="6358" stopIfTrue="1"/>
  </conditionalFormatting>
  <conditionalFormatting sqref="O616">
    <cfRule type="duplicateValues" dxfId="4344" priority="3835" stopIfTrue="1"/>
  </conditionalFormatting>
  <conditionalFormatting sqref="O630">
    <cfRule type="duplicateValues" dxfId="4343" priority="3834" stopIfTrue="1"/>
  </conditionalFormatting>
  <conditionalFormatting sqref="O647">
    <cfRule type="duplicateValues" dxfId="4342" priority="3833" stopIfTrue="1"/>
  </conditionalFormatting>
  <conditionalFormatting sqref="O699">
    <cfRule type="duplicateValues" dxfId="4341" priority="3829" stopIfTrue="1"/>
  </conditionalFormatting>
  <conditionalFormatting sqref="O813">
    <cfRule type="duplicateValues" dxfId="4340" priority="3827" stopIfTrue="1"/>
  </conditionalFormatting>
  <conditionalFormatting sqref="O815">
    <cfRule type="duplicateValues" dxfId="4339" priority="3826" stopIfTrue="1"/>
  </conditionalFormatting>
  <conditionalFormatting sqref="O793">
    <cfRule type="duplicateValues" dxfId="4338" priority="3821" stopIfTrue="1"/>
  </conditionalFormatting>
  <conditionalFormatting sqref="O920">
    <cfRule type="duplicateValues" dxfId="4337" priority="3820" stopIfTrue="1"/>
  </conditionalFormatting>
  <conditionalFormatting sqref="O544">
    <cfRule type="duplicateValues" dxfId="4336" priority="3799" stopIfTrue="1"/>
  </conditionalFormatting>
  <conditionalFormatting sqref="O544">
    <cfRule type="duplicateValues" dxfId="4335" priority="3796" stopIfTrue="1"/>
    <cfRule type="duplicateValues" dxfId="4334" priority="3797" stopIfTrue="1"/>
    <cfRule type="duplicateValues" dxfId="4333" priority="3798" stopIfTrue="1"/>
  </conditionalFormatting>
  <conditionalFormatting sqref="O1661">
    <cfRule type="duplicateValues" dxfId="4332" priority="3788" stopIfTrue="1"/>
  </conditionalFormatting>
  <conditionalFormatting sqref="O88">
    <cfRule type="duplicateValues" dxfId="4331" priority="3777" stopIfTrue="1"/>
  </conditionalFormatting>
  <conditionalFormatting sqref="O87">
    <cfRule type="duplicateValues" dxfId="4330" priority="3776" stopIfTrue="1"/>
  </conditionalFormatting>
  <conditionalFormatting sqref="O157">
    <cfRule type="duplicateValues" dxfId="4329" priority="3770" stopIfTrue="1"/>
  </conditionalFormatting>
  <conditionalFormatting sqref="O308">
    <cfRule type="duplicateValues" dxfId="4328" priority="3765" stopIfTrue="1"/>
  </conditionalFormatting>
  <conditionalFormatting sqref="O449">
    <cfRule type="duplicateValues" dxfId="4327" priority="3761" stopIfTrue="1"/>
  </conditionalFormatting>
  <conditionalFormatting sqref="O659">
    <cfRule type="duplicateValues" dxfId="4326" priority="3760" stopIfTrue="1"/>
  </conditionalFormatting>
  <conditionalFormatting sqref="O911 O905:O908">
    <cfRule type="duplicateValues" dxfId="4325" priority="3754" stopIfTrue="1"/>
  </conditionalFormatting>
  <conditionalFormatting sqref="O931">
    <cfRule type="duplicateValues" dxfId="4324" priority="3753" stopIfTrue="1"/>
  </conditionalFormatting>
  <conditionalFormatting sqref="O1210">
    <cfRule type="duplicateValues" dxfId="4323" priority="3750" stopIfTrue="1"/>
  </conditionalFormatting>
  <conditionalFormatting sqref="O1242:O1243">
    <cfRule type="duplicateValues" dxfId="4322" priority="3748" stopIfTrue="1"/>
  </conditionalFormatting>
  <conditionalFormatting sqref="O1315">
    <cfRule type="duplicateValues" dxfId="4321" priority="3747" stopIfTrue="1"/>
  </conditionalFormatting>
  <conditionalFormatting sqref="O1456">
    <cfRule type="duplicateValues" dxfId="4320" priority="3736" stopIfTrue="1"/>
  </conditionalFormatting>
  <conditionalFormatting sqref="O1483">
    <cfRule type="duplicateValues" dxfId="4319" priority="3731" stopIfTrue="1"/>
  </conditionalFormatting>
  <conditionalFormatting sqref="O1457">
    <cfRule type="duplicateValues" dxfId="4318" priority="3730" stopIfTrue="1"/>
  </conditionalFormatting>
  <conditionalFormatting sqref="O1635">
    <cfRule type="duplicateValues" dxfId="4317" priority="3729" stopIfTrue="1"/>
  </conditionalFormatting>
  <conditionalFormatting sqref="O586:O587">
    <cfRule type="duplicateValues" dxfId="4316" priority="3628" stopIfTrue="1"/>
    <cfRule type="duplicateValues" dxfId="4315" priority="3629" stopIfTrue="1"/>
  </conditionalFormatting>
  <conditionalFormatting sqref="O586:O587">
    <cfRule type="duplicateValues" dxfId="4314" priority="3627" stopIfTrue="1"/>
  </conditionalFormatting>
  <conditionalFormatting sqref="B132">
    <cfRule type="duplicateValues" dxfId="4313" priority="3384" stopIfTrue="1"/>
    <cfRule type="duplicateValues" dxfId="4312" priority="3385" stopIfTrue="1"/>
  </conditionalFormatting>
  <conditionalFormatting sqref="B132">
    <cfRule type="duplicateValues" dxfId="4311" priority="3383" stopIfTrue="1"/>
  </conditionalFormatting>
  <conditionalFormatting sqref="O1484">
    <cfRule type="duplicateValues" dxfId="4310" priority="3319" stopIfTrue="1"/>
  </conditionalFormatting>
  <conditionalFormatting sqref="O596">
    <cfRule type="duplicateValues" dxfId="4309" priority="3137" stopIfTrue="1"/>
    <cfRule type="duplicateValues" dxfId="4308" priority="3138" stopIfTrue="1"/>
  </conditionalFormatting>
  <conditionalFormatting sqref="O596">
    <cfRule type="duplicateValues" dxfId="4307" priority="3136" stopIfTrue="1"/>
  </conditionalFormatting>
  <conditionalFormatting sqref="O592">
    <cfRule type="duplicateValues" dxfId="4306" priority="3125" stopIfTrue="1"/>
    <cfRule type="duplicateValues" dxfId="4305" priority="3126" stopIfTrue="1"/>
  </conditionalFormatting>
  <conditionalFormatting sqref="O592">
    <cfRule type="duplicateValues" dxfId="4304" priority="3124" stopIfTrue="1"/>
  </conditionalFormatting>
  <conditionalFormatting sqref="O1434">
    <cfRule type="duplicateValues" dxfId="4303" priority="16268" stopIfTrue="1"/>
  </conditionalFormatting>
  <conditionalFormatting sqref="O797">
    <cfRule type="duplicateValues" dxfId="4302" priority="17296" stopIfTrue="1"/>
  </conditionalFormatting>
  <conditionalFormatting sqref="O538">
    <cfRule type="duplicateValues" dxfId="4301" priority="20582" stopIfTrue="1"/>
  </conditionalFormatting>
  <conditionalFormatting sqref="O1609 O1603">
    <cfRule type="duplicateValues" dxfId="4300" priority="3110" stopIfTrue="1"/>
    <cfRule type="duplicateValues" dxfId="4299" priority="3111" stopIfTrue="1"/>
  </conditionalFormatting>
  <conditionalFormatting sqref="O1609 O1603">
    <cfRule type="duplicateValues" dxfId="4298" priority="3109" stopIfTrue="1"/>
  </conditionalFormatting>
  <conditionalFormatting sqref="O588">
    <cfRule type="duplicateValues" dxfId="4297" priority="34942" stopIfTrue="1"/>
    <cfRule type="duplicateValues" dxfId="4296" priority="34943" stopIfTrue="1"/>
  </conditionalFormatting>
  <conditionalFormatting sqref="O588">
    <cfRule type="duplicateValues" dxfId="4295" priority="34944" stopIfTrue="1"/>
  </conditionalFormatting>
  <conditionalFormatting sqref="O503">
    <cfRule type="duplicateValues" dxfId="4294" priority="36423" stopIfTrue="1"/>
  </conditionalFormatting>
  <conditionalFormatting sqref="O96:O97 O5 O89">
    <cfRule type="duplicateValues" dxfId="4293" priority="46960" stopIfTrue="1"/>
  </conditionalFormatting>
  <conditionalFormatting sqref="O92">
    <cfRule type="duplicateValues" dxfId="4292" priority="50914" stopIfTrue="1"/>
  </conditionalFormatting>
  <conditionalFormatting sqref="O135">
    <cfRule type="duplicateValues" dxfId="4291" priority="51704" stopIfTrue="1"/>
  </conditionalFormatting>
  <conditionalFormatting sqref="O127">
    <cfRule type="duplicateValues" dxfId="4290" priority="51861" stopIfTrue="1"/>
  </conditionalFormatting>
  <conditionalFormatting sqref="O1129">
    <cfRule type="duplicateValues" dxfId="4289" priority="67013" stopIfTrue="1"/>
  </conditionalFormatting>
  <conditionalFormatting sqref="O1289">
    <cfRule type="duplicateValues" dxfId="4288" priority="69450" stopIfTrue="1"/>
  </conditionalFormatting>
  <conditionalFormatting sqref="O1671">
    <cfRule type="duplicateValues" dxfId="4287" priority="2742" stopIfTrue="1"/>
  </conditionalFormatting>
  <conditionalFormatting sqref="O1679">
    <cfRule type="duplicateValues" dxfId="4286" priority="72244" stopIfTrue="1"/>
  </conditionalFormatting>
  <conditionalFormatting sqref="O1698:O1699 O1695">
    <cfRule type="duplicateValues" dxfId="4285" priority="2737" stopIfTrue="1"/>
  </conditionalFormatting>
  <conditionalFormatting sqref="O1442">
    <cfRule type="duplicateValues" dxfId="4284" priority="81938" stopIfTrue="1"/>
  </conditionalFormatting>
  <conditionalFormatting sqref="O1854:O1855">
    <cfRule type="duplicateValues" dxfId="4283" priority="2545" stopIfTrue="1"/>
    <cfRule type="duplicateValues" dxfId="4282" priority="2546" stopIfTrue="1"/>
  </conditionalFormatting>
  <conditionalFormatting sqref="O1854:O1855">
    <cfRule type="duplicateValues" dxfId="4281" priority="2544" stopIfTrue="1"/>
  </conditionalFormatting>
  <conditionalFormatting sqref="O1856:O1857">
    <cfRule type="duplicateValues" dxfId="4280" priority="2542" stopIfTrue="1"/>
    <cfRule type="duplicateValues" dxfId="4279" priority="2543" stopIfTrue="1"/>
  </conditionalFormatting>
  <conditionalFormatting sqref="O1856:O1857">
    <cfRule type="duplicateValues" dxfId="4278" priority="2541" stopIfTrue="1"/>
  </conditionalFormatting>
  <conditionalFormatting sqref="O1990:O1991">
    <cfRule type="duplicateValues" dxfId="4277" priority="2540" stopIfTrue="1"/>
  </conditionalFormatting>
  <conditionalFormatting sqref="O1974:O1975">
    <cfRule type="duplicateValues" dxfId="4276" priority="2539" stopIfTrue="1"/>
  </conditionalFormatting>
  <conditionalFormatting sqref="O2354">
    <cfRule type="duplicateValues" dxfId="4275" priority="2503" stopIfTrue="1"/>
    <cfRule type="duplicateValues" dxfId="4274" priority="2504" stopIfTrue="1"/>
  </conditionalFormatting>
  <conditionalFormatting sqref="O2354">
    <cfRule type="duplicateValues" dxfId="4273" priority="2502" stopIfTrue="1"/>
  </conditionalFormatting>
  <conditionalFormatting sqref="O2116">
    <cfRule type="duplicateValues" dxfId="4272" priority="2372" stopIfTrue="1"/>
    <cfRule type="duplicateValues" dxfId="4271" priority="2373" stopIfTrue="1"/>
  </conditionalFormatting>
  <conditionalFormatting sqref="O2116">
    <cfRule type="duplicateValues" dxfId="4270" priority="2371" stopIfTrue="1"/>
  </conditionalFormatting>
  <conditionalFormatting sqref="C2429:C2430">
    <cfRule type="duplicateValues" dxfId="4269" priority="2190" stopIfTrue="1"/>
  </conditionalFormatting>
  <conditionalFormatting sqref="A11">
    <cfRule type="duplicateValues" dxfId="4268" priority="86751" stopIfTrue="1"/>
    <cfRule type="duplicateValues" dxfId="4267" priority="86752" stopIfTrue="1"/>
  </conditionalFormatting>
  <conditionalFormatting sqref="A11">
    <cfRule type="duplicateValues" dxfId="4266" priority="86753" stopIfTrue="1"/>
  </conditionalFormatting>
  <conditionalFormatting sqref="A616">
    <cfRule type="duplicateValues" dxfId="4265" priority="86766" stopIfTrue="1"/>
    <cfRule type="duplicateValues" dxfId="4264" priority="86767" stopIfTrue="1"/>
  </conditionalFormatting>
  <conditionalFormatting sqref="A616">
    <cfRule type="duplicateValues" dxfId="4263" priority="86768" stopIfTrue="1"/>
  </conditionalFormatting>
  <conditionalFormatting sqref="A626">
    <cfRule type="duplicateValues" dxfId="4262" priority="86781" stopIfTrue="1"/>
    <cfRule type="duplicateValues" dxfId="4261" priority="86782" stopIfTrue="1"/>
  </conditionalFormatting>
  <conditionalFormatting sqref="A626">
    <cfRule type="duplicateValues" dxfId="4260" priority="86783" stopIfTrue="1"/>
  </conditionalFormatting>
  <conditionalFormatting sqref="A627">
    <cfRule type="duplicateValues" dxfId="4259" priority="86784" stopIfTrue="1"/>
    <cfRule type="duplicateValues" dxfId="4258" priority="86785" stopIfTrue="1"/>
  </conditionalFormatting>
  <conditionalFormatting sqref="A627">
    <cfRule type="duplicateValues" dxfId="4257" priority="86786" stopIfTrue="1"/>
  </conditionalFormatting>
  <conditionalFormatting sqref="A628">
    <cfRule type="duplicateValues" dxfId="4256" priority="86787" stopIfTrue="1"/>
    <cfRule type="duplicateValues" dxfId="4255" priority="86788" stopIfTrue="1"/>
  </conditionalFormatting>
  <conditionalFormatting sqref="A628">
    <cfRule type="duplicateValues" dxfId="4254" priority="86789" stopIfTrue="1"/>
  </conditionalFormatting>
  <conditionalFormatting sqref="A629">
    <cfRule type="duplicateValues" dxfId="4253" priority="86790" stopIfTrue="1"/>
    <cfRule type="duplicateValues" dxfId="4252" priority="86791" stopIfTrue="1"/>
  </conditionalFormatting>
  <conditionalFormatting sqref="A629">
    <cfRule type="duplicateValues" dxfId="4251" priority="86792" stopIfTrue="1"/>
  </conditionalFormatting>
  <conditionalFormatting sqref="A630">
    <cfRule type="duplicateValues" dxfId="4250" priority="86793" stopIfTrue="1"/>
    <cfRule type="duplicateValues" dxfId="4249" priority="86794" stopIfTrue="1"/>
  </conditionalFormatting>
  <conditionalFormatting sqref="A630">
    <cfRule type="duplicateValues" dxfId="4248" priority="86795" stopIfTrue="1"/>
  </conditionalFormatting>
  <conditionalFormatting sqref="A636">
    <cfRule type="duplicateValues" dxfId="4247" priority="86799" stopIfTrue="1"/>
    <cfRule type="duplicateValues" dxfId="4246" priority="86800" stopIfTrue="1"/>
  </conditionalFormatting>
  <conditionalFormatting sqref="A636">
    <cfRule type="duplicateValues" dxfId="4245" priority="86801" stopIfTrue="1"/>
  </conditionalFormatting>
  <conditionalFormatting sqref="A637">
    <cfRule type="duplicateValues" dxfId="4244" priority="86802" stopIfTrue="1"/>
    <cfRule type="duplicateValues" dxfId="4243" priority="86803" stopIfTrue="1"/>
  </conditionalFormatting>
  <conditionalFormatting sqref="A637">
    <cfRule type="duplicateValues" dxfId="4242" priority="86804" stopIfTrue="1"/>
  </conditionalFormatting>
  <conditionalFormatting sqref="A639">
    <cfRule type="duplicateValues" dxfId="4241" priority="86805" stopIfTrue="1"/>
    <cfRule type="duplicateValues" dxfId="4240" priority="86806" stopIfTrue="1"/>
  </conditionalFormatting>
  <conditionalFormatting sqref="A639">
    <cfRule type="duplicateValues" dxfId="4239" priority="86807" stopIfTrue="1"/>
  </conditionalFormatting>
  <conditionalFormatting sqref="A640">
    <cfRule type="duplicateValues" dxfId="4238" priority="86814" stopIfTrue="1"/>
    <cfRule type="duplicateValues" dxfId="4237" priority="86815" stopIfTrue="1"/>
  </conditionalFormatting>
  <conditionalFormatting sqref="A640">
    <cfRule type="duplicateValues" dxfId="4236" priority="86816" stopIfTrue="1"/>
  </conditionalFormatting>
  <conditionalFormatting sqref="A644">
    <cfRule type="duplicateValues" dxfId="4235" priority="86820" stopIfTrue="1"/>
    <cfRule type="duplicateValues" dxfId="4234" priority="86821" stopIfTrue="1"/>
  </conditionalFormatting>
  <conditionalFormatting sqref="A644">
    <cfRule type="duplicateValues" dxfId="4233" priority="86822" stopIfTrue="1"/>
  </conditionalFormatting>
  <conditionalFormatting sqref="A642:A643">
    <cfRule type="duplicateValues" dxfId="4232" priority="86823" stopIfTrue="1"/>
    <cfRule type="duplicateValues" dxfId="4231" priority="86824" stopIfTrue="1"/>
  </conditionalFormatting>
  <conditionalFormatting sqref="A642:A643">
    <cfRule type="duplicateValues" dxfId="4230" priority="86825" stopIfTrue="1"/>
  </conditionalFormatting>
  <conditionalFormatting sqref="A650">
    <cfRule type="duplicateValues" dxfId="4229" priority="86826" stopIfTrue="1"/>
    <cfRule type="duplicateValues" dxfId="4228" priority="86827" stopIfTrue="1"/>
  </conditionalFormatting>
  <conditionalFormatting sqref="A650">
    <cfRule type="duplicateValues" dxfId="4227" priority="86828" stopIfTrue="1"/>
  </conditionalFormatting>
  <conditionalFormatting sqref="A651">
    <cfRule type="duplicateValues" dxfId="4226" priority="86829" stopIfTrue="1"/>
    <cfRule type="duplicateValues" dxfId="4225" priority="86830" stopIfTrue="1"/>
  </conditionalFormatting>
  <conditionalFormatting sqref="A651">
    <cfRule type="duplicateValues" dxfId="4224" priority="86831" stopIfTrue="1"/>
  </conditionalFormatting>
  <conditionalFormatting sqref="A652">
    <cfRule type="duplicateValues" dxfId="4223" priority="86832" stopIfTrue="1"/>
    <cfRule type="duplicateValues" dxfId="4222" priority="86833" stopIfTrue="1"/>
  </conditionalFormatting>
  <conditionalFormatting sqref="A652">
    <cfRule type="duplicateValues" dxfId="4221" priority="86834" stopIfTrue="1"/>
  </conditionalFormatting>
  <conditionalFormatting sqref="A653">
    <cfRule type="duplicateValues" dxfId="4220" priority="86838" stopIfTrue="1"/>
    <cfRule type="duplicateValues" dxfId="4219" priority="86839" stopIfTrue="1"/>
  </conditionalFormatting>
  <conditionalFormatting sqref="A653">
    <cfRule type="duplicateValues" dxfId="4218" priority="86840" stopIfTrue="1"/>
  </conditionalFormatting>
  <conditionalFormatting sqref="A654">
    <cfRule type="duplicateValues" dxfId="4217" priority="86844" stopIfTrue="1"/>
    <cfRule type="duplicateValues" dxfId="4216" priority="86845" stopIfTrue="1"/>
  </conditionalFormatting>
  <conditionalFormatting sqref="A654">
    <cfRule type="duplicateValues" dxfId="4215" priority="86846" stopIfTrue="1"/>
  </conditionalFormatting>
  <conditionalFormatting sqref="A655:A656">
    <cfRule type="duplicateValues" dxfId="4214" priority="86847" stopIfTrue="1"/>
    <cfRule type="duplicateValues" dxfId="4213" priority="86848" stopIfTrue="1"/>
  </conditionalFormatting>
  <conditionalFormatting sqref="A655:A656">
    <cfRule type="duplicateValues" dxfId="4212" priority="86849" stopIfTrue="1"/>
  </conditionalFormatting>
  <conditionalFormatting sqref="A657">
    <cfRule type="duplicateValues" dxfId="4211" priority="86850" stopIfTrue="1"/>
    <cfRule type="duplicateValues" dxfId="4210" priority="86851" stopIfTrue="1"/>
  </conditionalFormatting>
  <conditionalFormatting sqref="A657">
    <cfRule type="duplicateValues" dxfId="4209" priority="86852" stopIfTrue="1"/>
  </conditionalFormatting>
  <conditionalFormatting sqref="A658">
    <cfRule type="duplicateValues" dxfId="4208" priority="86853" stopIfTrue="1"/>
    <cfRule type="duplicateValues" dxfId="4207" priority="86854" stopIfTrue="1"/>
  </conditionalFormatting>
  <conditionalFormatting sqref="A658">
    <cfRule type="duplicateValues" dxfId="4206" priority="86855" stopIfTrue="1"/>
  </conditionalFormatting>
  <conditionalFormatting sqref="A681">
    <cfRule type="duplicateValues" dxfId="4205" priority="86865" stopIfTrue="1"/>
    <cfRule type="duplicateValues" dxfId="4204" priority="86866" stopIfTrue="1"/>
  </conditionalFormatting>
  <conditionalFormatting sqref="A681">
    <cfRule type="duplicateValues" dxfId="4203" priority="86867" stopIfTrue="1"/>
  </conditionalFormatting>
  <conditionalFormatting sqref="A682">
    <cfRule type="duplicateValues" dxfId="4202" priority="86871" stopIfTrue="1"/>
    <cfRule type="duplicateValues" dxfId="4201" priority="86872" stopIfTrue="1"/>
  </conditionalFormatting>
  <conditionalFormatting sqref="A682">
    <cfRule type="duplicateValues" dxfId="4200" priority="86873" stopIfTrue="1"/>
  </conditionalFormatting>
  <conditionalFormatting sqref="A683">
    <cfRule type="duplicateValues" dxfId="4199" priority="86874" stopIfTrue="1"/>
    <cfRule type="duplicateValues" dxfId="4198" priority="86875" stopIfTrue="1"/>
  </conditionalFormatting>
  <conditionalFormatting sqref="A683">
    <cfRule type="duplicateValues" dxfId="4197" priority="86876" stopIfTrue="1"/>
  </conditionalFormatting>
  <conditionalFormatting sqref="A684">
    <cfRule type="duplicateValues" dxfId="4196" priority="86877" stopIfTrue="1"/>
    <cfRule type="duplicateValues" dxfId="4195" priority="86878" stopIfTrue="1"/>
  </conditionalFormatting>
  <conditionalFormatting sqref="A684">
    <cfRule type="duplicateValues" dxfId="4194" priority="86879" stopIfTrue="1"/>
  </conditionalFormatting>
  <conditionalFormatting sqref="A685">
    <cfRule type="duplicateValues" dxfId="4193" priority="86880" stopIfTrue="1"/>
    <cfRule type="duplicateValues" dxfId="4192" priority="86881" stopIfTrue="1"/>
  </conditionalFormatting>
  <conditionalFormatting sqref="A685">
    <cfRule type="duplicateValues" dxfId="4191" priority="86882" stopIfTrue="1"/>
  </conditionalFormatting>
  <conditionalFormatting sqref="A686">
    <cfRule type="duplicateValues" dxfId="4190" priority="86883" stopIfTrue="1"/>
    <cfRule type="duplicateValues" dxfId="4189" priority="86884" stopIfTrue="1"/>
  </conditionalFormatting>
  <conditionalFormatting sqref="A686">
    <cfRule type="duplicateValues" dxfId="4188" priority="86885" stopIfTrue="1"/>
  </conditionalFormatting>
  <conditionalFormatting sqref="A687">
    <cfRule type="duplicateValues" dxfId="4187" priority="86889" stopIfTrue="1"/>
    <cfRule type="duplicateValues" dxfId="4186" priority="86890" stopIfTrue="1"/>
  </conditionalFormatting>
  <conditionalFormatting sqref="A687">
    <cfRule type="duplicateValues" dxfId="4185" priority="86891" stopIfTrue="1"/>
  </conditionalFormatting>
  <conditionalFormatting sqref="A688">
    <cfRule type="duplicateValues" dxfId="4184" priority="86892" stopIfTrue="1"/>
    <cfRule type="duplicateValues" dxfId="4183" priority="86893" stopIfTrue="1"/>
  </conditionalFormatting>
  <conditionalFormatting sqref="A688">
    <cfRule type="duplicateValues" dxfId="4182" priority="86894" stopIfTrue="1"/>
  </conditionalFormatting>
  <conditionalFormatting sqref="A691:A692">
    <cfRule type="duplicateValues" dxfId="4181" priority="86907" stopIfTrue="1"/>
    <cfRule type="duplicateValues" dxfId="4180" priority="86908" stopIfTrue="1"/>
  </conditionalFormatting>
  <conditionalFormatting sqref="A691:A692">
    <cfRule type="duplicateValues" dxfId="4179" priority="86911" stopIfTrue="1"/>
  </conditionalFormatting>
  <conditionalFormatting sqref="A694">
    <cfRule type="duplicateValues" dxfId="4178" priority="86922" stopIfTrue="1"/>
    <cfRule type="duplicateValues" dxfId="4177" priority="86923" stopIfTrue="1"/>
  </conditionalFormatting>
  <conditionalFormatting sqref="A694">
    <cfRule type="duplicateValues" dxfId="4176" priority="86924" stopIfTrue="1"/>
  </conditionalFormatting>
  <conditionalFormatting sqref="A695">
    <cfRule type="duplicateValues" dxfId="4175" priority="86925" stopIfTrue="1"/>
    <cfRule type="duplicateValues" dxfId="4174" priority="86926" stopIfTrue="1"/>
  </conditionalFormatting>
  <conditionalFormatting sqref="A695">
    <cfRule type="duplicateValues" dxfId="4173" priority="86927" stopIfTrue="1"/>
  </conditionalFormatting>
  <conditionalFormatting sqref="A696">
    <cfRule type="duplicateValues" dxfId="4172" priority="86931" stopIfTrue="1"/>
    <cfRule type="duplicateValues" dxfId="4171" priority="86932" stopIfTrue="1"/>
  </conditionalFormatting>
  <conditionalFormatting sqref="A696">
    <cfRule type="duplicateValues" dxfId="4170" priority="86933" stopIfTrue="1"/>
  </conditionalFormatting>
  <conditionalFormatting sqref="A697">
    <cfRule type="duplicateValues" dxfId="4169" priority="86934" stopIfTrue="1"/>
    <cfRule type="duplicateValues" dxfId="4168" priority="86935" stopIfTrue="1"/>
  </conditionalFormatting>
  <conditionalFormatting sqref="A697">
    <cfRule type="duplicateValues" dxfId="4167" priority="86936" stopIfTrue="1"/>
  </conditionalFormatting>
  <conditionalFormatting sqref="A698">
    <cfRule type="duplicateValues" dxfId="4166" priority="86937" stopIfTrue="1"/>
    <cfRule type="duplicateValues" dxfId="4165" priority="86938" stopIfTrue="1"/>
  </conditionalFormatting>
  <conditionalFormatting sqref="A698">
    <cfRule type="duplicateValues" dxfId="4164" priority="86939" stopIfTrue="1"/>
  </conditionalFormatting>
  <conditionalFormatting sqref="A699">
    <cfRule type="duplicateValues" dxfId="4163" priority="86940" stopIfTrue="1"/>
    <cfRule type="duplicateValues" dxfId="4162" priority="86941" stopIfTrue="1"/>
  </conditionalFormatting>
  <conditionalFormatting sqref="A699">
    <cfRule type="duplicateValues" dxfId="4161" priority="86942" stopIfTrue="1"/>
  </conditionalFormatting>
  <conditionalFormatting sqref="A813">
    <cfRule type="duplicateValues" dxfId="4160" priority="86955" stopIfTrue="1"/>
    <cfRule type="duplicateValues" dxfId="4159" priority="86956" stopIfTrue="1"/>
  </conditionalFormatting>
  <conditionalFormatting sqref="A813">
    <cfRule type="duplicateValues" dxfId="4158" priority="86957" stopIfTrue="1"/>
  </conditionalFormatting>
  <conditionalFormatting sqref="A814">
    <cfRule type="duplicateValues" dxfId="4157" priority="86958" stopIfTrue="1"/>
    <cfRule type="duplicateValues" dxfId="4156" priority="86959" stopIfTrue="1"/>
  </conditionalFormatting>
  <conditionalFormatting sqref="A814">
    <cfRule type="duplicateValues" dxfId="4155" priority="86960" stopIfTrue="1"/>
  </conditionalFormatting>
  <conditionalFormatting sqref="A815">
    <cfRule type="duplicateValues" dxfId="4154" priority="86961" stopIfTrue="1"/>
    <cfRule type="duplicateValues" dxfId="4153" priority="86962" stopIfTrue="1"/>
  </conditionalFormatting>
  <conditionalFormatting sqref="A815">
    <cfRule type="duplicateValues" dxfId="4152" priority="86963" stopIfTrue="1"/>
  </conditionalFormatting>
  <conditionalFormatting sqref="A816">
    <cfRule type="duplicateValues" dxfId="4151" priority="86964" stopIfTrue="1"/>
    <cfRule type="duplicateValues" dxfId="4150" priority="86965" stopIfTrue="1"/>
  </conditionalFormatting>
  <conditionalFormatting sqref="A816">
    <cfRule type="duplicateValues" dxfId="4149" priority="86966" stopIfTrue="1"/>
  </conditionalFormatting>
  <conditionalFormatting sqref="A844">
    <cfRule type="duplicateValues" dxfId="4148" priority="87037" stopIfTrue="1"/>
    <cfRule type="duplicateValues" dxfId="4147" priority="87038" stopIfTrue="1"/>
  </conditionalFormatting>
  <conditionalFormatting sqref="A844">
    <cfRule type="duplicateValues" dxfId="4146" priority="87039" stopIfTrue="1"/>
  </conditionalFormatting>
  <conditionalFormatting sqref="A845">
    <cfRule type="duplicateValues" dxfId="4145" priority="87043" stopIfTrue="1"/>
    <cfRule type="duplicateValues" dxfId="4144" priority="87044" stopIfTrue="1"/>
  </conditionalFormatting>
  <conditionalFormatting sqref="A845">
    <cfRule type="duplicateValues" dxfId="4143" priority="87045" stopIfTrue="1"/>
  </conditionalFormatting>
  <conditionalFormatting sqref="A847">
    <cfRule type="duplicateValues" dxfId="4142" priority="87052" stopIfTrue="1"/>
    <cfRule type="duplicateValues" dxfId="4141" priority="87053" stopIfTrue="1"/>
  </conditionalFormatting>
  <conditionalFormatting sqref="A847">
    <cfRule type="duplicateValues" dxfId="4140" priority="87054" stopIfTrue="1"/>
  </conditionalFormatting>
  <conditionalFormatting sqref="A790">
    <cfRule type="duplicateValues" dxfId="4139" priority="87055" stopIfTrue="1"/>
    <cfRule type="duplicateValues" dxfId="4138" priority="87056" stopIfTrue="1"/>
  </conditionalFormatting>
  <conditionalFormatting sqref="A790">
    <cfRule type="duplicateValues" dxfId="4137" priority="87057" stopIfTrue="1"/>
  </conditionalFormatting>
  <conditionalFormatting sqref="A793">
    <cfRule type="duplicateValues" dxfId="4136" priority="87073" stopIfTrue="1"/>
    <cfRule type="duplicateValues" dxfId="4135" priority="87074" stopIfTrue="1"/>
  </conditionalFormatting>
  <conditionalFormatting sqref="A793">
    <cfRule type="duplicateValues" dxfId="4134" priority="87075" stopIfTrue="1"/>
  </conditionalFormatting>
  <conditionalFormatting sqref="A901">
    <cfRule type="duplicateValues" dxfId="4133" priority="87076" stopIfTrue="1"/>
    <cfRule type="duplicateValues" dxfId="4132" priority="87077" stopIfTrue="1"/>
  </conditionalFormatting>
  <conditionalFormatting sqref="A901">
    <cfRule type="duplicateValues" dxfId="4131" priority="87078" stopIfTrue="1"/>
  </conditionalFormatting>
  <conditionalFormatting sqref="A921:A923">
    <cfRule type="duplicateValues" dxfId="4130" priority="87082" stopIfTrue="1"/>
    <cfRule type="duplicateValues" dxfId="4129" priority="87083" stopIfTrue="1"/>
  </conditionalFormatting>
  <conditionalFormatting sqref="A921:A923">
    <cfRule type="duplicateValues" dxfId="4128" priority="87084" stopIfTrue="1"/>
  </conditionalFormatting>
  <conditionalFormatting sqref="A924:A926">
    <cfRule type="duplicateValues" dxfId="4127" priority="87085" stopIfTrue="1"/>
    <cfRule type="duplicateValues" dxfId="4126" priority="87086" stopIfTrue="1"/>
  </conditionalFormatting>
  <conditionalFormatting sqref="A924:A926">
    <cfRule type="duplicateValues" dxfId="4125" priority="87087" stopIfTrue="1"/>
  </conditionalFormatting>
  <conditionalFormatting sqref="A887">
    <cfRule type="duplicateValues" dxfId="4124" priority="87088" stopIfTrue="1"/>
    <cfRule type="duplicateValues" dxfId="4123" priority="87089" stopIfTrue="1"/>
  </conditionalFormatting>
  <conditionalFormatting sqref="A887">
    <cfRule type="duplicateValues" dxfId="4122" priority="87090" stopIfTrue="1"/>
  </conditionalFormatting>
  <conditionalFormatting sqref="A888 A927:A928 A884:A886">
    <cfRule type="duplicateValues" dxfId="4121" priority="87091" stopIfTrue="1"/>
    <cfRule type="duplicateValues" dxfId="4120" priority="87092" stopIfTrue="1"/>
  </conditionalFormatting>
  <conditionalFormatting sqref="A888 A927:A928 A884:A886">
    <cfRule type="duplicateValues" dxfId="4119" priority="87095" stopIfTrue="1"/>
  </conditionalFormatting>
  <conditionalFormatting sqref="A1025">
    <cfRule type="duplicateValues" dxfId="4118" priority="87109" stopIfTrue="1"/>
    <cfRule type="duplicateValues" dxfId="4117" priority="87110" stopIfTrue="1"/>
  </conditionalFormatting>
  <conditionalFormatting sqref="A1025">
    <cfRule type="duplicateValues" dxfId="4116" priority="87111" stopIfTrue="1"/>
  </conditionalFormatting>
  <conditionalFormatting sqref="A1029">
    <cfRule type="duplicateValues" dxfId="4115" priority="87112" stopIfTrue="1"/>
    <cfRule type="duplicateValues" dxfId="4114" priority="87113" stopIfTrue="1"/>
  </conditionalFormatting>
  <conditionalFormatting sqref="A1029">
    <cfRule type="duplicateValues" dxfId="4113" priority="87114" stopIfTrue="1"/>
  </conditionalFormatting>
  <conditionalFormatting sqref="A1028">
    <cfRule type="duplicateValues" dxfId="4112" priority="87115" stopIfTrue="1"/>
    <cfRule type="duplicateValues" dxfId="4111" priority="87116" stopIfTrue="1"/>
  </conditionalFormatting>
  <conditionalFormatting sqref="A1028">
    <cfRule type="duplicateValues" dxfId="4110" priority="87117" stopIfTrue="1"/>
  </conditionalFormatting>
  <conditionalFormatting sqref="A1030">
    <cfRule type="duplicateValues" dxfId="4109" priority="87118" stopIfTrue="1"/>
    <cfRule type="duplicateValues" dxfId="4108" priority="87119" stopIfTrue="1"/>
  </conditionalFormatting>
  <conditionalFormatting sqref="A1030">
    <cfRule type="duplicateValues" dxfId="4107" priority="87120" stopIfTrue="1"/>
  </conditionalFormatting>
  <conditionalFormatting sqref="A1033">
    <cfRule type="duplicateValues" dxfId="4106" priority="87121" stopIfTrue="1"/>
    <cfRule type="duplicateValues" dxfId="4105" priority="87122" stopIfTrue="1"/>
  </conditionalFormatting>
  <conditionalFormatting sqref="A1033">
    <cfRule type="duplicateValues" dxfId="4104" priority="87123" stopIfTrue="1"/>
  </conditionalFormatting>
  <conditionalFormatting sqref="A1050">
    <cfRule type="duplicateValues" dxfId="4103" priority="87133" stopIfTrue="1"/>
    <cfRule type="duplicateValues" dxfId="4102" priority="87134" stopIfTrue="1"/>
  </conditionalFormatting>
  <conditionalFormatting sqref="A1050">
    <cfRule type="duplicateValues" dxfId="4101" priority="87135" stopIfTrue="1"/>
  </conditionalFormatting>
  <conditionalFormatting sqref="A1051">
    <cfRule type="duplicateValues" dxfId="4100" priority="87136" stopIfTrue="1"/>
    <cfRule type="duplicateValues" dxfId="4099" priority="87137" stopIfTrue="1"/>
  </conditionalFormatting>
  <conditionalFormatting sqref="A1051">
    <cfRule type="duplicateValues" dxfId="4098" priority="87138" stopIfTrue="1"/>
  </conditionalFormatting>
  <conditionalFormatting sqref="A1109">
    <cfRule type="duplicateValues" dxfId="4097" priority="87139" stopIfTrue="1"/>
    <cfRule type="duplicateValues" dxfId="4096" priority="87140" stopIfTrue="1"/>
  </conditionalFormatting>
  <conditionalFormatting sqref="A1109">
    <cfRule type="duplicateValues" dxfId="4095" priority="87141" stopIfTrue="1"/>
  </conditionalFormatting>
  <conditionalFormatting sqref="A1065">
    <cfRule type="duplicateValues" dxfId="4094" priority="87142" stopIfTrue="1"/>
    <cfRule type="duplicateValues" dxfId="4093" priority="87143" stopIfTrue="1"/>
  </conditionalFormatting>
  <conditionalFormatting sqref="A1065">
    <cfRule type="duplicateValues" dxfId="4092" priority="87144" stopIfTrue="1"/>
  </conditionalFormatting>
  <conditionalFormatting sqref="A1066:A1068 A1060:A1061">
    <cfRule type="duplicateValues" dxfId="4091" priority="87145" stopIfTrue="1"/>
    <cfRule type="duplicateValues" dxfId="4090" priority="87146" stopIfTrue="1"/>
  </conditionalFormatting>
  <conditionalFormatting sqref="A1066:A1068 A1060:A1061">
    <cfRule type="duplicateValues" dxfId="4089" priority="87149" stopIfTrue="1"/>
  </conditionalFormatting>
  <conditionalFormatting sqref="A1069:A1070">
    <cfRule type="duplicateValues" dxfId="4088" priority="87151" stopIfTrue="1"/>
    <cfRule type="duplicateValues" dxfId="4087" priority="87152" stopIfTrue="1"/>
  </conditionalFormatting>
  <conditionalFormatting sqref="A1069:A1070">
    <cfRule type="duplicateValues" dxfId="4086" priority="87153" stopIfTrue="1"/>
  </conditionalFormatting>
  <conditionalFormatting sqref="A1071 A823:A824">
    <cfRule type="duplicateValues" dxfId="4085" priority="87154" stopIfTrue="1"/>
    <cfRule type="duplicateValues" dxfId="4084" priority="87155" stopIfTrue="1"/>
  </conditionalFormatting>
  <conditionalFormatting sqref="A1071 A823:A824">
    <cfRule type="duplicateValues" dxfId="4083" priority="87156" stopIfTrue="1"/>
  </conditionalFormatting>
  <conditionalFormatting sqref="A1073">
    <cfRule type="duplicateValues" dxfId="4082" priority="87157" stopIfTrue="1"/>
    <cfRule type="duplicateValues" dxfId="4081" priority="87158" stopIfTrue="1"/>
  </conditionalFormatting>
  <conditionalFormatting sqref="A1073">
    <cfRule type="duplicateValues" dxfId="4080" priority="87159" stopIfTrue="1"/>
  </conditionalFormatting>
  <conditionalFormatting sqref="A1077">
    <cfRule type="duplicateValues" dxfId="4079" priority="87163" stopIfTrue="1"/>
    <cfRule type="duplicateValues" dxfId="4078" priority="87164" stopIfTrue="1"/>
  </conditionalFormatting>
  <conditionalFormatting sqref="A1077">
    <cfRule type="duplicateValues" dxfId="4077" priority="87165" stopIfTrue="1"/>
  </conditionalFormatting>
  <conditionalFormatting sqref="A1095">
    <cfRule type="duplicateValues" dxfId="4076" priority="87166" stopIfTrue="1"/>
    <cfRule type="duplicateValues" dxfId="4075" priority="87167" stopIfTrue="1"/>
  </conditionalFormatting>
  <conditionalFormatting sqref="A1095">
    <cfRule type="duplicateValues" dxfId="4074" priority="87168" stopIfTrue="1"/>
  </conditionalFormatting>
  <conditionalFormatting sqref="A1119">
    <cfRule type="duplicateValues" dxfId="4073" priority="87169" stopIfTrue="1"/>
    <cfRule type="duplicateValues" dxfId="4072" priority="87170" stopIfTrue="1"/>
  </conditionalFormatting>
  <conditionalFormatting sqref="A1119">
    <cfRule type="duplicateValues" dxfId="4071" priority="87171" stopIfTrue="1"/>
  </conditionalFormatting>
  <conditionalFormatting sqref="A1152">
    <cfRule type="duplicateValues" dxfId="4070" priority="87175" stopIfTrue="1"/>
    <cfRule type="duplicateValues" dxfId="4069" priority="87176" stopIfTrue="1"/>
  </conditionalFormatting>
  <conditionalFormatting sqref="A1152">
    <cfRule type="duplicateValues" dxfId="4068" priority="87177" stopIfTrue="1"/>
  </conditionalFormatting>
  <conditionalFormatting sqref="A1165">
    <cfRule type="duplicateValues" dxfId="4067" priority="87178" stopIfTrue="1"/>
    <cfRule type="duplicateValues" dxfId="4066" priority="87179" stopIfTrue="1"/>
  </conditionalFormatting>
  <conditionalFormatting sqref="A1165">
    <cfRule type="duplicateValues" dxfId="4065" priority="87180" stopIfTrue="1"/>
  </conditionalFormatting>
  <conditionalFormatting sqref="A1167">
    <cfRule type="duplicateValues" dxfId="4064" priority="87181" stopIfTrue="1"/>
    <cfRule type="duplicateValues" dxfId="4063" priority="87182" stopIfTrue="1"/>
  </conditionalFormatting>
  <conditionalFormatting sqref="A1167">
    <cfRule type="duplicateValues" dxfId="4062" priority="87183" stopIfTrue="1"/>
  </conditionalFormatting>
  <conditionalFormatting sqref="A1184">
    <cfRule type="duplicateValues" dxfId="4061" priority="87193" stopIfTrue="1"/>
    <cfRule type="duplicateValues" dxfId="4060" priority="87194" stopIfTrue="1"/>
  </conditionalFormatting>
  <conditionalFormatting sqref="A1184">
    <cfRule type="duplicateValues" dxfId="4059" priority="87195" stopIfTrue="1"/>
  </conditionalFormatting>
  <conditionalFormatting sqref="A224">
    <cfRule type="duplicateValues" dxfId="4058" priority="87211" stopIfTrue="1"/>
    <cfRule type="duplicateValues" dxfId="4057" priority="87212" stopIfTrue="1"/>
  </conditionalFormatting>
  <conditionalFormatting sqref="A224">
    <cfRule type="duplicateValues" dxfId="4056" priority="87213" stopIfTrue="1"/>
  </conditionalFormatting>
  <conditionalFormatting sqref="A1815">
    <cfRule type="duplicateValues" dxfId="4055" priority="87214" stopIfTrue="1"/>
    <cfRule type="duplicateValues" dxfId="4054" priority="87215" stopIfTrue="1"/>
  </conditionalFormatting>
  <conditionalFormatting sqref="A1815">
    <cfRule type="duplicateValues" dxfId="4053" priority="87218" stopIfTrue="1"/>
  </conditionalFormatting>
  <conditionalFormatting sqref="A1161">
    <cfRule type="duplicateValues" dxfId="4052" priority="87223" stopIfTrue="1"/>
    <cfRule type="duplicateValues" dxfId="4051" priority="87224" stopIfTrue="1"/>
  </conditionalFormatting>
  <conditionalFormatting sqref="A1161">
    <cfRule type="duplicateValues" dxfId="4050" priority="87225" stopIfTrue="1"/>
  </conditionalFormatting>
  <conditionalFormatting sqref="A439">
    <cfRule type="duplicateValues" dxfId="4049" priority="87229" stopIfTrue="1"/>
    <cfRule type="duplicateValues" dxfId="4048" priority="87230" stopIfTrue="1"/>
  </conditionalFormatting>
  <conditionalFormatting sqref="A439">
    <cfRule type="duplicateValues" dxfId="4047" priority="87231" stopIfTrue="1"/>
  </conditionalFormatting>
  <conditionalFormatting sqref="A535">
    <cfRule type="duplicateValues" dxfId="4046" priority="87232" stopIfTrue="1"/>
    <cfRule type="duplicateValues" dxfId="4045" priority="87233" stopIfTrue="1"/>
  </conditionalFormatting>
  <conditionalFormatting sqref="A535">
    <cfRule type="duplicateValues" dxfId="4044" priority="87234" stopIfTrue="1"/>
  </conditionalFormatting>
  <conditionalFormatting sqref="A489">
    <cfRule type="duplicateValues" dxfId="4043" priority="87235" stopIfTrue="1"/>
    <cfRule type="duplicateValues" dxfId="4042" priority="87236" stopIfTrue="1"/>
  </conditionalFormatting>
  <conditionalFormatting sqref="A489">
    <cfRule type="duplicateValues" dxfId="4041" priority="87237" stopIfTrue="1"/>
  </conditionalFormatting>
  <conditionalFormatting sqref="A543">
    <cfRule type="duplicateValues" dxfId="4040" priority="87238" stopIfTrue="1"/>
    <cfRule type="duplicateValues" dxfId="4039" priority="87239" stopIfTrue="1"/>
  </conditionalFormatting>
  <conditionalFormatting sqref="A543">
    <cfRule type="duplicateValues" dxfId="4038" priority="87240" stopIfTrue="1"/>
  </conditionalFormatting>
  <conditionalFormatting sqref="A544">
    <cfRule type="duplicateValues" dxfId="4037" priority="87241" stopIfTrue="1"/>
    <cfRule type="duplicateValues" dxfId="4036" priority="87242" stopIfTrue="1"/>
  </conditionalFormatting>
  <conditionalFormatting sqref="A544">
    <cfRule type="duplicateValues" dxfId="4035" priority="87243" stopIfTrue="1"/>
  </conditionalFormatting>
  <conditionalFormatting sqref="A545">
    <cfRule type="duplicateValues" dxfId="4034" priority="87244" stopIfTrue="1"/>
    <cfRule type="duplicateValues" dxfId="4033" priority="87245" stopIfTrue="1"/>
  </conditionalFormatting>
  <conditionalFormatting sqref="A545">
    <cfRule type="duplicateValues" dxfId="4032" priority="87246" stopIfTrue="1"/>
  </conditionalFormatting>
  <conditionalFormatting sqref="A491">
    <cfRule type="duplicateValues" dxfId="4031" priority="87247" stopIfTrue="1"/>
    <cfRule type="duplicateValues" dxfId="4030" priority="87248" stopIfTrue="1"/>
  </conditionalFormatting>
  <conditionalFormatting sqref="A491">
    <cfRule type="duplicateValues" dxfId="4029" priority="87249" stopIfTrue="1"/>
  </conditionalFormatting>
  <conditionalFormatting sqref="A635">
    <cfRule type="duplicateValues" dxfId="4028" priority="87250" stopIfTrue="1"/>
    <cfRule type="duplicateValues" dxfId="4027" priority="87251" stopIfTrue="1"/>
  </conditionalFormatting>
  <conditionalFormatting sqref="A635">
    <cfRule type="duplicateValues" dxfId="4026" priority="87252" stopIfTrue="1"/>
  </conditionalFormatting>
  <conditionalFormatting sqref="A765 A762">
    <cfRule type="duplicateValues" dxfId="4025" priority="87253" stopIfTrue="1"/>
    <cfRule type="duplicateValues" dxfId="4024" priority="87254" stopIfTrue="1"/>
  </conditionalFormatting>
  <conditionalFormatting sqref="A765 A762">
    <cfRule type="duplicateValues" dxfId="4023" priority="87257" stopIfTrue="1"/>
  </conditionalFormatting>
  <conditionalFormatting sqref="A766">
    <cfRule type="duplicateValues" dxfId="4022" priority="87259" stopIfTrue="1"/>
    <cfRule type="duplicateValues" dxfId="4021" priority="87260" stopIfTrue="1"/>
  </conditionalFormatting>
  <conditionalFormatting sqref="A766">
    <cfRule type="duplicateValues" dxfId="4020" priority="87261" stopIfTrue="1"/>
  </conditionalFormatting>
  <conditionalFormatting sqref="A968:A970 A963:A966">
    <cfRule type="duplicateValues" dxfId="4019" priority="87262" stopIfTrue="1"/>
    <cfRule type="duplicateValues" dxfId="4018" priority="87263" stopIfTrue="1"/>
  </conditionalFormatting>
  <conditionalFormatting sqref="A968:A970 A963:A966">
    <cfRule type="duplicateValues" dxfId="4017" priority="87266" stopIfTrue="1"/>
  </conditionalFormatting>
  <conditionalFormatting sqref="A1062:A1063">
    <cfRule type="duplicateValues" dxfId="4016" priority="87274" stopIfTrue="1"/>
    <cfRule type="duplicateValues" dxfId="4015" priority="87275" stopIfTrue="1"/>
  </conditionalFormatting>
  <conditionalFormatting sqref="A1062:A1063">
    <cfRule type="duplicateValues" dxfId="4014" priority="87276" stopIfTrue="1"/>
  </conditionalFormatting>
  <conditionalFormatting sqref="A1040">
    <cfRule type="duplicateValues" dxfId="4013" priority="87277" stopIfTrue="1"/>
    <cfRule type="duplicateValues" dxfId="4012" priority="87278" stopIfTrue="1"/>
  </conditionalFormatting>
  <conditionalFormatting sqref="A1040">
    <cfRule type="duplicateValues" dxfId="4011" priority="87279" stopIfTrue="1"/>
  </conditionalFormatting>
  <conditionalFormatting sqref="A1041">
    <cfRule type="duplicateValues" dxfId="4010" priority="87280" stopIfTrue="1"/>
    <cfRule type="duplicateValues" dxfId="4009" priority="87281" stopIfTrue="1"/>
  </conditionalFormatting>
  <conditionalFormatting sqref="A1041">
    <cfRule type="duplicateValues" dxfId="4008" priority="87282" stopIfTrue="1"/>
  </conditionalFormatting>
  <conditionalFormatting sqref="A1039 A1021">
    <cfRule type="duplicateValues" dxfId="4007" priority="87283" stopIfTrue="1"/>
    <cfRule type="duplicateValues" dxfId="4006" priority="87284" stopIfTrue="1"/>
  </conditionalFormatting>
  <conditionalFormatting sqref="A1039 A1021">
    <cfRule type="duplicateValues" dxfId="4005" priority="87287" stopIfTrue="1"/>
  </conditionalFormatting>
  <conditionalFormatting sqref="A1352">
    <cfRule type="duplicateValues" dxfId="4004" priority="87289" stopIfTrue="1"/>
    <cfRule type="duplicateValues" dxfId="4003" priority="87290" stopIfTrue="1"/>
  </conditionalFormatting>
  <conditionalFormatting sqref="A1352">
    <cfRule type="duplicateValues" dxfId="4002" priority="87291" stopIfTrue="1"/>
  </conditionalFormatting>
  <conditionalFormatting sqref="A1557">
    <cfRule type="duplicateValues" dxfId="4001" priority="87295" stopIfTrue="1"/>
    <cfRule type="duplicateValues" dxfId="4000" priority="87296" stopIfTrue="1"/>
  </conditionalFormatting>
  <conditionalFormatting sqref="A1557">
    <cfRule type="duplicateValues" dxfId="3999" priority="87297" stopIfTrue="1"/>
  </conditionalFormatting>
  <conditionalFormatting sqref="A1573">
    <cfRule type="duplicateValues" dxfId="3998" priority="87301" stopIfTrue="1"/>
    <cfRule type="duplicateValues" dxfId="3997" priority="87302" stopIfTrue="1"/>
  </conditionalFormatting>
  <conditionalFormatting sqref="A1573">
    <cfRule type="duplicateValues" dxfId="3996" priority="87303" stopIfTrue="1"/>
  </conditionalFormatting>
  <conditionalFormatting sqref="A1667">
    <cfRule type="duplicateValues" dxfId="3995" priority="87307" stopIfTrue="1"/>
    <cfRule type="duplicateValues" dxfId="3994" priority="87308" stopIfTrue="1"/>
  </conditionalFormatting>
  <conditionalFormatting sqref="A1667">
    <cfRule type="duplicateValues" dxfId="3993" priority="87309" stopIfTrue="1"/>
  </conditionalFormatting>
  <conditionalFormatting sqref="A1661">
    <cfRule type="duplicateValues" dxfId="3992" priority="87310" stopIfTrue="1"/>
    <cfRule type="duplicateValues" dxfId="3991" priority="87311" stopIfTrue="1"/>
  </conditionalFormatting>
  <conditionalFormatting sqref="A1661">
    <cfRule type="duplicateValues" dxfId="3990" priority="87314" stopIfTrue="1"/>
  </conditionalFormatting>
  <conditionalFormatting sqref="A1664">
    <cfRule type="duplicateValues" dxfId="3989" priority="87316" stopIfTrue="1"/>
    <cfRule type="duplicateValues" dxfId="3988" priority="87317" stopIfTrue="1"/>
  </conditionalFormatting>
  <conditionalFormatting sqref="A1664">
    <cfRule type="duplicateValues" dxfId="3987" priority="87318" stopIfTrue="1"/>
  </conditionalFormatting>
  <conditionalFormatting sqref="A1668:A1670">
    <cfRule type="duplicateValues" dxfId="3986" priority="87319" stopIfTrue="1"/>
    <cfRule type="duplicateValues" dxfId="3985" priority="87320" stopIfTrue="1"/>
  </conditionalFormatting>
  <conditionalFormatting sqref="A1668:A1670">
    <cfRule type="duplicateValues" dxfId="3984" priority="87321" stopIfTrue="1"/>
  </conditionalFormatting>
  <conditionalFormatting sqref="A553:A560">
    <cfRule type="duplicateValues" dxfId="3983" priority="87322" stopIfTrue="1"/>
    <cfRule type="duplicateValues" dxfId="3982" priority="87323" stopIfTrue="1"/>
  </conditionalFormatting>
  <conditionalFormatting sqref="A553:A560">
    <cfRule type="duplicateValues" dxfId="3981" priority="87324" stopIfTrue="1"/>
  </conditionalFormatting>
  <conditionalFormatting sqref="A1820:A1821">
    <cfRule type="duplicateValues" dxfId="3980" priority="87328" stopIfTrue="1"/>
    <cfRule type="duplicateValues" dxfId="3979" priority="87329" stopIfTrue="1"/>
  </conditionalFormatting>
  <conditionalFormatting sqref="A1820:A1821">
    <cfRule type="duplicateValues" dxfId="3978" priority="87330" stopIfTrue="1"/>
  </conditionalFormatting>
  <conditionalFormatting sqref="A13">
    <cfRule type="duplicateValues" dxfId="3977" priority="87343" stopIfTrue="1"/>
    <cfRule type="duplicateValues" dxfId="3976" priority="87344" stopIfTrue="1"/>
  </conditionalFormatting>
  <conditionalFormatting sqref="A13">
    <cfRule type="duplicateValues" dxfId="3975" priority="87345" stopIfTrue="1"/>
  </conditionalFormatting>
  <conditionalFormatting sqref="A47">
    <cfRule type="duplicateValues" dxfId="3974" priority="87346" stopIfTrue="1"/>
    <cfRule type="duplicateValues" dxfId="3973" priority="87347" stopIfTrue="1"/>
  </conditionalFormatting>
  <conditionalFormatting sqref="A47">
    <cfRule type="duplicateValues" dxfId="3972" priority="87348" stopIfTrue="1"/>
  </conditionalFormatting>
  <conditionalFormatting sqref="A91">
    <cfRule type="duplicateValues" dxfId="3971" priority="87364" stopIfTrue="1"/>
    <cfRule type="duplicateValues" dxfId="3970" priority="87365" stopIfTrue="1"/>
  </conditionalFormatting>
  <conditionalFormatting sqref="A91">
    <cfRule type="duplicateValues" dxfId="3969" priority="87366" stopIfTrue="1"/>
  </conditionalFormatting>
  <conditionalFormatting sqref="A90">
    <cfRule type="duplicateValues" dxfId="3968" priority="87373" stopIfTrue="1"/>
    <cfRule type="duplicateValues" dxfId="3967" priority="87374" stopIfTrue="1"/>
  </conditionalFormatting>
  <conditionalFormatting sqref="A90">
    <cfRule type="duplicateValues" dxfId="3966" priority="87375" stopIfTrue="1"/>
  </conditionalFormatting>
  <conditionalFormatting sqref="A114">
    <cfRule type="duplicateValues" dxfId="3965" priority="87379" stopIfTrue="1"/>
    <cfRule type="duplicateValues" dxfId="3964" priority="87380" stopIfTrue="1"/>
  </conditionalFormatting>
  <conditionalFormatting sqref="A114">
    <cfRule type="duplicateValues" dxfId="3963" priority="87381" stopIfTrue="1"/>
  </conditionalFormatting>
  <conditionalFormatting sqref="A134">
    <cfRule type="duplicateValues" dxfId="3962" priority="87385" stopIfTrue="1"/>
    <cfRule type="duplicateValues" dxfId="3961" priority="87386" stopIfTrue="1"/>
  </conditionalFormatting>
  <conditionalFormatting sqref="A134">
    <cfRule type="duplicateValues" dxfId="3960" priority="87387" stopIfTrue="1"/>
  </conditionalFormatting>
  <conditionalFormatting sqref="A138">
    <cfRule type="duplicateValues" dxfId="3959" priority="87388" stopIfTrue="1"/>
    <cfRule type="duplicateValues" dxfId="3958" priority="87389" stopIfTrue="1"/>
  </conditionalFormatting>
  <conditionalFormatting sqref="A138">
    <cfRule type="duplicateValues" dxfId="3957" priority="87390" stopIfTrue="1"/>
  </conditionalFormatting>
  <conditionalFormatting sqref="A143">
    <cfRule type="duplicateValues" dxfId="3956" priority="87391" stopIfTrue="1"/>
    <cfRule type="duplicateValues" dxfId="3955" priority="87392" stopIfTrue="1"/>
  </conditionalFormatting>
  <conditionalFormatting sqref="A143">
    <cfRule type="duplicateValues" dxfId="3954" priority="87393" stopIfTrue="1"/>
  </conditionalFormatting>
  <conditionalFormatting sqref="A151:A152">
    <cfRule type="duplicateValues" dxfId="3953" priority="87394" stopIfTrue="1"/>
    <cfRule type="duplicateValues" dxfId="3952" priority="87395" stopIfTrue="1"/>
  </conditionalFormatting>
  <conditionalFormatting sqref="A151:A152">
    <cfRule type="duplicateValues" dxfId="3951" priority="87396" stopIfTrue="1"/>
  </conditionalFormatting>
  <conditionalFormatting sqref="A154">
    <cfRule type="duplicateValues" dxfId="3950" priority="87397" stopIfTrue="1"/>
    <cfRule type="duplicateValues" dxfId="3949" priority="87398" stopIfTrue="1"/>
  </conditionalFormatting>
  <conditionalFormatting sqref="A154">
    <cfRule type="duplicateValues" dxfId="3948" priority="87399" stopIfTrue="1"/>
  </conditionalFormatting>
  <conditionalFormatting sqref="A156">
    <cfRule type="duplicateValues" dxfId="3947" priority="87403" stopIfTrue="1"/>
    <cfRule type="duplicateValues" dxfId="3946" priority="87404" stopIfTrue="1"/>
  </conditionalFormatting>
  <conditionalFormatting sqref="A156">
    <cfRule type="duplicateValues" dxfId="3945" priority="87405" stopIfTrue="1"/>
  </conditionalFormatting>
  <conditionalFormatting sqref="A192">
    <cfRule type="duplicateValues" dxfId="3944" priority="87409" stopIfTrue="1"/>
    <cfRule type="duplicateValues" dxfId="3943" priority="87410" stopIfTrue="1"/>
  </conditionalFormatting>
  <conditionalFormatting sqref="A192">
    <cfRule type="duplicateValues" dxfId="3942" priority="87411" stopIfTrue="1"/>
  </conditionalFormatting>
  <conditionalFormatting sqref="A193">
    <cfRule type="duplicateValues" dxfId="3941" priority="87412" stopIfTrue="1"/>
    <cfRule type="duplicateValues" dxfId="3940" priority="87413" stopIfTrue="1"/>
  </conditionalFormatting>
  <conditionalFormatting sqref="A193">
    <cfRule type="duplicateValues" dxfId="3939" priority="87414" stopIfTrue="1"/>
  </conditionalFormatting>
  <conditionalFormatting sqref="A297:A299">
    <cfRule type="duplicateValues" dxfId="3938" priority="87415" stopIfTrue="1"/>
    <cfRule type="duplicateValues" dxfId="3937" priority="87416" stopIfTrue="1"/>
  </conditionalFormatting>
  <conditionalFormatting sqref="A297:A299">
    <cfRule type="duplicateValues" dxfId="3936" priority="87417" stopIfTrue="1"/>
  </conditionalFormatting>
  <conditionalFormatting sqref="A285">
    <cfRule type="duplicateValues" dxfId="3935" priority="87421" stopIfTrue="1"/>
    <cfRule type="duplicateValues" dxfId="3934" priority="87422" stopIfTrue="1"/>
  </conditionalFormatting>
  <conditionalFormatting sqref="A285">
    <cfRule type="duplicateValues" dxfId="3933" priority="87423" stopIfTrue="1"/>
  </conditionalFormatting>
  <conditionalFormatting sqref="A288">
    <cfRule type="duplicateValues" dxfId="3932" priority="87424" stopIfTrue="1"/>
    <cfRule type="duplicateValues" dxfId="3931" priority="87425" stopIfTrue="1"/>
  </conditionalFormatting>
  <conditionalFormatting sqref="A288">
    <cfRule type="duplicateValues" dxfId="3930" priority="87426" stopIfTrue="1"/>
  </conditionalFormatting>
  <conditionalFormatting sqref="A263">
    <cfRule type="duplicateValues" dxfId="3929" priority="87427" stopIfTrue="1"/>
    <cfRule type="duplicateValues" dxfId="3928" priority="87428" stopIfTrue="1"/>
  </conditionalFormatting>
  <conditionalFormatting sqref="A263">
    <cfRule type="duplicateValues" dxfId="3927" priority="87429" stopIfTrue="1"/>
  </conditionalFormatting>
  <conditionalFormatting sqref="A316">
    <cfRule type="duplicateValues" dxfId="3926" priority="87433" stopIfTrue="1"/>
    <cfRule type="duplicateValues" dxfId="3925" priority="87434" stopIfTrue="1"/>
  </conditionalFormatting>
  <conditionalFormatting sqref="A316">
    <cfRule type="duplicateValues" dxfId="3924" priority="87435" stopIfTrue="1"/>
  </conditionalFormatting>
  <conditionalFormatting sqref="A227">
    <cfRule type="duplicateValues" dxfId="3923" priority="87445" stopIfTrue="1"/>
    <cfRule type="duplicateValues" dxfId="3922" priority="87446" stopIfTrue="1"/>
  </conditionalFormatting>
  <conditionalFormatting sqref="A227">
    <cfRule type="duplicateValues" dxfId="3921" priority="87447" stopIfTrue="1"/>
  </conditionalFormatting>
  <conditionalFormatting sqref="A333">
    <cfRule type="duplicateValues" dxfId="3920" priority="87457" stopIfTrue="1"/>
    <cfRule type="duplicateValues" dxfId="3919" priority="87458" stopIfTrue="1"/>
  </conditionalFormatting>
  <conditionalFormatting sqref="A333">
    <cfRule type="duplicateValues" dxfId="3918" priority="87459" stopIfTrue="1"/>
  </conditionalFormatting>
  <conditionalFormatting sqref="A360">
    <cfRule type="duplicateValues" dxfId="3917" priority="87466" stopIfTrue="1"/>
    <cfRule type="duplicateValues" dxfId="3916" priority="87467" stopIfTrue="1"/>
  </conditionalFormatting>
  <conditionalFormatting sqref="A360">
    <cfRule type="duplicateValues" dxfId="3915" priority="87468" stopIfTrue="1"/>
  </conditionalFormatting>
  <conditionalFormatting sqref="A362">
    <cfRule type="duplicateValues" dxfId="3914" priority="87469" stopIfTrue="1"/>
    <cfRule type="duplicateValues" dxfId="3913" priority="87470" stopIfTrue="1"/>
  </conditionalFormatting>
  <conditionalFormatting sqref="A362">
    <cfRule type="duplicateValues" dxfId="3912" priority="87471" stopIfTrue="1"/>
  </conditionalFormatting>
  <conditionalFormatting sqref="A252">
    <cfRule type="duplicateValues" dxfId="3911" priority="87475" stopIfTrue="1"/>
    <cfRule type="duplicateValues" dxfId="3910" priority="87476" stopIfTrue="1"/>
  </conditionalFormatting>
  <conditionalFormatting sqref="A252">
    <cfRule type="duplicateValues" dxfId="3909" priority="87477" stopIfTrue="1"/>
  </conditionalFormatting>
  <conditionalFormatting sqref="A348">
    <cfRule type="duplicateValues" dxfId="3908" priority="87481" stopIfTrue="1"/>
    <cfRule type="duplicateValues" dxfId="3907" priority="87482" stopIfTrue="1"/>
  </conditionalFormatting>
  <conditionalFormatting sqref="A348">
    <cfRule type="duplicateValues" dxfId="3906" priority="87483" stopIfTrue="1"/>
  </conditionalFormatting>
  <conditionalFormatting sqref="A353">
    <cfRule type="duplicateValues" dxfId="3905" priority="87487" stopIfTrue="1"/>
    <cfRule type="duplicateValues" dxfId="3904" priority="87488" stopIfTrue="1"/>
  </conditionalFormatting>
  <conditionalFormatting sqref="A353">
    <cfRule type="duplicateValues" dxfId="3903" priority="87489" stopIfTrue="1"/>
  </conditionalFormatting>
  <conditionalFormatting sqref="A403">
    <cfRule type="duplicateValues" dxfId="3902" priority="87493" stopIfTrue="1"/>
    <cfRule type="duplicateValues" dxfId="3901" priority="87494" stopIfTrue="1"/>
  </conditionalFormatting>
  <conditionalFormatting sqref="A403">
    <cfRule type="duplicateValues" dxfId="3900" priority="87495" stopIfTrue="1"/>
  </conditionalFormatting>
  <conditionalFormatting sqref="A430">
    <cfRule type="duplicateValues" dxfId="3899" priority="87505" stopIfTrue="1"/>
    <cfRule type="duplicateValues" dxfId="3898" priority="87506" stopIfTrue="1"/>
  </conditionalFormatting>
  <conditionalFormatting sqref="A430">
    <cfRule type="duplicateValues" dxfId="3897" priority="87507" stopIfTrue="1"/>
  </conditionalFormatting>
  <conditionalFormatting sqref="A431 A435">
    <cfRule type="duplicateValues" dxfId="3896" priority="87508" stopIfTrue="1"/>
    <cfRule type="duplicateValues" dxfId="3895" priority="87509" stopIfTrue="1"/>
  </conditionalFormatting>
  <conditionalFormatting sqref="A431 A435">
    <cfRule type="duplicateValues" dxfId="3894" priority="87512" stopIfTrue="1"/>
  </conditionalFormatting>
  <conditionalFormatting sqref="A492">
    <cfRule type="duplicateValues" dxfId="3893" priority="87514" stopIfTrue="1"/>
    <cfRule type="duplicateValues" dxfId="3892" priority="87515" stopIfTrue="1"/>
  </conditionalFormatting>
  <conditionalFormatting sqref="A492">
    <cfRule type="duplicateValues" dxfId="3891" priority="87516" stopIfTrue="1"/>
  </conditionalFormatting>
  <conditionalFormatting sqref="A487">
    <cfRule type="duplicateValues" dxfId="3890" priority="87517" stopIfTrue="1"/>
    <cfRule type="duplicateValues" dxfId="3889" priority="87518" stopIfTrue="1"/>
  </conditionalFormatting>
  <conditionalFormatting sqref="A487">
    <cfRule type="duplicateValues" dxfId="3888" priority="87519" stopIfTrue="1"/>
  </conditionalFormatting>
  <conditionalFormatting sqref="A488">
    <cfRule type="duplicateValues" dxfId="3887" priority="87520" stopIfTrue="1"/>
    <cfRule type="duplicateValues" dxfId="3886" priority="87521" stopIfTrue="1"/>
  </conditionalFormatting>
  <conditionalFormatting sqref="A488">
    <cfRule type="duplicateValues" dxfId="3885" priority="87522" stopIfTrue="1"/>
  </conditionalFormatting>
  <conditionalFormatting sqref="A613:A614">
    <cfRule type="duplicateValues" dxfId="3884" priority="87523" stopIfTrue="1"/>
    <cfRule type="duplicateValues" dxfId="3883" priority="87524" stopIfTrue="1"/>
  </conditionalFormatting>
  <conditionalFormatting sqref="A613:A614">
    <cfRule type="duplicateValues" dxfId="3882" priority="87525" stopIfTrue="1"/>
  </conditionalFormatting>
  <conditionalFormatting sqref="A659">
    <cfRule type="duplicateValues" dxfId="3881" priority="87532" stopIfTrue="1"/>
    <cfRule type="duplicateValues" dxfId="3880" priority="87533" stopIfTrue="1"/>
  </conditionalFormatting>
  <conditionalFormatting sqref="A659">
    <cfRule type="duplicateValues" dxfId="3879" priority="87534" stopIfTrue="1"/>
  </conditionalFormatting>
  <conditionalFormatting sqref="A703">
    <cfRule type="duplicateValues" dxfId="3878" priority="87544" stopIfTrue="1"/>
    <cfRule type="duplicateValues" dxfId="3877" priority="87545" stopIfTrue="1"/>
  </conditionalFormatting>
  <conditionalFormatting sqref="A703">
    <cfRule type="duplicateValues" dxfId="3876" priority="87546" stopIfTrue="1"/>
  </conditionalFormatting>
  <conditionalFormatting sqref="A834:A835">
    <cfRule type="duplicateValues" dxfId="3875" priority="87547" stopIfTrue="1"/>
    <cfRule type="duplicateValues" dxfId="3874" priority="87548" stopIfTrue="1"/>
  </conditionalFormatting>
  <conditionalFormatting sqref="A834:A835">
    <cfRule type="duplicateValues" dxfId="3873" priority="87549" stopIfTrue="1"/>
  </conditionalFormatting>
  <conditionalFormatting sqref="A911:A913 A905:A908 A918:A920">
    <cfRule type="duplicateValues" dxfId="3872" priority="87550" stopIfTrue="1"/>
    <cfRule type="duplicateValues" dxfId="3871" priority="87551" stopIfTrue="1"/>
  </conditionalFormatting>
  <conditionalFormatting sqref="A911:A913 A905:A908 A918:A920">
    <cfRule type="duplicateValues" dxfId="3870" priority="87552" stopIfTrue="1"/>
  </conditionalFormatting>
  <conditionalFormatting sqref="A893:A897">
    <cfRule type="duplicateValues" dxfId="3869" priority="87556" stopIfTrue="1"/>
    <cfRule type="duplicateValues" dxfId="3868" priority="87557" stopIfTrue="1"/>
  </conditionalFormatting>
  <conditionalFormatting sqref="A893:A897">
    <cfRule type="duplicateValues" dxfId="3867" priority="87558" stopIfTrue="1"/>
  </conditionalFormatting>
  <conditionalFormatting sqref="A949:A950">
    <cfRule type="duplicateValues" dxfId="3866" priority="87565" stopIfTrue="1"/>
    <cfRule type="duplicateValues" dxfId="3865" priority="87566" stopIfTrue="1"/>
  </conditionalFormatting>
  <conditionalFormatting sqref="A949:A950">
    <cfRule type="duplicateValues" dxfId="3864" priority="87567" stopIfTrue="1"/>
  </conditionalFormatting>
  <conditionalFormatting sqref="A1035:A1036">
    <cfRule type="duplicateValues" dxfId="3863" priority="87592" stopIfTrue="1"/>
    <cfRule type="duplicateValues" dxfId="3862" priority="87593" stopIfTrue="1"/>
  </conditionalFormatting>
  <conditionalFormatting sqref="A1035:A1036">
    <cfRule type="duplicateValues" dxfId="3861" priority="87594" stopIfTrue="1"/>
  </conditionalFormatting>
  <conditionalFormatting sqref="A1037">
    <cfRule type="duplicateValues" dxfId="3860" priority="87598" stopIfTrue="1"/>
    <cfRule type="duplicateValues" dxfId="3859" priority="87599" stopIfTrue="1"/>
  </conditionalFormatting>
  <conditionalFormatting sqref="A1037">
    <cfRule type="duplicateValues" dxfId="3858" priority="87600" stopIfTrue="1"/>
  </conditionalFormatting>
  <conditionalFormatting sqref="A1031:A1032">
    <cfRule type="duplicateValues" dxfId="3857" priority="87607" stopIfTrue="1"/>
    <cfRule type="duplicateValues" dxfId="3856" priority="87608" stopIfTrue="1"/>
  </conditionalFormatting>
  <conditionalFormatting sqref="A1031:A1032">
    <cfRule type="duplicateValues" dxfId="3855" priority="87609" stopIfTrue="1"/>
  </conditionalFormatting>
  <conditionalFormatting sqref="A1108">
    <cfRule type="duplicateValues" dxfId="3854" priority="87610" stopIfTrue="1"/>
    <cfRule type="duplicateValues" dxfId="3853" priority="87611" stopIfTrue="1"/>
  </conditionalFormatting>
  <conditionalFormatting sqref="A1108">
    <cfRule type="duplicateValues" dxfId="3852" priority="87612" stopIfTrue="1"/>
  </conditionalFormatting>
  <conditionalFormatting sqref="A1113">
    <cfRule type="duplicateValues" dxfId="3851" priority="87613" stopIfTrue="1"/>
    <cfRule type="duplicateValues" dxfId="3850" priority="87614" stopIfTrue="1"/>
  </conditionalFormatting>
  <conditionalFormatting sqref="A1113">
    <cfRule type="duplicateValues" dxfId="3849" priority="87615" stopIfTrue="1"/>
  </conditionalFormatting>
  <conditionalFormatting sqref="A1115">
    <cfRule type="duplicateValues" dxfId="3848" priority="87616" stopIfTrue="1"/>
    <cfRule type="duplicateValues" dxfId="3847" priority="87617" stopIfTrue="1"/>
  </conditionalFormatting>
  <conditionalFormatting sqref="A1115">
    <cfRule type="duplicateValues" dxfId="3846" priority="87618" stopIfTrue="1"/>
  </conditionalFormatting>
  <conditionalFormatting sqref="A1107">
    <cfRule type="duplicateValues" dxfId="3845" priority="87619" stopIfTrue="1"/>
    <cfRule type="duplicateValues" dxfId="3844" priority="87620" stopIfTrue="1"/>
  </conditionalFormatting>
  <conditionalFormatting sqref="A1107">
    <cfRule type="duplicateValues" dxfId="3843" priority="87621" stopIfTrue="1"/>
  </conditionalFormatting>
  <conditionalFormatting sqref="A1116:A1117">
    <cfRule type="duplicateValues" dxfId="3842" priority="87622" stopIfTrue="1"/>
    <cfRule type="duplicateValues" dxfId="3841" priority="87623" stopIfTrue="1"/>
  </conditionalFormatting>
  <conditionalFormatting sqref="A1116:A1117">
    <cfRule type="duplicateValues" dxfId="3840" priority="87624" stopIfTrue="1"/>
  </conditionalFormatting>
  <conditionalFormatting sqref="A1131 A1123">
    <cfRule type="duplicateValues" dxfId="3839" priority="87625" stopIfTrue="1"/>
    <cfRule type="duplicateValues" dxfId="3838" priority="87626" stopIfTrue="1"/>
  </conditionalFormatting>
  <conditionalFormatting sqref="A1131 A1123">
    <cfRule type="duplicateValues" dxfId="3837" priority="87629" stopIfTrue="1"/>
  </conditionalFormatting>
  <conditionalFormatting sqref="A1186">
    <cfRule type="duplicateValues" dxfId="3836" priority="87634" stopIfTrue="1"/>
    <cfRule type="duplicateValues" dxfId="3835" priority="87635" stopIfTrue="1"/>
  </conditionalFormatting>
  <conditionalFormatting sqref="A1186">
    <cfRule type="duplicateValues" dxfId="3834" priority="87636" stopIfTrue="1"/>
  </conditionalFormatting>
  <conditionalFormatting sqref="A1223">
    <cfRule type="duplicateValues" dxfId="3833" priority="87640" stopIfTrue="1"/>
    <cfRule type="duplicateValues" dxfId="3832" priority="87641" stopIfTrue="1"/>
  </conditionalFormatting>
  <conditionalFormatting sqref="A1223">
    <cfRule type="duplicateValues" dxfId="3831" priority="87642" stopIfTrue="1"/>
  </conditionalFormatting>
  <conditionalFormatting sqref="A1240:A1241">
    <cfRule type="duplicateValues" dxfId="3830" priority="87646" stopIfTrue="1"/>
    <cfRule type="duplicateValues" dxfId="3829" priority="87647" stopIfTrue="1"/>
  </conditionalFormatting>
  <conditionalFormatting sqref="A1240:A1241">
    <cfRule type="duplicateValues" dxfId="3828" priority="87648" stopIfTrue="1"/>
  </conditionalFormatting>
  <conditionalFormatting sqref="A1236:A1237">
    <cfRule type="duplicateValues" dxfId="3827" priority="87649" stopIfTrue="1"/>
    <cfRule type="duplicateValues" dxfId="3826" priority="87650" stopIfTrue="1"/>
  </conditionalFormatting>
  <conditionalFormatting sqref="A1236:A1237">
    <cfRule type="duplicateValues" dxfId="3825" priority="87651" stopIfTrue="1"/>
  </conditionalFormatting>
  <conditionalFormatting sqref="A1220:A1222">
    <cfRule type="duplicateValues" dxfId="3824" priority="87652" stopIfTrue="1"/>
    <cfRule type="duplicateValues" dxfId="3823" priority="87653" stopIfTrue="1"/>
  </conditionalFormatting>
  <conditionalFormatting sqref="A1220:A1222">
    <cfRule type="duplicateValues" dxfId="3822" priority="87654" stopIfTrue="1"/>
  </conditionalFormatting>
  <conditionalFormatting sqref="A1242:A1243">
    <cfRule type="duplicateValues" dxfId="3821" priority="87655" stopIfTrue="1"/>
    <cfRule type="duplicateValues" dxfId="3820" priority="87656" stopIfTrue="1"/>
  </conditionalFormatting>
  <conditionalFormatting sqref="A1242:A1243">
    <cfRule type="duplicateValues" dxfId="3819" priority="87657" stopIfTrue="1"/>
  </conditionalFormatting>
  <conditionalFormatting sqref="A1301">
    <cfRule type="duplicateValues" dxfId="3818" priority="87661" stopIfTrue="1"/>
    <cfRule type="duplicateValues" dxfId="3817" priority="87662" stopIfTrue="1"/>
  </conditionalFormatting>
  <conditionalFormatting sqref="A1301">
    <cfRule type="duplicateValues" dxfId="3816" priority="87663" stopIfTrue="1"/>
  </conditionalFormatting>
  <conditionalFormatting sqref="A1282">
    <cfRule type="duplicateValues" dxfId="3815" priority="87664" stopIfTrue="1"/>
    <cfRule type="duplicateValues" dxfId="3814" priority="87665" stopIfTrue="1"/>
  </conditionalFormatting>
  <conditionalFormatting sqref="A1282">
    <cfRule type="duplicateValues" dxfId="3813" priority="87666" stopIfTrue="1"/>
  </conditionalFormatting>
  <conditionalFormatting sqref="A1307 A1283:A1284 A1262">
    <cfRule type="duplicateValues" dxfId="3812" priority="87667" stopIfTrue="1"/>
    <cfRule type="duplicateValues" dxfId="3811" priority="87668" stopIfTrue="1"/>
  </conditionalFormatting>
  <conditionalFormatting sqref="A1307 A1283:A1284 A1262">
    <cfRule type="duplicateValues" dxfId="3810" priority="87673" stopIfTrue="1"/>
  </conditionalFormatting>
  <conditionalFormatting sqref="A1310">
    <cfRule type="duplicateValues" dxfId="3809" priority="87676" stopIfTrue="1"/>
    <cfRule type="duplicateValues" dxfId="3808" priority="87677" stopIfTrue="1"/>
  </conditionalFormatting>
  <conditionalFormatting sqref="A1310">
    <cfRule type="duplicateValues" dxfId="3807" priority="87678" stopIfTrue="1"/>
  </conditionalFormatting>
  <conditionalFormatting sqref="A1315">
    <cfRule type="duplicateValues" dxfId="3806" priority="87679" stopIfTrue="1"/>
    <cfRule type="duplicateValues" dxfId="3805" priority="87680" stopIfTrue="1"/>
  </conditionalFormatting>
  <conditionalFormatting sqref="A1315">
    <cfRule type="duplicateValues" dxfId="3804" priority="87681" stopIfTrue="1"/>
  </conditionalFormatting>
  <conditionalFormatting sqref="A1318:A1321">
    <cfRule type="duplicateValues" dxfId="3803" priority="87682" stopIfTrue="1"/>
    <cfRule type="duplicateValues" dxfId="3802" priority="87683" stopIfTrue="1"/>
  </conditionalFormatting>
  <conditionalFormatting sqref="A1318:A1321">
    <cfRule type="duplicateValues" dxfId="3801" priority="87684" stopIfTrue="1"/>
  </conditionalFormatting>
  <conditionalFormatting sqref="A1316:A1317">
    <cfRule type="duplicateValues" dxfId="3800" priority="87685" stopIfTrue="1"/>
    <cfRule type="duplicateValues" dxfId="3799" priority="87686" stopIfTrue="1"/>
  </conditionalFormatting>
  <conditionalFormatting sqref="A1316:A1317">
    <cfRule type="duplicateValues" dxfId="3798" priority="87687" stopIfTrue="1"/>
  </conditionalFormatting>
  <conditionalFormatting sqref="A1456">
    <cfRule type="duplicateValues" dxfId="3797" priority="87694" stopIfTrue="1"/>
    <cfRule type="duplicateValues" dxfId="3796" priority="87695" stopIfTrue="1"/>
  </conditionalFormatting>
  <conditionalFormatting sqref="A1456">
    <cfRule type="duplicateValues" dxfId="3795" priority="87696" stopIfTrue="1"/>
  </conditionalFormatting>
  <conditionalFormatting sqref="A1433">
    <cfRule type="duplicateValues" dxfId="3794" priority="87697" stopIfTrue="1"/>
    <cfRule type="duplicateValues" dxfId="3793" priority="87698" stopIfTrue="1"/>
  </conditionalFormatting>
  <conditionalFormatting sqref="A1433">
    <cfRule type="duplicateValues" dxfId="3792" priority="87699" stopIfTrue="1"/>
  </conditionalFormatting>
  <conditionalFormatting sqref="A1207 A1158 A1189:A1190">
    <cfRule type="duplicateValues" dxfId="3791" priority="87715" stopIfTrue="1"/>
    <cfRule type="duplicateValues" dxfId="3790" priority="87716" stopIfTrue="1"/>
  </conditionalFormatting>
  <conditionalFormatting sqref="A1207 A1158 A1189:A1190">
    <cfRule type="duplicateValues" dxfId="3789" priority="87721" stopIfTrue="1"/>
  </conditionalFormatting>
  <conditionalFormatting sqref="A1366">
    <cfRule type="duplicateValues" dxfId="3788" priority="87727" stopIfTrue="1"/>
    <cfRule type="duplicateValues" dxfId="3787" priority="87728" stopIfTrue="1"/>
  </conditionalFormatting>
  <conditionalFormatting sqref="A1366">
    <cfRule type="duplicateValues" dxfId="3786" priority="87729" stopIfTrue="1"/>
  </conditionalFormatting>
  <conditionalFormatting sqref="A1380:A1385">
    <cfRule type="duplicateValues" dxfId="3785" priority="87730" stopIfTrue="1"/>
    <cfRule type="duplicateValues" dxfId="3784" priority="87731" stopIfTrue="1"/>
  </conditionalFormatting>
  <conditionalFormatting sqref="A1380:A1385">
    <cfRule type="duplicateValues" dxfId="3783" priority="87732" stopIfTrue="1"/>
  </conditionalFormatting>
  <conditionalFormatting sqref="A1386:A1387">
    <cfRule type="duplicateValues" dxfId="3782" priority="87733" stopIfTrue="1"/>
    <cfRule type="duplicateValues" dxfId="3781" priority="87734" stopIfTrue="1"/>
  </conditionalFormatting>
  <conditionalFormatting sqref="A1386:A1387">
    <cfRule type="duplicateValues" dxfId="3780" priority="87735" stopIfTrue="1"/>
  </conditionalFormatting>
  <conditionalFormatting sqref="A1401">
    <cfRule type="duplicateValues" dxfId="3779" priority="87736" stopIfTrue="1"/>
    <cfRule type="duplicateValues" dxfId="3778" priority="87737" stopIfTrue="1"/>
  </conditionalFormatting>
  <conditionalFormatting sqref="A1401">
    <cfRule type="duplicateValues" dxfId="3777" priority="87738" stopIfTrue="1"/>
  </conditionalFormatting>
  <conditionalFormatting sqref="A1402">
    <cfRule type="duplicateValues" dxfId="3776" priority="87739" stopIfTrue="1"/>
    <cfRule type="duplicateValues" dxfId="3775" priority="87740" stopIfTrue="1"/>
  </conditionalFormatting>
  <conditionalFormatting sqref="A1402">
    <cfRule type="duplicateValues" dxfId="3774" priority="87741" stopIfTrue="1"/>
  </conditionalFormatting>
  <conditionalFormatting sqref="A1411">
    <cfRule type="duplicateValues" dxfId="3773" priority="87757" stopIfTrue="1"/>
    <cfRule type="duplicateValues" dxfId="3772" priority="87758" stopIfTrue="1"/>
  </conditionalFormatting>
  <conditionalFormatting sqref="A1411">
    <cfRule type="duplicateValues" dxfId="3771" priority="87759" stopIfTrue="1"/>
  </conditionalFormatting>
  <conditionalFormatting sqref="A1416">
    <cfRule type="duplicateValues" dxfId="3770" priority="87760" stopIfTrue="1"/>
    <cfRule type="duplicateValues" dxfId="3769" priority="87761" stopIfTrue="1"/>
  </conditionalFormatting>
  <conditionalFormatting sqref="A1416">
    <cfRule type="duplicateValues" dxfId="3768" priority="87762" stopIfTrue="1"/>
  </conditionalFormatting>
  <conditionalFormatting sqref="A1415">
    <cfRule type="duplicateValues" dxfId="3767" priority="87763" stopIfTrue="1"/>
    <cfRule type="duplicateValues" dxfId="3766" priority="87764" stopIfTrue="1"/>
  </conditionalFormatting>
  <conditionalFormatting sqref="A1415">
    <cfRule type="duplicateValues" dxfId="3765" priority="87765" stopIfTrue="1"/>
  </conditionalFormatting>
  <conditionalFormatting sqref="A1290 A1226:A1227">
    <cfRule type="duplicateValues" dxfId="3764" priority="87778" stopIfTrue="1"/>
    <cfRule type="duplicateValues" dxfId="3763" priority="87779" stopIfTrue="1"/>
  </conditionalFormatting>
  <conditionalFormatting sqref="A1290 A1226:A1227">
    <cfRule type="duplicateValues" dxfId="3762" priority="87782" stopIfTrue="1"/>
  </conditionalFormatting>
  <conditionalFormatting sqref="A1510">
    <cfRule type="duplicateValues" dxfId="3761" priority="87787" stopIfTrue="1"/>
    <cfRule type="duplicateValues" dxfId="3760" priority="87788" stopIfTrue="1"/>
  </conditionalFormatting>
  <conditionalFormatting sqref="A1510">
    <cfRule type="duplicateValues" dxfId="3759" priority="87789" stopIfTrue="1"/>
  </conditionalFormatting>
  <conditionalFormatting sqref="A1457">
    <cfRule type="duplicateValues" dxfId="3758" priority="87799" stopIfTrue="1"/>
    <cfRule type="duplicateValues" dxfId="3757" priority="87800" stopIfTrue="1"/>
  </conditionalFormatting>
  <conditionalFormatting sqref="A1457">
    <cfRule type="duplicateValues" dxfId="3756" priority="87801" stopIfTrue="1"/>
  </conditionalFormatting>
  <conditionalFormatting sqref="A1517">
    <cfRule type="duplicateValues" dxfId="3755" priority="87802" stopIfTrue="1"/>
    <cfRule type="duplicateValues" dxfId="3754" priority="87803" stopIfTrue="1"/>
  </conditionalFormatting>
  <conditionalFormatting sqref="A1517">
    <cfRule type="duplicateValues" dxfId="3753" priority="87804" stopIfTrue="1"/>
  </conditionalFormatting>
  <conditionalFormatting sqref="A1438">
    <cfRule type="duplicateValues" dxfId="3752" priority="87805" stopIfTrue="1"/>
    <cfRule type="duplicateValues" dxfId="3751" priority="87806" stopIfTrue="1"/>
  </conditionalFormatting>
  <conditionalFormatting sqref="A1438">
    <cfRule type="duplicateValues" dxfId="3750" priority="87807" stopIfTrue="1"/>
  </conditionalFormatting>
  <conditionalFormatting sqref="A1229">
    <cfRule type="duplicateValues" dxfId="3749" priority="87808" stopIfTrue="1"/>
    <cfRule type="duplicateValues" dxfId="3748" priority="87809" stopIfTrue="1"/>
  </conditionalFormatting>
  <conditionalFormatting sqref="A1229">
    <cfRule type="duplicateValues" dxfId="3747" priority="87810" stopIfTrue="1"/>
  </conditionalFormatting>
  <conditionalFormatting sqref="A1491">
    <cfRule type="duplicateValues" dxfId="3746" priority="87829" stopIfTrue="1"/>
    <cfRule type="duplicateValues" dxfId="3745" priority="87830" stopIfTrue="1"/>
  </conditionalFormatting>
  <conditionalFormatting sqref="A1491">
    <cfRule type="duplicateValues" dxfId="3744" priority="87831" stopIfTrue="1"/>
  </conditionalFormatting>
  <conditionalFormatting sqref="A1372">
    <cfRule type="duplicateValues" dxfId="3743" priority="87838" stopIfTrue="1"/>
    <cfRule type="duplicateValues" dxfId="3742" priority="87839" stopIfTrue="1"/>
  </conditionalFormatting>
  <conditionalFormatting sqref="A1372">
    <cfRule type="duplicateValues" dxfId="3741" priority="87840" stopIfTrue="1"/>
  </conditionalFormatting>
  <conditionalFormatting sqref="A1531">
    <cfRule type="duplicateValues" dxfId="3740" priority="87844" stopIfTrue="1"/>
    <cfRule type="duplicateValues" dxfId="3739" priority="87845" stopIfTrue="1"/>
  </conditionalFormatting>
  <conditionalFormatting sqref="A1531">
    <cfRule type="duplicateValues" dxfId="3738" priority="87846" stopIfTrue="1"/>
  </conditionalFormatting>
  <conditionalFormatting sqref="A1525">
    <cfRule type="duplicateValues" dxfId="3737" priority="87847" stopIfTrue="1"/>
    <cfRule type="duplicateValues" dxfId="3736" priority="87848" stopIfTrue="1"/>
  </conditionalFormatting>
  <conditionalFormatting sqref="A1525">
    <cfRule type="duplicateValues" dxfId="3735" priority="87849" stopIfTrue="1"/>
  </conditionalFormatting>
  <conditionalFormatting sqref="A1532">
    <cfRule type="duplicateValues" dxfId="3734" priority="87850" stopIfTrue="1"/>
    <cfRule type="duplicateValues" dxfId="3733" priority="87851" stopIfTrue="1"/>
  </conditionalFormatting>
  <conditionalFormatting sqref="A1532">
    <cfRule type="duplicateValues" dxfId="3732" priority="87852" stopIfTrue="1"/>
  </conditionalFormatting>
  <conditionalFormatting sqref="A1594 A1569">
    <cfRule type="duplicateValues" dxfId="3731" priority="87859" stopIfTrue="1"/>
    <cfRule type="duplicateValues" dxfId="3730" priority="87860" stopIfTrue="1"/>
  </conditionalFormatting>
  <conditionalFormatting sqref="A1594 A1569">
    <cfRule type="duplicateValues" dxfId="3729" priority="87863" stopIfTrue="1"/>
  </conditionalFormatting>
  <conditionalFormatting sqref="A1571:A1572">
    <cfRule type="duplicateValues" dxfId="3728" priority="87865" stopIfTrue="1"/>
    <cfRule type="duplicateValues" dxfId="3727" priority="87866" stopIfTrue="1"/>
  </conditionalFormatting>
  <conditionalFormatting sqref="A1571:A1572">
    <cfRule type="duplicateValues" dxfId="3726" priority="87867" stopIfTrue="1"/>
  </conditionalFormatting>
  <conditionalFormatting sqref="A1598">
    <cfRule type="duplicateValues" dxfId="3725" priority="87868" stopIfTrue="1"/>
    <cfRule type="duplicateValues" dxfId="3724" priority="87869" stopIfTrue="1"/>
  </conditionalFormatting>
  <conditionalFormatting sqref="A1598">
    <cfRule type="duplicateValues" dxfId="3723" priority="87870" stopIfTrue="1"/>
  </conditionalFormatting>
  <conditionalFormatting sqref="A1599">
    <cfRule type="duplicateValues" dxfId="3722" priority="87871" stopIfTrue="1"/>
    <cfRule type="duplicateValues" dxfId="3721" priority="87872" stopIfTrue="1"/>
  </conditionalFormatting>
  <conditionalFormatting sqref="A1599">
    <cfRule type="duplicateValues" dxfId="3720" priority="87873" stopIfTrue="1"/>
  </conditionalFormatting>
  <conditionalFormatting sqref="A1593">
    <cfRule type="duplicateValues" dxfId="3719" priority="87877" stopIfTrue="1"/>
    <cfRule type="duplicateValues" dxfId="3718" priority="87878" stopIfTrue="1"/>
  </conditionalFormatting>
  <conditionalFormatting sqref="A1593">
    <cfRule type="duplicateValues" dxfId="3717" priority="87879" stopIfTrue="1"/>
  </conditionalFormatting>
  <conditionalFormatting sqref="A1601">
    <cfRule type="duplicateValues" dxfId="3716" priority="87880" stopIfTrue="1"/>
    <cfRule type="duplicateValues" dxfId="3715" priority="87881" stopIfTrue="1"/>
  </conditionalFormatting>
  <conditionalFormatting sqref="A1601">
    <cfRule type="duplicateValues" dxfId="3714" priority="87882" stopIfTrue="1"/>
  </conditionalFormatting>
  <conditionalFormatting sqref="A1616">
    <cfRule type="duplicateValues" dxfId="3713" priority="87892" stopIfTrue="1"/>
    <cfRule type="duplicateValues" dxfId="3712" priority="87893" stopIfTrue="1"/>
  </conditionalFormatting>
  <conditionalFormatting sqref="A1616">
    <cfRule type="duplicateValues" dxfId="3711" priority="87894" stopIfTrue="1"/>
  </conditionalFormatting>
  <conditionalFormatting sqref="A1607">
    <cfRule type="duplicateValues" dxfId="3710" priority="87898" stopIfTrue="1"/>
    <cfRule type="duplicateValues" dxfId="3709" priority="87899" stopIfTrue="1"/>
  </conditionalFormatting>
  <conditionalFormatting sqref="A1607">
    <cfRule type="duplicateValues" dxfId="3708" priority="87900" stopIfTrue="1"/>
  </conditionalFormatting>
  <conditionalFormatting sqref="A1606">
    <cfRule type="duplicateValues" dxfId="3707" priority="87901" stopIfTrue="1"/>
    <cfRule type="duplicateValues" dxfId="3706" priority="87902" stopIfTrue="1"/>
  </conditionalFormatting>
  <conditionalFormatting sqref="A1606">
    <cfRule type="duplicateValues" dxfId="3705" priority="87903" stopIfTrue="1"/>
  </conditionalFormatting>
  <conditionalFormatting sqref="A1633 A1625">
    <cfRule type="duplicateValues" dxfId="3704" priority="87907" stopIfTrue="1"/>
    <cfRule type="duplicateValues" dxfId="3703" priority="87908" stopIfTrue="1"/>
  </conditionalFormatting>
  <conditionalFormatting sqref="A1633 A1625">
    <cfRule type="duplicateValues" dxfId="3702" priority="87909" stopIfTrue="1"/>
  </conditionalFormatting>
  <conditionalFormatting sqref="A1596:A1597">
    <cfRule type="duplicateValues" dxfId="3701" priority="87913" stopIfTrue="1"/>
    <cfRule type="duplicateValues" dxfId="3700" priority="87914" stopIfTrue="1"/>
  </conditionalFormatting>
  <conditionalFormatting sqref="A1596:A1597">
    <cfRule type="duplicateValues" dxfId="3699" priority="87915" stopIfTrue="1"/>
  </conditionalFormatting>
  <conditionalFormatting sqref="A1621:A1622">
    <cfRule type="duplicateValues" dxfId="3698" priority="87916" stopIfTrue="1"/>
    <cfRule type="duplicateValues" dxfId="3697" priority="87917" stopIfTrue="1"/>
  </conditionalFormatting>
  <conditionalFormatting sqref="A1621:A1622">
    <cfRule type="duplicateValues" dxfId="3696" priority="87918" stopIfTrue="1"/>
  </conditionalFormatting>
  <conditionalFormatting sqref="A1628 A1630 A1626 A1623">
    <cfRule type="duplicateValues" dxfId="3695" priority="87919" stopIfTrue="1"/>
    <cfRule type="duplicateValues" dxfId="3694" priority="87920" stopIfTrue="1"/>
  </conditionalFormatting>
  <conditionalFormatting sqref="A1628 A1630 A1626 A1623">
    <cfRule type="duplicateValues" dxfId="3693" priority="87921" stopIfTrue="1"/>
  </conditionalFormatting>
  <conditionalFormatting sqref="A1642">
    <cfRule type="duplicateValues" dxfId="3692" priority="87928" stopIfTrue="1"/>
    <cfRule type="duplicateValues" dxfId="3691" priority="87929" stopIfTrue="1"/>
  </conditionalFormatting>
  <conditionalFormatting sqref="A1642">
    <cfRule type="duplicateValues" dxfId="3690" priority="87930" stopIfTrue="1"/>
  </conditionalFormatting>
  <conditionalFormatting sqref="A1692">
    <cfRule type="duplicateValues" dxfId="3689" priority="87940" stopIfTrue="1"/>
    <cfRule type="duplicateValues" dxfId="3688" priority="87941" stopIfTrue="1"/>
  </conditionalFormatting>
  <conditionalFormatting sqref="A1692">
    <cfRule type="duplicateValues" dxfId="3687" priority="87942" stopIfTrue="1"/>
  </conditionalFormatting>
  <conditionalFormatting sqref="A1721:A1722">
    <cfRule type="duplicateValues" dxfId="3686" priority="87952" stopIfTrue="1"/>
    <cfRule type="duplicateValues" dxfId="3685" priority="87953" stopIfTrue="1"/>
  </conditionalFormatting>
  <conditionalFormatting sqref="A1721:A1722">
    <cfRule type="duplicateValues" dxfId="3684" priority="87954" stopIfTrue="1"/>
  </conditionalFormatting>
  <conditionalFormatting sqref="A1723">
    <cfRule type="duplicateValues" dxfId="3683" priority="87955" stopIfTrue="1"/>
    <cfRule type="duplicateValues" dxfId="3682" priority="87956" stopIfTrue="1"/>
  </conditionalFormatting>
  <conditionalFormatting sqref="A1723">
    <cfRule type="duplicateValues" dxfId="3681" priority="87957" stopIfTrue="1"/>
  </conditionalFormatting>
  <conditionalFormatting sqref="A1718">
    <cfRule type="duplicateValues" dxfId="3680" priority="87961" stopIfTrue="1"/>
    <cfRule type="duplicateValues" dxfId="3679" priority="87962" stopIfTrue="1"/>
  </conditionalFormatting>
  <conditionalFormatting sqref="A1718">
    <cfRule type="duplicateValues" dxfId="3678" priority="87963" stopIfTrue="1"/>
  </conditionalFormatting>
  <conditionalFormatting sqref="A1717">
    <cfRule type="duplicateValues" dxfId="3677" priority="87964" stopIfTrue="1"/>
    <cfRule type="duplicateValues" dxfId="3676" priority="87965" stopIfTrue="1"/>
  </conditionalFormatting>
  <conditionalFormatting sqref="A1717">
    <cfRule type="duplicateValues" dxfId="3675" priority="87966" stopIfTrue="1"/>
  </conditionalFormatting>
  <conditionalFormatting sqref="A1739">
    <cfRule type="duplicateValues" dxfId="3674" priority="87982" stopIfTrue="1"/>
    <cfRule type="duplicateValues" dxfId="3673" priority="87983" stopIfTrue="1"/>
  </conditionalFormatting>
  <conditionalFormatting sqref="A1739">
    <cfRule type="duplicateValues" dxfId="3672" priority="87984" stopIfTrue="1"/>
  </conditionalFormatting>
  <conditionalFormatting sqref="A1740">
    <cfRule type="duplicateValues" dxfId="3671" priority="87985" stopIfTrue="1"/>
    <cfRule type="duplicateValues" dxfId="3670" priority="87986" stopIfTrue="1"/>
  </conditionalFormatting>
  <conditionalFormatting sqref="A1740">
    <cfRule type="duplicateValues" dxfId="3669" priority="87987" stopIfTrue="1"/>
  </conditionalFormatting>
  <conditionalFormatting sqref="A1765">
    <cfRule type="duplicateValues" dxfId="3668" priority="87997" stopIfTrue="1"/>
    <cfRule type="duplicateValues" dxfId="3667" priority="87998" stopIfTrue="1"/>
  </conditionalFormatting>
  <conditionalFormatting sqref="A1765">
    <cfRule type="duplicateValues" dxfId="3666" priority="87999" stopIfTrue="1"/>
  </conditionalFormatting>
  <conditionalFormatting sqref="A1748">
    <cfRule type="duplicateValues" dxfId="3665" priority="88012" stopIfTrue="1"/>
    <cfRule type="duplicateValues" dxfId="3664" priority="88013" stopIfTrue="1"/>
  </conditionalFormatting>
  <conditionalFormatting sqref="A1748">
    <cfRule type="duplicateValues" dxfId="3663" priority="88014" stopIfTrue="1"/>
  </conditionalFormatting>
  <conditionalFormatting sqref="A1775">
    <cfRule type="duplicateValues" dxfId="3662" priority="88015" stopIfTrue="1"/>
    <cfRule type="duplicateValues" dxfId="3661" priority="88016" stopIfTrue="1"/>
  </conditionalFormatting>
  <conditionalFormatting sqref="A1775">
    <cfRule type="duplicateValues" dxfId="3660" priority="88017" stopIfTrue="1"/>
  </conditionalFormatting>
  <conditionalFormatting sqref="A1771">
    <cfRule type="duplicateValues" dxfId="3659" priority="88018" stopIfTrue="1"/>
    <cfRule type="duplicateValues" dxfId="3658" priority="88019" stopIfTrue="1"/>
  </conditionalFormatting>
  <conditionalFormatting sqref="A1771">
    <cfRule type="duplicateValues" dxfId="3657" priority="88020" stopIfTrue="1"/>
  </conditionalFormatting>
  <conditionalFormatting sqref="A1772">
    <cfRule type="duplicateValues" dxfId="3656" priority="88021" stopIfTrue="1"/>
    <cfRule type="duplicateValues" dxfId="3655" priority="88022" stopIfTrue="1"/>
  </conditionalFormatting>
  <conditionalFormatting sqref="A1772">
    <cfRule type="duplicateValues" dxfId="3654" priority="88023" stopIfTrue="1"/>
  </conditionalFormatting>
  <conditionalFormatting sqref="A1776">
    <cfRule type="duplicateValues" dxfId="3653" priority="88024" stopIfTrue="1"/>
    <cfRule type="duplicateValues" dxfId="3652" priority="88025" stopIfTrue="1"/>
  </conditionalFormatting>
  <conditionalFormatting sqref="A1776">
    <cfRule type="duplicateValues" dxfId="3651" priority="88026" stopIfTrue="1"/>
  </conditionalFormatting>
  <conditionalFormatting sqref="A1777">
    <cfRule type="duplicateValues" dxfId="3650" priority="88027" stopIfTrue="1"/>
    <cfRule type="duplicateValues" dxfId="3649" priority="88028" stopIfTrue="1"/>
  </conditionalFormatting>
  <conditionalFormatting sqref="A1777">
    <cfRule type="duplicateValues" dxfId="3648" priority="88029" stopIfTrue="1"/>
  </conditionalFormatting>
  <conditionalFormatting sqref="A1774">
    <cfRule type="duplicateValues" dxfId="3647" priority="88030" stopIfTrue="1"/>
    <cfRule type="duplicateValues" dxfId="3646" priority="88031" stopIfTrue="1"/>
  </conditionalFormatting>
  <conditionalFormatting sqref="A1774">
    <cfRule type="duplicateValues" dxfId="3645" priority="88032" stopIfTrue="1"/>
  </conditionalFormatting>
  <conditionalFormatting sqref="A1773">
    <cfRule type="duplicateValues" dxfId="3644" priority="88033" stopIfTrue="1"/>
    <cfRule type="duplicateValues" dxfId="3643" priority="88034" stopIfTrue="1"/>
  </conditionalFormatting>
  <conditionalFormatting sqref="A1773">
    <cfRule type="duplicateValues" dxfId="3642" priority="88035" stopIfTrue="1"/>
  </conditionalFormatting>
  <conditionalFormatting sqref="A1790">
    <cfRule type="duplicateValues" dxfId="3641" priority="88036" stopIfTrue="1"/>
    <cfRule type="duplicateValues" dxfId="3640" priority="88037" stopIfTrue="1"/>
  </conditionalFormatting>
  <conditionalFormatting sqref="A1790">
    <cfRule type="duplicateValues" dxfId="3639" priority="88038" stopIfTrue="1"/>
  </conditionalFormatting>
  <conditionalFormatting sqref="A1791">
    <cfRule type="duplicateValues" dxfId="3638" priority="88039" stopIfTrue="1"/>
    <cfRule type="duplicateValues" dxfId="3637" priority="88040" stopIfTrue="1"/>
  </conditionalFormatting>
  <conditionalFormatting sqref="A1791">
    <cfRule type="duplicateValues" dxfId="3636" priority="88041" stopIfTrue="1"/>
  </conditionalFormatting>
  <conditionalFormatting sqref="A1778">
    <cfRule type="duplicateValues" dxfId="3635" priority="88045" stopIfTrue="1"/>
    <cfRule type="duplicateValues" dxfId="3634" priority="88046" stopIfTrue="1"/>
  </conditionalFormatting>
  <conditionalFormatting sqref="A1778">
    <cfRule type="duplicateValues" dxfId="3633" priority="88047" stopIfTrue="1"/>
  </conditionalFormatting>
  <conditionalFormatting sqref="A1782">
    <cfRule type="duplicateValues" dxfId="3632" priority="88051" stopIfTrue="1"/>
    <cfRule type="duplicateValues" dxfId="3631" priority="88052" stopIfTrue="1"/>
  </conditionalFormatting>
  <conditionalFormatting sqref="A1782">
    <cfRule type="duplicateValues" dxfId="3630" priority="88053" stopIfTrue="1"/>
  </conditionalFormatting>
  <conditionalFormatting sqref="A1785">
    <cfRule type="duplicateValues" dxfId="3629" priority="88054" stopIfTrue="1"/>
    <cfRule type="duplicateValues" dxfId="3628" priority="88055" stopIfTrue="1"/>
  </conditionalFormatting>
  <conditionalFormatting sqref="A1785">
    <cfRule type="duplicateValues" dxfId="3627" priority="88056" stopIfTrue="1"/>
  </conditionalFormatting>
  <conditionalFormatting sqref="A1787">
    <cfRule type="duplicateValues" dxfId="3626" priority="88057" stopIfTrue="1"/>
    <cfRule type="duplicateValues" dxfId="3625" priority="88058" stopIfTrue="1"/>
  </conditionalFormatting>
  <conditionalFormatting sqref="A1787">
    <cfRule type="duplicateValues" dxfId="3624" priority="88059" stopIfTrue="1"/>
  </conditionalFormatting>
  <conditionalFormatting sqref="A1788">
    <cfRule type="duplicateValues" dxfId="3623" priority="88060" stopIfTrue="1"/>
    <cfRule type="duplicateValues" dxfId="3622" priority="88061" stopIfTrue="1"/>
  </conditionalFormatting>
  <conditionalFormatting sqref="A1788">
    <cfRule type="duplicateValues" dxfId="3621" priority="88062" stopIfTrue="1"/>
  </conditionalFormatting>
  <conditionalFormatting sqref="A1796">
    <cfRule type="duplicateValues" dxfId="3620" priority="88072" stopIfTrue="1"/>
    <cfRule type="duplicateValues" dxfId="3619" priority="88073" stopIfTrue="1"/>
  </conditionalFormatting>
  <conditionalFormatting sqref="A1796">
    <cfRule type="duplicateValues" dxfId="3618" priority="88074" stopIfTrue="1"/>
  </conditionalFormatting>
  <conditionalFormatting sqref="A1803:A1805">
    <cfRule type="duplicateValues" dxfId="3617" priority="88075" stopIfTrue="1"/>
    <cfRule type="duplicateValues" dxfId="3616" priority="88076" stopIfTrue="1"/>
  </conditionalFormatting>
  <conditionalFormatting sqref="A1803:A1805">
    <cfRule type="duplicateValues" dxfId="3615" priority="88077" stopIfTrue="1"/>
  </conditionalFormatting>
  <conditionalFormatting sqref="A1806">
    <cfRule type="duplicateValues" dxfId="3614" priority="88078" stopIfTrue="1"/>
    <cfRule type="duplicateValues" dxfId="3613" priority="88079" stopIfTrue="1"/>
  </conditionalFormatting>
  <conditionalFormatting sqref="A1806">
    <cfRule type="duplicateValues" dxfId="3612" priority="88080" stopIfTrue="1"/>
  </conditionalFormatting>
  <conditionalFormatting sqref="A1807">
    <cfRule type="duplicateValues" dxfId="3611" priority="88084" stopIfTrue="1"/>
    <cfRule type="duplicateValues" dxfId="3610" priority="88085" stopIfTrue="1"/>
  </conditionalFormatting>
  <conditionalFormatting sqref="A1807">
    <cfRule type="duplicateValues" dxfId="3609" priority="88086" stopIfTrue="1"/>
  </conditionalFormatting>
  <conditionalFormatting sqref="A1808">
    <cfRule type="duplicateValues" dxfId="3608" priority="88090" stopIfTrue="1"/>
    <cfRule type="duplicateValues" dxfId="3607" priority="88091" stopIfTrue="1"/>
  </conditionalFormatting>
  <conditionalFormatting sqref="A1808">
    <cfRule type="duplicateValues" dxfId="3606" priority="88092" stopIfTrue="1"/>
  </conditionalFormatting>
  <conditionalFormatting sqref="A1800">
    <cfRule type="duplicateValues" dxfId="3605" priority="88099" stopIfTrue="1"/>
    <cfRule type="duplicateValues" dxfId="3604" priority="88100" stopIfTrue="1"/>
  </conditionalFormatting>
  <conditionalFormatting sqref="A1800">
    <cfRule type="duplicateValues" dxfId="3603" priority="88101" stopIfTrue="1"/>
  </conditionalFormatting>
  <conditionalFormatting sqref="A295">
    <cfRule type="duplicateValues" dxfId="3602" priority="88105" stopIfTrue="1"/>
    <cfRule type="duplicateValues" dxfId="3601" priority="88106" stopIfTrue="1"/>
  </conditionalFormatting>
  <conditionalFormatting sqref="A295">
    <cfRule type="duplicateValues" dxfId="3600" priority="88107" stopIfTrue="1"/>
  </conditionalFormatting>
  <conditionalFormatting sqref="A1703">
    <cfRule type="duplicateValues" dxfId="3599" priority="88111" stopIfTrue="1"/>
    <cfRule type="duplicateValues" dxfId="3598" priority="88112" stopIfTrue="1"/>
  </conditionalFormatting>
  <conditionalFormatting sqref="A1703">
    <cfRule type="duplicateValues" dxfId="3597" priority="88113" stopIfTrue="1"/>
  </conditionalFormatting>
  <conditionalFormatting sqref="A1076">
    <cfRule type="duplicateValues" dxfId="3596" priority="88118" stopIfTrue="1"/>
    <cfRule type="duplicateValues" dxfId="3595" priority="88119" stopIfTrue="1"/>
  </conditionalFormatting>
  <conditionalFormatting sqref="A1076">
    <cfRule type="duplicateValues" dxfId="3594" priority="88120" stopIfTrue="1"/>
  </conditionalFormatting>
  <conditionalFormatting sqref="A1445">
    <cfRule type="duplicateValues" dxfId="3593" priority="88121" stopIfTrue="1"/>
    <cfRule type="duplicateValues" dxfId="3592" priority="88122" stopIfTrue="1"/>
  </conditionalFormatting>
  <conditionalFormatting sqref="A1445">
    <cfRule type="duplicateValues" dxfId="3591" priority="88123" stopIfTrue="1"/>
  </conditionalFormatting>
  <conditionalFormatting sqref="A1110">
    <cfRule type="duplicateValues" dxfId="3590" priority="88124" stopIfTrue="1"/>
    <cfRule type="duplicateValues" dxfId="3589" priority="88125" stopIfTrue="1"/>
  </conditionalFormatting>
  <conditionalFormatting sqref="A1110">
    <cfRule type="duplicateValues" dxfId="3588" priority="88126" stopIfTrue="1"/>
  </conditionalFormatting>
  <conditionalFormatting sqref="A991:A994">
    <cfRule type="duplicateValues" dxfId="3587" priority="88127" stopIfTrue="1"/>
    <cfRule type="duplicateValues" dxfId="3586" priority="88128" stopIfTrue="1"/>
  </conditionalFormatting>
  <conditionalFormatting sqref="A991:A994">
    <cfRule type="duplicateValues" dxfId="3585" priority="88131" stopIfTrue="1"/>
  </conditionalFormatting>
  <conditionalFormatting sqref="A586:A587">
    <cfRule type="duplicateValues" dxfId="3584" priority="88142" stopIfTrue="1"/>
    <cfRule type="duplicateValues" dxfId="3583" priority="88143" stopIfTrue="1"/>
  </conditionalFormatting>
  <conditionalFormatting sqref="A586:A587">
    <cfRule type="duplicateValues" dxfId="3582" priority="88144" stopIfTrue="1"/>
  </conditionalFormatting>
  <conditionalFormatting sqref="A433">
    <cfRule type="duplicateValues" dxfId="3581" priority="88152" stopIfTrue="1"/>
    <cfRule type="duplicateValues" dxfId="3580" priority="88153" stopIfTrue="1"/>
  </conditionalFormatting>
  <conditionalFormatting sqref="A433">
    <cfRule type="duplicateValues" dxfId="3579" priority="88154" stopIfTrue="1"/>
  </conditionalFormatting>
  <conditionalFormatting sqref="A434">
    <cfRule type="duplicateValues" dxfId="3578" priority="88155" stopIfTrue="1"/>
    <cfRule type="duplicateValues" dxfId="3577" priority="88156" stopIfTrue="1"/>
  </conditionalFormatting>
  <conditionalFormatting sqref="A434">
    <cfRule type="duplicateValues" dxfId="3576" priority="88157" stopIfTrue="1"/>
  </conditionalFormatting>
  <conditionalFormatting sqref="A935">
    <cfRule type="duplicateValues" dxfId="3575" priority="88158" stopIfTrue="1"/>
    <cfRule type="duplicateValues" dxfId="3574" priority="88159" stopIfTrue="1"/>
  </conditionalFormatting>
  <conditionalFormatting sqref="A935">
    <cfRule type="duplicateValues" dxfId="3573" priority="88160" stopIfTrue="1"/>
  </conditionalFormatting>
  <conditionalFormatting sqref="A1789 A1786">
    <cfRule type="duplicateValues" dxfId="3572" priority="88164" stopIfTrue="1"/>
    <cfRule type="duplicateValues" dxfId="3571" priority="88165" stopIfTrue="1"/>
  </conditionalFormatting>
  <conditionalFormatting sqref="A1789 A1786">
    <cfRule type="duplicateValues" dxfId="3570" priority="88168" stopIfTrue="1"/>
  </conditionalFormatting>
  <conditionalFormatting sqref="A946">
    <cfRule type="duplicateValues" dxfId="3569" priority="88173" stopIfTrue="1"/>
    <cfRule type="duplicateValues" dxfId="3568" priority="88174" stopIfTrue="1"/>
  </conditionalFormatting>
  <conditionalFormatting sqref="A946">
    <cfRule type="duplicateValues" dxfId="3567" priority="88175" stopIfTrue="1"/>
  </conditionalFormatting>
  <conditionalFormatting sqref="A284">
    <cfRule type="duplicateValues" dxfId="3566" priority="88176" stopIfTrue="1"/>
    <cfRule type="duplicateValues" dxfId="3565" priority="88177" stopIfTrue="1"/>
  </conditionalFormatting>
  <conditionalFormatting sqref="A284">
    <cfRule type="duplicateValues" dxfId="3564" priority="88178" stopIfTrue="1"/>
  </conditionalFormatting>
  <conditionalFormatting sqref="A1745:A1746">
    <cfRule type="duplicateValues" dxfId="3563" priority="88185" stopIfTrue="1"/>
    <cfRule type="duplicateValues" dxfId="3562" priority="88186" stopIfTrue="1"/>
  </conditionalFormatting>
  <conditionalFormatting sqref="A1745:A1746">
    <cfRule type="duplicateValues" dxfId="3561" priority="88187" stopIfTrue="1"/>
  </conditionalFormatting>
  <conditionalFormatting sqref="A1345 A1287">
    <cfRule type="duplicateValues" dxfId="3560" priority="88197" stopIfTrue="1"/>
    <cfRule type="duplicateValues" dxfId="3559" priority="88198" stopIfTrue="1"/>
  </conditionalFormatting>
  <conditionalFormatting sqref="A1345 A1287">
    <cfRule type="duplicateValues" dxfId="3558" priority="88201" stopIfTrue="1"/>
  </conditionalFormatting>
  <conditionalFormatting sqref="A827:A828">
    <cfRule type="duplicateValues" dxfId="3557" priority="88203" stopIfTrue="1"/>
    <cfRule type="duplicateValues" dxfId="3556" priority="88204" stopIfTrue="1"/>
  </conditionalFormatting>
  <conditionalFormatting sqref="A827:A828">
    <cfRule type="duplicateValues" dxfId="3555" priority="88205" stopIfTrue="1"/>
  </conditionalFormatting>
  <conditionalFormatting sqref="A1022:A1023 A1002:A1003">
    <cfRule type="duplicateValues" dxfId="3554" priority="88206" stopIfTrue="1"/>
    <cfRule type="duplicateValues" dxfId="3553" priority="88207" stopIfTrue="1"/>
  </conditionalFormatting>
  <conditionalFormatting sqref="A1022:A1023 A1002:A1003">
    <cfRule type="duplicateValues" dxfId="3552" priority="88210" stopIfTrue="1"/>
  </conditionalFormatting>
  <conditionalFormatting sqref="A408 A406">
    <cfRule type="duplicateValues" dxfId="3551" priority="88212" stopIfTrue="1"/>
    <cfRule type="duplicateValues" dxfId="3550" priority="88213" stopIfTrue="1"/>
  </conditionalFormatting>
  <conditionalFormatting sqref="A408 A406">
    <cfRule type="duplicateValues" dxfId="3549" priority="88216" stopIfTrue="1"/>
  </conditionalFormatting>
  <conditionalFormatting sqref="A414">
    <cfRule type="duplicateValues" dxfId="3548" priority="88233" stopIfTrue="1"/>
    <cfRule type="duplicateValues" dxfId="3547" priority="88234" stopIfTrue="1"/>
  </conditionalFormatting>
  <conditionalFormatting sqref="A414">
    <cfRule type="duplicateValues" dxfId="3546" priority="88235" stopIfTrue="1"/>
  </conditionalFormatting>
  <conditionalFormatting sqref="A546:A548">
    <cfRule type="duplicateValues" dxfId="3545" priority="88239" stopIfTrue="1"/>
    <cfRule type="duplicateValues" dxfId="3544" priority="88240" stopIfTrue="1"/>
  </conditionalFormatting>
  <conditionalFormatting sqref="A546:A548">
    <cfRule type="duplicateValues" dxfId="3543" priority="88241" stopIfTrue="1"/>
  </conditionalFormatting>
  <conditionalFormatting sqref="A429">
    <cfRule type="duplicateValues" dxfId="3542" priority="88242" stopIfTrue="1"/>
    <cfRule type="duplicateValues" dxfId="3541" priority="88243" stopIfTrue="1"/>
  </conditionalFormatting>
  <conditionalFormatting sqref="A429">
    <cfRule type="duplicateValues" dxfId="3540" priority="88244" stopIfTrue="1"/>
  </conditionalFormatting>
  <conditionalFormatting sqref="A624 A608:A609">
    <cfRule type="duplicateValues" dxfId="3539" priority="88245" stopIfTrue="1"/>
    <cfRule type="duplicateValues" dxfId="3538" priority="88246" stopIfTrue="1"/>
  </conditionalFormatting>
  <conditionalFormatting sqref="A624 A608:A609">
    <cfRule type="duplicateValues" dxfId="3537" priority="88253" stopIfTrue="1"/>
  </conditionalFormatting>
  <conditionalFormatting sqref="A1484">
    <cfRule type="duplicateValues" dxfId="3536" priority="88281" stopIfTrue="1"/>
    <cfRule type="duplicateValues" dxfId="3535" priority="88282" stopIfTrue="1"/>
  </conditionalFormatting>
  <conditionalFormatting sqref="A1484">
    <cfRule type="duplicateValues" dxfId="3534" priority="88283" stopIfTrue="1"/>
  </conditionalFormatting>
  <conditionalFormatting sqref="A2">
    <cfRule type="duplicateValues" dxfId="3533" priority="88287" stopIfTrue="1"/>
    <cfRule type="duplicateValues" dxfId="3532" priority="88288" stopIfTrue="1"/>
  </conditionalFormatting>
  <conditionalFormatting sqref="A2">
    <cfRule type="duplicateValues" dxfId="3531" priority="88289" stopIfTrue="1"/>
  </conditionalFormatting>
  <conditionalFormatting sqref="A34">
    <cfRule type="duplicateValues" dxfId="3530" priority="88290"/>
  </conditionalFormatting>
  <conditionalFormatting sqref="A1099">
    <cfRule type="duplicateValues" dxfId="3529" priority="88291" stopIfTrue="1"/>
    <cfRule type="duplicateValues" dxfId="3528" priority="88292" stopIfTrue="1"/>
  </conditionalFormatting>
  <conditionalFormatting sqref="A1099">
    <cfRule type="duplicateValues" dxfId="3527" priority="88293" stopIfTrue="1"/>
  </conditionalFormatting>
  <conditionalFormatting sqref="A1752">
    <cfRule type="duplicateValues" dxfId="3526" priority="88303" stopIfTrue="1"/>
    <cfRule type="duplicateValues" dxfId="3525" priority="88304" stopIfTrue="1"/>
  </conditionalFormatting>
  <conditionalFormatting sqref="A1752">
    <cfRule type="duplicateValues" dxfId="3524" priority="88305" stopIfTrue="1"/>
  </conditionalFormatting>
  <conditionalFormatting sqref="A878">
    <cfRule type="duplicateValues" dxfId="3523" priority="88321" stopIfTrue="1"/>
    <cfRule type="duplicateValues" dxfId="3522" priority="88322" stopIfTrue="1"/>
  </conditionalFormatting>
  <conditionalFormatting sqref="A878">
    <cfRule type="duplicateValues" dxfId="3521" priority="88323" stopIfTrue="1"/>
  </conditionalFormatting>
  <conditionalFormatting sqref="A1045">
    <cfRule type="duplicateValues" dxfId="3520" priority="88330" stopIfTrue="1"/>
    <cfRule type="duplicateValues" dxfId="3519" priority="88331" stopIfTrue="1"/>
  </conditionalFormatting>
  <conditionalFormatting sqref="A1045">
    <cfRule type="duplicateValues" dxfId="3518" priority="88332" stopIfTrue="1"/>
  </conditionalFormatting>
  <conditionalFormatting sqref="A729">
    <cfRule type="duplicateValues" dxfId="3517" priority="88333" stopIfTrue="1"/>
    <cfRule type="duplicateValues" dxfId="3516" priority="88334" stopIfTrue="1"/>
  </conditionalFormatting>
  <conditionalFormatting sqref="A729">
    <cfRule type="duplicateValues" dxfId="3515" priority="88335" stopIfTrue="1"/>
  </conditionalFormatting>
  <conditionalFormatting sqref="A596">
    <cfRule type="duplicateValues" dxfId="3514" priority="88342" stopIfTrue="1"/>
    <cfRule type="duplicateValues" dxfId="3513" priority="88343" stopIfTrue="1"/>
  </conditionalFormatting>
  <conditionalFormatting sqref="A596">
    <cfRule type="duplicateValues" dxfId="3512" priority="88344" stopIfTrue="1"/>
  </conditionalFormatting>
  <conditionalFormatting sqref="A592">
    <cfRule type="duplicateValues" dxfId="3511" priority="88348" stopIfTrue="1"/>
    <cfRule type="duplicateValues" dxfId="3510" priority="88349" stopIfTrue="1"/>
  </conditionalFormatting>
  <conditionalFormatting sqref="A592">
    <cfRule type="duplicateValues" dxfId="3509" priority="88350" stopIfTrue="1"/>
  </conditionalFormatting>
  <conditionalFormatting sqref="A808">
    <cfRule type="duplicateValues" dxfId="3508" priority="88351" stopIfTrue="1"/>
    <cfRule type="duplicateValues" dxfId="3507" priority="88352" stopIfTrue="1"/>
  </conditionalFormatting>
  <conditionalFormatting sqref="A808">
    <cfRule type="duplicateValues" dxfId="3506" priority="88353" stopIfTrue="1"/>
  </conditionalFormatting>
  <conditionalFormatting sqref="A1797">
    <cfRule type="duplicateValues" dxfId="3505" priority="88372" stopIfTrue="1"/>
    <cfRule type="duplicateValues" dxfId="3504" priority="88373" stopIfTrue="1"/>
  </conditionalFormatting>
  <conditionalFormatting sqref="A1797">
    <cfRule type="duplicateValues" dxfId="3503" priority="88374" stopIfTrue="1"/>
  </conditionalFormatting>
  <conditionalFormatting sqref="A1694">
    <cfRule type="duplicateValues" dxfId="3502" priority="88375" stopIfTrue="1"/>
    <cfRule type="duplicateValues" dxfId="3501" priority="88376" stopIfTrue="1"/>
  </conditionalFormatting>
  <conditionalFormatting sqref="A1694">
    <cfRule type="duplicateValues" dxfId="3500" priority="88377" stopIfTrue="1"/>
  </conditionalFormatting>
  <conditionalFormatting sqref="A1584">
    <cfRule type="duplicateValues" dxfId="3499" priority="88378" stopIfTrue="1"/>
    <cfRule type="duplicateValues" dxfId="3498" priority="88379" stopIfTrue="1"/>
  </conditionalFormatting>
  <conditionalFormatting sqref="A1584">
    <cfRule type="duplicateValues" dxfId="3497" priority="88380" stopIfTrue="1"/>
  </conditionalFormatting>
  <conditionalFormatting sqref="A85:A88">
    <cfRule type="duplicateValues" dxfId="3496" priority="88387" stopIfTrue="1"/>
    <cfRule type="duplicateValues" dxfId="3495" priority="88388" stopIfTrue="1"/>
  </conditionalFormatting>
  <conditionalFormatting sqref="A85:A88">
    <cfRule type="duplicateValues" dxfId="3494" priority="88391" stopIfTrue="1"/>
  </conditionalFormatting>
  <conditionalFormatting sqref="A1348 A1279:A1280 A1297:A1298 A1277">
    <cfRule type="duplicateValues" dxfId="3493" priority="88396" stopIfTrue="1"/>
    <cfRule type="duplicateValues" dxfId="3492" priority="88397" stopIfTrue="1"/>
  </conditionalFormatting>
  <conditionalFormatting sqref="A1348 A1279:A1280 A1297:A1298 A1277">
    <cfRule type="duplicateValues" dxfId="3491" priority="88402" stopIfTrue="1"/>
  </conditionalFormatting>
  <conditionalFormatting sqref="A1346:A1347">
    <cfRule type="duplicateValues" dxfId="3490" priority="88405" stopIfTrue="1"/>
    <cfRule type="duplicateValues" dxfId="3489" priority="88406" stopIfTrue="1"/>
  </conditionalFormatting>
  <conditionalFormatting sqref="A1346:A1347">
    <cfRule type="duplicateValues" dxfId="3488" priority="88407" stopIfTrue="1"/>
  </conditionalFormatting>
  <conditionalFormatting sqref="A1477:A1478">
    <cfRule type="duplicateValues" dxfId="3487" priority="88420" stopIfTrue="1"/>
    <cfRule type="duplicateValues" dxfId="3486" priority="88421" stopIfTrue="1"/>
  </conditionalFormatting>
  <conditionalFormatting sqref="A1477:A1478">
    <cfRule type="duplicateValues" dxfId="3485" priority="88424" stopIfTrue="1"/>
  </conditionalFormatting>
  <conditionalFormatting sqref="A1322:A1324 A1270">
    <cfRule type="duplicateValues" dxfId="3484" priority="88432" stopIfTrue="1"/>
    <cfRule type="duplicateValues" dxfId="3483" priority="88433" stopIfTrue="1"/>
  </conditionalFormatting>
  <conditionalFormatting sqref="A1322:A1324 A1270">
    <cfRule type="duplicateValues" dxfId="3482" priority="88438" stopIfTrue="1"/>
  </conditionalFormatting>
  <conditionalFormatting sqref="A1302 A1294:A1296">
    <cfRule type="duplicateValues" dxfId="3481" priority="88441" stopIfTrue="1"/>
    <cfRule type="duplicateValues" dxfId="3480" priority="88442" stopIfTrue="1"/>
  </conditionalFormatting>
  <conditionalFormatting sqref="A1302 A1294:A1296">
    <cfRule type="duplicateValues" dxfId="3479" priority="88445" stopIfTrue="1"/>
  </conditionalFormatting>
  <conditionalFormatting sqref="A1087 A1089 A1078:A1079">
    <cfRule type="duplicateValues" dxfId="3478" priority="88447" stopIfTrue="1"/>
    <cfRule type="duplicateValues" dxfId="3477" priority="88448" stopIfTrue="1"/>
  </conditionalFormatting>
  <conditionalFormatting sqref="A1087 A1089 A1078:A1079">
    <cfRule type="duplicateValues" dxfId="3476" priority="88449" stopIfTrue="1"/>
  </conditionalFormatting>
  <conditionalFormatting sqref="A1052:A1056">
    <cfRule type="duplicateValues" dxfId="3475" priority="88450" stopIfTrue="1"/>
    <cfRule type="duplicateValues" dxfId="3474" priority="88451" stopIfTrue="1"/>
  </conditionalFormatting>
  <conditionalFormatting sqref="A1052:A1056">
    <cfRule type="duplicateValues" dxfId="3473" priority="88452" stopIfTrue="1"/>
  </conditionalFormatting>
  <conditionalFormatting sqref="A228:A229">
    <cfRule type="duplicateValues" dxfId="3472" priority="88456" stopIfTrue="1"/>
    <cfRule type="duplicateValues" dxfId="3471" priority="88457" stopIfTrue="1"/>
  </conditionalFormatting>
  <conditionalFormatting sqref="A228:A229">
    <cfRule type="duplicateValues" dxfId="3470" priority="88458" stopIfTrue="1"/>
  </conditionalFormatting>
  <conditionalFormatting sqref="A166:A171">
    <cfRule type="duplicateValues" dxfId="3469" priority="88459" stopIfTrue="1"/>
    <cfRule type="duplicateValues" dxfId="3468" priority="88460" stopIfTrue="1"/>
  </conditionalFormatting>
  <conditionalFormatting sqref="A166:A171">
    <cfRule type="duplicateValues" dxfId="3467" priority="88461" stopIfTrue="1"/>
  </conditionalFormatting>
  <conditionalFormatting sqref="A196">
    <cfRule type="duplicateValues" dxfId="3466" priority="88462" stopIfTrue="1"/>
    <cfRule type="duplicateValues" dxfId="3465" priority="88463" stopIfTrue="1"/>
  </conditionalFormatting>
  <conditionalFormatting sqref="A196">
    <cfRule type="duplicateValues" dxfId="3464" priority="88464" stopIfTrue="1"/>
  </conditionalFormatting>
  <conditionalFormatting sqref="A84">
    <cfRule type="duplicateValues" dxfId="3463" priority="88468" stopIfTrue="1"/>
    <cfRule type="duplicateValues" dxfId="3462" priority="88469" stopIfTrue="1"/>
  </conditionalFormatting>
  <conditionalFormatting sqref="A84">
    <cfRule type="duplicateValues" dxfId="3461" priority="88470" stopIfTrue="1"/>
  </conditionalFormatting>
  <conditionalFormatting sqref="A235">
    <cfRule type="duplicateValues" dxfId="3460" priority="88474" stopIfTrue="1"/>
    <cfRule type="duplicateValues" dxfId="3459" priority="88475" stopIfTrue="1"/>
  </conditionalFormatting>
  <conditionalFormatting sqref="A235">
    <cfRule type="duplicateValues" dxfId="3458" priority="88476" stopIfTrue="1"/>
  </conditionalFormatting>
  <conditionalFormatting sqref="A948">
    <cfRule type="duplicateValues" dxfId="3457" priority="88477" stopIfTrue="1"/>
    <cfRule type="duplicateValues" dxfId="3456" priority="88478" stopIfTrue="1"/>
  </conditionalFormatting>
  <conditionalFormatting sqref="A948">
    <cfRule type="duplicateValues" dxfId="3455" priority="88479" stopIfTrue="1"/>
  </conditionalFormatting>
  <conditionalFormatting sqref="A937:A938">
    <cfRule type="duplicateValues" dxfId="3454" priority="88480" stopIfTrue="1"/>
    <cfRule type="duplicateValues" dxfId="3453" priority="88481" stopIfTrue="1"/>
  </conditionalFormatting>
  <conditionalFormatting sqref="A937:A938">
    <cfRule type="duplicateValues" dxfId="3452" priority="88482" stopIfTrue="1"/>
  </conditionalFormatting>
  <conditionalFormatting sqref="A1281 A1269">
    <cfRule type="duplicateValues" dxfId="3451" priority="88483" stopIfTrue="1"/>
    <cfRule type="duplicateValues" dxfId="3450" priority="88484" stopIfTrue="1"/>
  </conditionalFormatting>
  <conditionalFormatting sqref="A1281 A1269">
    <cfRule type="duplicateValues" dxfId="3449" priority="88485" stopIfTrue="1"/>
  </conditionalFormatting>
  <conditionalFormatting sqref="A1631">
    <cfRule type="duplicateValues" dxfId="3448" priority="88501" stopIfTrue="1"/>
    <cfRule type="duplicateValues" dxfId="3447" priority="88502" stopIfTrue="1"/>
  </conditionalFormatting>
  <conditionalFormatting sqref="A1631">
    <cfRule type="duplicateValues" dxfId="3446" priority="88503" stopIfTrue="1"/>
  </conditionalFormatting>
  <conditionalFormatting sqref="A245">
    <cfRule type="duplicateValues" dxfId="3445" priority="88504" stopIfTrue="1"/>
    <cfRule type="duplicateValues" dxfId="3444" priority="88505" stopIfTrue="1"/>
  </conditionalFormatting>
  <conditionalFormatting sqref="A245">
    <cfRule type="duplicateValues" dxfId="3443" priority="88506" stopIfTrue="1"/>
  </conditionalFormatting>
  <conditionalFormatting sqref="A1303">
    <cfRule type="duplicateValues" dxfId="3442" priority="88507" stopIfTrue="1"/>
    <cfRule type="duplicateValues" dxfId="3441" priority="88508" stopIfTrue="1"/>
  </conditionalFormatting>
  <conditionalFormatting sqref="A1303">
    <cfRule type="duplicateValues" dxfId="3440" priority="88509" stopIfTrue="1"/>
  </conditionalFormatting>
  <conditionalFormatting sqref="A1459 A1339:A1340 A1343">
    <cfRule type="duplicateValues" dxfId="3439" priority="88510" stopIfTrue="1"/>
    <cfRule type="duplicateValues" dxfId="3438" priority="88511" stopIfTrue="1"/>
  </conditionalFormatting>
  <conditionalFormatting sqref="A1459 A1339:A1340 A1343">
    <cfRule type="duplicateValues" dxfId="3437" priority="88512" stopIfTrue="1"/>
  </conditionalFormatting>
  <conditionalFormatting sqref="A1425">
    <cfRule type="duplicateValues" dxfId="3436" priority="88516" stopIfTrue="1"/>
    <cfRule type="duplicateValues" dxfId="3435" priority="88517" stopIfTrue="1"/>
  </conditionalFormatting>
  <conditionalFormatting sqref="A1425">
    <cfRule type="duplicateValues" dxfId="3434" priority="88518" stopIfTrue="1"/>
  </conditionalFormatting>
  <conditionalFormatting sqref="A1271">
    <cfRule type="duplicateValues" dxfId="3433" priority="88519" stopIfTrue="1"/>
    <cfRule type="duplicateValues" dxfId="3432" priority="88520" stopIfTrue="1"/>
  </conditionalFormatting>
  <conditionalFormatting sqref="A1271">
    <cfRule type="duplicateValues" dxfId="3431" priority="88521" stopIfTrue="1"/>
  </conditionalFormatting>
  <conditionalFormatting sqref="A1299:A1300">
    <cfRule type="duplicateValues" dxfId="3430" priority="88522" stopIfTrue="1"/>
    <cfRule type="duplicateValues" dxfId="3429" priority="88523" stopIfTrue="1"/>
  </conditionalFormatting>
  <conditionalFormatting sqref="A1299:A1300">
    <cfRule type="duplicateValues" dxfId="3428" priority="88524" stopIfTrue="1"/>
  </conditionalFormatting>
  <conditionalFormatting sqref="A1678">
    <cfRule type="duplicateValues" dxfId="3427" priority="88525" stopIfTrue="1"/>
    <cfRule type="duplicateValues" dxfId="3426" priority="88526" stopIfTrue="1"/>
  </conditionalFormatting>
  <conditionalFormatting sqref="A1678">
    <cfRule type="duplicateValues" dxfId="3425" priority="88527" stopIfTrue="1"/>
  </conditionalFormatting>
  <conditionalFormatting sqref="A1674">
    <cfRule type="duplicateValues" dxfId="3424" priority="88528" stopIfTrue="1"/>
    <cfRule type="duplicateValues" dxfId="3423" priority="88529" stopIfTrue="1"/>
  </conditionalFormatting>
  <conditionalFormatting sqref="A1674">
    <cfRule type="duplicateValues" dxfId="3422" priority="88530" stopIfTrue="1"/>
  </conditionalFormatting>
  <conditionalFormatting sqref="A1172">
    <cfRule type="duplicateValues" dxfId="3421" priority="88531" stopIfTrue="1"/>
    <cfRule type="duplicateValues" dxfId="3420" priority="88532" stopIfTrue="1"/>
  </conditionalFormatting>
  <conditionalFormatting sqref="A1172">
    <cfRule type="duplicateValues" dxfId="3419" priority="88533" stopIfTrue="1"/>
  </conditionalFormatting>
  <conditionalFormatting sqref="A666:A667">
    <cfRule type="duplicateValues" dxfId="3418" priority="88534" stopIfTrue="1"/>
    <cfRule type="duplicateValues" dxfId="3417" priority="88535" stopIfTrue="1"/>
  </conditionalFormatting>
  <conditionalFormatting sqref="A666:A667">
    <cfRule type="duplicateValues" dxfId="3416" priority="88538" stopIfTrue="1"/>
  </conditionalFormatting>
  <conditionalFormatting sqref="A866">
    <cfRule type="duplicateValues" dxfId="3415" priority="88549" stopIfTrue="1"/>
    <cfRule type="duplicateValues" dxfId="3414" priority="88550" stopIfTrue="1"/>
  </conditionalFormatting>
  <conditionalFormatting sqref="A866">
    <cfRule type="duplicateValues" dxfId="3413" priority="88551" stopIfTrue="1"/>
  </conditionalFormatting>
  <conditionalFormatting sqref="A649">
    <cfRule type="duplicateValues" dxfId="3412" priority="88561" stopIfTrue="1"/>
    <cfRule type="duplicateValues" dxfId="3411" priority="88562" stopIfTrue="1"/>
  </conditionalFormatting>
  <conditionalFormatting sqref="A649">
    <cfRule type="duplicateValues" dxfId="3410" priority="88563" stopIfTrue="1"/>
  </conditionalFormatting>
  <conditionalFormatting sqref="A1268">
    <cfRule type="duplicateValues" dxfId="3409" priority="88564" stopIfTrue="1"/>
    <cfRule type="duplicateValues" dxfId="3408" priority="88565" stopIfTrue="1"/>
  </conditionalFormatting>
  <conditionalFormatting sqref="A1268">
    <cfRule type="duplicateValues" dxfId="3407" priority="88566" stopIfTrue="1"/>
  </conditionalFormatting>
  <conditionalFormatting sqref="A1092 A1094">
    <cfRule type="duplicateValues" dxfId="3406" priority="88570" stopIfTrue="1"/>
    <cfRule type="duplicateValues" dxfId="3405" priority="88571" stopIfTrue="1"/>
  </conditionalFormatting>
  <conditionalFormatting sqref="A1092 A1094">
    <cfRule type="duplicateValues" dxfId="3404" priority="88574" stopIfTrue="1"/>
  </conditionalFormatting>
  <conditionalFormatting sqref="A1486">
    <cfRule type="duplicateValues" dxfId="3403" priority="88591" stopIfTrue="1"/>
    <cfRule type="duplicateValues" dxfId="3402" priority="88592" stopIfTrue="1"/>
  </conditionalFormatting>
  <conditionalFormatting sqref="A1486">
    <cfRule type="duplicateValues" dxfId="3401" priority="88595" stopIfTrue="1"/>
  </conditionalFormatting>
  <conditionalFormatting sqref="A1766:A1767 A1750:A1751">
    <cfRule type="duplicateValues" dxfId="3400" priority="88603" stopIfTrue="1"/>
    <cfRule type="duplicateValues" dxfId="3399" priority="88604" stopIfTrue="1"/>
  </conditionalFormatting>
  <conditionalFormatting sqref="A1766:A1767 A1750:A1751">
    <cfRule type="duplicateValues" dxfId="3398" priority="88607" stopIfTrue="1"/>
  </conditionalFormatting>
  <conditionalFormatting sqref="A1635:A1637">
    <cfRule type="duplicateValues" dxfId="3397" priority="88609" stopIfTrue="1"/>
    <cfRule type="duplicateValues" dxfId="3396" priority="88610" stopIfTrue="1"/>
  </conditionalFormatting>
  <conditionalFormatting sqref="A1635:A1637">
    <cfRule type="duplicateValues" dxfId="3395" priority="88611" stopIfTrue="1"/>
  </conditionalFormatting>
  <conditionalFormatting sqref="A1335:A1337">
    <cfRule type="duplicateValues" dxfId="3394" priority="88612" stopIfTrue="1"/>
    <cfRule type="duplicateValues" dxfId="3393" priority="88613" stopIfTrue="1"/>
  </conditionalFormatting>
  <conditionalFormatting sqref="A1335:A1337">
    <cfRule type="duplicateValues" dxfId="3392" priority="88616" stopIfTrue="1"/>
  </conditionalFormatting>
  <conditionalFormatting sqref="A982">
    <cfRule type="duplicateValues" dxfId="3391" priority="88618" stopIfTrue="1"/>
    <cfRule type="duplicateValues" dxfId="3390" priority="88619" stopIfTrue="1"/>
  </conditionalFormatting>
  <conditionalFormatting sqref="A982">
    <cfRule type="duplicateValues" dxfId="3389" priority="88620" stopIfTrue="1"/>
  </conditionalFormatting>
  <conditionalFormatting sqref="A588">
    <cfRule type="duplicateValues" dxfId="3388" priority="88642" stopIfTrue="1"/>
    <cfRule type="duplicateValues" dxfId="3387" priority="88643" stopIfTrue="1"/>
  </conditionalFormatting>
  <conditionalFormatting sqref="A588">
    <cfRule type="duplicateValues" dxfId="3386" priority="88644" stopIfTrue="1"/>
  </conditionalFormatting>
  <conditionalFormatting sqref="A490">
    <cfRule type="duplicateValues" dxfId="3385" priority="88645" stopIfTrue="1"/>
    <cfRule type="duplicateValues" dxfId="3384" priority="88646" stopIfTrue="1"/>
  </conditionalFormatting>
  <conditionalFormatting sqref="A490">
    <cfRule type="duplicateValues" dxfId="3383" priority="88647" stopIfTrue="1"/>
  </conditionalFormatting>
  <conditionalFormatting sqref="A450:A451">
    <cfRule type="duplicateValues" dxfId="3382" priority="88648" stopIfTrue="1"/>
    <cfRule type="duplicateValues" dxfId="3381" priority="88649" stopIfTrue="1"/>
  </conditionalFormatting>
  <conditionalFormatting sqref="A450:A451">
    <cfRule type="duplicateValues" dxfId="3380" priority="88650" stopIfTrue="1"/>
  </conditionalFormatting>
  <conditionalFormatting sqref="A478">
    <cfRule type="duplicateValues" dxfId="3379" priority="88651" stopIfTrue="1"/>
    <cfRule type="duplicateValues" dxfId="3378" priority="88652" stopIfTrue="1"/>
  </conditionalFormatting>
  <conditionalFormatting sqref="A478">
    <cfRule type="duplicateValues" dxfId="3377" priority="88653" stopIfTrue="1"/>
  </conditionalFormatting>
  <conditionalFormatting sqref="A340">
    <cfRule type="duplicateValues" dxfId="3376" priority="88660" stopIfTrue="1"/>
    <cfRule type="duplicateValues" dxfId="3375" priority="88661" stopIfTrue="1"/>
  </conditionalFormatting>
  <conditionalFormatting sqref="A340">
    <cfRule type="duplicateValues" dxfId="3374" priority="88662" stopIfTrue="1"/>
  </conditionalFormatting>
  <conditionalFormatting sqref="A277">
    <cfRule type="duplicateValues" dxfId="3373" priority="88663" stopIfTrue="1"/>
    <cfRule type="duplicateValues" dxfId="3372" priority="88664" stopIfTrue="1"/>
  </conditionalFormatting>
  <conditionalFormatting sqref="A277">
    <cfRule type="duplicateValues" dxfId="3371" priority="88665" stopIfTrue="1"/>
  </conditionalFormatting>
  <conditionalFormatting sqref="A1677">
    <cfRule type="duplicateValues" dxfId="3370" priority="88675" stopIfTrue="1"/>
    <cfRule type="duplicateValues" dxfId="3369" priority="88676" stopIfTrue="1"/>
  </conditionalFormatting>
  <conditionalFormatting sqref="A1677">
    <cfRule type="duplicateValues" dxfId="3368" priority="88677" stopIfTrue="1"/>
  </conditionalFormatting>
  <conditionalFormatting sqref="A1643:A1646">
    <cfRule type="duplicateValues" dxfId="3367" priority="88678" stopIfTrue="1"/>
    <cfRule type="duplicateValues" dxfId="3366" priority="88679" stopIfTrue="1"/>
  </conditionalFormatting>
  <conditionalFormatting sqref="A1643:A1646">
    <cfRule type="duplicateValues" dxfId="3365" priority="88680" stopIfTrue="1"/>
  </conditionalFormatting>
  <conditionalFormatting sqref="A1392 A1379">
    <cfRule type="duplicateValues" dxfId="3364" priority="88681" stopIfTrue="1"/>
    <cfRule type="duplicateValues" dxfId="3363" priority="88682" stopIfTrue="1"/>
  </conditionalFormatting>
  <conditionalFormatting sqref="A1392 A1379">
    <cfRule type="duplicateValues" dxfId="3362" priority="88685" stopIfTrue="1"/>
  </conditionalFormatting>
  <conditionalFormatting sqref="A1074:A1075">
    <cfRule type="duplicateValues" dxfId="3361" priority="88690" stopIfTrue="1"/>
    <cfRule type="duplicateValues" dxfId="3360" priority="88691" stopIfTrue="1"/>
  </conditionalFormatting>
  <conditionalFormatting sqref="A1074:A1075">
    <cfRule type="duplicateValues" dxfId="3359" priority="88692" stopIfTrue="1"/>
  </conditionalFormatting>
  <conditionalFormatting sqref="A1047">
    <cfRule type="duplicateValues" dxfId="3358" priority="88693" stopIfTrue="1"/>
    <cfRule type="duplicateValues" dxfId="3357" priority="88694" stopIfTrue="1"/>
  </conditionalFormatting>
  <conditionalFormatting sqref="A1047">
    <cfRule type="duplicateValues" dxfId="3356" priority="88695" stopIfTrue="1"/>
  </conditionalFormatting>
  <conditionalFormatting sqref="A1483">
    <cfRule type="duplicateValues" dxfId="3355" priority="88696" stopIfTrue="1"/>
    <cfRule type="duplicateValues" dxfId="3354" priority="88697" stopIfTrue="1"/>
  </conditionalFormatting>
  <conditionalFormatting sqref="A1483">
    <cfRule type="duplicateValues" dxfId="3353" priority="88698" stopIfTrue="1"/>
  </conditionalFormatting>
  <conditionalFormatting sqref="A1311">
    <cfRule type="duplicateValues" dxfId="3352" priority="88708" stopIfTrue="1"/>
    <cfRule type="duplicateValues" dxfId="3351" priority="88709" stopIfTrue="1"/>
  </conditionalFormatting>
  <conditionalFormatting sqref="A1311">
    <cfRule type="duplicateValues" dxfId="3350" priority="88710" stopIfTrue="1"/>
  </conditionalFormatting>
  <conditionalFormatting sqref="A1046">
    <cfRule type="duplicateValues" dxfId="3349" priority="88711" stopIfTrue="1"/>
    <cfRule type="duplicateValues" dxfId="3348" priority="88712" stopIfTrue="1"/>
  </conditionalFormatting>
  <conditionalFormatting sqref="A1046">
    <cfRule type="duplicateValues" dxfId="3347" priority="88713" stopIfTrue="1"/>
  </conditionalFormatting>
  <conditionalFormatting sqref="A413">
    <cfRule type="duplicateValues" dxfId="3346" priority="88714" stopIfTrue="1"/>
    <cfRule type="duplicateValues" dxfId="3345" priority="88715" stopIfTrue="1"/>
  </conditionalFormatting>
  <conditionalFormatting sqref="A413">
    <cfRule type="duplicateValues" dxfId="3344" priority="88716" stopIfTrue="1"/>
  </conditionalFormatting>
  <conditionalFormatting sqref="A1288 A1219">
    <cfRule type="duplicateValues" dxfId="3343" priority="88717" stopIfTrue="1"/>
    <cfRule type="duplicateValues" dxfId="3342" priority="88718" stopIfTrue="1"/>
  </conditionalFormatting>
  <conditionalFormatting sqref="A1288 A1219">
    <cfRule type="duplicateValues" dxfId="3341" priority="88721" stopIfTrue="1"/>
  </conditionalFormatting>
  <conditionalFormatting sqref="A1434 A1376">
    <cfRule type="duplicateValues" dxfId="3340" priority="88732" stopIfTrue="1"/>
    <cfRule type="duplicateValues" dxfId="3339" priority="88733" stopIfTrue="1"/>
  </conditionalFormatting>
  <conditionalFormatting sqref="A1434 A1376">
    <cfRule type="duplicateValues" dxfId="3338" priority="88736" stopIfTrue="1"/>
  </conditionalFormatting>
  <conditionalFormatting sqref="A1417:A1420">
    <cfRule type="duplicateValues" dxfId="3337" priority="88738" stopIfTrue="1"/>
    <cfRule type="duplicateValues" dxfId="3336" priority="88739" stopIfTrue="1"/>
  </conditionalFormatting>
  <conditionalFormatting sqref="A1417:A1420">
    <cfRule type="duplicateValues" dxfId="3335" priority="88740" stopIfTrue="1"/>
  </conditionalFormatting>
  <conditionalFormatting sqref="A1482 A1480">
    <cfRule type="duplicateValues" dxfId="3334" priority="88741" stopIfTrue="1"/>
    <cfRule type="duplicateValues" dxfId="3333" priority="88742" stopIfTrue="1"/>
  </conditionalFormatting>
  <conditionalFormatting sqref="A1482 A1480">
    <cfRule type="duplicateValues" dxfId="3332" priority="88745" stopIfTrue="1"/>
  </conditionalFormatting>
  <conditionalFormatting sqref="A96:A97 A5 A89">
    <cfRule type="duplicateValues" dxfId="3331" priority="88747" stopIfTrue="1"/>
    <cfRule type="duplicateValues" dxfId="3330" priority="88748" stopIfTrue="1"/>
  </conditionalFormatting>
  <conditionalFormatting sqref="A96:A97 A5 A89">
    <cfRule type="duplicateValues" dxfId="3329" priority="88763" stopIfTrue="1"/>
  </conditionalFormatting>
  <conditionalFormatting sqref="A296 A283">
    <cfRule type="duplicateValues" dxfId="3328" priority="88778" stopIfTrue="1"/>
    <cfRule type="duplicateValues" dxfId="3327" priority="88779" stopIfTrue="1"/>
  </conditionalFormatting>
  <conditionalFormatting sqref="A296 A283">
    <cfRule type="duplicateValues" dxfId="3326" priority="88782" stopIfTrue="1"/>
  </conditionalFormatting>
  <conditionalFormatting sqref="A339">
    <cfRule type="duplicateValues" dxfId="3325" priority="88793" stopIfTrue="1"/>
    <cfRule type="duplicateValues" dxfId="3324" priority="88794" stopIfTrue="1"/>
  </conditionalFormatting>
  <conditionalFormatting sqref="A339">
    <cfRule type="duplicateValues" dxfId="3323" priority="88795" stopIfTrue="1"/>
  </conditionalFormatting>
  <conditionalFormatting sqref="A352">
    <cfRule type="duplicateValues" dxfId="3322" priority="88796" stopIfTrue="1"/>
    <cfRule type="duplicateValues" dxfId="3321" priority="88797" stopIfTrue="1"/>
  </conditionalFormatting>
  <conditionalFormatting sqref="A352">
    <cfRule type="duplicateValues" dxfId="3320" priority="88800" stopIfTrue="1"/>
  </conditionalFormatting>
  <conditionalFormatting sqref="A92">
    <cfRule type="duplicateValues" dxfId="3319" priority="88826" stopIfTrue="1"/>
    <cfRule type="duplicateValues" dxfId="3318" priority="88827" stopIfTrue="1"/>
  </conditionalFormatting>
  <conditionalFormatting sqref="A92">
    <cfRule type="duplicateValues" dxfId="3317" priority="88828" stopIfTrue="1"/>
  </conditionalFormatting>
  <conditionalFormatting sqref="A122">
    <cfRule type="duplicateValues" dxfId="3316" priority="88829" stopIfTrue="1"/>
    <cfRule type="duplicateValues" dxfId="3315" priority="88830" stopIfTrue="1"/>
  </conditionalFormatting>
  <conditionalFormatting sqref="A122">
    <cfRule type="duplicateValues" dxfId="3314" priority="88831" stopIfTrue="1"/>
  </conditionalFormatting>
  <conditionalFormatting sqref="A137">
    <cfRule type="duplicateValues" dxfId="3313" priority="88843" stopIfTrue="1"/>
    <cfRule type="duplicateValues" dxfId="3312" priority="88844" stopIfTrue="1"/>
  </conditionalFormatting>
  <conditionalFormatting sqref="A137">
    <cfRule type="duplicateValues" dxfId="3311" priority="88845" stopIfTrue="1"/>
  </conditionalFormatting>
  <conditionalFormatting sqref="A135">
    <cfRule type="duplicateValues" dxfId="3310" priority="88846" stopIfTrue="1"/>
    <cfRule type="duplicateValues" dxfId="3309" priority="88847" stopIfTrue="1"/>
  </conditionalFormatting>
  <conditionalFormatting sqref="A135">
    <cfRule type="duplicateValues" dxfId="3308" priority="88848" stopIfTrue="1"/>
  </conditionalFormatting>
  <conditionalFormatting sqref="A165">
    <cfRule type="duplicateValues" dxfId="3307" priority="88852" stopIfTrue="1"/>
    <cfRule type="duplicateValues" dxfId="3306" priority="88853" stopIfTrue="1"/>
  </conditionalFormatting>
  <conditionalFormatting sqref="A165">
    <cfRule type="duplicateValues" dxfId="3305" priority="88854" stopIfTrue="1"/>
  </conditionalFormatting>
  <conditionalFormatting sqref="A160 A157">
    <cfRule type="duplicateValues" dxfId="3304" priority="88855" stopIfTrue="1"/>
    <cfRule type="duplicateValues" dxfId="3303" priority="88856" stopIfTrue="1"/>
  </conditionalFormatting>
  <conditionalFormatting sqref="A160 A157">
    <cfRule type="duplicateValues" dxfId="3302" priority="88859" stopIfTrue="1"/>
  </conditionalFormatting>
  <conditionalFormatting sqref="A153">
    <cfRule type="duplicateValues" dxfId="3301" priority="88861" stopIfTrue="1"/>
    <cfRule type="duplicateValues" dxfId="3300" priority="88862" stopIfTrue="1"/>
  </conditionalFormatting>
  <conditionalFormatting sqref="A153">
    <cfRule type="duplicateValues" dxfId="3299" priority="88863" stopIfTrue="1"/>
  </conditionalFormatting>
  <conditionalFormatting sqref="A186:A187">
    <cfRule type="duplicateValues" dxfId="3298" priority="88876" stopIfTrue="1"/>
    <cfRule type="duplicateValues" dxfId="3297" priority="88877" stopIfTrue="1"/>
  </conditionalFormatting>
  <conditionalFormatting sqref="A186:A187">
    <cfRule type="duplicateValues" dxfId="3296" priority="88878" stopIfTrue="1"/>
  </conditionalFormatting>
  <conditionalFormatting sqref="A220 A218">
    <cfRule type="duplicateValues" dxfId="3295" priority="88894" stopIfTrue="1"/>
    <cfRule type="duplicateValues" dxfId="3294" priority="88895" stopIfTrue="1"/>
  </conditionalFormatting>
  <conditionalFormatting sqref="A220 A218">
    <cfRule type="duplicateValues" dxfId="3293" priority="88896" stopIfTrue="1"/>
  </conditionalFormatting>
  <conditionalFormatting sqref="A219">
    <cfRule type="duplicateValues" dxfId="3292" priority="88897" stopIfTrue="1"/>
    <cfRule type="duplicateValues" dxfId="3291" priority="88898" stopIfTrue="1"/>
  </conditionalFormatting>
  <conditionalFormatting sqref="A219">
    <cfRule type="duplicateValues" dxfId="3290" priority="88899" stopIfTrue="1"/>
  </conditionalFormatting>
  <conditionalFormatting sqref="A278 A230 A236 A232:A234">
    <cfRule type="duplicateValues" dxfId="3289" priority="88900" stopIfTrue="1"/>
    <cfRule type="duplicateValues" dxfId="3288" priority="88901" stopIfTrue="1"/>
  </conditionalFormatting>
  <conditionalFormatting sqref="A278 A230 A236 A232:A234">
    <cfRule type="duplicateValues" dxfId="3287" priority="88906" stopIfTrue="1"/>
  </conditionalFormatting>
  <conditionalFormatting sqref="A248:A251 A246 A242">
    <cfRule type="duplicateValues" dxfId="3286" priority="88909" stopIfTrue="1"/>
    <cfRule type="duplicateValues" dxfId="3285" priority="88910" stopIfTrue="1"/>
  </conditionalFormatting>
  <conditionalFormatting sqref="A248:A251 A246 A242">
    <cfRule type="duplicateValues" dxfId="3284" priority="88913" stopIfTrue="1"/>
  </conditionalFormatting>
  <conditionalFormatting sqref="A280">
    <cfRule type="duplicateValues" dxfId="3283" priority="88915" stopIfTrue="1"/>
    <cfRule type="duplicateValues" dxfId="3282" priority="88916" stopIfTrue="1"/>
  </conditionalFormatting>
  <conditionalFormatting sqref="A280">
    <cfRule type="duplicateValues" dxfId="3281" priority="88917" stopIfTrue="1"/>
  </conditionalFormatting>
  <conditionalFormatting sqref="A286:A287">
    <cfRule type="duplicateValues" dxfId="3280" priority="88930" stopIfTrue="1"/>
    <cfRule type="duplicateValues" dxfId="3279" priority="88931" stopIfTrue="1"/>
  </conditionalFormatting>
  <conditionalFormatting sqref="A286:A287">
    <cfRule type="duplicateValues" dxfId="3278" priority="88932" stopIfTrue="1"/>
  </conditionalFormatting>
  <conditionalFormatting sqref="A312 A301 A294">
    <cfRule type="duplicateValues" dxfId="3277" priority="88933" stopIfTrue="1"/>
    <cfRule type="duplicateValues" dxfId="3276" priority="88934" stopIfTrue="1"/>
  </conditionalFormatting>
  <conditionalFormatting sqref="A312 A301 A294">
    <cfRule type="duplicateValues" dxfId="3275" priority="88937" stopIfTrue="1"/>
  </conditionalFormatting>
  <conditionalFormatting sqref="A300">
    <cfRule type="duplicateValues" dxfId="3274" priority="88942" stopIfTrue="1"/>
    <cfRule type="duplicateValues" dxfId="3273" priority="88943" stopIfTrue="1"/>
  </conditionalFormatting>
  <conditionalFormatting sqref="A300">
    <cfRule type="duplicateValues" dxfId="3272" priority="88944" stopIfTrue="1"/>
  </conditionalFormatting>
  <conditionalFormatting sqref="A268 A266">
    <cfRule type="duplicateValues" dxfId="3271" priority="88951" stopIfTrue="1"/>
    <cfRule type="duplicateValues" dxfId="3270" priority="88952" stopIfTrue="1"/>
  </conditionalFormatting>
  <conditionalFormatting sqref="A268 A266">
    <cfRule type="duplicateValues" dxfId="3269" priority="88955" stopIfTrue="1"/>
  </conditionalFormatting>
  <conditionalFormatting sqref="A373 A328:A329">
    <cfRule type="duplicateValues" dxfId="3268" priority="88966" stopIfTrue="1"/>
    <cfRule type="duplicateValues" dxfId="3267" priority="88967" stopIfTrue="1"/>
  </conditionalFormatting>
  <conditionalFormatting sqref="A373 A328:A329">
    <cfRule type="duplicateValues" dxfId="3266" priority="88970" stopIfTrue="1"/>
  </conditionalFormatting>
  <conditionalFormatting sqref="A404 A395">
    <cfRule type="duplicateValues" dxfId="3265" priority="88972" stopIfTrue="1"/>
    <cfRule type="duplicateValues" dxfId="3264" priority="88973" stopIfTrue="1"/>
  </conditionalFormatting>
  <conditionalFormatting sqref="A404 A395">
    <cfRule type="duplicateValues" dxfId="3263" priority="88976" stopIfTrue="1"/>
  </conditionalFormatting>
  <conditionalFormatting sqref="A420:A424 A418">
    <cfRule type="duplicateValues" dxfId="3262" priority="88984" stopIfTrue="1"/>
    <cfRule type="duplicateValues" dxfId="3261" priority="88985" stopIfTrue="1"/>
  </conditionalFormatting>
  <conditionalFormatting sqref="A420:A424 A418">
    <cfRule type="duplicateValues" dxfId="3260" priority="88988" stopIfTrue="1"/>
  </conditionalFormatting>
  <conditionalFormatting sqref="A552 A561:A569">
    <cfRule type="duplicateValues" dxfId="3259" priority="89035" stopIfTrue="1"/>
    <cfRule type="duplicateValues" dxfId="3258" priority="89036" stopIfTrue="1"/>
  </conditionalFormatting>
  <conditionalFormatting sqref="A552 A561:A569">
    <cfRule type="duplicateValues" dxfId="3257" priority="89039" stopIfTrue="1"/>
  </conditionalFormatting>
  <conditionalFormatting sqref="A580:A582">
    <cfRule type="duplicateValues" dxfId="3256" priority="89050" stopIfTrue="1"/>
    <cfRule type="duplicateValues" dxfId="3255" priority="89051" stopIfTrue="1"/>
  </conditionalFormatting>
  <conditionalFormatting sqref="A580:A582">
    <cfRule type="duplicateValues" dxfId="3254" priority="89052" stopIfTrue="1"/>
  </conditionalFormatting>
  <conditionalFormatting sqref="A617:A618">
    <cfRule type="duplicateValues" dxfId="3253" priority="89056" stopIfTrue="1"/>
    <cfRule type="duplicateValues" dxfId="3252" priority="89057" stopIfTrue="1"/>
  </conditionalFormatting>
  <conditionalFormatting sqref="A617:A618">
    <cfRule type="duplicateValues" dxfId="3251" priority="89058" stopIfTrue="1"/>
  </conditionalFormatting>
  <conditionalFormatting sqref="A619">
    <cfRule type="duplicateValues" dxfId="3250" priority="89059" stopIfTrue="1"/>
    <cfRule type="duplicateValues" dxfId="3249" priority="89060" stopIfTrue="1"/>
  </conditionalFormatting>
  <conditionalFormatting sqref="A619">
    <cfRule type="duplicateValues" dxfId="3248" priority="89061" stopIfTrue="1"/>
  </conditionalFormatting>
  <conditionalFormatting sqref="A638">
    <cfRule type="duplicateValues" dxfId="3247" priority="89071" stopIfTrue="1"/>
    <cfRule type="duplicateValues" dxfId="3246" priority="89072" stopIfTrue="1"/>
  </conditionalFormatting>
  <conditionalFormatting sqref="A638">
    <cfRule type="duplicateValues" dxfId="3245" priority="89073" stopIfTrue="1"/>
  </conditionalFormatting>
  <conditionalFormatting sqref="A631:A634">
    <cfRule type="duplicateValues" dxfId="3244" priority="89074" stopIfTrue="1"/>
    <cfRule type="duplicateValues" dxfId="3243" priority="89075" stopIfTrue="1"/>
  </conditionalFormatting>
  <conditionalFormatting sqref="A631:A634">
    <cfRule type="duplicateValues" dxfId="3242" priority="89076" stopIfTrue="1"/>
  </conditionalFormatting>
  <conditionalFormatting sqref="A641">
    <cfRule type="duplicateValues" dxfId="3241" priority="89083" stopIfTrue="1"/>
    <cfRule type="duplicateValues" dxfId="3240" priority="89084" stopIfTrue="1"/>
  </conditionalFormatting>
  <conditionalFormatting sqref="A641">
    <cfRule type="duplicateValues" dxfId="3239" priority="89085" stopIfTrue="1"/>
  </conditionalFormatting>
  <conditionalFormatting sqref="A664:A665">
    <cfRule type="duplicateValues" dxfId="3238" priority="89095" stopIfTrue="1"/>
    <cfRule type="duplicateValues" dxfId="3237" priority="89096" stopIfTrue="1"/>
  </conditionalFormatting>
  <conditionalFormatting sqref="A664:A665">
    <cfRule type="duplicateValues" dxfId="3236" priority="89097" stopIfTrue="1"/>
  </conditionalFormatting>
  <conditionalFormatting sqref="A676:A679">
    <cfRule type="duplicateValues" dxfId="3235" priority="89098" stopIfTrue="1"/>
    <cfRule type="duplicateValues" dxfId="3234" priority="89099" stopIfTrue="1"/>
  </conditionalFormatting>
  <conditionalFormatting sqref="A676:A679">
    <cfRule type="duplicateValues" dxfId="3233" priority="89102" stopIfTrue="1"/>
  </conditionalFormatting>
  <conditionalFormatting sqref="A671:A672">
    <cfRule type="duplicateValues" dxfId="3232" priority="89104" stopIfTrue="1"/>
    <cfRule type="duplicateValues" dxfId="3231" priority="89105" stopIfTrue="1"/>
  </conditionalFormatting>
  <conditionalFormatting sqref="A671:A672">
    <cfRule type="duplicateValues" dxfId="3230" priority="89108" stopIfTrue="1"/>
  </conditionalFormatting>
  <conditionalFormatting sqref="A693">
    <cfRule type="duplicateValues" dxfId="3229" priority="89125" stopIfTrue="1"/>
    <cfRule type="duplicateValues" dxfId="3228" priority="89126" stopIfTrue="1"/>
  </conditionalFormatting>
  <conditionalFormatting sqref="A693">
    <cfRule type="duplicateValues" dxfId="3227" priority="89127" stopIfTrue="1"/>
  </conditionalFormatting>
  <conditionalFormatting sqref="A837:A840">
    <cfRule type="duplicateValues" dxfId="3226" priority="89131" stopIfTrue="1"/>
    <cfRule type="duplicateValues" dxfId="3225" priority="89132" stopIfTrue="1"/>
  </conditionalFormatting>
  <conditionalFormatting sqref="A837:A840">
    <cfRule type="duplicateValues" dxfId="3224" priority="89133" stopIfTrue="1"/>
  </conditionalFormatting>
  <conditionalFormatting sqref="A761">
    <cfRule type="duplicateValues" dxfId="3223" priority="89146" stopIfTrue="1"/>
    <cfRule type="duplicateValues" dxfId="3222" priority="89147" stopIfTrue="1"/>
  </conditionalFormatting>
  <conditionalFormatting sqref="A761">
    <cfRule type="duplicateValues" dxfId="3221" priority="89148" stopIfTrue="1"/>
  </conditionalFormatting>
  <conditionalFormatting sqref="A956 A865 A774:A775 A959:A962">
    <cfRule type="duplicateValues" dxfId="3220" priority="89152" stopIfTrue="1"/>
    <cfRule type="duplicateValues" dxfId="3219" priority="89153" stopIfTrue="1"/>
  </conditionalFormatting>
  <conditionalFormatting sqref="A956 A865 A774:A775 A959:A962">
    <cfRule type="duplicateValues" dxfId="3218" priority="89160" stopIfTrue="1"/>
  </conditionalFormatting>
  <conditionalFormatting sqref="A1026">
    <cfRule type="duplicateValues" dxfId="3217" priority="89182" stopIfTrue="1"/>
    <cfRule type="duplicateValues" dxfId="3216" priority="89183" stopIfTrue="1"/>
  </conditionalFormatting>
  <conditionalFormatting sqref="A1026">
    <cfRule type="duplicateValues" dxfId="3215" priority="89184" stopIfTrue="1"/>
  </conditionalFormatting>
  <conditionalFormatting sqref="A1020">
    <cfRule type="duplicateValues" dxfId="3214" priority="89185" stopIfTrue="1"/>
    <cfRule type="duplicateValues" dxfId="3213" priority="89186" stopIfTrue="1"/>
  </conditionalFormatting>
  <conditionalFormatting sqref="A1020">
    <cfRule type="duplicateValues" dxfId="3212" priority="89187" stopIfTrue="1"/>
  </conditionalFormatting>
  <conditionalFormatting sqref="A1130 A1057:A1059">
    <cfRule type="duplicateValues" dxfId="3211" priority="89188" stopIfTrue="1"/>
    <cfRule type="duplicateValues" dxfId="3210" priority="89189" stopIfTrue="1"/>
  </conditionalFormatting>
  <conditionalFormatting sqref="A1130 A1057:A1059">
    <cfRule type="duplicateValues" dxfId="3209" priority="89192" stopIfTrue="1"/>
  </conditionalFormatting>
  <conditionalFormatting sqref="A1042:A1044 A1034">
    <cfRule type="duplicateValues" dxfId="3208" priority="89194" stopIfTrue="1"/>
    <cfRule type="duplicateValues" dxfId="3207" priority="89195" stopIfTrue="1"/>
  </conditionalFormatting>
  <conditionalFormatting sqref="A1042:A1044 A1034">
    <cfRule type="duplicateValues" dxfId="3206" priority="89198" stopIfTrue="1"/>
  </conditionalFormatting>
  <conditionalFormatting sqref="A1122">
    <cfRule type="duplicateValues" dxfId="3205" priority="89200" stopIfTrue="1"/>
    <cfRule type="duplicateValues" dxfId="3204" priority="89201" stopIfTrue="1"/>
  </conditionalFormatting>
  <conditionalFormatting sqref="A1122">
    <cfRule type="duplicateValues" dxfId="3203" priority="89202" stopIfTrue="1"/>
  </conditionalFormatting>
  <conditionalFormatting sqref="A1126 A1128 A1124">
    <cfRule type="duplicateValues" dxfId="3202" priority="89203" stopIfTrue="1"/>
    <cfRule type="duplicateValues" dxfId="3201" priority="89204" stopIfTrue="1"/>
  </conditionalFormatting>
  <conditionalFormatting sqref="A1126 A1128 A1124">
    <cfRule type="duplicateValues" dxfId="3200" priority="89207" stopIfTrue="1"/>
  </conditionalFormatting>
  <conditionalFormatting sqref="A1118">
    <cfRule type="duplicateValues" dxfId="3199" priority="89209" stopIfTrue="1"/>
    <cfRule type="duplicateValues" dxfId="3198" priority="89210" stopIfTrue="1"/>
  </conditionalFormatting>
  <conditionalFormatting sqref="A1118">
    <cfRule type="duplicateValues" dxfId="3197" priority="89211" stopIfTrue="1"/>
  </conditionalFormatting>
  <conditionalFormatting sqref="A1129">
    <cfRule type="duplicateValues" dxfId="3196" priority="89212" stopIfTrue="1"/>
    <cfRule type="duplicateValues" dxfId="3195" priority="89213" stopIfTrue="1"/>
  </conditionalFormatting>
  <conditionalFormatting sqref="A1129">
    <cfRule type="duplicateValues" dxfId="3194" priority="89214" stopIfTrue="1"/>
  </conditionalFormatting>
  <conditionalFormatting sqref="A1188">
    <cfRule type="duplicateValues" dxfId="3193" priority="89227" stopIfTrue="1"/>
    <cfRule type="duplicateValues" dxfId="3192" priority="89228" stopIfTrue="1"/>
  </conditionalFormatting>
  <conditionalFormatting sqref="A1188">
    <cfRule type="duplicateValues" dxfId="3191" priority="89229" stopIfTrue="1"/>
  </conditionalFormatting>
  <conditionalFormatting sqref="A1205 A1195 A1191:A1193">
    <cfRule type="duplicateValues" dxfId="3190" priority="89230" stopIfTrue="1"/>
    <cfRule type="duplicateValues" dxfId="3189" priority="89231" stopIfTrue="1"/>
  </conditionalFormatting>
  <conditionalFormatting sqref="A1205 A1195 A1191:A1193">
    <cfRule type="duplicateValues" dxfId="3188" priority="89234" stopIfTrue="1"/>
  </conditionalFormatting>
  <conditionalFormatting sqref="A1194">
    <cfRule type="duplicateValues" dxfId="3187" priority="89236" stopIfTrue="1"/>
    <cfRule type="duplicateValues" dxfId="3186" priority="89237" stopIfTrue="1"/>
  </conditionalFormatting>
  <conditionalFormatting sqref="A1194">
    <cfRule type="duplicateValues" dxfId="3185" priority="89238" stopIfTrue="1"/>
  </conditionalFormatting>
  <conditionalFormatting sqref="A1185 A1181">
    <cfRule type="duplicateValues" dxfId="3184" priority="89239" stopIfTrue="1"/>
    <cfRule type="duplicateValues" dxfId="3183" priority="89240" stopIfTrue="1"/>
  </conditionalFormatting>
  <conditionalFormatting sqref="A1185 A1181">
    <cfRule type="duplicateValues" dxfId="3182" priority="89241" stopIfTrue="1"/>
  </conditionalFormatting>
  <conditionalFormatting sqref="A1168:A1169 A1166 A1163">
    <cfRule type="duplicateValues" dxfId="3181" priority="89242" stopIfTrue="1"/>
    <cfRule type="duplicateValues" dxfId="3180" priority="89243" stopIfTrue="1"/>
  </conditionalFormatting>
  <conditionalFormatting sqref="A1168:A1169 A1166 A1163">
    <cfRule type="duplicateValues" dxfId="3179" priority="89246" stopIfTrue="1"/>
  </conditionalFormatting>
  <conditionalFormatting sqref="A1212">
    <cfRule type="duplicateValues" dxfId="3178" priority="89248" stopIfTrue="1"/>
    <cfRule type="duplicateValues" dxfId="3177" priority="89249" stopIfTrue="1"/>
  </conditionalFormatting>
  <conditionalFormatting sqref="A1212">
    <cfRule type="duplicateValues" dxfId="3176" priority="89250" stopIfTrue="1"/>
  </conditionalFormatting>
  <conditionalFormatting sqref="A1341 A1255:A1257 A768:A771">
    <cfRule type="duplicateValues" dxfId="3175" priority="89254" stopIfTrue="1"/>
    <cfRule type="duplicateValues" dxfId="3174" priority="89255" stopIfTrue="1"/>
  </conditionalFormatting>
  <conditionalFormatting sqref="A1341 A1255:A1257 A768:A771">
    <cfRule type="duplicateValues" dxfId="3173" priority="89258" stopIfTrue="1"/>
  </conditionalFormatting>
  <conditionalFormatting sqref="A1289">
    <cfRule type="duplicateValues" dxfId="3172" priority="89281" stopIfTrue="1"/>
    <cfRule type="duplicateValues" dxfId="3171" priority="89282" stopIfTrue="1"/>
  </conditionalFormatting>
  <conditionalFormatting sqref="A1289">
    <cfRule type="duplicateValues" dxfId="3170" priority="89283" stopIfTrue="1"/>
  </conditionalFormatting>
  <conditionalFormatting sqref="A1363:A1364">
    <cfRule type="duplicateValues" dxfId="3169" priority="89289" stopIfTrue="1"/>
    <cfRule type="duplicateValues" dxfId="3168" priority="89290" stopIfTrue="1"/>
  </conditionalFormatting>
  <conditionalFormatting sqref="A1363:A1364">
    <cfRule type="duplicateValues" dxfId="3167" priority="89291" stopIfTrue="1"/>
  </conditionalFormatting>
  <conditionalFormatting sqref="A1365 A1360:A1362">
    <cfRule type="duplicateValues" dxfId="3166" priority="89292" stopIfTrue="1"/>
    <cfRule type="duplicateValues" dxfId="3165" priority="89293" stopIfTrue="1"/>
  </conditionalFormatting>
  <conditionalFormatting sqref="A1365 A1360:A1362">
    <cfRule type="duplicateValues" dxfId="3164" priority="89298" stopIfTrue="1"/>
  </conditionalFormatting>
  <conditionalFormatting sqref="A1458">
    <cfRule type="duplicateValues" dxfId="3163" priority="89301" stopIfTrue="1"/>
    <cfRule type="duplicateValues" dxfId="3162" priority="89302" stopIfTrue="1"/>
  </conditionalFormatting>
  <conditionalFormatting sqref="A1458">
    <cfRule type="duplicateValues" dxfId="3161" priority="89303" stopIfTrue="1"/>
  </conditionalFormatting>
  <conditionalFormatting sqref="A1393:A1394">
    <cfRule type="duplicateValues" dxfId="3160" priority="89304" stopIfTrue="1"/>
    <cfRule type="duplicateValues" dxfId="3159" priority="89305" stopIfTrue="1"/>
  </conditionalFormatting>
  <conditionalFormatting sqref="A1393:A1394">
    <cfRule type="duplicateValues" dxfId="3158" priority="89306" stopIfTrue="1"/>
  </conditionalFormatting>
  <conditionalFormatting sqref="A1377:A1378">
    <cfRule type="duplicateValues" dxfId="3157" priority="89307" stopIfTrue="1"/>
    <cfRule type="duplicateValues" dxfId="3156" priority="89308" stopIfTrue="1"/>
  </conditionalFormatting>
  <conditionalFormatting sqref="A1377:A1378">
    <cfRule type="duplicateValues" dxfId="3155" priority="89309" stopIfTrue="1"/>
  </conditionalFormatting>
  <conditionalFormatting sqref="A1413:A1414 A1410">
    <cfRule type="duplicateValues" dxfId="3154" priority="89313" stopIfTrue="1"/>
    <cfRule type="duplicateValues" dxfId="3153" priority="89314" stopIfTrue="1"/>
  </conditionalFormatting>
  <conditionalFormatting sqref="A1413:A1414 A1410">
    <cfRule type="duplicateValues" dxfId="3152" priority="89317" stopIfTrue="1"/>
  </conditionalFormatting>
  <conditionalFormatting sqref="A1499">
    <cfRule type="duplicateValues" dxfId="3151" priority="89319" stopIfTrue="1"/>
    <cfRule type="duplicateValues" dxfId="3150" priority="89320" stopIfTrue="1"/>
  </conditionalFormatting>
  <conditionalFormatting sqref="A1499">
    <cfRule type="duplicateValues" dxfId="3149" priority="89321" stopIfTrue="1"/>
  </conditionalFormatting>
  <conditionalFormatting sqref="A1228">
    <cfRule type="duplicateValues" dxfId="3148" priority="89328" stopIfTrue="1"/>
    <cfRule type="duplicateValues" dxfId="3147" priority="89329" stopIfTrue="1"/>
  </conditionalFormatting>
  <conditionalFormatting sqref="A1228">
    <cfRule type="duplicateValues" dxfId="3146" priority="89330" stopIfTrue="1"/>
  </conditionalFormatting>
  <conditionalFormatting sqref="A1526 A1474">
    <cfRule type="duplicateValues" dxfId="3145" priority="89331" stopIfTrue="1"/>
    <cfRule type="duplicateValues" dxfId="3144" priority="89332" stopIfTrue="1"/>
  </conditionalFormatting>
  <conditionalFormatting sqref="A1526 A1474">
    <cfRule type="duplicateValues" dxfId="3143" priority="89335" stopIfTrue="1"/>
  </conditionalFormatting>
  <conditionalFormatting sqref="A1576">
    <cfRule type="duplicateValues" dxfId="3142" priority="89355" stopIfTrue="1"/>
    <cfRule type="duplicateValues" dxfId="3141" priority="89356" stopIfTrue="1"/>
  </conditionalFormatting>
  <conditionalFormatting sqref="A1576">
    <cfRule type="duplicateValues" dxfId="3140" priority="89357" stopIfTrue="1"/>
  </conditionalFormatting>
  <conditionalFormatting sqref="A1675 A1578:A1579 A1568 A1570">
    <cfRule type="duplicateValues" dxfId="3139" priority="89361" stopIfTrue="1"/>
    <cfRule type="duplicateValues" dxfId="3138" priority="89362" stopIfTrue="1"/>
  </conditionalFormatting>
  <conditionalFormatting sqref="A1675 A1578:A1579 A1568 A1570">
    <cfRule type="duplicateValues" dxfId="3137" priority="89371" stopIfTrue="1"/>
  </conditionalFormatting>
  <conditionalFormatting sqref="A1641 A1638:A1639">
    <cfRule type="duplicateValues" dxfId="3136" priority="89376" stopIfTrue="1"/>
    <cfRule type="duplicateValues" dxfId="3135" priority="89377" stopIfTrue="1"/>
  </conditionalFormatting>
  <conditionalFormatting sqref="A1641 A1638:A1639">
    <cfRule type="duplicateValues" dxfId="3134" priority="89380" stopIfTrue="1"/>
  </conditionalFormatting>
  <conditionalFormatting sqref="A1652 A1650">
    <cfRule type="duplicateValues" dxfId="3133" priority="89382" stopIfTrue="1"/>
    <cfRule type="duplicateValues" dxfId="3132" priority="89383" stopIfTrue="1"/>
  </conditionalFormatting>
  <conditionalFormatting sqref="A1652 A1650">
    <cfRule type="duplicateValues" dxfId="3131" priority="89386" stopIfTrue="1"/>
  </conditionalFormatting>
  <conditionalFormatting sqref="A1671">
    <cfRule type="duplicateValues" dxfId="3130" priority="89388" stopIfTrue="1"/>
    <cfRule type="duplicateValues" dxfId="3129" priority="89389" stopIfTrue="1"/>
  </conditionalFormatting>
  <conditionalFormatting sqref="A1671">
    <cfRule type="duplicateValues" dxfId="3128" priority="89390" stopIfTrue="1"/>
  </conditionalFormatting>
  <conditionalFormatting sqref="A1656:A1657">
    <cfRule type="duplicateValues" dxfId="3127" priority="89391" stopIfTrue="1"/>
    <cfRule type="duplicateValues" dxfId="3126" priority="89392" stopIfTrue="1"/>
  </conditionalFormatting>
  <conditionalFormatting sqref="A1656:A1657">
    <cfRule type="duplicateValues" dxfId="3125" priority="89393" stopIfTrue="1"/>
  </conditionalFormatting>
  <conditionalFormatting sqref="A1698:A1699 A1695">
    <cfRule type="duplicateValues" dxfId="3124" priority="89398" stopIfTrue="1"/>
    <cfRule type="duplicateValues" dxfId="3123" priority="89399" stopIfTrue="1"/>
  </conditionalFormatting>
  <conditionalFormatting sqref="A1698:A1699 A1695">
    <cfRule type="duplicateValues" dxfId="3122" priority="89402" stopIfTrue="1"/>
  </conditionalFormatting>
  <conditionalFormatting sqref="A1784 A1741:A1742">
    <cfRule type="duplicateValues" dxfId="3121" priority="89434" stopIfTrue="1"/>
    <cfRule type="duplicateValues" dxfId="3120" priority="89435" stopIfTrue="1"/>
  </conditionalFormatting>
  <conditionalFormatting sqref="A1784 A1741:A1742">
    <cfRule type="duplicateValues" dxfId="3119" priority="89444" stopIfTrue="1"/>
  </conditionalFormatting>
  <conditionalFormatting sqref="A1780">
    <cfRule type="duplicateValues" dxfId="3118" priority="89452" stopIfTrue="1"/>
    <cfRule type="duplicateValues" dxfId="3117" priority="89453" stopIfTrue="1"/>
  </conditionalFormatting>
  <conditionalFormatting sqref="A1780">
    <cfRule type="duplicateValues" dxfId="3116" priority="89454" stopIfTrue="1"/>
  </conditionalFormatting>
  <conditionalFormatting sqref="A1802">
    <cfRule type="duplicateValues" dxfId="3115" priority="89455" stopIfTrue="1"/>
    <cfRule type="duplicateValues" dxfId="3114" priority="89456" stopIfTrue="1"/>
  </conditionalFormatting>
  <conditionalFormatting sqref="A1802">
    <cfRule type="duplicateValues" dxfId="3113" priority="89457" stopIfTrue="1"/>
  </conditionalFormatting>
  <conditionalFormatting sqref="A1680">
    <cfRule type="duplicateValues" dxfId="3112" priority="89458" stopIfTrue="1"/>
    <cfRule type="duplicateValues" dxfId="3111" priority="89459" stopIfTrue="1"/>
  </conditionalFormatting>
  <conditionalFormatting sqref="A1680">
    <cfRule type="duplicateValues" dxfId="3110" priority="89460" stopIfTrue="1"/>
  </conditionalFormatting>
  <conditionalFormatting sqref="A1697">
    <cfRule type="duplicateValues" dxfId="3109" priority="89461" stopIfTrue="1"/>
    <cfRule type="duplicateValues" dxfId="3108" priority="89462" stopIfTrue="1"/>
  </conditionalFormatting>
  <conditionalFormatting sqref="A1697">
    <cfRule type="duplicateValues" dxfId="3107" priority="89463" stopIfTrue="1"/>
  </conditionalFormatting>
  <conditionalFormatting sqref="A2431:A65570 A589 A1 A1809 A1813 A1816:A1817">
    <cfRule type="duplicateValues" dxfId="3106" priority="89485" stopIfTrue="1"/>
    <cfRule type="duplicateValues" dxfId="3105" priority="89486" stopIfTrue="1"/>
  </conditionalFormatting>
  <conditionalFormatting sqref="A2431:A65570 A589 A1 A1809 A1813 A1816:A1817">
    <cfRule type="duplicateValues" dxfId="3104" priority="89497" stopIfTrue="1"/>
  </conditionalFormatting>
  <conditionalFormatting sqref="A952">
    <cfRule type="duplicateValues" dxfId="3103" priority="89503" stopIfTrue="1"/>
    <cfRule type="duplicateValues" dxfId="3102" priority="89504" stopIfTrue="1"/>
  </conditionalFormatting>
  <conditionalFormatting sqref="A952">
    <cfRule type="duplicateValues" dxfId="3101" priority="89505" stopIfTrue="1"/>
  </conditionalFormatting>
  <conditionalFormatting sqref="A951 A953 A941:A942">
    <cfRule type="duplicateValues" dxfId="3100" priority="89506" stopIfTrue="1"/>
    <cfRule type="duplicateValues" dxfId="3099" priority="89507" stopIfTrue="1"/>
  </conditionalFormatting>
  <conditionalFormatting sqref="A951 A953 A941:A942">
    <cfRule type="duplicateValues" dxfId="3098" priority="89512" stopIfTrue="1"/>
  </conditionalFormatting>
  <conditionalFormatting sqref="A1783">
    <cfRule type="duplicateValues" dxfId="3097" priority="89515" stopIfTrue="1"/>
    <cfRule type="duplicateValues" dxfId="3096" priority="89516" stopIfTrue="1"/>
  </conditionalFormatting>
  <conditionalFormatting sqref="A1783">
    <cfRule type="duplicateValues" dxfId="3095" priority="89517" stopIfTrue="1"/>
  </conditionalFormatting>
  <conditionalFormatting sqref="A1254 A1245:A1248">
    <cfRule type="duplicateValues" dxfId="3094" priority="89518" stopIfTrue="1"/>
    <cfRule type="duplicateValues" dxfId="3093" priority="89519" stopIfTrue="1"/>
  </conditionalFormatting>
  <conditionalFormatting sqref="A1254 A1245:A1248">
    <cfRule type="duplicateValues" dxfId="3092" priority="89520" stopIfTrue="1"/>
  </conditionalFormatting>
  <conditionalFormatting sqref="A8:A10 A4">
    <cfRule type="duplicateValues" dxfId="3091" priority="89521" stopIfTrue="1"/>
    <cfRule type="duplicateValues" dxfId="3090" priority="89522" stopIfTrue="1"/>
  </conditionalFormatting>
  <conditionalFormatting sqref="A8:A10 A4">
    <cfRule type="duplicateValues" dxfId="3089" priority="89525" stopIfTrue="1"/>
  </conditionalFormatting>
  <conditionalFormatting sqref="A35">
    <cfRule type="duplicateValues" dxfId="3088" priority="89527" stopIfTrue="1"/>
    <cfRule type="duplicateValues" dxfId="3087" priority="89528" stopIfTrue="1"/>
  </conditionalFormatting>
  <conditionalFormatting sqref="A35">
    <cfRule type="duplicateValues" dxfId="3086" priority="89529" stopIfTrue="1"/>
  </conditionalFormatting>
  <conditionalFormatting sqref="A184:A185">
    <cfRule type="duplicateValues" dxfId="3085" priority="89563" stopIfTrue="1"/>
    <cfRule type="duplicateValues" dxfId="3084" priority="89564" stopIfTrue="1"/>
  </conditionalFormatting>
  <conditionalFormatting sqref="A184:A185">
    <cfRule type="duplicateValues" dxfId="3083" priority="89565" stopIfTrue="1"/>
  </conditionalFormatting>
  <conditionalFormatting sqref="A264:A265 A267">
    <cfRule type="duplicateValues" dxfId="3082" priority="89566" stopIfTrue="1"/>
    <cfRule type="duplicateValues" dxfId="3081" priority="89567" stopIfTrue="1"/>
  </conditionalFormatting>
  <conditionalFormatting sqref="A264:A265 A267">
    <cfRule type="duplicateValues" dxfId="3080" priority="89570" stopIfTrue="1"/>
  </conditionalFormatting>
  <conditionalFormatting sqref="A680">
    <cfRule type="duplicateValues" dxfId="3079" priority="89596" stopIfTrue="1"/>
    <cfRule type="duplicateValues" dxfId="3078" priority="89597" stopIfTrue="1"/>
  </conditionalFormatting>
  <conditionalFormatting sqref="A680">
    <cfRule type="duplicateValues" dxfId="3077" priority="89598" stopIfTrue="1"/>
  </conditionalFormatting>
  <conditionalFormatting sqref="A836">
    <cfRule type="duplicateValues" dxfId="3076" priority="89602" stopIfTrue="1"/>
  </conditionalFormatting>
  <conditionalFormatting sqref="A836">
    <cfRule type="duplicateValues" dxfId="3075" priority="89603" stopIfTrue="1"/>
    <cfRule type="duplicateValues" dxfId="3074" priority="89604" stopIfTrue="1"/>
  </conditionalFormatting>
  <conditionalFormatting sqref="A789">
    <cfRule type="duplicateValues" dxfId="3073" priority="89606" stopIfTrue="1"/>
    <cfRule type="duplicateValues" dxfId="3072" priority="89607" stopIfTrue="1"/>
  </conditionalFormatting>
  <conditionalFormatting sqref="A789">
    <cfRule type="duplicateValues" dxfId="3071" priority="89608" stopIfTrue="1"/>
  </conditionalFormatting>
  <conditionalFormatting sqref="A983:A984 A936 A868 A929:A934">
    <cfRule type="duplicateValues" dxfId="3070" priority="89609" stopIfTrue="1"/>
    <cfRule type="duplicateValues" dxfId="3069" priority="89610" stopIfTrue="1"/>
  </conditionalFormatting>
  <conditionalFormatting sqref="A983:A984 A936 A868 A929:A934">
    <cfRule type="duplicateValues" dxfId="3068" priority="89617" stopIfTrue="1"/>
  </conditionalFormatting>
  <conditionalFormatting sqref="A1048">
    <cfRule type="duplicateValues" dxfId="3067" priority="89648" stopIfTrue="1"/>
    <cfRule type="duplicateValues" dxfId="3066" priority="89649" stopIfTrue="1"/>
  </conditionalFormatting>
  <conditionalFormatting sqref="A1048">
    <cfRule type="duplicateValues" dxfId="3065" priority="89650" stopIfTrue="1"/>
  </conditionalFormatting>
  <conditionalFormatting sqref="A1093">
    <cfRule type="duplicateValues" dxfId="3064" priority="89651" stopIfTrue="1"/>
  </conditionalFormatting>
  <conditionalFormatting sqref="A1093">
    <cfRule type="duplicateValues" dxfId="3063" priority="89652" stopIfTrue="1"/>
    <cfRule type="duplicateValues" dxfId="3062" priority="89653" stopIfTrue="1"/>
  </conditionalFormatting>
  <conditionalFormatting sqref="A1217:A1218">
    <cfRule type="duplicateValues" dxfId="3061" priority="89720" stopIfTrue="1"/>
    <cfRule type="duplicateValues" dxfId="3060" priority="89721" stopIfTrue="1"/>
  </conditionalFormatting>
  <conditionalFormatting sqref="A1217:A1218">
    <cfRule type="duplicateValues" dxfId="3059" priority="89722" stopIfTrue="1"/>
  </conditionalFormatting>
  <conditionalFormatting sqref="A1442">
    <cfRule type="duplicateValues" dxfId="3058" priority="89723" stopIfTrue="1"/>
    <cfRule type="duplicateValues" dxfId="3057" priority="89724" stopIfTrue="1"/>
  </conditionalFormatting>
  <conditionalFormatting sqref="A1442">
    <cfRule type="duplicateValues" dxfId="3056" priority="89727" stopIfTrue="1"/>
  </conditionalFormatting>
  <conditionalFormatting sqref="A1555">
    <cfRule type="duplicateValues" dxfId="3055" priority="89751" stopIfTrue="1"/>
    <cfRule type="duplicateValues" dxfId="3054" priority="89752" stopIfTrue="1"/>
  </conditionalFormatting>
  <conditionalFormatting sqref="A1555">
    <cfRule type="duplicateValues" dxfId="3053" priority="89755" stopIfTrue="1"/>
  </conditionalFormatting>
  <conditionalFormatting sqref="A1681 A1676 A1673 A1679">
    <cfRule type="duplicateValues" dxfId="3052" priority="89769" stopIfTrue="1"/>
    <cfRule type="duplicateValues" dxfId="3051" priority="89770" stopIfTrue="1"/>
  </conditionalFormatting>
  <conditionalFormatting sqref="A1681 A1676 A1673 A1679">
    <cfRule type="duplicateValues" dxfId="3050" priority="89777" stopIfTrue="1"/>
  </conditionalFormatting>
  <conditionalFormatting sqref="A1769:A1770 A1749">
    <cfRule type="duplicateValues" dxfId="3049" priority="89799" stopIfTrue="1"/>
    <cfRule type="duplicateValues" dxfId="3048" priority="89800" stopIfTrue="1"/>
  </conditionalFormatting>
  <conditionalFormatting sqref="A1769:A1770 A1749">
    <cfRule type="duplicateValues" dxfId="3047" priority="89805" stopIfTrue="1"/>
  </conditionalFormatting>
  <conditionalFormatting sqref="A1798">
    <cfRule type="duplicateValues" dxfId="3046" priority="89814" stopIfTrue="1"/>
    <cfRule type="duplicateValues" dxfId="3045" priority="89815" stopIfTrue="1"/>
  </conditionalFormatting>
  <conditionalFormatting sqref="A1798">
    <cfRule type="duplicateValues" dxfId="3044" priority="89816" stopIfTrue="1"/>
  </conditionalFormatting>
  <conditionalFormatting sqref="A98:A99">
    <cfRule type="duplicateValues" dxfId="3043" priority="89817" stopIfTrue="1"/>
    <cfRule type="duplicateValues" dxfId="3042" priority="89818" stopIfTrue="1"/>
  </conditionalFormatting>
  <conditionalFormatting sqref="A98:A99">
    <cfRule type="duplicateValues" dxfId="3041" priority="89819" stopIfTrue="1"/>
  </conditionalFormatting>
  <conditionalFormatting sqref="A1852:A1853">
    <cfRule type="duplicateValues" dxfId="3040" priority="89820" stopIfTrue="1"/>
    <cfRule type="duplicateValues" dxfId="3039" priority="89821" stopIfTrue="1"/>
  </conditionalFormatting>
  <conditionalFormatting sqref="A1852:A1853">
    <cfRule type="duplicateValues" dxfId="3038" priority="89822" stopIfTrue="1"/>
  </conditionalFormatting>
  <conditionalFormatting sqref="A1894:A1902">
    <cfRule type="duplicateValues" dxfId="3037" priority="89823" stopIfTrue="1"/>
    <cfRule type="duplicateValues" dxfId="3036" priority="89824" stopIfTrue="1"/>
  </conditionalFormatting>
  <conditionalFormatting sqref="A1894:A1902">
    <cfRule type="duplicateValues" dxfId="3035" priority="89825" stopIfTrue="1"/>
  </conditionalFormatting>
  <conditionalFormatting sqref="A1903">
    <cfRule type="duplicateValues" dxfId="3034" priority="89826" stopIfTrue="1"/>
    <cfRule type="duplicateValues" dxfId="3033" priority="89827" stopIfTrue="1"/>
  </conditionalFormatting>
  <conditionalFormatting sqref="A1903">
    <cfRule type="duplicateValues" dxfId="3032" priority="89828" stopIfTrue="1"/>
  </conditionalFormatting>
  <conditionalFormatting sqref="A1887:A1893 A1868:A1869 A1877">
    <cfRule type="duplicateValues" dxfId="3031" priority="89829" stopIfTrue="1"/>
    <cfRule type="duplicateValues" dxfId="3030" priority="89830" stopIfTrue="1"/>
  </conditionalFormatting>
  <conditionalFormatting sqref="A1887:A1893 A1868:A1869 A1877">
    <cfRule type="duplicateValues" dxfId="3029" priority="89835" stopIfTrue="1"/>
  </conditionalFormatting>
  <conditionalFormatting sqref="A1919:A1923">
    <cfRule type="duplicateValues" dxfId="3028" priority="89838" stopIfTrue="1"/>
    <cfRule type="duplicateValues" dxfId="3027" priority="89839" stopIfTrue="1"/>
  </conditionalFormatting>
  <conditionalFormatting sqref="A1919:A1923">
    <cfRule type="duplicateValues" dxfId="3026" priority="89840" stopIfTrue="1"/>
  </conditionalFormatting>
  <conditionalFormatting sqref="A1904:A1907 A1912:A1918">
    <cfRule type="duplicateValues" dxfId="3025" priority="89841" stopIfTrue="1"/>
    <cfRule type="duplicateValues" dxfId="3024" priority="89842" stopIfTrue="1"/>
  </conditionalFormatting>
  <conditionalFormatting sqref="A1904:A1907 A1912:A1918">
    <cfRule type="duplicateValues" dxfId="3023" priority="89847" stopIfTrue="1"/>
  </conditionalFormatting>
  <conditionalFormatting sqref="A1924">
    <cfRule type="duplicateValues" dxfId="3022" priority="89850" stopIfTrue="1"/>
    <cfRule type="duplicateValues" dxfId="3021" priority="89851" stopIfTrue="1"/>
  </conditionalFormatting>
  <conditionalFormatting sqref="A1924">
    <cfRule type="duplicateValues" dxfId="3020" priority="89852" stopIfTrue="1"/>
  </conditionalFormatting>
  <conditionalFormatting sqref="A1925">
    <cfRule type="duplicateValues" dxfId="3019" priority="89853" stopIfTrue="1"/>
    <cfRule type="duplicateValues" dxfId="3018" priority="89854" stopIfTrue="1"/>
  </conditionalFormatting>
  <conditionalFormatting sqref="A1925">
    <cfRule type="duplicateValues" dxfId="3017" priority="89855" stopIfTrue="1"/>
  </conditionalFormatting>
  <conditionalFormatting sqref="A1926:A1927 A1931">
    <cfRule type="duplicateValues" dxfId="3016" priority="89856" stopIfTrue="1"/>
    <cfRule type="duplicateValues" dxfId="3015" priority="89857" stopIfTrue="1"/>
  </conditionalFormatting>
  <conditionalFormatting sqref="A1926:A1927 A1931">
    <cfRule type="duplicateValues" dxfId="3014" priority="89860" stopIfTrue="1"/>
  </conditionalFormatting>
  <conditionalFormatting sqref="A1945:A1947">
    <cfRule type="duplicateValues" dxfId="3013" priority="89862" stopIfTrue="1"/>
    <cfRule type="duplicateValues" dxfId="3012" priority="89863" stopIfTrue="1"/>
  </conditionalFormatting>
  <conditionalFormatting sqref="A1945:A1947">
    <cfRule type="duplicateValues" dxfId="3011" priority="89864" stopIfTrue="1"/>
  </conditionalFormatting>
  <conditionalFormatting sqref="A1936:A1937">
    <cfRule type="duplicateValues" dxfId="3010" priority="89865" stopIfTrue="1"/>
    <cfRule type="duplicateValues" dxfId="3009" priority="89866" stopIfTrue="1"/>
  </conditionalFormatting>
  <conditionalFormatting sqref="A1936:A1937">
    <cfRule type="duplicateValues" dxfId="3008" priority="89867" stopIfTrue="1"/>
  </conditionalFormatting>
  <conditionalFormatting sqref="A1961">
    <cfRule type="duplicateValues" dxfId="3007" priority="89868" stopIfTrue="1"/>
    <cfRule type="duplicateValues" dxfId="3006" priority="89869" stopIfTrue="1"/>
  </conditionalFormatting>
  <conditionalFormatting sqref="A1961">
    <cfRule type="duplicateValues" dxfId="3005" priority="89870" stopIfTrue="1"/>
  </conditionalFormatting>
  <conditionalFormatting sqref="A1962:A1967">
    <cfRule type="duplicateValues" dxfId="3004" priority="89871" stopIfTrue="1"/>
    <cfRule type="duplicateValues" dxfId="3003" priority="89872" stopIfTrue="1"/>
  </conditionalFormatting>
  <conditionalFormatting sqref="A1962:A1967">
    <cfRule type="duplicateValues" dxfId="3002" priority="89873" stopIfTrue="1"/>
  </conditionalFormatting>
  <conditionalFormatting sqref="A1968:A1992 A1949">
    <cfRule type="duplicateValues" dxfId="3001" priority="89874" stopIfTrue="1"/>
    <cfRule type="duplicateValues" dxfId="3000" priority="89875" stopIfTrue="1"/>
  </conditionalFormatting>
  <conditionalFormatting sqref="A1968:A1992 A1949">
    <cfRule type="duplicateValues" dxfId="2999" priority="89878" stopIfTrue="1"/>
  </conditionalFormatting>
  <conditionalFormatting sqref="A1994:A1995">
    <cfRule type="duplicateValues" dxfId="2998" priority="89880" stopIfTrue="1"/>
    <cfRule type="duplicateValues" dxfId="2997" priority="89881" stopIfTrue="1"/>
  </conditionalFormatting>
  <conditionalFormatting sqref="A1994:A1995">
    <cfRule type="duplicateValues" dxfId="2996" priority="89882" stopIfTrue="1"/>
  </conditionalFormatting>
  <conditionalFormatting sqref="A2017">
    <cfRule type="duplicateValues" dxfId="2995" priority="89883" stopIfTrue="1"/>
    <cfRule type="duplicateValues" dxfId="2994" priority="89884" stopIfTrue="1"/>
  </conditionalFormatting>
  <conditionalFormatting sqref="A2017">
    <cfRule type="duplicateValues" dxfId="2993" priority="89885" stopIfTrue="1"/>
  </conditionalFormatting>
  <conditionalFormatting sqref="A2057">
    <cfRule type="duplicateValues" dxfId="2992" priority="89886" stopIfTrue="1"/>
    <cfRule type="duplicateValues" dxfId="2991" priority="89887" stopIfTrue="1"/>
  </conditionalFormatting>
  <conditionalFormatting sqref="A2057">
    <cfRule type="duplicateValues" dxfId="2990" priority="89888" stopIfTrue="1"/>
  </conditionalFormatting>
  <conditionalFormatting sqref="A2086:A2089 A2066:A2067 A2071">
    <cfRule type="duplicateValues" dxfId="2989" priority="89895" stopIfTrue="1"/>
    <cfRule type="duplicateValues" dxfId="2988" priority="89896" stopIfTrue="1"/>
  </conditionalFormatting>
  <conditionalFormatting sqref="A2086:A2089 A2066:A2067 A2071">
    <cfRule type="duplicateValues" dxfId="2987" priority="89901" stopIfTrue="1"/>
  </conditionalFormatting>
  <conditionalFormatting sqref="A2120">
    <cfRule type="duplicateValues" dxfId="2986" priority="89904" stopIfTrue="1"/>
    <cfRule type="duplicateValues" dxfId="2985" priority="89905" stopIfTrue="1"/>
  </conditionalFormatting>
  <conditionalFormatting sqref="A2120">
    <cfRule type="duplicateValues" dxfId="2984" priority="89906" stopIfTrue="1"/>
  </conditionalFormatting>
  <conditionalFormatting sqref="A2134">
    <cfRule type="duplicateValues" dxfId="2983" priority="89907" stopIfTrue="1"/>
    <cfRule type="duplicateValues" dxfId="2982" priority="89908" stopIfTrue="1"/>
  </conditionalFormatting>
  <conditionalFormatting sqref="A2134">
    <cfRule type="duplicateValues" dxfId="2981" priority="89909" stopIfTrue="1"/>
  </conditionalFormatting>
  <conditionalFormatting sqref="A2135">
    <cfRule type="duplicateValues" dxfId="2980" priority="89910" stopIfTrue="1"/>
    <cfRule type="duplicateValues" dxfId="2979" priority="89911" stopIfTrue="1"/>
  </conditionalFormatting>
  <conditionalFormatting sqref="A2135">
    <cfRule type="duplicateValues" dxfId="2978" priority="89912" stopIfTrue="1"/>
  </conditionalFormatting>
  <conditionalFormatting sqref="A2136">
    <cfRule type="duplicateValues" dxfId="2977" priority="89913" stopIfTrue="1"/>
    <cfRule type="duplicateValues" dxfId="2976" priority="89914" stopIfTrue="1"/>
  </conditionalFormatting>
  <conditionalFormatting sqref="A2136">
    <cfRule type="duplicateValues" dxfId="2975" priority="89915" stopIfTrue="1"/>
  </conditionalFormatting>
  <conditionalFormatting sqref="A2163">
    <cfRule type="duplicateValues" dxfId="2974" priority="89916" stopIfTrue="1"/>
    <cfRule type="duplicateValues" dxfId="2973" priority="89917" stopIfTrue="1"/>
  </conditionalFormatting>
  <conditionalFormatting sqref="A2163">
    <cfRule type="duplicateValues" dxfId="2972" priority="89918" stopIfTrue="1"/>
  </conditionalFormatting>
  <conditionalFormatting sqref="A2398 A2396">
    <cfRule type="duplicateValues" dxfId="2971" priority="89919" stopIfTrue="1"/>
    <cfRule type="duplicateValues" dxfId="2970" priority="89920" stopIfTrue="1"/>
  </conditionalFormatting>
  <conditionalFormatting sqref="A2398 A2396">
    <cfRule type="duplicateValues" dxfId="2969" priority="89923" stopIfTrue="1"/>
  </conditionalFormatting>
  <conditionalFormatting sqref="A2379">
    <cfRule type="duplicateValues" dxfId="2968" priority="89940" stopIfTrue="1"/>
    <cfRule type="duplicateValues" dxfId="2967" priority="89941" stopIfTrue="1"/>
  </conditionalFormatting>
  <conditionalFormatting sqref="A2379">
    <cfRule type="duplicateValues" dxfId="2966" priority="89942" stopIfTrue="1"/>
  </conditionalFormatting>
  <conditionalFormatting sqref="A2381">
    <cfRule type="duplicateValues" dxfId="2965" priority="89943" stopIfTrue="1"/>
    <cfRule type="duplicateValues" dxfId="2964" priority="89944" stopIfTrue="1"/>
  </conditionalFormatting>
  <conditionalFormatting sqref="A2381">
    <cfRule type="duplicateValues" dxfId="2963" priority="89945" stopIfTrue="1"/>
  </conditionalFormatting>
  <conditionalFormatting sqref="A2404:A2405">
    <cfRule type="duplicateValues" dxfId="2962" priority="89946" stopIfTrue="1"/>
    <cfRule type="duplicateValues" dxfId="2961" priority="89947" stopIfTrue="1"/>
  </conditionalFormatting>
  <conditionalFormatting sqref="A2404:A2405">
    <cfRule type="duplicateValues" dxfId="2960" priority="89948" stopIfTrue="1"/>
  </conditionalFormatting>
  <conditionalFormatting sqref="A2098:A2099">
    <cfRule type="duplicateValues" dxfId="2959" priority="89955" stopIfTrue="1"/>
    <cfRule type="duplicateValues" dxfId="2958" priority="89956" stopIfTrue="1"/>
  </conditionalFormatting>
  <conditionalFormatting sqref="A2098:A2099">
    <cfRule type="duplicateValues" dxfId="2957" priority="89957" stopIfTrue="1"/>
  </conditionalFormatting>
  <conditionalFormatting sqref="A2303 A2287">
    <cfRule type="duplicateValues" dxfId="2956" priority="89958" stopIfTrue="1"/>
    <cfRule type="duplicateValues" dxfId="2955" priority="89959" stopIfTrue="1"/>
  </conditionalFormatting>
  <conditionalFormatting sqref="A2303 A2287">
    <cfRule type="duplicateValues" dxfId="2954" priority="89960" stopIfTrue="1"/>
  </conditionalFormatting>
  <conditionalFormatting sqref="A2125:A2127 A2130:A2133">
    <cfRule type="duplicateValues" dxfId="2953" priority="89961" stopIfTrue="1"/>
    <cfRule type="duplicateValues" dxfId="2952" priority="89962" stopIfTrue="1"/>
  </conditionalFormatting>
  <conditionalFormatting sqref="A2125:A2127 A2130:A2133">
    <cfRule type="duplicateValues" dxfId="2951" priority="89965" stopIfTrue="1"/>
  </conditionalFormatting>
  <conditionalFormatting sqref="A1863">
    <cfRule type="duplicateValues" dxfId="2950" priority="89967" stopIfTrue="1"/>
    <cfRule type="duplicateValues" dxfId="2949" priority="89968" stopIfTrue="1"/>
  </conditionalFormatting>
  <conditionalFormatting sqref="A1863">
    <cfRule type="duplicateValues" dxfId="2948" priority="89969" stopIfTrue="1"/>
  </conditionalFormatting>
  <conditionalFormatting sqref="A2166">
    <cfRule type="duplicateValues" dxfId="2947" priority="89970" stopIfTrue="1"/>
    <cfRule type="duplicateValues" dxfId="2946" priority="89971" stopIfTrue="1"/>
  </conditionalFormatting>
  <conditionalFormatting sqref="A2166">
    <cfRule type="duplicateValues" dxfId="2945" priority="89972" stopIfTrue="1"/>
  </conditionalFormatting>
  <conditionalFormatting sqref="A2009 A2002:A2003 A2011:A2015">
    <cfRule type="duplicateValues" dxfId="2944" priority="89973" stopIfTrue="1"/>
    <cfRule type="duplicateValues" dxfId="2943" priority="89974" stopIfTrue="1"/>
  </conditionalFormatting>
  <conditionalFormatting sqref="A2009 A2002:A2003 A2011:A2015">
    <cfRule type="duplicateValues" dxfId="2942" priority="89979" stopIfTrue="1"/>
  </conditionalFormatting>
  <conditionalFormatting sqref="A1993">
    <cfRule type="duplicateValues" dxfId="2941" priority="89982" stopIfTrue="1"/>
    <cfRule type="duplicateValues" dxfId="2940" priority="89983" stopIfTrue="1"/>
  </conditionalFormatting>
  <conditionalFormatting sqref="A1993">
    <cfRule type="duplicateValues" dxfId="2939" priority="89984" stopIfTrue="1"/>
  </conditionalFormatting>
  <conditionalFormatting sqref="A1932 A1934">
    <cfRule type="duplicateValues" dxfId="2938" priority="89985" stopIfTrue="1"/>
    <cfRule type="duplicateValues" dxfId="2937" priority="89986" stopIfTrue="1"/>
  </conditionalFormatting>
  <conditionalFormatting sqref="A1932 A1934">
    <cfRule type="duplicateValues" dxfId="2936" priority="89989" stopIfTrue="1"/>
  </conditionalFormatting>
  <conditionalFormatting sqref="A1847:A1848">
    <cfRule type="duplicateValues" dxfId="2935" priority="89991" stopIfTrue="1"/>
    <cfRule type="duplicateValues" dxfId="2934" priority="89992" stopIfTrue="1"/>
  </conditionalFormatting>
  <conditionalFormatting sqref="A1847:A1848">
    <cfRule type="duplicateValues" dxfId="2933" priority="89993" stopIfTrue="1"/>
  </conditionalFormatting>
  <conditionalFormatting sqref="A2168">
    <cfRule type="duplicateValues" dxfId="2932" priority="89994" stopIfTrue="1"/>
    <cfRule type="duplicateValues" dxfId="2931" priority="89995" stopIfTrue="1"/>
  </conditionalFormatting>
  <conditionalFormatting sqref="A2168">
    <cfRule type="duplicateValues" dxfId="2930" priority="89998" stopIfTrue="1"/>
  </conditionalFormatting>
  <conditionalFormatting sqref="A2355">
    <cfRule type="duplicateValues" dxfId="2929" priority="90000" stopIfTrue="1"/>
    <cfRule type="duplicateValues" dxfId="2928" priority="90001" stopIfTrue="1"/>
  </conditionalFormatting>
  <conditionalFormatting sqref="A2355">
    <cfRule type="duplicateValues" dxfId="2927" priority="90002" stopIfTrue="1"/>
  </conditionalFormatting>
  <conditionalFormatting sqref="A2354">
    <cfRule type="duplicateValues" dxfId="2926" priority="90003" stopIfTrue="1"/>
    <cfRule type="duplicateValues" dxfId="2925" priority="90004" stopIfTrue="1"/>
  </conditionalFormatting>
  <conditionalFormatting sqref="A2354">
    <cfRule type="duplicateValues" dxfId="2924" priority="90005" stopIfTrue="1"/>
  </conditionalFormatting>
  <conditionalFormatting sqref="A2290 A2288">
    <cfRule type="duplicateValues" dxfId="2923" priority="90009" stopIfTrue="1"/>
    <cfRule type="duplicateValues" dxfId="2922" priority="90010" stopIfTrue="1"/>
  </conditionalFormatting>
  <conditionalFormatting sqref="A2290 A2288">
    <cfRule type="duplicateValues" dxfId="2921" priority="90011" stopIfTrue="1"/>
  </conditionalFormatting>
  <conditionalFormatting sqref="A2253">
    <cfRule type="duplicateValues" dxfId="2920" priority="90027" stopIfTrue="1"/>
    <cfRule type="duplicateValues" dxfId="2919" priority="90028" stopIfTrue="1"/>
  </conditionalFormatting>
  <conditionalFormatting sqref="A2253">
    <cfRule type="duplicateValues" dxfId="2918" priority="90029" stopIfTrue="1"/>
  </conditionalFormatting>
  <conditionalFormatting sqref="A1951:A1952">
    <cfRule type="duplicateValues" dxfId="2917" priority="90030" stopIfTrue="1"/>
    <cfRule type="duplicateValues" dxfId="2916" priority="90031" stopIfTrue="1"/>
  </conditionalFormatting>
  <conditionalFormatting sqref="A1951:A1952">
    <cfRule type="duplicateValues" dxfId="2915" priority="90032" stopIfTrue="1"/>
  </conditionalFormatting>
  <conditionalFormatting sqref="A1858:A1859">
    <cfRule type="duplicateValues" dxfId="2914" priority="90039" stopIfTrue="1"/>
    <cfRule type="duplicateValues" dxfId="2913" priority="90040" stopIfTrue="1"/>
  </conditionalFormatting>
  <conditionalFormatting sqref="A1858:A1859">
    <cfRule type="duplicateValues" dxfId="2912" priority="90041" stopIfTrue="1"/>
  </conditionalFormatting>
  <conditionalFormatting sqref="A2019:A2020">
    <cfRule type="duplicateValues" dxfId="2911" priority="90042" stopIfTrue="1"/>
    <cfRule type="duplicateValues" dxfId="2910" priority="90043" stopIfTrue="1"/>
  </conditionalFormatting>
  <conditionalFormatting sqref="A2019:A2020">
    <cfRule type="duplicateValues" dxfId="2909" priority="90044" stopIfTrue="1"/>
  </conditionalFormatting>
  <conditionalFormatting sqref="A2061">
    <cfRule type="duplicateValues" dxfId="2908" priority="90048" stopIfTrue="1"/>
    <cfRule type="duplicateValues" dxfId="2907" priority="90049" stopIfTrue="1"/>
  </conditionalFormatting>
  <conditionalFormatting sqref="A2061">
    <cfRule type="duplicateValues" dxfId="2906" priority="90050" stopIfTrue="1"/>
  </conditionalFormatting>
  <conditionalFormatting sqref="A2121:A2122 A2118:A2119">
    <cfRule type="duplicateValues" dxfId="2905" priority="90051" stopIfTrue="1"/>
    <cfRule type="duplicateValues" dxfId="2904" priority="90052" stopIfTrue="1"/>
  </conditionalFormatting>
  <conditionalFormatting sqref="A2121:A2122 A2118:A2119">
    <cfRule type="duplicateValues" dxfId="2903" priority="90055" stopIfTrue="1"/>
  </conditionalFormatting>
  <conditionalFormatting sqref="A2080:A2081">
    <cfRule type="duplicateValues" dxfId="2902" priority="90057" stopIfTrue="1"/>
    <cfRule type="duplicateValues" dxfId="2901" priority="90058" stopIfTrue="1"/>
  </conditionalFormatting>
  <conditionalFormatting sqref="A2080:A2081">
    <cfRule type="duplicateValues" dxfId="2900" priority="90059" stopIfTrue="1"/>
  </conditionalFormatting>
  <conditionalFormatting sqref="A2097">
    <cfRule type="duplicateValues" dxfId="2899" priority="90060" stopIfTrue="1"/>
    <cfRule type="duplicateValues" dxfId="2898" priority="90061" stopIfTrue="1"/>
  </conditionalFormatting>
  <conditionalFormatting sqref="A2097">
    <cfRule type="duplicateValues" dxfId="2897" priority="90062" stopIfTrue="1"/>
  </conditionalFormatting>
  <conditionalFormatting sqref="A2159:A2160 A2137:A2138 A2152 A2162">
    <cfRule type="duplicateValues" dxfId="2896" priority="90063" stopIfTrue="1"/>
    <cfRule type="duplicateValues" dxfId="2895" priority="90064" stopIfTrue="1"/>
  </conditionalFormatting>
  <conditionalFormatting sqref="A2159:A2160 A2137:A2138 A2152 A2162">
    <cfRule type="duplicateValues" dxfId="2894" priority="90067" stopIfTrue="1"/>
  </conditionalFormatting>
  <conditionalFormatting sqref="A2073:A2074">
    <cfRule type="duplicateValues" dxfId="2893" priority="90069" stopIfTrue="1"/>
    <cfRule type="duplicateValues" dxfId="2892" priority="90070" stopIfTrue="1"/>
  </conditionalFormatting>
  <conditionalFormatting sqref="A2073:A2074">
    <cfRule type="duplicateValues" dxfId="2891" priority="90071" stopIfTrue="1"/>
  </conditionalFormatting>
  <conditionalFormatting sqref="A2083:A2084">
    <cfRule type="duplicateValues" dxfId="2890" priority="90075" stopIfTrue="1"/>
    <cfRule type="duplicateValues" dxfId="2889" priority="90076" stopIfTrue="1"/>
  </conditionalFormatting>
  <conditionalFormatting sqref="A2083:A2084">
    <cfRule type="duplicateValues" dxfId="2888" priority="90077" stopIfTrue="1"/>
  </conditionalFormatting>
  <conditionalFormatting sqref="A1849">
    <cfRule type="duplicateValues" dxfId="2887" priority="90078" stopIfTrue="1"/>
    <cfRule type="duplicateValues" dxfId="2886" priority="90079" stopIfTrue="1"/>
  </conditionalFormatting>
  <conditionalFormatting sqref="A1849">
    <cfRule type="duplicateValues" dxfId="2885" priority="90080" stopIfTrue="1"/>
  </conditionalFormatting>
  <conditionalFormatting sqref="A2004:A2005">
    <cfRule type="duplicateValues" dxfId="2884" priority="90081" stopIfTrue="1"/>
    <cfRule type="duplicateValues" dxfId="2883" priority="90082" stopIfTrue="1"/>
  </conditionalFormatting>
  <conditionalFormatting sqref="A2004:A2005">
    <cfRule type="duplicateValues" dxfId="2882" priority="90083" stopIfTrue="1"/>
  </conditionalFormatting>
  <conditionalFormatting sqref="A1870:A1871 A1874">
    <cfRule type="duplicateValues" dxfId="2881" priority="90084" stopIfTrue="1"/>
    <cfRule type="duplicateValues" dxfId="2880" priority="90085" stopIfTrue="1"/>
  </conditionalFormatting>
  <conditionalFormatting sqref="A1870:A1871 A1874">
    <cfRule type="duplicateValues" dxfId="2879" priority="90086" stopIfTrue="1"/>
  </conditionalFormatting>
  <conditionalFormatting sqref="A2254:A2256">
    <cfRule type="duplicateValues" dxfId="2878" priority="90087" stopIfTrue="1"/>
    <cfRule type="duplicateValues" dxfId="2877" priority="90088" stopIfTrue="1"/>
  </conditionalFormatting>
  <conditionalFormatting sqref="A2254:A2256">
    <cfRule type="duplicateValues" dxfId="2876" priority="90089" stopIfTrue="1"/>
  </conditionalFormatting>
  <conditionalFormatting sqref="A1864:A1867">
    <cfRule type="duplicateValues" dxfId="2875" priority="90090" stopIfTrue="1"/>
    <cfRule type="duplicateValues" dxfId="2874" priority="90091" stopIfTrue="1"/>
  </conditionalFormatting>
  <conditionalFormatting sqref="A1864:A1867">
    <cfRule type="duplicateValues" dxfId="2873" priority="90092" stopIfTrue="1"/>
  </conditionalFormatting>
  <conditionalFormatting sqref="A1844:A1845">
    <cfRule type="duplicateValues" dxfId="2872" priority="90093" stopIfTrue="1"/>
    <cfRule type="duplicateValues" dxfId="2871" priority="90094" stopIfTrue="1"/>
  </conditionalFormatting>
  <conditionalFormatting sqref="A1844:A1845">
    <cfRule type="duplicateValues" dxfId="2870" priority="90095" stopIfTrue="1"/>
  </conditionalFormatting>
  <conditionalFormatting sqref="A2333 A2330 A2318 A2309:A2310 A2324:A2325">
    <cfRule type="duplicateValues" dxfId="2869" priority="90101" stopIfTrue="1"/>
    <cfRule type="duplicateValues" dxfId="2868" priority="90102" stopIfTrue="1"/>
  </conditionalFormatting>
  <conditionalFormatting sqref="A2333 A2330 A2318 A2309:A2310 A2324:A2325">
    <cfRule type="duplicateValues" dxfId="2867" priority="90113" stopIfTrue="1"/>
  </conditionalFormatting>
  <conditionalFormatting sqref="A2076">
    <cfRule type="duplicateValues" dxfId="2866" priority="90122" stopIfTrue="1"/>
    <cfRule type="duplicateValues" dxfId="2865" priority="90123" stopIfTrue="1"/>
  </conditionalFormatting>
  <conditionalFormatting sqref="A2076">
    <cfRule type="duplicateValues" dxfId="2864" priority="90124" stopIfTrue="1"/>
  </conditionalFormatting>
  <conditionalFormatting sqref="A1950 A1955">
    <cfRule type="duplicateValues" dxfId="2863" priority="90125" stopIfTrue="1"/>
    <cfRule type="duplicateValues" dxfId="2862" priority="90126" stopIfTrue="1"/>
  </conditionalFormatting>
  <conditionalFormatting sqref="A1950 A1955">
    <cfRule type="duplicateValues" dxfId="2861" priority="90129" stopIfTrue="1"/>
  </conditionalFormatting>
  <conditionalFormatting sqref="A2239:A2240">
    <cfRule type="duplicateValues" dxfId="2860" priority="90131" stopIfTrue="1"/>
    <cfRule type="duplicateValues" dxfId="2859" priority="90132" stopIfTrue="1"/>
  </conditionalFormatting>
  <conditionalFormatting sqref="A2239:A2240">
    <cfRule type="duplicateValues" dxfId="2858" priority="90133" stopIfTrue="1"/>
  </conditionalFormatting>
  <conditionalFormatting sqref="A2284">
    <cfRule type="duplicateValues" dxfId="2857" priority="90137" stopIfTrue="1"/>
    <cfRule type="duplicateValues" dxfId="2856" priority="90138" stopIfTrue="1"/>
  </conditionalFormatting>
  <conditionalFormatting sqref="A2284">
    <cfRule type="duplicateValues" dxfId="2855" priority="90139" stopIfTrue="1"/>
  </conditionalFormatting>
  <conditionalFormatting sqref="A2374">
    <cfRule type="duplicateValues" dxfId="2854" priority="90143" stopIfTrue="1"/>
    <cfRule type="duplicateValues" dxfId="2853" priority="90144" stopIfTrue="1"/>
  </conditionalFormatting>
  <conditionalFormatting sqref="A2374">
    <cfRule type="duplicateValues" dxfId="2852" priority="90145" stopIfTrue="1"/>
  </conditionalFormatting>
  <conditionalFormatting sqref="A2406 A2400:A2401 A2383">
    <cfRule type="duplicateValues" dxfId="2851" priority="90146" stopIfTrue="1"/>
    <cfRule type="duplicateValues" dxfId="2850" priority="90147" stopIfTrue="1"/>
  </conditionalFormatting>
  <conditionalFormatting sqref="A2406 A2400:A2401 A2383">
    <cfRule type="duplicateValues" dxfId="2849" priority="90148" stopIfTrue="1"/>
  </conditionalFormatting>
  <conditionalFormatting sqref="A1878:A1879">
    <cfRule type="duplicateValues" dxfId="2848" priority="90149" stopIfTrue="1"/>
    <cfRule type="duplicateValues" dxfId="2847" priority="90150" stopIfTrue="1"/>
  </conditionalFormatting>
  <conditionalFormatting sqref="A1878:A1879">
    <cfRule type="duplicateValues" dxfId="2846" priority="90151" stopIfTrue="1"/>
  </conditionalFormatting>
  <conditionalFormatting sqref="A2077">
    <cfRule type="duplicateValues" dxfId="2845" priority="90152" stopIfTrue="1"/>
    <cfRule type="duplicateValues" dxfId="2844" priority="90153" stopIfTrue="1"/>
  </conditionalFormatting>
  <conditionalFormatting sqref="A2077">
    <cfRule type="duplicateValues" dxfId="2843" priority="90154" stopIfTrue="1"/>
  </conditionalFormatting>
  <conditionalFormatting sqref="A2116">
    <cfRule type="duplicateValues" dxfId="2842" priority="90155" stopIfTrue="1"/>
    <cfRule type="duplicateValues" dxfId="2841" priority="90156" stopIfTrue="1"/>
  </conditionalFormatting>
  <conditionalFormatting sqref="A2116">
    <cfRule type="duplicateValues" dxfId="2840" priority="90157" stopIfTrue="1"/>
  </conditionalFormatting>
  <conditionalFormatting sqref="A2068">
    <cfRule type="duplicateValues" dxfId="2839" priority="90158" stopIfTrue="1"/>
    <cfRule type="duplicateValues" dxfId="2838" priority="90159" stopIfTrue="1"/>
  </conditionalFormatting>
  <conditionalFormatting sqref="A2068">
    <cfRule type="duplicateValues" dxfId="2837" priority="90160" stopIfTrue="1"/>
  </conditionalFormatting>
  <conditionalFormatting sqref="A1882:A1883">
    <cfRule type="duplicateValues" dxfId="2836" priority="90161" stopIfTrue="1"/>
    <cfRule type="duplicateValues" dxfId="2835" priority="90162" stopIfTrue="1"/>
  </conditionalFormatting>
  <conditionalFormatting sqref="A1882:A1883">
    <cfRule type="duplicateValues" dxfId="2834" priority="90163" stopIfTrue="1"/>
  </conditionalFormatting>
  <conditionalFormatting sqref="A2016">
    <cfRule type="duplicateValues" dxfId="2833" priority="90164" stopIfTrue="1"/>
    <cfRule type="duplicateValues" dxfId="2832" priority="90165" stopIfTrue="1"/>
  </conditionalFormatting>
  <conditionalFormatting sqref="A2016">
    <cfRule type="duplicateValues" dxfId="2831" priority="90166" stopIfTrue="1"/>
  </conditionalFormatting>
  <conditionalFormatting sqref="A2263">
    <cfRule type="duplicateValues" dxfId="2830" priority="90170" stopIfTrue="1"/>
    <cfRule type="duplicateValues" dxfId="2829" priority="90171" stopIfTrue="1"/>
  </conditionalFormatting>
  <conditionalFormatting sqref="A2263">
    <cfRule type="duplicateValues" dxfId="2828" priority="90172" stopIfTrue="1"/>
  </conditionalFormatting>
  <conditionalFormatting sqref="A1850">
    <cfRule type="duplicateValues" dxfId="2827" priority="90185" stopIfTrue="1"/>
    <cfRule type="duplicateValues" dxfId="2826" priority="90186" stopIfTrue="1"/>
  </conditionalFormatting>
  <conditionalFormatting sqref="A1850">
    <cfRule type="duplicateValues" dxfId="2825" priority="90187" stopIfTrue="1"/>
  </conditionalFormatting>
  <conditionalFormatting sqref="A2063">
    <cfRule type="duplicateValues" dxfId="2824" priority="90191" stopIfTrue="1"/>
    <cfRule type="duplicateValues" dxfId="2823" priority="90192" stopIfTrue="1"/>
  </conditionalFormatting>
  <conditionalFormatting sqref="A2063">
    <cfRule type="duplicateValues" dxfId="2822" priority="90193" stopIfTrue="1"/>
  </conditionalFormatting>
  <conditionalFormatting sqref="A1909">
    <cfRule type="duplicateValues" dxfId="2821" priority="90194" stopIfTrue="1"/>
    <cfRule type="duplicateValues" dxfId="2820" priority="90195" stopIfTrue="1"/>
  </conditionalFormatting>
  <conditionalFormatting sqref="A1909">
    <cfRule type="duplicateValues" dxfId="2819" priority="90196" stopIfTrue="1"/>
  </conditionalFormatting>
  <conditionalFormatting sqref="A1999:A2000">
    <cfRule type="duplicateValues" dxfId="2818" priority="90212" stopIfTrue="1"/>
    <cfRule type="duplicateValues" dxfId="2817" priority="90213" stopIfTrue="1"/>
  </conditionalFormatting>
  <conditionalFormatting sqref="A1999:A2000">
    <cfRule type="duplicateValues" dxfId="2816" priority="90216" stopIfTrue="1"/>
  </conditionalFormatting>
  <conditionalFormatting sqref="A2289 A2291:A2292">
    <cfRule type="duplicateValues" dxfId="2815" priority="90221" stopIfTrue="1"/>
    <cfRule type="duplicateValues" dxfId="2814" priority="90222" stopIfTrue="1"/>
  </conditionalFormatting>
  <conditionalFormatting sqref="A2289 A2291:A2292">
    <cfRule type="duplicateValues" dxfId="2813" priority="90225" stopIfTrue="1"/>
  </conditionalFormatting>
  <conditionalFormatting sqref="A2416 A2250:A2251">
    <cfRule type="duplicateValues" dxfId="2812" priority="90227" stopIfTrue="1"/>
    <cfRule type="duplicateValues" dxfId="2811" priority="90228" stopIfTrue="1"/>
  </conditionalFormatting>
  <conditionalFormatting sqref="A2416 A2250:A2251">
    <cfRule type="duplicateValues" dxfId="2810" priority="90231" stopIfTrue="1"/>
  </conditionalFormatting>
  <conditionalFormatting sqref="A2102:A2103">
    <cfRule type="duplicateValues" dxfId="2809" priority="90233" stopIfTrue="1"/>
    <cfRule type="duplicateValues" dxfId="2808" priority="90234" stopIfTrue="1"/>
  </conditionalFormatting>
  <conditionalFormatting sqref="A2102:A2103">
    <cfRule type="duplicateValues" dxfId="2807" priority="90235" stopIfTrue="1"/>
  </conditionalFormatting>
  <conditionalFormatting sqref="A1928">
    <cfRule type="duplicateValues" dxfId="2806" priority="90236" stopIfTrue="1"/>
    <cfRule type="duplicateValues" dxfId="2805" priority="90237" stopIfTrue="1"/>
  </conditionalFormatting>
  <conditionalFormatting sqref="A1928">
    <cfRule type="duplicateValues" dxfId="2804" priority="90238" stopIfTrue="1"/>
  </conditionalFormatting>
  <conditionalFormatting sqref="A1956">
    <cfRule type="duplicateValues" dxfId="2803" priority="90239" stopIfTrue="1"/>
    <cfRule type="duplicateValues" dxfId="2802" priority="90240" stopIfTrue="1"/>
  </conditionalFormatting>
  <conditionalFormatting sqref="A1956">
    <cfRule type="duplicateValues" dxfId="2801" priority="90241" stopIfTrue="1"/>
  </conditionalFormatting>
  <conditionalFormatting sqref="A2123">
    <cfRule type="duplicateValues" dxfId="2800" priority="90242" stopIfTrue="1"/>
    <cfRule type="duplicateValues" dxfId="2799" priority="90243" stopIfTrue="1"/>
  </conditionalFormatting>
  <conditionalFormatting sqref="A2123">
    <cfRule type="duplicateValues" dxfId="2798" priority="90244" stopIfTrue="1"/>
  </conditionalFormatting>
  <conditionalFormatting sqref="A2008 A1958:A1959 A1933 A1910:A1911">
    <cfRule type="duplicateValues" dxfId="2797" priority="90245" stopIfTrue="1"/>
    <cfRule type="duplicateValues" dxfId="2796" priority="90246" stopIfTrue="1"/>
  </conditionalFormatting>
  <conditionalFormatting sqref="A2008 A1958:A1959 A1933 A1910:A1911">
    <cfRule type="duplicateValues" dxfId="2795" priority="90257" stopIfTrue="1"/>
  </conditionalFormatting>
  <conditionalFormatting sqref="A2104">
    <cfRule type="duplicateValues" dxfId="2794" priority="90302" stopIfTrue="1"/>
    <cfRule type="duplicateValues" dxfId="2793" priority="90303" stopIfTrue="1"/>
  </conditionalFormatting>
  <conditionalFormatting sqref="A2104">
    <cfRule type="duplicateValues" dxfId="2792" priority="90304" stopIfTrue="1"/>
  </conditionalFormatting>
  <conditionalFormatting sqref="A2264">
    <cfRule type="duplicateValues" dxfId="2791" priority="90320" stopIfTrue="1"/>
    <cfRule type="duplicateValues" dxfId="2790" priority="90321" stopIfTrue="1"/>
  </conditionalFormatting>
  <conditionalFormatting sqref="A2264">
    <cfRule type="duplicateValues" dxfId="2789" priority="90322" stopIfTrue="1"/>
  </conditionalFormatting>
  <conditionalFormatting sqref="A2297 A2283">
    <cfRule type="duplicateValues" dxfId="2788" priority="90323" stopIfTrue="1"/>
    <cfRule type="duplicateValues" dxfId="2787" priority="90324" stopIfTrue="1"/>
  </conditionalFormatting>
  <conditionalFormatting sqref="A2297 A2283">
    <cfRule type="duplicateValues" dxfId="2786" priority="90327" stopIfTrue="1"/>
  </conditionalFormatting>
  <conditionalFormatting sqref="A2334:A2335 A2321">
    <cfRule type="duplicateValues" dxfId="2785" priority="90350" stopIfTrue="1"/>
    <cfRule type="duplicateValues" dxfId="2784" priority="90351" stopIfTrue="1"/>
  </conditionalFormatting>
  <conditionalFormatting sqref="A2334:A2335 A2321">
    <cfRule type="duplicateValues" dxfId="2783" priority="90352" stopIfTrue="1"/>
  </conditionalFormatting>
  <conditionalFormatting sqref="A2305:A2308">
    <cfRule type="duplicateValues" dxfId="2782" priority="90353" stopIfTrue="1"/>
    <cfRule type="duplicateValues" dxfId="2781" priority="90354" stopIfTrue="1"/>
  </conditionalFormatting>
  <conditionalFormatting sqref="A2305:A2308">
    <cfRule type="duplicateValues" dxfId="2780" priority="90355" stopIfTrue="1"/>
  </conditionalFormatting>
  <conditionalFormatting sqref="A2091:A2093">
    <cfRule type="duplicateValues" dxfId="2779" priority="90374" stopIfTrue="1"/>
    <cfRule type="duplicateValues" dxfId="2778" priority="90375" stopIfTrue="1"/>
  </conditionalFormatting>
  <conditionalFormatting sqref="A2091:A2093">
    <cfRule type="duplicateValues" dxfId="2777" priority="90376" stopIfTrue="1"/>
  </conditionalFormatting>
  <conditionalFormatting sqref="A2376 A2373">
    <cfRule type="duplicateValues" dxfId="2776" priority="90377" stopIfTrue="1"/>
    <cfRule type="duplicateValues" dxfId="2775" priority="90378" stopIfTrue="1"/>
  </conditionalFormatting>
  <conditionalFormatting sqref="A2376 A2373">
    <cfRule type="duplicateValues" dxfId="2774" priority="90379" stopIfTrue="1"/>
  </conditionalFormatting>
  <conditionalFormatting sqref="A2157">
    <cfRule type="duplicateValues" dxfId="2773" priority="90383" stopIfTrue="1"/>
    <cfRule type="duplicateValues" dxfId="2772" priority="90384" stopIfTrue="1"/>
  </conditionalFormatting>
  <conditionalFormatting sqref="A2157">
    <cfRule type="duplicateValues" dxfId="2771" priority="90385" stopIfTrue="1"/>
  </conditionalFormatting>
  <conditionalFormatting sqref="A2158">
    <cfRule type="duplicateValues" dxfId="2770" priority="90386" stopIfTrue="1"/>
    <cfRule type="duplicateValues" dxfId="2769" priority="90387" stopIfTrue="1"/>
  </conditionalFormatting>
  <conditionalFormatting sqref="A2158">
    <cfRule type="duplicateValues" dxfId="2768" priority="90388" stopIfTrue="1"/>
  </conditionalFormatting>
  <conditionalFormatting sqref="A2429:A2430">
    <cfRule type="duplicateValues" dxfId="2767" priority="90464" stopIfTrue="1"/>
    <cfRule type="duplicateValues" dxfId="2766" priority="90465" stopIfTrue="1"/>
  </conditionalFormatting>
  <conditionalFormatting sqref="A2429:A2430">
    <cfRule type="duplicateValues" dxfId="2765" priority="90466" stopIfTrue="1"/>
  </conditionalFormatting>
  <conditionalFormatting sqref="A2301 A2281">
    <cfRule type="duplicateValues" dxfId="2764" priority="90500" stopIfTrue="1"/>
    <cfRule type="duplicateValues" dxfId="2763" priority="90501" stopIfTrue="1"/>
  </conditionalFormatting>
  <conditionalFormatting sqref="A2301 A2281">
    <cfRule type="duplicateValues" dxfId="2762" priority="90504" stopIfTrue="1"/>
  </conditionalFormatting>
  <conditionalFormatting sqref="A786">
    <cfRule type="duplicateValues" dxfId="2761" priority="90539" stopIfTrue="1"/>
    <cfRule type="duplicateValues" dxfId="2760" priority="90540" stopIfTrue="1"/>
  </conditionalFormatting>
  <conditionalFormatting sqref="A786">
    <cfRule type="duplicateValues" dxfId="2759" priority="90541" stopIfTrue="1"/>
  </conditionalFormatting>
  <conditionalFormatting sqref="A1406:A1408">
    <cfRule type="duplicateValues" dxfId="2758" priority="90551" stopIfTrue="1"/>
    <cfRule type="duplicateValues" dxfId="2757" priority="90552" stopIfTrue="1"/>
  </conditionalFormatting>
  <conditionalFormatting sqref="A1406:A1408">
    <cfRule type="duplicateValues" dxfId="2756" priority="90553" stopIfTrue="1"/>
  </conditionalFormatting>
  <conditionalFormatting sqref="A2169:A2170">
    <cfRule type="duplicateValues" dxfId="2755" priority="90569" stopIfTrue="1"/>
    <cfRule type="duplicateValues" dxfId="2754" priority="90570" stopIfTrue="1"/>
  </conditionalFormatting>
  <conditionalFormatting sqref="A2169:A2170">
    <cfRule type="duplicateValues" dxfId="2753" priority="90571" stopIfTrue="1"/>
  </conditionalFormatting>
  <conditionalFormatting sqref="A2107">
    <cfRule type="duplicateValues" dxfId="2752" priority="90572" stopIfTrue="1"/>
    <cfRule type="duplicateValues" dxfId="2751" priority="90573" stopIfTrue="1"/>
  </conditionalFormatting>
  <conditionalFormatting sqref="A2107">
    <cfRule type="duplicateValues" dxfId="2750" priority="90574" stopIfTrue="1"/>
  </conditionalFormatting>
  <conditionalFormatting sqref="A2117">
    <cfRule type="duplicateValues" dxfId="2749" priority="90575" stopIfTrue="1"/>
    <cfRule type="duplicateValues" dxfId="2748" priority="90576" stopIfTrue="1"/>
  </conditionalFormatting>
  <conditionalFormatting sqref="A2117">
    <cfRule type="duplicateValues" dxfId="2747" priority="90577" stopIfTrue="1"/>
  </conditionalFormatting>
  <conditionalFormatting sqref="A2105">
    <cfRule type="duplicateValues" dxfId="2746" priority="90578" stopIfTrue="1"/>
    <cfRule type="duplicateValues" dxfId="2745" priority="90579" stopIfTrue="1"/>
  </conditionalFormatting>
  <conditionalFormatting sqref="A2105">
    <cfRule type="duplicateValues" dxfId="2744" priority="90580" stopIfTrue="1"/>
  </conditionalFormatting>
  <conditionalFormatting sqref="A2069">
    <cfRule type="duplicateValues" dxfId="2743" priority="90581" stopIfTrue="1"/>
    <cfRule type="duplicateValues" dxfId="2742" priority="90582" stopIfTrue="1"/>
  </conditionalFormatting>
  <conditionalFormatting sqref="A2069">
    <cfRule type="duplicateValues" dxfId="2741" priority="90583" stopIfTrue="1"/>
  </conditionalFormatting>
  <conditionalFormatting sqref="A1860">
    <cfRule type="duplicateValues" dxfId="2740" priority="90587" stopIfTrue="1"/>
    <cfRule type="duplicateValues" dxfId="2739" priority="90588" stopIfTrue="1"/>
  </conditionalFormatting>
  <conditionalFormatting sqref="A1860">
    <cfRule type="duplicateValues" dxfId="2738" priority="90589" stopIfTrue="1"/>
  </conditionalFormatting>
  <conditionalFormatting sqref="A1885">
    <cfRule type="duplicateValues" dxfId="2737" priority="90590" stopIfTrue="1"/>
    <cfRule type="duplicateValues" dxfId="2736" priority="90591" stopIfTrue="1"/>
  </conditionalFormatting>
  <conditionalFormatting sqref="A1885">
    <cfRule type="duplicateValues" dxfId="2735" priority="90592" stopIfTrue="1"/>
  </conditionalFormatting>
  <conditionalFormatting sqref="A1880">
    <cfRule type="duplicateValues" dxfId="2734" priority="90593" stopIfTrue="1"/>
    <cfRule type="duplicateValues" dxfId="2733" priority="90594" stopIfTrue="1"/>
  </conditionalFormatting>
  <conditionalFormatting sqref="A1880">
    <cfRule type="duplicateValues" dxfId="2732" priority="90595" stopIfTrue="1"/>
  </conditionalFormatting>
  <conditionalFormatting sqref="A2257">
    <cfRule type="duplicateValues" dxfId="2731" priority="90605" stopIfTrue="1"/>
  </conditionalFormatting>
  <conditionalFormatting sqref="A2257">
    <cfRule type="duplicateValues" dxfId="2730" priority="90606" stopIfTrue="1"/>
    <cfRule type="duplicateValues" dxfId="2729" priority="90607" stopIfTrue="1"/>
  </conditionalFormatting>
  <conditionalFormatting sqref="A2384">
    <cfRule type="duplicateValues" dxfId="2728" priority="90608" stopIfTrue="1"/>
  </conditionalFormatting>
  <conditionalFormatting sqref="A2384">
    <cfRule type="duplicateValues" dxfId="2727" priority="90609" stopIfTrue="1"/>
    <cfRule type="duplicateValues" dxfId="2726" priority="90610" stopIfTrue="1"/>
  </conditionalFormatting>
  <conditionalFormatting sqref="A2375">
    <cfRule type="duplicateValues" dxfId="2725" priority="90611" stopIfTrue="1"/>
    <cfRule type="duplicateValues" dxfId="2724" priority="90612" stopIfTrue="1"/>
  </conditionalFormatting>
  <conditionalFormatting sqref="A2375">
    <cfRule type="duplicateValues" dxfId="2723" priority="90613" stopIfTrue="1"/>
  </conditionalFormatting>
  <conditionalFormatting sqref="A2319">
    <cfRule type="duplicateValues" dxfId="2722" priority="90614" stopIfTrue="1"/>
  </conditionalFormatting>
  <conditionalFormatting sqref="A2319">
    <cfRule type="duplicateValues" dxfId="2721" priority="90615" stopIfTrue="1"/>
    <cfRule type="duplicateValues" dxfId="2720" priority="90616" stopIfTrue="1"/>
  </conditionalFormatting>
  <conditionalFormatting sqref="A2322">
    <cfRule type="duplicateValues" dxfId="2719" priority="90617" stopIfTrue="1"/>
  </conditionalFormatting>
  <conditionalFormatting sqref="A2322">
    <cfRule type="duplicateValues" dxfId="2718" priority="90618" stopIfTrue="1"/>
    <cfRule type="duplicateValues" dxfId="2717" priority="90619" stopIfTrue="1"/>
  </conditionalFormatting>
  <conditionalFormatting sqref="A2397">
    <cfRule type="duplicateValues" dxfId="2716" priority="90620" stopIfTrue="1"/>
  </conditionalFormatting>
  <conditionalFormatting sqref="A2397">
    <cfRule type="duplicateValues" dxfId="2715" priority="90621" stopIfTrue="1"/>
    <cfRule type="duplicateValues" dxfId="2714" priority="90622" stopIfTrue="1"/>
  </conditionalFormatting>
  <conditionalFormatting sqref="A2295:A2296">
    <cfRule type="duplicateValues" dxfId="2713" priority="90623" stopIfTrue="1"/>
  </conditionalFormatting>
  <conditionalFormatting sqref="A2295:A2296">
    <cfRule type="duplicateValues" dxfId="2712" priority="90624" stopIfTrue="1"/>
    <cfRule type="duplicateValues" dxfId="2711" priority="90625" stopIfTrue="1"/>
  </conditionalFormatting>
  <conditionalFormatting sqref="A1170">
    <cfRule type="duplicateValues" dxfId="2710" priority="90629" stopIfTrue="1"/>
  </conditionalFormatting>
  <conditionalFormatting sqref="A1170">
    <cfRule type="duplicateValues" dxfId="2709" priority="90630" stopIfTrue="1"/>
    <cfRule type="duplicateValues" dxfId="2708" priority="90631" stopIfTrue="1"/>
  </conditionalFormatting>
  <conditionalFormatting sqref="A1153">
    <cfRule type="duplicateValues" dxfId="2707" priority="90632" stopIfTrue="1"/>
  </conditionalFormatting>
  <conditionalFormatting sqref="A1153">
    <cfRule type="duplicateValues" dxfId="2706" priority="90633" stopIfTrue="1"/>
    <cfRule type="duplicateValues" dxfId="2705" priority="90634" stopIfTrue="1"/>
  </conditionalFormatting>
  <conditionalFormatting sqref="A819">
    <cfRule type="duplicateValues" dxfId="2704" priority="90635" stopIfTrue="1"/>
  </conditionalFormatting>
  <conditionalFormatting sqref="A819">
    <cfRule type="duplicateValues" dxfId="2703" priority="90636" stopIfTrue="1"/>
    <cfRule type="duplicateValues" dxfId="2702" priority="90637" stopIfTrue="1"/>
  </conditionalFormatting>
  <conditionalFormatting sqref="A820">
    <cfRule type="duplicateValues" dxfId="2701" priority="90638" stopIfTrue="1"/>
  </conditionalFormatting>
  <conditionalFormatting sqref="A820">
    <cfRule type="duplicateValues" dxfId="2700" priority="90639" stopIfTrue="1"/>
    <cfRule type="duplicateValues" dxfId="2699" priority="90640" stopIfTrue="1"/>
  </conditionalFormatting>
  <conditionalFormatting sqref="A1230">
    <cfRule type="duplicateValues" dxfId="2698" priority="90641" stopIfTrue="1"/>
  </conditionalFormatting>
  <conditionalFormatting sqref="A1230">
    <cfRule type="duplicateValues" dxfId="2697" priority="90642" stopIfTrue="1"/>
    <cfRule type="duplicateValues" dxfId="2696" priority="90643" stopIfTrue="1"/>
  </conditionalFormatting>
  <conditionalFormatting sqref="A985">
    <cfRule type="duplicateValues" dxfId="2695" priority="90647" stopIfTrue="1"/>
  </conditionalFormatting>
  <conditionalFormatting sqref="A985">
    <cfRule type="duplicateValues" dxfId="2694" priority="90648" stopIfTrue="1"/>
    <cfRule type="duplicateValues" dxfId="2693" priority="90649" stopIfTrue="1"/>
  </conditionalFormatting>
  <conditionalFormatting sqref="A967">
    <cfRule type="duplicateValues" dxfId="2692" priority="90650" stopIfTrue="1"/>
  </conditionalFormatting>
  <conditionalFormatting sqref="A967">
    <cfRule type="duplicateValues" dxfId="2691" priority="90651" stopIfTrue="1"/>
    <cfRule type="duplicateValues" dxfId="2690" priority="90652" stopIfTrue="1"/>
  </conditionalFormatting>
  <conditionalFormatting sqref="A1325">
    <cfRule type="duplicateValues" dxfId="2689" priority="90653" stopIfTrue="1"/>
  </conditionalFormatting>
  <conditionalFormatting sqref="A1325">
    <cfRule type="duplicateValues" dxfId="2688" priority="90654" stopIfTrue="1"/>
    <cfRule type="duplicateValues" dxfId="2687" priority="90655" stopIfTrue="1"/>
  </conditionalFormatting>
  <conditionalFormatting sqref="A1647">
    <cfRule type="duplicateValues" dxfId="2686" priority="90659" stopIfTrue="1"/>
  </conditionalFormatting>
  <conditionalFormatting sqref="A1647">
    <cfRule type="duplicateValues" dxfId="2685" priority="90660" stopIfTrue="1"/>
    <cfRule type="duplicateValues" dxfId="2684" priority="90661" stopIfTrue="1"/>
  </conditionalFormatting>
  <conditionalFormatting sqref="A1682">
    <cfRule type="duplicateValues" dxfId="2683" priority="90662" stopIfTrue="1"/>
  </conditionalFormatting>
  <conditionalFormatting sqref="A1682">
    <cfRule type="duplicateValues" dxfId="2682" priority="90663" stopIfTrue="1"/>
    <cfRule type="duplicateValues" dxfId="2681" priority="90664" stopIfTrue="1"/>
  </conditionalFormatting>
  <conditionalFormatting sqref="A394">
    <cfRule type="duplicateValues" dxfId="2680" priority="90671" stopIfTrue="1"/>
  </conditionalFormatting>
  <conditionalFormatting sqref="A394">
    <cfRule type="duplicateValues" dxfId="2679" priority="90672" stopIfTrue="1"/>
    <cfRule type="duplicateValues" dxfId="2678" priority="90673" stopIfTrue="1"/>
  </conditionalFormatting>
  <conditionalFormatting sqref="A954">
    <cfRule type="duplicateValues" dxfId="2677" priority="90674" stopIfTrue="1"/>
  </conditionalFormatting>
  <conditionalFormatting sqref="A954">
    <cfRule type="duplicateValues" dxfId="2676" priority="90675" stopIfTrue="1"/>
    <cfRule type="duplicateValues" dxfId="2675" priority="90676" stopIfTrue="1"/>
  </conditionalFormatting>
  <conditionalFormatting sqref="A1328 A1274">
    <cfRule type="duplicateValues" dxfId="2674" priority="90680" stopIfTrue="1"/>
  </conditionalFormatting>
  <conditionalFormatting sqref="A1328 A1274">
    <cfRule type="duplicateValues" dxfId="2673" priority="90681" stopIfTrue="1"/>
    <cfRule type="duplicateValues" dxfId="2672" priority="90682" stopIfTrue="1"/>
  </conditionalFormatting>
  <conditionalFormatting sqref="A802">
    <cfRule type="duplicateValues" dxfId="2671" priority="90683" stopIfTrue="1"/>
  </conditionalFormatting>
  <conditionalFormatting sqref="A802">
    <cfRule type="duplicateValues" dxfId="2670" priority="90684" stopIfTrue="1"/>
    <cfRule type="duplicateValues" dxfId="2669" priority="90685" stopIfTrue="1"/>
  </conditionalFormatting>
  <conditionalFormatting sqref="A419 A417">
    <cfRule type="duplicateValues" dxfId="2668" priority="90689" stopIfTrue="1"/>
  </conditionalFormatting>
  <conditionalFormatting sqref="A419 A417">
    <cfRule type="duplicateValues" dxfId="2667" priority="90690" stopIfTrue="1"/>
    <cfRule type="duplicateValues" dxfId="2666" priority="90691" stopIfTrue="1"/>
  </conditionalFormatting>
  <conditionalFormatting sqref="A542 A496 A504">
    <cfRule type="duplicateValues" dxfId="2665" priority="90695" stopIfTrue="1"/>
  </conditionalFormatting>
  <conditionalFormatting sqref="A542 A496 A504">
    <cfRule type="duplicateValues" dxfId="2664" priority="90696" stopIfTrue="1"/>
    <cfRule type="duplicateValues" dxfId="2663" priority="90697" stopIfTrue="1"/>
  </conditionalFormatting>
  <conditionalFormatting sqref="A331">
    <cfRule type="duplicateValues" dxfId="2662" priority="90698" stopIfTrue="1"/>
  </conditionalFormatting>
  <conditionalFormatting sqref="A331">
    <cfRule type="duplicateValues" dxfId="2661" priority="90699" stopIfTrue="1"/>
    <cfRule type="duplicateValues" dxfId="2660" priority="90700" stopIfTrue="1"/>
  </conditionalFormatting>
  <conditionalFormatting sqref="A319">
    <cfRule type="duplicateValues" dxfId="2659" priority="90701" stopIfTrue="1"/>
  </conditionalFormatting>
  <conditionalFormatting sqref="A319">
    <cfRule type="duplicateValues" dxfId="2658" priority="90702" stopIfTrue="1"/>
    <cfRule type="duplicateValues" dxfId="2657" priority="90703" stopIfTrue="1"/>
  </conditionalFormatting>
  <conditionalFormatting sqref="A79">
    <cfRule type="duplicateValues" dxfId="2656" priority="90710" stopIfTrue="1"/>
  </conditionalFormatting>
  <conditionalFormatting sqref="A79">
    <cfRule type="duplicateValues" dxfId="2655" priority="90711" stopIfTrue="1"/>
    <cfRule type="duplicateValues" dxfId="2654" priority="90712" stopIfTrue="1"/>
  </conditionalFormatting>
  <conditionalFormatting sqref="A75 A77">
    <cfRule type="duplicateValues" dxfId="2653" priority="90713" stopIfTrue="1"/>
  </conditionalFormatting>
  <conditionalFormatting sqref="A75 A77">
    <cfRule type="duplicateValues" dxfId="2652" priority="90714" stopIfTrue="1"/>
    <cfRule type="duplicateValues" dxfId="2651" priority="90715" stopIfTrue="1"/>
  </conditionalFormatting>
  <conditionalFormatting sqref="A164">
    <cfRule type="duplicateValues" dxfId="2650" priority="90716" stopIfTrue="1"/>
  </conditionalFormatting>
  <conditionalFormatting sqref="A164">
    <cfRule type="duplicateValues" dxfId="2649" priority="90717" stopIfTrue="1"/>
    <cfRule type="duplicateValues" dxfId="2648" priority="90718" stopIfTrue="1"/>
  </conditionalFormatting>
  <conditionalFormatting sqref="A1554">
    <cfRule type="duplicateValues" dxfId="2647" priority="90719" stopIfTrue="1"/>
  </conditionalFormatting>
  <conditionalFormatting sqref="A1554">
    <cfRule type="duplicateValues" dxfId="2646" priority="90720" stopIfTrue="1"/>
    <cfRule type="duplicateValues" dxfId="2645" priority="90721" stopIfTrue="1"/>
  </conditionalFormatting>
  <conditionalFormatting sqref="A1550">
    <cfRule type="duplicateValues" dxfId="2644" priority="90728" stopIfTrue="1"/>
  </conditionalFormatting>
  <conditionalFormatting sqref="A1550">
    <cfRule type="duplicateValues" dxfId="2643" priority="90729" stopIfTrue="1"/>
    <cfRule type="duplicateValues" dxfId="2642" priority="90730" stopIfTrue="1"/>
  </conditionalFormatting>
  <conditionalFormatting sqref="A1552">
    <cfRule type="duplicateValues" dxfId="2641" priority="90731" stopIfTrue="1"/>
  </conditionalFormatting>
  <conditionalFormatting sqref="A1552">
    <cfRule type="duplicateValues" dxfId="2640" priority="90732" stopIfTrue="1"/>
    <cfRule type="duplicateValues" dxfId="2639" priority="90733" stopIfTrue="1"/>
  </conditionalFormatting>
  <conditionalFormatting sqref="A1600">
    <cfRule type="duplicateValues" dxfId="2638" priority="90734" stopIfTrue="1"/>
  </conditionalFormatting>
  <conditionalFormatting sqref="A1600">
    <cfRule type="duplicateValues" dxfId="2637" priority="90735" stopIfTrue="1"/>
    <cfRule type="duplicateValues" dxfId="2636" priority="90736" stopIfTrue="1"/>
  </conditionalFormatting>
  <conditionalFormatting sqref="A1792:A1793">
    <cfRule type="duplicateValues" dxfId="2635" priority="90737" stopIfTrue="1"/>
  </conditionalFormatting>
  <conditionalFormatting sqref="A1792:A1793">
    <cfRule type="duplicateValues" dxfId="2634" priority="90738" stopIfTrue="1"/>
    <cfRule type="duplicateValues" dxfId="2633" priority="90739" stopIfTrue="1"/>
  </conditionalFormatting>
  <conditionalFormatting sqref="A1715 A1660">
    <cfRule type="duplicateValues" dxfId="2632" priority="90743" stopIfTrue="1"/>
  </conditionalFormatting>
  <conditionalFormatting sqref="A1715 A1660">
    <cfRule type="duplicateValues" dxfId="2631" priority="90744" stopIfTrue="1"/>
    <cfRule type="duplicateValues" dxfId="2630" priority="90745" stopIfTrue="1"/>
  </conditionalFormatting>
  <conditionalFormatting sqref="A648">
    <cfRule type="duplicateValues" dxfId="2629" priority="90776" stopIfTrue="1"/>
    <cfRule type="duplicateValues" dxfId="2628" priority="90777" stopIfTrue="1"/>
  </conditionalFormatting>
  <conditionalFormatting sqref="A648">
    <cfRule type="duplicateValues" dxfId="2627" priority="90778" stopIfTrue="1"/>
  </conditionalFormatting>
  <conditionalFormatting sqref="A570">
    <cfRule type="duplicateValues" dxfId="2626" priority="1995" stopIfTrue="1"/>
  </conditionalFormatting>
  <conditionalFormatting sqref="A570">
    <cfRule type="duplicateValues" dxfId="2625" priority="1993" stopIfTrue="1"/>
    <cfRule type="duplicateValues" dxfId="2624" priority="1994" stopIfTrue="1"/>
  </conditionalFormatting>
  <conditionalFormatting sqref="A1577">
    <cfRule type="duplicateValues" dxfId="2623" priority="91234" stopIfTrue="1"/>
    <cfRule type="duplicateValues" dxfId="2622" priority="91235" stopIfTrue="1"/>
  </conditionalFormatting>
  <conditionalFormatting sqref="A1577">
    <cfRule type="duplicateValues" dxfId="2621" priority="91236" stopIfTrue="1"/>
  </conditionalFormatting>
  <conditionalFormatting sqref="A31">
    <cfRule type="duplicateValues" dxfId="2620" priority="92645" stopIfTrue="1"/>
    <cfRule type="duplicateValues" dxfId="2619" priority="92646" stopIfTrue="1"/>
  </conditionalFormatting>
  <conditionalFormatting sqref="A31">
    <cfRule type="duplicateValues" dxfId="2618" priority="92647" stopIfTrue="1"/>
  </conditionalFormatting>
  <conditionalFormatting sqref="A39">
    <cfRule type="duplicateValues" dxfId="2617" priority="93054" stopIfTrue="1"/>
    <cfRule type="duplicateValues" dxfId="2616" priority="93055" stopIfTrue="1"/>
  </conditionalFormatting>
  <conditionalFormatting sqref="A39">
    <cfRule type="duplicateValues" dxfId="2615" priority="93056" stopIfTrue="1"/>
  </conditionalFormatting>
  <conditionalFormatting sqref="A407 A391:A393 A396:A399 A402">
    <cfRule type="duplicateValues" dxfId="2614" priority="95465" stopIfTrue="1"/>
    <cfRule type="duplicateValues" dxfId="2613" priority="95466" stopIfTrue="1"/>
  </conditionalFormatting>
  <conditionalFormatting sqref="A407 A391:A393 A396:A399 A402">
    <cfRule type="duplicateValues" dxfId="2612" priority="95471" stopIfTrue="1"/>
  </conditionalFormatting>
  <conditionalFormatting sqref="A689">
    <cfRule type="duplicateValues" dxfId="2611" priority="95802" stopIfTrue="1"/>
    <cfRule type="duplicateValues" dxfId="2610" priority="95803" stopIfTrue="1"/>
  </conditionalFormatting>
  <conditionalFormatting sqref="A689">
    <cfRule type="duplicateValues" dxfId="2609" priority="95804" stopIfTrue="1"/>
  </conditionalFormatting>
  <conditionalFormatting sqref="O2114:O2115">
    <cfRule type="duplicateValues" dxfId="2608" priority="97082" stopIfTrue="1"/>
    <cfRule type="duplicateValues" dxfId="2607" priority="97083" stopIfTrue="1"/>
  </conditionalFormatting>
  <conditionalFormatting sqref="O2114:O2115">
    <cfRule type="duplicateValues" dxfId="2606" priority="97084" stopIfTrue="1"/>
  </conditionalFormatting>
  <conditionalFormatting sqref="A2108:A2110 A2106 A2112:A2113">
    <cfRule type="duplicateValues" dxfId="2605" priority="97348" stopIfTrue="1"/>
    <cfRule type="duplicateValues" dxfId="2604" priority="97349" stopIfTrue="1"/>
  </conditionalFormatting>
  <conditionalFormatting sqref="A2108:A2110 A2106 A2112:A2113">
    <cfRule type="duplicateValues" dxfId="2603" priority="97354" stopIfTrue="1"/>
  </conditionalFormatting>
  <conditionalFormatting sqref="A2072">
    <cfRule type="duplicateValues" dxfId="2602" priority="97608" stopIfTrue="1"/>
    <cfRule type="duplicateValues" dxfId="2601" priority="97609" stopIfTrue="1"/>
  </conditionalFormatting>
  <conditionalFormatting sqref="A2072">
    <cfRule type="duplicateValues" dxfId="2600" priority="97610" stopIfTrue="1"/>
  </conditionalFormatting>
  <conditionalFormatting sqref="A1818">
    <cfRule type="duplicateValues" dxfId="2599" priority="97668" stopIfTrue="1"/>
    <cfRule type="duplicateValues" dxfId="2598" priority="97669" stopIfTrue="1"/>
  </conditionalFormatting>
  <conditionalFormatting sqref="A1818">
    <cfRule type="duplicateValues" dxfId="2597" priority="97670" stopIfTrue="1"/>
  </conditionalFormatting>
  <conditionalFormatting sqref="O1817">
    <cfRule type="duplicateValues" dxfId="2596" priority="97671" stopIfTrue="1"/>
    <cfRule type="duplicateValues" dxfId="2595" priority="97672" stopIfTrue="1"/>
  </conditionalFormatting>
  <conditionalFormatting sqref="O1817">
    <cfRule type="duplicateValues" dxfId="2594" priority="97673" stopIfTrue="1"/>
  </conditionalFormatting>
  <conditionalFormatting sqref="A1755 A1757">
    <cfRule type="duplicateValues" dxfId="2593" priority="97900" stopIfTrue="1"/>
    <cfRule type="duplicateValues" dxfId="2592" priority="97901" stopIfTrue="1"/>
  </conditionalFormatting>
  <conditionalFormatting sqref="A1755 A1757">
    <cfRule type="duplicateValues" dxfId="2591" priority="97904" stopIfTrue="1"/>
  </conditionalFormatting>
  <conditionalFormatting sqref="A1705 A1701">
    <cfRule type="duplicateValues" dxfId="2590" priority="97983" stopIfTrue="1"/>
    <cfRule type="duplicateValues" dxfId="2589" priority="97984" stopIfTrue="1"/>
  </conditionalFormatting>
  <conditionalFormatting sqref="A1705 A1701">
    <cfRule type="duplicateValues" dxfId="2588" priority="97987" stopIfTrue="1"/>
  </conditionalFormatting>
  <conditionalFormatting sqref="A1663">
    <cfRule type="duplicateValues" dxfId="2587" priority="98422" stopIfTrue="1"/>
    <cfRule type="duplicateValues" dxfId="2586" priority="98423" stopIfTrue="1"/>
  </conditionalFormatting>
  <conditionalFormatting sqref="A1663">
    <cfRule type="duplicateValues" dxfId="2585" priority="98424" stopIfTrue="1"/>
  </conditionalFormatting>
  <conditionalFormatting sqref="A1518">
    <cfRule type="duplicateValues" dxfId="2584" priority="98494" stopIfTrue="1"/>
    <cfRule type="duplicateValues" dxfId="2583" priority="98495" stopIfTrue="1"/>
  </conditionalFormatting>
  <conditionalFormatting sqref="A1518">
    <cfRule type="duplicateValues" dxfId="2582" priority="98496" stopIfTrue="1"/>
  </conditionalFormatting>
  <conditionalFormatting sqref="A1375 A1354">
    <cfRule type="duplicateValues" dxfId="2581" priority="98672" stopIfTrue="1"/>
    <cfRule type="duplicateValues" dxfId="2580" priority="98673" stopIfTrue="1"/>
  </conditionalFormatting>
  <conditionalFormatting sqref="A1375 A1354">
    <cfRule type="duplicateValues" dxfId="2579" priority="98676" stopIfTrue="1"/>
  </conditionalFormatting>
  <conditionalFormatting sqref="A2233:A2235">
    <cfRule type="duplicateValues" dxfId="2578" priority="1988" stopIfTrue="1"/>
  </conditionalFormatting>
  <conditionalFormatting sqref="A2233:A2235">
    <cfRule type="duplicateValues" dxfId="2577" priority="1989" stopIfTrue="1"/>
    <cfRule type="duplicateValues" dxfId="2576" priority="1990" stopIfTrue="1"/>
  </conditionalFormatting>
  <conditionalFormatting sqref="A2241">
    <cfRule type="duplicateValues" dxfId="2575" priority="1985" stopIfTrue="1"/>
  </conditionalFormatting>
  <conditionalFormatting sqref="A2241">
    <cfRule type="duplicateValues" dxfId="2574" priority="1986" stopIfTrue="1"/>
    <cfRule type="duplicateValues" dxfId="2573" priority="1987" stopIfTrue="1"/>
  </conditionalFormatting>
  <conditionalFormatting sqref="A2282">
    <cfRule type="duplicateValues" dxfId="2572" priority="1982" stopIfTrue="1"/>
  </conditionalFormatting>
  <conditionalFormatting sqref="A2282">
    <cfRule type="duplicateValues" dxfId="2571" priority="1983" stopIfTrue="1"/>
    <cfRule type="duplicateValues" dxfId="2570" priority="1984" stopIfTrue="1"/>
  </conditionalFormatting>
  <conditionalFormatting sqref="A2226:A2228">
    <cfRule type="duplicateValues" dxfId="2569" priority="1979" stopIfTrue="1"/>
  </conditionalFormatting>
  <conditionalFormatting sqref="A2226:A2228">
    <cfRule type="duplicateValues" dxfId="2568" priority="1980" stopIfTrue="1"/>
    <cfRule type="duplicateValues" dxfId="2567" priority="1981" stopIfTrue="1"/>
  </conditionalFormatting>
  <conditionalFormatting sqref="A2247">
    <cfRule type="duplicateValues" dxfId="2566" priority="99789" stopIfTrue="1"/>
    <cfRule type="duplicateValues" dxfId="2565" priority="99790" stopIfTrue="1"/>
  </conditionalFormatting>
  <conditionalFormatting sqref="A2247">
    <cfRule type="duplicateValues" dxfId="2564" priority="99791" stopIfTrue="1"/>
  </conditionalFormatting>
  <conditionalFormatting sqref="A2315">
    <cfRule type="duplicateValues" dxfId="2563" priority="1974" stopIfTrue="1"/>
    <cfRule type="duplicateValues" dxfId="2562" priority="1975" stopIfTrue="1"/>
  </conditionalFormatting>
  <conditionalFormatting sqref="A2315">
    <cfRule type="duplicateValues" dxfId="2561" priority="1973" stopIfTrue="1"/>
  </conditionalFormatting>
  <conditionalFormatting sqref="A2365">
    <cfRule type="duplicateValues" dxfId="2560" priority="1970" stopIfTrue="1"/>
    <cfRule type="duplicateValues" dxfId="2559" priority="1971" stopIfTrue="1"/>
  </conditionalFormatting>
  <conditionalFormatting sqref="A2365">
    <cfRule type="duplicateValues" dxfId="2558" priority="1972" stopIfTrue="1"/>
  </conditionalFormatting>
  <conditionalFormatting sqref="A2358:A2359">
    <cfRule type="duplicateValues" dxfId="2557" priority="1967" stopIfTrue="1"/>
  </conditionalFormatting>
  <conditionalFormatting sqref="A2358:A2359">
    <cfRule type="duplicateValues" dxfId="2556" priority="1968" stopIfTrue="1"/>
    <cfRule type="duplicateValues" dxfId="2555" priority="1969" stopIfTrue="1"/>
  </conditionalFormatting>
  <conditionalFormatting sqref="A2369">
    <cfRule type="duplicateValues" dxfId="2554" priority="1964" stopIfTrue="1"/>
  </conditionalFormatting>
  <conditionalFormatting sqref="A2369">
    <cfRule type="duplicateValues" dxfId="2553" priority="1965" stopIfTrue="1"/>
    <cfRule type="duplicateValues" dxfId="2552" priority="1966" stopIfTrue="1"/>
  </conditionalFormatting>
  <conditionalFormatting sqref="A1654">
    <cfRule type="duplicateValues" dxfId="2551" priority="1955" stopIfTrue="1"/>
  </conditionalFormatting>
  <conditionalFormatting sqref="A1654">
    <cfRule type="duplicateValues" dxfId="2550" priority="1956" stopIfTrue="1"/>
    <cfRule type="duplicateValues" dxfId="2549" priority="1957" stopIfTrue="1"/>
  </conditionalFormatting>
  <conditionalFormatting sqref="A253">
    <cfRule type="duplicateValues" dxfId="2548" priority="1952" stopIfTrue="1"/>
  </conditionalFormatting>
  <conditionalFormatting sqref="A253">
    <cfRule type="duplicateValues" dxfId="2547" priority="1953" stopIfTrue="1"/>
    <cfRule type="duplicateValues" dxfId="2546" priority="1954" stopIfTrue="1"/>
  </conditionalFormatting>
  <conditionalFormatting sqref="A258">
    <cfRule type="duplicateValues" dxfId="2545" priority="1949" stopIfTrue="1"/>
  </conditionalFormatting>
  <conditionalFormatting sqref="A258">
    <cfRule type="duplicateValues" dxfId="2544" priority="1950" stopIfTrue="1"/>
    <cfRule type="duplicateValues" dxfId="2543" priority="1951" stopIfTrue="1"/>
  </conditionalFormatting>
  <conditionalFormatting sqref="A260">
    <cfRule type="duplicateValues" dxfId="2542" priority="1943" stopIfTrue="1"/>
  </conditionalFormatting>
  <conditionalFormatting sqref="A260">
    <cfRule type="duplicateValues" dxfId="2541" priority="1944" stopIfTrue="1"/>
    <cfRule type="duplicateValues" dxfId="2540" priority="1945" stopIfTrue="1"/>
  </conditionalFormatting>
  <conditionalFormatting sqref="A350">
    <cfRule type="duplicateValues" dxfId="2539" priority="1940" stopIfTrue="1"/>
  </conditionalFormatting>
  <conditionalFormatting sqref="A350">
    <cfRule type="duplicateValues" dxfId="2538" priority="1941" stopIfTrue="1"/>
    <cfRule type="duplicateValues" dxfId="2537" priority="1942" stopIfTrue="1"/>
  </conditionalFormatting>
  <conditionalFormatting sqref="A257">
    <cfRule type="duplicateValues" dxfId="2536" priority="1931" stopIfTrue="1"/>
  </conditionalFormatting>
  <conditionalFormatting sqref="A257">
    <cfRule type="duplicateValues" dxfId="2535" priority="1932" stopIfTrue="1"/>
    <cfRule type="duplicateValues" dxfId="2534" priority="1933" stopIfTrue="1"/>
  </conditionalFormatting>
  <conditionalFormatting sqref="A2194:B2195">
    <cfRule type="duplicateValues" dxfId="2533" priority="1928" stopIfTrue="1"/>
  </conditionalFormatting>
  <conditionalFormatting sqref="A2194:B2195">
    <cfRule type="duplicateValues" dxfId="2532" priority="1929" stopIfTrue="1"/>
    <cfRule type="duplicateValues" dxfId="2531" priority="1930" stopIfTrue="1"/>
  </conditionalFormatting>
  <conditionalFormatting sqref="A105">
    <cfRule type="duplicateValues" dxfId="2530" priority="1922" stopIfTrue="1"/>
  </conditionalFormatting>
  <conditionalFormatting sqref="A105">
    <cfRule type="duplicateValues" dxfId="2529" priority="1923" stopIfTrue="1"/>
    <cfRule type="duplicateValues" dxfId="2528" priority="1924" stopIfTrue="1"/>
  </conditionalFormatting>
  <conditionalFormatting sqref="A176 A146">
    <cfRule type="duplicateValues" dxfId="2527" priority="1916" stopIfTrue="1"/>
  </conditionalFormatting>
  <conditionalFormatting sqref="A176 A146">
    <cfRule type="duplicateValues" dxfId="2526" priority="1917" stopIfTrue="1"/>
    <cfRule type="duplicateValues" dxfId="2525" priority="1918" stopIfTrue="1"/>
  </conditionalFormatting>
  <conditionalFormatting sqref="A376">
    <cfRule type="duplicateValues" dxfId="2524" priority="1910" stopIfTrue="1"/>
  </conditionalFormatting>
  <conditionalFormatting sqref="A376">
    <cfRule type="duplicateValues" dxfId="2523" priority="1911" stopIfTrue="1"/>
    <cfRule type="duplicateValues" dxfId="2522" priority="1912" stopIfTrue="1"/>
  </conditionalFormatting>
  <conditionalFormatting sqref="A443:A448">
    <cfRule type="duplicateValues" dxfId="2521" priority="101096" stopIfTrue="1"/>
    <cfRule type="duplicateValues" dxfId="2520" priority="101097" stopIfTrue="1"/>
  </conditionalFormatting>
  <conditionalFormatting sqref="A443:A448">
    <cfRule type="duplicateValues" dxfId="2519" priority="101098" stopIfTrue="1"/>
  </conditionalFormatting>
  <conditionalFormatting sqref="A437">
    <cfRule type="duplicateValues" dxfId="2518" priority="1901" stopIfTrue="1"/>
  </conditionalFormatting>
  <conditionalFormatting sqref="A437">
    <cfRule type="duplicateValues" dxfId="2517" priority="1902" stopIfTrue="1"/>
    <cfRule type="duplicateValues" dxfId="2516" priority="1903" stopIfTrue="1"/>
  </conditionalFormatting>
  <conditionalFormatting sqref="A425:A426">
    <cfRule type="duplicateValues" dxfId="2515" priority="1898" stopIfTrue="1"/>
  </conditionalFormatting>
  <conditionalFormatting sqref="A425:A426">
    <cfRule type="duplicateValues" dxfId="2514" priority="1899" stopIfTrue="1"/>
    <cfRule type="duplicateValues" dxfId="2513" priority="1900" stopIfTrue="1"/>
  </conditionalFormatting>
  <conditionalFormatting sqref="A1608">
    <cfRule type="duplicateValues" dxfId="2512" priority="1892" stopIfTrue="1"/>
  </conditionalFormatting>
  <conditionalFormatting sqref="A1608">
    <cfRule type="duplicateValues" dxfId="2511" priority="1893" stopIfTrue="1"/>
    <cfRule type="duplicateValues" dxfId="2510" priority="1894" stopIfTrue="1"/>
  </conditionalFormatting>
  <conditionalFormatting sqref="A1672">
    <cfRule type="duplicateValues" dxfId="2509" priority="1889" stopIfTrue="1"/>
  </conditionalFormatting>
  <conditionalFormatting sqref="A1672">
    <cfRule type="duplicateValues" dxfId="2508" priority="1890" stopIfTrue="1"/>
    <cfRule type="duplicateValues" dxfId="2507" priority="1891" stopIfTrue="1"/>
  </conditionalFormatting>
  <conditionalFormatting sqref="A1615">
    <cfRule type="duplicateValues" dxfId="2506" priority="1886" stopIfTrue="1"/>
  </conditionalFormatting>
  <conditionalFormatting sqref="A1615">
    <cfRule type="duplicateValues" dxfId="2505" priority="1887" stopIfTrue="1"/>
    <cfRule type="duplicateValues" dxfId="2504" priority="1888" stopIfTrue="1"/>
  </conditionalFormatting>
  <conditionalFormatting sqref="A1794">
    <cfRule type="duplicateValues" dxfId="2503" priority="1883" stopIfTrue="1"/>
  </conditionalFormatting>
  <conditionalFormatting sqref="A1794">
    <cfRule type="duplicateValues" dxfId="2502" priority="1884" stopIfTrue="1"/>
    <cfRule type="duplicateValues" dxfId="2501" priority="1885" stopIfTrue="1"/>
  </conditionalFormatting>
  <conditionalFormatting sqref="A1716">
    <cfRule type="duplicateValues" dxfId="2500" priority="1880" stopIfTrue="1"/>
  </conditionalFormatting>
  <conditionalFormatting sqref="A1716">
    <cfRule type="duplicateValues" dxfId="2499" priority="1881" stopIfTrue="1"/>
    <cfRule type="duplicateValues" dxfId="2498" priority="1882" stopIfTrue="1"/>
  </conditionalFormatting>
  <conditionalFormatting sqref="A345:A346">
    <cfRule type="duplicateValues" dxfId="2497" priority="1877" stopIfTrue="1"/>
  </conditionalFormatting>
  <conditionalFormatting sqref="A345:A346">
    <cfRule type="duplicateValues" dxfId="2496" priority="1878" stopIfTrue="1"/>
    <cfRule type="duplicateValues" dxfId="2495" priority="1879" stopIfTrue="1"/>
  </conditionalFormatting>
  <conditionalFormatting sqref="A1759">
    <cfRule type="duplicateValues" dxfId="2494" priority="1874" stopIfTrue="1"/>
  </conditionalFormatting>
  <conditionalFormatting sqref="A1759">
    <cfRule type="duplicateValues" dxfId="2493" priority="1875" stopIfTrue="1"/>
    <cfRule type="duplicateValues" dxfId="2492" priority="1876" stopIfTrue="1"/>
  </conditionalFormatting>
  <conditionalFormatting sqref="A1083:A1084">
    <cfRule type="duplicateValues" dxfId="2491" priority="1871" stopIfTrue="1"/>
  </conditionalFormatting>
  <conditionalFormatting sqref="A1083:A1084">
    <cfRule type="duplicateValues" dxfId="2490" priority="1872" stopIfTrue="1"/>
    <cfRule type="duplicateValues" dxfId="2489" priority="1873" stopIfTrue="1"/>
  </conditionalFormatting>
  <conditionalFormatting sqref="A1088">
    <cfRule type="duplicateValues" dxfId="2488" priority="1868" stopIfTrue="1"/>
  </conditionalFormatting>
  <conditionalFormatting sqref="A1088">
    <cfRule type="duplicateValues" dxfId="2487" priority="1869" stopIfTrue="1"/>
    <cfRule type="duplicateValues" dxfId="2486" priority="1870" stopIfTrue="1"/>
  </conditionalFormatting>
  <conditionalFormatting sqref="A1171">
    <cfRule type="duplicateValues" dxfId="2485" priority="1865" stopIfTrue="1"/>
  </conditionalFormatting>
  <conditionalFormatting sqref="A1171">
    <cfRule type="duplicateValues" dxfId="2484" priority="1866" stopIfTrue="1"/>
    <cfRule type="duplicateValues" dxfId="2483" priority="1867" stopIfTrue="1"/>
  </conditionalFormatting>
  <conditionalFormatting sqref="A1149">
    <cfRule type="duplicateValues" dxfId="2482" priority="1862" stopIfTrue="1"/>
  </conditionalFormatting>
  <conditionalFormatting sqref="A1149">
    <cfRule type="duplicateValues" dxfId="2481" priority="1863" stopIfTrue="1"/>
    <cfRule type="duplicateValues" dxfId="2480" priority="1864" stopIfTrue="1"/>
  </conditionalFormatting>
  <conditionalFormatting sqref="A1144">
    <cfRule type="duplicateValues" dxfId="2479" priority="1859" stopIfTrue="1"/>
  </conditionalFormatting>
  <conditionalFormatting sqref="A1144">
    <cfRule type="duplicateValues" dxfId="2478" priority="1860" stopIfTrue="1"/>
    <cfRule type="duplicateValues" dxfId="2477" priority="1861" stopIfTrue="1"/>
  </conditionalFormatting>
  <conditionalFormatting sqref="A1231">
    <cfRule type="duplicateValues" dxfId="2476" priority="1853" stopIfTrue="1"/>
  </conditionalFormatting>
  <conditionalFormatting sqref="A1231">
    <cfRule type="duplicateValues" dxfId="2475" priority="1854" stopIfTrue="1"/>
    <cfRule type="duplicateValues" dxfId="2474" priority="1855" stopIfTrue="1"/>
  </conditionalFormatting>
  <conditionalFormatting sqref="A1488">
    <cfRule type="duplicateValues" dxfId="2473" priority="1850" stopIfTrue="1"/>
  </conditionalFormatting>
  <conditionalFormatting sqref="A1488">
    <cfRule type="duplicateValues" dxfId="2472" priority="1851" stopIfTrue="1"/>
    <cfRule type="duplicateValues" dxfId="2471" priority="1852" stopIfTrue="1"/>
  </conditionalFormatting>
  <conditionalFormatting sqref="A986">
    <cfRule type="duplicateValues" dxfId="2470" priority="1847" stopIfTrue="1"/>
  </conditionalFormatting>
  <conditionalFormatting sqref="A986">
    <cfRule type="duplicateValues" dxfId="2469" priority="1848" stopIfTrue="1"/>
    <cfRule type="duplicateValues" dxfId="2468" priority="1849" stopIfTrue="1"/>
  </conditionalFormatting>
  <conditionalFormatting sqref="A787">
    <cfRule type="duplicateValues" dxfId="2467" priority="1844" stopIfTrue="1"/>
  </conditionalFormatting>
  <conditionalFormatting sqref="A787">
    <cfRule type="duplicateValues" dxfId="2466" priority="1845" stopIfTrue="1"/>
    <cfRule type="duplicateValues" dxfId="2465" priority="1846" stopIfTrue="1"/>
  </conditionalFormatting>
  <conditionalFormatting sqref="A803:A804">
    <cfRule type="duplicateValues" dxfId="2464" priority="1841" stopIfTrue="1"/>
  </conditionalFormatting>
  <conditionalFormatting sqref="A803:A804">
    <cfRule type="duplicateValues" dxfId="2463" priority="1842" stopIfTrue="1"/>
    <cfRule type="duplicateValues" dxfId="2462" priority="1843" stopIfTrue="1"/>
  </conditionalFormatting>
  <conditionalFormatting sqref="A611">
    <cfRule type="duplicateValues" dxfId="2461" priority="1838" stopIfTrue="1"/>
  </conditionalFormatting>
  <conditionalFormatting sqref="A611">
    <cfRule type="duplicateValues" dxfId="2460" priority="1839" stopIfTrue="1"/>
    <cfRule type="duplicateValues" dxfId="2459" priority="1840" stopIfTrue="1"/>
  </conditionalFormatting>
  <conditionalFormatting sqref="A957">
    <cfRule type="duplicateValues" dxfId="2458" priority="1835" stopIfTrue="1"/>
  </conditionalFormatting>
  <conditionalFormatting sqref="A957">
    <cfRule type="duplicateValues" dxfId="2457" priority="1836" stopIfTrue="1"/>
    <cfRule type="duplicateValues" dxfId="2456" priority="1837" stopIfTrue="1"/>
  </conditionalFormatting>
  <conditionalFormatting sqref="A909">
    <cfRule type="duplicateValues" dxfId="2455" priority="1832" stopIfTrue="1"/>
  </conditionalFormatting>
  <conditionalFormatting sqref="A909">
    <cfRule type="duplicateValues" dxfId="2454" priority="1833" stopIfTrue="1"/>
    <cfRule type="duplicateValues" dxfId="2453" priority="1834" stopIfTrue="1"/>
  </conditionalFormatting>
  <conditionalFormatting sqref="A623">
    <cfRule type="duplicateValues" dxfId="2452" priority="1829" stopIfTrue="1"/>
  </conditionalFormatting>
  <conditionalFormatting sqref="A623">
    <cfRule type="duplicateValues" dxfId="2451" priority="1830" stopIfTrue="1"/>
    <cfRule type="duplicateValues" dxfId="2450" priority="1831" stopIfTrue="1"/>
  </conditionalFormatting>
  <conditionalFormatting sqref="A1329">
    <cfRule type="duplicateValues" dxfId="2449" priority="1826" stopIfTrue="1"/>
  </conditionalFormatting>
  <conditionalFormatting sqref="A1329">
    <cfRule type="duplicateValues" dxfId="2448" priority="1827" stopIfTrue="1"/>
    <cfRule type="duplicateValues" dxfId="2447" priority="1828" stopIfTrue="1"/>
  </conditionalFormatting>
  <conditionalFormatting sqref="A1330">
    <cfRule type="duplicateValues" dxfId="2446" priority="1820" stopIfTrue="1"/>
  </conditionalFormatting>
  <conditionalFormatting sqref="A1330">
    <cfRule type="duplicateValues" dxfId="2445" priority="1821" stopIfTrue="1"/>
    <cfRule type="duplicateValues" dxfId="2444" priority="1822" stopIfTrue="1"/>
  </conditionalFormatting>
  <conditionalFormatting sqref="A1505">
    <cfRule type="duplicateValues" dxfId="2443" priority="1817" stopIfTrue="1"/>
  </conditionalFormatting>
  <conditionalFormatting sqref="A1505">
    <cfRule type="duplicateValues" dxfId="2442" priority="1818" stopIfTrue="1"/>
    <cfRule type="duplicateValues" dxfId="2441" priority="1819" stopIfTrue="1"/>
  </conditionalFormatting>
  <conditionalFormatting sqref="A1462">
    <cfRule type="duplicateValues" dxfId="2440" priority="1814" stopIfTrue="1"/>
  </conditionalFormatting>
  <conditionalFormatting sqref="A1462">
    <cfRule type="duplicateValues" dxfId="2439" priority="1815" stopIfTrue="1"/>
    <cfRule type="duplicateValues" dxfId="2438" priority="1816" stopIfTrue="1"/>
  </conditionalFormatting>
  <conditionalFormatting sqref="A1431">
    <cfRule type="duplicateValues" dxfId="2437" priority="1811" stopIfTrue="1"/>
  </conditionalFormatting>
  <conditionalFormatting sqref="A1431">
    <cfRule type="duplicateValues" dxfId="2436" priority="1812" stopIfTrue="1"/>
    <cfRule type="duplicateValues" dxfId="2435" priority="1813" stopIfTrue="1"/>
  </conditionalFormatting>
  <conditionalFormatting sqref="A1278">
    <cfRule type="duplicateValues" dxfId="2434" priority="1808" stopIfTrue="1"/>
  </conditionalFormatting>
  <conditionalFormatting sqref="A1278">
    <cfRule type="duplicateValues" dxfId="2433" priority="1809" stopIfTrue="1"/>
    <cfRule type="duplicateValues" dxfId="2432" priority="1810" stopIfTrue="1"/>
  </conditionalFormatting>
  <conditionalFormatting sqref="A2424 A2418:A2419">
    <cfRule type="duplicateValues" dxfId="2431" priority="101263" stopIfTrue="1"/>
    <cfRule type="duplicateValues" dxfId="2430" priority="101264" stopIfTrue="1"/>
  </conditionalFormatting>
  <conditionalFormatting sqref="A2424 A2418:A2419">
    <cfRule type="duplicateValues" dxfId="2429" priority="101267" stopIfTrue="1"/>
  </conditionalFormatting>
  <conditionalFormatting sqref="A2259:A2260">
    <cfRule type="duplicateValues" dxfId="2428" priority="102264" stopIfTrue="1"/>
    <cfRule type="duplicateValues" dxfId="2427" priority="102265" stopIfTrue="1"/>
  </conditionalFormatting>
  <conditionalFormatting sqref="A2259:A2260">
    <cfRule type="duplicateValues" dxfId="2426" priority="102266" stopIfTrue="1"/>
  </conditionalFormatting>
  <conditionalFormatting sqref="A2059:A2060">
    <cfRule type="duplicateValues" dxfId="2425" priority="102714" stopIfTrue="1"/>
    <cfRule type="duplicateValues" dxfId="2424" priority="102715" stopIfTrue="1"/>
  </conditionalFormatting>
  <conditionalFormatting sqref="A2059:A2060">
    <cfRule type="duplicateValues" dxfId="2423" priority="102716" stopIfTrue="1"/>
  </conditionalFormatting>
  <conditionalFormatting sqref="A1286">
    <cfRule type="duplicateValues" dxfId="2422" priority="104673" stopIfTrue="1"/>
    <cfRule type="duplicateValues" dxfId="2421" priority="104674" stopIfTrue="1"/>
  </conditionalFormatting>
  <conditionalFormatting sqref="A1286">
    <cfRule type="duplicateValues" dxfId="2420" priority="104675" stopIfTrue="1"/>
  </conditionalFormatting>
  <conditionalFormatting sqref="O701">
    <cfRule type="duplicateValues" dxfId="2419" priority="104684" stopIfTrue="1"/>
  </conditionalFormatting>
  <conditionalFormatting sqref="A701">
    <cfRule type="duplicateValues" dxfId="2418" priority="104704" stopIfTrue="1"/>
    <cfRule type="duplicateValues" dxfId="2417" priority="104705" stopIfTrue="1"/>
  </conditionalFormatting>
  <conditionalFormatting sqref="A701">
    <cfRule type="duplicateValues" dxfId="2416" priority="104706" stopIfTrue="1"/>
  </conditionalFormatting>
  <conditionalFormatting sqref="A700">
    <cfRule type="duplicateValues" dxfId="2415" priority="104726" stopIfTrue="1"/>
    <cfRule type="duplicateValues" dxfId="2414" priority="104727" stopIfTrue="1"/>
  </conditionalFormatting>
  <conditionalFormatting sqref="A700">
    <cfRule type="duplicateValues" dxfId="2413" priority="104728" stopIfTrue="1"/>
  </conditionalFormatting>
  <conditionalFormatting sqref="A612">
    <cfRule type="duplicateValues" dxfId="2412" priority="105525" stopIfTrue="1"/>
    <cfRule type="duplicateValues" dxfId="2411" priority="105526" stopIfTrue="1"/>
  </conditionalFormatting>
  <conditionalFormatting sqref="A612">
    <cfRule type="duplicateValues" dxfId="2410" priority="105527" stopIfTrue="1"/>
  </conditionalFormatting>
  <conditionalFormatting sqref="O93">
    <cfRule type="duplicateValues" dxfId="2409" priority="106527" stopIfTrue="1"/>
  </conditionalFormatting>
  <conditionalFormatting sqref="A1822:A1824 A1812">
    <cfRule type="duplicateValues" dxfId="2408" priority="107268" stopIfTrue="1"/>
    <cfRule type="duplicateValues" dxfId="2407" priority="107269" stopIfTrue="1"/>
  </conditionalFormatting>
  <conditionalFormatting sqref="A1822:A1824 A1812">
    <cfRule type="duplicateValues" dxfId="2406" priority="107272" stopIfTrue="1"/>
  </conditionalFormatting>
  <conditionalFormatting sqref="A1872">
    <cfRule type="duplicateValues" dxfId="2405" priority="1806" stopIfTrue="1"/>
    <cfRule type="duplicateValues" dxfId="2404" priority="1807" stopIfTrue="1"/>
  </conditionalFormatting>
  <conditionalFormatting sqref="A1872">
    <cfRule type="duplicateValues" dxfId="2403" priority="1805" stopIfTrue="1"/>
  </conditionalFormatting>
  <conditionalFormatting sqref="A1851">
    <cfRule type="duplicateValues" dxfId="2402" priority="1802" stopIfTrue="1"/>
    <cfRule type="duplicateValues" dxfId="2401" priority="1803" stopIfTrue="1"/>
  </conditionalFormatting>
  <conditionalFormatting sqref="A1851">
    <cfRule type="duplicateValues" dxfId="2400" priority="1804" stopIfTrue="1"/>
  </conditionalFormatting>
  <conditionalFormatting sqref="A1875">
    <cfRule type="duplicateValues" dxfId="2399" priority="1799" stopIfTrue="1"/>
    <cfRule type="duplicateValues" dxfId="2398" priority="1800" stopIfTrue="1"/>
  </conditionalFormatting>
  <conditionalFormatting sqref="A1875">
    <cfRule type="duplicateValues" dxfId="2397" priority="1801" stopIfTrue="1"/>
  </conditionalFormatting>
  <conditionalFormatting sqref="A2111">
    <cfRule type="duplicateValues" dxfId="2396" priority="1796" stopIfTrue="1"/>
    <cfRule type="duplicateValues" dxfId="2395" priority="1797" stopIfTrue="1"/>
  </conditionalFormatting>
  <conditionalFormatting sqref="A2111">
    <cfRule type="duplicateValues" dxfId="2394" priority="1798" stopIfTrue="1"/>
  </conditionalFormatting>
  <conditionalFormatting sqref="A1953">
    <cfRule type="duplicateValues" dxfId="2393" priority="1793" stopIfTrue="1"/>
    <cfRule type="duplicateValues" dxfId="2392" priority="1794" stopIfTrue="1"/>
  </conditionalFormatting>
  <conditionalFormatting sqref="A1953">
    <cfRule type="duplicateValues" dxfId="2391" priority="1795" stopIfTrue="1"/>
  </conditionalFormatting>
  <conditionalFormatting sqref="A2139">
    <cfRule type="duplicateValues" dxfId="2390" priority="1790" stopIfTrue="1"/>
    <cfRule type="duplicateValues" dxfId="2389" priority="1791" stopIfTrue="1"/>
  </conditionalFormatting>
  <conditionalFormatting sqref="A2139">
    <cfRule type="duplicateValues" dxfId="2388" priority="1792" stopIfTrue="1"/>
  </conditionalFormatting>
  <conditionalFormatting sqref="A2078">
    <cfRule type="duplicateValues" dxfId="2387" priority="1787" stopIfTrue="1"/>
    <cfRule type="duplicateValues" dxfId="2386" priority="1788" stopIfTrue="1"/>
  </conditionalFormatting>
  <conditionalFormatting sqref="A2078">
    <cfRule type="duplicateValues" dxfId="2385" priority="1789" stopIfTrue="1"/>
  </conditionalFormatting>
  <conditionalFormatting sqref="A1929">
    <cfRule type="duplicateValues" dxfId="2384" priority="1784" stopIfTrue="1"/>
    <cfRule type="duplicateValues" dxfId="2383" priority="1785" stopIfTrue="1"/>
  </conditionalFormatting>
  <conditionalFormatting sqref="A1929">
    <cfRule type="duplicateValues" dxfId="2382" priority="1786" stopIfTrue="1"/>
  </conditionalFormatting>
  <conditionalFormatting sqref="A2171">
    <cfRule type="duplicateValues" dxfId="2381" priority="1781" stopIfTrue="1"/>
    <cfRule type="duplicateValues" dxfId="2380" priority="1782" stopIfTrue="1"/>
  </conditionalFormatting>
  <conditionalFormatting sqref="A2171">
    <cfRule type="duplicateValues" dxfId="2379" priority="1783" stopIfTrue="1"/>
  </conditionalFormatting>
  <conditionalFormatting sqref="A2175">
    <cfRule type="duplicateValues" dxfId="2378" priority="1778" stopIfTrue="1"/>
    <cfRule type="duplicateValues" dxfId="2377" priority="1779" stopIfTrue="1"/>
  </conditionalFormatting>
  <conditionalFormatting sqref="A2175">
    <cfRule type="duplicateValues" dxfId="2376" priority="1780" stopIfTrue="1"/>
  </conditionalFormatting>
  <conditionalFormatting sqref="A705:A707">
    <cfRule type="duplicateValues" dxfId="2375" priority="108634" stopIfTrue="1"/>
    <cfRule type="duplicateValues" dxfId="2374" priority="108635" stopIfTrue="1"/>
  </conditionalFormatting>
  <conditionalFormatting sqref="A705:A707">
    <cfRule type="duplicateValues" dxfId="2373" priority="108638" stopIfTrue="1"/>
  </conditionalFormatting>
  <conditionalFormatting sqref="A690">
    <cfRule type="duplicateValues" dxfId="2372" priority="109339" stopIfTrue="1"/>
    <cfRule type="duplicateValues" dxfId="2371" priority="109340" stopIfTrue="1"/>
  </conditionalFormatting>
  <conditionalFormatting sqref="A690">
    <cfRule type="duplicateValues" dxfId="2370" priority="109341" stopIfTrue="1"/>
  </conditionalFormatting>
  <conditionalFormatting sqref="O2212 O2205:O2206">
    <cfRule type="duplicateValues" dxfId="2369" priority="109539" stopIfTrue="1"/>
    <cfRule type="duplicateValues" dxfId="2368" priority="109540" stopIfTrue="1"/>
  </conditionalFormatting>
  <conditionalFormatting sqref="O2212 O2205:O2206">
    <cfRule type="duplicateValues" dxfId="2367" priority="109543" stopIfTrue="1"/>
  </conditionalFormatting>
  <conditionalFormatting sqref="A2212 A2205:A2206">
    <cfRule type="duplicateValues" dxfId="2366" priority="109729" stopIfTrue="1"/>
    <cfRule type="duplicateValues" dxfId="2365" priority="109730" stopIfTrue="1"/>
  </conditionalFormatting>
  <conditionalFormatting sqref="A2212 A2205:A2206">
    <cfRule type="duplicateValues" dxfId="2364" priority="109733" stopIfTrue="1"/>
  </conditionalFormatting>
  <conditionalFormatting sqref="A2202:A2204">
    <cfRule type="duplicateValues" dxfId="2363" priority="109945" stopIfTrue="1"/>
  </conditionalFormatting>
  <conditionalFormatting sqref="A2202:A2204">
    <cfRule type="duplicateValues" dxfId="2362" priority="109946" stopIfTrue="1"/>
    <cfRule type="duplicateValues" dxfId="2361" priority="109947" stopIfTrue="1"/>
  </conditionalFormatting>
  <conditionalFormatting sqref="A2229:A2232">
    <cfRule type="duplicateValues" dxfId="2360" priority="110863" stopIfTrue="1"/>
    <cfRule type="duplicateValues" dxfId="2359" priority="110864" stopIfTrue="1"/>
  </conditionalFormatting>
  <conditionalFormatting sqref="A2229:A2232">
    <cfRule type="duplicateValues" dxfId="2358" priority="110865" stopIfTrue="1"/>
  </conditionalFormatting>
  <conditionalFormatting sqref="A2245:A2246">
    <cfRule type="duplicateValues" dxfId="2357" priority="111026" stopIfTrue="1"/>
    <cfRule type="duplicateValues" dxfId="2356" priority="111027" stopIfTrue="1"/>
  </conditionalFormatting>
  <conditionalFormatting sqref="A2245:A2246">
    <cfRule type="duplicateValues" dxfId="2355" priority="111028" stopIfTrue="1"/>
  </conditionalFormatting>
  <conditionalFormatting sqref="A2252">
    <cfRule type="duplicateValues" dxfId="2354" priority="111221" stopIfTrue="1"/>
  </conditionalFormatting>
  <conditionalFormatting sqref="A2252">
    <cfRule type="duplicateValues" dxfId="2353" priority="111222" stopIfTrue="1"/>
    <cfRule type="duplicateValues" dxfId="2352" priority="111223" stopIfTrue="1"/>
  </conditionalFormatting>
  <conditionalFormatting sqref="A2272 A2267">
    <cfRule type="duplicateValues" dxfId="2351" priority="111386" stopIfTrue="1"/>
    <cfRule type="duplicateValues" dxfId="2350" priority="111387" stopIfTrue="1"/>
  </conditionalFormatting>
  <conditionalFormatting sqref="A2272 A2267">
    <cfRule type="duplicateValues" dxfId="2349" priority="111390" stopIfTrue="1"/>
  </conditionalFormatting>
  <conditionalFormatting sqref="A2285 A2279">
    <cfRule type="duplicateValues" dxfId="2348" priority="112556" stopIfTrue="1"/>
    <cfRule type="duplicateValues" dxfId="2347" priority="112557" stopIfTrue="1"/>
  </conditionalFormatting>
  <conditionalFormatting sqref="A2311:A2314">
    <cfRule type="duplicateValues" dxfId="2346" priority="112957" stopIfTrue="1"/>
    <cfRule type="duplicateValues" dxfId="2345" priority="112958" stopIfTrue="1"/>
  </conditionalFormatting>
  <conditionalFormatting sqref="A2311:A2314">
    <cfRule type="duplicateValues" dxfId="2344" priority="112959" stopIfTrue="1"/>
  </conditionalFormatting>
  <conditionalFormatting sqref="A2320">
    <cfRule type="duplicateValues" dxfId="2343" priority="113141" stopIfTrue="1"/>
    <cfRule type="duplicateValues" dxfId="2342" priority="113142" stopIfTrue="1"/>
  </conditionalFormatting>
  <conditionalFormatting sqref="A2320">
    <cfRule type="duplicateValues" dxfId="2341" priority="113145" stopIfTrue="1"/>
  </conditionalFormatting>
  <conditionalFormatting sqref="O2363:O2364">
    <cfRule type="duplicateValues" dxfId="2340" priority="113862" stopIfTrue="1"/>
    <cfRule type="duplicateValues" dxfId="2339" priority="113863" stopIfTrue="1"/>
  </conditionalFormatting>
  <conditionalFormatting sqref="O2363:O2364">
    <cfRule type="duplicateValues" dxfId="2338" priority="113864" stopIfTrue="1"/>
  </conditionalFormatting>
  <conditionalFormatting sqref="A2363:A2364">
    <cfRule type="duplicateValues" dxfId="2337" priority="114043" stopIfTrue="1"/>
    <cfRule type="duplicateValues" dxfId="2336" priority="114044" stopIfTrue="1"/>
  </conditionalFormatting>
  <conditionalFormatting sqref="A2363:A2364">
    <cfRule type="duplicateValues" dxfId="2335" priority="114045" stopIfTrue="1"/>
  </conditionalFormatting>
  <conditionalFormatting sqref="A2366:A2368">
    <cfRule type="duplicateValues" dxfId="2334" priority="114369" stopIfTrue="1"/>
    <cfRule type="duplicateValues" dxfId="2333" priority="114370" stopIfTrue="1"/>
  </conditionalFormatting>
  <conditionalFormatting sqref="A2366:A2368">
    <cfRule type="duplicateValues" dxfId="2332" priority="114371" stopIfTrue="1"/>
  </conditionalFormatting>
  <conditionalFormatting sqref="A2386:A2395">
    <cfRule type="duplicateValues" dxfId="2331" priority="115233" stopIfTrue="1"/>
    <cfRule type="duplicateValues" dxfId="2330" priority="115234" stopIfTrue="1"/>
  </conditionalFormatting>
  <conditionalFormatting sqref="A2386:A2395">
    <cfRule type="duplicateValues" dxfId="2329" priority="115235" stopIfTrue="1"/>
  </conditionalFormatting>
  <conditionalFormatting sqref="A2407">
    <cfRule type="duplicateValues" dxfId="2328" priority="115396" stopIfTrue="1"/>
  </conditionalFormatting>
  <conditionalFormatting sqref="A2407">
    <cfRule type="duplicateValues" dxfId="2327" priority="115397" stopIfTrue="1"/>
    <cfRule type="duplicateValues" dxfId="2326" priority="115398" stopIfTrue="1"/>
  </conditionalFormatting>
  <conditionalFormatting sqref="A14">
    <cfRule type="duplicateValues" dxfId="2325" priority="1776" stopIfTrue="1"/>
    <cfRule type="duplicateValues" dxfId="2324" priority="1777" stopIfTrue="1"/>
  </conditionalFormatting>
  <conditionalFormatting sqref="A14">
    <cfRule type="duplicateValues" dxfId="2323" priority="1775" stopIfTrue="1"/>
  </conditionalFormatting>
  <conditionalFormatting sqref="A19">
    <cfRule type="duplicateValues" dxfId="2322" priority="115960" stopIfTrue="1"/>
    <cfRule type="duplicateValues" dxfId="2321" priority="115961" stopIfTrue="1"/>
  </conditionalFormatting>
  <conditionalFormatting sqref="A19">
    <cfRule type="duplicateValues" dxfId="2320" priority="115962" stopIfTrue="1"/>
  </conditionalFormatting>
  <conditionalFormatting sqref="O12">
    <cfRule type="duplicateValues" dxfId="2319" priority="115963" stopIfTrue="1"/>
  </conditionalFormatting>
  <conditionalFormatting sqref="A12">
    <cfRule type="duplicateValues" dxfId="2318" priority="116101" stopIfTrue="1"/>
    <cfRule type="duplicateValues" dxfId="2317" priority="116102" stopIfTrue="1"/>
  </conditionalFormatting>
  <conditionalFormatting sqref="A12">
    <cfRule type="duplicateValues" dxfId="2316" priority="116103" stopIfTrue="1"/>
  </conditionalFormatting>
  <conditionalFormatting sqref="A20">
    <cfRule type="duplicateValues" dxfId="2315" priority="117457" stopIfTrue="1"/>
  </conditionalFormatting>
  <conditionalFormatting sqref="A20">
    <cfRule type="duplicateValues" dxfId="2314" priority="117458" stopIfTrue="1"/>
    <cfRule type="duplicateValues" dxfId="2313" priority="117459" stopIfTrue="1"/>
  </conditionalFormatting>
  <conditionalFormatting sqref="A25">
    <cfRule type="duplicateValues" dxfId="2312" priority="118479" stopIfTrue="1"/>
  </conditionalFormatting>
  <conditionalFormatting sqref="A25">
    <cfRule type="duplicateValues" dxfId="2311" priority="118480" stopIfTrue="1"/>
    <cfRule type="duplicateValues" dxfId="2310" priority="118481" stopIfTrue="1"/>
  </conditionalFormatting>
  <conditionalFormatting sqref="A32">
    <cfRule type="duplicateValues" dxfId="2309" priority="118883" stopIfTrue="1"/>
    <cfRule type="duplicateValues" dxfId="2308" priority="118884" stopIfTrue="1"/>
  </conditionalFormatting>
  <conditionalFormatting sqref="A32">
    <cfRule type="duplicateValues" dxfId="2307" priority="118885" stopIfTrue="1"/>
  </conditionalFormatting>
  <conditionalFormatting sqref="O49">
    <cfRule type="duplicateValues" dxfId="2306" priority="1774" stopIfTrue="1"/>
  </conditionalFormatting>
  <conditionalFormatting sqref="O61">
    <cfRule type="duplicateValues" dxfId="2305" priority="1773" stopIfTrue="1"/>
  </conditionalFormatting>
  <conditionalFormatting sqref="O63">
    <cfRule type="duplicateValues" dxfId="2304" priority="1772" stopIfTrue="1"/>
  </conditionalFormatting>
  <conditionalFormatting sqref="O59:O60 O51 O62 O65">
    <cfRule type="duplicateValues" dxfId="2303" priority="1771" stopIfTrue="1"/>
  </conditionalFormatting>
  <conditionalFormatting sqref="A53">
    <cfRule type="duplicateValues" dxfId="2302" priority="1769" stopIfTrue="1"/>
    <cfRule type="duplicateValues" dxfId="2301" priority="1770" stopIfTrue="1"/>
  </conditionalFormatting>
  <conditionalFormatting sqref="A53">
    <cfRule type="duplicateValues" dxfId="2300" priority="1768" stopIfTrue="1"/>
  </conditionalFormatting>
  <conditionalFormatting sqref="A54">
    <cfRule type="duplicateValues" dxfId="2299" priority="1766" stopIfTrue="1"/>
    <cfRule type="duplicateValues" dxfId="2298" priority="1767" stopIfTrue="1"/>
  </conditionalFormatting>
  <conditionalFormatting sqref="A54">
    <cfRule type="duplicateValues" dxfId="2297" priority="1765" stopIfTrue="1"/>
  </conditionalFormatting>
  <conditionalFormatting sqref="A58">
    <cfRule type="duplicateValues" dxfId="2296" priority="1763" stopIfTrue="1"/>
    <cfRule type="duplicateValues" dxfId="2295" priority="1764" stopIfTrue="1"/>
  </conditionalFormatting>
  <conditionalFormatting sqref="A58">
    <cfRule type="duplicateValues" dxfId="2294" priority="1762" stopIfTrue="1"/>
  </conditionalFormatting>
  <conditionalFormatting sqref="A55">
    <cfRule type="duplicateValues" dxfId="2293" priority="1760" stopIfTrue="1"/>
    <cfRule type="duplicateValues" dxfId="2292" priority="1761" stopIfTrue="1"/>
  </conditionalFormatting>
  <conditionalFormatting sqref="A55">
    <cfRule type="duplicateValues" dxfId="2291" priority="1759" stopIfTrue="1"/>
  </conditionalFormatting>
  <conditionalFormatting sqref="A57">
    <cfRule type="duplicateValues" dxfId="2290" priority="1757" stopIfTrue="1"/>
    <cfRule type="duplicateValues" dxfId="2289" priority="1758" stopIfTrue="1"/>
  </conditionalFormatting>
  <conditionalFormatting sqref="A57">
    <cfRule type="duplicateValues" dxfId="2288" priority="1756" stopIfTrue="1"/>
  </conditionalFormatting>
  <conditionalFormatting sqref="A61">
    <cfRule type="duplicateValues" dxfId="2287" priority="1754" stopIfTrue="1"/>
    <cfRule type="duplicateValues" dxfId="2286" priority="1755" stopIfTrue="1"/>
  </conditionalFormatting>
  <conditionalFormatting sqref="A61">
    <cfRule type="duplicateValues" dxfId="2285" priority="1753" stopIfTrue="1"/>
  </conditionalFormatting>
  <conditionalFormatting sqref="A63">
    <cfRule type="duplicateValues" dxfId="2284" priority="1748" stopIfTrue="1"/>
    <cfRule type="duplicateValues" dxfId="2283" priority="1749" stopIfTrue="1"/>
  </conditionalFormatting>
  <conditionalFormatting sqref="A63">
    <cfRule type="duplicateValues" dxfId="2282" priority="1747" stopIfTrue="1"/>
  </conditionalFormatting>
  <conditionalFormatting sqref="A64 A52">
    <cfRule type="duplicateValues" dxfId="2281" priority="1745" stopIfTrue="1"/>
    <cfRule type="duplicateValues" dxfId="2280" priority="1746" stopIfTrue="1"/>
  </conditionalFormatting>
  <conditionalFormatting sqref="A64 A52">
    <cfRule type="duplicateValues" dxfId="2279" priority="1744" stopIfTrue="1"/>
  </conditionalFormatting>
  <conditionalFormatting sqref="A59:A60 A51 A62 A65">
    <cfRule type="duplicateValues" dxfId="2278" priority="1742" stopIfTrue="1"/>
    <cfRule type="duplicateValues" dxfId="2277" priority="1743" stopIfTrue="1"/>
  </conditionalFormatting>
  <conditionalFormatting sqref="A59:A60 A51 A62 A65">
    <cfRule type="duplicateValues" dxfId="2276" priority="1741" stopIfTrue="1"/>
  </conditionalFormatting>
  <conditionalFormatting sqref="A69:A70">
    <cfRule type="duplicateValues" dxfId="2275" priority="1739" stopIfTrue="1"/>
    <cfRule type="duplicateValues" dxfId="2274" priority="1740" stopIfTrue="1"/>
  </conditionalFormatting>
  <conditionalFormatting sqref="A69:A70">
    <cfRule type="duplicateValues" dxfId="2273" priority="1738" stopIfTrue="1"/>
  </conditionalFormatting>
  <conditionalFormatting sqref="A71:A72">
    <cfRule type="duplicateValues" dxfId="2272" priority="1734" stopIfTrue="1"/>
  </conditionalFormatting>
  <conditionalFormatting sqref="A71:A72">
    <cfRule type="duplicateValues" dxfId="2271" priority="1732" stopIfTrue="1"/>
    <cfRule type="duplicateValues" dxfId="2270" priority="1733" stopIfTrue="1"/>
  </conditionalFormatting>
  <conditionalFormatting sqref="A161">
    <cfRule type="duplicateValues" dxfId="2269" priority="122302" stopIfTrue="1"/>
    <cfRule type="duplicateValues" dxfId="2268" priority="122303" stopIfTrue="1"/>
  </conditionalFormatting>
  <conditionalFormatting sqref="A161">
    <cfRule type="duplicateValues" dxfId="2267" priority="122304" stopIfTrue="1"/>
  </conditionalFormatting>
  <conditionalFormatting sqref="O189:O191">
    <cfRule type="duplicateValues" dxfId="2266" priority="122408" stopIfTrue="1"/>
  </conditionalFormatting>
  <conditionalFormatting sqref="A189:A191">
    <cfRule type="duplicateValues" dxfId="2265" priority="122684" stopIfTrue="1"/>
    <cfRule type="duplicateValues" dxfId="2264" priority="122685" stopIfTrue="1"/>
  </conditionalFormatting>
  <conditionalFormatting sqref="A189:A191">
    <cfRule type="duplicateValues" dxfId="2263" priority="122686" stopIfTrue="1"/>
  </conditionalFormatting>
  <conditionalFormatting sqref="A222:A223 A210 A212">
    <cfRule type="duplicateValues" dxfId="2262" priority="123083" stopIfTrue="1"/>
    <cfRule type="duplicateValues" dxfId="2261" priority="123084" stopIfTrue="1"/>
  </conditionalFormatting>
  <conditionalFormatting sqref="A222:A223 A210 A212">
    <cfRule type="duplicateValues" dxfId="2260" priority="123089" stopIfTrue="1"/>
  </conditionalFormatting>
  <conditionalFormatting sqref="A271 A36:A37">
    <cfRule type="duplicateValues" dxfId="2259" priority="124131" stopIfTrue="1"/>
    <cfRule type="duplicateValues" dxfId="2258" priority="124132" stopIfTrue="1"/>
  </conditionalFormatting>
  <conditionalFormatting sqref="A271 A36:A37">
    <cfRule type="duplicateValues" dxfId="2257" priority="124135" stopIfTrue="1"/>
  </conditionalFormatting>
  <conditionalFormatting sqref="A272">
    <cfRule type="duplicateValues" dxfId="2256" priority="125613" stopIfTrue="1"/>
  </conditionalFormatting>
  <conditionalFormatting sqref="A272">
    <cfRule type="duplicateValues" dxfId="2255" priority="125614" stopIfTrue="1"/>
    <cfRule type="duplicateValues" dxfId="2254" priority="125615" stopIfTrue="1"/>
  </conditionalFormatting>
  <conditionalFormatting sqref="A254">
    <cfRule type="duplicateValues" dxfId="2253" priority="126513" stopIfTrue="1"/>
  </conditionalFormatting>
  <conditionalFormatting sqref="A254">
    <cfRule type="duplicateValues" dxfId="2252" priority="126514" stopIfTrue="1"/>
    <cfRule type="duplicateValues" dxfId="2251" priority="126515" stopIfTrue="1"/>
  </conditionalFormatting>
  <conditionalFormatting sqref="A269:A270">
    <cfRule type="duplicateValues" dxfId="2250" priority="126788" stopIfTrue="1"/>
    <cfRule type="duplicateValues" dxfId="2249" priority="126789" stopIfTrue="1"/>
  </conditionalFormatting>
  <conditionalFormatting sqref="A269:A270">
    <cfRule type="duplicateValues" dxfId="2248" priority="126790" stopIfTrue="1"/>
  </conditionalFormatting>
  <conditionalFormatting sqref="A289:A291">
    <cfRule type="duplicateValues" dxfId="2247" priority="127066" stopIfTrue="1"/>
    <cfRule type="duplicateValues" dxfId="2246" priority="127067" stopIfTrue="1"/>
  </conditionalFormatting>
  <conditionalFormatting sqref="A289:A291">
    <cfRule type="duplicateValues" dxfId="2245" priority="127068" stopIfTrue="1"/>
  </conditionalFormatting>
  <conditionalFormatting sqref="A308 A303:A306 A310:A311">
    <cfRule type="duplicateValues" dxfId="2244" priority="127346" stopIfTrue="1"/>
    <cfRule type="duplicateValues" dxfId="2243" priority="127347" stopIfTrue="1"/>
  </conditionalFormatting>
  <conditionalFormatting sqref="A308 A303:A306 A310:A311">
    <cfRule type="duplicateValues" dxfId="2242" priority="127350" stopIfTrue="1"/>
  </conditionalFormatting>
  <conditionalFormatting sqref="A309">
    <cfRule type="duplicateValues" dxfId="2241" priority="128402" stopIfTrue="1"/>
    <cfRule type="duplicateValues" dxfId="2240" priority="128403" stopIfTrue="1"/>
  </conditionalFormatting>
  <conditionalFormatting sqref="A309">
    <cfRule type="duplicateValues" dxfId="2239" priority="128404" stopIfTrue="1"/>
  </conditionalFormatting>
  <conditionalFormatting sqref="A313:A314">
    <cfRule type="duplicateValues" dxfId="2238" priority="128674" stopIfTrue="1"/>
    <cfRule type="duplicateValues" dxfId="2237" priority="128675" stopIfTrue="1"/>
  </conditionalFormatting>
  <conditionalFormatting sqref="A313:A314">
    <cfRule type="duplicateValues" dxfId="2236" priority="128676" stopIfTrue="1"/>
  </conditionalFormatting>
  <conditionalFormatting sqref="A317:A318">
    <cfRule type="duplicateValues" dxfId="2235" priority="128946" stopIfTrue="1"/>
    <cfRule type="duplicateValues" dxfId="2234" priority="128947" stopIfTrue="1"/>
  </conditionalFormatting>
  <conditionalFormatting sqref="A317:A318">
    <cfRule type="duplicateValues" dxfId="2233" priority="128948" stopIfTrue="1"/>
  </conditionalFormatting>
  <conditionalFormatting sqref="A372 A368 A358:A359">
    <cfRule type="duplicateValues" dxfId="2232" priority="129938" stopIfTrue="1"/>
  </conditionalFormatting>
  <conditionalFormatting sqref="A372 A368 A358:A359">
    <cfRule type="duplicateValues" dxfId="2231" priority="129941" stopIfTrue="1"/>
    <cfRule type="duplicateValues" dxfId="2230" priority="129942" stopIfTrue="1"/>
  </conditionalFormatting>
  <conditionalFormatting sqref="A341">
    <cfRule type="duplicateValues" dxfId="2229" priority="131898" stopIfTrue="1"/>
  </conditionalFormatting>
  <conditionalFormatting sqref="A341">
    <cfRule type="duplicateValues" dxfId="2228" priority="131899" stopIfTrue="1"/>
    <cfRule type="duplicateValues" dxfId="2227" priority="131900" stopIfTrue="1"/>
  </conditionalFormatting>
  <conditionalFormatting sqref="A365">
    <cfRule type="duplicateValues" dxfId="2226" priority="131957" stopIfTrue="1"/>
    <cfRule type="duplicateValues" dxfId="2225" priority="131958" stopIfTrue="1"/>
  </conditionalFormatting>
  <conditionalFormatting sqref="A365">
    <cfRule type="duplicateValues" dxfId="2224" priority="131959" stopIfTrue="1"/>
  </conditionalFormatting>
  <conditionalFormatting sqref="A387">
    <cfRule type="duplicateValues" dxfId="2223" priority="132718" stopIfTrue="1"/>
  </conditionalFormatting>
  <conditionalFormatting sqref="A387">
    <cfRule type="duplicateValues" dxfId="2222" priority="132719" stopIfTrue="1"/>
    <cfRule type="duplicateValues" dxfId="2221" priority="132720" stopIfTrue="1"/>
  </conditionalFormatting>
  <conditionalFormatting sqref="O416">
    <cfRule type="duplicateValues" dxfId="2220" priority="133208" stopIfTrue="1"/>
  </conditionalFormatting>
  <conditionalFormatting sqref="A441:A442">
    <cfRule type="duplicateValues" dxfId="2219" priority="133316" stopIfTrue="1"/>
  </conditionalFormatting>
  <conditionalFormatting sqref="A441:A442">
    <cfRule type="duplicateValues" dxfId="2218" priority="133318" stopIfTrue="1"/>
    <cfRule type="duplicateValues" dxfId="2217" priority="133319" stopIfTrue="1"/>
  </conditionalFormatting>
  <conditionalFormatting sqref="A540 A479">
    <cfRule type="duplicateValues" dxfId="2216" priority="133598" stopIfTrue="1"/>
    <cfRule type="duplicateValues" dxfId="2215" priority="133599" stopIfTrue="1"/>
  </conditionalFormatting>
  <conditionalFormatting sqref="A540 A479">
    <cfRule type="duplicateValues" dxfId="2214" priority="133604" stopIfTrue="1"/>
  </conditionalFormatting>
  <conditionalFormatting sqref="A486">
    <cfRule type="duplicateValues" dxfId="2213" priority="134388" stopIfTrue="1"/>
    <cfRule type="duplicateValues" dxfId="2212" priority="134389" stopIfTrue="1"/>
  </conditionalFormatting>
  <conditionalFormatting sqref="A486">
    <cfRule type="duplicateValues" dxfId="2211" priority="134390" stopIfTrue="1"/>
  </conditionalFormatting>
  <conditionalFormatting sqref="A469 A475">
    <cfRule type="duplicateValues" dxfId="2210" priority="135092" stopIfTrue="1"/>
  </conditionalFormatting>
  <conditionalFormatting sqref="A469 A475">
    <cfRule type="duplicateValues" dxfId="2209" priority="135093" stopIfTrue="1"/>
    <cfRule type="duplicateValues" dxfId="2208" priority="135094" stopIfTrue="1"/>
  </conditionalFormatting>
  <conditionalFormatting sqref="A523">
    <cfRule type="duplicateValues" dxfId="2207" priority="1731" stopIfTrue="1"/>
  </conditionalFormatting>
  <conditionalFormatting sqref="A523">
    <cfRule type="duplicateValues" dxfId="2206" priority="1729" stopIfTrue="1"/>
    <cfRule type="duplicateValues" dxfId="2205" priority="1730" stopIfTrue="1"/>
  </conditionalFormatting>
  <conditionalFormatting sqref="A538:A539 A510 A501:A503 A505:A508 A482:A485">
    <cfRule type="duplicateValues" dxfId="2204" priority="135352" stopIfTrue="1"/>
    <cfRule type="duplicateValues" dxfId="2203" priority="135353" stopIfTrue="1"/>
  </conditionalFormatting>
  <conditionalFormatting sqref="A538:A539 A510 A501:A503 A505:A508 A482:A485">
    <cfRule type="duplicateValues" dxfId="2202" priority="135362" stopIfTrue="1"/>
  </conditionalFormatting>
  <conditionalFormatting sqref="A551 A527 A516:A519">
    <cfRule type="duplicateValues" dxfId="2201" priority="136001" stopIfTrue="1"/>
    <cfRule type="duplicateValues" dxfId="2200" priority="136002" stopIfTrue="1"/>
  </conditionalFormatting>
  <conditionalFormatting sqref="A551 A527 A516:A519">
    <cfRule type="duplicateValues" dxfId="2199" priority="136007" stopIfTrue="1"/>
  </conditionalFormatting>
  <conditionalFormatting sqref="A574:A575">
    <cfRule type="duplicateValues" dxfId="2198" priority="136250" stopIfTrue="1"/>
    <cfRule type="duplicateValues" dxfId="2197" priority="136251" stopIfTrue="1"/>
  </conditionalFormatting>
  <conditionalFormatting sqref="A574:A575">
    <cfRule type="duplicateValues" dxfId="2196" priority="136254" stopIfTrue="1"/>
  </conditionalFormatting>
  <conditionalFormatting sqref="A605:A606 A603">
    <cfRule type="duplicateValues" dxfId="2195" priority="136951" stopIfTrue="1"/>
    <cfRule type="duplicateValues" dxfId="2194" priority="136952" stopIfTrue="1"/>
  </conditionalFormatting>
  <conditionalFormatting sqref="A605:A606 A603">
    <cfRule type="duplicateValues" dxfId="2193" priority="136953" stopIfTrue="1"/>
  </conditionalFormatting>
  <conditionalFormatting sqref="A610">
    <cfRule type="duplicateValues" dxfId="2192" priority="137577" stopIfTrue="1"/>
  </conditionalFormatting>
  <conditionalFormatting sqref="A610">
    <cfRule type="duplicateValues" dxfId="2191" priority="137578" stopIfTrue="1"/>
    <cfRule type="duplicateValues" dxfId="2190" priority="137579" stopIfTrue="1"/>
  </conditionalFormatting>
  <conditionalFormatting sqref="A620">
    <cfRule type="duplicateValues" dxfId="2189" priority="137594" stopIfTrue="1"/>
    <cfRule type="duplicateValues" dxfId="2188" priority="137595" stopIfTrue="1"/>
  </conditionalFormatting>
  <conditionalFormatting sqref="A620">
    <cfRule type="duplicateValues" dxfId="2187" priority="137596" stopIfTrue="1"/>
  </conditionalFormatting>
  <conditionalFormatting sqref="A660:A661">
    <cfRule type="duplicateValues" dxfId="2186" priority="137871" stopIfTrue="1"/>
    <cfRule type="duplicateValues" dxfId="2185" priority="137872" stopIfTrue="1"/>
  </conditionalFormatting>
  <conditionalFormatting sqref="A660:A661">
    <cfRule type="duplicateValues" dxfId="2184" priority="137875" stopIfTrue="1"/>
  </conditionalFormatting>
  <conditionalFormatting sqref="A718 A712">
    <cfRule type="duplicateValues" dxfId="2183" priority="139005" stopIfTrue="1"/>
  </conditionalFormatting>
  <conditionalFormatting sqref="A718 A712">
    <cfRule type="duplicateValues" dxfId="2182" priority="139007" stopIfTrue="1"/>
    <cfRule type="duplicateValues" dxfId="2181" priority="139008" stopIfTrue="1"/>
  </conditionalFormatting>
  <conditionalFormatting sqref="A829:A830">
    <cfRule type="duplicateValues" dxfId="2180" priority="140472" stopIfTrue="1"/>
    <cfRule type="duplicateValues" dxfId="2179" priority="140473" stopIfTrue="1"/>
  </conditionalFormatting>
  <conditionalFormatting sqref="A829:A830">
    <cfRule type="duplicateValues" dxfId="2178" priority="140474" stopIfTrue="1"/>
  </conditionalFormatting>
  <conditionalFormatting sqref="A849 A767">
    <cfRule type="duplicateValues" dxfId="2177" priority="141364" stopIfTrue="1"/>
    <cfRule type="duplicateValues" dxfId="2176" priority="141365" stopIfTrue="1"/>
  </conditionalFormatting>
  <conditionalFormatting sqref="A849 A767">
    <cfRule type="duplicateValues" dxfId="2175" priority="141368" stopIfTrue="1"/>
  </conditionalFormatting>
  <conditionalFormatting sqref="O890:O891">
    <cfRule type="duplicateValues" dxfId="2174" priority="141369" stopIfTrue="1"/>
  </conditionalFormatting>
  <conditionalFormatting sqref="A889:A892">
    <cfRule type="duplicateValues" dxfId="2173" priority="141566" stopIfTrue="1"/>
    <cfRule type="duplicateValues" dxfId="2172" priority="141567" stopIfTrue="1"/>
  </conditionalFormatting>
  <conditionalFormatting sqref="A889:A892">
    <cfRule type="duplicateValues" dxfId="2171" priority="141570" stopIfTrue="1"/>
  </conditionalFormatting>
  <conditionalFormatting sqref="A947 A943:A945">
    <cfRule type="duplicateValues" dxfId="2170" priority="141959" stopIfTrue="1"/>
    <cfRule type="duplicateValues" dxfId="2169" priority="141960" stopIfTrue="1"/>
  </conditionalFormatting>
  <conditionalFormatting sqref="A947 A943:A945">
    <cfRule type="duplicateValues" dxfId="2168" priority="141965" stopIfTrue="1"/>
  </conditionalFormatting>
  <conditionalFormatting sqref="A1112 A1090">
    <cfRule type="duplicateValues" dxfId="2167" priority="142103" stopIfTrue="1"/>
  </conditionalFormatting>
  <conditionalFormatting sqref="A1112 A1090">
    <cfRule type="duplicateValues" dxfId="2166" priority="142105" stopIfTrue="1"/>
    <cfRule type="duplicateValues" dxfId="2165" priority="142106" stopIfTrue="1"/>
  </conditionalFormatting>
  <conditionalFormatting sqref="A1159 A1147 A1121 A1096:A1098 A1100:A1106 A1132:A1136 A1138:A1143 A1125 A1151">
    <cfRule type="duplicateValues" dxfId="2164" priority="142176" stopIfTrue="1"/>
    <cfRule type="duplicateValues" dxfId="2163" priority="142177" stopIfTrue="1"/>
  </conditionalFormatting>
  <conditionalFormatting sqref="A1159 A1147 A1121 A1096:A1098 A1100:A1106 A1132:A1136 A1138:A1143 A1125 A1151">
    <cfRule type="duplicateValues" dxfId="2162" priority="142194" stopIfTrue="1"/>
  </conditionalFormatting>
  <conditionalFormatting sqref="A1206">
    <cfRule type="duplicateValues" dxfId="2161" priority="142633" stopIfTrue="1"/>
    <cfRule type="duplicateValues" dxfId="2160" priority="142634" stopIfTrue="1"/>
  </conditionalFormatting>
  <conditionalFormatting sqref="A1206">
    <cfRule type="duplicateValues" dxfId="2159" priority="142635" stopIfTrue="1"/>
  </conditionalFormatting>
  <conditionalFormatting sqref="A1234:A1235 A1224">
    <cfRule type="duplicateValues" dxfId="2158" priority="143058" stopIfTrue="1"/>
    <cfRule type="duplicateValues" dxfId="2157" priority="143059" stopIfTrue="1"/>
  </conditionalFormatting>
  <conditionalFormatting sqref="A1234:A1235 A1224">
    <cfRule type="duplicateValues" dxfId="2156" priority="143062" stopIfTrue="1"/>
  </conditionalFormatting>
  <conditionalFormatting sqref="A1249">
    <cfRule type="duplicateValues" dxfId="2155" priority="143491" stopIfTrue="1"/>
  </conditionalFormatting>
  <conditionalFormatting sqref="A1249">
    <cfRule type="duplicateValues" dxfId="2154" priority="143492" stopIfTrue="1"/>
    <cfRule type="duplicateValues" dxfId="2153" priority="143493" stopIfTrue="1"/>
  </conditionalFormatting>
  <conditionalFormatting sqref="A1291:A1292">
    <cfRule type="duplicateValues" dxfId="2152" priority="143545" stopIfTrue="1"/>
    <cfRule type="duplicateValues" dxfId="2151" priority="143546" stopIfTrue="1"/>
  </conditionalFormatting>
  <conditionalFormatting sqref="A1291:A1292">
    <cfRule type="duplicateValues" dxfId="2150" priority="143547" stopIfTrue="1"/>
  </conditionalFormatting>
  <conditionalFormatting sqref="A1342">
    <cfRule type="duplicateValues" dxfId="2149" priority="144396" stopIfTrue="1"/>
  </conditionalFormatting>
  <conditionalFormatting sqref="A1342">
    <cfRule type="duplicateValues" dxfId="2148" priority="144397" stopIfTrue="1"/>
    <cfRule type="duplicateValues" dxfId="2147" priority="144398" stopIfTrue="1"/>
  </conditionalFormatting>
  <conditionalFormatting sqref="A1492:A1493 A1463">
    <cfRule type="duplicateValues" dxfId="2146" priority="144970" stopIfTrue="1"/>
    <cfRule type="duplicateValues" dxfId="2145" priority="144971" stopIfTrue="1"/>
  </conditionalFormatting>
  <conditionalFormatting sqref="A1492:A1493 A1463">
    <cfRule type="duplicateValues" dxfId="2144" priority="144974" stopIfTrue="1"/>
  </conditionalFormatting>
  <conditionalFormatting sqref="A1495 A1476">
    <cfRule type="duplicateValues" dxfId="2143" priority="144975" stopIfTrue="1"/>
    <cfRule type="duplicateValues" dxfId="2142" priority="144976" stopIfTrue="1"/>
  </conditionalFormatting>
  <conditionalFormatting sqref="A1495 A1476">
    <cfRule type="duplicateValues" dxfId="2141" priority="144979" stopIfTrue="1"/>
  </conditionalFormatting>
  <conditionalFormatting sqref="A1472 A1367:A1371 A1331">
    <cfRule type="duplicateValues" dxfId="2140" priority="145168" stopIfTrue="1"/>
    <cfRule type="duplicateValues" dxfId="2139" priority="145169" stopIfTrue="1"/>
  </conditionalFormatting>
  <conditionalFormatting sqref="A1472 A1367:A1371 A1331">
    <cfRule type="duplicateValues" dxfId="2138" priority="145174" stopIfTrue="1"/>
  </conditionalFormatting>
  <conditionalFormatting sqref="A1403:A1405">
    <cfRule type="duplicateValues" dxfId="2137" priority="145377" stopIfTrue="1"/>
    <cfRule type="duplicateValues" dxfId="2136" priority="145378" stopIfTrue="1"/>
  </conditionalFormatting>
  <conditionalFormatting sqref="A1403:A1405">
    <cfRule type="duplicateValues" dxfId="2135" priority="145381" stopIfTrue="1"/>
  </conditionalFormatting>
  <conditionalFormatting sqref="A1522 A1516 A1430 A1332">
    <cfRule type="duplicateValues" dxfId="2134" priority="146437" stopIfTrue="1"/>
  </conditionalFormatting>
  <conditionalFormatting sqref="A1522 A1516 A1430 A1332">
    <cfRule type="duplicateValues" dxfId="2133" priority="146441" stopIfTrue="1"/>
    <cfRule type="duplicateValues" dxfId="2132" priority="146442" stopIfTrue="1"/>
  </conditionalFormatting>
  <conditionalFormatting sqref="A1455 A1293">
    <cfRule type="duplicateValues" dxfId="2131" priority="146921" stopIfTrue="1"/>
    <cfRule type="duplicateValues" dxfId="2130" priority="146922" stopIfTrue="1"/>
  </conditionalFormatting>
  <conditionalFormatting sqref="A1455 A1293">
    <cfRule type="duplicateValues" dxfId="2129" priority="146925" stopIfTrue="1"/>
  </conditionalFormatting>
  <conditionalFormatting sqref="A1548">
    <cfRule type="duplicateValues" dxfId="2128" priority="1727" stopIfTrue="1"/>
    <cfRule type="duplicateValues" dxfId="2127" priority="1728" stopIfTrue="1"/>
  </conditionalFormatting>
  <conditionalFormatting sqref="A1548">
    <cfRule type="duplicateValues" dxfId="2126" priority="1726" stopIfTrue="1"/>
  </conditionalFormatting>
  <conditionalFormatting sqref="A1523 A1507:A1508 A1475 A1500">
    <cfRule type="duplicateValues" dxfId="2125" priority="147465" stopIfTrue="1"/>
    <cfRule type="duplicateValues" dxfId="2124" priority="147466" stopIfTrue="1"/>
  </conditionalFormatting>
  <conditionalFormatting sqref="A1523 A1507:A1508 A1475 A1500">
    <cfRule type="duplicateValues" dxfId="2123" priority="147473" stopIfTrue="1"/>
  </conditionalFormatting>
  <conditionalFormatting sqref="A1580:A1582">
    <cfRule type="duplicateValues" dxfId="2122" priority="148592" stopIfTrue="1"/>
    <cfRule type="duplicateValues" dxfId="2121" priority="148593" stopIfTrue="1"/>
  </conditionalFormatting>
  <conditionalFormatting sqref="A1580:A1582">
    <cfRule type="duplicateValues" dxfId="2120" priority="148596" stopIfTrue="1"/>
  </conditionalFormatting>
  <conditionalFormatting sqref="A1583">
    <cfRule type="duplicateValues" dxfId="2119" priority="149389" stopIfTrue="1"/>
    <cfRule type="duplicateValues" dxfId="2118" priority="149390" stopIfTrue="1"/>
  </conditionalFormatting>
  <conditionalFormatting sqref="A1583">
    <cfRule type="duplicateValues" dxfId="2117" priority="149391" stopIfTrue="1"/>
  </conditionalFormatting>
  <conditionalFormatting sqref="A1640">
    <cfRule type="duplicateValues" dxfId="2116" priority="149432" stopIfTrue="1"/>
    <cfRule type="duplicateValues" dxfId="2115" priority="149433" stopIfTrue="1"/>
  </conditionalFormatting>
  <conditionalFormatting sqref="A1640">
    <cfRule type="duplicateValues" dxfId="2114" priority="149434" stopIfTrue="1"/>
  </conditionalFormatting>
  <conditionalFormatting sqref="A1709">
    <cfRule type="duplicateValues" dxfId="2113" priority="149967" stopIfTrue="1"/>
  </conditionalFormatting>
  <conditionalFormatting sqref="A1709">
    <cfRule type="duplicateValues" dxfId="2112" priority="149968" stopIfTrue="1"/>
    <cfRule type="duplicateValues" dxfId="2111" priority="149969" stopIfTrue="1"/>
  </conditionalFormatting>
  <conditionalFormatting sqref="A1731 A1733">
    <cfRule type="duplicateValues" dxfId="2110" priority="149970" stopIfTrue="1"/>
    <cfRule type="duplicateValues" dxfId="2109" priority="149971" stopIfTrue="1"/>
  </conditionalFormatting>
  <conditionalFormatting sqref="A1731 A1733">
    <cfRule type="duplicateValues" dxfId="2108" priority="149974" stopIfTrue="1"/>
  </conditionalFormatting>
  <conditionalFormatting sqref="A1713:A1714">
    <cfRule type="duplicateValues" dxfId="2107" priority="150516" stopIfTrue="1"/>
    <cfRule type="duplicateValues" dxfId="2106" priority="150517" stopIfTrue="1"/>
  </conditionalFormatting>
  <conditionalFormatting sqref="A1713:A1714">
    <cfRule type="duplicateValues" dxfId="2105" priority="150518" stopIfTrue="1"/>
  </conditionalFormatting>
  <conditionalFormatting sqref="A1762:A1764 A1758 A1735 A1747">
    <cfRule type="duplicateValues" dxfId="2104" priority="150519" stopIfTrue="1"/>
    <cfRule type="duplicateValues" dxfId="2103" priority="150520" stopIfTrue="1"/>
  </conditionalFormatting>
  <conditionalFormatting sqref="A1762:A1764 A1758 A1735 A1747">
    <cfRule type="duplicateValues" dxfId="2102" priority="150529" stopIfTrue="1"/>
  </conditionalFormatting>
  <conditionalFormatting sqref="A1728">
    <cfRule type="duplicateValues" dxfId="2101" priority="1718" stopIfTrue="1"/>
    <cfRule type="duplicateValues" dxfId="2100" priority="1719" stopIfTrue="1"/>
  </conditionalFormatting>
  <conditionalFormatting sqref="A1728">
    <cfRule type="duplicateValues" dxfId="2099" priority="1717" stopIfTrue="1"/>
  </conditionalFormatting>
  <conditionalFormatting sqref="A1729">
    <cfRule type="duplicateValues" dxfId="2098" priority="150911" stopIfTrue="1"/>
    <cfRule type="duplicateValues" dxfId="2097" priority="150912" stopIfTrue="1"/>
  </conditionalFormatting>
  <conditionalFormatting sqref="A1729">
    <cfRule type="duplicateValues" dxfId="2096" priority="150913" stopIfTrue="1"/>
  </conditionalFormatting>
  <conditionalFormatting sqref="A1781">
    <cfRule type="duplicateValues" dxfId="2095" priority="151090" stopIfTrue="1"/>
    <cfRule type="duplicateValues" dxfId="2094" priority="151091" stopIfTrue="1"/>
  </conditionalFormatting>
  <conditionalFormatting sqref="A1781">
    <cfRule type="duplicateValues" dxfId="2093" priority="151092" stopIfTrue="1"/>
  </conditionalFormatting>
  <conditionalFormatting sqref="A1810:A1811">
    <cfRule type="duplicateValues" dxfId="2092" priority="151296" stopIfTrue="1"/>
    <cfRule type="duplicateValues" dxfId="2091" priority="151297" stopIfTrue="1"/>
  </conditionalFormatting>
  <conditionalFormatting sqref="A1810:A1811">
    <cfRule type="duplicateValues" dxfId="2090" priority="151300" stopIfTrue="1"/>
  </conditionalFormatting>
  <conditionalFormatting sqref="A2196:B2196">
    <cfRule type="duplicateValues" dxfId="2089" priority="1714" stopIfTrue="1"/>
  </conditionalFormatting>
  <conditionalFormatting sqref="A2196:B2196">
    <cfRule type="duplicateValues" dxfId="2088" priority="1715" stopIfTrue="1"/>
    <cfRule type="duplicateValues" dxfId="2087" priority="1716" stopIfTrue="1"/>
  </conditionalFormatting>
  <conditionalFormatting sqref="O2196">
    <cfRule type="duplicateValues" dxfId="2086" priority="1711" stopIfTrue="1"/>
  </conditionalFormatting>
  <conditionalFormatting sqref="O2196">
    <cfRule type="duplicateValues" dxfId="2085" priority="1712" stopIfTrue="1"/>
    <cfRule type="duplicateValues" dxfId="2084" priority="1713" stopIfTrue="1"/>
  </conditionalFormatting>
  <conditionalFormatting sqref="A2172">
    <cfRule type="duplicateValues" dxfId="2083" priority="1705" stopIfTrue="1"/>
    <cfRule type="duplicateValues" dxfId="2082" priority="1706" stopIfTrue="1"/>
  </conditionalFormatting>
  <conditionalFormatting sqref="A2172">
    <cfRule type="duplicateValues" dxfId="2081" priority="1707" stopIfTrue="1"/>
  </conditionalFormatting>
  <conditionalFormatting sqref="O2172">
    <cfRule type="duplicateValues" dxfId="2080" priority="1708" stopIfTrue="1"/>
    <cfRule type="duplicateValues" dxfId="2079" priority="1709" stopIfTrue="1"/>
  </conditionalFormatting>
  <conditionalFormatting sqref="O2172">
    <cfRule type="duplicateValues" dxfId="2078" priority="1710" stopIfTrue="1"/>
  </conditionalFormatting>
  <conditionalFormatting sqref="A2128">
    <cfRule type="duplicateValues" dxfId="2077" priority="1693" stopIfTrue="1"/>
    <cfRule type="duplicateValues" dxfId="2076" priority="1694" stopIfTrue="1"/>
  </conditionalFormatting>
  <conditionalFormatting sqref="A2128">
    <cfRule type="duplicateValues" dxfId="2075" priority="1695" stopIfTrue="1"/>
  </conditionalFormatting>
  <conditionalFormatting sqref="O2128">
    <cfRule type="duplicateValues" dxfId="2074" priority="1696" stopIfTrue="1"/>
    <cfRule type="duplicateValues" dxfId="2073" priority="1697" stopIfTrue="1"/>
  </conditionalFormatting>
  <conditionalFormatting sqref="O2128">
    <cfRule type="duplicateValues" dxfId="2072" priority="1698" stopIfTrue="1"/>
  </conditionalFormatting>
  <conditionalFormatting sqref="A2006">
    <cfRule type="duplicateValues" dxfId="2071" priority="1687" stopIfTrue="1"/>
    <cfRule type="duplicateValues" dxfId="2070" priority="1688" stopIfTrue="1"/>
  </conditionalFormatting>
  <conditionalFormatting sqref="A2006">
    <cfRule type="duplicateValues" dxfId="2069" priority="1689" stopIfTrue="1"/>
  </conditionalFormatting>
  <conditionalFormatting sqref="O2006">
    <cfRule type="duplicateValues" dxfId="2068" priority="1690" stopIfTrue="1"/>
    <cfRule type="duplicateValues" dxfId="2067" priority="1691" stopIfTrue="1"/>
  </conditionalFormatting>
  <conditionalFormatting sqref="O2006">
    <cfRule type="duplicateValues" dxfId="2066" priority="1692" stopIfTrue="1"/>
  </conditionalFormatting>
  <conditionalFormatting sqref="A2075">
    <cfRule type="duplicateValues" dxfId="2065" priority="1681" stopIfTrue="1"/>
    <cfRule type="duplicateValues" dxfId="2064" priority="1682" stopIfTrue="1"/>
  </conditionalFormatting>
  <conditionalFormatting sqref="A2075">
    <cfRule type="duplicateValues" dxfId="2063" priority="1683" stopIfTrue="1"/>
  </conditionalFormatting>
  <conditionalFormatting sqref="O2075">
    <cfRule type="duplicateValues" dxfId="2062" priority="1684" stopIfTrue="1"/>
    <cfRule type="duplicateValues" dxfId="2061" priority="1685" stopIfTrue="1"/>
  </conditionalFormatting>
  <conditionalFormatting sqref="O2075">
    <cfRule type="duplicateValues" dxfId="2060" priority="1686" stopIfTrue="1"/>
  </conditionalFormatting>
  <conditionalFormatting sqref="A2153">
    <cfRule type="duplicateValues" dxfId="2059" priority="1675" stopIfTrue="1"/>
    <cfRule type="duplicateValues" dxfId="2058" priority="1676" stopIfTrue="1"/>
  </conditionalFormatting>
  <conditionalFormatting sqref="A2153">
    <cfRule type="duplicateValues" dxfId="2057" priority="1677" stopIfTrue="1"/>
  </conditionalFormatting>
  <conditionalFormatting sqref="O2153">
    <cfRule type="duplicateValues" dxfId="2056" priority="1678" stopIfTrue="1"/>
    <cfRule type="duplicateValues" dxfId="2055" priority="1679" stopIfTrue="1"/>
  </conditionalFormatting>
  <conditionalFormatting sqref="O2153">
    <cfRule type="duplicateValues" dxfId="2054" priority="1680" stopIfTrue="1"/>
  </conditionalFormatting>
  <conditionalFormatting sqref="A2177">
    <cfRule type="duplicateValues" dxfId="2053" priority="1669" stopIfTrue="1"/>
    <cfRule type="duplicateValues" dxfId="2052" priority="1670" stopIfTrue="1"/>
  </conditionalFormatting>
  <conditionalFormatting sqref="A2177">
    <cfRule type="duplicateValues" dxfId="2051" priority="1671" stopIfTrue="1"/>
  </conditionalFormatting>
  <conditionalFormatting sqref="O2177">
    <cfRule type="duplicateValues" dxfId="2050" priority="1672" stopIfTrue="1"/>
    <cfRule type="duplicateValues" dxfId="2049" priority="1673" stopIfTrue="1"/>
  </conditionalFormatting>
  <conditionalFormatting sqref="O2177">
    <cfRule type="duplicateValues" dxfId="2048" priority="1674" stopIfTrue="1"/>
  </conditionalFormatting>
  <conditionalFormatting sqref="A1825:B1827">
    <cfRule type="duplicateValues" dxfId="2047" priority="1660" stopIfTrue="1"/>
  </conditionalFormatting>
  <conditionalFormatting sqref="A1825:B1827">
    <cfRule type="duplicateValues" dxfId="2046" priority="1661" stopIfTrue="1"/>
    <cfRule type="duplicateValues" dxfId="2045" priority="1662" stopIfTrue="1"/>
  </conditionalFormatting>
  <conditionalFormatting sqref="A1666">
    <cfRule type="duplicateValues" dxfId="2044" priority="1657" stopIfTrue="1"/>
  </conditionalFormatting>
  <conditionalFormatting sqref="A1666">
    <cfRule type="duplicateValues" dxfId="2043" priority="1658" stopIfTrue="1"/>
    <cfRule type="duplicateValues" dxfId="2042" priority="1659" stopIfTrue="1"/>
  </conditionalFormatting>
  <conditionalFormatting sqref="A342:A343">
    <cfRule type="duplicateValues" dxfId="2041" priority="1654" stopIfTrue="1"/>
  </conditionalFormatting>
  <conditionalFormatting sqref="A342:A343">
    <cfRule type="duplicateValues" dxfId="2040" priority="1655" stopIfTrue="1"/>
    <cfRule type="duplicateValues" dxfId="2039" priority="1656" stopIfTrue="1"/>
  </conditionalFormatting>
  <conditionalFormatting sqref="A1799">
    <cfRule type="duplicateValues" dxfId="2038" priority="1651" stopIfTrue="1"/>
  </conditionalFormatting>
  <conditionalFormatting sqref="A1799">
    <cfRule type="duplicateValues" dxfId="2037" priority="1652" stopIfTrue="1"/>
    <cfRule type="duplicateValues" dxfId="2036" priority="1653" stopIfTrue="1"/>
  </conditionalFormatting>
  <conditionalFormatting sqref="A2184 A2186 A2188">
    <cfRule type="duplicateValues" dxfId="2035" priority="1649" stopIfTrue="1"/>
    <cfRule type="duplicateValues" dxfId="2034" priority="1650" stopIfTrue="1"/>
  </conditionalFormatting>
  <conditionalFormatting sqref="A2184 A2186 A2188">
    <cfRule type="duplicateValues" dxfId="2033" priority="1648" stopIfTrue="1"/>
  </conditionalFormatting>
  <conditionalFormatting sqref="A2197:B2197">
    <cfRule type="duplicateValues" dxfId="2032" priority="1645" stopIfTrue="1"/>
  </conditionalFormatting>
  <conditionalFormatting sqref="A2197:B2197">
    <cfRule type="duplicateValues" dxfId="2031" priority="1646" stopIfTrue="1"/>
    <cfRule type="duplicateValues" dxfId="2030" priority="1647" stopIfTrue="1"/>
  </conditionalFormatting>
  <conditionalFormatting sqref="O2197">
    <cfRule type="duplicateValues" dxfId="2029" priority="1642" stopIfTrue="1"/>
  </conditionalFormatting>
  <conditionalFormatting sqref="O2197">
    <cfRule type="duplicateValues" dxfId="2028" priority="1643" stopIfTrue="1"/>
    <cfRule type="duplicateValues" dxfId="2027" priority="1644" stopIfTrue="1"/>
  </conditionalFormatting>
  <conditionalFormatting sqref="A1996">
    <cfRule type="duplicateValues" dxfId="2026" priority="1640" stopIfTrue="1"/>
    <cfRule type="duplicateValues" dxfId="2025" priority="1641" stopIfTrue="1"/>
  </conditionalFormatting>
  <conditionalFormatting sqref="A1996">
    <cfRule type="duplicateValues" dxfId="2024" priority="1639" stopIfTrue="1"/>
  </conditionalFormatting>
  <conditionalFormatting sqref="A2173">
    <cfRule type="duplicateValues" dxfId="2023" priority="1633" stopIfTrue="1"/>
    <cfRule type="duplicateValues" dxfId="2022" priority="1634" stopIfTrue="1"/>
  </conditionalFormatting>
  <conditionalFormatting sqref="A2173">
    <cfRule type="duplicateValues" dxfId="2021" priority="1635" stopIfTrue="1"/>
  </conditionalFormatting>
  <conditionalFormatting sqref="O2173">
    <cfRule type="duplicateValues" dxfId="2020" priority="1636" stopIfTrue="1"/>
    <cfRule type="duplicateValues" dxfId="2019" priority="1637" stopIfTrue="1"/>
  </conditionalFormatting>
  <conditionalFormatting sqref="O2173">
    <cfRule type="duplicateValues" dxfId="2018" priority="1638" stopIfTrue="1"/>
  </conditionalFormatting>
  <conditionalFormatting sqref="A571">
    <cfRule type="duplicateValues" dxfId="2017" priority="1630" stopIfTrue="1"/>
    <cfRule type="duplicateValues" dxfId="2016" priority="1631" stopIfTrue="1"/>
  </conditionalFormatting>
  <conditionalFormatting sqref="A571">
    <cfRule type="duplicateValues" dxfId="2015" priority="1632" stopIfTrue="1"/>
  </conditionalFormatting>
  <conditionalFormatting sqref="A2242">
    <cfRule type="duplicateValues" dxfId="2014" priority="1627" stopIfTrue="1"/>
  </conditionalFormatting>
  <conditionalFormatting sqref="A2242">
    <cfRule type="duplicateValues" dxfId="2013" priority="1628" stopIfTrue="1"/>
    <cfRule type="duplicateValues" dxfId="2012" priority="1629" stopIfTrue="1"/>
  </conditionalFormatting>
  <conditionalFormatting sqref="A2274">
    <cfRule type="duplicateValues" dxfId="2011" priority="1624" stopIfTrue="1"/>
  </conditionalFormatting>
  <conditionalFormatting sqref="A2274">
    <cfRule type="duplicateValues" dxfId="2010" priority="1625" stopIfTrue="1"/>
    <cfRule type="duplicateValues" dxfId="2009" priority="1626" stopIfTrue="1"/>
  </conditionalFormatting>
  <conditionalFormatting sqref="A2370">
    <cfRule type="duplicateValues" dxfId="2008" priority="1621" stopIfTrue="1"/>
  </conditionalFormatting>
  <conditionalFormatting sqref="A2370">
    <cfRule type="duplicateValues" dxfId="2007" priority="1622" stopIfTrue="1"/>
    <cfRule type="duplicateValues" dxfId="2006" priority="1623" stopIfTrue="1"/>
  </conditionalFormatting>
  <conditionalFormatting sqref="A2399">
    <cfRule type="duplicateValues" dxfId="2005" priority="1618" stopIfTrue="1"/>
  </conditionalFormatting>
  <conditionalFormatting sqref="A2399">
    <cfRule type="duplicateValues" dxfId="2004" priority="1619" stopIfTrue="1"/>
    <cfRule type="duplicateValues" dxfId="2003" priority="1620" stopIfTrue="1"/>
  </conditionalFormatting>
  <conditionalFormatting sqref="A2408">
    <cfRule type="duplicateValues" dxfId="2002" priority="1615" stopIfTrue="1"/>
  </conditionalFormatting>
  <conditionalFormatting sqref="A2408">
    <cfRule type="duplicateValues" dxfId="2001" priority="1616" stopIfTrue="1"/>
    <cfRule type="duplicateValues" dxfId="2000" priority="1617" stopIfTrue="1"/>
  </conditionalFormatting>
  <conditionalFormatting sqref="A2385">
    <cfRule type="duplicateValues" dxfId="1999" priority="1612" stopIfTrue="1"/>
  </conditionalFormatting>
  <conditionalFormatting sqref="A2385">
    <cfRule type="duplicateValues" dxfId="1998" priority="1613" stopIfTrue="1"/>
    <cfRule type="duplicateValues" dxfId="1997" priority="1614" stopIfTrue="1"/>
  </conditionalFormatting>
  <conditionalFormatting sqref="A2336:A2337">
    <cfRule type="duplicateValues" dxfId="1996" priority="1609" stopIfTrue="1"/>
  </conditionalFormatting>
  <conditionalFormatting sqref="A2336:A2337">
    <cfRule type="duplicateValues" dxfId="1995" priority="1610" stopIfTrue="1"/>
    <cfRule type="duplicateValues" dxfId="1994" priority="1611" stopIfTrue="1"/>
  </conditionalFormatting>
  <conditionalFormatting sqref="A2316">
    <cfRule type="duplicateValues" dxfId="1993" priority="1606" stopIfTrue="1"/>
  </conditionalFormatting>
  <conditionalFormatting sqref="A2316">
    <cfRule type="duplicateValues" dxfId="1992" priority="1607" stopIfTrue="1"/>
    <cfRule type="duplicateValues" dxfId="1991" priority="1608" stopIfTrue="1"/>
  </conditionalFormatting>
  <conditionalFormatting sqref="A846">
    <cfRule type="duplicateValues" dxfId="1990" priority="1604" stopIfTrue="1"/>
    <cfRule type="duplicateValues" dxfId="1989" priority="1605" stopIfTrue="1"/>
  </conditionalFormatting>
  <conditionalFormatting sqref="A846">
    <cfRule type="duplicateValues" dxfId="1988" priority="1603" stopIfTrue="1"/>
  </conditionalFormatting>
  <conditionalFormatting sqref="A846">
    <cfRule type="duplicateValues" dxfId="1987" priority="1602" stopIfTrue="1"/>
  </conditionalFormatting>
  <conditionalFormatting sqref="A846">
    <cfRule type="duplicateValues" dxfId="1986" priority="1601" stopIfTrue="1"/>
  </conditionalFormatting>
  <conditionalFormatting sqref="A2420">
    <cfRule type="duplicateValues" dxfId="1985" priority="1598" stopIfTrue="1"/>
  </conditionalFormatting>
  <conditionalFormatting sqref="A2420">
    <cfRule type="duplicateValues" dxfId="1984" priority="1599" stopIfTrue="1"/>
    <cfRule type="duplicateValues" dxfId="1983" priority="1600" stopIfTrue="1"/>
  </conditionalFormatting>
  <conditionalFormatting sqref="A2293">
    <cfRule type="duplicateValues" dxfId="1982" priority="1595" stopIfTrue="1"/>
  </conditionalFormatting>
  <conditionalFormatting sqref="A2293">
    <cfRule type="duplicateValues" dxfId="1981" priority="1596" stopIfTrue="1"/>
    <cfRule type="duplicateValues" dxfId="1980" priority="1597" stopIfTrue="1"/>
  </conditionalFormatting>
  <conditionalFormatting sqref="A2298">
    <cfRule type="duplicateValues" dxfId="1979" priority="1592" stopIfTrue="1"/>
  </conditionalFormatting>
  <conditionalFormatting sqref="A2298">
    <cfRule type="duplicateValues" dxfId="1978" priority="1593" stopIfTrue="1"/>
    <cfRule type="duplicateValues" dxfId="1977" priority="1594" stopIfTrue="1"/>
  </conditionalFormatting>
  <conditionalFormatting sqref="A1998">
    <cfRule type="duplicateValues" dxfId="1976" priority="1590" stopIfTrue="1"/>
    <cfRule type="duplicateValues" dxfId="1975" priority="1591" stopIfTrue="1"/>
  </conditionalFormatting>
  <conditionalFormatting sqref="A1998">
    <cfRule type="duplicateValues" dxfId="1974" priority="1589" stopIfTrue="1"/>
  </conditionalFormatting>
  <conditionalFormatting sqref="A1648">
    <cfRule type="duplicateValues" dxfId="1973" priority="1582" stopIfTrue="1"/>
    <cfRule type="duplicateValues" dxfId="1972" priority="1583" stopIfTrue="1"/>
  </conditionalFormatting>
  <conditionalFormatting sqref="A1648">
    <cfRule type="duplicateValues" dxfId="1971" priority="1581" stopIfTrue="1"/>
  </conditionalFormatting>
  <conditionalFormatting sqref="A1691 A1687">
    <cfRule type="duplicateValues" dxfId="1970" priority="151572" stopIfTrue="1"/>
    <cfRule type="duplicateValues" dxfId="1969" priority="151573" stopIfTrue="1"/>
  </conditionalFormatting>
  <conditionalFormatting sqref="A1691 A1687">
    <cfRule type="duplicateValues" dxfId="1968" priority="151576" stopIfTrue="1"/>
  </conditionalFormatting>
  <conditionalFormatting sqref="A1611">
    <cfRule type="duplicateValues" dxfId="1967" priority="1570" stopIfTrue="1"/>
  </conditionalFormatting>
  <conditionalFormatting sqref="A1611">
    <cfRule type="duplicateValues" dxfId="1966" priority="1571" stopIfTrue="1"/>
    <cfRule type="duplicateValues" dxfId="1965" priority="1572" stopIfTrue="1"/>
  </conditionalFormatting>
  <conditionalFormatting sqref="A1566 A1563">
    <cfRule type="duplicateValues" dxfId="1964" priority="1567" stopIfTrue="1"/>
  </conditionalFormatting>
  <conditionalFormatting sqref="A1566 A1563">
    <cfRule type="duplicateValues" dxfId="1963" priority="1568" stopIfTrue="1"/>
    <cfRule type="duplicateValues" dxfId="1962" priority="1569" stopIfTrue="1"/>
  </conditionalFormatting>
  <conditionalFormatting sqref="A307 A292">
    <cfRule type="duplicateValues" dxfId="1961" priority="1565" stopIfTrue="1"/>
    <cfRule type="duplicateValues" dxfId="1960" priority="1566" stopIfTrue="1"/>
  </conditionalFormatting>
  <conditionalFormatting sqref="A307 A292">
    <cfRule type="duplicateValues" dxfId="1959" priority="1564" stopIfTrue="1"/>
  </conditionalFormatting>
  <conditionalFormatting sqref="A211">
    <cfRule type="duplicateValues" dxfId="1958" priority="1559" stopIfTrue="1"/>
  </conditionalFormatting>
  <conditionalFormatting sqref="A211">
    <cfRule type="duplicateValues" dxfId="1957" priority="1560" stopIfTrue="1"/>
    <cfRule type="duplicateValues" dxfId="1956" priority="1561" stopIfTrue="1"/>
  </conditionalFormatting>
  <conditionalFormatting sqref="A177">
    <cfRule type="duplicateValues" dxfId="1955" priority="1556" stopIfTrue="1"/>
  </conditionalFormatting>
  <conditionalFormatting sqref="A177">
    <cfRule type="duplicateValues" dxfId="1954" priority="1557" stopIfTrue="1"/>
    <cfRule type="duplicateValues" dxfId="1953" priority="1558" stopIfTrue="1"/>
  </conditionalFormatting>
  <conditionalFormatting sqref="A178">
    <cfRule type="duplicateValues" dxfId="1952" priority="1553" stopIfTrue="1"/>
  </conditionalFormatting>
  <conditionalFormatting sqref="A178">
    <cfRule type="duplicateValues" dxfId="1951" priority="1554" stopIfTrue="1"/>
    <cfRule type="duplicateValues" dxfId="1950" priority="1555" stopIfTrue="1"/>
  </conditionalFormatting>
  <conditionalFormatting sqref="A106:A107">
    <cfRule type="duplicateValues" dxfId="1949" priority="1550" stopIfTrue="1"/>
  </conditionalFormatting>
  <conditionalFormatting sqref="A106:A107">
    <cfRule type="duplicateValues" dxfId="1948" priority="1551" stopIfTrue="1"/>
    <cfRule type="duplicateValues" dxfId="1947" priority="1552" stopIfTrue="1"/>
  </conditionalFormatting>
  <conditionalFormatting sqref="A215">
    <cfRule type="duplicateValues" dxfId="1946" priority="1547" stopIfTrue="1"/>
  </conditionalFormatting>
  <conditionalFormatting sqref="A215">
    <cfRule type="duplicateValues" dxfId="1945" priority="1548" stopIfTrue="1"/>
    <cfRule type="duplicateValues" dxfId="1944" priority="1549" stopIfTrue="1"/>
  </conditionalFormatting>
  <conditionalFormatting sqref="A73">
    <cfRule type="duplicateValues" dxfId="1943" priority="1544" stopIfTrue="1"/>
  </conditionalFormatting>
  <conditionalFormatting sqref="A73">
    <cfRule type="duplicateValues" dxfId="1942" priority="1545" stopIfTrue="1"/>
    <cfRule type="duplicateValues" dxfId="1941" priority="1546" stopIfTrue="1"/>
  </conditionalFormatting>
  <conditionalFormatting sqref="A27:A28">
    <cfRule type="duplicateValues" dxfId="1940" priority="1541" stopIfTrue="1"/>
  </conditionalFormatting>
  <conditionalFormatting sqref="A27:A28">
    <cfRule type="duplicateValues" dxfId="1939" priority="1542" stopIfTrue="1"/>
    <cfRule type="duplicateValues" dxfId="1938" priority="1543" stopIfTrue="1"/>
  </conditionalFormatting>
  <conditionalFormatting sqref="A238:A239">
    <cfRule type="duplicateValues" dxfId="1937" priority="1538" stopIfTrue="1"/>
  </conditionalFormatting>
  <conditionalFormatting sqref="A238:A239">
    <cfRule type="duplicateValues" dxfId="1936" priority="1539" stopIfTrue="1"/>
    <cfRule type="duplicateValues" dxfId="1935" priority="1540" stopIfTrue="1"/>
  </conditionalFormatting>
  <conditionalFormatting sqref="A326">
    <cfRule type="duplicateValues" dxfId="1934" priority="1535" stopIfTrue="1"/>
  </conditionalFormatting>
  <conditionalFormatting sqref="A326">
    <cfRule type="duplicateValues" dxfId="1933" priority="1536" stopIfTrue="1"/>
    <cfRule type="duplicateValues" dxfId="1932" priority="1537" stopIfTrue="1"/>
  </conditionalFormatting>
  <conditionalFormatting sqref="A410">
    <cfRule type="duplicateValues" dxfId="1931" priority="1533" stopIfTrue="1"/>
    <cfRule type="duplicateValues" dxfId="1930" priority="1534" stopIfTrue="1"/>
  </conditionalFormatting>
  <conditionalFormatting sqref="A410">
    <cfRule type="duplicateValues" dxfId="1929" priority="1532" stopIfTrue="1"/>
  </conditionalFormatting>
  <conditionalFormatting sqref="A410">
    <cfRule type="duplicateValues" dxfId="1928" priority="1531" stopIfTrue="1"/>
  </conditionalFormatting>
  <conditionalFormatting sqref="A410">
    <cfRule type="duplicateValues" dxfId="1927" priority="1530" stopIfTrue="1"/>
  </conditionalFormatting>
  <conditionalFormatting sqref="A534">
    <cfRule type="duplicateValues" dxfId="1926" priority="1527" stopIfTrue="1"/>
  </conditionalFormatting>
  <conditionalFormatting sqref="A534">
    <cfRule type="duplicateValues" dxfId="1925" priority="1528" stopIfTrue="1"/>
    <cfRule type="duplicateValues" dxfId="1924" priority="1529" stopIfTrue="1"/>
  </conditionalFormatting>
  <conditionalFormatting sqref="A377">
    <cfRule type="duplicateValues" dxfId="1923" priority="1521" stopIfTrue="1"/>
  </conditionalFormatting>
  <conditionalFormatting sqref="A377">
    <cfRule type="duplicateValues" dxfId="1922" priority="1522" stopIfTrue="1"/>
    <cfRule type="duplicateValues" dxfId="1921" priority="1523" stopIfTrue="1"/>
  </conditionalFormatting>
  <conditionalFormatting sqref="A332">
    <cfRule type="duplicateValues" dxfId="1920" priority="1518" stopIfTrue="1"/>
  </conditionalFormatting>
  <conditionalFormatting sqref="A332">
    <cfRule type="duplicateValues" dxfId="1919" priority="1519" stopIfTrue="1"/>
    <cfRule type="duplicateValues" dxfId="1918" priority="1520" stopIfTrue="1"/>
  </conditionalFormatting>
  <conditionalFormatting sqref="A1120">
    <cfRule type="duplicateValues" dxfId="1917" priority="1515" stopIfTrue="1"/>
  </conditionalFormatting>
  <conditionalFormatting sqref="A1120">
    <cfRule type="duplicateValues" dxfId="1916" priority="1516" stopIfTrue="1"/>
    <cfRule type="duplicateValues" dxfId="1915" priority="1517" stopIfTrue="1"/>
  </conditionalFormatting>
  <conditionalFormatting sqref="A1137">
    <cfRule type="duplicateValues" dxfId="1914" priority="1512" stopIfTrue="1"/>
  </conditionalFormatting>
  <conditionalFormatting sqref="A1137">
    <cfRule type="duplicateValues" dxfId="1913" priority="1513" stopIfTrue="1"/>
    <cfRule type="duplicateValues" dxfId="1912" priority="1514" stopIfTrue="1"/>
  </conditionalFormatting>
  <conditionalFormatting sqref="A1150">
    <cfRule type="duplicateValues" dxfId="1911" priority="1509" stopIfTrue="1"/>
  </conditionalFormatting>
  <conditionalFormatting sqref="A1150">
    <cfRule type="duplicateValues" dxfId="1910" priority="1510" stopIfTrue="1"/>
    <cfRule type="duplicateValues" dxfId="1909" priority="1511" stopIfTrue="1"/>
  </conditionalFormatting>
  <conditionalFormatting sqref="A1176">
    <cfRule type="duplicateValues" dxfId="1908" priority="1506" stopIfTrue="1"/>
  </conditionalFormatting>
  <conditionalFormatting sqref="A1176">
    <cfRule type="duplicateValues" dxfId="1907" priority="1507" stopIfTrue="1"/>
    <cfRule type="duplicateValues" dxfId="1906" priority="1508" stopIfTrue="1"/>
  </conditionalFormatting>
  <conditionalFormatting sqref="A850:A853">
    <cfRule type="duplicateValues" dxfId="1905" priority="1503" stopIfTrue="1"/>
  </conditionalFormatting>
  <conditionalFormatting sqref="A850:A853">
    <cfRule type="duplicateValues" dxfId="1904" priority="1504" stopIfTrue="1"/>
    <cfRule type="duplicateValues" dxfId="1903" priority="1505" stopIfTrue="1"/>
  </conditionalFormatting>
  <conditionalFormatting sqref="A1027">
    <cfRule type="duplicateValues" dxfId="1902" priority="1501" stopIfTrue="1"/>
    <cfRule type="duplicateValues" dxfId="1901" priority="1502" stopIfTrue="1"/>
  </conditionalFormatting>
  <conditionalFormatting sqref="A1027">
    <cfRule type="duplicateValues" dxfId="1900" priority="1500" stopIfTrue="1"/>
  </conditionalFormatting>
  <conditionalFormatting sqref="A1027">
    <cfRule type="duplicateValues" dxfId="1899" priority="1499" stopIfTrue="1"/>
  </conditionalFormatting>
  <conditionalFormatting sqref="A1027">
    <cfRule type="duplicateValues" dxfId="1898" priority="1498" stopIfTrue="1"/>
  </conditionalFormatting>
  <conditionalFormatting sqref="A1038">
    <cfRule type="duplicateValues" dxfId="1897" priority="1496" stopIfTrue="1"/>
    <cfRule type="duplicateValues" dxfId="1896" priority="1497" stopIfTrue="1"/>
  </conditionalFormatting>
  <conditionalFormatting sqref="A1038">
    <cfRule type="duplicateValues" dxfId="1895" priority="1495" stopIfTrue="1"/>
  </conditionalFormatting>
  <conditionalFormatting sqref="A1038">
    <cfRule type="duplicateValues" dxfId="1894" priority="1494" stopIfTrue="1"/>
  </conditionalFormatting>
  <conditionalFormatting sqref="A1038">
    <cfRule type="duplicateValues" dxfId="1893" priority="1493" stopIfTrue="1"/>
  </conditionalFormatting>
  <conditionalFormatting sqref="A1064">
    <cfRule type="duplicateValues" dxfId="1892" priority="1491" stopIfTrue="1"/>
    <cfRule type="duplicateValues" dxfId="1891" priority="1492" stopIfTrue="1"/>
  </conditionalFormatting>
  <conditionalFormatting sqref="A1064">
    <cfRule type="duplicateValues" dxfId="1890" priority="1490" stopIfTrue="1"/>
  </conditionalFormatting>
  <conditionalFormatting sqref="A1064">
    <cfRule type="duplicateValues" dxfId="1889" priority="1489" stopIfTrue="1"/>
  </conditionalFormatting>
  <conditionalFormatting sqref="A1064">
    <cfRule type="duplicateValues" dxfId="1888" priority="1488" stopIfTrue="1"/>
  </conditionalFormatting>
  <conditionalFormatting sqref="A708:A709">
    <cfRule type="duplicateValues" dxfId="1887" priority="1482" stopIfTrue="1"/>
  </conditionalFormatting>
  <conditionalFormatting sqref="A708:A709">
    <cfRule type="duplicateValues" dxfId="1886" priority="1483" stopIfTrue="1"/>
    <cfRule type="duplicateValues" dxfId="1885" priority="1484" stopIfTrue="1"/>
  </conditionalFormatting>
  <conditionalFormatting sqref="A805">
    <cfRule type="duplicateValues" dxfId="1884" priority="1479" stopIfTrue="1"/>
  </conditionalFormatting>
  <conditionalFormatting sqref="A805">
    <cfRule type="duplicateValues" dxfId="1883" priority="1480" stopIfTrue="1"/>
    <cfRule type="duplicateValues" dxfId="1882" priority="1481" stopIfTrue="1"/>
  </conditionalFormatting>
  <conditionalFormatting sqref="A971 A821 A825:A826">
    <cfRule type="duplicateValues" dxfId="1881" priority="152503" stopIfTrue="1"/>
  </conditionalFormatting>
  <conditionalFormatting sqref="A971 A821 A825:A826">
    <cfRule type="duplicateValues" dxfId="1880" priority="152506" stopIfTrue="1"/>
    <cfRule type="duplicateValues" dxfId="1879" priority="152507" stopIfTrue="1"/>
  </conditionalFormatting>
  <conditionalFormatting sqref="A831">
    <cfRule type="duplicateValues" dxfId="1878" priority="1473" stopIfTrue="1"/>
  </conditionalFormatting>
  <conditionalFormatting sqref="A831">
    <cfRule type="duplicateValues" dxfId="1877" priority="1474" stopIfTrue="1"/>
    <cfRule type="duplicateValues" dxfId="1876" priority="1475" stopIfTrue="1"/>
  </conditionalFormatting>
  <conditionalFormatting sqref="A898">
    <cfRule type="duplicateValues" dxfId="1875" priority="1467" stopIfTrue="1"/>
  </conditionalFormatting>
  <conditionalFormatting sqref="A898">
    <cfRule type="duplicateValues" dxfId="1874" priority="1468" stopIfTrue="1"/>
    <cfRule type="duplicateValues" dxfId="1873" priority="1469" stopIfTrue="1"/>
  </conditionalFormatting>
  <conditionalFormatting sqref="A1388">
    <cfRule type="duplicateValues" dxfId="1872" priority="1464" stopIfTrue="1"/>
  </conditionalFormatting>
  <conditionalFormatting sqref="A1388">
    <cfRule type="duplicateValues" dxfId="1871" priority="1465" stopIfTrue="1"/>
    <cfRule type="duplicateValues" dxfId="1870" priority="1466" stopIfTrue="1"/>
  </conditionalFormatting>
  <conditionalFormatting sqref="A914">
    <cfRule type="duplicateValues" dxfId="1869" priority="1461" stopIfTrue="1"/>
  </conditionalFormatting>
  <conditionalFormatting sqref="A914">
    <cfRule type="duplicateValues" dxfId="1868" priority="1462" stopIfTrue="1"/>
    <cfRule type="duplicateValues" dxfId="1867" priority="1463" stopIfTrue="1"/>
  </conditionalFormatting>
  <conditionalFormatting sqref="A1238">
    <cfRule type="duplicateValues" dxfId="1866" priority="1458" stopIfTrue="1"/>
  </conditionalFormatting>
  <conditionalFormatting sqref="A1238">
    <cfRule type="duplicateValues" dxfId="1865" priority="1459" stopIfTrue="1"/>
    <cfRule type="duplicateValues" dxfId="1864" priority="1460" stopIfTrue="1"/>
  </conditionalFormatting>
  <conditionalFormatting sqref="A1373">
    <cfRule type="duplicateValues" dxfId="1863" priority="1455" stopIfTrue="1"/>
  </conditionalFormatting>
  <conditionalFormatting sqref="A1373">
    <cfRule type="duplicateValues" dxfId="1862" priority="1456" stopIfTrue="1"/>
    <cfRule type="duplicateValues" dxfId="1861" priority="1457" stopIfTrue="1"/>
  </conditionalFormatting>
  <conditionalFormatting sqref="A1001">
    <cfRule type="duplicateValues" dxfId="1860" priority="1452" stopIfTrue="1"/>
  </conditionalFormatting>
  <conditionalFormatting sqref="A1001">
    <cfRule type="duplicateValues" dxfId="1859" priority="1453" stopIfTrue="1"/>
    <cfRule type="duplicateValues" dxfId="1858" priority="1454" stopIfTrue="1"/>
  </conditionalFormatting>
  <conditionalFormatting sqref="A784">
    <cfRule type="duplicateValues" dxfId="1857" priority="1449" stopIfTrue="1"/>
  </conditionalFormatting>
  <conditionalFormatting sqref="A784">
    <cfRule type="duplicateValues" dxfId="1856" priority="1450" stopIfTrue="1"/>
    <cfRule type="duplicateValues" dxfId="1855" priority="1451" stopIfTrue="1"/>
  </conditionalFormatting>
  <conditionalFormatting sqref="A1072">
    <cfRule type="duplicateValues" dxfId="1854" priority="1446" stopIfTrue="1"/>
  </conditionalFormatting>
  <conditionalFormatting sqref="A1072">
    <cfRule type="duplicateValues" dxfId="1853" priority="1447" stopIfTrue="1"/>
    <cfRule type="duplicateValues" dxfId="1852" priority="1448" stopIfTrue="1"/>
  </conditionalFormatting>
  <conditionalFormatting sqref="A910">
    <cfRule type="duplicateValues" dxfId="1851" priority="1443" stopIfTrue="1"/>
  </conditionalFormatting>
  <conditionalFormatting sqref="A910">
    <cfRule type="duplicateValues" dxfId="1850" priority="1444" stopIfTrue="1"/>
    <cfRule type="duplicateValues" dxfId="1849" priority="1445" stopIfTrue="1"/>
  </conditionalFormatting>
  <conditionalFormatting sqref="A1179">
    <cfRule type="duplicateValues" dxfId="1848" priority="1440" stopIfTrue="1"/>
  </conditionalFormatting>
  <conditionalFormatting sqref="A1179">
    <cfRule type="duplicateValues" dxfId="1847" priority="1441" stopIfTrue="1"/>
    <cfRule type="duplicateValues" dxfId="1846" priority="1442" stopIfTrue="1"/>
  </conditionalFormatting>
  <conditionalFormatting sqref="A1275">
    <cfRule type="duplicateValues" dxfId="1845" priority="1437" stopIfTrue="1"/>
  </conditionalFormatting>
  <conditionalFormatting sqref="A1275">
    <cfRule type="duplicateValues" dxfId="1844" priority="1438" stopIfTrue="1"/>
    <cfRule type="duplicateValues" dxfId="1843" priority="1439" stopIfTrue="1"/>
  </conditionalFormatting>
  <conditionalFormatting sqref="A1424 A1259">
    <cfRule type="duplicateValues" dxfId="1842" priority="1431" stopIfTrue="1"/>
  </conditionalFormatting>
  <conditionalFormatting sqref="A1424 A1259">
    <cfRule type="duplicateValues" dxfId="1841" priority="1432" stopIfTrue="1"/>
    <cfRule type="duplicateValues" dxfId="1840" priority="1433" stopIfTrue="1"/>
  </conditionalFormatting>
  <conditionalFormatting sqref="A1264">
    <cfRule type="duplicateValues" dxfId="1839" priority="1428" stopIfTrue="1"/>
  </conditionalFormatting>
  <conditionalFormatting sqref="A1264">
    <cfRule type="duplicateValues" dxfId="1838" priority="1429" stopIfTrue="1"/>
    <cfRule type="duplicateValues" dxfId="1837" priority="1430" stopIfTrue="1"/>
  </conditionalFormatting>
  <conditionalFormatting sqref="A1258">
    <cfRule type="duplicateValues" dxfId="1836" priority="1425" stopIfTrue="1"/>
  </conditionalFormatting>
  <conditionalFormatting sqref="A1258">
    <cfRule type="duplicateValues" dxfId="1835" priority="1426" stopIfTrue="1"/>
    <cfRule type="duplicateValues" dxfId="1834" priority="1427" stopIfTrue="1"/>
  </conditionalFormatting>
  <conditionalFormatting sqref="A1489">
    <cfRule type="duplicateValues" dxfId="1833" priority="1419" stopIfTrue="1"/>
  </conditionalFormatting>
  <conditionalFormatting sqref="A1489">
    <cfRule type="duplicateValues" dxfId="1832" priority="1420" stopIfTrue="1"/>
    <cfRule type="duplicateValues" dxfId="1831" priority="1421" stopIfTrue="1"/>
  </conditionalFormatting>
  <conditionalFormatting sqref="A363:A364">
    <cfRule type="duplicateValues" dxfId="1830" priority="152762" stopIfTrue="1"/>
    <cfRule type="duplicateValues" dxfId="1829" priority="152763" stopIfTrue="1"/>
  </conditionalFormatting>
  <conditionalFormatting sqref="A363:A364">
    <cfRule type="duplicateValues" dxfId="1828" priority="152766" stopIfTrue="1"/>
  </conditionalFormatting>
  <conditionalFormatting sqref="A869:A877">
    <cfRule type="duplicateValues" dxfId="1827" priority="154356" stopIfTrue="1"/>
    <cfRule type="duplicateValues" dxfId="1826" priority="154357" stopIfTrue="1"/>
  </conditionalFormatting>
  <conditionalFormatting sqref="A869:A877">
    <cfRule type="duplicateValues" dxfId="1825" priority="154360" stopIfTrue="1"/>
  </conditionalFormatting>
  <conditionalFormatting sqref="A1225">
    <cfRule type="duplicateValues" dxfId="1824" priority="154380" stopIfTrue="1"/>
    <cfRule type="duplicateValues" dxfId="1823" priority="154381" stopIfTrue="1"/>
  </conditionalFormatting>
  <conditionalFormatting sqref="A1225">
    <cfRule type="duplicateValues" dxfId="1822" priority="154382" stopIfTrue="1"/>
  </conditionalFormatting>
  <conditionalFormatting sqref="A1160">
    <cfRule type="duplicateValues" dxfId="1821" priority="155182" stopIfTrue="1"/>
    <cfRule type="duplicateValues" dxfId="1820" priority="155183" stopIfTrue="1"/>
  </conditionalFormatting>
  <conditionalFormatting sqref="A1160">
    <cfRule type="duplicateValues" dxfId="1819" priority="155184" stopIfTrue="1"/>
  </conditionalFormatting>
  <conditionalFormatting sqref="A1024">
    <cfRule type="duplicateValues" dxfId="1818" priority="155373" stopIfTrue="1"/>
    <cfRule type="duplicateValues" dxfId="1817" priority="155374" stopIfTrue="1"/>
  </conditionalFormatting>
  <conditionalFormatting sqref="A1024">
    <cfRule type="duplicateValues" dxfId="1816" priority="155375" stopIfTrue="1"/>
  </conditionalFormatting>
  <conditionalFormatting sqref="A988:A989 A973:A977">
    <cfRule type="duplicateValues" dxfId="1815" priority="155825" stopIfTrue="1"/>
    <cfRule type="duplicateValues" dxfId="1814" priority="155826" stopIfTrue="1"/>
  </conditionalFormatting>
  <conditionalFormatting sqref="A988:A989 A973:A977">
    <cfRule type="duplicateValues" dxfId="1813" priority="155831" stopIfTrue="1"/>
  </conditionalFormatting>
  <conditionalFormatting sqref="A2164:A2165">
    <cfRule type="duplicateValues" dxfId="1812" priority="155907" stopIfTrue="1"/>
    <cfRule type="duplicateValues" dxfId="1811" priority="155908" stopIfTrue="1"/>
  </conditionalFormatting>
  <conditionalFormatting sqref="A2164:A2165">
    <cfRule type="duplicateValues" dxfId="1810" priority="155909" stopIfTrue="1"/>
  </conditionalFormatting>
  <conditionalFormatting sqref="A1732">
    <cfRule type="duplicateValues" dxfId="1809" priority="1414" stopIfTrue="1"/>
    <cfRule type="duplicateValues" dxfId="1808" priority="1415" stopIfTrue="1"/>
  </conditionalFormatting>
  <conditionalFormatting sqref="A1732">
    <cfRule type="duplicateValues" dxfId="1807" priority="1413" stopIfTrue="1"/>
  </conditionalFormatting>
  <conditionalFormatting sqref="A1881">
    <cfRule type="duplicateValues" dxfId="1806" priority="1411" stopIfTrue="1"/>
    <cfRule type="duplicateValues" dxfId="1805" priority="1412" stopIfTrue="1"/>
  </conditionalFormatting>
  <conditionalFormatting sqref="A1881">
    <cfRule type="duplicateValues" dxfId="1804" priority="1410" stopIfTrue="1"/>
  </conditionalFormatting>
  <conditionalFormatting sqref="N1881:O1881">
    <cfRule type="duplicateValues" dxfId="1803" priority="1408" stopIfTrue="1"/>
    <cfRule type="duplicateValues" dxfId="1802" priority="1409" stopIfTrue="1"/>
  </conditionalFormatting>
  <conditionalFormatting sqref="N1881:O1881">
    <cfRule type="duplicateValues" dxfId="1801" priority="1407" stopIfTrue="1"/>
  </conditionalFormatting>
  <conditionalFormatting sqref="A1884:B1884">
    <cfRule type="duplicateValues" dxfId="1800" priority="1401" stopIfTrue="1"/>
    <cfRule type="duplicateValues" dxfId="1799" priority="1402" stopIfTrue="1"/>
  </conditionalFormatting>
  <conditionalFormatting sqref="A1884:B1884">
    <cfRule type="duplicateValues" dxfId="1798" priority="1403" stopIfTrue="1"/>
  </conditionalFormatting>
  <conditionalFormatting sqref="O1884">
    <cfRule type="duplicateValues" dxfId="1797" priority="1404" stopIfTrue="1"/>
    <cfRule type="duplicateValues" dxfId="1796" priority="1405" stopIfTrue="1"/>
  </conditionalFormatting>
  <conditionalFormatting sqref="O1884">
    <cfRule type="duplicateValues" dxfId="1795" priority="1406" stopIfTrue="1"/>
  </conditionalFormatting>
  <conditionalFormatting sqref="A2371">
    <cfRule type="duplicateValues" dxfId="1794" priority="1398" stopIfTrue="1"/>
  </conditionalFormatting>
  <conditionalFormatting sqref="A2371">
    <cfRule type="duplicateValues" dxfId="1793" priority="1399" stopIfTrue="1"/>
    <cfRule type="duplicateValues" dxfId="1792" priority="1400" stopIfTrue="1"/>
  </conditionalFormatting>
  <conditionalFormatting sqref="A2261">
    <cfRule type="duplicateValues" dxfId="1791" priority="1395" stopIfTrue="1"/>
  </conditionalFormatting>
  <conditionalFormatting sqref="A2261">
    <cfRule type="duplicateValues" dxfId="1790" priority="1396" stopIfTrue="1"/>
    <cfRule type="duplicateValues" dxfId="1789" priority="1397" stopIfTrue="1"/>
  </conditionalFormatting>
  <conditionalFormatting sqref="A2243">
    <cfRule type="duplicateValues" dxfId="1788" priority="1392" stopIfTrue="1"/>
  </conditionalFormatting>
  <conditionalFormatting sqref="A2243">
    <cfRule type="duplicateValues" dxfId="1787" priority="1393" stopIfTrue="1"/>
    <cfRule type="duplicateValues" dxfId="1786" priority="1394" stopIfTrue="1"/>
  </conditionalFormatting>
  <conditionalFormatting sqref="A2217">
    <cfRule type="duplicateValues" dxfId="1785" priority="1389" stopIfTrue="1"/>
  </conditionalFormatting>
  <conditionalFormatting sqref="A2217">
    <cfRule type="duplicateValues" dxfId="1784" priority="1390" stopIfTrue="1"/>
    <cfRule type="duplicateValues" dxfId="1783" priority="1391" stopIfTrue="1"/>
  </conditionalFormatting>
  <conditionalFormatting sqref="A2211">
    <cfRule type="duplicateValues" dxfId="1782" priority="1386" stopIfTrue="1"/>
  </conditionalFormatting>
  <conditionalFormatting sqref="A2211">
    <cfRule type="duplicateValues" dxfId="1781" priority="1387" stopIfTrue="1"/>
    <cfRule type="duplicateValues" dxfId="1780" priority="1388" stopIfTrue="1"/>
  </conditionalFormatting>
  <conditionalFormatting sqref="A2258">
    <cfRule type="duplicateValues" dxfId="1779" priority="1383" stopIfTrue="1"/>
  </conditionalFormatting>
  <conditionalFormatting sqref="A2258">
    <cfRule type="duplicateValues" dxfId="1778" priority="1384" stopIfTrue="1"/>
    <cfRule type="duplicateValues" dxfId="1777" priority="1385" stopIfTrue="1"/>
  </conditionalFormatting>
  <conditionalFormatting sqref="A2198">
    <cfRule type="duplicateValues" dxfId="1776" priority="1380" stopIfTrue="1"/>
  </conditionalFormatting>
  <conditionalFormatting sqref="A2198">
    <cfRule type="duplicateValues" dxfId="1775" priority="1381" stopIfTrue="1"/>
    <cfRule type="duplicateValues" dxfId="1774" priority="1382" stopIfTrue="1"/>
  </conditionalFormatting>
  <conditionalFormatting sqref="O2198">
    <cfRule type="duplicateValues" dxfId="1773" priority="1377" stopIfTrue="1"/>
  </conditionalFormatting>
  <conditionalFormatting sqref="O2198">
    <cfRule type="duplicateValues" dxfId="1772" priority="1378" stopIfTrue="1"/>
    <cfRule type="duplicateValues" dxfId="1771" priority="1379" stopIfTrue="1"/>
  </conditionalFormatting>
  <conditionalFormatting sqref="B2198">
    <cfRule type="duplicateValues" dxfId="1770" priority="1374" stopIfTrue="1"/>
  </conditionalFormatting>
  <conditionalFormatting sqref="B2198">
    <cfRule type="duplicateValues" dxfId="1769" priority="1375" stopIfTrue="1"/>
    <cfRule type="duplicateValues" dxfId="1768" priority="1376" stopIfTrue="1"/>
  </conditionalFormatting>
  <conditionalFormatting sqref="A2201">
    <cfRule type="duplicateValues" dxfId="1767" priority="1371" stopIfTrue="1"/>
  </conditionalFormatting>
  <conditionalFormatting sqref="A2201">
    <cfRule type="duplicateValues" dxfId="1766" priority="1372" stopIfTrue="1"/>
    <cfRule type="duplicateValues" dxfId="1765" priority="1373" stopIfTrue="1"/>
  </conditionalFormatting>
  <conditionalFormatting sqref="B2201">
    <cfRule type="duplicateValues" dxfId="1764" priority="1368" stopIfTrue="1"/>
  </conditionalFormatting>
  <conditionalFormatting sqref="B2201">
    <cfRule type="duplicateValues" dxfId="1763" priority="1369" stopIfTrue="1"/>
    <cfRule type="duplicateValues" dxfId="1762" priority="1370" stopIfTrue="1"/>
  </conditionalFormatting>
  <conditionalFormatting sqref="A2062">
    <cfRule type="duplicateValues" dxfId="1761" priority="1360" stopIfTrue="1"/>
    <cfRule type="duplicateValues" dxfId="1760" priority="1361" stopIfTrue="1"/>
  </conditionalFormatting>
  <conditionalFormatting sqref="A2062">
    <cfRule type="duplicateValues" dxfId="1759" priority="1359" stopIfTrue="1"/>
  </conditionalFormatting>
  <conditionalFormatting sqref="O2062">
    <cfRule type="duplicateValues" dxfId="1758" priority="1357" stopIfTrue="1"/>
    <cfRule type="duplicateValues" dxfId="1757" priority="1358" stopIfTrue="1"/>
  </conditionalFormatting>
  <conditionalFormatting sqref="O2062">
    <cfRule type="duplicateValues" dxfId="1756" priority="1356" stopIfTrue="1"/>
  </conditionalFormatting>
  <conditionalFormatting sqref="A2085">
    <cfRule type="duplicateValues" dxfId="1755" priority="1350" stopIfTrue="1"/>
    <cfRule type="duplicateValues" dxfId="1754" priority="1351" stopIfTrue="1"/>
  </conditionalFormatting>
  <conditionalFormatting sqref="A2085">
    <cfRule type="duplicateValues" dxfId="1753" priority="1352" stopIfTrue="1"/>
  </conditionalFormatting>
  <conditionalFormatting sqref="O2085">
    <cfRule type="duplicateValues" dxfId="1752" priority="1353" stopIfTrue="1"/>
    <cfRule type="duplicateValues" dxfId="1751" priority="1354" stopIfTrue="1"/>
  </conditionalFormatting>
  <conditionalFormatting sqref="O2085">
    <cfRule type="duplicateValues" dxfId="1750" priority="1355" stopIfTrue="1"/>
  </conditionalFormatting>
  <conditionalFormatting sqref="B1828">
    <cfRule type="duplicateValues" dxfId="1749" priority="1344" stopIfTrue="1"/>
  </conditionalFormatting>
  <conditionalFormatting sqref="B1828">
    <cfRule type="duplicateValues" dxfId="1748" priority="1345" stopIfTrue="1"/>
    <cfRule type="duplicateValues" dxfId="1747" priority="1346" stopIfTrue="1"/>
  </conditionalFormatting>
  <conditionalFormatting sqref="A2182">
    <cfRule type="duplicateValues" dxfId="1746" priority="1339" stopIfTrue="1"/>
    <cfRule type="duplicateValues" dxfId="1745" priority="1340" stopIfTrue="1"/>
  </conditionalFormatting>
  <conditionalFormatting sqref="A2182">
    <cfRule type="duplicateValues" dxfId="1744" priority="1338" stopIfTrue="1"/>
  </conditionalFormatting>
  <conditionalFormatting sqref="A1814">
    <cfRule type="duplicateValues" dxfId="1743" priority="1335" stopIfTrue="1"/>
    <cfRule type="duplicateValues" dxfId="1742" priority="1336" stopIfTrue="1"/>
  </conditionalFormatting>
  <conditionalFormatting sqref="A1814">
    <cfRule type="duplicateValues" dxfId="1741" priority="1337" stopIfTrue="1"/>
  </conditionalFormatting>
  <conditionalFormatting sqref="A1795">
    <cfRule type="duplicateValues" dxfId="1740" priority="1332" stopIfTrue="1"/>
    <cfRule type="duplicateValues" dxfId="1739" priority="1333" stopIfTrue="1"/>
  </conditionalFormatting>
  <conditionalFormatting sqref="A1795">
    <cfRule type="duplicateValues" dxfId="1738" priority="1334" stopIfTrue="1"/>
  </conditionalFormatting>
  <conditionalFormatting sqref="A1760">
    <cfRule type="duplicateValues" dxfId="1737" priority="1329" stopIfTrue="1"/>
    <cfRule type="duplicateValues" dxfId="1736" priority="1330" stopIfTrue="1"/>
  </conditionalFormatting>
  <conditionalFormatting sqref="A1760">
    <cfRule type="duplicateValues" dxfId="1735" priority="1331" stopIfTrue="1"/>
  </conditionalFormatting>
  <conditionalFormatting sqref="A1619:A1620">
    <cfRule type="duplicateValues" dxfId="1734" priority="1326" stopIfTrue="1"/>
    <cfRule type="duplicateValues" dxfId="1733" priority="1327" stopIfTrue="1"/>
  </conditionalFormatting>
  <conditionalFormatting sqref="A1619:A1620">
    <cfRule type="duplicateValues" dxfId="1732" priority="1328" stopIfTrue="1"/>
  </conditionalFormatting>
  <conditionalFormatting sqref="A1696">
    <cfRule type="duplicateValues" dxfId="1731" priority="1323" stopIfTrue="1"/>
    <cfRule type="duplicateValues" dxfId="1730" priority="1324" stopIfTrue="1"/>
  </conditionalFormatting>
  <conditionalFormatting sqref="A1696">
    <cfRule type="duplicateValues" dxfId="1729" priority="1325" stopIfTrue="1"/>
  </conditionalFormatting>
  <conditionalFormatting sqref="A1683">
    <cfRule type="duplicateValues" dxfId="1728" priority="1320" stopIfTrue="1"/>
    <cfRule type="duplicateValues" dxfId="1727" priority="1321" stopIfTrue="1"/>
  </conditionalFormatting>
  <conditionalFormatting sqref="A1683">
    <cfRule type="duplicateValues" dxfId="1726" priority="1322" stopIfTrue="1"/>
  </conditionalFormatting>
  <conditionalFormatting sqref="A1659">
    <cfRule type="duplicateValues" dxfId="1725" priority="1317" stopIfTrue="1"/>
    <cfRule type="duplicateValues" dxfId="1724" priority="1318" stopIfTrue="1"/>
  </conditionalFormatting>
  <conditionalFormatting sqref="A1659">
    <cfRule type="duplicateValues" dxfId="1723" priority="1319" stopIfTrue="1"/>
  </conditionalFormatting>
  <conditionalFormatting sqref="B1659">
    <cfRule type="duplicateValues" dxfId="1722" priority="1314" stopIfTrue="1"/>
    <cfRule type="duplicateValues" dxfId="1721" priority="1315" stopIfTrue="1"/>
  </conditionalFormatting>
  <conditionalFormatting sqref="B1659">
    <cfRule type="duplicateValues" dxfId="1720" priority="1316" stopIfTrue="1"/>
  </conditionalFormatting>
  <conditionalFormatting sqref="A1712">
    <cfRule type="duplicateValues" dxfId="1719" priority="1311" stopIfTrue="1"/>
    <cfRule type="duplicateValues" dxfId="1718" priority="1312" stopIfTrue="1"/>
  </conditionalFormatting>
  <conditionalFormatting sqref="A1712">
    <cfRule type="duplicateValues" dxfId="1717" priority="1313" stopIfTrue="1"/>
  </conditionalFormatting>
  <conditionalFormatting sqref="A217">
    <cfRule type="duplicateValues" dxfId="1716" priority="1309" stopIfTrue="1"/>
    <cfRule type="duplicateValues" dxfId="1715" priority="1310" stopIfTrue="1"/>
  </conditionalFormatting>
  <conditionalFormatting sqref="A217">
    <cfRule type="duplicateValues" dxfId="1714" priority="1308" stopIfTrue="1"/>
  </conditionalFormatting>
  <conditionalFormatting sqref="A217">
    <cfRule type="duplicateValues" dxfId="1713" priority="1307" stopIfTrue="1"/>
  </conditionalFormatting>
  <conditionalFormatting sqref="A217">
    <cfRule type="duplicateValues" dxfId="1712" priority="1306" stopIfTrue="1"/>
  </conditionalFormatting>
  <conditionalFormatting sqref="A1114 A1091">
    <cfRule type="duplicateValues" dxfId="1711" priority="1303" stopIfTrue="1"/>
    <cfRule type="duplicateValues" dxfId="1710" priority="1304" stopIfTrue="1"/>
  </conditionalFormatting>
  <conditionalFormatting sqref="A1114 A1091">
    <cfRule type="duplicateValues" dxfId="1709" priority="1305" stopIfTrue="1"/>
  </conditionalFormatting>
  <conditionalFormatting sqref="A1148">
    <cfRule type="duplicateValues" dxfId="1708" priority="1300" stopIfTrue="1"/>
    <cfRule type="duplicateValues" dxfId="1707" priority="1301" stopIfTrue="1"/>
  </conditionalFormatting>
  <conditionalFormatting sqref="A1148">
    <cfRule type="duplicateValues" dxfId="1706" priority="1302" stopIfTrue="1"/>
  </conditionalFormatting>
  <conditionalFormatting sqref="A1145">
    <cfRule type="duplicateValues" dxfId="1705" priority="1297" stopIfTrue="1"/>
    <cfRule type="duplicateValues" dxfId="1704" priority="1298" stopIfTrue="1"/>
  </conditionalFormatting>
  <conditionalFormatting sqref="A1145">
    <cfRule type="duplicateValues" dxfId="1703" priority="1299" stopIfTrue="1"/>
  </conditionalFormatting>
  <conditionalFormatting sqref="A1177">
    <cfRule type="duplicateValues" dxfId="1702" priority="1294" stopIfTrue="1"/>
    <cfRule type="duplicateValues" dxfId="1701" priority="1295" stopIfTrue="1"/>
  </conditionalFormatting>
  <conditionalFormatting sqref="A1177">
    <cfRule type="duplicateValues" dxfId="1700" priority="1296" stopIfTrue="1"/>
  </conditionalFormatting>
  <conditionalFormatting sqref="A470">
    <cfRule type="duplicateValues" dxfId="1699" priority="1288" stopIfTrue="1"/>
    <cfRule type="duplicateValues" dxfId="1698" priority="1289" stopIfTrue="1"/>
  </conditionalFormatting>
  <conditionalFormatting sqref="A470">
    <cfRule type="duplicateValues" dxfId="1697" priority="1290" stopIfTrue="1"/>
  </conditionalFormatting>
  <conditionalFormatting sqref="A471">
    <cfRule type="duplicateValues" dxfId="1696" priority="1285" stopIfTrue="1"/>
    <cfRule type="duplicateValues" dxfId="1695" priority="1286" stopIfTrue="1"/>
  </conditionalFormatting>
  <conditionalFormatting sqref="A471">
    <cfRule type="duplicateValues" dxfId="1694" priority="1287" stopIfTrue="1"/>
  </conditionalFormatting>
  <conditionalFormatting sqref="A427:A428">
    <cfRule type="duplicateValues" dxfId="1693" priority="1282" stopIfTrue="1"/>
    <cfRule type="duplicateValues" dxfId="1692" priority="1283" stopIfTrue="1"/>
  </conditionalFormatting>
  <conditionalFormatting sqref="A427:A428">
    <cfRule type="duplicateValues" dxfId="1691" priority="1284" stopIfTrue="1"/>
  </conditionalFormatting>
  <conditionalFormatting sqref="A532:A533">
    <cfRule type="duplicateValues" dxfId="1690" priority="1279" stopIfTrue="1"/>
    <cfRule type="duplicateValues" dxfId="1689" priority="1280" stopIfTrue="1"/>
  </conditionalFormatting>
  <conditionalFormatting sqref="A532:A533">
    <cfRule type="duplicateValues" dxfId="1688" priority="1281" stopIfTrue="1"/>
  </conditionalFormatting>
  <conditionalFormatting sqref="A38">
    <cfRule type="duplicateValues" dxfId="1687" priority="1276" stopIfTrue="1"/>
    <cfRule type="duplicateValues" dxfId="1686" priority="1277" stopIfTrue="1"/>
  </conditionalFormatting>
  <conditionalFormatting sqref="A38">
    <cfRule type="duplicateValues" dxfId="1685" priority="1278" stopIfTrue="1"/>
  </conditionalFormatting>
  <conditionalFormatting sqref="A74">
    <cfRule type="duplicateValues" dxfId="1684" priority="1273" stopIfTrue="1"/>
    <cfRule type="duplicateValues" dxfId="1683" priority="1274" stopIfTrue="1"/>
  </conditionalFormatting>
  <conditionalFormatting sqref="A74">
    <cfRule type="duplicateValues" dxfId="1682" priority="1275" stopIfTrue="1"/>
  </conditionalFormatting>
  <conditionalFormatting sqref="A179">
    <cfRule type="duplicateValues" dxfId="1681" priority="1267" stopIfTrue="1"/>
    <cfRule type="duplicateValues" dxfId="1680" priority="1268" stopIfTrue="1"/>
  </conditionalFormatting>
  <conditionalFormatting sqref="A179">
    <cfRule type="duplicateValues" dxfId="1679" priority="1269" stopIfTrue="1"/>
  </conditionalFormatting>
  <conditionalFormatting sqref="A378 A334">
    <cfRule type="duplicateValues" dxfId="1678" priority="157203" stopIfTrue="1"/>
  </conditionalFormatting>
  <conditionalFormatting sqref="A378 A334">
    <cfRule type="duplicateValues" dxfId="1677" priority="157205" stopIfTrue="1"/>
    <cfRule type="duplicateValues" dxfId="1676" priority="157206" stopIfTrue="1"/>
  </conditionalFormatting>
  <conditionalFormatting sqref="A380:A381">
    <cfRule type="duplicateValues" dxfId="1675" priority="1264" stopIfTrue="1"/>
    <cfRule type="duplicateValues" dxfId="1674" priority="1265" stopIfTrue="1"/>
  </conditionalFormatting>
  <conditionalFormatting sqref="A380:A381">
    <cfRule type="duplicateValues" dxfId="1673" priority="1266" stopIfTrue="1"/>
  </conditionalFormatting>
  <conditionalFormatting sqref="A379">
    <cfRule type="duplicateValues" dxfId="1672" priority="1261" stopIfTrue="1"/>
    <cfRule type="duplicateValues" dxfId="1671" priority="1262" stopIfTrue="1"/>
  </conditionalFormatting>
  <conditionalFormatting sqref="A379">
    <cfRule type="duplicateValues" dxfId="1670" priority="1263" stopIfTrue="1"/>
  </conditionalFormatting>
  <conditionalFormatting sqref="A1232">
    <cfRule type="duplicateValues" dxfId="1669" priority="1258" stopIfTrue="1"/>
    <cfRule type="duplicateValues" dxfId="1668" priority="1259" stopIfTrue="1"/>
  </conditionalFormatting>
  <conditionalFormatting sqref="A1232">
    <cfRule type="duplicateValues" dxfId="1667" priority="1260" stopIfTrue="1"/>
  </conditionalFormatting>
  <conditionalFormatting sqref="A1313">
    <cfRule type="duplicateValues" dxfId="1666" priority="1255" stopIfTrue="1"/>
    <cfRule type="duplicateValues" dxfId="1665" priority="1256" stopIfTrue="1"/>
  </conditionalFormatting>
  <conditionalFormatting sqref="A1313">
    <cfRule type="duplicateValues" dxfId="1664" priority="1257" stopIfTrue="1"/>
  </conditionalFormatting>
  <conditionalFormatting sqref="A1260">
    <cfRule type="duplicateValues" dxfId="1663" priority="1252" stopIfTrue="1"/>
    <cfRule type="duplicateValues" dxfId="1662" priority="1253" stopIfTrue="1"/>
  </conditionalFormatting>
  <conditionalFormatting sqref="A1260">
    <cfRule type="duplicateValues" dxfId="1661" priority="1254" stopIfTrue="1"/>
  </conditionalFormatting>
  <conditionalFormatting sqref="A1263">
    <cfRule type="duplicateValues" dxfId="1660" priority="1249" stopIfTrue="1"/>
    <cfRule type="duplicateValues" dxfId="1659" priority="1250" stopIfTrue="1"/>
  </conditionalFormatting>
  <conditionalFormatting sqref="A1263">
    <cfRule type="duplicateValues" dxfId="1658" priority="1251" stopIfTrue="1"/>
  </conditionalFormatting>
  <conditionalFormatting sqref="A1085">
    <cfRule type="duplicateValues" dxfId="1657" priority="1246" stopIfTrue="1"/>
    <cfRule type="duplicateValues" dxfId="1656" priority="1247" stopIfTrue="1"/>
  </conditionalFormatting>
  <conditionalFormatting sqref="A1085">
    <cfRule type="duplicateValues" dxfId="1655" priority="1248" stopIfTrue="1"/>
  </conditionalFormatting>
  <conditionalFormatting sqref="A809:A810">
    <cfRule type="duplicateValues" dxfId="1654" priority="1243" stopIfTrue="1"/>
    <cfRule type="duplicateValues" dxfId="1653" priority="1244" stopIfTrue="1"/>
  </conditionalFormatting>
  <conditionalFormatting sqref="A809:A810">
    <cfRule type="duplicateValues" dxfId="1652" priority="1245" stopIfTrue="1"/>
  </conditionalFormatting>
  <conditionalFormatting sqref="A958">
    <cfRule type="duplicateValues" dxfId="1651" priority="1240" stopIfTrue="1"/>
    <cfRule type="duplicateValues" dxfId="1650" priority="1241" stopIfTrue="1"/>
  </conditionalFormatting>
  <conditionalFormatting sqref="A958">
    <cfRule type="duplicateValues" dxfId="1649" priority="1242" stopIfTrue="1"/>
  </conditionalFormatting>
  <conditionalFormatting sqref="A1326">
    <cfRule type="duplicateValues" dxfId="1648" priority="1237" stopIfTrue="1"/>
    <cfRule type="duplicateValues" dxfId="1647" priority="1238" stopIfTrue="1"/>
  </conditionalFormatting>
  <conditionalFormatting sqref="A1326">
    <cfRule type="duplicateValues" dxfId="1646" priority="1239" stopIfTrue="1"/>
  </conditionalFormatting>
  <conditionalFormatting sqref="A1349">
    <cfRule type="duplicateValues" dxfId="1645" priority="1234" stopIfTrue="1"/>
    <cfRule type="duplicateValues" dxfId="1644" priority="1235" stopIfTrue="1"/>
  </conditionalFormatting>
  <conditionalFormatting sqref="A1349">
    <cfRule type="duplicateValues" dxfId="1643" priority="1236" stopIfTrue="1"/>
  </conditionalFormatting>
  <conditionalFormatting sqref="A1266">
    <cfRule type="duplicateValues" dxfId="1642" priority="1231" stopIfTrue="1"/>
    <cfRule type="duplicateValues" dxfId="1641" priority="1232" stopIfTrue="1"/>
  </conditionalFormatting>
  <conditionalFormatting sqref="A1266">
    <cfRule type="duplicateValues" dxfId="1640" priority="1233" stopIfTrue="1"/>
  </conditionalFormatting>
  <conditionalFormatting sqref="A1485">
    <cfRule type="duplicateValues" dxfId="1639" priority="1228" stopIfTrue="1"/>
    <cfRule type="duplicateValues" dxfId="1638" priority="1229" stopIfTrue="1"/>
  </conditionalFormatting>
  <conditionalFormatting sqref="A1485">
    <cfRule type="duplicateValues" dxfId="1637" priority="1230" stopIfTrue="1"/>
  </conditionalFormatting>
  <conditionalFormatting sqref="A1528">
    <cfRule type="duplicateValues" dxfId="1636" priority="1225" stopIfTrue="1"/>
    <cfRule type="duplicateValues" dxfId="1635" priority="1226" stopIfTrue="1"/>
  </conditionalFormatting>
  <conditionalFormatting sqref="A1528">
    <cfRule type="duplicateValues" dxfId="1634" priority="1227" stopIfTrue="1"/>
  </conditionalFormatting>
  <conditionalFormatting sqref="A1504">
    <cfRule type="duplicateValues" dxfId="1633" priority="1222" stopIfTrue="1"/>
    <cfRule type="duplicateValues" dxfId="1632" priority="1223" stopIfTrue="1"/>
  </conditionalFormatting>
  <conditionalFormatting sqref="A1504">
    <cfRule type="duplicateValues" dxfId="1631" priority="1224" stopIfTrue="1"/>
  </conditionalFormatting>
  <conditionalFormatting sqref="A2304">
    <cfRule type="duplicateValues" dxfId="1630" priority="157225" stopIfTrue="1"/>
    <cfRule type="duplicateValues" dxfId="1629" priority="157226" stopIfTrue="1"/>
  </conditionalFormatting>
  <conditionalFormatting sqref="A2304">
    <cfRule type="duplicateValues" dxfId="1628" priority="157227" stopIfTrue="1"/>
  </conditionalFormatting>
  <conditionalFormatting sqref="A82:A83">
    <cfRule type="duplicateValues" dxfId="1627" priority="158092" stopIfTrue="1"/>
    <cfRule type="duplicateValues" dxfId="1626" priority="158093" stopIfTrue="1"/>
  </conditionalFormatting>
  <conditionalFormatting sqref="A82:A83">
    <cfRule type="duplicateValues" dxfId="1625" priority="158094" stopIfTrue="1"/>
  </conditionalFormatting>
  <conditionalFormatting sqref="A93:A95 A81">
    <cfRule type="duplicateValues" dxfId="1624" priority="159685" stopIfTrue="1"/>
    <cfRule type="duplicateValues" dxfId="1623" priority="159686" stopIfTrue="1"/>
  </conditionalFormatting>
  <conditionalFormatting sqref="A93:A95 A81">
    <cfRule type="duplicateValues" dxfId="1622" priority="159689" stopIfTrue="1"/>
  </conditionalFormatting>
  <conditionalFormatting sqref="A126:A132 A117:A120 A123">
    <cfRule type="duplicateValues" dxfId="1621" priority="161064" stopIfTrue="1"/>
    <cfRule type="duplicateValues" dxfId="1620" priority="161065" stopIfTrue="1"/>
  </conditionalFormatting>
  <conditionalFormatting sqref="A126:A132 A117:A120 A123">
    <cfRule type="duplicateValues" dxfId="1619" priority="161072" stopIfTrue="1"/>
  </conditionalFormatting>
  <conditionalFormatting sqref="A194:A195 A197:A198">
    <cfRule type="duplicateValues" dxfId="1618" priority="162468" stopIfTrue="1"/>
    <cfRule type="duplicateValues" dxfId="1617" priority="162469" stopIfTrue="1"/>
  </conditionalFormatting>
  <conditionalFormatting sqref="A194:A195 A197:A198">
    <cfRule type="duplicateValues" dxfId="1616" priority="162472" stopIfTrue="1"/>
  </conditionalFormatting>
  <conditionalFormatting sqref="O281 O259 O256">
    <cfRule type="duplicateValues" dxfId="1615" priority="162473" stopIfTrue="1"/>
    <cfRule type="duplicateValues" dxfId="1614" priority="162474" stopIfTrue="1"/>
  </conditionalFormatting>
  <conditionalFormatting sqref="O281 O259 O256">
    <cfRule type="duplicateValues" dxfId="1613" priority="162479" stopIfTrue="1"/>
  </conditionalFormatting>
  <conditionalFormatting sqref="A281 A259 A256">
    <cfRule type="duplicateValues" dxfId="1612" priority="162491" stopIfTrue="1"/>
    <cfRule type="duplicateValues" dxfId="1611" priority="162492" stopIfTrue="1"/>
  </conditionalFormatting>
  <conditionalFormatting sqref="A281 A259 A256">
    <cfRule type="duplicateValues" dxfId="1610" priority="162497" stopIfTrue="1"/>
  </conditionalFormatting>
  <conditionalFormatting sqref="A472 A455:A464 A432 A436">
    <cfRule type="duplicateValues" dxfId="1609" priority="163316" stopIfTrue="1"/>
    <cfRule type="duplicateValues" dxfId="1608" priority="163317" stopIfTrue="1"/>
  </conditionalFormatting>
  <conditionalFormatting sqref="A472 A455:A464 A432 A436">
    <cfRule type="duplicateValues" dxfId="1607" priority="163324" stopIfTrue="1"/>
  </conditionalFormatting>
  <conditionalFormatting sqref="A530:A531 A495">
    <cfRule type="duplicateValues" dxfId="1606" priority="163589" stopIfTrue="1"/>
  </conditionalFormatting>
  <conditionalFormatting sqref="A530:A531 A495">
    <cfRule type="duplicateValues" dxfId="1605" priority="163591" stopIfTrue="1"/>
    <cfRule type="duplicateValues" dxfId="1604" priority="163592" stopIfTrue="1"/>
  </conditionalFormatting>
  <conditionalFormatting sqref="A715 A713">
    <cfRule type="duplicateValues" dxfId="1603" priority="164598" stopIfTrue="1"/>
  </conditionalFormatting>
  <conditionalFormatting sqref="A715 A713">
    <cfRule type="duplicateValues" dxfId="1602" priority="164600" stopIfTrue="1"/>
    <cfRule type="duplicateValues" dxfId="1601" priority="164601" stopIfTrue="1"/>
  </conditionalFormatting>
  <conditionalFormatting sqref="A1428 A1272">
    <cfRule type="duplicateValues" dxfId="1600" priority="165102" stopIfTrue="1"/>
    <cfRule type="duplicateValues" dxfId="1599" priority="165103" stopIfTrue="1"/>
  </conditionalFormatting>
  <conditionalFormatting sqref="A1428 A1272">
    <cfRule type="duplicateValues" dxfId="1598" priority="165106" stopIfTrue="1"/>
  </conditionalFormatting>
  <conditionalFormatting sqref="O1429 O1427 O1423">
    <cfRule type="duplicateValues" dxfId="1597" priority="165435" stopIfTrue="1"/>
  </conditionalFormatting>
  <conditionalFormatting sqref="A1429 A1427 A1423">
    <cfRule type="duplicateValues" dxfId="1596" priority="165438" stopIfTrue="1"/>
    <cfRule type="duplicateValues" dxfId="1595" priority="165439" stopIfTrue="1"/>
  </conditionalFormatting>
  <conditionalFormatting sqref="A1429 A1427 A1423">
    <cfRule type="duplicateValues" dxfId="1594" priority="165444" stopIfTrue="1"/>
  </conditionalFormatting>
  <conditionalFormatting sqref="A1450">
    <cfRule type="duplicateValues" dxfId="1593" priority="1221" stopIfTrue="1"/>
  </conditionalFormatting>
  <conditionalFormatting sqref="A1450">
    <cfRule type="duplicateValues" dxfId="1592" priority="1219" stopIfTrue="1"/>
    <cfRule type="duplicateValues" dxfId="1591" priority="1220" stopIfTrue="1"/>
  </conditionalFormatting>
  <conditionalFormatting sqref="A1443 A1439 A1426">
    <cfRule type="duplicateValues" dxfId="1590" priority="166779" stopIfTrue="1"/>
  </conditionalFormatting>
  <conditionalFormatting sqref="A1443 A1439 A1426">
    <cfRule type="duplicateValues" dxfId="1589" priority="166782" stopIfTrue="1"/>
    <cfRule type="duplicateValues" dxfId="1588" priority="166783" stopIfTrue="1"/>
  </conditionalFormatting>
  <conditionalFormatting sqref="A1440">
    <cfRule type="duplicateValues" dxfId="1587" priority="1218" stopIfTrue="1"/>
  </conditionalFormatting>
  <conditionalFormatting sqref="A1440">
    <cfRule type="duplicateValues" dxfId="1586" priority="1216" stopIfTrue="1"/>
    <cfRule type="duplicateValues" dxfId="1585" priority="1217" stopIfTrue="1"/>
  </conditionalFormatting>
  <conditionalFormatting sqref="A1460 A1446:A1449 A1451:A1452 A1422 A1441 A1435:A1436 A1251">
    <cfRule type="duplicateValues" dxfId="1584" priority="169677" stopIfTrue="1"/>
    <cfRule type="duplicateValues" dxfId="1583" priority="169678" stopIfTrue="1"/>
  </conditionalFormatting>
  <conditionalFormatting sqref="A1460 A1446:A1449 A1451:A1452 A1422 A1441 A1435:A1436 A1251">
    <cfRule type="duplicateValues" dxfId="1582" priority="169689" stopIfTrue="1"/>
  </conditionalFormatting>
  <conditionalFormatting sqref="A1432">
    <cfRule type="duplicateValues" dxfId="1581" priority="170416" stopIfTrue="1"/>
  </conditionalFormatting>
  <conditionalFormatting sqref="A1432">
    <cfRule type="duplicateValues" dxfId="1580" priority="170417" stopIfTrue="1"/>
    <cfRule type="duplicateValues" dxfId="1579" priority="170418" stopIfTrue="1"/>
  </conditionalFormatting>
  <conditionalFormatting sqref="A1312 A1252">
    <cfRule type="duplicateValues" dxfId="1578" priority="170888" stopIfTrue="1"/>
  </conditionalFormatting>
  <conditionalFormatting sqref="A1312 A1252">
    <cfRule type="duplicateValues" dxfId="1577" priority="170890" stopIfTrue="1"/>
    <cfRule type="duplicateValues" dxfId="1576" priority="170891" stopIfTrue="1"/>
  </conditionalFormatting>
  <conditionalFormatting sqref="A1524 A1501">
    <cfRule type="duplicateValues" dxfId="1575" priority="171006" stopIfTrue="1"/>
  </conditionalFormatting>
  <conditionalFormatting sqref="A1524 A1501">
    <cfRule type="duplicateValues" dxfId="1574" priority="171008" stopIfTrue="1"/>
    <cfRule type="duplicateValues" dxfId="1573" priority="171009" stopIfTrue="1"/>
  </conditionalFormatting>
  <conditionalFormatting sqref="A1655 A1653">
    <cfRule type="duplicateValues" dxfId="1572" priority="171231" stopIfTrue="1"/>
    <cfRule type="duplicateValues" dxfId="1571" priority="171232" stopIfTrue="1"/>
  </conditionalFormatting>
  <conditionalFormatting sqref="A1655 A1653">
    <cfRule type="duplicateValues" dxfId="1570" priority="171237" stopIfTrue="1"/>
  </conditionalFormatting>
  <conditionalFormatting sqref="A1665 A1662">
    <cfRule type="duplicateValues" dxfId="1569" priority="171513" stopIfTrue="1"/>
  </conditionalFormatting>
  <conditionalFormatting sqref="A1665 A1662">
    <cfRule type="duplicateValues" dxfId="1568" priority="171515" stopIfTrue="1"/>
    <cfRule type="duplicateValues" dxfId="1567" priority="171516" stopIfTrue="1"/>
  </conditionalFormatting>
  <conditionalFormatting sqref="A1602">
    <cfRule type="duplicateValues" dxfId="1566" priority="172325" stopIfTrue="1"/>
    <cfRule type="duplicateValues" dxfId="1565" priority="172326" stopIfTrue="1"/>
  </conditionalFormatting>
  <conditionalFormatting sqref="A1602">
    <cfRule type="duplicateValues" dxfId="1564" priority="172327" stopIfTrue="1"/>
  </conditionalFormatting>
  <conditionalFormatting sqref="A1049">
    <cfRule type="duplicateValues" dxfId="1563" priority="172417" stopIfTrue="1"/>
    <cfRule type="duplicateValues" dxfId="1562" priority="172418" stopIfTrue="1"/>
  </conditionalFormatting>
  <conditionalFormatting sqref="A1049">
    <cfRule type="duplicateValues" dxfId="1561" priority="172419" stopIfTrue="1"/>
  </conditionalFormatting>
  <conditionalFormatting sqref="A1726">
    <cfRule type="duplicateValues" dxfId="1560" priority="173443" stopIfTrue="1"/>
    <cfRule type="duplicateValues" dxfId="1559" priority="173444" stopIfTrue="1"/>
  </conditionalFormatting>
  <conditionalFormatting sqref="A1726">
    <cfRule type="duplicateValues" dxfId="1558" priority="173445" stopIfTrue="1"/>
  </conditionalFormatting>
  <conditionalFormatting sqref="A1957">
    <cfRule type="duplicateValues" dxfId="1557" priority="1210" stopIfTrue="1"/>
    <cfRule type="duplicateValues" dxfId="1556" priority="1211" stopIfTrue="1"/>
  </conditionalFormatting>
  <conditionalFormatting sqref="A1957">
    <cfRule type="duplicateValues" dxfId="1555" priority="1212" stopIfTrue="1"/>
  </conditionalFormatting>
  <conditionalFormatting sqref="O1957">
    <cfRule type="duplicateValues" dxfId="1554" priority="1213" stopIfTrue="1"/>
    <cfRule type="duplicateValues" dxfId="1553" priority="1214" stopIfTrue="1"/>
  </conditionalFormatting>
  <conditionalFormatting sqref="O1957">
    <cfRule type="duplicateValues" dxfId="1552" priority="1215" stopIfTrue="1"/>
  </conditionalFormatting>
  <conditionalFormatting sqref="A1930">
    <cfRule type="duplicateValues" dxfId="1551" priority="1204" stopIfTrue="1"/>
    <cfRule type="duplicateValues" dxfId="1550" priority="1205" stopIfTrue="1"/>
  </conditionalFormatting>
  <conditionalFormatting sqref="A1930">
    <cfRule type="duplicateValues" dxfId="1549" priority="1206" stopIfTrue="1"/>
  </conditionalFormatting>
  <conditionalFormatting sqref="O1930">
    <cfRule type="duplicateValues" dxfId="1548" priority="1207" stopIfTrue="1"/>
    <cfRule type="duplicateValues" dxfId="1547" priority="1208" stopIfTrue="1"/>
  </conditionalFormatting>
  <conditionalFormatting sqref="O1930">
    <cfRule type="duplicateValues" dxfId="1546" priority="1209" stopIfTrue="1"/>
  </conditionalFormatting>
  <conditionalFormatting sqref="A2156">
    <cfRule type="duplicateValues" dxfId="1545" priority="1198" stopIfTrue="1"/>
    <cfRule type="duplicateValues" dxfId="1544" priority="1199" stopIfTrue="1"/>
  </conditionalFormatting>
  <conditionalFormatting sqref="A2156">
    <cfRule type="duplicateValues" dxfId="1543" priority="1200" stopIfTrue="1"/>
  </conditionalFormatting>
  <conditionalFormatting sqref="O2156">
    <cfRule type="duplicateValues" dxfId="1542" priority="1201" stopIfTrue="1"/>
    <cfRule type="duplicateValues" dxfId="1541" priority="1202" stopIfTrue="1"/>
  </conditionalFormatting>
  <conditionalFormatting sqref="O2156">
    <cfRule type="duplicateValues" dxfId="1540" priority="1203" stopIfTrue="1"/>
  </conditionalFormatting>
  <conditionalFormatting sqref="A1886">
    <cfRule type="duplicateValues" dxfId="1539" priority="1192" stopIfTrue="1"/>
    <cfRule type="duplicateValues" dxfId="1538" priority="1193" stopIfTrue="1"/>
  </conditionalFormatting>
  <conditionalFormatting sqref="A1886">
    <cfRule type="duplicateValues" dxfId="1537" priority="1194" stopIfTrue="1"/>
  </conditionalFormatting>
  <conditionalFormatting sqref="O1886">
    <cfRule type="duplicateValues" dxfId="1536" priority="1195" stopIfTrue="1"/>
    <cfRule type="duplicateValues" dxfId="1535" priority="1196" stopIfTrue="1"/>
  </conditionalFormatting>
  <conditionalFormatting sqref="O1886">
    <cfRule type="duplicateValues" dxfId="1534" priority="1197" stopIfTrue="1"/>
  </conditionalFormatting>
  <conditionalFormatting sqref="A2193">
    <cfRule type="duplicateValues" dxfId="1533" priority="1190" stopIfTrue="1"/>
    <cfRule type="duplicateValues" dxfId="1532" priority="1191" stopIfTrue="1"/>
  </conditionalFormatting>
  <conditionalFormatting sqref="A2193">
    <cfRule type="duplicateValues" dxfId="1531" priority="1189" stopIfTrue="1"/>
  </conditionalFormatting>
  <conditionalFormatting sqref="A1612">
    <cfRule type="duplicateValues" dxfId="1530" priority="1186" stopIfTrue="1"/>
    <cfRule type="duplicateValues" dxfId="1529" priority="1187" stopIfTrue="1"/>
  </conditionalFormatting>
  <conditionalFormatting sqref="A1612">
    <cfRule type="duplicateValues" dxfId="1528" priority="1188" stopIfTrue="1"/>
  </conditionalFormatting>
  <conditionalFormatting sqref="A1558">
    <cfRule type="duplicateValues" dxfId="1527" priority="1183" stopIfTrue="1"/>
    <cfRule type="duplicateValues" dxfId="1526" priority="1184" stopIfTrue="1"/>
  </conditionalFormatting>
  <conditionalFormatting sqref="A1558">
    <cfRule type="duplicateValues" dxfId="1525" priority="1185" stopIfTrue="1"/>
  </conditionalFormatting>
  <conditionalFormatting sqref="A1614">
    <cfRule type="duplicateValues" dxfId="1524" priority="1180" stopIfTrue="1"/>
    <cfRule type="duplicateValues" dxfId="1523" priority="1181" stopIfTrue="1"/>
  </conditionalFormatting>
  <conditionalFormatting sqref="A1614">
    <cfRule type="duplicateValues" dxfId="1522" priority="1182" stopIfTrue="1"/>
  </conditionalFormatting>
  <conditionalFormatting sqref="A1182">
    <cfRule type="duplicateValues" dxfId="1521" priority="1177" stopIfTrue="1"/>
    <cfRule type="duplicateValues" dxfId="1520" priority="1178" stopIfTrue="1"/>
  </conditionalFormatting>
  <conditionalFormatting sqref="A1182">
    <cfRule type="duplicateValues" dxfId="1519" priority="1179" stopIfTrue="1"/>
  </conditionalFormatting>
  <conditionalFormatting sqref="A1591">
    <cfRule type="duplicateValues" dxfId="1518" priority="1174" stopIfTrue="1"/>
    <cfRule type="duplicateValues" dxfId="1517" priority="1175" stopIfTrue="1"/>
  </conditionalFormatting>
  <conditionalFormatting sqref="A1591">
    <cfRule type="duplicateValues" dxfId="1516" priority="1176" stopIfTrue="1"/>
  </conditionalFormatting>
  <conditionalFormatting sqref="A1605">
    <cfRule type="duplicateValues" dxfId="1515" priority="1171" stopIfTrue="1"/>
    <cfRule type="duplicateValues" dxfId="1514" priority="1172" stopIfTrue="1"/>
  </conditionalFormatting>
  <conditionalFormatting sqref="A1605">
    <cfRule type="duplicateValues" dxfId="1513" priority="1173" stopIfTrue="1"/>
  </conditionalFormatting>
  <conditionalFormatting sqref="A231">
    <cfRule type="duplicateValues" dxfId="1512" priority="1169" stopIfTrue="1"/>
    <cfRule type="duplicateValues" dxfId="1511" priority="1170" stopIfTrue="1"/>
  </conditionalFormatting>
  <conditionalFormatting sqref="A231">
    <cfRule type="duplicateValues" dxfId="1510" priority="1168" stopIfTrue="1"/>
  </conditionalFormatting>
  <conditionalFormatting sqref="A231">
    <cfRule type="duplicateValues" dxfId="1509" priority="1167" stopIfTrue="1"/>
  </conditionalFormatting>
  <conditionalFormatting sqref="A231">
    <cfRule type="duplicateValues" dxfId="1508" priority="1166" stopIfTrue="1"/>
  </conditionalFormatting>
  <conditionalFormatting sqref="A411">
    <cfRule type="duplicateValues" dxfId="1507" priority="1164" stopIfTrue="1"/>
    <cfRule type="duplicateValues" dxfId="1506" priority="1165" stopIfTrue="1"/>
  </conditionalFormatting>
  <conditionalFormatting sqref="A411">
    <cfRule type="duplicateValues" dxfId="1505" priority="1163" stopIfTrue="1"/>
  </conditionalFormatting>
  <conditionalFormatting sqref="A411">
    <cfRule type="duplicateValues" dxfId="1504" priority="1162" stopIfTrue="1"/>
  </conditionalFormatting>
  <conditionalFormatting sqref="A411">
    <cfRule type="duplicateValues" dxfId="1503" priority="1161" stopIfTrue="1"/>
  </conditionalFormatting>
  <conditionalFormatting sqref="A225">
    <cfRule type="duplicateValues" dxfId="1502" priority="1159" stopIfTrue="1"/>
    <cfRule type="duplicateValues" dxfId="1501" priority="1160" stopIfTrue="1"/>
  </conditionalFormatting>
  <conditionalFormatting sqref="A225">
    <cfRule type="duplicateValues" dxfId="1500" priority="1158" stopIfTrue="1"/>
  </conditionalFormatting>
  <conditionalFormatting sqref="A225">
    <cfRule type="duplicateValues" dxfId="1499" priority="1157" stopIfTrue="1"/>
  </conditionalFormatting>
  <conditionalFormatting sqref="A225">
    <cfRule type="duplicateValues" dxfId="1498" priority="1156" stopIfTrue="1"/>
  </conditionalFormatting>
  <conditionalFormatting sqref="A226">
    <cfRule type="duplicateValues" dxfId="1497" priority="1154" stopIfTrue="1"/>
    <cfRule type="duplicateValues" dxfId="1496" priority="1155" stopIfTrue="1"/>
  </conditionalFormatting>
  <conditionalFormatting sqref="A226">
    <cfRule type="duplicateValues" dxfId="1495" priority="1153" stopIfTrue="1"/>
  </conditionalFormatting>
  <conditionalFormatting sqref="A226">
    <cfRule type="duplicateValues" dxfId="1494" priority="1152" stopIfTrue="1"/>
  </conditionalFormatting>
  <conditionalFormatting sqref="A226">
    <cfRule type="duplicateValues" dxfId="1493" priority="1151" stopIfTrue="1"/>
  </conditionalFormatting>
  <conditionalFormatting sqref="A1395:A1400">
    <cfRule type="duplicateValues" dxfId="1492" priority="1148" stopIfTrue="1"/>
    <cfRule type="duplicateValues" dxfId="1491" priority="1149" stopIfTrue="1"/>
  </conditionalFormatting>
  <conditionalFormatting sqref="A1395:A1400">
    <cfRule type="duplicateValues" dxfId="1490" priority="1150" stopIfTrue="1"/>
  </conditionalFormatting>
  <conditionalFormatting sqref="A1355">
    <cfRule type="duplicateValues" dxfId="1489" priority="1145" stopIfTrue="1"/>
    <cfRule type="duplicateValues" dxfId="1488" priority="1146" stopIfTrue="1"/>
  </conditionalFormatting>
  <conditionalFormatting sqref="A1355">
    <cfRule type="duplicateValues" dxfId="1487" priority="1147" stopIfTrue="1"/>
  </conditionalFormatting>
  <conditionalFormatting sqref="A1327">
    <cfRule type="duplicateValues" dxfId="1486" priority="1142" stopIfTrue="1"/>
    <cfRule type="duplicateValues" dxfId="1485" priority="1143" stopIfTrue="1"/>
  </conditionalFormatting>
  <conditionalFormatting sqref="A1327">
    <cfRule type="duplicateValues" dxfId="1484" priority="1144" stopIfTrue="1"/>
  </conditionalFormatting>
  <conditionalFormatting sqref="A1389">
    <cfRule type="duplicateValues" dxfId="1483" priority="1139" stopIfTrue="1"/>
    <cfRule type="duplicateValues" dxfId="1482" priority="1140" stopIfTrue="1"/>
  </conditionalFormatting>
  <conditionalFormatting sqref="A1389">
    <cfRule type="duplicateValues" dxfId="1481" priority="1141" stopIfTrue="1"/>
  </conditionalFormatting>
  <conditionalFormatting sqref="A854:A856">
    <cfRule type="duplicateValues" dxfId="1480" priority="1136" stopIfTrue="1"/>
    <cfRule type="duplicateValues" dxfId="1479" priority="1137" stopIfTrue="1"/>
  </conditionalFormatting>
  <conditionalFormatting sqref="A854:A856">
    <cfRule type="duplicateValues" dxfId="1478" priority="1138" stopIfTrue="1"/>
  </conditionalFormatting>
  <conditionalFormatting sqref="A1506">
    <cfRule type="duplicateValues" dxfId="1477" priority="1133" stopIfTrue="1"/>
    <cfRule type="duplicateValues" dxfId="1476" priority="1134" stopIfTrue="1"/>
  </conditionalFormatting>
  <conditionalFormatting sqref="A1506">
    <cfRule type="duplicateValues" dxfId="1475" priority="1135" stopIfTrue="1"/>
  </conditionalFormatting>
  <conditionalFormatting sqref="A1494">
    <cfRule type="duplicateValues" dxfId="1474" priority="1130" stopIfTrue="1"/>
    <cfRule type="duplicateValues" dxfId="1473" priority="1131" stopIfTrue="1"/>
  </conditionalFormatting>
  <conditionalFormatting sqref="A1494">
    <cfRule type="duplicateValues" dxfId="1472" priority="1132" stopIfTrue="1"/>
  </conditionalFormatting>
  <conditionalFormatting sqref="A1253">
    <cfRule type="duplicateValues" dxfId="1471" priority="1127" stopIfTrue="1"/>
    <cfRule type="duplicateValues" dxfId="1470" priority="1128" stopIfTrue="1"/>
  </conditionalFormatting>
  <conditionalFormatting sqref="A1253">
    <cfRule type="duplicateValues" dxfId="1469" priority="1129" stopIfTrue="1"/>
  </conditionalFormatting>
  <conditionalFormatting sqref="A899">
    <cfRule type="duplicateValues" dxfId="1468" priority="1124" stopIfTrue="1"/>
    <cfRule type="duplicateValues" dxfId="1467" priority="1125" stopIfTrue="1"/>
  </conditionalFormatting>
  <conditionalFormatting sqref="A899">
    <cfRule type="duplicateValues" dxfId="1466" priority="1126" stopIfTrue="1"/>
  </conditionalFormatting>
  <conditionalFormatting sqref="A1586 A1588">
    <cfRule type="duplicateValues" dxfId="1465" priority="1121" stopIfTrue="1"/>
    <cfRule type="duplicateValues" dxfId="1464" priority="1122" stopIfTrue="1"/>
  </conditionalFormatting>
  <conditionalFormatting sqref="A1586 A1588">
    <cfRule type="duplicateValues" dxfId="1463" priority="1123" stopIfTrue="1"/>
  </conditionalFormatting>
  <conditionalFormatting sqref="A2275:A2276">
    <cfRule type="duplicateValues" dxfId="1462" priority="1118" stopIfTrue="1"/>
  </conditionalFormatting>
  <conditionalFormatting sqref="A2275:A2276">
    <cfRule type="duplicateValues" dxfId="1461" priority="1119" stopIfTrue="1"/>
    <cfRule type="duplicateValues" dxfId="1460" priority="1120" stopIfTrue="1"/>
  </conditionalFormatting>
  <conditionalFormatting sqref="A2207">
    <cfRule type="duplicateValues" dxfId="1459" priority="1115" stopIfTrue="1"/>
  </conditionalFormatting>
  <conditionalFormatting sqref="A2207">
    <cfRule type="duplicateValues" dxfId="1458" priority="1116" stopIfTrue="1"/>
    <cfRule type="duplicateValues" dxfId="1457" priority="1117" stopIfTrue="1"/>
  </conditionalFormatting>
  <conditionalFormatting sqref="A2218:A2220">
    <cfRule type="duplicateValues" dxfId="1456" priority="1112" stopIfTrue="1"/>
  </conditionalFormatting>
  <conditionalFormatting sqref="A2218:A2220">
    <cfRule type="duplicateValues" dxfId="1455" priority="1113" stopIfTrue="1"/>
    <cfRule type="duplicateValues" dxfId="1454" priority="1114" stopIfTrue="1"/>
  </conditionalFormatting>
  <conditionalFormatting sqref="A2414">
    <cfRule type="duplicateValues" dxfId="1453" priority="1109" stopIfTrue="1"/>
  </conditionalFormatting>
  <conditionalFormatting sqref="A2414">
    <cfRule type="duplicateValues" dxfId="1452" priority="1110" stopIfTrue="1"/>
    <cfRule type="duplicateValues" dxfId="1451" priority="1111" stopIfTrue="1"/>
  </conditionalFormatting>
  <conditionalFormatting sqref="A2299">
    <cfRule type="duplicateValues" dxfId="1450" priority="1106" stopIfTrue="1"/>
  </conditionalFormatting>
  <conditionalFormatting sqref="A2299">
    <cfRule type="duplicateValues" dxfId="1449" priority="1107" stopIfTrue="1"/>
    <cfRule type="duplicateValues" dxfId="1448" priority="1108" stopIfTrue="1"/>
  </conditionalFormatting>
  <conditionalFormatting sqref="A2356:A2357">
    <cfRule type="duplicateValues" dxfId="1447" priority="1103" stopIfTrue="1"/>
  </conditionalFormatting>
  <conditionalFormatting sqref="A2356:A2357">
    <cfRule type="duplicateValues" dxfId="1446" priority="1104" stopIfTrue="1"/>
    <cfRule type="duplicateValues" dxfId="1445" priority="1105" stopIfTrue="1"/>
  </conditionalFormatting>
  <conditionalFormatting sqref="A2348:A2349">
    <cfRule type="duplicateValues" dxfId="1444" priority="1100" stopIfTrue="1"/>
  </conditionalFormatting>
  <conditionalFormatting sqref="A2348:A2349">
    <cfRule type="duplicateValues" dxfId="1443" priority="1101" stopIfTrue="1"/>
    <cfRule type="duplicateValues" dxfId="1442" priority="1102" stopIfTrue="1"/>
  </conditionalFormatting>
  <conditionalFormatting sqref="A2338">
    <cfRule type="duplicateValues" dxfId="1441" priority="1097" stopIfTrue="1"/>
  </conditionalFormatting>
  <conditionalFormatting sqref="A2338">
    <cfRule type="duplicateValues" dxfId="1440" priority="1098" stopIfTrue="1"/>
    <cfRule type="duplicateValues" dxfId="1439" priority="1099" stopIfTrue="1"/>
  </conditionalFormatting>
  <conditionalFormatting sqref="A29">
    <cfRule type="duplicateValues" dxfId="1438" priority="1094" stopIfTrue="1"/>
    <cfRule type="duplicateValues" dxfId="1437" priority="1095" stopIfTrue="1"/>
  </conditionalFormatting>
  <conditionalFormatting sqref="A29">
    <cfRule type="duplicateValues" dxfId="1436" priority="1096" stopIfTrue="1"/>
  </conditionalFormatting>
  <conditionalFormatting sqref="A46">
    <cfRule type="duplicateValues" dxfId="1435" priority="1091" stopIfTrue="1"/>
    <cfRule type="duplicateValues" dxfId="1434" priority="1092" stopIfTrue="1"/>
  </conditionalFormatting>
  <conditionalFormatting sqref="A46">
    <cfRule type="duplicateValues" dxfId="1433" priority="1093" stopIfTrue="1"/>
  </conditionalFormatting>
  <conditionalFormatting sqref="A6">
    <cfRule type="duplicateValues" dxfId="1432" priority="1088" stopIfTrue="1"/>
    <cfRule type="duplicateValues" dxfId="1431" priority="1089" stopIfTrue="1"/>
  </conditionalFormatting>
  <conditionalFormatting sqref="A6">
    <cfRule type="duplicateValues" dxfId="1430" priority="1090" stopIfTrue="1"/>
  </conditionalFormatting>
  <conditionalFormatting sqref="A113">
    <cfRule type="duplicateValues" dxfId="1429" priority="1085" stopIfTrue="1"/>
    <cfRule type="duplicateValues" dxfId="1428" priority="1086" stopIfTrue="1"/>
  </conditionalFormatting>
  <conditionalFormatting sqref="A113">
    <cfRule type="duplicateValues" dxfId="1427" priority="1087" stopIfTrue="1"/>
  </conditionalFormatting>
  <conditionalFormatting sqref="A44">
    <cfRule type="duplicateValues" dxfId="1426" priority="1079" stopIfTrue="1"/>
    <cfRule type="duplicateValues" dxfId="1425" priority="1080" stopIfTrue="1"/>
  </conditionalFormatting>
  <conditionalFormatting sqref="A44">
    <cfRule type="duplicateValues" dxfId="1424" priority="1081" stopIfTrue="1"/>
  </conditionalFormatting>
  <conditionalFormatting sqref="A405">
    <cfRule type="duplicateValues" dxfId="1423" priority="1076" stopIfTrue="1"/>
    <cfRule type="duplicateValues" dxfId="1422" priority="1077" stopIfTrue="1"/>
  </conditionalFormatting>
  <conditionalFormatting sqref="A405">
    <cfRule type="duplicateValues" dxfId="1421" priority="1078" stopIfTrue="1"/>
  </conditionalFormatting>
  <conditionalFormatting sqref="A711">
    <cfRule type="duplicateValues" dxfId="1420" priority="1073" stopIfTrue="1"/>
    <cfRule type="duplicateValues" dxfId="1419" priority="1074" stopIfTrue="1"/>
  </conditionalFormatting>
  <conditionalFormatting sqref="A711">
    <cfRule type="duplicateValues" dxfId="1418" priority="1075" stopIfTrue="1"/>
  </conditionalFormatting>
  <conditionalFormatting sqref="A710">
    <cfRule type="duplicateValues" dxfId="1417" priority="1070" stopIfTrue="1"/>
    <cfRule type="duplicateValues" dxfId="1416" priority="1071" stopIfTrue="1"/>
  </conditionalFormatting>
  <conditionalFormatting sqref="A710">
    <cfRule type="duplicateValues" dxfId="1415" priority="1072" stopIfTrue="1"/>
  </conditionalFormatting>
  <conditionalFormatting sqref="A719">
    <cfRule type="duplicateValues" dxfId="1414" priority="1067" stopIfTrue="1"/>
    <cfRule type="duplicateValues" dxfId="1413" priority="1068" stopIfTrue="1"/>
  </conditionalFormatting>
  <conditionalFormatting sqref="A719">
    <cfRule type="duplicateValues" dxfId="1412" priority="1069" stopIfTrue="1"/>
  </conditionalFormatting>
  <conditionalFormatting sqref="A1308">
    <cfRule type="duplicateValues" dxfId="1411" priority="1064" stopIfTrue="1"/>
    <cfRule type="duplicateValues" dxfId="1410" priority="1065" stopIfTrue="1"/>
  </conditionalFormatting>
  <conditionalFormatting sqref="A1308">
    <cfRule type="duplicateValues" dxfId="1409" priority="1066" stopIfTrue="1"/>
  </conditionalFormatting>
  <conditionalFormatting sqref="A1444">
    <cfRule type="duplicateValues" dxfId="1408" priority="1061" stopIfTrue="1"/>
    <cfRule type="duplicateValues" dxfId="1407" priority="1062" stopIfTrue="1"/>
  </conditionalFormatting>
  <conditionalFormatting sqref="A1444">
    <cfRule type="duplicateValues" dxfId="1406" priority="1063" stopIfTrue="1"/>
  </conditionalFormatting>
  <conditionalFormatting sqref="A1333">
    <cfRule type="duplicateValues" dxfId="1405" priority="1058" stopIfTrue="1"/>
    <cfRule type="duplicateValues" dxfId="1404" priority="1059" stopIfTrue="1"/>
  </conditionalFormatting>
  <conditionalFormatting sqref="A1333">
    <cfRule type="duplicateValues" dxfId="1403" priority="1060" stopIfTrue="1"/>
  </conditionalFormatting>
  <conditionalFormatting sqref="A1527">
    <cfRule type="duplicateValues" dxfId="1402" priority="1055" stopIfTrue="1"/>
    <cfRule type="duplicateValues" dxfId="1401" priority="1056" stopIfTrue="1"/>
  </conditionalFormatting>
  <conditionalFormatting sqref="A1527">
    <cfRule type="duplicateValues" dxfId="1400" priority="1057" stopIfTrue="1"/>
  </conditionalFormatting>
  <conditionalFormatting sqref="A315">
    <cfRule type="duplicateValues" dxfId="1399" priority="1052" stopIfTrue="1"/>
    <cfRule type="duplicateValues" dxfId="1398" priority="1053" stopIfTrue="1"/>
  </conditionalFormatting>
  <conditionalFormatting sqref="A315">
    <cfRule type="duplicateValues" dxfId="1397" priority="1054" stopIfTrue="1"/>
  </conditionalFormatting>
  <conditionalFormatting sqref="A1862">
    <cfRule type="duplicateValues" dxfId="1396" priority="1049" stopIfTrue="1"/>
    <cfRule type="duplicateValues" dxfId="1395" priority="1050" stopIfTrue="1"/>
  </conditionalFormatting>
  <conditionalFormatting sqref="A1862">
    <cfRule type="duplicateValues" dxfId="1394" priority="1051" stopIfTrue="1"/>
  </conditionalFormatting>
  <conditionalFormatting sqref="A320">
    <cfRule type="duplicateValues" dxfId="1393" priority="1046" stopIfTrue="1"/>
    <cfRule type="duplicateValues" dxfId="1392" priority="1047" stopIfTrue="1"/>
  </conditionalFormatting>
  <conditionalFormatting sqref="A320">
    <cfRule type="duplicateValues" dxfId="1391" priority="1048" stopIfTrue="1"/>
  </conditionalFormatting>
  <conditionalFormatting sqref="A382:A383">
    <cfRule type="duplicateValues" dxfId="1390" priority="1043" stopIfTrue="1"/>
    <cfRule type="duplicateValues" dxfId="1389" priority="1044" stopIfTrue="1"/>
  </conditionalFormatting>
  <conditionalFormatting sqref="A382:A383">
    <cfRule type="duplicateValues" dxfId="1388" priority="1045" stopIfTrue="1"/>
  </conditionalFormatting>
  <conditionalFormatting sqref="A480">
    <cfRule type="duplicateValues" dxfId="1387" priority="1040" stopIfTrue="1"/>
    <cfRule type="duplicateValues" dxfId="1386" priority="1041" stopIfTrue="1"/>
  </conditionalFormatting>
  <conditionalFormatting sqref="A480">
    <cfRule type="duplicateValues" dxfId="1385" priority="1042" stopIfTrue="1"/>
  </conditionalFormatting>
  <conditionalFormatting sqref="A541">
    <cfRule type="duplicateValues" dxfId="1384" priority="1037" stopIfTrue="1"/>
    <cfRule type="duplicateValues" dxfId="1383" priority="1038" stopIfTrue="1"/>
  </conditionalFormatting>
  <conditionalFormatting sqref="A541">
    <cfRule type="duplicateValues" dxfId="1382" priority="1039" stopIfTrue="1"/>
  </conditionalFormatting>
  <conditionalFormatting sqref="A1734">
    <cfRule type="duplicateValues" dxfId="1381" priority="1034" stopIfTrue="1"/>
    <cfRule type="duplicateValues" dxfId="1380" priority="1035" stopIfTrue="1"/>
  </conditionalFormatting>
  <conditionalFormatting sqref="A1734">
    <cfRule type="duplicateValues" dxfId="1379" priority="1036" stopIfTrue="1"/>
  </conditionalFormatting>
  <conditionalFormatting sqref="A1744 A1737">
    <cfRule type="duplicateValues" dxfId="1378" priority="1031" stopIfTrue="1"/>
    <cfRule type="duplicateValues" dxfId="1377" priority="1032" stopIfTrue="1"/>
  </conditionalFormatting>
  <conditionalFormatting sqref="A1744 A1737">
    <cfRule type="duplicateValues" dxfId="1376" priority="1033" stopIfTrue="1"/>
  </conditionalFormatting>
  <conditionalFormatting sqref="A1724">
    <cfRule type="duplicateValues" dxfId="1375" priority="1025" stopIfTrue="1"/>
    <cfRule type="duplicateValues" dxfId="1374" priority="1026" stopIfTrue="1"/>
  </conditionalFormatting>
  <conditionalFormatting sqref="A1724">
    <cfRule type="duplicateValues" dxfId="1373" priority="1027" stopIfTrue="1"/>
  </conditionalFormatting>
  <conditionalFormatting sqref="A601">
    <cfRule type="duplicateValues" dxfId="1372" priority="1023" stopIfTrue="1"/>
    <cfRule type="duplicateValues" dxfId="1371" priority="1024" stopIfTrue="1"/>
  </conditionalFormatting>
  <conditionalFormatting sqref="A601">
    <cfRule type="duplicateValues" dxfId="1370" priority="1022" stopIfTrue="1"/>
  </conditionalFormatting>
  <conditionalFormatting sqref="A601">
    <cfRule type="duplicateValues" dxfId="1369" priority="1021" stopIfTrue="1"/>
  </conditionalFormatting>
  <conditionalFormatting sqref="A601">
    <cfRule type="duplicateValues" dxfId="1368" priority="1020" stopIfTrue="1"/>
  </conditionalFormatting>
  <conditionalFormatting sqref="A2417">
    <cfRule type="duplicateValues" dxfId="1367" priority="173802" stopIfTrue="1"/>
    <cfRule type="duplicateValues" dxfId="1366" priority="173803" stopIfTrue="1"/>
  </conditionalFormatting>
  <conditionalFormatting sqref="A2417">
    <cfRule type="duplicateValues" dxfId="1365" priority="173804" stopIfTrue="1"/>
  </conditionalFormatting>
  <conditionalFormatting sqref="A2331:A2332 A2326:A2329 A2323">
    <cfRule type="duplicateValues" dxfId="1364" priority="173853" stopIfTrue="1"/>
    <cfRule type="duplicateValues" dxfId="1363" priority="173854" stopIfTrue="1"/>
  </conditionalFormatting>
  <conditionalFormatting sqref="A2331:A2332 A2326:A2329 A2323">
    <cfRule type="duplicateValues" dxfId="1362" priority="173863" stopIfTrue="1"/>
  </conditionalFormatting>
  <conditionalFormatting sqref="A2285 A2279">
    <cfRule type="duplicateValues" dxfId="1361" priority="173932" stopIfTrue="1"/>
  </conditionalFormatting>
  <conditionalFormatting sqref="A1690">
    <cfRule type="duplicateValues" dxfId="1360" priority="174059" stopIfTrue="1"/>
    <cfRule type="duplicateValues" dxfId="1359" priority="174060" stopIfTrue="1"/>
  </conditionalFormatting>
  <conditionalFormatting sqref="A1690">
    <cfRule type="duplicateValues" dxfId="1358" priority="174061" stopIfTrue="1"/>
  </conditionalFormatting>
  <conditionalFormatting sqref="A354">
    <cfRule type="duplicateValues" dxfId="1357" priority="177837" stopIfTrue="1"/>
    <cfRule type="duplicateValues" dxfId="1356" priority="177838" stopIfTrue="1"/>
  </conditionalFormatting>
  <conditionalFormatting sqref="A354">
    <cfRule type="duplicateValues" dxfId="1355" priority="177839" stopIfTrue="1"/>
  </conditionalFormatting>
  <conditionalFormatting sqref="A1753:A1754">
    <cfRule type="duplicateValues" dxfId="1354" priority="178130" stopIfTrue="1"/>
    <cfRule type="duplicateValues" dxfId="1353" priority="178131" stopIfTrue="1"/>
  </conditionalFormatting>
  <conditionalFormatting sqref="A1753:A1754">
    <cfRule type="duplicateValues" dxfId="1352" priority="178132" stopIfTrue="1"/>
  </conditionalFormatting>
  <conditionalFormatting sqref="A1409">
    <cfRule type="duplicateValues" dxfId="1351" priority="178496" stopIfTrue="1"/>
    <cfRule type="duplicateValues" dxfId="1350" priority="178497" stopIfTrue="1"/>
  </conditionalFormatting>
  <conditionalFormatting sqref="A1409">
    <cfRule type="duplicateValues" dxfId="1349" priority="178498" stopIfTrue="1"/>
  </conditionalFormatting>
  <conditionalFormatting sqref="A1356:A1359 A1353">
    <cfRule type="duplicateValues" dxfId="1348" priority="178838" stopIfTrue="1"/>
    <cfRule type="duplicateValues" dxfId="1347" priority="178839" stopIfTrue="1"/>
  </conditionalFormatting>
  <conditionalFormatting sqref="A1356:A1359 A1353">
    <cfRule type="duplicateValues" dxfId="1346" priority="178844" stopIfTrue="1"/>
  </conditionalFormatting>
  <conditionalFormatting sqref="O902">
    <cfRule type="duplicateValues" dxfId="1345" priority="178970" stopIfTrue="1"/>
  </conditionalFormatting>
  <conditionalFormatting sqref="A902">
    <cfRule type="duplicateValues" dxfId="1344" priority="178986" stopIfTrue="1"/>
    <cfRule type="duplicateValues" dxfId="1343" priority="178987" stopIfTrue="1"/>
  </conditionalFormatting>
  <conditionalFormatting sqref="A902">
    <cfRule type="duplicateValues" dxfId="1342" priority="178988" stopIfTrue="1"/>
  </conditionalFormatting>
  <conditionalFormatting sqref="A415:A416">
    <cfRule type="duplicateValues" dxfId="1341" priority="180592" stopIfTrue="1"/>
    <cfRule type="duplicateValues" dxfId="1340" priority="180593" stopIfTrue="1"/>
  </conditionalFormatting>
  <conditionalFormatting sqref="A415:A416">
    <cfRule type="duplicateValues" dxfId="1339" priority="180596" stopIfTrue="1"/>
  </conditionalFormatting>
  <conditionalFormatting sqref="A115 A144:A145 A147:A150 A133 A124:A125 A136 A139:A140 A142">
    <cfRule type="duplicateValues" dxfId="1338" priority="181508" stopIfTrue="1"/>
    <cfRule type="duplicateValues" dxfId="1337" priority="181509" stopIfTrue="1"/>
  </conditionalFormatting>
  <conditionalFormatting sqref="A115 A144:A145 A147:A150 A133 A124:A125 A136 A139:A140 A142">
    <cfRule type="duplicateValues" dxfId="1336" priority="181520" stopIfTrue="1"/>
  </conditionalFormatting>
  <conditionalFormatting sqref="A1487 A1465">
    <cfRule type="duplicateValues" dxfId="1335" priority="181558" stopIfTrue="1"/>
    <cfRule type="duplicateValues" dxfId="1334" priority="181559" stopIfTrue="1"/>
  </conditionalFormatting>
  <conditionalFormatting sqref="A1487 A1465">
    <cfRule type="duplicateValues" dxfId="1333" priority="181562" stopIfTrue="1"/>
  </conditionalFormatting>
  <conditionalFormatting sqref="A2280 A2278 A2273 A2249 A2010 A1846 A1854:A1857 A1948 A1935 A2001 A2018 A2058 A2090 A2100:A2101 A2124 A2155 A2114:A2115 A1938:A1944 A2174 A2179:A2181 A2167 A2192 A2183">
    <cfRule type="duplicateValues" dxfId="1332" priority="181994" stopIfTrue="1"/>
    <cfRule type="duplicateValues" dxfId="1331" priority="181995" stopIfTrue="1"/>
  </conditionalFormatting>
  <conditionalFormatting sqref="A2280 A2278 A2273 A2249 A2010 A2124 A2090 A2058 A2018 A2001 A1948 A1846 A1854:A1857 A1935 A2100:A2101 A2155 A2114:A2115 A1938:A1944 A2174 A2179:A2181 A2167 A2192 A2183">
    <cfRule type="duplicateValues" dxfId="1330" priority="182046" stopIfTrue="1"/>
  </conditionalFormatting>
  <conditionalFormatting sqref="A1496:A1498">
    <cfRule type="duplicateValues" dxfId="1329" priority="182279" stopIfTrue="1"/>
    <cfRule type="duplicateValues" dxfId="1328" priority="182280" stopIfTrue="1"/>
  </conditionalFormatting>
  <conditionalFormatting sqref="A1496:A1498">
    <cfRule type="duplicateValues" dxfId="1327" priority="182283" stopIfTrue="1"/>
  </conditionalFormatting>
  <conditionalFormatting sqref="A1314 A978">
    <cfRule type="duplicateValues" dxfId="1326" priority="182394" stopIfTrue="1"/>
    <cfRule type="duplicateValues" dxfId="1325" priority="182395" stopIfTrue="1"/>
  </conditionalFormatting>
  <conditionalFormatting sqref="A1314 A978">
    <cfRule type="duplicateValues" dxfId="1324" priority="182398" stopIfTrue="1"/>
  </conditionalFormatting>
  <conditionalFormatting sqref="A939:A940">
    <cfRule type="duplicateValues" dxfId="1323" priority="183454" stopIfTrue="1"/>
    <cfRule type="duplicateValues" dxfId="1322" priority="183455" stopIfTrue="1"/>
  </conditionalFormatting>
  <conditionalFormatting sqref="A939:A940">
    <cfRule type="duplicateValues" dxfId="1321" priority="183456" stopIfTrue="1"/>
  </conditionalFormatting>
  <conditionalFormatting sqref="O848">
    <cfRule type="duplicateValues" dxfId="1320" priority="184564" stopIfTrue="1"/>
    <cfRule type="duplicateValues" dxfId="1319" priority="184565" stopIfTrue="1"/>
  </conditionalFormatting>
  <conditionalFormatting sqref="O848">
    <cfRule type="duplicateValues" dxfId="1318" priority="184566" stopIfTrue="1"/>
  </conditionalFormatting>
  <conditionalFormatting sqref="A607">
    <cfRule type="duplicateValues" dxfId="1317" priority="185701" stopIfTrue="1"/>
    <cfRule type="duplicateValues" dxfId="1316" priority="185702" stopIfTrue="1"/>
  </conditionalFormatting>
  <conditionalFormatting sqref="A607">
    <cfRule type="duplicateValues" dxfId="1315" priority="185703" stopIfTrue="1"/>
  </conditionalFormatting>
  <conditionalFormatting sqref="A335:A336">
    <cfRule type="duplicateValues" dxfId="1314" priority="185746" stopIfTrue="1"/>
    <cfRule type="duplicateValues" dxfId="1313" priority="185747" stopIfTrue="1"/>
  </conditionalFormatting>
  <conditionalFormatting sqref="A335:A336">
    <cfRule type="duplicateValues" dxfId="1312" priority="185748" stopIfTrue="1"/>
  </conditionalFormatting>
  <conditionalFormatting sqref="A357">
    <cfRule type="duplicateValues" dxfId="1311" priority="185902" stopIfTrue="1"/>
    <cfRule type="duplicateValues" dxfId="1310" priority="185903" stopIfTrue="1"/>
  </conditionalFormatting>
  <conditionalFormatting sqref="A357">
    <cfRule type="duplicateValues" dxfId="1309" priority="185904" stopIfTrue="1"/>
  </conditionalFormatting>
  <conditionalFormatting sqref="A1338 A1214">
    <cfRule type="duplicateValues" dxfId="1308" priority="187311" stopIfTrue="1"/>
    <cfRule type="duplicateValues" dxfId="1307" priority="187312" stopIfTrue="1"/>
  </conditionalFormatting>
  <conditionalFormatting sqref="A1338 A1214">
    <cfRule type="duplicateValues" dxfId="1306" priority="187315" stopIfTrue="1"/>
  </conditionalFormatting>
  <conditionalFormatting sqref="A1304:A1306">
    <cfRule type="duplicateValues" dxfId="1305" priority="188197" stopIfTrue="1"/>
    <cfRule type="duplicateValues" dxfId="1304" priority="188198" stopIfTrue="1"/>
  </conditionalFormatting>
  <conditionalFormatting sqref="A1304:A1306">
    <cfRule type="duplicateValues" dxfId="1303" priority="188199" stopIfTrue="1"/>
  </conditionalFormatting>
  <conditionalFormatting sqref="A322:A325">
    <cfRule type="duplicateValues" dxfId="1302" priority="189115" stopIfTrue="1"/>
    <cfRule type="duplicateValues" dxfId="1301" priority="189116" stopIfTrue="1"/>
  </conditionalFormatting>
  <conditionalFormatting sqref="A322:A325">
    <cfRule type="duplicateValues" dxfId="1300" priority="189117" stopIfTrue="1"/>
  </conditionalFormatting>
  <conditionalFormatting sqref="O80 O100:O103">
    <cfRule type="duplicateValues" dxfId="1299" priority="190005" stopIfTrue="1"/>
  </conditionalFormatting>
  <conditionalFormatting sqref="A80 A100:A103">
    <cfRule type="duplicateValues" dxfId="1298" priority="190007" stopIfTrue="1"/>
    <cfRule type="duplicateValues" dxfId="1297" priority="190008" stopIfTrue="1"/>
  </conditionalFormatting>
  <conditionalFormatting sqref="A80 A100:A103">
    <cfRule type="duplicateValues" dxfId="1296" priority="190011" stopIfTrue="1"/>
  </conditionalFormatting>
  <conditionalFormatting sqref="A1609:A1610 A1603">
    <cfRule type="duplicateValues" dxfId="1295" priority="190282" stopIfTrue="1"/>
    <cfRule type="duplicateValues" dxfId="1294" priority="190283" stopIfTrue="1"/>
  </conditionalFormatting>
  <conditionalFormatting sqref="A1609:A1610 A1603">
    <cfRule type="duplicateValues" dxfId="1293" priority="190288" stopIfTrue="1"/>
  </conditionalFormatting>
  <conditionalFormatting sqref="A2382">
    <cfRule type="duplicateValues" dxfId="1292" priority="190316" stopIfTrue="1"/>
    <cfRule type="duplicateValues" dxfId="1291" priority="190317" stopIfTrue="1"/>
  </conditionalFormatting>
  <conditionalFormatting sqref="A2382">
    <cfRule type="duplicateValues" dxfId="1290" priority="190318" stopIfTrue="1"/>
  </conditionalFormatting>
  <conditionalFormatting sqref="A1551 A1533:A1544">
    <cfRule type="duplicateValues" dxfId="1289" priority="190810" stopIfTrue="1"/>
  </conditionalFormatting>
  <conditionalFormatting sqref="A1551 A1533:A1544">
    <cfRule type="duplicateValues" dxfId="1288" priority="190811" stopIfTrue="1"/>
    <cfRule type="duplicateValues" dxfId="1287" priority="190812" stopIfTrue="1"/>
  </conditionalFormatting>
  <conditionalFormatting sqref="A2377:A2378 A2380 A2350:A2353">
    <cfRule type="duplicateValues" dxfId="1286" priority="190843" stopIfTrue="1"/>
    <cfRule type="duplicateValues" dxfId="1285" priority="190844" stopIfTrue="1"/>
  </conditionalFormatting>
  <conditionalFormatting sqref="A2377:A2378 A2380 A2350:A2353">
    <cfRule type="duplicateValues" dxfId="1284" priority="190851" stopIfTrue="1"/>
  </conditionalFormatting>
  <conditionalFormatting sqref="A1743 A1738">
    <cfRule type="duplicateValues" dxfId="1283" priority="190861" stopIfTrue="1"/>
    <cfRule type="duplicateValues" dxfId="1282" priority="190862" stopIfTrue="1"/>
  </conditionalFormatting>
  <conditionalFormatting sqref="A1743 A1738">
    <cfRule type="duplicateValues" dxfId="1281" priority="190865" stopIfTrue="1"/>
  </conditionalFormatting>
  <conditionalFormatting sqref="O1007">
    <cfRule type="duplicateValues" dxfId="1280" priority="1019" stopIfTrue="1"/>
  </conditionalFormatting>
  <conditionalFormatting sqref="A1007">
    <cfRule type="duplicateValues" dxfId="1279" priority="1017" stopIfTrue="1"/>
    <cfRule type="duplicateValues" dxfId="1278" priority="1018" stopIfTrue="1"/>
  </conditionalFormatting>
  <conditionalFormatting sqref="A1007">
    <cfRule type="duplicateValues" dxfId="1277" priority="1016" stopIfTrue="1"/>
  </conditionalFormatting>
  <conditionalFormatting sqref="A1009">
    <cfRule type="duplicateValues" dxfId="1276" priority="1014" stopIfTrue="1"/>
    <cfRule type="duplicateValues" dxfId="1275" priority="1015" stopIfTrue="1"/>
  </conditionalFormatting>
  <conditionalFormatting sqref="A1009">
    <cfRule type="duplicateValues" dxfId="1274" priority="1013" stopIfTrue="1"/>
  </conditionalFormatting>
  <conditionalFormatting sqref="A1012">
    <cfRule type="duplicateValues" dxfId="1273" priority="1011" stopIfTrue="1"/>
    <cfRule type="duplicateValues" dxfId="1272" priority="1012" stopIfTrue="1"/>
  </conditionalFormatting>
  <conditionalFormatting sqref="A1012">
    <cfRule type="duplicateValues" dxfId="1271" priority="1010" stopIfTrue="1"/>
  </conditionalFormatting>
  <conditionalFormatting sqref="A1013">
    <cfRule type="duplicateValues" dxfId="1270" priority="1008" stopIfTrue="1"/>
    <cfRule type="duplicateValues" dxfId="1269" priority="1009" stopIfTrue="1"/>
  </conditionalFormatting>
  <conditionalFormatting sqref="A1013">
    <cfRule type="duplicateValues" dxfId="1268" priority="1007" stopIfTrue="1"/>
  </conditionalFormatting>
  <conditionalFormatting sqref="A1011">
    <cfRule type="duplicateValues" dxfId="1267" priority="1005" stopIfTrue="1"/>
    <cfRule type="duplicateValues" dxfId="1266" priority="1006" stopIfTrue="1"/>
  </conditionalFormatting>
  <conditionalFormatting sqref="A1011">
    <cfRule type="duplicateValues" dxfId="1265" priority="1004" stopIfTrue="1"/>
  </conditionalFormatting>
  <conditionalFormatting sqref="A1010">
    <cfRule type="duplicateValues" dxfId="1264" priority="1002" stopIfTrue="1"/>
    <cfRule type="duplicateValues" dxfId="1263" priority="1003" stopIfTrue="1"/>
  </conditionalFormatting>
  <conditionalFormatting sqref="A1010">
    <cfRule type="duplicateValues" dxfId="1262" priority="1001" stopIfTrue="1"/>
  </conditionalFormatting>
  <conditionalFormatting sqref="A1006">
    <cfRule type="duplicateValues" dxfId="1261" priority="999" stopIfTrue="1"/>
    <cfRule type="duplicateValues" dxfId="1260" priority="1000" stopIfTrue="1"/>
  </conditionalFormatting>
  <conditionalFormatting sqref="A1006">
    <cfRule type="duplicateValues" dxfId="1259" priority="998" stopIfTrue="1"/>
  </conditionalFormatting>
  <conditionalFormatting sqref="A1008">
    <cfRule type="duplicateValues" dxfId="1258" priority="996" stopIfTrue="1"/>
    <cfRule type="duplicateValues" dxfId="1257" priority="997" stopIfTrue="1"/>
  </conditionalFormatting>
  <conditionalFormatting sqref="A1008">
    <cfRule type="duplicateValues" dxfId="1256" priority="995" stopIfTrue="1"/>
  </conditionalFormatting>
  <conditionalFormatting sqref="A2402:A2403">
    <cfRule type="duplicateValues" dxfId="1255" priority="190893" stopIfTrue="1"/>
    <cfRule type="duplicateValues" dxfId="1254" priority="190894" stopIfTrue="1"/>
  </conditionalFormatting>
  <conditionalFormatting sqref="A2402:A2403">
    <cfRule type="duplicateValues" dxfId="1253" priority="190895" stopIfTrue="1"/>
  </conditionalFormatting>
  <conditionalFormatting sqref="A1453:A1454">
    <cfRule type="duplicateValues" dxfId="1252" priority="190947" stopIfTrue="1"/>
    <cfRule type="duplicateValues" dxfId="1251" priority="190948" stopIfTrue="1"/>
  </conditionalFormatting>
  <conditionalFormatting sqref="A1453:A1454">
    <cfRule type="duplicateValues" dxfId="1250" priority="190949" stopIfTrue="1"/>
  </conditionalFormatting>
  <conditionalFormatting sqref="A791:A792">
    <cfRule type="duplicateValues" dxfId="1249" priority="191123" stopIfTrue="1"/>
    <cfRule type="duplicateValues" dxfId="1248" priority="191124" stopIfTrue="1"/>
  </conditionalFormatting>
  <conditionalFormatting sqref="A791:A792">
    <cfRule type="duplicateValues" dxfId="1247" priority="191125" stopIfTrue="1"/>
  </conditionalFormatting>
  <conditionalFormatting sqref="A798:A801">
    <cfRule type="duplicateValues" dxfId="1246" priority="191231" stopIfTrue="1"/>
    <cfRule type="duplicateValues" dxfId="1245" priority="191232" stopIfTrue="1"/>
  </conditionalFormatting>
  <conditionalFormatting sqref="A798:A801">
    <cfRule type="duplicateValues" dxfId="1244" priority="191233" stopIfTrue="1"/>
  </conditionalFormatting>
  <conditionalFormatting sqref="A1830">
    <cfRule type="duplicateValues" dxfId="1243" priority="992" stopIfTrue="1"/>
  </conditionalFormatting>
  <conditionalFormatting sqref="A1830">
    <cfRule type="duplicateValues" dxfId="1242" priority="993" stopIfTrue="1"/>
    <cfRule type="duplicateValues" dxfId="1241" priority="994" stopIfTrue="1"/>
  </conditionalFormatting>
  <conditionalFormatting sqref="B1830">
    <cfRule type="duplicateValues" dxfId="1240" priority="989" stopIfTrue="1"/>
  </conditionalFormatting>
  <conditionalFormatting sqref="B1830">
    <cfRule type="duplicateValues" dxfId="1239" priority="990" stopIfTrue="1"/>
    <cfRule type="duplicateValues" dxfId="1238" priority="991" stopIfTrue="1"/>
  </conditionalFormatting>
  <conditionalFormatting sqref="A1831">
    <cfRule type="duplicateValues" dxfId="1237" priority="986" stopIfTrue="1"/>
  </conditionalFormatting>
  <conditionalFormatting sqref="A1831">
    <cfRule type="duplicateValues" dxfId="1236" priority="987" stopIfTrue="1"/>
    <cfRule type="duplicateValues" dxfId="1235" priority="988" stopIfTrue="1"/>
  </conditionalFormatting>
  <conditionalFormatting sqref="B1831">
    <cfRule type="duplicateValues" dxfId="1234" priority="983" stopIfTrue="1"/>
  </conditionalFormatting>
  <conditionalFormatting sqref="B1831">
    <cfRule type="duplicateValues" dxfId="1233" priority="984" stopIfTrue="1"/>
    <cfRule type="duplicateValues" dxfId="1232" priority="985" stopIfTrue="1"/>
  </conditionalFormatting>
  <conditionalFormatting sqref="A1832:A1833">
    <cfRule type="duplicateValues" dxfId="1231" priority="980" stopIfTrue="1"/>
  </conditionalFormatting>
  <conditionalFormatting sqref="A1832:A1833">
    <cfRule type="duplicateValues" dxfId="1230" priority="981" stopIfTrue="1"/>
    <cfRule type="duplicateValues" dxfId="1229" priority="982" stopIfTrue="1"/>
  </conditionalFormatting>
  <conditionalFormatting sqref="B1832:B1833">
    <cfRule type="duplicateValues" dxfId="1228" priority="977" stopIfTrue="1"/>
  </conditionalFormatting>
  <conditionalFormatting sqref="B1832:B1833">
    <cfRule type="duplicateValues" dxfId="1227" priority="978" stopIfTrue="1"/>
    <cfRule type="duplicateValues" dxfId="1226" priority="979" stopIfTrue="1"/>
  </conditionalFormatting>
  <conditionalFormatting sqref="A1828:A1829">
    <cfRule type="duplicateValues" dxfId="1225" priority="191386" stopIfTrue="1"/>
  </conditionalFormatting>
  <conditionalFormatting sqref="A1828:A1829">
    <cfRule type="duplicateValues" dxfId="1224" priority="191387" stopIfTrue="1"/>
    <cfRule type="duplicateValues" dxfId="1223" priority="191388" stopIfTrue="1"/>
  </conditionalFormatting>
  <conditionalFormatting sqref="B1829">
    <cfRule type="duplicateValues" dxfId="1222" priority="191389" stopIfTrue="1"/>
  </conditionalFormatting>
  <conditionalFormatting sqref="B1829">
    <cfRule type="duplicateValues" dxfId="1221" priority="191390" stopIfTrue="1"/>
    <cfRule type="duplicateValues" dxfId="1220" priority="191391" stopIfTrue="1"/>
  </conditionalFormatting>
  <conditionalFormatting sqref="A1684 A1686">
    <cfRule type="duplicateValues" dxfId="1219" priority="968" stopIfTrue="1"/>
    <cfRule type="duplicateValues" dxfId="1218" priority="969" stopIfTrue="1"/>
  </conditionalFormatting>
  <conditionalFormatting sqref="A1684 A1686">
    <cfRule type="duplicateValues" dxfId="1217" priority="970" stopIfTrue="1"/>
  </conditionalFormatting>
  <conditionalFormatting sqref="A1711">
    <cfRule type="duplicateValues" dxfId="1216" priority="965" stopIfTrue="1"/>
    <cfRule type="duplicateValues" dxfId="1215" priority="966" stopIfTrue="1"/>
  </conditionalFormatting>
  <conditionalFormatting sqref="A1711">
    <cfRule type="duplicateValues" dxfId="1214" priority="967" stopIfTrue="1"/>
  </conditionalFormatting>
  <conditionalFormatting sqref="A1707">
    <cfRule type="duplicateValues" dxfId="1213" priority="962" stopIfTrue="1"/>
    <cfRule type="duplicateValues" dxfId="1212" priority="963" stopIfTrue="1"/>
  </conditionalFormatting>
  <conditionalFormatting sqref="A1707">
    <cfRule type="duplicateValues" dxfId="1211" priority="964" stopIfTrue="1"/>
  </conditionalFormatting>
  <conditionalFormatting sqref="A1629">
    <cfRule type="duplicateValues" dxfId="1210" priority="959" stopIfTrue="1"/>
    <cfRule type="duplicateValues" dxfId="1209" priority="960" stopIfTrue="1"/>
  </conditionalFormatting>
  <conditionalFormatting sqref="A1629">
    <cfRule type="duplicateValues" dxfId="1208" priority="961" stopIfTrue="1"/>
  </conditionalFormatting>
  <conditionalFormatting sqref="A1624">
    <cfRule type="duplicateValues" dxfId="1207" priority="956" stopIfTrue="1"/>
    <cfRule type="duplicateValues" dxfId="1206" priority="957" stopIfTrue="1"/>
  </conditionalFormatting>
  <conditionalFormatting sqref="A1624">
    <cfRule type="duplicateValues" dxfId="1205" priority="958" stopIfTrue="1"/>
  </conditionalFormatting>
  <conditionalFormatting sqref="A1604">
    <cfRule type="duplicateValues" dxfId="1204" priority="953" stopIfTrue="1"/>
    <cfRule type="duplicateValues" dxfId="1203" priority="954" stopIfTrue="1"/>
  </conditionalFormatting>
  <conditionalFormatting sqref="A1604">
    <cfRule type="duplicateValues" dxfId="1202" priority="955" stopIfTrue="1"/>
  </conditionalFormatting>
  <conditionalFormatting sqref="A1651">
    <cfRule type="duplicateValues" dxfId="1201" priority="950" stopIfTrue="1"/>
    <cfRule type="duplicateValues" dxfId="1200" priority="951" stopIfTrue="1"/>
  </conditionalFormatting>
  <conditionalFormatting sqref="A1651">
    <cfRule type="duplicateValues" dxfId="1199" priority="952" stopIfTrue="1"/>
  </conditionalFormatting>
  <conditionalFormatting sqref="A1649">
    <cfRule type="duplicateValues" dxfId="1198" priority="947" stopIfTrue="1"/>
    <cfRule type="duplicateValues" dxfId="1197" priority="948" stopIfTrue="1"/>
  </conditionalFormatting>
  <conditionalFormatting sqref="A1649">
    <cfRule type="duplicateValues" dxfId="1196" priority="949" stopIfTrue="1"/>
  </conditionalFormatting>
  <conditionalFormatting sqref="A1559">
    <cfRule type="duplicateValues" dxfId="1195" priority="944" stopIfTrue="1"/>
    <cfRule type="duplicateValues" dxfId="1194" priority="945" stopIfTrue="1"/>
  </conditionalFormatting>
  <conditionalFormatting sqref="A1559">
    <cfRule type="duplicateValues" dxfId="1193" priority="946" stopIfTrue="1"/>
  </conditionalFormatting>
  <conditionalFormatting sqref="A1233">
    <cfRule type="duplicateValues" dxfId="1192" priority="938" stopIfTrue="1"/>
    <cfRule type="duplicateValues" dxfId="1191" priority="939" stopIfTrue="1"/>
  </conditionalFormatting>
  <conditionalFormatting sqref="A1233">
    <cfRule type="duplicateValues" dxfId="1190" priority="940" stopIfTrue="1"/>
  </conditionalFormatting>
  <conditionalFormatting sqref="A857:A859">
    <cfRule type="duplicateValues" dxfId="1189" priority="935" stopIfTrue="1"/>
    <cfRule type="duplicateValues" dxfId="1188" priority="936" stopIfTrue="1"/>
  </conditionalFormatting>
  <conditionalFormatting sqref="A857:A859">
    <cfRule type="duplicateValues" dxfId="1187" priority="937" stopIfTrue="1"/>
  </conditionalFormatting>
  <conditionalFormatting sqref="A1086">
    <cfRule type="duplicateValues" dxfId="1186" priority="932" stopIfTrue="1"/>
    <cfRule type="duplicateValues" dxfId="1185" priority="933" stopIfTrue="1"/>
  </conditionalFormatting>
  <conditionalFormatting sqref="A1086">
    <cfRule type="duplicateValues" dxfId="1184" priority="934" stopIfTrue="1"/>
  </conditionalFormatting>
  <conditionalFormatting sqref="A1080:A1081">
    <cfRule type="duplicateValues" dxfId="1183" priority="929" stopIfTrue="1"/>
    <cfRule type="duplicateValues" dxfId="1182" priority="930" stopIfTrue="1"/>
  </conditionalFormatting>
  <conditionalFormatting sqref="A1080:A1081">
    <cfRule type="duplicateValues" dxfId="1181" priority="931" stopIfTrue="1"/>
  </conditionalFormatting>
  <conditionalFormatting sqref="A1155 A1146">
    <cfRule type="duplicateValues" dxfId="1180" priority="923" stopIfTrue="1"/>
    <cfRule type="duplicateValues" dxfId="1179" priority="924" stopIfTrue="1"/>
  </conditionalFormatting>
  <conditionalFormatting sqref="A1155 A1146">
    <cfRule type="duplicateValues" dxfId="1178" priority="925" stopIfTrue="1"/>
  </conditionalFormatting>
  <conditionalFormatting sqref="A2236:A2237">
    <cfRule type="duplicateValues" dxfId="1177" priority="920" stopIfTrue="1"/>
    <cfRule type="duplicateValues" dxfId="1176" priority="921" stopIfTrue="1"/>
  </conditionalFormatting>
  <conditionalFormatting sqref="A2236:A2237">
    <cfRule type="duplicateValues" dxfId="1175" priority="922" stopIfTrue="1"/>
  </conditionalFormatting>
  <conditionalFormatting sqref="A2221:A2223">
    <cfRule type="duplicateValues" dxfId="1174" priority="917" stopIfTrue="1"/>
    <cfRule type="duplicateValues" dxfId="1173" priority="918" stopIfTrue="1"/>
  </conditionalFormatting>
  <conditionalFormatting sqref="A2221:A2223">
    <cfRule type="duplicateValues" dxfId="1172" priority="919" stopIfTrue="1"/>
  </conditionalFormatting>
  <conditionalFormatting sqref="A2224">
    <cfRule type="duplicateValues" dxfId="1171" priority="914" stopIfTrue="1"/>
    <cfRule type="duplicateValues" dxfId="1170" priority="915" stopIfTrue="1"/>
  </conditionalFormatting>
  <conditionalFormatting sqref="A2224">
    <cfRule type="duplicateValues" dxfId="1169" priority="916" stopIfTrue="1"/>
  </conditionalFormatting>
  <conditionalFormatting sqref="A2269">
    <cfRule type="duplicateValues" dxfId="1168" priority="911" stopIfTrue="1"/>
    <cfRule type="duplicateValues" dxfId="1167" priority="912" stopIfTrue="1"/>
  </conditionalFormatting>
  <conditionalFormatting sqref="A2269">
    <cfRule type="duplicateValues" dxfId="1166" priority="913" stopIfTrue="1"/>
  </conditionalFormatting>
  <conditionalFormatting sqref="A2262">
    <cfRule type="duplicateValues" dxfId="1165" priority="908" stopIfTrue="1"/>
    <cfRule type="duplicateValues" dxfId="1164" priority="909" stopIfTrue="1"/>
  </conditionalFormatting>
  <conditionalFormatting sqref="A2262">
    <cfRule type="duplicateValues" dxfId="1163" priority="910" stopIfTrue="1"/>
  </conditionalFormatting>
  <conditionalFormatting sqref="A2244">
    <cfRule type="duplicateValues" dxfId="1162" priority="905" stopIfTrue="1"/>
    <cfRule type="duplicateValues" dxfId="1161" priority="906" stopIfTrue="1"/>
  </conditionalFormatting>
  <conditionalFormatting sqref="A2244">
    <cfRule type="duplicateValues" dxfId="1160" priority="907" stopIfTrue="1"/>
  </conditionalFormatting>
  <conditionalFormatting sqref="A2409">
    <cfRule type="duplicateValues" dxfId="1159" priority="902" stopIfTrue="1"/>
    <cfRule type="duplicateValues" dxfId="1158" priority="903" stopIfTrue="1"/>
  </conditionalFormatting>
  <conditionalFormatting sqref="A2409">
    <cfRule type="duplicateValues" dxfId="1157" priority="904" stopIfTrue="1"/>
  </conditionalFormatting>
  <conditionalFormatting sqref="A2317">
    <cfRule type="duplicateValues" dxfId="1156" priority="899" stopIfTrue="1"/>
    <cfRule type="duplicateValues" dxfId="1155" priority="900" stopIfTrue="1"/>
  </conditionalFormatting>
  <conditionalFormatting sqref="A2317">
    <cfRule type="duplicateValues" dxfId="1154" priority="901" stopIfTrue="1"/>
  </conditionalFormatting>
  <conditionalFormatting sqref="A2421">
    <cfRule type="duplicateValues" dxfId="1153" priority="896" stopIfTrue="1"/>
    <cfRule type="duplicateValues" dxfId="1152" priority="897" stopIfTrue="1"/>
  </conditionalFormatting>
  <conditionalFormatting sqref="A2421">
    <cfRule type="duplicateValues" dxfId="1151" priority="898" stopIfTrue="1"/>
  </conditionalFormatting>
  <conditionalFormatting sqref="A2362">
    <cfRule type="duplicateValues" dxfId="1150" priority="893" stopIfTrue="1"/>
    <cfRule type="duplicateValues" dxfId="1149" priority="894" stopIfTrue="1"/>
  </conditionalFormatting>
  <conditionalFormatting sqref="A2362">
    <cfRule type="duplicateValues" dxfId="1148" priority="895" stopIfTrue="1"/>
  </conditionalFormatting>
  <conditionalFormatting sqref="A2360">
    <cfRule type="duplicateValues" dxfId="1147" priority="890" stopIfTrue="1"/>
    <cfRule type="duplicateValues" dxfId="1146" priority="891" stopIfTrue="1"/>
  </conditionalFormatting>
  <conditionalFormatting sqref="A2360">
    <cfRule type="duplicateValues" dxfId="1145" priority="892" stopIfTrue="1"/>
  </conditionalFormatting>
  <conditionalFormatting sqref="A2300">
    <cfRule type="duplicateValues" dxfId="1144" priority="887" stopIfTrue="1"/>
    <cfRule type="duplicateValues" dxfId="1143" priority="888" stopIfTrue="1"/>
  </conditionalFormatting>
  <conditionalFormatting sqref="A2300">
    <cfRule type="duplicateValues" dxfId="1142" priority="889" stopIfTrue="1"/>
  </conditionalFormatting>
  <conditionalFormatting sqref="A1545:A1547">
    <cfRule type="duplicateValues" dxfId="1141" priority="884" stopIfTrue="1"/>
    <cfRule type="duplicateValues" dxfId="1140" priority="885" stopIfTrue="1"/>
  </conditionalFormatting>
  <conditionalFormatting sqref="A1545:A1547">
    <cfRule type="duplicateValues" dxfId="1139" priority="886" stopIfTrue="1"/>
  </conditionalFormatting>
  <conditionalFormatting sqref="A1960">
    <cfRule type="duplicateValues" dxfId="1138" priority="882" stopIfTrue="1"/>
    <cfRule type="duplicateValues" dxfId="1137" priority="883" stopIfTrue="1"/>
  </conditionalFormatting>
  <conditionalFormatting sqref="A1960">
    <cfRule type="duplicateValues" dxfId="1136" priority="881" stopIfTrue="1"/>
  </conditionalFormatting>
  <conditionalFormatting sqref="A1490">
    <cfRule type="duplicateValues" dxfId="1135" priority="878" stopIfTrue="1"/>
    <cfRule type="duplicateValues" dxfId="1134" priority="879" stopIfTrue="1"/>
  </conditionalFormatting>
  <conditionalFormatting sqref="A1490">
    <cfRule type="duplicateValues" dxfId="1133" priority="880" stopIfTrue="1"/>
  </conditionalFormatting>
  <conditionalFormatting sqref="A1466:A1467">
    <cfRule type="duplicateValues" dxfId="1132" priority="875" stopIfTrue="1"/>
    <cfRule type="duplicateValues" dxfId="1131" priority="876" stopIfTrue="1"/>
  </conditionalFormatting>
  <conditionalFormatting sqref="A1466:A1467">
    <cfRule type="duplicateValues" dxfId="1130" priority="877" stopIfTrue="1"/>
  </conditionalFormatting>
  <conditionalFormatting sqref="A1244">
    <cfRule type="duplicateValues" dxfId="1129" priority="872" stopIfTrue="1"/>
    <cfRule type="duplicateValues" dxfId="1128" priority="873" stopIfTrue="1"/>
  </conditionalFormatting>
  <conditionalFormatting sqref="A1244">
    <cfRule type="duplicateValues" dxfId="1127" priority="874" stopIfTrue="1"/>
  </conditionalFormatting>
  <conditionalFormatting sqref="A1344">
    <cfRule type="duplicateValues" dxfId="1126" priority="869" stopIfTrue="1"/>
    <cfRule type="duplicateValues" dxfId="1125" priority="870" stopIfTrue="1"/>
  </conditionalFormatting>
  <conditionalFormatting sqref="A1344">
    <cfRule type="duplicateValues" dxfId="1124" priority="871" stopIfTrue="1"/>
  </conditionalFormatting>
  <conditionalFormatting sqref="A972">
    <cfRule type="duplicateValues" dxfId="1123" priority="866" stopIfTrue="1"/>
    <cfRule type="duplicateValues" dxfId="1122" priority="867" stopIfTrue="1"/>
  </conditionalFormatting>
  <conditionalFormatting sqref="A972">
    <cfRule type="duplicateValues" dxfId="1121" priority="868" stopIfTrue="1"/>
  </conditionalFormatting>
  <conditionalFormatting sqref="A987">
    <cfRule type="duplicateValues" dxfId="1120" priority="863" stopIfTrue="1"/>
    <cfRule type="duplicateValues" dxfId="1119" priority="864" stopIfTrue="1"/>
  </conditionalFormatting>
  <conditionalFormatting sqref="A987">
    <cfRule type="duplicateValues" dxfId="1118" priority="865" stopIfTrue="1"/>
  </conditionalFormatting>
  <conditionalFormatting sqref="A116">
    <cfRule type="duplicateValues" dxfId="1117" priority="860" stopIfTrue="1"/>
    <cfRule type="duplicateValues" dxfId="1116" priority="861" stopIfTrue="1"/>
  </conditionalFormatting>
  <conditionalFormatting sqref="A116">
    <cfRule type="duplicateValues" dxfId="1115" priority="862" stopIfTrue="1"/>
  </conditionalFormatting>
  <conditionalFormatting sqref="A180:A181">
    <cfRule type="duplicateValues" dxfId="1114" priority="857" stopIfTrue="1"/>
    <cfRule type="duplicateValues" dxfId="1113" priority="858" stopIfTrue="1"/>
  </conditionalFormatting>
  <conditionalFormatting sqref="A180:A181">
    <cfRule type="duplicateValues" dxfId="1112" priority="859" stopIfTrue="1"/>
  </conditionalFormatting>
  <conditionalFormatting sqref="A108">
    <cfRule type="duplicateValues" dxfId="1111" priority="854" stopIfTrue="1"/>
    <cfRule type="duplicateValues" dxfId="1110" priority="855" stopIfTrue="1"/>
  </conditionalFormatting>
  <conditionalFormatting sqref="A108">
    <cfRule type="duplicateValues" dxfId="1109" priority="856" stopIfTrue="1"/>
  </conditionalFormatting>
  <conditionalFormatting sqref="A48">
    <cfRule type="duplicateValues" dxfId="1108" priority="850" stopIfTrue="1"/>
    <cfRule type="duplicateValues" dxfId="1107" priority="851" stopIfTrue="1"/>
  </conditionalFormatting>
  <conditionalFormatting sqref="A48">
    <cfRule type="duplicateValues" dxfId="1106" priority="852" stopIfTrue="1"/>
  </conditionalFormatting>
  <conditionalFormatting sqref="A200">
    <cfRule type="duplicateValues" dxfId="1105" priority="847" stopIfTrue="1"/>
    <cfRule type="duplicateValues" dxfId="1104" priority="848" stopIfTrue="1"/>
  </conditionalFormatting>
  <conditionalFormatting sqref="A200">
    <cfRule type="duplicateValues" dxfId="1103" priority="849" stopIfTrue="1"/>
  </conditionalFormatting>
  <conditionalFormatting sqref="A438">
    <cfRule type="duplicateValues" dxfId="1102" priority="844" stopIfTrue="1"/>
    <cfRule type="duplicateValues" dxfId="1101" priority="845" stopIfTrue="1"/>
  </conditionalFormatting>
  <conditionalFormatting sqref="A438">
    <cfRule type="duplicateValues" dxfId="1100" priority="846" stopIfTrue="1"/>
  </conditionalFormatting>
  <conditionalFormatting sqref="A476">
    <cfRule type="duplicateValues" dxfId="1099" priority="841" stopIfTrue="1"/>
    <cfRule type="duplicateValues" dxfId="1098" priority="842" stopIfTrue="1"/>
  </conditionalFormatting>
  <conditionalFormatting sqref="A476">
    <cfRule type="duplicateValues" dxfId="1097" priority="843" stopIfTrue="1"/>
  </conditionalFormatting>
  <conditionalFormatting sqref="A477">
    <cfRule type="duplicateValues" dxfId="1096" priority="838" stopIfTrue="1"/>
    <cfRule type="duplicateValues" dxfId="1095" priority="839" stopIfTrue="1"/>
  </conditionalFormatting>
  <conditionalFormatting sqref="A477">
    <cfRule type="duplicateValues" dxfId="1094" priority="840" stopIfTrue="1"/>
  </conditionalFormatting>
  <conditionalFormatting sqref="A497:A498">
    <cfRule type="duplicateValues" dxfId="1093" priority="835" stopIfTrue="1"/>
    <cfRule type="duplicateValues" dxfId="1092" priority="836" stopIfTrue="1"/>
  </conditionalFormatting>
  <conditionalFormatting sqref="A497:A498">
    <cfRule type="duplicateValues" dxfId="1091" priority="837" stopIfTrue="1"/>
  </conditionalFormatting>
  <conditionalFormatting sqref="A2045">
    <cfRule type="duplicateValues" dxfId="1090" priority="829" stopIfTrue="1"/>
    <cfRule type="duplicateValues" dxfId="1089" priority="830" stopIfTrue="1"/>
  </conditionalFormatting>
  <conditionalFormatting sqref="A2045">
    <cfRule type="duplicateValues" dxfId="1088" priority="831" stopIfTrue="1"/>
  </conditionalFormatting>
  <conditionalFormatting sqref="O2045">
    <cfRule type="duplicateValues" dxfId="1087" priority="832" stopIfTrue="1"/>
    <cfRule type="duplicateValues" dxfId="1086" priority="833" stopIfTrue="1"/>
  </conditionalFormatting>
  <conditionalFormatting sqref="O2045">
    <cfRule type="duplicateValues" dxfId="1085" priority="834" stopIfTrue="1"/>
  </conditionalFormatting>
  <conditionalFormatting sqref="A2031">
    <cfRule type="duplicateValues" dxfId="1084" priority="823" stopIfTrue="1"/>
    <cfRule type="duplicateValues" dxfId="1083" priority="824" stopIfTrue="1"/>
  </conditionalFormatting>
  <conditionalFormatting sqref="A2031">
    <cfRule type="duplicateValues" dxfId="1082" priority="825" stopIfTrue="1"/>
  </conditionalFormatting>
  <conditionalFormatting sqref="O2031">
    <cfRule type="duplicateValues" dxfId="1081" priority="826" stopIfTrue="1"/>
    <cfRule type="duplicateValues" dxfId="1080" priority="827" stopIfTrue="1"/>
  </conditionalFormatting>
  <conditionalFormatting sqref="O2031">
    <cfRule type="duplicateValues" dxfId="1079" priority="828" stopIfTrue="1"/>
  </conditionalFormatting>
  <conditionalFormatting sqref="A1908">
    <cfRule type="duplicateValues" dxfId="1078" priority="817" stopIfTrue="1"/>
    <cfRule type="duplicateValues" dxfId="1077" priority="818" stopIfTrue="1"/>
  </conditionalFormatting>
  <conditionalFormatting sqref="A1908">
    <cfRule type="duplicateValues" dxfId="1076" priority="819" stopIfTrue="1"/>
  </conditionalFormatting>
  <conditionalFormatting sqref="O1908">
    <cfRule type="duplicateValues" dxfId="1075" priority="820" stopIfTrue="1"/>
    <cfRule type="duplicateValues" dxfId="1074" priority="821" stopIfTrue="1"/>
  </conditionalFormatting>
  <conditionalFormatting sqref="O1908">
    <cfRule type="duplicateValues" dxfId="1073" priority="822" stopIfTrue="1"/>
  </conditionalFormatting>
  <conditionalFormatting sqref="A2041">
    <cfRule type="duplicateValues" dxfId="1072" priority="811" stopIfTrue="1"/>
    <cfRule type="duplicateValues" dxfId="1071" priority="812" stopIfTrue="1"/>
  </conditionalFormatting>
  <conditionalFormatting sqref="A2041">
    <cfRule type="duplicateValues" dxfId="1070" priority="813" stopIfTrue="1"/>
  </conditionalFormatting>
  <conditionalFormatting sqref="O2041">
    <cfRule type="duplicateValues" dxfId="1069" priority="814" stopIfTrue="1"/>
    <cfRule type="duplicateValues" dxfId="1068" priority="815" stopIfTrue="1"/>
  </conditionalFormatting>
  <conditionalFormatting sqref="O2041">
    <cfRule type="duplicateValues" dxfId="1067" priority="816" stopIfTrue="1"/>
  </conditionalFormatting>
  <conditionalFormatting sqref="A2033">
    <cfRule type="duplicateValues" dxfId="1066" priority="805" stopIfTrue="1"/>
    <cfRule type="duplicateValues" dxfId="1065" priority="806" stopIfTrue="1"/>
  </conditionalFormatting>
  <conditionalFormatting sqref="A2033">
    <cfRule type="duplicateValues" dxfId="1064" priority="807" stopIfTrue="1"/>
  </conditionalFormatting>
  <conditionalFormatting sqref="O2033">
    <cfRule type="duplicateValues" dxfId="1063" priority="808" stopIfTrue="1"/>
    <cfRule type="duplicateValues" dxfId="1062" priority="809" stopIfTrue="1"/>
  </conditionalFormatting>
  <conditionalFormatting sqref="O2033">
    <cfRule type="duplicateValues" dxfId="1061" priority="810" stopIfTrue="1"/>
  </conditionalFormatting>
  <conditionalFormatting sqref="A2079">
    <cfRule type="duplicateValues" dxfId="1060" priority="799" stopIfTrue="1"/>
    <cfRule type="duplicateValues" dxfId="1059" priority="800" stopIfTrue="1"/>
  </conditionalFormatting>
  <conditionalFormatting sqref="A2079">
    <cfRule type="duplicateValues" dxfId="1058" priority="801" stopIfTrue="1"/>
  </conditionalFormatting>
  <conditionalFormatting sqref="O2079">
    <cfRule type="duplicateValues" dxfId="1057" priority="802" stopIfTrue="1"/>
    <cfRule type="duplicateValues" dxfId="1056" priority="803" stopIfTrue="1"/>
  </conditionalFormatting>
  <conditionalFormatting sqref="O2079">
    <cfRule type="duplicateValues" dxfId="1055" priority="804" stopIfTrue="1"/>
  </conditionalFormatting>
  <conditionalFormatting sqref="A2082">
    <cfRule type="duplicateValues" dxfId="1054" priority="793" stopIfTrue="1"/>
    <cfRule type="duplicateValues" dxfId="1053" priority="794" stopIfTrue="1"/>
  </conditionalFormatting>
  <conditionalFormatting sqref="A2082">
    <cfRule type="duplicateValues" dxfId="1052" priority="795" stopIfTrue="1"/>
  </conditionalFormatting>
  <conditionalFormatting sqref="O2082">
    <cfRule type="duplicateValues" dxfId="1051" priority="796" stopIfTrue="1"/>
    <cfRule type="duplicateValues" dxfId="1050" priority="797" stopIfTrue="1"/>
  </conditionalFormatting>
  <conditionalFormatting sqref="O2082">
    <cfRule type="duplicateValues" dxfId="1049" priority="798" stopIfTrue="1"/>
  </conditionalFormatting>
  <conditionalFormatting sqref="A2140">
    <cfRule type="duplicateValues" dxfId="1048" priority="787" stopIfTrue="1"/>
    <cfRule type="duplicateValues" dxfId="1047" priority="788" stopIfTrue="1"/>
  </conditionalFormatting>
  <conditionalFormatting sqref="A2140">
    <cfRule type="duplicateValues" dxfId="1046" priority="789" stopIfTrue="1"/>
  </conditionalFormatting>
  <conditionalFormatting sqref="O2140">
    <cfRule type="duplicateValues" dxfId="1045" priority="790" stopIfTrue="1"/>
    <cfRule type="duplicateValues" dxfId="1044" priority="791" stopIfTrue="1"/>
  </conditionalFormatting>
  <conditionalFormatting sqref="O2140">
    <cfRule type="duplicateValues" dxfId="1043" priority="792" stopIfTrue="1"/>
  </conditionalFormatting>
  <conditionalFormatting sqref="A2176">
    <cfRule type="duplicateValues" dxfId="1042" priority="781" stopIfTrue="1"/>
    <cfRule type="duplicateValues" dxfId="1041" priority="782" stopIfTrue="1"/>
  </conditionalFormatting>
  <conditionalFormatting sqref="A2176">
    <cfRule type="duplicateValues" dxfId="1040" priority="783" stopIfTrue="1"/>
  </conditionalFormatting>
  <conditionalFormatting sqref="O2176">
    <cfRule type="duplicateValues" dxfId="1039" priority="784" stopIfTrue="1"/>
    <cfRule type="duplicateValues" dxfId="1038" priority="785" stopIfTrue="1"/>
  </conditionalFormatting>
  <conditionalFormatting sqref="O2176">
    <cfRule type="duplicateValues" dxfId="1037" priority="786" stopIfTrue="1"/>
  </conditionalFormatting>
  <conditionalFormatting sqref="A2189">
    <cfRule type="duplicateValues" dxfId="1036" priority="775" stopIfTrue="1"/>
    <cfRule type="duplicateValues" dxfId="1035" priority="776" stopIfTrue="1"/>
  </conditionalFormatting>
  <conditionalFormatting sqref="A2189">
    <cfRule type="duplicateValues" dxfId="1034" priority="777" stopIfTrue="1"/>
  </conditionalFormatting>
  <conditionalFormatting sqref="O2189">
    <cfRule type="duplicateValues" dxfId="1033" priority="778" stopIfTrue="1"/>
    <cfRule type="duplicateValues" dxfId="1032" priority="779" stopIfTrue="1"/>
  </conditionalFormatting>
  <conditionalFormatting sqref="O2189">
    <cfRule type="duplicateValues" dxfId="1031" priority="780" stopIfTrue="1"/>
  </conditionalFormatting>
  <conditionalFormatting sqref="A2161">
    <cfRule type="duplicateValues" dxfId="1030" priority="769" stopIfTrue="1"/>
    <cfRule type="duplicateValues" dxfId="1029" priority="770" stopIfTrue="1"/>
  </conditionalFormatting>
  <conditionalFormatting sqref="A2161">
    <cfRule type="duplicateValues" dxfId="1028" priority="771" stopIfTrue="1"/>
  </conditionalFormatting>
  <conditionalFormatting sqref="O2161">
    <cfRule type="duplicateValues" dxfId="1027" priority="772" stopIfTrue="1"/>
    <cfRule type="duplicateValues" dxfId="1026" priority="773" stopIfTrue="1"/>
  </conditionalFormatting>
  <conditionalFormatting sqref="O2161">
    <cfRule type="duplicateValues" dxfId="1025" priority="774" stopIfTrue="1"/>
  </conditionalFormatting>
  <conditionalFormatting sqref="A2190">
    <cfRule type="duplicateValues" dxfId="1024" priority="763" stopIfTrue="1"/>
    <cfRule type="duplicateValues" dxfId="1023" priority="764" stopIfTrue="1"/>
  </conditionalFormatting>
  <conditionalFormatting sqref="A2190">
    <cfRule type="duplicateValues" dxfId="1022" priority="765" stopIfTrue="1"/>
  </conditionalFormatting>
  <conditionalFormatting sqref="O2190">
    <cfRule type="duplicateValues" dxfId="1021" priority="766" stopIfTrue="1"/>
    <cfRule type="duplicateValues" dxfId="1020" priority="767" stopIfTrue="1"/>
  </conditionalFormatting>
  <conditionalFormatting sqref="O2190">
    <cfRule type="duplicateValues" dxfId="1019" priority="768" stopIfTrue="1"/>
  </conditionalFormatting>
  <conditionalFormatting sqref="A2070">
    <cfRule type="duplicateValues" dxfId="1018" priority="757" stopIfTrue="1"/>
    <cfRule type="duplicateValues" dxfId="1017" priority="758" stopIfTrue="1"/>
  </conditionalFormatting>
  <conditionalFormatting sqref="A2070">
    <cfRule type="duplicateValues" dxfId="1016" priority="759" stopIfTrue="1"/>
  </conditionalFormatting>
  <conditionalFormatting sqref="O2070">
    <cfRule type="duplicateValues" dxfId="1015" priority="760" stopIfTrue="1"/>
    <cfRule type="duplicateValues" dxfId="1014" priority="761" stopIfTrue="1"/>
  </conditionalFormatting>
  <conditionalFormatting sqref="O2070">
    <cfRule type="duplicateValues" dxfId="1013" priority="762" stopIfTrue="1"/>
  </conditionalFormatting>
  <conditionalFormatting sqref="A1954">
    <cfRule type="duplicateValues" dxfId="1012" priority="751" stopIfTrue="1"/>
    <cfRule type="duplicateValues" dxfId="1011" priority="752" stopIfTrue="1"/>
  </conditionalFormatting>
  <conditionalFormatting sqref="A1954">
    <cfRule type="duplicateValues" dxfId="1010" priority="753" stopIfTrue="1"/>
  </conditionalFormatting>
  <conditionalFormatting sqref="O1954">
    <cfRule type="duplicateValues" dxfId="1009" priority="754" stopIfTrue="1"/>
    <cfRule type="duplicateValues" dxfId="1008" priority="755" stopIfTrue="1"/>
  </conditionalFormatting>
  <conditionalFormatting sqref="O1954">
    <cfRule type="duplicateValues" dxfId="1007" priority="756" stopIfTrue="1"/>
  </conditionalFormatting>
  <conditionalFormatting sqref="A1861">
    <cfRule type="duplicateValues" dxfId="1006" priority="745" stopIfTrue="1"/>
    <cfRule type="duplicateValues" dxfId="1005" priority="746" stopIfTrue="1"/>
  </conditionalFormatting>
  <conditionalFormatting sqref="A1861">
    <cfRule type="duplicateValues" dxfId="1004" priority="747" stopIfTrue="1"/>
  </conditionalFormatting>
  <conditionalFormatting sqref="O1861">
    <cfRule type="duplicateValues" dxfId="1003" priority="748" stopIfTrue="1"/>
    <cfRule type="duplicateValues" dxfId="1002" priority="749" stopIfTrue="1"/>
  </conditionalFormatting>
  <conditionalFormatting sqref="O1861">
    <cfRule type="duplicateValues" dxfId="1001" priority="750" stopIfTrue="1"/>
  </conditionalFormatting>
  <conditionalFormatting sqref="A1873">
    <cfRule type="duplicateValues" dxfId="1000" priority="739" stopIfTrue="1"/>
    <cfRule type="duplicateValues" dxfId="999" priority="740" stopIfTrue="1"/>
  </conditionalFormatting>
  <conditionalFormatting sqref="A1873">
    <cfRule type="duplicateValues" dxfId="998" priority="741" stopIfTrue="1"/>
  </conditionalFormatting>
  <conditionalFormatting sqref="O1873">
    <cfRule type="duplicateValues" dxfId="997" priority="742" stopIfTrue="1"/>
    <cfRule type="duplicateValues" dxfId="996" priority="743" stopIfTrue="1"/>
  </conditionalFormatting>
  <conditionalFormatting sqref="O1873">
    <cfRule type="duplicateValues" dxfId="995" priority="744" stopIfTrue="1"/>
  </conditionalFormatting>
  <conditionalFormatting sqref="A1250">
    <cfRule type="duplicateValues" dxfId="994" priority="736" stopIfTrue="1"/>
    <cfRule type="duplicateValues" dxfId="993" priority="737" stopIfTrue="1"/>
  </conditionalFormatting>
  <conditionalFormatting sqref="A1250">
    <cfRule type="duplicateValues" dxfId="992" priority="738" stopIfTrue="1"/>
  </conditionalFormatting>
  <conditionalFormatting sqref="A1350">
    <cfRule type="duplicateValues" dxfId="991" priority="733" stopIfTrue="1"/>
    <cfRule type="duplicateValues" dxfId="990" priority="734" stopIfTrue="1"/>
  </conditionalFormatting>
  <conditionalFormatting sqref="A1350">
    <cfRule type="duplicateValues" dxfId="989" priority="735" stopIfTrue="1"/>
  </conditionalFormatting>
  <conditionalFormatting sqref="A955">
    <cfRule type="duplicateValues" dxfId="988" priority="730" stopIfTrue="1"/>
    <cfRule type="duplicateValues" dxfId="987" priority="731" stopIfTrue="1"/>
  </conditionalFormatting>
  <conditionalFormatting sqref="A955">
    <cfRule type="duplicateValues" dxfId="986" priority="732" stopIfTrue="1"/>
  </conditionalFormatting>
  <conditionalFormatting sqref="A1265">
    <cfRule type="duplicateValues" dxfId="985" priority="727" stopIfTrue="1"/>
    <cfRule type="duplicateValues" dxfId="984" priority="728" stopIfTrue="1"/>
  </conditionalFormatting>
  <conditionalFormatting sqref="A1265">
    <cfRule type="duplicateValues" dxfId="983" priority="729" stopIfTrue="1"/>
  </conditionalFormatting>
  <conditionalFormatting sqref="A806">
    <cfRule type="duplicateValues" dxfId="982" priority="724" stopIfTrue="1"/>
    <cfRule type="duplicateValues" dxfId="981" priority="725" stopIfTrue="1"/>
  </conditionalFormatting>
  <conditionalFormatting sqref="A806">
    <cfRule type="duplicateValues" dxfId="980" priority="726" stopIfTrue="1"/>
  </conditionalFormatting>
  <conditionalFormatting sqref="A811">
    <cfRule type="duplicateValues" dxfId="979" priority="721" stopIfTrue="1"/>
    <cfRule type="duplicateValues" dxfId="978" priority="722" stopIfTrue="1"/>
  </conditionalFormatting>
  <conditionalFormatting sqref="A811">
    <cfRule type="duplicateValues" dxfId="977" priority="723" stopIfTrue="1"/>
  </conditionalFormatting>
  <conditionalFormatting sqref="A822">
    <cfRule type="duplicateValues" dxfId="976" priority="718" stopIfTrue="1"/>
    <cfRule type="duplicateValues" dxfId="975" priority="719" stopIfTrue="1"/>
  </conditionalFormatting>
  <conditionalFormatting sqref="A822">
    <cfRule type="duplicateValues" dxfId="974" priority="720" stopIfTrue="1"/>
  </conditionalFormatting>
  <conditionalFormatting sqref="A670">
    <cfRule type="duplicateValues" dxfId="973" priority="715" stopIfTrue="1"/>
    <cfRule type="duplicateValues" dxfId="972" priority="716" stopIfTrue="1"/>
  </conditionalFormatting>
  <conditionalFormatting sqref="A670">
    <cfRule type="duplicateValues" dxfId="971" priority="717" stopIfTrue="1"/>
  </conditionalFormatting>
  <conditionalFormatting sqref="A788">
    <cfRule type="duplicateValues" dxfId="970" priority="712" stopIfTrue="1"/>
    <cfRule type="duplicateValues" dxfId="969" priority="713" stopIfTrue="1"/>
  </conditionalFormatting>
  <conditionalFormatting sqref="A788">
    <cfRule type="duplicateValues" dxfId="968" priority="714" stopIfTrue="1"/>
  </conditionalFormatting>
  <conditionalFormatting sqref="A720">
    <cfRule type="duplicateValues" dxfId="967" priority="709" stopIfTrue="1"/>
    <cfRule type="duplicateValues" dxfId="966" priority="710" stopIfTrue="1"/>
  </conditionalFormatting>
  <conditionalFormatting sqref="A720">
    <cfRule type="duplicateValues" dxfId="965" priority="711" stopIfTrue="1"/>
  </conditionalFormatting>
  <conditionalFormatting sqref="A1309">
    <cfRule type="duplicateValues" dxfId="964" priority="706" stopIfTrue="1"/>
    <cfRule type="duplicateValues" dxfId="963" priority="707" stopIfTrue="1"/>
  </conditionalFormatting>
  <conditionalFormatting sqref="A1309">
    <cfRule type="duplicateValues" dxfId="962" priority="708" stopIfTrue="1"/>
  </conditionalFormatting>
  <conditionalFormatting sqref="A915:A916">
    <cfRule type="duplicateValues" dxfId="961" priority="703" stopIfTrue="1"/>
    <cfRule type="duplicateValues" dxfId="960" priority="704" stopIfTrue="1"/>
  </conditionalFormatting>
  <conditionalFormatting sqref="A915:A916">
    <cfRule type="duplicateValues" dxfId="959" priority="705" stopIfTrue="1"/>
  </conditionalFormatting>
  <conditionalFormatting sqref="A1276">
    <cfRule type="duplicateValues" dxfId="958" priority="700" stopIfTrue="1"/>
    <cfRule type="duplicateValues" dxfId="957" priority="701" stopIfTrue="1"/>
  </conditionalFormatting>
  <conditionalFormatting sqref="A1276">
    <cfRule type="duplicateValues" dxfId="956" priority="702" stopIfTrue="1"/>
  </conditionalFormatting>
  <conditionalFormatting sqref="A1519">
    <cfRule type="duplicateValues" dxfId="955" priority="697" stopIfTrue="1"/>
    <cfRule type="duplicateValues" dxfId="954" priority="698" stopIfTrue="1"/>
  </conditionalFormatting>
  <conditionalFormatting sqref="A1519">
    <cfRule type="duplicateValues" dxfId="953" priority="699" stopIfTrue="1"/>
  </conditionalFormatting>
  <conditionalFormatting sqref="A1509">
    <cfRule type="duplicateValues" dxfId="952" priority="694" stopIfTrue="1"/>
    <cfRule type="duplicateValues" dxfId="951" priority="695" stopIfTrue="1"/>
  </conditionalFormatting>
  <conditionalFormatting sqref="A1509">
    <cfRule type="duplicateValues" dxfId="950" priority="696" stopIfTrue="1"/>
  </conditionalFormatting>
  <conditionalFormatting sqref="A1503">
    <cfRule type="duplicateValues" dxfId="949" priority="691" stopIfTrue="1"/>
    <cfRule type="duplicateValues" dxfId="948" priority="692" stopIfTrue="1"/>
  </conditionalFormatting>
  <conditionalFormatting sqref="A1503">
    <cfRule type="duplicateValues" dxfId="947" priority="693" stopIfTrue="1"/>
  </conditionalFormatting>
  <conditionalFormatting sqref="A604">
    <cfRule type="duplicateValues" dxfId="946" priority="688" stopIfTrue="1"/>
    <cfRule type="duplicateValues" dxfId="945" priority="689" stopIfTrue="1"/>
  </conditionalFormatting>
  <conditionalFormatting sqref="A604">
    <cfRule type="duplicateValues" dxfId="944" priority="690" stopIfTrue="1"/>
  </conditionalFormatting>
  <conditionalFormatting sqref="A2199">
    <cfRule type="duplicateValues" dxfId="943" priority="687" stopIfTrue="1"/>
  </conditionalFormatting>
  <conditionalFormatting sqref="A2199">
    <cfRule type="duplicateValues" dxfId="942" priority="685" stopIfTrue="1"/>
    <cfRule type="duplicateValues" dxfId="941" priority="686" stopIfTrue="1"/>
  </conditionalFormatting>
  <conditionalFormatting sqref="O2199">
    <cfRule type="duplicateValues" dxfId="940" priority="684" stopIfTrue="1"/>
  </conditionalFormatting>
  <conditionalFormatting sqref="O2199">
    <cfRule type="duplicateValues" dxfId="939" priority="682" stopIfTrue="1"/>
    <cfRule type="duplicateValues" dxfId="938" priority="683" stopIfTrue="1"/>
  </conditionalFormatting>
  <conditionalFormatting sqref="B2199">
    <cfRule type="duplicateValues" dxfId="937" priority="681" stopIfTrue="1"/>
  </conditionalFormatting>
  <conditionalFormatting sqref="B2199">
    <cfRule type="duplicateValues" dxfId="936" priority="679" stopIfTrue="1"/>
    <cfRule type="duplicateValues" dxfId="935" priority="680" stopIfTrue="1"/>
  </conditionalFormatting>
  <conditionalFormatting sqref="A2199">
    <cfRule type="duplicateValues" dxfId="934" priority="678"/>
  </conditionalFormatting>
  <conditionalFormatting sqref="A327">
    <cfRule type="duplicateValues" dxfId="933" priority="675" stopIfTrue="1"/>
    <cfRule type="duplicateValues" dxfId="932" priority="676" stopIfTrue="1"/>
  </conditionalFormatting>
  <conditionalFormatting sqref="A327">
    <cfRule type="duplicateValues" dxfId="931" priority="677" stopIfTrue="1"/>
  </conditionalFormatting>
  <conditionalFormatting sqref="A26">
    <cfRule type="duplicateValues" dxfId="930" priority="672" stopIfTrue="1"/>
    <cfRule type="duplicateValues" dxfId="929" priority="673" stopIfTrue="1"/>
  </conditionalFormatting>
  <conditionalFormatting sqref="A26">
    <cfRule type="duplicateValues" dxfId="928" priority="674" stopIfTrue="1"/>
  </conditionalFormatting>
  <conditionalFormatting sqref="A243:A244">
    <cfRule type="duplicateValues" dxfId="927" priority="669" stopIfTrue="1"/>
    <cfRule type="duplicateValues" dxfId="926" priority="670" stopIfTrue="1"/>
  </conditionalFormatting>
  <conditionalFormatting sqref="A243:A244">
    <cfRule type="duplicateValues" dxfId="925" priority="671" stopIfTrue="1"/>
  </conditionalFormatting>
  <conditionalFormatting sqref="A240">
    <cfRule type="duplicateValues" dxfId="924" priority="666" stopIfTrue="1"/>
    <cfRule type="duplicateValues" dxfId="923" priority="667" stopIfTrue="1"/>
  </conditionalFormatting>
  <conditionalFormatting sqref="A240">
    <cfRule type="duplicateValues" dxfId="922" priority="668" stopIfTrue="1"/>
  </conditionalFormatting>
  <conditionalFormatting sqref="A344">
    <cfRule type="duplicateValues" dxfId="921" priority="663" stopIfTrue="1"/>
    <cfRule type="duplicateValues" dxfId="920" priority="664" stopIfTrue="1"/>
  </conditionalFormatting>
  <conditionalFormatting sqref="A344">
    <cfRule type="duplicateValues" dxfId="919" priority="665" stopIfTrue="1"/>
  </conditionalFormatting>
  <conditionalFormatting sqref="A356">
    <cfRule type="duplicateValues" dxfId="918" priority="660" stopIfTrue="1"/>
    <cfRule type="duplicateValues" dxfId="917" priority="661" stopIfTrue="1"/>
  </conditionalFormatting>
  <conditionalFormatting sqref="A356">
    <cfRule type="duplicateValues" dxfId="916" priority="662" stopIfTrue="1"/>
  </conditionalFormatting>
  <conditionalFormatting sqref="A384">
    <cfRule type="duplicateValues" dxfId="915" priority="657" stopIfTrue="1"/>
    <cfRule type="duplicateValues" dxfId="914" priority="658" stopIfTrue="1"/>
  </conditionalFormatting>
  <conditionalFormatting sqref="A384">
    <cfRule type="duplicateValues" dxfId="913" priority="659" stopIfTrue="1"/>
  </conditionalFormatting>
  <conditionalFormatting sqref="A261:A262">
    <cfRule type="duplicateValues" dxfId="912" priority="654" stopIfTrue="1"/>
    <cfRule type="duplicateValues" dxfId="911" priority="655" stopIfTrue="1"/>
  </conditionalFormatting>
  <conditionalFormatting sqref="A261:A262">
    <cfRule type="duplicateValues" dxfId="910" priority="656" stopIfTrue="1"/>
  </conditionalFormatting>
  <conditionalFormatting sqref="A385">
    <cfRule type="duplicateValues" dxfId="909" priority="651" stopIfTrue="1"/>
    <cfRule type="duplicateValues" dxfId="908" priority="652" stopIfTrue="1"/>
  </conditionalFormatting>
  <conditionalFormatting sqref="A385">
    <cfRule type="duplicateValues" dxfId="907" priority="653" stopIfTrue="1"/>
  </conditionalFormatting>
  <conditionalFormatting sqref="A386">
    <cfRule type="duplicateValues" dxfId="906" priority="648" stopIfTrue="1"/>
    <cfRule type="duplicateValues" dxfId="905" priority="649" stopIfTrue="1"/>
  </conditionalFormatting>
  <conditionalFormatting sqref="A386">
    <cfRule type="duplicateValues" dxfId="904" priority="650" stopIfTrue="1"/>
  </conditionalFormatting>
  <conditionalFormatting sqref="A1720">
    <cfRule type="duplicateValues" dxfId="903" priority="642" stopIfTrue="1"/>
    <cfRule type="duplicateValues" dxfId="902" priority="643" stopIfTrue="1"/>
  </conditionalFormatting>
  <conditionalFormatting sqref="A1720">
    <cfRule type="duplicateValues" dxfId="901" priority="644" stopIfTrue="1"/>
  </conditionalFormatting>
  <conditionalFormatting sqref="A1761">
    <cfRule type="duplicateValues" dxfId="900" priority="633" stopIfTrue="1"/>
    <cfRule type="duplicateValues" dxfId="899" priority="634" stopIfTrue="1"/>
  </conditionalFormatting>
  <conditionalFormatting sqref="A1761">
    <cfRule type="duplicateValues" dxfId="898" priority="635" stopIfTrue="1"/>
  </conditionalFormatting>
  <conditionalFormatting sqref="A1768">
    <cfRule type="duplicateValues" dxfId="897" priority="630" stopIfTrue="1"/>
    <cfRule type="duplicateValues" dxfId="896" priority="631" stopIfTrue="1"/>
  </conditionalFormatting>
  <conditionalFormatting sqref="A1768">
    <cfRule type="duplicateValues" dxfId="895" priority="632" stopIfTrue="1"/>
  </conditionalFormatting>
  <conditionalFormatting sqref="A668">
    <cfRule type="duplicateValues" dxfId="894" priority="192559" stopIfTrue="1"/>
    <cfRule type="duplicateValues" dxfId="893" priority="192560" stopIfTrue="1"/>
  </conditionalFormatting>
  <conditionalFormatting sqref="A668">
    <cfRule type="duplicateValues" dxfId="892" priority="192563" stopIfTrue="1"/>
  </conditionalFormatting>
  <conditionalFormatting sqref="A3">
    <cfRule type="duplicateValues" dxfId="891" priority="192731" stopIfTrue="1"/>
    <cfRule type="duplicateValues" dxfId="890" priority="192732" stopIfTrue="1"/>
  </conditionalFormatting>
  <conditionalFormatting sqref="A3">
    <cfRule type="duplicateValues" dxfId="889" priority="192733" stopIfTrue="1"/>
  </conditionalFormatting>
  <conditionalFormatting sqref="A21:A24">
    <cfRule type="duplicateValues" dxfId="888" priority="193365" stopIfTrue="1"/>
    <cfRule type="duplicateValues" dxfId="887" priority="193366" stopIfTrue="1"/>
  </conditionalFormatting>
  <conditionalFormatting sqref="A21:A24">
    <cfRule type="duplicateValues" dxfId="886" priority="193369" stopIfTrue="1"/>
  </conditionalFormatting>
  <conditionalFormatting sqref="A15:A18">
    <cfRule type="duplicateValues" dxfId="885" priority="193983" stopIfTrue="1"/>
    <cfRule type="duplicateValues" dxfId="884" priority="193984" stopIfTrue="1"/>
  </conditionalFormatting>
  <conditionalFormatting sqref="A15:A18">
    <cfRule type="duplicateValues" dxfId="883" priority="193985" stopIfTrue="1"/>
  </conditionalFormatting>
  <conditionalFormatting sqref="A321">
    <cfRule type="duplicateValues" dxfId="882" priority="194513" stopIfTrue="1"/>
    <cfRule type="duplicateValues" dxfId="881" priority="194514" stopIfTrue="1"/>
  </conditionalFormatting>
  <conditionalFormatting sqref="A321">
    <cfRule type="duplicateValues" dxfId="880" priority="194515" stopIfTrue="1"/>
  </conditionalFormatting>
  <conditionalFormatting sqref="A207:A209">
    <cfRule type="duplicateValues" dxfId="879" priority="195108" stopIfTrue="1"/>
    <cfRule type="duplicateValues" dxfId="878" priority="195109" stopIfTrue="1"/>
  </conditionalFormatting>
  <conditionalFormatting sqref="A207:A209">
    <cfRule type="duplicateValues" dxfId="877" priority="195112" stopIfTrue="1"/>
  </conditionalFormatting>
  <conditionalFormatting sqref="A201:A206 A199">
    <cfRule type="duplicateValues" dxfId="876" priority="195705" stopIfTrue="1"/>
    <cfRule type="duplicateValues" dxfId="875" priority="195706" stopIfTrue="1"/>
  </conditionalFormatting>
  <conditionalFormatting sqref="A201:A206 A199">
    <cfRule type="duplicateValues" dxfId="874" priority="195709" stopIfTrue="1"/>
  </conditionalFormatting>
  <conditionalFormatting sqref="A66:A68">
    <cfRule type="duplicateValues" dxfId="873" priority="196569" stopIfTrue="1"/>
    <cfRule type="duplicateValues" dxfId="872" priority="196570" stopIfTrue="1"/>
  </conditionalFormatting>
  <conditionalFormatting sqref="A66:A68">
    <cfRule type="duplicateValues" dxfId="871" priority="196571" stopIfTrue="1"/>
  </conditionalFormatting>
  <conditionalFormatting sqref="A449">
    <cfRule type="duplicateValues" dxfId="870" priority="196670" stopIfTrue="1"/>
    <cfRule type="duplicateValues" dxfId="869" priority="196671" stopIfTrue="1"/>
  </conditionalFormatting>
  <conditionalFormatting sqref="A449">
    <cfRule type="duplicateValues" dxfId="868" priority="196672" stopIfTrue="1"/>
  </conditionalFormatting>
  <conditionalFormatting sqref="A440">
    <cfRule type="duplicateValues" dxfId="867" priority="197250" stopIfTrue="1"/>
    <cfRule type="duplicateValues" dxfId="866" priority="197251" stopIfTrue="1"/>
  </conditionalFormatting>
  <conditionalFormatting sqref="A440">
    <cfRule type="duplicateValues" dxfId="865" priority="197252" stopIfTrue="1"/>
  </conditionalFormatting>
  <conditionalFormatting sqref="A704 A702 A673:A675 A669">
    <cfRule type="duplicateValues" dxfId="864" priority="198335" stopIfTrue="1"/>
    <cfRule type="duplicateValues" dxfId="863" priority="198336" stopIfTrue="1"/>
  </conditionalFormatting>
  <conditionalFormatting sqref="A704 A702 A673:A675 A669">
    <cfRule type="duplicateValues" dxfId="862" priority="198343" stopIfTrue="1"/>
  </conditionalFormatting>
  <conditionalFormatting sqref="O662:O663">
    <cfRule type="duplicateValues" dxfId="861" priority="198348" stopIfTrue="1"/>
  </conditionalFormatting>
  <conditionalFormatting sqref="A662:A663">
    <cfRule type="duplicateValues" dxfId="860" priority="198434" stopIfTrue="1"/>
    <cfRule type="duplicateValues" dxfId="859" priority="198435" stopIfTrue="1"/>
  </conditionalFormatting>
  <conditionalFormatting sqref="A662:A663">
    <cfRule type="duplicateValues" dxfId="858" priority="198436" stopIfTrue="1"/>
  </conditionalFormatting>
  <conditionalFormatting sqref="A625">
    <cfRule type="duplicateValues" dxfId="857" priority="198613" stopIfTrue="1"/>
    <cfRule type="duplicateValues" dxfId="856" priority="198614" stopIfTrue="1"/>
  </conditionalFormatting>
  <conditionalFormatting sqref="A625">
    <cfRule type="duplicateValues" dxfId="855" priority="198615" stopIfTrue="1"/>
  </conditionalFormatting>
  <conditionalFormatting sqref="A550 A520:A522 A511:A515 A509 A524:A526 A528:A529">
    <cfRule type="duplicateValues" dxfId="854" priority="198795" stopIfTrue="1"/>
    <cfRule type="duplicateValues" dxfId="853" priority="198796" stopIfTrue="1"/>
  </conditionalFormatting>
  <conditionalFormatting sqref="A550 A520:A522 A511:A515 A509 A524:A526 A528:A529">
    <cfRule type="duplicateValues" dxfId="852" priority="198807" stopIfTrue="1"/>
  </conditionalFormatting>
  <conditionalFormatting sqref="A481 A465:A468 A473:A474 A452:A454">
    <cfRule type="duplicateValues" dxfId="851" priority="199818" stopIfTrue="1"/>
    <cfRule type="duplicateValues" dxfId="850" priority="199819" stopIfTrue="1"/>
  </conditionalFormatting>
  <conditionalFormatting sqref="A481 A465:A468 A473:A474 A452:A454">
    <cfRule type="duplicateValues" dxfId="849" priority="199826" stopIfTrue="1"/>
  </conditionalFormatting>
  <conditionalFormatting sqref="A1801">
    <cfRule type="duplicateValues" dxfId="848" priority="199833" stopIfTrue="1"/>
    <cfRule type="duplicateValues" dxfId="847" priority="199834" stopIfTrue="1"/>
  </conditionalFormatting>
  <conditionalFormatting sqref="A1801">
    <cfRule type="duplicateValues" dxfId="846" priority="199835" stopIfTrue="1"/>
  </conditionalFormatting>
  <conditionalFormatting sqref="A1710 A1708">
    <cfRule type="duplicateValues" dxfId="845" priority="199857" stopIfTrue="1"/>
    <cfRule type="duplicateValues" dxfId="844" priority="199858" stopIfTrue="1"/>
  </conditionalFormatting>
  <conditionalFormatting sqref="A1710 A1708">
    <cfRule type="duplicateValues" dxfId="843" priority="199861" stopIfTrue="1"/>
  </conditionalFormatting>
  <conditionalFormatting sqref="A1561:A1562 A1564:A1565 A1556">
    <cfRule type="duplicateValues" dxfId="842" priority="200668" stopIfTrue="1"/>
    <cfRule type="duplicateValues" dxfId="841" priority="200669" stopIfTrue="1"/>
  </conditionalFormatting>
  <conditionalFormatting sqref="A1561:A1562 A1564:A1565 A1556">
    <cfRule type="duplicateValues" dxfId="840" priority="200676" stopIfTrue="1"/>
  </conditionalFormatting>
  <conditionalFormatting sqref="A1529 A1521 A1511 A1468">
    <cfRule type="duplicateValues" dxfId="839" priority="200950" stopIfTrue="1"/>
    <cfRule type="duplicateValues" dxfId="838" priority="200951" stopIfTrue="1"/>
  </conditionalFormatting>
  <conditionalFormatting sqref="A1529 A1521 A1511 A1468">
    <cfRule type="duplicateValues" dxfId="837" priority="200958" stopIfTrue="1"/>
  </conditionalFormatting>
  <conditionalFormatting sqref="A1334">
    <cfRule type="duplicateValues" dxfId="836" priority="201245" stopIfTrue="1"/>
    <cfRule type="duplicateValues" dxfId="835" priority="201246" stopIfTrue="1"/>
  </conditionalFormatting>
  <conditionalFormatting sqref="A1334">
    <cfRule type="duplicateValues" dxfId="834" priority="201247" stopIfTrue="1"/>
  </conditionalFormatting>
  <conditionalFormatting sqref="A2270 A2265:A2266 A2268">
    <cfRule type="duplicateValues" dxfId="833" priority="201394" stopIfTrue="1"/>
    <cfRule type="duplicateValues" dxfId="832" priority="201395" stopIfTrue="1"/>
  </conditionalFormatting>
  <conditionalFormatting sqref="A2270 A2265:A2266 A2268">
    <cfRule type="duplicateValues" dxfId="831" priority="201400" stopIfTrue="1"/>
  </conditionalFormatting>
  <conditionalFormatting sqref="A2248">
    <cfRule type="duplicateValues" dxfId="830" priority="201419" stopIfTrue="1"/>
    <cfRule type="duplicateValues" dxfId="829" priority="201420" stopIfTrue="1"/>
  </conditionalFormatting>
  <conditionalFormatting sqref="A2248">
    <cfRule type="duplicateValues" dxfId="828" priority="201421" stopIfTrue="1"/>
  </conditionalFormatting>
  <conditionalFormatting sqref="O2210">
    <cfRule type="duplicateValues" dxfId="827" priority="201422" stopIfTrue="1"/>
    <cfRule type="duplicateValues" dxfId="826" priority="201423" stopIfTrue="1"/>
  </conditionalFormatting>
  <conditionalFormatting sqref="O2210">
    <cfRule type="duplicateValues" dxfId="825" priority="201424" stopIfTrue="1"/>
  </conditionalFormatting>
  <conditionalFormatting sqref="A2210">
    <cfRule type="duplicateValues" dxfId="824" priority="201473" stopIfTrue="1"/>
    <cfRule type="duplicateValues" dxfId="823" priority="201474" stopIfTrue="1"/>
  </conditionalFormatting>
  <conditionalFormatting sqref="A2210">
    <cfRule type="duplicateValues" dxfId="822" priority="201475" stopIfTrue="1"/>
  </conditionalFormatting>
  <conditionalFormatting sqref="A2372">
    <cfRule type="duplicateValues" dxfId="821" priority="625" stopIfTrue="1"/>
    <cfRule type="duplicateValues" dxfId="820" priority="626" stopIfTrue="1"/>
  </conditionalFormatting>
  <conditionalFormatting sqref="A2372">
    <cfRule type="duplicateValues" dxfId="819" priority="624" stopIfTrue="1"/>
  </conditionalFormatting>
  <conditionalFormatting sqref="A2372">
    <cfRule type="duplicateValues" dxfId="818" priority="623"/>
  </conditionalFormatting>
  <conditionalFormatting sqref="A2410">
    <cfRule type="duplicateValues" dxfId="817" priority="621" stopIfTrue="1"/>
    <cfRule type="duplicateValues" dxfId="816" priority="622" stopIfTrue="1"/>
  </conditionalFormatting>
  <conditionalFormatting sqref="A2410">
    <cfRule type="duplicateValues" dxfId="815" priority="620" stopIfTrue="1"/>
  </conditionalFormatting>
  <conditionalFormatting sqref="A2410">
    <cfRule type="duplicateValues" dxfId="814" priority="619"/>
  </conditionalFormatting>
  <conditionalFormatting sqref="A2412">
    <cfRule type="duplicateValues" dxfId="813" priority="615" stopIfTrue="1"/>
    <cfRule type="duplicateValues" dxfId="812" priority="616" stopIfTrue="1"/>
  </conditionalFormatting>
  <conditionalFormatting sqref="A2412">
    <cfRule type="duplicateValues" dxfId="811" priority="617" stopIfTrue="1"/>
  </conditionalFormatting>
  <conditionalFormatting sqref="A2412">
    <cfRule type="duplicateValues" dxfId="810" priority="618"/>
  </conditionalFormatting>
  <conditionalFormatting sqref="A2413">
    <cfRule type="duplicateValues" dxfId="809" priority="611" stopIfTrue="1"/>
    <cfRule type="duplicateValues" dxfId="808" priority="612" stopIfTrue="1"/>
  </conditionalFormatting>
  <conditionalFormatting sqref="A2413">
    <cfRule type="duplicateValues" dxfId="807" priority="613" stopIfTrue="1"/>
  </conditionalFormatting>
  <conditionalFormatting sqref="A2413">
    <cfRule type="duplicateValues" dxfId="806" priority="614"/>
  </conditionalFormatting>
  <conditionalFormatting sqref="A2411">
    <cfRule type="duplicateValues" dxfId="805" priority="603" stopIfTrue="1"/>
    <cfRule type="duplicateValues" dxfId="804" priority="604" stopIfTrue="1"/>
  </conditionalFormatting>
  <conditionalFormatting sqref="A2411">
    <cfRule type="duplicateValues" dxfId="803" priority="605" stopIfTrue="1"/>
  </conditionalFormatting>
  <conditionalFormatting sqref="A2411">
    <cfRule type="duplicateValues" dxfId="802" priority="606"/>
  </conditionalFormatting>
  <conditionalFormatting sqref="A2423">
    <cfRule type="duplicateValues" dxfId="801" priority="601" stopIfTrue="1"/>
    <cfRule type="duplicateValues" dxfId="800" priority="602" stopIfTrue="1"/>
  </conditionalFormatting>
  <conditionalFormatting sqref="A2423">
    <cfRule type="duplicateValues" dxfId="799" priority="600" stopIfTrue="1"/>
  </conditionalFormatting>
  <conditionalFormatting sqref="A2423">
    <cfRule type="duplicateValues" dxfId="798" priority="599"/>
  </conditionalFormatting>
  <conditionalFormatting sqref="A2294">
    <cfRule type="duplicateValues" dxfId="797" priority="595" stopIfTrue="1"/>
    <cfRule type="duplicateValues" dxfId="796" priority="596" stopIfTrue="1"/>
  </conditionalFormatting>
  <conditionalFormatting sqref="A2294">
    <cfRule type="duplicateValues" dxfId="795" priority="597" stopIfTrue="1"/>
  </conditionalFormatting>
  <conditionalFormatting sqref="A2294">
    <cfRule type="duplicateValues" dxfId="794" priority="598"/>
  </conditionalFormatting>
  <conditionalFormatting sqref="A2271">
    <cfRule type="duplicateValues" dxfId="793" priority="591" stopIfTrue="1"/>
    <cfRule type="duplicateValues" dxfId="792" priority="592" stopIfTrue="1"/>
  </conditionalFormatting>
  <conditionalFormatting sqref="A2271">
    <cfRule type="duplicateValues" dxfId="791" priority="593" stopIfTrue="1"/>
  </conditionalFormatting>
  <conditionalFormatting sqref="A2271">
    <cfRule type="duplicateValues" dxfId="790" priority="594"/>
  </conditionalFormatting>
  <conditionalFormatting sqref="A2339">
    <cfRule type="duplicateValues" dxfId="789" priority="587" stopIfTrue="1"/>
    <cfRule type="duplicateValues" dxfId="788" priority="588" stopIfTrue="1"/>
  </conditionalFormatting>
  <conditionalFormatting sqref="A2339">
    <cfRule type="duplicateValues" dxfId="787" priority="589" stopIfTrue="1"/>
  </conditionalFormatting>
  <conditionalFormatting sqref="A2339">
    <cfRule type="duplicateValues" dxfId="786" priority="590"/>
  </conditionalFormatting>
  <conditionalFormatting sqref="A2361">
    <cfRule type="duplicateValues" dxfId="785" priority="583" stopIfTrue="1"/>
    <cfRule type="duplicateValues" dxfId="784" priority="584" stopIfTrue="1"/>
  </conditionalFormatting>
  <conditionalFormatting sqref="A2361">
    <cfRule type="duplicateValues" dxfId="783" priority="585" stopIfTrue="1"/>
  </conditionalFormatting>
  <conditionalFormatting sqref="A2361">
    <cfRule type="duplicateValues" dxfId="782" priority="586"/>
  </conditionalFormatting>
  <conditionalFormatting sqref="A2302">
    <cfRule type="duplicateValues" dxfId="781" priority="579" stopIfTrue="1"/>
    <cfRule type="duplicateValues" dxfId="780" priority="580" stopIfTrue="1"/>
  </conditionalFormatting>
  <conditionalFormatting sqref="A2302">
    <cfRule type="duplicateValues" dxfId="779" priority="581" stopIfTrue="1"/>
  </conditionalFormatting>
  <conditionalFormatting sqref="A2302">
    <cfRule type="duplicateValues" dxfId="778" priority="582"/>
  </conditionalFormatting>
  <conditionalFormatting sqref="A2286">
    <cfRule type="duplicateValues" dxfId="777" priority="575" stopIfTrue="1"/>
    <cfRule type="duplicateValues" dxfId="776" priority="576" stopIfTrue="1"/>
  </conditionalFormatting>
  <conditionalFormatting sqref="A2286">
    <cfRule type="duplicateValues" dxfId="775" priority="577" stopIfTrue="1"/>
  </conditionalFormatting>
  <conditionalFormatting sqref="A2286">
    <cfRule type="duplicateValues" dxfId="774" priority="578"/>
  </conditionalFormatting>
  <conditionalFormatting sqref="A2238">
    <cfRule type="duplicateValues" dxfId="773" priority="571" stopIfTrue="1"/>
    <cfRule type="duplicateValues" dxfId="772" priority="572" stopIfTrue="1"/>
  </conditionalFormatting>
  <conditionalFormatting sqref="A2238">
    <cfRule type="duplicateValues" dxfId="771" priority="573" stopIfTrue="1"/>
  </conditionalFormatting>
  <conditionalFormatting sqref="A2238">
    <cfRule type="duplicateValues" dxfId="770" priority="574"/>
  </conditionalFormatting>
  <conditionalFormatting sqref="A2415">
    <cfRule type="duplicateValues" dxfId="769" priority="567" stopIfTrue="1"/>
    <cfRule type="duplicateValues" dxfId="768" priority="568" stopIfTrue="1"/>
  </conditionalFormatting>
  <conditionalFormatting sqref="A2415">
    <cfRule type="duplicateValues" dxfId="767" priority="569" stopIfTrue="1"/>
  </conditionalFormatting>
  <conditionalFormatting sqref="A2415">
    <cfRule type="duplicateValues" dxfId="766" priority="570"/>
  </conditionalFormatting>
  <conditionalFormatting sqref="A2422">
    <cfRule type="duplicateValues" dxfId="765" priority="563" stopIfTrue="1"/>
    <cfRule type="duplicateValues" dxfId="764" priority="564" stopIfTrue="1"/>
  </conditionalFormatting>
  <conditionalFormatting sqref="A2422">
    <cfRule type="duplicateValues" dxfId="763" priority="565" stopIfTrue="1"/>
  </conditionalFormatting>
  <conditionalFormatting sqref="A2422">
    <cfRule type="duplicateValues" dxfId="762" priority="566"/>
  </conditionalFormatting>
  <conditionalFormatting sqref="A2225">
    <cfRule type="duplicateValues" dxfId="761" priority="559" stopIfTrue="1"/>
    <cfRule type="duplicateValues" dxfId="760" priority="560" stopIfTrue="1"/>
  </conditionalFormatting>
  <conditionalFormatting sqref="A2225">
    <cfRule type="duplicateValues" dxfId="759" priority="561" stopIfTrue="1"/>
  </conditionalFormatting>
  <conditionalFormatting sqref="A2225">
    <cfRule type="duplicateValues" dxfId="758" priority="562"/>
  </conditionalFormatting>
  <conditionalFormatting sqref="A843">
    <cfRule type="duplicateValues" dxfId="757" priority="555" stopIfTrue="1"/>
    <cfRule type="duplicateValues" dxfId="756" priority="556" stopIfTrue="1"/>
  </conditionalFormatting>
  <conditionalFormatting sqref="A843">
    <cfRule type="duplicateValues" dxfId="755" priority="557" stopIfTrue="1"/>
  </conditionalFormatting>
  <conditionalFormatting sqref="A843">
    <cfRule type="duplicateValues" dxfId="754" priority="558"/>
  </conditionalFormatting>
  <conditionalFormatting sqref="A1841:A1842">
    <cfRule type="duplicateValues" dxfId="753" priority="554" stopIfTrue="1"/>
  </conditionalFormatting>
  <conditionalFormatting sqref="A1841:A1842">
    <cfRule type="duplicateValues" dxfId="752" priority="552" stopIfTrue="1"/>
    <cfRule type="duplicateValues" dxfId="751" priority="553" stopIfTrue="1"/>
  </conditionalFormatting>
  <conditionalFormatting sqref="B1841:B1842">
    <cfRule type="duplicateValues" dxfId="750" priority="551" stopIfTrue="1"/>
  </conditionalFormatting>
  <conditionalFormatting sqref="B1841:B1842">
    <cfRule type="duplicateValues" dxfId="749" priority="549" stopIfTrue="1"/>
    <cfRule type="duplicateValues" dxfId="748" priority="550" stopIfTrue="1"/>
  </conditionalFormatting>
  <conditionalFormatting sqref="A1841:A1842">
    <cfRule type="duplicateValues" dxfId="747" priority="548"/>
  </conditionalFormatting>
  <conditionalFormatting sqref="A1843">
    <cfRule type="duplicateValues" dxfId="746" priority="547" stopIfTrue="1"/>
  </conditionalFormatting>
  <conditionalFormatting sqref="A1843">
    <cfRule type="duplicateValues" dxfId="745" priority="545" stopIfTrue="1"/>
    <cfRule type="duplicateValues" dxfId="744" priority="546" stopIfTrue="1"/>
  </conditionalFormatting>
  <conditionalFormatting sqref="B1843">
    <cfRule type="duplicateValues" dxfId="743" priority="544" stopIfTrue="1"/>
  </conditionalFormatting>
  <conditionalFormatting sqref="B1843">
    <cfRule type="duplicateValues" dxfId="742" priority="542" stopIfTrue="1"/>
    <cfRule type="duplicateValues" dxfId="741" priority="543" stopIfTrue="1"/>
  </conditionalFormatting>
  <conditionalFormatting sqref="A1843">
    <cfRule type="duplicateValues" dxfId="740" priority="541"/>
  </conditionalFormatting>
  <conditionalFormatting sqref="A1834">
    <cfRule type="duplicateValues" dxfId="739" priority="540" stopIfTrue="1"/>
  </conditionalFormatting>
  <conditionalFormatting sqref="A1834">
    <cfRule type="duplicateValues" dxfId="738" priority="538" stopIfTrue="1"/>
    <cfRule type="duplicateValues" dxfId="737" priority="539" stopIfTrue="1"/>
  </conditionalFormatting>
  <conditionalFormatting sqref="B1834">
    <cfRule type="duplicateValues" dxfId="736" priority="537" stopIfTrue="1"/>
  </conditionalFormatting>
  <conditionalFormatting sqref="B1834">
    <cfRule type="duplicateValues" dxfId="735" priority="535" stopIfTrue="1"/>
    <cfRule type="duplicateValues" dxfId="734" priority="536" stopIfTrue="1"/>
  </conditionalFormatting>
  <conditionalFormatting sqref="A1834">
    <cfRule type="duplicateValues" dxfId="733" priority="534"/>
  </conditionalFormatting>
  <conditionalFormatting sqref="A1835:A1836 A1840">
    <cfRule type="duplicateValues" dxfId="732" priority="533" stopIfTrue="1"/>
  </conditionalFormatting>
  <conditionalFormatting sqref="A1835:A1836 A1840">
    <cfRule type="duplicateValues" dxfId="731" priority="531" stopIfTrue="1"/>
    <cfRule type="duplicateValues" dxfId="730" priority="532" stopIfTrue="1"/>
  </conditionalFormatting>
  <conditionalFormatting sqref="B1835:B1836 B1840">
    <cfRule type="duplicateValues" dxfId="729" priority="530" stopIfTrue="1"/>
  </conditionalFormatting>
  <conditionalFormatting sqref="B1835:B1836 B1840">
    <cfRule type="duplicateValues" dxfId="728" priority="528" stopIfTrue="1"/>
    <cfRule type="duplicateValues" dxfId="727" priority="529" stopIfTrue="1"/>
  </conditionalFormatting>
  <conditionalFormatting sqref="A1835:A1836 A1840">
    <cfRule type="duplicateValues" dxfId="726" priority="527"/>
  </conditionalFormatting>
  <conditionalFormatting sqref="A1837:A1838">
    <cfRule type="duplicateValues" dxfId="725" priority="526" stopIfTrue="1"/>
  </conditionalFormatting>
  <conditionalFormatting sqref="A1837:A1838">
    <cfRule type="duplicateValues" dxfId="724" priority="524" stopIfTrue="1"/>
    <cfRule type="duplicateValues" dxfId="723" priority="525" stopIfTrue="1"/>
  </conditionalFormatting>
  <conditionalFormatting sqref="B1837:B1838">
    <cfRule type="duplicateValues" dxfId="722" priority="523" stopIfTrue="1"/>
  </conditionalFormatting>
  <conditionalFormatting sqref="B1837:B1838">
    <cfRule type="duplicateValues" dxfId="721" priority="521" stopIfTrue="1"/>
    <cfRule type="duplicateValues" dxfId="720" priority="522" stopIfTrue="1"/>
  </conditionalFormatting>
  <conditionalFormatting sqref="A1837:A1838">
    <cfRule type="duplicateValues" dxfId="719" priority="520"/>
  </conditionalFormatting>
  <conditionalFormatting sqref="A1839">
    <cfRule type="duplicateValues" dxfId="718" priority="519" stopIfTrue="1"/>
  </conditionalFormatting>
  <conditionalFormatting sqref="A1839">
    <cfRule type="duplicateValues" dxfId="717" priority="517" stopIfTrue="1"/>
    <cfRule type="duplicateValues" dxfId="716" priority="518" stopIfTrue="1"/>
  </conditionalFormatting>
  <conditionalFormatting sqref="B1839">
    <cfRule type="duplicateValues" dxfId="715" priority="516" stopIfTrue="1"/>
  </conditionalFormatting>
  <conditionalFormatting sqref="B1839">
    <cfRule type="duplicateValues" dxfId="714" priority="514" stopIfTrue="1"/>
    <cfRule type="duplicateValues" dxfId="713" priority="515" stopIfTrue="1"/>
  </conditionalFormatting>
  <conditionalFormatting sqref="A1839">
    <cfRule type="duplicateValues" dxfId="712" priority="513"/>
  </conditionalFormatting>
  <conditionalFormatting sqref="A2200">
    <cfRule type="duplicateValues" dxfId="711" priority="512" stopIfTrue="1"/>
  </conditionalFormatting>
  <conditionalFormatting sqref="A2200">
    <cfRule type="duplicateValues" dxfId="710" priority="510" stopIfTrue="1"/>
    <cfRule type="duplicateValues" dxfId="709" priority="511" stopIfTrue="1"/>
  </conditionalFormatting>
  <conditionalFormatting sqref="O2200">
    <cfRule type="duplicateValues" dxfId="708" priority="509" stopIfTrue="1"/>
  </conditionalFormatting>
  <conditionalFormatting sqref="O2200">
    <cfRule type="duplicateValues" dxfId="707" priority="507" stopIfTrue="1"/>
    <cfRule type="duplicateValues" dxfId="706" priority="508" stopIfTrue="1"/>
  </conditionalFormatting>
  <conditionalFormatting sqref="B2200">
    <cfRule type="duplicateValues" dxfId="705" priority="506" stopIfTrue="1"/>
  </conditionalFormatting>
  <conditionalFormatting sqref="B2200">
    <cfRule type="duplicateValues" dxfId="704" priority="504" stopIfTrue="1"/>
    <cfRule type="duplicateValues" dxfId="703" priority="505" stopIfTrue="1"/>
  </conditionalFormatting>
  <conditionalFormatting sqref="A2200">
    <cfRule type="duplicateValues" dxfId="702" priority="503"/>
  </conditionalFormatting>
  <conditionalFormatting sqref="A2185">
    <cfRule type="duplicateValues" dxfId="701" priority="497" stopIfTrue="1"/>
    <cfRule type="duplicateValues" dxfId="700" priority="498" stopIfTrue="1"/>
  </conditionalFormatting>
  <conditionalFormatting sqref="A2185">
    <cfRule type="duplicateValues" dxfId="699" priority="499" stopIfTrue="1"/>
  </conditionalFormatting>
  <conditionalFormatting sqref="O2185">
    <cfRule type="duplicateValues" dxfId="698" priority="500" stopIfTrue="1"/>
    <cfRule type="duplicateValues" dxfId="697" priority="501" stopIfTrue="1"/>
  </conditionalFormatting>
  <conditionalFormatting sqref="O2185">
    <cfRule type="duplicateValues" dxfId="696" priority="502" stopIfTrue="1"/>
  </conditionalFormatting>
  <conditionalFormatting sqref="A2187">
    <cfRule type="duplicateValues" dxfId="695" priority="491" stopIfTrue="1"/>
    <cfRule type="duplicateValues" dxfId="694" priority="492" stopIfTrue="1"/>
  </conditionalFormatting>
  <conditionalFormatting sqref="A2187">
    <cfRule type="duplicateValues" dxfId="693" priority="493" stopIfTrue="1"/>
  </conditionalFormatting>
  <conditionalFormatting sqref="O2187">
    <cfRule type="duplicateValues" dxfId="692" priority="494" stopIfTrue="1"/>
    <cfRule type="duplicateValues" dxfId="691" priority="495" stopIfTrue="1"/>
  </conditionalFormatting>
  <conditionalFormatting sqref="O2187">
    <cfRule type="duplicateValues" dxfId="690" priority="496" stopIfTrue="1"/>
  </conditionalFormatting>
  <conditionalFormatting sqref="A2178">
    <cfRule type="duplicateValues" dxfId="689" priority="485" stopIfTrue="1"/>
    <cfRule type="duplicateValues" dxfId="688" priority="486" stopIfTrue="1"/>
  </conditionalFormatting>
  <conditionalFormatting sqref="A2178">
    <cfRule type="duplicateValues" dxfId="687" priority="487" stopIfTrue="1"/>
  </conditionalFormatting>
  <conditionalFormatting sqref="O2178">
    <cfRule type="duplicateValues" dxfId="686" priority="488" stopIfTrue="1"/>
    <cfRule type="duplicateValues" dxfId="685" priority="489" stopIfTrue="1"/>
  </conditionalFormatting>
  <conditionalFormatting sqref="O2178">
    <cfRule type="duplicateValues" dxfId="684" priority="490" stopIfTrue="1"/>
  </conditionalFormatting>
  <conditionalFormatting sqref="A2191">
    <cfRule type="duplicateValues" dxfId="683" priority="479" stopIfTrue="1"/>
    <cfRule type="duplicateValues" dxfId="682" priority="480" stopIfTrue="1"/>
  </conditionalFormatting>
  <conditionalFormatting sqref="A2191">
    <cfRule type="duplicateValues" dxfId="681" priority="481" stopIfTrue="1"/>
  </conditionalFormatting>
  <conditionalFormatting sqref="O2191">
    <cfRule type="duplicateValues" dxfId="680" priority="482" stopIfTrue="1"/>
    <cfRule type="duplicateValues" dxfId="679" priority="483" stopIfTrue="1"/>
  </conditionalFormatting>
  <conditionalFormatting sqref="O2191">
    <cfRule type="duplicateValues" dxfId="678" priority="484" stopIfTrue="1"/>
  </conditionalFormatting>
  <conditionalFormatting sqref="A573">
    <cfRule type="duplicateValues" dxfId="677" priority="475" stopIfTrue="1"/>
  </conditionalFormatting>
  <conditionalFormatting sqref="A573">
    <cfRule type="duplicateValues" dxfId="676" priority="476"/>
  </conditionalFormatting>
  <conditionalFormatting sqref="A573">
    <cfRule type="duplicateValues" dxfId="675" priority="477" stopIfTrue="1"/>
    <cfRule type="duplicateValues" dxfId="674" priority="478" stopIfTrue="1"/>
  </conditionalFormatting>
  <conditionalFormatting sqref="A1688">
    <cfRule type="duplicateValues" dxfId="673" priority="471" stopIfTrue="1"/>
  </conditionalFormatting>
  <conditionalFormatting sqref="A1688">
    <cfRule type="duplicateValues" dxfId="672" priority="472"/>
  </conditionalFormatting>
  <conditionalFormatting sqref="A1688">
    <cfRule type="duplicateValues" dxfId="671" priority="473" stopIfTrue="1"/>
    <cfRule type="duplicateValues" dxfId="670" priority="474" stopIfTrue="1"/>
  </conditionalFormatting>
  <conditionalFormatting sqref="A1689">
    <cfRule type="duplicateValues" dxfId="669" priority="467" stopIfTrue="1"/>
  </conditionalFormatting>
  <conditionalFormatting sqref="A1689">
    <cfRule type="duplicateValues" dxfId="668" priority="468"/>
  </conditionalFormatting>
  <conditionalFormatting sqref="A1689">
    <cfRule type="duplicateValues" dxfId="667" priority="469" stopIfTrue="1"/>
    <cfRule type="duplicateValues" dxfId="666" priority="470" stopIfTrue="1"/>
  </conditionalFormatting>
  <conditionalFormatting sqref="A1706">
    <cfRule type="duplicateValues" dxfId="665" priority="462" stopIfTrue="1"/>
  </conditionalFormatting>
  <conditionalFormatting sqref="A1706">
    <cfRule type="duplicateValues" dxfId="664" priority="461"/>
  </conditionalFormatting>
  <conditionalFormatting sqref="A1706">
    <cfRule type="duplicateValues" dxfId="663" priority="201551" stopIfTrue="1"/>
    <cfRule type="duplicateValues" dxfId="662" priority="201551" stopIfTrue="1"/>
  </conditionalFormatting>
  <conditionalFormatting sqref="A1702">
    <cfRule type="duplicateValues" dxfId="661" priority="455" stopIfTrue="1"/>
  </conditionalFormatting>
  <conditionalFormatting sqref="A1702">
    <cfRule type="duplicateValues" dxfId="660" priority="456"/>
  </conditionalFormatting>
  <conditionalFormatting sqref="A1702">
    <cfRule type="duplicateValues" dxfId="659" priority="457" stopIfTrue="1"/>
    <cfRule type="duplicateValues" dxfId="658" priority="458" stopIfTrue="1"/>
  </conditionalFormatting>
  <conditionalFormatting sqref="A1685">
    <cfRule type="duplicateValues" dxfId="657" priority="451" stopIfTrue="1"/>
  </conditionalFormatting>
  <conditionalFormatting sqref="A1685">
    <cfRule type="duplicateValues" dxfId="656" priority="452"/>
  </conditionalFormatting>
  <conditionalFormatting sqref="A1685">
    <cfRule type="duplicateValues" dxfId="655" priority="453" stopIfTrue="1"/>
    <cfRule type="duplicateValues" dxfId="654" priority="454" stopIfTrue="1"/>
  </conditionalFormatting>
  <conditionalFormatting sqref="A1618">
    <cfRule type="duplicateValues" dxfId="653" priority="447" stopIfTrue="1"/>
  </conditionalFormatting>
  <conditionalFormatting sqref="A1618">
    <cfRule type="duplicateValues" dxfId="652" priority="448"/>
  </conditionalFormatting>
  <conditionalFormatting sqref="A1618">
    <cfRule type="duplicateValues" dxfId="651" priority="449" stopIfTrue="1"/>
    <cfRule type="duplicateValues" dxfId="650" priority="450" stopIfTrue="1"/>
  </conditionalFormatting>
  <conditionalFormatting sqref="A1658">
    <cfRule type="duplicateValues" dxfId="649" priority="443" stopIfTrue="1"/>
  </conditionalFormatting>
  <conditionalFormatting sqref="A1658">
    <cfRule type="duplicateValues" dxfId="648" priority="444"/>
  </conditionalFormatting>
  <conditionalFormatting sqref="A1658">
    <cfRule type="duplicateValues" dxfId="647" priority="445" stopIfTrue="1"/>
    <cfRule type="duplicateValues" dxfId="646" priority="446" stopIfTrue="1"/>
  </conditionalFormatting>
  <conditionalFormatting sqref="A1553">
    <cfRule type="duplicateValues" dxfId="645" priority="439" stopIfTrue="1"/>
  </conditionalFormatting>
  <conditionalFormatting sqref="A1553">
    <cfRule type="duplicateValues" dxfId="644" priority="440"/>
  </conditionalFormatting>
  <conditionalFormatting sqref="A1553">
    <cfRule type="duplicateValues" dxfId="643" priority="441" stopIfTrue="1"/>
    <cfRule type="duplicateValues" dxfId="642" priority="442" stopIfTrue="1"/>
  </conditionalFormatting>
  <conditionalFormatting sqref="A1592">
    <cfRule type="duplicateValues" dxfId="641" priority="435" stopIfTrue="1"/>
  </conditionalFormatting>
  <conditionalFormatting sqref="A1592">
    <cfRule type="duplicateValues" dxfId="640" priority="436"/>
  </conditionalFormatting>
  <conditionalFormatting sqref="A1592">
    <cfRule type="duplicateValues" dxfId="639" priority="437" stopIfTrue="1"/>
    <cfRule type="duplicateValues" dxfId="638" priority="438" stopIfTrue="1"/>
  </conditionalFormatting>
  <conditionalFormatting sqref="A1575">
    <cfRule type="duplicateValues" dxfId="637" priority="431" stopIfTrue="1"/>
  </conditionalFormatting>
  <conditionalFormatting sqref="A1575">
    <cfRule type="duplicateValues" dxfId="636" priority="432"/>
  </conditionalFormatting>
  <conditionalFormatting sqref="A1575">
    <cfRule type="duplicateValues" dxfId="635" priority="433" stopIfTrue="1"/>
    <cfRule type="duplicateValues" dxfId="634" priority="434" stopIfTrue="1"/>
  </conditionalFormatting>
  <conditionalFormatting sqref="A2023">
    <cfRule type="duplicateValues" dxfId="633" priority="429" stopIfTrue="1"/>
    <cfRule type="duplicateValues" dxfId="632" priority="430" stopIfTrue="1"/>
  </conditionalFormatting>
  <conditionalFormatting sqref="A2023">
    <cfRule type="duplicateValues" dxfId="631" priority="428" stopIfTrue="1"/>
  </conditionalFormatting>
  <conditionalFormatting sqref="A2023">
    <cfRule type="duplicateValues" dxfId="630" priority="427"/>
  </conditionalFormatting>
  <conditionalFormatting sqref="A400">
    <cfRule type="duplicateValues" dxfId="629" priority="423" stopIfTrue="1"/>
  </conditionalFormatting>
  <conditionalFormatting sqref="A400">
    <cfRule type="duplicateValues" dxfId="628" priority="424"/>
  </conditionalFormatting>
  <conditionalFormatting sqref="A400">
    <cfRule type="duplicateValues" dxfId="627" priority="425" stopIfTrue="1"/>
    <cfRule type="duplicateValues" dxfId="626" priority="426" stopIfTrue="1"/>
  </conditionalFormatting>
  <conditionalFormatting sqref="A401">
    <cfRule type="duplicateValues" dxfId="625" priority="419" stopIfTrue="1"/>
  </conditionalFormatting>
  <conditionalFormatting sqref="A401">
    <cfRule type="duplicateValues" dxfId="624" priority="420"/>
  </conditionalFormatting>
  <conditionalFormatting sqref="A401">
    <cfRule type="duplicateValues" dxfId="623" priority="421" stopIfTrue="1"/>
    <cfRule type="duplicateValues" dxfId="622" priority="422" stopIfTrue="1"/>
  </conditionalFormatting>
  <conditionalFormatting sqref="A293">
    <cfRule type="duplicateValues" dxfId="621" priority="415" stopIfTrue="1"/>
  </conditionalFormatting>
  <conditionalFormatting sqref="A293">
    <cfRule type="duplicateValues" dxfId="620" priority="416"/>
  </conditionalFormatting>
  <conditionalFormatting sqref="A293">
    <cfRule type="duplicateValues" dxfId="619" priority="417" stopIfTrue="1"/>
    <cfRule type="duplicateValues" dxfId="618" priority="418" stopIfTrue="1"/>
  </conditionalFormatting>
  <conditionalFormatting sqref="A302">
    <cfRule type="duplicateValues" dxfId="617" priority="411" stopIfTrue="1"/>
  </conditionalFormatting>
  <conditionalFormatting sqref="A302">
    <cfRule type="duplicateValues" dxfId="616" priority="412"/>
  </conditionalFormatting>
  <conditionalFormatting sqref="A302">
    <cfRule type="duplicateValues" dxfId="615" priority="413" stopIfTrue="1"/>
    <cfRule type="duplicateValues" dxfId="614" priority="414" stopIfTrue="1"/>
  </conditionalFormatting>
  <conditionalFormatting sqref="A276">
    <cfRule type="duplicateValues" dxfId="613" priority="407" stopIfTrue="1"/>
  </conditionalFormatting>
  <conditionalFormatting sqref="A276">
    <cfRule type="duplicateValues" dxfId="612" priority="408"/>
  </conditionalFormatting>
  <conditionalFormatting sqref="A276">
    <cfRule type="duplicateValues" dxfId="611" priority="409" stopIfTrue="1"/>
    <cfRule type="duplicateValues" dxfId="610" priority="410" stopIfTrue="1"/>
  </conditionalFormatting>
  <conditionalFormatting sqref="A188">
    <cfRule type="duplicateValues" dxfId="609" priority="403" stopIfTrue="1"/>
  </conditionalFormatting>
  <conditionalFormatting sqref="A188">
    <cfRule type="duplicateValues" dxfId="608" priority="404"/>
  </conditionalFormatting>
  <conditionalFormatting sqref="A188">
    <cfRule type="duplicateValues" dxfId="607" priority="405" stopIfTrue="1"/>
    <cfRule type="duplicateValues" dxfId="606" priority="406" stopIfTrue="1"/>
  </conditionalFormatting>
  <conditionalFormatting sqref="A213">
    <cfRule type="duplicateValues" dxfId="605" priority="399" stopIfTrue="1"/>
  </conditionalFormatting>
  <conditionalFormatting sqref="A213">
    <cfRule type="duplicateValues" dxfId="604" priority="400"/>
  </conditionalFormatting>
  <conditionalFormatting sqref="A213">
    <cfRule type="duplicateValues" dxfId="603" priority="401" stopIfTrue="1"/>
    <cfRule type="duplicateValues" dxfId="602" priority="402" stopIfTrue="1"/>
  </conditionalFormatting>
  <conditionalFormatting sqref="A1156">
    <cfRule type="duplicateValues" dxfId="601" priority="395" stopIfTrue="1"/>
  </conditionalFormatting>
  <conditionalFormatting sqref="A1156">
    <cfRule type="duplicateValues" dxfId="600" priority="396"/>
  </conditionalFormatting>
  <conditionalFormatting sqref="A1156">
    <cfRule type="duplicateValues" dxfId="599" priority="397" stopIfTrue="1"/>
    <cfRule type="duplicateValues" dxfId="598" priority="398" stopIfTrue="1"/>
  </conditionalFormatting>
  <conditionalFormatting sqref="A1178">
    <cfRule type="duplicateValues" dxfId="597" priority="391" stopIfTrue="1"/>
  </conditionalFormatting>
  <conditionalFormatting sqref="A1178">
    <cfRule type="duplicateValues" dxfId="596" priority="392"/>
  </conditionalFormatting>
  <conditionalFormatting sqref="A1178">
    <cfRule type="duplicateValues" dxfId="595" priority="393" stopIfTrue="1"/>
    <cfRule type="duplicateValues" dxfId="594" priority="394" stopIfTrue="1"/>
  </conditionalFormatting>
  <conditionalFormatting sqref="A1157">
    <cfRule type="duplicateValues" dxfId="593" priority="387" stopIfTrue="1"/>
  </conditionalFormatting>
  <conditionalFormatting sqref="A1157">
    <cfRule type="duplicateValues" dxfId="592" priority="388"/>
  </conditionalFormatting>
  <conditionalFormatting sqref="A1157">
    <cfRule type="duplicateValues" dxfId="591" priority="389" stopIfTrue="1"/>
    <cfRule type="duplicateValues" dxfId="590" priority="390" stopIfTrue="1"/>
  </conditionalFormatting>
  <conditionalFormatting sqref="A1082">
    <cfRule type="duplicateValues" dxfId="589" priority="383" stopIfTrue="1"/>
  </conditionalFormatting>
  <conditionalFormatting sqref="A1082">
    <cfRule type="duplicateValues" dxfId="588" priority="384"/>
  </conditionalFormatting>
  <conditionalFormatting sqref="A1082">
    <cfRule type="duplicateValues" dxfId="587" priority="385" stopIfTrue="1"/>
    <cfRule type="duplicateValues" dxfId="586" priority="386" stopIfTrue="1"/>
  </conditionalFormatting>
  <conditionalFormatting sqref="A1154">
    <cfRule type="duplicateValues" dxfId="585" priority="379" stopIfTrue="1"/>
  </conditionalFormatting>
  <conditionalFormatting sqref="A1154">
    <cfRule type="duplicateValues" dxfId="584" priority="380"/>
  </conditionalFormatting>
  <conditionalFormatting sqref="A1154">
    <cfRule type="duplicateValues" dxfId="583" priority="381" stopIfTrue="1"/>
    <cfRule type="duplicateValues" dxfId="582" priority="382" stopIfTrue="1"/>
  </conditionalFormatting>
  <conditionalFormatting sqref="A1203">
    <cfRule type="duplicateValues" dxfId="581" priority="375" stopIfTrue="1"/>
  </conditionalFormatting>
  <conditionalFormatting sqref="A1203">
    <cfRule type="duplicateValues" dxfId="580" priority="376"/>
  </conditionalFormatting>
  <conditionalFormatting sqref="A1203">
    <cfRule type="duplicateValues" dxfId="579" priority="377" stopIfTrue="1"/>
    <cfRule type="duplicateValues" dxfId="578" priority="378" stopIfTrue="1"/>
  </conditionalFormatting>
  <conditionalFormatting sqref="A1204">
    <cfRule type="duplicateValues" dxfId="577" priority="371" stopIfTrue="1"/>
  </conditionalFormatting>
  <conditionalFormatting sqref="A1204">
    <cfRule type="duplicateValues" dxfId="576" priority="372"/>
  </conditionalFormatting>
  <conditionalFormatting sqref="A1204">
    <cfRule type="duplicateValues" dxfId="575" priority="373" stopIfTrue="1"/>
    <cfRule type="duplicateValues" dxfId="574" priority="374" stopIfTrue="1"/>
  </conditionalFormatting>
  <conditionalFormatting sqref="A1202">
    <cfRule type="duplicateValues" dxfId="573" priority="367" stopIfTrue="1"/>
  </conditionalFormatting>
  <conditionalFormatting sqref="A1202">
    <cfRule type="duplicateValues" dxfId="572" priority="368"/>
  </conditionalFormatting>
  <conditionalFormatting sqref="A1202">
    <cfRule type="duplicateValues" dxfId="571" priority="369" stopIfTrue="1"/>
    <cfRule type="duplicateValues" dxfId="570" priority="370" stopIfTrue="1"/>
  </conditionalFormatting>
  <conditionalFormatting sqref="A1017">
    <cfRule type="duplicateValues" dxfId="569" priority="363" stopIfTrue="1"/>
  </conditionalFormatting>
  <conditionalFormatting sqref="A1017">
    <cfRule type="duplicateValues" dxfId="568" priority="364"/>
  </conditionalFormatting>
  <conditionalFormatting sqref="A1017">
    <cfRule type="duplicateValues" dxfId="567" priority="365" stopIfTrue="1"/>
    <cfRule type="duplicateValues" dxfId="566" priority="366" stopIfTrue="1"/>
  </conditionalFormatting>
  <conditionalFormatting sqref="A1016">
    <cfRule type="duplicateValues" dxfId="565" priority="359" stopIfTrue="1"/>
  </conditionalFormatting>
  <conditionalFormatting sqref="A1016">
    <cfRule type="duplicateValues" dxfId="564" priority="360"/>
  </conditionalFormatting>
  <conditionalFormatting sqref="A1016">
    <cfRule type="duplicateValues" dxfId="563" priority="361" stopIfTrue="1"/>
    <cfRule type="duplicateValues" dxfId="562" priority="362" stopIfTrue="1"/>
  </conditionalFormatting>
  <conditionalFormatting sqref="A1015">
    <cfRule type="duplicateValues" dxfId="561" priority="355" stopIfTrue="1"/>
  </conditionalFormatting>
  <conditionalFormatting sqref="A1015">
    <cfRule type="duplicateValues" dxfId="560" priority="356"/>
  </conditionalFormatting>
  <conditionalFormatting sqref="A1015">
    <cfRule type="duplicateValues" dxfId="559" priority="357" stopIfTrue="1"/>
    <cfRule type="duplicateValues" dxfId="558" priority="358" stopIfTrue="1"/>
  </conditionalFormatting>
  <conditionalFormatting sqref="A1014">
    <cfRule type="duplicateValues" dxfId="557" priority="351" stopIfTrue="1"/>
  </conditionalFormatting>
  <conditionalFormatting sqref="A1014">
    <cfRule type="duplicateValues" dxfId="556" priority="352"/>
  </conditionalFormatting>
  <conditionalFormatting sqref="A1014">
    <cfRule type="duplicateValues" dxfId="555" priority="353" stopIfTrue="1"/>
    <cfRule type="duplicateValues" dxfId="554" priority="354" stopIfTrue="1"/>
  </conditionalFormatting>
  <conditionalFormatting sqref="A995:A1000">
    <cfRule type="duplicateValues" dxfId="553" priority="201792" stopIfTrue="1"/>
    <cfRule type="duplicateValues" dxfId="552" priority="201793" stopIfTrue="1"/>
  </conditionalFormatting>
  <conditionalFormatting sqref="A995:A1000">
    <cfRule type="duplicateValues" dxfId="551" priority="201794" stopIfTrue="1"/>
  </conditionalFormatting>
  <conditionalFormatting sqref="A1018">
    <cfRule type="duplicateValues" dxfId="550" priority="347" stopIfTrue="1"/>
  </conditionalFormatting>
  <conditionalFormatting sqref="A1018">
    <cfRule type="duplicateValues" dxfId="549" priority="348"/>
  </conditionalFormatting>
  <conditionalFormatting sqref="A1018">
    <cfRule type="duplicateValues" dxfId="548" priority="349" stopIfTrue="1"/>
    <cfRule type="duplicateValues" dxfId="547" priority="350" stopIfTrue="1"/>
  </conditionalFormatting>
  <conditionalFormatting sqref="A1004:A1005">
    <cfRule type="duplicateValues" dxfId="546" priority="202320" stopIfTrue="1"/>
    <cfRule type="duplicateValues" dxfId="545" priority="202321" stopIfTrue="1"/>
  </conditionalFormatting>
  <conditionalFormatting sqref="A1004:A1005">
    <cfRule type="duplicateValues" dxfId="544" priority="202322" stopIfTrue="1"/>
  </conditionalFormatting>
  <conditionalFormatting sqref="A1019">
    <cfRule type="duplicateValues" dxfId="543" priority="343" stopIfTrue="1"/>
  </conditionalFormatting>
  <conditionalFormatting sqref="A1019">
    <cfRule type="duplicateValues" dxfId="542" priority="344"/>
  </conditionalFormatting>
  <conditionalFormatting sqref="A1019">
    <cfRule type="duplicateValues" dxfId="541" priority="345" stopIfTrue="1"/>
    <cfRule type="duplicateValues" dxfId="540" priority="346" stopIfTrue="1"/>
  </conditionalFormatting>
  <conditionalFormatting sqref="A1390">
    <cfRule type="duplicateValues" dxfId="539" priority="338" stopIfTrue="1"/>
  </conditionalFormatting>
  <conditionalFormatting sqref="A1390">
    <cfRule type="duplicateValues" dxfId="538" priority="337"/>
  </conditionalFormatting>
  <conditionalFormatting sqref="A1390">
    <cfRule type="duplicateValues" dxfId="537" priority="202323" stopIfTrue="1"/>
    <cfRule type="duplicateValues" dxfId="536" priority="202323" stopIfTrue="1"/>
  </conditionalFormatting>
  <conditionalFormatting sqref="A860:A861">
    <cfRule type="duplicateValues" dxfId="535" priority="331" stopIfTrue="1"/>
  </conditionalFormatting>
  <conditionalFormatting sqref="A860:A861">
    <cfRule type="duplicateValues" dxfId="534" priority="332"/>
  </conditionalFormatting>
  <conditionalFormatting sqref="A860:A861">
    <cfRule type="duplicateValues" dxfId="533" priority="333" stopIfTrue="1"/>
    <cfRule type="duplicateValues" dxfId="532" priority="334" stopIfTrue="1"/>
  </conditionalFormatting>
  <conditionalFormatting sqref="A879:A882">
    <cfRule type="duplicateValues" dxfId="531" priority="327" stopIfTrue="1"/>
  </conditionalFormatting>
  <conditionalFormatting sqref="A879:A882">
    <cfRule type="duplicateValues" dxfId="530" priority="328"/>
  </conditionalFormatting>
  <conditionalFormatting sqref="A879:A882">
    <cfRule type="duplicateValues" dxfId="529" priority="329" stopIfTrue="1"/>
    <cfRule type="duplicateValues" dxfId="528" priority="330" stopIfTrue="1"/>
  </conditionalFormatting>
  <conditionalFormatting sqref="A785">
    <cfRule type="duplicateValues" dxfId="527" priority="323" stopIfTrue="1"/>
  </conditionalFormatting>
  <conditionalFormatting sqref="A785">
    <cfRule type="duplicateValues" dxfId="526" priority="324"/>
  </conditionalFormatting>
  <conditionalFormatting sqref="A785">
    <cfRule type="duplicateValues" dxfId="525" priority="325" stopIfTrue="1"/>
    <cfRule type="duplicateValues" dxfId="524" priority="326" stopIfTrue="1"/>
  </conditionalFormatting>
  <conditionalFormatting sqref="A1183">
    <cfRule type="duplicateValues" dxfId="523" priority="202544" stopIfTrue="1"/>
    <cfRule type="duplicateValues" dxfId="522" priority="202545" stopIfTrue="1"/>
  </conditionalFormatting>
  <conditionalFormatting sqref="A1183">
    <cfRule type="duplicateValues" dxfId="521" priority="202546" stopIfTrue="1"/>
  </conditionalFormatting>
  <conditionalFormatting sqref="O1175 O1164 O1162">
    <cfRule type="duplicateValues" dxfId="520" priority="202547" stopIfTrue="1"/>
  </conditionalFormatting>
  <conditionalFormatting sqref="A1173:A1175 A1164 A1162">
    <cfRule type="duplicateValues" dxfId="519" priority="203047" stopIfTrue="1"/>
    <cfRule type="duplicateValues" dxfId="518" priority="203048" stopIfTrue="1"/>
  </conditionalFormatting>
  <conditionalFormatting sqref="A1173:A1175 A1164 A1162">
    <cfRule type="duplicateValues" dxfId="517" priority="203053" stopIfTrue="1"/>
  </conditionalFormatting>
  <conditionalFormatting sqref="O1816">
    <cfRule type="duplicateValues" dxfId="516" priority="203054" stopIfTrue="1"/>
    <cfRule type="duplicateValues" dxfId="515" priority="203055" stopIfTrue="1"/>
  </conditionalFormatting>
  <conditionalFormatting sqref="O1816">
    <cfRule type="duplicateValues" dxfId="514" priority="203056" stopIfTrue="1"/>
  </conditionalFormatting>
  <conditionalFormatting sqref="A1736 A1727 A1725 A1693">
    <cfRule type="duplicateValues" dxfId="513" priority="203245" stopIfTrue="1"/>
    <cfRule type="duplicateValues" dxfId="512" priority="203246" stopIfTrue="1"/>
  </conditionalFormatting>
  <conditionalFormatting sqref="A1736 A1727 A1725 A1693">
    <cfRule type="duplicateValues" dxfId="511" priority="203255" stopIfTrue="1"/>
  </conditionalFormatting>
  <conditionalFormatting sqref="A172:A175 A121 A155 A162:A163 A158:A159">
    <cfRule type="duplicateValues" dxfId="510" priority="203773" stopIfTrue="1"/>
    <cfRule type="duplicateValues" dxfId="509" priority="203774" stopIfTrue="1"/>
  </conditionalFormatting>
  <conditionalFormatting sqref="A172:A175 A121 A155 A162:A163 A158:A159">
    <cfRule type="duplicateValues" dxfId="508" priority="203785" stopIfTrue="1"/>
  </conditionalFormatting>
  <conditionalFormatting sqref="O112 O104">
    <cfRule type="duplicateValues" dxfId="507" priority="203791" stopIfTrue="1"/>
  </conditionalFormatting>
  <conditionalFormatting sqref="A112 A104">
    <cfRule type="duplicateValues" dxfId="506" priority="204111" stopIfTrue="1"/>
    <cfRule type="duplicateValues" dxfId="505" priority="204112" stopIfTrue="1"/>
  </conditionalFormatting>
  <conditionalFormatting sqref="A112 A104">
    <cfRule type="duplicateValues" dxfId="504" priority="204115" stopIfTrue="1"/>
  </conditionalFormatting>
  <conditionalFormatting sqref="A1779">
    <cfRule type="duplicateValues" dxfId="503" priority="204535" stopIfTrue="1"/>
    <cfRule type="duplicateValues" dxfId="502" priority="204536" stopIfTrue="1"/>
  </conditionalFormatting>
  <conditionalFormatting sqref="A1779">
    <cfRule type="duplicateValues" dxfId="501" priority="204537" stopIfTrue="1"/>
  </conditionalFormatting>
  <conditionalFormatting sqref="A900">
    <cfRule type="duplicateValues" dxfId="500" priority="319" stopIfTrue="1"/>
  </conditionalFormatting>
  <conditionalFormatting sqref="A900">
    <cfRule type="duplicateValues" dxfId="499" priority="320"/>
  </conditionalFormatting>
  <conditionalFormatting sqref="A900">
    <cfRule type="duplicateValues" dxfId="498" priority="321" stopIfTrue="1"/>
    <cfRule type="duplicateValues" dxfId="497" priority="322" stopIfTrue="1"/>
  </conditionalFormatting>
  <conditionalFormatting sqref="A903">
    <cfRule type="duplicateValues" dxfId="496" priority="315" stopIfTrue="1"/>
  </conditionalFormatting>
  <conditionalFormatting sqref="A903">
    <cfRule type="duplicateValues" dxfId="495" priority="316"/>
  </conditionalFormatting>
  <conditionalFormatting sqref="A903">
    <cfRule type="duplicateValues" dxfId="494" priority="317" stopIfTrue="1"/>
    <cfRule type="duplicateValues" dxfId="493" priority="318" stopIfTrue="1"/>
  </conditionalFormatting>
  <conditionalFormatting sqref="A904">
    <cfRule type="duplicateValues" dxfId="492" priority="311" stopIfTrue="1"/>
  </conditionalFormatting>
  <conditionalFormatting sqref="A904">
    <cfRule type="duplicateValues" dxfId="491" priority="312"/>
  </conditionalFormatting>
  <conditionalFormatting sqref="A904">
    <cfRule type="duplicateValues" dxfId="490" priority="313" stopIfTrue="1"/>
    <cfRule type="duplicateValues" dxfId="489" priority="314" stopIfTrue="1"/>
  </conditionalFormatting>
  <conditionalFormatting sqref="A812">
    <cfRule type="duplicateValues" dxfId="488" priority="299" stopIfTrue="1"/>
  </conditionalFormatting>
  <conditionalFormatting sqref="A812">
    <cfRule type="duplicateValues" dxfId="487" priority="300"/>
  </conditionalFormatting>
  <conditionalFormatting sqref="A812">
    <cfRule type="duplicateValues" dxfId="486" priority="301" stopIfTrue="1"/>
    <cfRule type="duplicateValues" dxfId="485" priority="302" stopIfTrue="1"/>
  </conditionalFormatting>
  <conditionalFormatting sqref="A722:A723">
    <cfRule type="duplicateValues" dxfId="484" priority="295" stopIfTrue="1"/>
  </conditionalFormatting>
  <conditionalFormatting sqref="A722:A723">
    <cfRule type="duplicateValues" dxfId="483" priority="296"/>
  </conditionalFormatting>
  <conditionalFormatting sqref="A722:A723">
    <cfRule type="duplicateValues" dxfId="482" priority="297" stopIfTrue="1"/>
    <cfRule type="duplicateValues" dxfId="481" priority="298" stopIfTrue="1"/>
  </conditionalFormatting>
  <conditionalFormatting sqref="A917">
    <cfRule type="duplicateValues" dxfId="480" priority="291" stopIfTrue="1"/>
  </conditionalFormatting>
  <conditionalFormatting sqref="A917">
    <cfRule type="duplicateValues" dxfId="479" priority="292"/>
  </conditionalFormatting>
  <conditionalFormatting sqref="A917">
    <cfRule type="duplicateValues" dxfId="478" priority="293" stopIfTrue="1"/>
    <cfRule type="duplicateValues" dxfId="477" priority="294" stopIfTrue="1"/>
  </conditionalFormatting>
  <conditionalFormatting sqref="A7">
    <cfRule type="duplicateValues" dxfId="476" priority="287" stopIfTrue="1"/>
  </conditionalFormatting>
  <conditionalFormatting sqref="A7">
    <cfRule type="duplicateValues" dxfId="475" priority="288"/>
  </conditionalFormatting>
  <conditionalFormatting sqref="A7">
    <cfRule type="duplicateValues" dxfId="474" priority="289" stopIfTrue="1"/>
    <cfRule type="duplicateValues" dxfId="473" priority="290" stopIfTrue="1"/>
  </conditionalFormatting>
  <conditionalFormatting sqref="A182">
    <cfRule type="duplicateValues" dxfId="472" priority="283" stopIfTrue="1"/>
  </conditionalFormatting>
  <conditionalFormatting sqref="A182">
    <cfRule type="duplicateValues" dxfId="471" priority="284"/>
  </conditionalFormatting>
  <conditionalFormatting sqref="A182">
    <cfRule type="duplicateValues" dxfId="470" priority="285" stopIfTrue="1"/>
    <cfRule type="duplicateValues" dxfId="469" priority="286" stopIfTrue="1"/>
  </conditionalFormatting>
  <conditionalFormatting sqref="A183">
    <cfRule type="duplicateValues" dxfId="468" priority="279" stopIfTrue="1"/>
  </conditionalFormatting>
  <conditionalFormatting sqref="A183">
    <cfRule type="duplicateValues" dxfId="467" priority="280"/>
  </conditionalFormatting>
  <conditionalFormatting sqref="A183">
    <cfRule type="duplicateValues" dxfId="466" priority="281" stopIfTrue="1"/>
    <cfRule type="duplicateValues" dxfId="465" priority="282" stopIfTrue="1"/>
  </conditionalFormatting>
  <conditionalFormatting sqref="A141">
    <cfRule type="duplicateValues" dxfId="464" priority="275" stopIfTrue="1"/>
  </conditionalFormatting>
  <conditionalFormatting sqref="A141">
    <cfRule type="duplicateValues" dxfId="463" priority="276"/>
  </conditionalFormatting>
  <conditionalFormatting sqref="A141">
    <cfRule type="duplicateValues" dxfId="462" priority="277" stopIfTrue="1"/>
    <cfRule type="duplicateValues" dxfId="461" priority="278" stopIfTrue="1"/>
  </conditionalFormatting>
  <conditionalFormatting sqref="A109:A110">
    <cfRule type="duplicateValues" dxfId="460" priority="271" stopIfTrue="1"/>
  </conditionalFormatting>
  <conditionalFormatting sqref="A109:A110">
    <cfRule type="duplicateValues" dxfId="459" priority="272"/>
  </conditionalFormatting>
  <conditionalFormatting sqref="A109:A110">
    <cfRule type="duplicateValues" dxfId="458" priority="273" stopIfTrue="1"/>
    <cfRule type="duplicateValues" dxfId="457" priority="274" stopIfTrue="1"/>
  </conditionalFormatting>
  <conditionalFormatting sqref="A111">
    <cfRule type="duplicateValues" dxfId="456" priority="267" stopIfTrue="1"/>
  </conditionalFormatting>
  <conditionalFormatting sqref="A111">
    <cfRule type="duplicateValues" dxfId="455" priority="268"/>
  </conditionalFormatting>
  <conditionalFormatting sqref="A111">
    <cfRule type="duplicateValues" dxfId="454" priority="269" stopIfTrue="1"/>
    <cfRule type="duplicateValues" dxfId="453" priority="270" stopIfTrue="1"/>
  </conditionalFormatting>
  <conditionalFormatting sqref="A40">
    <cfRule type="duplicateValues" dxfId="452" priority="263" stopIfTrue="1"/>
  </conditionalFormatting>
  <conditionalFormatting sqref="A40">
    <cfRule type="duplicateValues" dxfId="451" priority="264"/>
  </conditionalFormatting>
  <conditionalFormatting sqref="A40">
    <cfRule type="duplicateValues" dxfId="450" priority="265" stopIfTrue="1"/>
    <cfRule type="duplicateValues" dxfId="449" priority="266" stopIfTrue="1"/>
  </conditionalFormatting>
  <conditionalFormatting sqref="A41">
    <cfRule type="duplicateValues" dxfId="448" priority="259" stopIfTrue="1"/>
  </conditionalFormatting>
  <conditionalFormatting sqref="A41">
    <cfRule type="duplicateValues" dxfId="447" priority="260"/>
  </conditionalFormatting>
  <conditionalFormatting sqref="A41">
    <cfRule type="duplicateValues" dxfId="446" priority="261" stopIfTrue="1"/>
    <cfRule type="duplicateValues" dxfId="445" priority="262" stopIfTrue="1"/>
  </conditionalFormatting>
  <conditionalFormatting sqref="A30">
    <cfRule type="duplicateValues" dxfId="444" priority="255" stopIfTrue="1"/>
  </conditionalFormatting>
  <conditionalFormatting sqref="A30">
    <cfRule type="duplicateValues" dxfId="443" priority="256"/>
  </conditionalFormatting>
  <conditionalFormatting sqref="A30">
    <cfRule type="duplicateValues" dxfId="442" priority="257" stopIfTrue="1"/>
    <cfRule type="duplicateValues" dxfId="441" priority="258" stopIfTrue="1"/>
  </conditionalFormatting>
  <conditionalFormatting sqref="A42">
    <cfRule type="duplicateValues" dxfId="440" priority="251" stopIfTrue="1"/>
  </conditionalFormatting>
  <conditionalFormatting sqref="A42">
    <cfRule type="duplicateValues" dxfId="439" priority="252"/>
  </conditionalFormatting>
  <conditionalFormatting sqref="A42">
    <cfRule type="duplicateValues" dxfId="438" priority="253" stopIfTrue="1"/>
    <cfRule type="duplicateValues" dxfId="437" priority="254" stopIfTrue="1"/>
  </conditionalFormatting>
  <conditionalFormatting sqref="A56">
    <cfRule type="duplicateValues" dxfId="436" priority="247" stopIfTrue="1"/>
  </conditionalFormatting>
  <conditionalFormatting sqref="A56">
    <cfRule type="duplicateValues" dxfId="435" priority="248"/>
  </conditionalFormatting>
  <conditionalFormatting sqref="A56">
    <cfRule type="duplicateValues" dxfId="434" priority="249" stopIfTrue="1"/>
    <cfRule type="duplicateValues" dxfId="433" priority="250" stopIfTrue="1"/>
  </conditionalFormatting>
  <conditionalFormatting sqref="A216">
    <cfRule type="duplicateValues" dxfId="432" priority="243" stopIfTrue="1"/>
  </conditionalFormatting>
  <conditionalFormatting sqref="A216">
    <cfRule type="duplicateValues" dxfId="431" priority="244"/>
  </conditionalFormatting>
  <conditionalFormatting sqref="A216">
    <cfRule type="duplicateValues" dxfId="430" priority="245" stopIfTrue="1"/>
    <cfRule type="duplicateValues" dxfId="429" priority="246" stopIfTrue="1"/>
  </conditionalFormatting>
  <conditionalFormatting sqref="A214">
    <cfRule type="duplicateValues" dxfId="428" priority="239" stopIfTrue="1"/>
  </conditionalFormatting>
  <conditionalFormatting sqref="A214">
    <cfRule type="duplicateValues" dxfId="427" priority="240"/>
  </conditionalFormatting>
  <conditionalFormatting sqref="A214">
    <cfRule type="duplicateValues" dxfId="426" priority="241" stopIfTrue="1"/>
    <cfRule type="duplicateValues" dxfId="425" priority="242" stopIfTrue="1"/>
  </conditionalFormatting>
  <conditionalFormatting sqref="A45">
    <cfRule type="duplicateValues" dxfId="424" priority="235" stopIfTrue="1"/>
  </conditionalFormatting>
  <conditionalFormatting sqref="A45">
    <cfRule type="duplicateValues" dxfId="423" priority="236"/>
  </conditionalFormatting>
  <conditionalFormatting sqref="A45">
    <cfRule type="duplicateValues" dxfId="422" priority="237" stopIfTrue="1"/>
    <cfRule type="duplicateValues" dxfId="421" priority="238" stopIfTrue="1"/>
  </conditionalFormatting>
  <conditionalFormatting sqref="A807">
    <cfRule type="duplicateValues" dxfId="420" priority="231" stopIfTrue="1"/>
  </conditionalFormatting>
  <conditionalFormatting sqref="A807">
    <cfRule type="duplicateValues" dxfId="419" priority="232"/>
  </conditionalFormatting>
  <conditionalFormatting sqref="A807">
    <cfRule type="duplicateValues" dxfId="418" priority="233" stopIfTrue="1"/>
    <cfRule type="duplicateValues" dxfId="417" priority="234" stopIfTrue="1"/>
  </conditionalFormatting>
  <conditionalFormatting sqref="A1180">
    <cfRule type="duplicateValues" dxfId="416" priority="227" stopIfTrue="1"/>
  </conditionalFormatting>
  <conditionalFormatting sqref="A1180">
    <cfRule type="duplicateValues" dxfId="415" priority="228"/>
  </conditionalFormatting>
  <conditionalFormatting sqref="A1180">
    <cfRule type="duplicateValues" dxfId="414" priority="229" stopIfTrue="1"/>
    <cfRule type="duplicateValues" dxfId="413" priority="230" stopIfTrue="1"/>
  </conditionalFormatting>
  <conditionalFormatting sqref="A1587">
    <cfRule type="duplicateValues" dxfId="412" priority="223" stopIfTrue="1"/>
  </conditionalFormatting>
  <conditionalFormatting sqref="A1587">
    <cfRule type="duplicateValues" dxfId="411" priority="224"/>
  </conditionalFormatting>
  <conditionalFormatting sqref="A1587">
    <cfRule type="duplicateValues" dxfId="410" priority="225" stopIfTrue="1"/>
    <cfRule type="duplicateValues" dxfId="409" priority="226" stopIfTrue="1"/>
  </conditionalFormatting>
  <conditionalFormatting sqref="A1589">
    <cfRule type="duplicateValues" dxfId="408" priority="219" stopIfTrue="1"/>
  </conditionalFormatting>
  <conditionalFormatting sqref="A1589">
    <cfRule type="duplicateValues" dxfId="407" priority="220"/>
  </conditionalFormatting>
  <conditionalFormatting sqref="A1589">
    <cfRule type="duplicateValues" dxfId="406" priority="221" stopIfTrue="1"/>
    <cfRule type="duplicateValues" dxfId="405" priority="222" stopIfTrue="1"/>
  </conditionalFormatting>
  <conditionalFormatting sqref="A721">
    <cfRule type="duplicateValues" dxfId="404" priority="215" stopIfTrue="1"/>
  </conditionalFormatting>
  <conditionalFormatting sqref="A721">
    <cfRule type="duplicateValues" dxfId="403" priority="216"/>
  </conditionalFormatting>
  <conditionalFormatting sqref="A721">
    <cfRule type="duplicateValues" dxfId="402" priority="217" stopIfTrue="1"/>
    <cfRule type="duplicateValues" dxfId="401" priority="218" stopIfTrue="1"/>
  </conditionalFormatting>
  <conditionalFormatting sqref="A241">
    <cfRule type="duplicateValues" dxfId="400" priority="211" stopIfTrue="1"/>
  </conditionalFormatting>
  <conditionalFormatting sqref="A241">
    <cfRule type="duplicateValues" dxfId="399" priority="212"/>
  </conditionalFormatting>
  <conditionalFormatting sqref="A241">
    <cfRule type="duplicateValues" dxfId="398" priority="213" stopIfTrue="1"/>
    <cfRule type="duplicateValues" dxfId="397" priority="214" stopIfTrue="1"/>
  </conditionalFormatting>
  <conditionalFormatting sqref="A388">
    <cfRule type="duplicateValues" dxfId="396" priority="207" stopIfTrue="1"/>
  </conditionalFormatting>
  <conditionalFormatting sqref="A388">
    <cfRule type="duplicateValues" dxfId="395" priority="208"/>
  </conditionalFormatting>
  <conditionalFormatting sqref="A388">
    <cfRule type="duplicateValues" dxfId="394" priority="209" stopIfTrue="1"/>
    <cfRule type="duplicateValues" dxfId="393" priority="210" stopIfTrue="1"/>
  </conditionalFormatting>
  <conditionalFormatting sqref="A389">
    <cfRule type="duplicateValues" dxfId="392" priority="203" stopIfTrue="1"/>
  </conditionalFormatting>
  <conditionalFormatting sqref="A389">
    <cfRule type="duplicateValues" dxfId="391" priority="204"/>
  </conditionalFormatting>
  <conditionalFormatting sqref="A389">
    <cfRule type="duplicateValues" dxfId="390" priority="205" stopIfTrue="1"/>
    <cfRule type="duplicateValues" dxfId="389" priority="206" stopIfTrue="1"/>
  </conditionalFormatting>
  <conditionalFormatting sqref="A390">
    <cfRule type="duplicateValues" dxfId="388" priority="199" stopIfTrue="1"/>
  </conditionalFormatting>
  <conditionalFormatting sqref="A390">
    <cfRule type="duplicateValues" dxfId="387" priority="200"/>
  </conditionalFormatting>
  <conditionalFormatting sqref="A390">
    <cfRule type="duplicateValues" dxfId="386" priority="201" stopIfTrue="1"/>
    <cfRule type="duplicateValues" dxfId="385" priority="202" stopIfTrue="1"/>
  </conditionalFormatting>
  <conditionalFormatting sqref="A351">
    <cfRule type="duplicateValues" dxfId="384" priority="195" stopIfTrue="1"/>
  </conditionalFormatting>
  <conditionalFormatting sqref="A351">
    <cfRule type="duplicateValues" dxfId="383" priority="196"/>
  </conditionalFormatting>
  <conditionalFormatting sqref="A351">
    <cfRule type="duplicateValues" dxfId="382" priority="197" stopIfTrue="1"/>
    <cfRule type="duplicateValues" dxfId="381" priority="198" stopIfTrue="1"/>
  </conditionalFormatting>
  <conditionalFormatting sqref="A1756">
    <cfRule type="duplicateValues" dxfId="380" priority="187" stopIfTrue="1"/>
  </conditionalFormatting>
  <conditionalFormatting sqref="A1756">
    <cfRule type="duplicateValues" dxfId="379" priority="188"/>
  </conditionalFormatting>
  <conditionalFormatting sqref="A1756">
    <cfRule type="duplicateValues" dxfId="378" priority="189" stopIfTrue="1"/>
    <cfRule type="duplicateValues" dxfId="377" priority="190" stopIfTrue="1"/>
  </conditionalFormatting>
  <conditionalFormatting sqref="A1730">
    <cfRule type="duplicateValues" dxfId="376" priority="175" stopIfTrue="1"/>
  </conditionalFormatting>
  <conditionalFormatting sqref="A1730">
    <cfRule type="duplicateValues" dxfId="375" priority="176"/>
  </conditionalFormatting>
  <conditionalFormatting sqref="A1730">
    <cfRule type="duplicateValues" dxfId="374" priority="177" stopIfTrue="1"/>
    <cfRule type="duplicateValues" dxfId="373" priority="178" stopIfTrue="1"/>
  </conditionalFormatting>
  <conditionalFormatting sqref="A1819">
    <cfRule type="duplicateValues" dxfId="372" priority="171" stopIfTrue="1"/>
  </conditionalFormatting>
  <conditionalFormatting sqref="A1819">
    <cfRule type="duplicateValues" dxfId="371" priority="172"/>
  </conditionalFormatting>
  <conditionalFormatting sqref="A1819">
    <cfRule type="duplicateValues" dxfId="370" priority="173" stopIfTrue="1"/>
    <cfRule type="duplicateValues" dxfId="369" priority="174" stopIfTrue="1"/>
  </conditionalFormatting>
  <conditionalFormatting sqref="A282">
    <cfRule type="duplicateValues" dxfId="368" priority="167" stopIfTrue="1"/>
  </conditionalFormatting>
  <conditionalFormatting sqref="A282">
    <cfRule type="duplicateValues" dxfId="367" priority="168"/>
  </conditionalFormatting>
  <conditionalFormatting sqref="A282">
    <cfRule type="duplicateValues" dxfId="366" priority="169" stopIfTrue="1"/>
    <cfRule type="duplicateValues" dxfId="365" priority="170" stopIfTrue="1"/>
  </conditionalFormatting>
  <conditionalFormatting sqref="A347">
    <cfRule type="duplicateValues" dxfId="364" priority="163" stopIfTrue="1"/>
  </conditionalFormatting>
  <conditionalFormatting sqref="A347">
    <cfRule type="duplicateValues" dxfId="363" priority="164"/>
  </conditionalFormatting>
  <conditionalFormatting sqref="A347">
    <cfRule type="duplicateValues" dxfId="362" priority="165" stopIfTrue="1"/>
    <cfRule type="duplicateValues" dxfId="361" priority="166" stopIfTrue="1"/>
  </conditionalFormatting>
  <conditionalFormatting sqref="A255">
    <cfRule type="duplicateValues" dxfId="360" priority="159" stopIfTrue="1"/>
  </conditionalFormatting>
  <conditionalFormatting sqref="A255">
    <cfRule type="duplicateValues" dxfId="359" priority="160"/>
  </conditionalFormatting>
  <conditionalFormatting sqref="A255">
    <cfRule type="duplicateValues" dxfId="358" priority="161" stopIfTrue="1"/>
    <cfRule type="duplicateValues" dxfId="357" priority="162" stopIfTrue="1"/>
  </conditionalFormatting>
  <conditionalFormatting sqref="A1876">
    <cfRule type="duplicateValues" dxfId="356" priority="153" stopIfTrue="1"/>
    <cfRule type="duplicateValues" dxfId="355" priority="154" stopIfTrue="1"/>
  </conditionalFormatting>
  <conditionalFormatting sqref="A1876">
    <cfRule type="duplicateValues" dxfId="354" priority="155" stopIfTrue="1"/>
  </conditionalFormatting>
  <conditionalFormatting sqref="O1876">
    <cfRule type="duplicateValues" dxfId="353" priority="156" stopIfTrue="1"/>
    <cfRule type="duplicateValues" dxfId="352" priority="157" stopIfTrue="1"/>
  </conditionalFormatting>
  <conditionalFormatting sqref="O1876">
    <cfRule type="duplicateValues" dxfId="351" priority="158" stopIfTrue="1"/>
  </conditionalFormatting>
  <conditionalFormatting sqref="A1261">
    <cfRule type="duplicateValues" dxfId="350" priority="149" stopIfTrue="1"/>
  </conditionalFormatting>
  <conditionalFormatting sqref="A1261">
    <cfRule type="duplicateValues" dxfId="349" priority="150"/>
  </conditionalFormatting>
  <conditionalFormatting sqref="A1261">
    <cfRule type="duplicateValues" dxfId="348" priority="151" stopIfTrue="1"/>
    <cfRule type="duplicateValues" dxfId="347" priority="152" stopIfTrue="1"/>
  </conditionalFormatting>
  <conditionalFormatting sqref="A1351">
    <cfRule type="duplicateValues" dxfId="346" priority="145" stopIfTrue="1"/>
  </conditionalFormatting>
  <conditionalFormatting sqref="A1351">
    <cfRule type="duplicateValues" dxfId="345" priority="146"/>
  </conditionalFormatting>
  <conditionalFormatting sqref="A1351">
    <cfRule type="duplicateValues" dxfId="344" priority="147" stopIfTrue="1"/>
    <cfRule type="duplicateValues" dxfId="343" priority="148" stopIfTrue="1"/>
  </conditionalFormatting>
  <conditionalFormatting sqref="A1437">
    <cfRule type="duplicateValues" dxfId="342" priority="141" stopIfTrue="1"/>
  </conditionalFormatting>
  <conditionalFormatting sqref="A1437">
    <cfRule type="duplicateValues" dxfId="341" priority="142"/>
  </conditionalFormatting>
  <conditionalFormatting sqref="A1437">
    <cfRule type="duplicateValues" dxfId="340" priority="143" stopIfTrue="1"/>
    <cfRule type="duplicateValues" dxfId="339" priority="144" stopIfTrue="1"/>
  </conditionalFormatting>
  <conditionalFormatting sqref="A1267">
    <cfRule type="duplicateValues" dxfId="338" priority="137" stopIfTrue="1"/>
  </conditionalFormatting>
  <conditionalFormatting sqref="A1267">
    <cfRule type="duplicateValues" dxfId="337" priority="138"/>
  </conditionalFormatting>
  <conditionalFormatting sqref="A1267">
    <cfRule type="duplicateValues" dxfId="336" priority="139" stopIfTrue="1"/>
    <cfRule type="duplicateValues" dxfId="335" priority="140" stopIfTrue="1"/>
  </conditionalFormatting>
  <conditionalFormatting sqref="A1239">
    <cfRule type="duplicateValues" dxfId="334" priority="133" stopIfTrue="1"/>
  </conditionalFormatting>
  <conditionalFormatting sqref="A1239">
    <cfRule type="duplicateValues" dxfId="333" priority="134"/>
  </conditionalFormatting>
  <conditionalFormatting sqref="A1239">
    <cfRule type="duplicateValues" dxfId="332" priority="135" stopIfTrue="1"/>
    <cfRule type="duplicateValues" dxfId="331" priority="136" stopIfTrue="1"/>
  </conditionalFormatting>
  <conditionalFormatting sqref="A1273">
    <cfRule type="duplicateValues" dxfId="330" priority="125" stopIfTrue="1"/>
  </conditionalFormatting>
  <conditionalFormatting sqref="A1273">
    <cfRule type="duplicateValues" dxfId="329" priority="126"/>
  </conditionalFormatting>
  <conditionalFormatting sqref="A1273">
    <cfRule type="duplicateValues" dxfId="328" priority="127" stopIfTrue="1"/>
    <cfRule type="duplicateValues" dxfId="327" priority="128" stopIfTrue="1"/>
  </conditionalFormatting>
  <conditionalFormatting sqref="A1502">
    <cfRule type="duplicateValues" dxfId="326" priority="121" stopIfTrue="1"/>
  </conditionalFormatting>
  <conditionalFormatting sqref="A1502">
    <cfRule type="duplicateValues" dxfId="325" priority="122"/>
  </conditionalFormatting>
  <conditionalFormatting sqref="A1502">
    <cfRule type="duplicateValues" dxfId="324" priority="123" stopIfTrue="1"/>
    <cfRule type="duplicateValues" dxfId="323" priority="124" stopIfTrue="1"/>
  </conditionalFormatting>
  <conditionalFormatting sqref="A1520 A1473 A1469">
    <cfRule type="duplicateValues" dxfId="322" priority="117" stopIfTrue="1"/>
  </conditionalFormatting>
  <conditionalFormatting sqref="A1520 A1473 A1469">
    <cfRule type="duplicateValues" dxfId="321" priority="118"/>
  </conditionalFormatting>
  <conditionalFormatting sqref="A1520 A1473 A1469">
    <cfRule type="duplicateValues" dxfId="320" priority="119" stopIfTrue="1"/>
    <cfRule type="duplicateValues" dxfId="319" priority="120" stopIfTrue="1"/>
  </conditionalFormatting>
  <conditionalFormatting sqref="A2150">
    <cfRule type="duplicateValues" dxfId="318" priority="111" stopIfTrue="1"/>
    <cfRule type="duplicateValues" dxfId="317" priority="112" stopIfTrue="1"/>
  </conditionalFormatting>
  <conditionalFormatting sqref="A2150">
    <cfRule type="duplicateValues" dxfId="316" priority="113" stopIfTrue="1"/>
  </conditionalFormatting>
  <conditionalFormatting sqref="O2150">
    <cfRule type="duplicateValues" dxfId="315" priority="114" stopIfTrue="1"/>
    <cfRule type="duplicateValues" dxfId="314" priority="115" stopIfTrue="1"/>
  </conditionalFormatting>
  <conditionalFormatting sqref="O2150">
    <cfRule type="duplicateValues" dxfId="313" priority="116" stopIfTrue="1"/>
  </conditionalFormatting>
  <conditionalFormatting sqref="A2043">
    <cfRule type="duplicateValues" dxfId="312" priority="105" stopIfTrue="1"/>
    <cfRule type="duplicateValues" dxfId="311" priority="106" stopIfTrue="1"/>
  </conditionalFormatting>
  <conditionalFormatting sqref="A2043">
    <cfRule type="duplicateValues" dxfId="310" priority="107" stopIfTrue="1"/>
  </conditionalFormatting>
  <conditionalFormatting sqref="O2043">
    <cfRule type="duplicateValues" dxfId="309" priority="108" stopIfTrue="1"/>
    <cfRule type="duplicateValues" dxfId="308" priority="109" stopIfTrue="1"/>
  </conditionalFormatting>
  <conditionalFormatting sqref="O2043">
    <cfRule type="duplicateValues" dxfId="307" priority="110" stopIfTrue="1"/>
  </conditionalFormatting>
  <conditionalFormatting sqref="A2034">
    <cfRule type="duplicateValues" dxfId="306" priority="99" stopIfTrue="1"/>
    <cfRule type="duplicateValues" dxfId="305" priority="100" stopIfTrue="1"/>
  </conditionalFormatting>
  <conditionalFormatting sqref="A2034">
    <cfRule type="duplicateValues" dxfId="304" priority="101" stopIfTrue="1"/>
  </conditionalFormatting>
  <conditionalFormatting sqref="O2034">
    <cfRule type="duplicateValues" dxfId="303" priority="102" stopIfTrue="1"/>
    <cfRule type="duplicateValues" dxfId="302" priority="103" stopIfTrue="1"/>
  </conditionalFormatting>
  <conditionalFormatting sqref="O2034">
    <cfRule type="duplicateValues" dxfId="301" priority="104" stopIfTrue="1"/>
  </conditionalFormatting>
  <conditionalFormatting sqref="A2151">
    <cfRule type="duplicateValues" dxfId="300" priority="93" stopIfTrue="1"/>
    <cfRule type="duplicateValues" dxfId="299" priority="94" stopIfTrue="1"/>
  </conditionalFormatting>
  <conditionalFormatting sqref="A2151">
    <cfRule type="duplicateValues" dxfId="298" priority="95" stopIfTrue="1"/>
  </conditionalFormatting>
  <conditionalFormatting sqref="O2151">
    <cfRule type="duplicateValues" dxfId="297" priority="96" stopIfTrue="1"/>
    <cfRule type="duplicateValues" dxfId="296" priority="97" stopIfTrue="1"/>
  </conditionalFormatting>
  <conditionalFormatting sqref="O2151">
    <cfRule type="duplicateValues" dxfId="295" priority="98" stopIfTrue="1"/>
  </conditionalFormatting>
  <conditionalFormatting sqref="A2046">
    <cfRule type="duplicateValues" dxfId="294" priority="87" stopIfTrue="1"/>
    <cfRule type="duplicateValues" dxfId="293" priority="88" stopIfTrue="1"/>
  </conditionalFormatting>
  <conditionalFormatting sqref="A2046">
    <cfRule type="duplicateValues" dxfId="292" priority="89" stopIfTrue="1"/>
  </conditionalFormatting>
  <conditionalFormatting sqref="O2046">
    <cfRule type="duplicateValues" dxfId="291" priority="90" stopIfTrue="1"/>
    <cfRule type="duplicateValues" dxfId="290" priority="91" stopIfTrue="1"/>
  </conditionalFormatting>
  <conditionalFormatting sqref="O2046">
    <cfRule type="duplicateValues" dxfId="289" priority="92" stopIfTrue="1"/>
  </conditionalFormatting>
  <conditionalFormatting sqref="A2143">
    <cfRule type="duplicateValues" dxfId="288" priority="81" stopIfTrue="1"/>
    <cfRule type="duplicateValues" dxfId="287" priority="82" stopIfTrue="1"/>
  </conditionalFormatting>
  <conditionalFormatting sqref="A2143">
    <cfRule type="duplicateValues" dxfId="286" priority="83" stopIfTrue="1"/>
  </conditionalFormatting>
  <conditionalFormatting sqref="O2143">
    <cfRule type="duplicateValues" dxfId="285" priority="84" stopIfTrue="1"/>
    <cfRule type="duplicateValues" dxfId="284" priority="85" stopIfTrue="1"/>
  </conditionalFormatting>
  <conditionalFormatting sqref="O2143">
    <cfRule type="duplicateValues" dxfId="283" priority="86" stopIfTrue="1"/>
  </conditionalFormatting>
  <conditionalFormatting sqref="A2064:A2065">
    <cfRule type="duplicateValues" dxfId="282" priority="75" stopIfTrue="1"/>
    <cfRule type="duplicateValues" dxfId="281" priority="76" stopIfTrue="1"/>
  </conditionalFormatting>
  <conditionalFormatting sqref="A2064:A2065">
    <cfRule type="duplicateValues" dxfId="280" priority="77" stopIfTrue="1"/>
  </conditionalFormatting>
  <conditionalFormatting sqref="O2064:O2065">
    <cfRule type="duplicateValues" dxfId="279" priority="78" stopIfTrue="1"/>
    <cfRule type="duplicateValues" dxfId="278" priority="79" stopIfTrue="1"/>
  </conditionalFormatting>
  <conditionalFormatting sqref="O2064:O2065">
    <cfRule type="duplicateValues" dxfId="277" priority="80" stopIfTrue="1"/>
  </conditionalFormatting>
  <conditionalFormatting sqref="A2141">
    <cfRule type="duplicateValues" dxfId="276" priority="66" stopIfTrue="1"/>
    <cfRule type="duplicateValues" dxfId="275" priority="67" stopIfTrue="1"/>
  </conditionalFormatting>
  <conditionalFormatting sqref="A2141">
    <cfRule type="duplicateValues" dxfId="274" priority="68" stopIfTrue="1"/>
  </conditionalFormatting>
  <conditionalFormatting sqref="O2141">
    <cfRule type="duplicateValues" dxfId="273" priority="63" stopIfTrue="1"/>
    <cfRule type="duplicateValues" dxfId="272" priority="64" stopIfTrue="1"/>
  </conditionalFormatting>
  <conditionalFormatting sqref="O2141">
    <cfRule type="duplicateValues" dxfId="271" priority="65" stopIfTrue="1"/>
  </conditionalFormatting>
  <conditionalFormatting sqref="O2007">
    <cfRule type="duplicateValues" dxfId="270" priority="57" stopIfTrue="1"/>
    <cfRule type="duplicateValues" dxfId="269" priority="58" stopIfTrue="1"/>
  </conditionalFormatting>
  <conditionalFormatting sqref="O2007">
    <cfRule type="duplicateValues" dxfId="268" priority="59" stopIfTrue="1"/>
  </conditionalFormatting>
  <conditionalFormatting sqref="A2007">
    <cfRule type="duplicateValues" dxfId="267" priority="60" stopIfTrue="1"/>
    <cfRule type="duplicateValues" dxfId="266" priority="61" stopIfTrue="1"/>
  </conditionalFormatting>
  <conditionalFormatting sqref="A2007">
    <cfRule type="duplicateValues" dxfId="265" priority="62" stopIfTrue="1"/>
  </conditionalFormatting>
  <conditionalFormatting sqref="O2094">
    <cfRule type="duplicateValues" dxfId="264" priority="51" stopIfTrue="1"/>
    <cfRule type="duplicateValues" dxfId="263" priority="52" stopIfTrue="1"/>
  </conditionalFormatting>
  <conditionalFormatting sqref="O2094">
    <cfRule type="duplicateValues" dxfId="262" priority="53" stopIfTrue="1"/>
  </conditionalFormatting>
  <conditionalFormatting sqref="A2094">
    <cfRule type="duplicateValues" dxfId="261" priority="54" stopIfTrue="1"/>
    <cfRule type="duplicateValues" dxfId="260" priority="55" stopIfTrue="1"/>
  </conditionalFormatting>
  <conditionalFormatting sqref="A2094">
    <cfRule type="duplicateValues" dxfId="259" priority="56" stopIfTrue="1"/>
  </conditionalFormatting>
  <conditionalFormatting sqref="O1997">
    <cfRule type="duplicateValues" dxfId="258" priority="45" stopIfTrue="1"/>
    <cfRule type="duplicateValues" dxfId="257" priority="46" stopIfTrue="1"/>
  </conditionalFormatting>
  <conditionalFormatting sqref="O1997">
    <cfRule type="duplicateValues" dxfId="256" priority="47" stopIfTrue="1"/>
  </conditionalFormatting>
  <conditionalFormatting sqref="A1997">
    <cfRule type="duplicateValues" dxfId="255" priority="48" stopIfTrue="1"/>
    <cfRule type="duplicateValues" dxfId="254" priority="49" stopIfTrue="1"/>
  </conditionalFormatting>
  <conditionalFormatting sqref="A1997">
    <cfRule type="duplicateValues" dxfId="253" priority="50" stopIfTrue="1"/>
  </conditionalFormatting>
  <conditionalFormatting sqref="O2129">
    <cfRule type="duplicateValues" dxfId="252" priority="39" stopIfTrue="1"/>
    <cfRule type="duplicateValues" dxfId="251" priority="40" stopIfTrue="1"/>
  </conditionalFormatting>
  <conditionalFormatting sqref="O2129">
    <cfRule type="duplicateValues" dxfId="250" priority="41" stopIfTrue="1"/>
  </conditionalFormatting>
  <conditionalFormatting sqref="A2129">
    <cfRule type="duplicateValues" dxfId="249" priority="42" stopIfTrue="1"/>
    <cfRule type="duplicateValues" dxfId="248" priority="43" stopIfTrue="1"/>
  </conditionalFormatting>
  <conditionalFormatting sqref="A2129">
    <cfRule type="duplicateValues" dxfId="247" priority="44" stopIfTrue="1"/>
  </conditionalFormatting>
  <conditionalFormatting sqref="O2154">
    <cfRule type="duplicateValues" dxfId="246" priority="33" stopIfTrue="1"/>
    <cfRule type="duplicateValues" dxfId="245" priority="34" stopIfTrue="1"/>
  </conditionalFormatting>
  <conditionalFormatting sqref="O2154">
    <cfRule type="duplicateValues" dxfId="244" priority="35" stopIfTrue="1"/>
  </conditionalFormatting>
  <conditionalFormatting sqref="A2154">
    <cfRule type="duplicateValues" dxfId="243" priority="36" stopIfTrue="1"/>
    <cfRule type="duplicateValues" dxfId="242" priority="37" stopIfTrue="1"/>
  </conditionalFormatting>
  <conditionalFormatting sqref="A2154">
    <cfRule type="duplicateValues" dxfId="241" priority="38" stopIfTrue="1"/>
  </conditionalFormatting>
  <conditionalFormatting sqref="O2022">
    <cfRule type="duplicateValues" dxfId="240" priority="27" stopIfTrue="1"/>
    <cfRule type="duplicateValues" dxfId="239" priority="28" stopIfTrue="1"/>
  </conditionalFormatting>
  <conditionalFormatting sqref="O2022">
    <cfRule type="duplicateValues" dxfId="238" priority="29" stopIfTrue="1"/>
  </conditionalFormatting>
  <conditionalFormatting sqref="A2022">
    <cfRule type="duplicateValues" dxfId="237" priority="30" stopIfTrue="1"/>
    <cfRule type="duplicateValues" dxfId="236" priority="31" stopIfTrue="1"/>
  </conditionalFormatting>
  <conditionalFormatting sqref="A2022">
    <cfRule type="duplicateValues" dxfId="235" priority="32" stopIfTrue="1"/>
  </conditionalFormatting>
  <conditionalFormatting sqref="A49:A50">
    <cfRule type="duplicateValues" dxfId="234" priority="205066" stopIfTrue="1"/>
    <cfRule type="duplicateValues" dxfId="233" priority="205067" stopIfTrue="1"/>
  </conditionalFormatting>
  <conditionalFormatting sqref="A49:A50">
    <cfRule type="duplicateValues" dxfId="232" priority="205068" stopIfTrue="1"/>
  </conditionalFormatting>
  <conditionalFormatting sqref="O2145:O2148">
    <cfRule type="duplicateValues" dxfId="231" priority="25" stopIfTrue="1"/>
    <cfRule type="duplicateValues" dxfId="230" priority="26" stopIfTrue="1"/>
  </conditionalFormatting>
  <conditionalFormatting sqref="O2145:O2148">
    <cfRule type="duplicateValues" dxfId="229" priority="24" stopIfTrue="1"/>
  </conditionalFormatting>
  <conditionalFormatting sqref="O2145:O2148">
    <cfRule type="duplicateValues" dxfId="228" priority="23"/>
  </conditionalFormatting>
  <conditionalFormatting sqref="A2021 A2032 A2042 A2024:A2030 A2044 A2035:A2040 A2047:A2056">
    <cfRule type="duplicateValues" dxfId="227" priority="205635" stopIfTrue="1"/>
    <cfRule type="duplicateValues" dxfId="226" priority="205636" stopIfTrue="1"/>
  </conditionalFormatting>
  <conditionalFormatting sqref="A2021 A2032 A2042 A2024:A2030 A2044 A2035:A2040 A2047:A2056">
    <cfRule type="duplicateValues" dxfId="225" priority="205653" stopIfTrue="1"/>
  </conditionalFormatting>
  <conditionalFormatting sqref="O2021 O2032 O2042 O2024:O2030 O2044 O2035:O2040 O2047:O2056">
    <cfRule type="duplicateValues" dxfId="224" priority="205662" stopIfTrue="1"/>
    <cfRule type="duplicateValues" dxfId="223" priority="205663" stopIfTrue="1"/>
  </conditionalFormatting>
  <conditionalFormatting sqref="O2021 O2032 O2042 O2024:O2030 O2044 O2035:O2040 O2047:O2056">
    <cfRule type="duplicateValues" dxfId="222" priority="205680" stopIfTrue="1"/>
  </conditionalFormatting>
  <conditionalFormatting sqref="A2142 A2144:A2149">
    <cfRule type="duplicateValues" dxfId="221" priority="206229" stopIfTrue="1"/>
    <cfRule type="duplicateValues" dxfId="220" priority="206230" stopIfTrue="1"/>
  </conditionalFormatting>
  <conditionalFormatting sqref="A2142 A2144:A2149">
    <cfRule type="duplicateValues" dxfId="219" priority="206233" stopIfTrue="1"/>
  </conditionalFormatting>
  <conditionalFormatting sqref="O2142 O2144 O2149">
    <cfRule type="duplicateValues" dxfId="218" priority="206235" stopIfTrue="1"/>
    <cfRule type="duplicateValues" dxfId="217" priority="206236" stopIfTrue="1"/>
  </conditionalFormatting>
  <conditionalFormatting sqref="O2142 O2144 O2149">
    <cfRule type="duplicateValues" dxfId="216" priority="206241" stopIfTrue="1"/>
  </conditionalFormatting>
  <conditionalFormatting sqref="A585 A583 A579">
    <cfRule type="duplicateValues" dxfId="215" priority="206242" stopIfTrue="1"/>
    <cfRule type="duplicateValues" dxfId="214" priority="206243" stopIfTrue="1"/>
  </conditionalFormatting>
  <conditionalFormatting sqref="A585 A583 A579">
    <cfRule type="duplicateValues" dxfId="213" priority="206246" stopIfTrue="1"/>
  </conditionalFormatting>
  <conditionalFormatting sqref="A2340:A2347">
    <cfRule type="duplicateValues" dxfId="212" priority="206802" stopIfTrue="1"/>
    <cfRule type="duplicateValues" dxfId="211" priority="206803" stopIfTrue="1"/>
  </conditionalFormatting>
  <conditionalFormatting sqref="A2340:A2347">
    <cfRule type="duplicateValues" dxfId="210" priority="206804" stopIfTrue="1"/>
  </conditionalFormatting>
  <conditionalFormatting sqref="A2277">
    <cfRule type="duplicateValues" dxfId="209" priority="206868" stopIfTrue="1"/>
    <cfRule type="duplicateValues" dxfId="208" priority="206869" stopIfTrue="1"/>
  </conditionalFormatting>
  <conditionalFormatting sqref="A2277">
    <cfRule type="duplicateValues" dxfId="207" priority="206870" stopIfTrue="1"/>
  </conditionalFormatting>
  <conditionalFormatting sqref="A2213:A2216 A2208:A2209">
    <cfRule type="duplicateValues" dxfId="206" priority="207540" stopIfTrue="1"/>
    <cfRule type="duplicateValues" dxfId="205" priority="207541" stopIfTrue="1"/>
  </conditionalFormatting>
  <conditionalFormatting sqref="A2213:A2216 A2208:A2209">
    <cfRule type="duplicateValues" dxfId="204" priority="207546" stopIfTrue="1"/>
  </conditionalFormatting>
  <conditionalFormatting sqref="A1471 A1412 A1285">
    <cfRule type="duplicateValues" dxfId="203" priority="207554" stopIfTrue="1"/>
    <cfRule type="duplicateValues" dxfId="202" priority="207555" stopIfTrue="1"/>
  </conditionalFormatting>
  <conditionalFormatting sqref="A1471 A1412 A1285">
    <cfRule type="duplicateValues" dxfId="201" priority="207560" stopIfTrue="1"/>
  </conditionalFormatting>
  <conditionalFormatting sqref="A817">
    <cfRule type="duplicateValues" dxfId="200" priority="209937" stopIfTrue="1"/>
    <cfRule type="duplicateValues" dxfId="199" priority="209938" stopIfTrue="1"/>
  </conditionalFormatting>
  <conditionalFormatting sqref="A817">
    <cfRule type="duplicateValues" dxfId="198" priority="209939" stopIfTrue="1"/>
  </conditionalFormatting>
  <conditionalFormatting sqref="A645:A647">
    <cfRule type="duplicateValues" dxfId="197" priority="211310" stopIfTrue="1"/>
    <cfRule type="duplicateValues" dxfId="196" priority="211311" stopIfTrue="1"/>
  </conditionalFormatting>
  <conditionalFormatting sqref="A645:A647">
    <cfRule type="duplicateValues" dxfId="195" priority="211312" stopIfTrue="1"/>
  </conditionalFormatting>
  <conditionalFormatting sqref="A621:A622">
    <cfRule type="duplicateValues" dxfId="194" priority="211456" stopIfTrue="1"/>
    <cfRule type="duplicateValues" dxfId="193" priority="211457" stopIfTrue="1"/>
  </conditionalFormatting>
  <conditionalFormatting sqref="A621:A622">
    <cfRule type="duplicateValues" dxfId="192" priority="211458" stopIfTrue="1"/>
  </conditionalFormatting>
  <conditionalFormatting sqref="A43 A33">
    <cfRule type="duplicateValues" dxfId="191" priority="211941" stopIfTrue="1"/>
    <cfRule type="duplicateValues" dxfId="190" priority="211942" stopIfTrue="1"/>
  </conditionalFormatting>
  <conditionalFormatting sqref="A43 A33">
    <cfRule type="duplicateValues" dxfId="189" priority="211945" stopIfTrue="1"/>
  </conditionalFormatting>
  <conditionalFormatting sqref="A78 A76">
    <cfRule type="duplicateValues" dxfId="188" priority="211985" stopIfTrue="1"/>
    <cfRule type="duplicateValues" dxfId="187" priority="211986" stopIfTrue="1"/>
  </conditionalFormatting>
  <conditionalFormatting sqref="A78 A76">
    <cfRule type="duplicateValues" dxfId="186" priority="211989" stopIfTrue="1"/>
  </conditionalFormatting>
  <conditionalFormatting sqref="A369:A371 A355 A330 A349 A374:A375 A337:A338 A366:A367 A361">
    <cfRule type="duplicateValues" dxfId="185" priority="213649" stopIfTrue="1"/>
    <cfRule type="duplicateValues" dxfId="184" priority="213650" stopIfTrue="1"/>
  </conditionalFormatting>
  <conditionalFormatting sqref="A369:A371 A355 A330 A349 A374:A375 A337:A338 A366:A367 A361">
    <cfRule type="duplicateValues" dxfId="183" priority="213665" stopIfTrue="1"/>
  </conditionalFormatting>
  <conditionalFormatting sqref="O338">
    <cfRule type="duplicateValues" dxfId="182" priority="22"/>
  </conditionalFormatting>
  <conditionalFormatting sqref="O338">
    <cfRule type="duplicateValues" dxfId="181" priority="20" stopIfTrue="1"/>
    <cfRule type="duplicateValues" dxfId="180" priority="21" stopIfTrue="1"/>
  </conditionalFormatting>
  <conditionalFormatting sqref="O338">
    <cfRule type="duplicateValues" dxfId="179" priority="19" stopIfTrue="1"/>
  </conditionalFormatting>
  <conditionalFormatting sqref="A549 A493:A494 A499:A500 A536:A537">
    <cfRule type="duplicateValues" dxfId="178" priority="214521" stopIfTrue="1"/>
    <cfRule type="duplicateValues" dxfId="177" priority="214522" stopIfTrue="1"/>
  </conditionalFormatting>
  <conditionalFormatting sqref="A549 A493:A494 A499:A500 A536:A537">
    <cfRule type="duplicateValues" dxfId="176" priority="214531" stopIfTrue="1"/>
  </conditionalFormatting>
  <conditionalFormatting sqref="A572">
    <cfRule type="duplicateValues" dxfId="175" priority="214672" stopIfTrue="1"/>
    <cfRule type="duplicateValues" dxfId="174" priority="214673" stopIfTrue="1"/>
  </conditionalFormatting>
  <conditionalFormatting sqref="A572">
    <cfRule type="duplicateValues" dxfId="173" priority="214674" stopIfTrue="1"/>
  </conditionalFormatting>
  <conditionalFormatting sqref="O598:O599 O577:O578 O590:O591 O593:O595">
    <cfRule type="duplicateValues" dxfId="172" priority="215243" stopIfTrue="1"/>
    <cfRule type="duplicateValues" dxfId="171" priority="215244" stopIfTrue="1"/>
  </conditionalFormatting>
  <conditionalFormatting sqref="O598:O599 O577:O578 O590:O591 O593:O595">
    <cfRule type="duplicateValues" dxfId="170" priority="215253" stopIfTrue="1"/>
  </conditionalFormatting>
  <conditionalFormatting sqref="A597:A599 A576:A578 A590:A591 A593:A595">
    <cfRule type="duplicateValues" dxfId="169" priority="215258" stopIfTrue="1"/>
    <cfRule type="duplicateValues" dxfId="168" priority="215259" stopIfTrue="1"/>
  </conditionalFormatting>
  <conditionalFormatting sqref="A597:A599 A576:A578 A590:A591 A593:A595">
    <cfRule type="duplicateValues" dxfId="167" priority="215268" stopIfTrue="1"/>
  </conditionalFormatting>
  <conditionalFormatting sqref="A615">
    <cfRule type="duplicateValues" dxfId="166" priority="216107" stopIfTrue="1"/>
    <cfRule type="duplicateValues" dxfId="165" priority="216108" stopIfTrue="1"/>
  </conditionalFormatting>
  <conditionalFormatting sqref="A615">
    <cfRule type="duplicateValues" dxfId="164" priority="216109" stopIfTrue="1"/>
  </conditionalFormatting>
  <conditionalFormatting sqref="A724:A725">
    <cfRule type="duplicateValues" dxfId="163" priority="15" stopIfTrue="1"/>
    <cfRule type="duplicateValues" dxfId="162" priority="16" stopIfTrue="1"/>
  </conditionalFormatting>
  <conditionalFormatting sqref="A724:A725">
    <cfRule type="duplicateValues" dxfId="161" priority="14" stopIfTrue="1"/>
  </conditionalFormatting>
  <conditionalFormatting sqref="A726">
    <cfRule type="duplicateValues" dxfId="160" priority="13" stopIfTrue="1"/>
  </conditionalFormatting>
  <conditionalFormatting sqref="A726">
    <cfRule type="duplicateValues" dxfId="159" priority="11" stopIfTrue="1"/>
    <cfRule type="duplicateValues" dxfId="158" priority="12" stopIfTrue="1"/>
  </conditionalFormatting>
  <conditionalFormatting sqref="A727">
    <cfRule type="duplicateValues" dxfId="157" priority="10" stopIfTrue="1"/>
  </conditionalFormatting>
  <conditionalFormatting sqref="A727">
    <cfRule type="duplicateValues" dxfId="156" priority="8" stopIfTrue="1"/>
    <cfRule type="duplicateValues" dxfId="155" priority="9" stopIfTrue="1"/>
  </conditionalFormatting>
  <conditionalFormatting sqref="A728">
    <cfRule type="duplicateValues" dxfId="154" priority="7" stopIfTrue="1"/>
  </conditionalFormatting>
  <conditionalFormatting sqref="A728">
    <cfRule type="duplicateValues" dxfId="153" priority="6"/>
  </conditionalFormatting>
  <conditionalFormatting sqref="A728">
    <cfRule type="duplicateValues" dxfId="152" priority="4" stopIfTrue="1"/>
    <cfRule type="duplicateValues" dxfId="151" priority="5" stopIfTrue="1"/>
  </conditionalFormatting>
  <conditionalFormatting sqref="A724:A725">
    <cfRule type="duplicateValues" dxfId="150" priority="3" stopIfTrue="1"/>
  </conditionalFormatting>
  <conditionalFormatting sqref="A724:A725">
    <cfRule type="duplicateValues" dxfId="149" priority="2" stopIfTrue="1"/>
  </conditionalFormatting>
  <conditionalFormatting sqref="A724:A727">
    <cfRule type="duplicateValues" dxfId="148" priority="1"/>
  </conditionalFormatting>
  <conditionalFormatting sqref="A832:A833 A841:A842">
    <cfRule type="duplicateValues" dxfId="147" priority="216376" stopIfTrue="1"/>
    <cfRule type="duplicateValues" dxfId="146" priority="216377" stopIfTrue="1"/>
  </conditionalFormatting>
  <conditionalFormatting sqref="A832:A833 A841:A842">
    <cfRule type="duplicateValues" dxfId="145" priority="216380" stopIfTrue="1"/>
  </conditionalFormatting>
  <conditionalFormatting sqref="A1215:A1216 A763:A764 A794:A797 A772:A773 A776:A783 A730:A760">
    <cfRule type="duplicateValues" dxfId="144" priority="216387" stopIfTrue="1"/>
    <cfRule type="duplicateValues" dxfId="143" priority="216388" stopIfTrue="1"/>
  </conditionalFormatting>
  <conditionalFormatting sqref="A1215:A1216 A763:A764 A794:A797 A772:A773 A776:A783 A730:A760">
    <cfRule type="duplicateValues" dxfId="142" priority="216401" stopIfTrue="1"/>
  </conditionalFormatting>
  <conditionalFormatting sqref="A848 A818">
    <cfRule type="duplicateValues" dxfId="141" priority="216486" stopIfTrue="1"/>
    <cfRule type="duplicateValues" dxfId="140" priority="216487" stopIfTrue="1"/>
  </conditionalFormatting>
  <conditionalFormatting sqref="A848 A818">
    <cfRule type="duplicateValues" dxfId="139" priority="216490" stopIfTrue="1"/>
  </conditionalFormatting>
  <conditionalFormatting sqref="A2095:A2096">
    <cfRule type="duplicateValues" dxfId="138" priority="216772" stopIfTrue="1"/>
    <cfRule type="duplicateValues" dxfId="137" priority="216773" stopIfTrue="1"/>
  </conditionalFormatting>
  <conditionalFormatting sqref="A2095:A2096">
    <cfRule type="duplicateValues" dxfId="136" priority="216776" stopIfTrue="1"/>
  </conditionalFormatting>
  <conditionalFormatting sqref="A716:A717 A714">
    <cfRule type="duplicateValues" dxfId="135" priority="217216" stopIfTrue="1"/>
    <cfRule type="duplicateValues" dxfId="134" priority="217217" stopIfTrue="1"/>
  </conditionalFormatting>
  <conditionalFormatting sqref="A716:A717 A714">
    <cfRule type="duplicateValues" dxfId="133" priority="217220" stopIfTrue="1"/>
  </conditionalFormatting>
  <conditionalFormatting sqref="A979:A981 A883">
    <cfRule type="duplicateValues" dxfId="132" priority="217333" stopIfTrue="1"/>
    <cfRule type="duplicateValues" dxfId="131" priority="217334" stopIfTrue="1"/>
  </conditionalFormatting>
  <conditionalFormatting sqref="A979:A981 A883">
    <cfRule type="duplicateValues" dxfId="130" priority="217337" stopIfTrue="1"/>
  </conditionalFormatting>
  <conditionalFormatting sqref="A867">
    <cfRule type="duplicateValues" dxfId="129" priority="217433" stopIfTrue="1"/>
    <cfRule type="duplicateValues" dxfId="128" priority="217434" stopIfTrue="1"/>
  </conditionalFormatting>
  <conditionalFormatting sqref="A867">
    <cfRule type="duplicateValues" dxfId="127" priority="217435" stopIfTrue="1"/>
  </conditionalFormatting>
  <conditionalFormatting sqref="A862:A864">
    <cfRule type="duplicateValues" dxfId="126" priority="218754" stopIfTrue="1"/>
    <cfRule type="duplicateValues" dxfId="125" priority="218755" stopIfTrue="1"/>
  </conditionalFormatting>
  <conditionalFormatting sqref="A862:A864">
    <cfRule type="duplicateValues" dxfId="124" priority="218756" stopIfTrue="1"/>
  </conditionalFormatting>
  <conditionalFormatting sqref="A990">
    <cfRule type="duplicateValues" dxfId="123" priority="219085" stopIfTrue="1"/>
    <cfRule type="duplicateValues" dxfId="122" priority="219086" stopIfTrue="1"/>
  </conditionalFormatting>
  <conditionalFormatting sqref="A990">
    <cfRule type="duplicateValues" dxfId="121" priority="219087" stopIfTrue="1"/>
  </conditionalFormatting>
  <conditionalFormatting sqref="A1127 A1111">
    <cfRule type="duplicateValues" dxfId="120" priority="219266" stopIfTrue="1"/>
    <cfRule type="duplicateValues" dxfId="119" priority="219267" stopIfTrue="1"/>
  </conditionalFormatting>
  <conditionalFormatting sqref="A1127 A1111">
    <cfRule type="duplicateValues" dxfId="118" priority="219270" stopIfTrue="1"/>
  </conditionalFormatting>
  <conditionalFormatting sqref="A1200 A1198">
    <cfRule type="duplicateValues" dxfId="117" priority="220357" stopIfTrue="1"/>
    <cfRule type="duplicateValues" dxfId="116" priority="220358" stopIfTrue="1"/>
  </conditionalFormatting>
  <conditionalFormatting sqref="A1200 A1198">
    <cfRule type="duplicateValues" dxfId="115" priority="220361" stopIfTrue="1"/>
  </conditionalFormatting>
  <conditionalFormatting sqref="A1201 A1196:A1197 A1199">
    <cfRule type="duplicateValues" dxfId="114" priority="220431" stopIfTrue="1"/>
    <cfRule type="duplicateValues" dxfId="113" priority="220432" stopIfTrue="1"/>
  </conditionalFormatting>
  <conditionalFormatting sqref="A1201 A1196:A1197 A1199">
    <cfRule type="duplicateValues" dxfId="112" priority="220437" stopIfTrue="1"/>
  </conditionalFormatting>
  <conditionalFormatting sqref="A1208:A1211">
    <cfRule type="duplicateValues" dxfId="111" priority="220589" stopIfTrue="1"/>
    <cfRule type="duplicateValues" dxfId="110" priority="220590" stopIfTrue="1"/>
  </conditionalFormatting>
  <conditionalFormatting sqref="A1208:A1211">
    <cfRule type="duplicateValues" dxfId="109" priority="220591" stopIfTrue="1"/>
  </conditionalFormatting>
  <conditionalFormatting sqref="O1213">
    <cfRule type="duplicateValues" dxfId="108" priority="220592" stopIfTrue="1"/>
  </conditionalFormatting>
  <conditionalFormatting sqref="A1213">
    <cfRule type="duplicateValues" dxfId="107" priority="220600" stopIfTrue="1"/>
    <cfRule type="duplicateValues" dxfId="106" priority="220601" stopIfTrue="1"/>
  </conditionalFormatting>
  <conditionalFormatting sqref="A1213">
    <cfRule type="duplicateValues" dxfId="105" priority="220602" stopIfTrue="1"/>
  </conditionalFormatting>
  <conditionalFormatting sqref="A1187">
    <cfRule type="duplicateValues" dxfId="104" priority="223098" stopIfTrue="1"/>
    <cfRule type="duplicateValues" dxfId="103" priority="223099" stopIfTrue="1"/>
  </conditionalFormatting>
  <conditionalFormatting sqref="A1187">
    <cfRule type="duplicateValues" dxfId="102" priority="223100" stopIfTrue="1"/>
  </conditionalFormatting>
  <conditionalFormatting sqref="A1479 A1421 A1481">
    <cfRule type="duplicateValues" dxfId="101" priority="225102" stopIfTrue="1"/>
    <cfRule type="duplicateValues" dxfId="100" priority="225103" stopIfTrue="1"/>
  </conditionalFormatting>
  <conditionalFormatting sqref="A1479 A1421 A1481">
    <cfRule type="duplicateValues" dxfId="99" priority="225108" stopIfTrue="1"/>
  </conditionalFormatting>
  <conditionalFormatting sqref="A1391 A1374">
    <cfRule type="duplicateValues" dxfId="98" priority="225714" stopIfTrue="1"/>
  </conditionalFormatting>
  <conditionalFormatting sqref="A1391 A1374">
    <cfRule type="duplicateValues" dxfId="97" priority="225716"/>
  </conditionalFormatting>
  <conditionalFormatting sqref="A1391 A1374">
    <cfRule type="duplicateValues" dxfId="96" priority="225718" stopIfTrue="1"/>
    <cfRule type="duplicateValues" dxfId="95" priority="225719" stopIfTrue="1"/>
  </conditionalFormatting>
  <conditionalFormatting sqref="A1470 A1464">
    <cfRule type="duplicateValues" dxfId="94" priority="226330" stopIfTrue="1"/>
  </conditionalFormatting>
  <conditionalFormatting sqref="A1470 A1464">
    <cfRule type="duplicateValues" dxfId="93" priority="226332"/>
  </conditionalFormatting>
  <conditionalFormatting sqref="A1470 A1464">
    <cfRule type="duplicateValues" dxfId="92" priority="226334" stopIfTrue="1"/>
    <cfRule type="duplicateValues" dxfId="91" priority="226335" stopIfTrue="1"/>
  </conditionalFormatting>
  <conditionalFormatting sqref="A1515 A1513">
    <cfRule type="duplicateValues" dxfId="90" priority="228436" stopIfTrue="1"/>
    <cfRule type="duplicateValues" dxfId="89" priority="228437" stopIfTrue="1"/>
  </conditionalFormatting>
  <conditionalFormatting sqref="A1515 A1513">
    <cfRule type="duplicateValues" dxfId="88" priority="228440" stopIfTrue="1"/>
  </conditionalFormatting>
  <conditionalFormatting sqref="A1514 A1512 A1461">
    <cfRule type="duplicateValues" dxfId="87" priority="228513" stopIfTrue="1"/>
  </conditionalFormatting>
  <conditionalFormatting sqref="A1514 A1512 A1461">
    <cfRule type="duplicateValues" dxfId="86" priority="228516" stopIfTrue="1"/>
    <cfRule type="duplicateValues" dxfId="85" priority="228517" stopIfTrue="1"/>
  </conditionalFormatting>
  <conditionalFormatting sqref="A1567 A1549 A1530">
    <cfRule type="duplicateValues" dxfId="84" priority="229034" stopIfTrue="1"/>
    <cfRule type="duplicateValues" dxfId="83" priority="229035" stopIfTrue="1"/>
  </conditionalFormatting>
  <conditionalFormatting sqref="A1567 A1549 A1530">
    <cfRule type="duplicateValues" dxfId="82" priority="229040" stopIfTrue="1"/>
  </conditionalFormatting>
  <conditionalFormatting sqref="A2431:A1048576 A1616 A1576:A1584 A1517:A1518 A1392:A1394 A1147 A862:A878 A808 A729:A783 A352:A355 A333 A321:A325 A837:A842 A1094:A1110 A1115:A1119 A1113 A1121:A1126 A487:A494 A499:A503 A505:A522 A1128:A1136 A1138:A1143 A1172:A1175 A1486:A1487 A1314:A1324 A1262 A968:A970 A823:A824 A827:A830 A1650 A1655:A1657 A1663:A1664 A1661 A1667:A1671 A395:A399 A418 A420:A424 A956 A1427:A1429 A1425 A429:A436 A535:A540 A259 A1555:A1557 A1560:A1562 A1564:A1565 A1593:A1594 A1815:A1818 A369:A371 A360:A367 A357 A373:A375 A21:A24 A439:A440 A443:A468 A1673:A1681 A1609:A1610 A1621:A1623 A1625:A1626 A1628 A1692:A1695 A1690 A1713:A1714 A1710 A1087 A1089 A1092 A1181 A1158:A1169 A1151:A1152 A612:A622 A959:A966 A911:A913 A716:A717 A714 A1345:A1348 A1331 A1:A5 A112 A165:A175 A212 A31:A37 A273:A275 A524:A529 A1529:A1532 A1525:A1526 A1523 A1521 A1515 A1762:A1767 A1800:A1813 A1717:A1719 A572 A813:A818 A847:A849 A789:A801 A1548:A1549 A1567:A1573 A294:A301 A308:A314 A316:A318 A218:A224 A478:A479 A472:A474 A335:A340 A348:A349 A328:A330 A412:A416 A1065:A1071 A832:A835 A1491:A1493 A1240:A1243 A1375:A1387 A1028:A1037 A1039:A1063 A786 A1073:A1079 A1697:A1699 A1596:A1599 A1601:A1603 A227:A230 A242 A256 A43 A39 A1268:A1272 A1468 A1465 A1463 A1352:A1354 A1433:A1436 A1254:A1257 A1251 A1441:A1442 A1445:A1449 A1451:A1460 A1183:A1195 A1205:A1229 A1234:A1237 A1606:A1607 A1401:A1423 A1356:A1372 A1343 A1334:A1341 A624:A669 A49:A55 A47 A117:A140 A142:A145 A147:A163 A114:A115 A406:A409 A303:A306 A481:A485 A543:A569 A1735:A1736 A1738:A1743 A1745:A1755 A1757:A1758 A602:A603 A1002:A1013 A1708 A1652:A1653 A1630:A1646 A1495:A1500 A1507:A1508 A1510:A1511 A1513 A1474:A1484 A1471:A1472 A1438 A1245:A1248 A671:A707 A1279:A1307 A1310:A1311 A605:A609 A245:A252 A391:A393 A8:A19 A1721:A1723 A1725:A1729 A1769:A1791 A844:A845 A574:A600 A1701 A1703:A1705 A402:A404 A277:A281 A1020:A1026 A918:A953 A901:A902 A905:A908 A883:A897 A988:A1000 A973:A984 A1796:A1798 A1731:A1733 A1820:A1824 A283:A291 A263:A271 A80:A104 A232:A237 A57:A70 A184:A187 A189:A199 A201:A210 A1277">
    <cfRule type="duplicateValues" dxfId="81" priority="229182" stopIfTrue="1"/>
  </conditionalFormatting>
  <conditionalFormatting sqref="A2431:A1048576 A1616 A1576:A1584 A1517:A1518 A1392:A1394 A1147 A862:A878 A808 A729:A783 A352:A355 A333 A321:A325 A487:A494 A499:A503 A505:A522 A1138:A1143 A1172:A1175 A1486:A1487 A1314:A1324 A1262 A968:A970 A823:A824 A827:A830 A1650 A1655:A1657 A1663:A1664 A1661 A1667:A1671 A395:A399 A418 A420:A424 A956 A1427:A1429 A1425 A429:A436 A535:A540 A259 A1555:A1557 A1560:A1562 A1564:A1565 A1593:A1594 A1815:A1818 A369:A371 A360:A367 A357 A373:A375 A21:A24 A439:A440 A443:A468 A1673:A1681 A1609:A1610 A1621:A1623 A1625:A1626 A1628 A1692:A1695 A1690 A1713:A1714 A1710 A1087 A1089 A1092:A1110 A1115:A1119 A1113 A1121:A1126 A1128:A1136 A1181 A1158:A1169 A1151:A1152 A612:A622 A959:A966 A911:A913 A716:A717 A714 A1345:A1348 A1331 A1:A5 A112 A165:A175 A212 A31:A37 A273:A275 A524:A529 A1529:A1532 A1525:A1526 A1523 A1521 A1515 A1762:A1767 A1800:A1813 A1717:A1719 A572 A813:A818 A847:A849 A789:A801 A1548:A1549 A1567:A1573 A294:A301 A308:A314 A316:A318 A218:A224 A478:A479 A472:A474 A335:A340 A348:A349 A328:A330 A412:A416 A1065:A1071 A832:A842 A1491:A1493 A1240:A1243 A1375:A1387 A1028:A1037 A1039:A1063 A786 A1073:A1079 A1697:A1699 A1596:A1599 A1601:A1603 A227:A230 A242 A256 A43 A39 A1268:A1272 A1468 A1465 A1463 A1352:A1354 A1433:A1436 A1254:A1257 A1251 A1441:A1442 A1445:A1449 A1451:A1460 A1183:A1195 A1205:A1229 A1234:A1237 A1606:A1607 A1401:A1423 A1356:A1372 A1343 A1334:A1341 A624:A669 A49:A55 A47 A117:A140 A142:A145 A147:A163 A114:A115 A406:A409 A303:A306 A481:A485 A543:A569 A1735:A1736 A1738:A1743 A1745:A1755 A1757:A1758 A602:A603 A1002:A1013 A1708 A1652:A1653 A1630:A1646 A1495:A1500 A1507:A1508 A1510:A1511 A1513 A1474:A1484 A1471:A1472 A1438 A1245:A1248 A671:A707 A1279:A1307 A1310:A1311 A605:A609 A245:A252 A391:A393 A8:A19 A1721:A1723 A1725:A1729 A1769:A1791 A844:A845 A574:A600 A1701 A1703:A1705 A402:A404 A277:A281 A1020:A1026 A918:A953 A901:A902 A905:A908 A883:A897 A988:A1000 A973:A984 A1796:A1798 A1731:A1733 A1820:A1824 A283:A291 A263:A271 A80:A104 A232:A237 A57:A70 A184:A187 A189:A199 A201:A210 A1277">
    <cfRule type="duplicateValues" dxfId="80" priority="229389" stopIfTrue="1"/>
  </conditionalFormatting>
  <conditionalFormatting sqref="A1560">
    <cfRule type="duplicateValues" dxfId="79" priority="229412" stopIfTrue="1"/>
    <cfRule type="duplicateValues" dxfId="78" priority="229413" stopIfTrue="1"/>
  </conditionalFormatting>
  <conditionalFormatting sqref="A1560">
    <cfRule type="duplicateValues" dxfId="77" priority="229414" stopIfTrue="1"/>
  </conditionalFormatting>
  <conditionalFormatting sqref="A1595 A1574 A1585 A1590">
    <cfRule type="duplicateValues" dxfId="76" priority="229475" stopIfTrue="1"/>
    <cfRule type="duplicateValues" dxfId="75" priority="229476" stopIfTrue="1"/>
  </conditionalFormatting>
  <conditionalFormatting sqref="A1595 A1574 A1585 A1590">
    <cfRule type="duplicateValues" dxfId="74" priority="229483" stopIfTrue="1"/>
  </conditionalFormatting>
  <conditionalFormatting sqref="A1627 A1617 A1613">
    <cfRule type="duplicateValues" dxfId="73" priority="230490" stopIfTrue="1"/>
  </conditionalFormatting>
  <conditionalFormatting sqref="A1627 A1617 A1613">
    <cfRule type="duplicateValues" dxfId="72" priority="230493" stopIfTrue="1"/>
    <cfRule type="duplicateValues" dxfId="71" priority="230494" stopIfTrue="1"/>
  </conditionalFormatting>
  <conditionalFormatting sqref="A2424:A1048576 A1375:A1389 A1266 A1179 A862:A878 A1588 A808:A810 A729:A784 A352:A355 A2414 A2192:A2198 A2177 A478:A496 A49:A55 A439:A475 A499:A572 A2032 A1909:A1953 A2042 A2080:A2081 A2083:A2093 A2142 A2162:A2175 A2071:A2078 A1955:A1996 A1862:A1872 A1874:A1875 A823:A842 A671:A719 A2201:A2224 A27:A29 A245:A254 A256:A260 A242 A391:A399 A387 A1:A6 A2373:A2409 A2295:A2301 A2303:A2338 A2272:A2285 A2340:A2360 A2362:A2371 A2287:A2293 A2239:A2270 A2416:A2421 A2226:A2237 A1844:A1860 A2186 A2188 A2179:A2184 A574:A603 A1690:A1699 A1701 A1707:A1719 A1703:A1705 A1686:A1687 A1659:A1684 A1619:A1657 A1554:A1574 A1593:A1617 A1576:A1586 A1590:A1591 A2024:A2030 A402:A437 A294:A301 A303:A326 A348:A350 A277:A281 A215 A1181:A1201 A1158:A1177 A1205:A1238 A1020:A1081 A786:A787 A813:A821 A844:A859 A901:A902 A905:A914 A956:A1013 A918:A954 A883:A899 A789:A805 A142:A181 A112:A140 A8:A25 A31:A39 A43:A44 A46:A47 A1083:A1153 A1155 A605:A669 A357:A383 A328:A343 A1721:A1729 A1769:A1818 A1731:A1755 A1757:A1760 A1762:A1767 A345:A346 A283:A292 A263:A275 A1820:A1833 A1877:A1907 A1268:A1272 A1262:A1264 A1251:A1260 A1240:A1249 A2044 A2152:A2153 A2144:A2149 A2066:A2069 A2008:A2021 A2095:A2128 A1998:A2006 A2130:A2139 A2155:A2160 A2035:A2040 A217:A239 A57:A108 A184:A187 A189:A199 A201:A212 A1274:A1275 A1277:A1308 A1392:A1436 A1438:A1463 A1465:A1468 A1474:A1501 A1504:A1508 A1510:A1518 A1521:A1552 A1471:A1472 A1352:A1373 A1310:A1349 A2047:A2063">
    <cfRule type="duplicateValues" dxfId="70" priority="232859"/>
  </conditionalFormatting>
  <conditionalFormatting sqref="A1634 A1632">
    <cfRule type="duplicateValues" dxfId="69" priority="232867" stopIfTrue="1"/>
    <cfRule type="duplicateValues" dxfId="68" priority="232868" stopIfTrue="1"/>
  </conditionalFormatting>
  <conditionalFormatting sqref="A1634 A1632">
    <cfRule type="duplicateValues" dxfId="67" priority="232871" stopIfTrue="1"/>
  </conditionalFormatting>
  <conditionalFormatting sqref="A1704">
    <cfRule type="duplicateValues" dxfId="66" priority="233242" stopIfTrue="1"/>
    <cfRule type="duplicateValues" dxfId="65" priority="233243" stopIfTrue="1"/>
  </conditionalFormatting>
  <conditionalFormatting sqref="A1704">
    <cfRule type="duplicateValues" dxfId="64" priority="233244" stopIfTrue="1"/>
  </conditionalFormatting>
  <conditionalFormatting sqref="A1700">
    <cfRule type="duplicateValues" dxfId="63" priority="233558" stopIfTrue="1"/>
  </conditionalFormatting>
  <conditionalFormatting sqref="A1700">
    <cfRule type="duplicateValues" dxfId="62" priority="233559"/>
  </conditionalFormatting>
  <conditionalFormatting sqref="A1700">
    <cfRule type="duplicateValues" dxfId="61" priority="233560" stopIfTrue="1"/>
    <cfRule type="duplicateValues" dxfId="60" priority="233561" stopIfTrue="1"/>
  </conditionalFormatting>
  <conditionalFormatting sqref="A1719">
    <cfRule type="duplicateValues" dxfId="59" priority="233610" stopIfTrue="1"/>
    <cfRule type="duplicateValues" dxfId="58" priority="233611" stopIfTrue="1"/>
  </conditionalFormatting>
  <conditionalFormatting sqref="A1719">
    <cfRule type="duplicateValues" dxfId="57" priority="233612" stopIfTrue="1"/>
  </conditionalFormatting>
  <conditionalFormatting sqref="A600 A602 A584 A409 A237 A221 A412">
    <cfRule type="duplicateValues" dxfId="56" priority="233613" stopIfTrue="1"/>
    <cfRule type="duplicateValues" dxfId="55" priority="233614" stopIfTrue="1"/>
  </conditionalFormatting>
  <conditionalFormatting sqref="A600 A602 A584 A409 A237 A221 A412">
    <cfRule type="duplicateValues" dxfId="54" priority="233627" stopIfTrue="1"/>
  </conditionalFormatting>
  <pageMargins left="0.25" right="0.25" top="0.75" bottom="0.75" header="0.3" footer="0.3"/>
  <pageSetup paperSize="9" scale="59" fitToHeight="0" orientation="landscape"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6"/>
  <sheetViews>
    <sheetView workbookViewId="0"/>
  </sheetViews>
  <sheetFormatPr baseColWidth="10" defaultRowHeight="13" x14ac:dyDescent="0.15"/>
  <cols>
    <col min="1" max="1" width="14.83203125" customWidth="1"/>
    <col min="2" max="2" width="18.6640625" customWidth="1"/>
    <col min="3" max="3" width="10.83203125" style="39"/>
    <col min="4" max="4" width="64.1640625" customWidth="1"/>
    <col min="5" max="5" width="10.83203125" style="319"/>
    <col min="6" max="6" width="10.83203125" style="320"/>
    <col min="7" max="7" width="14.5" style="345" customWidth="1"/>
  </cols>
  <sheetData>
    <row r="1" spans="1:23" ht="42" x14ac:dyDescent="0.15">
      <c r="A1" s="198" t="s">
        <v>37</v>
      </c>
      <c r="B1" s="198" t="s">
        <v>3076</v>
      </c>
      <c r="C1" s="198" t="s">
        <v>721</v>
      </c>
      <c r="D1" s="199" t="s">
        <v>13</v>
      </c>
      <c r="E1" s="318" t="s">
        <v>3077</v>
      </c>
      <c r="F1" s="318" t="s">
        <v>3078</v>
      </c>
      <c r="G1" s="347" t="s">
        <v>3079</v>
      </c>
    </row>
    <row r="2" spans="1:23" x14ac:dyDescent="0.15">
      <c r="A2" s="344">
        <v>9791036324253</v>
      </c>
      <c r="B2" t="s">
        <v>5054</v>
      </c>
      <c r="C2" s="346">
        <v>6887860</v>
      </c>
      <c r="D2" t="s">
        <v>5055</v>
      </c>
      <c r="E2" s="319">
        <v>23.9</v>
      </c>
      <c r="F2" s="320">
        <v>25.9</v>
      </c>
      <c r="G2" s="345">
        <v>45292</v>
      </c>
    </row>
    <row r="3" spans="1:23" x14ac:dyDescent="0.15">
      <c r="A3" s="344">
        <v>9791036332876</v>
      </c>
      <c r="B3" t="s">
        <v>5054</v>
      </c>
      <c r="C3" s="39">
        <v>4543514</v>
      </c>
      <c r="D3" t="s">
        <v>5066</v>
      </c>
      <c r="E3" s="319">
        <v>23.9</v>
      </c>
      <c r="F3" s="320">
        <v>25.9</v>
      </c>
      <c r="G3" s="345">
        <v>45292</v>
      </c>
    </row>
    <row r="4" spans="1:23" x14ac:dyDescent="0.15">
      <c r="A4" s="344">
        <v>9791036323393</v>
      </c>
      <c r="B4" t="s">
        <v>5054</v>
      </c>
      <c r="C4" s="346">
        <v>6011608</v>
      </c>
      <c r="D4" t="s">
        <v>5056</v>
      </c>
      <c r="E4" s="319">
        <v>7.2</v>
      </c>
      <c r="F4" s="320">
        <v>7.5</v>
      </c>
      <c r="G4" s="345">
        <v>45474</v>
      </c>
    </row>
    <row r="5" spans="1:23" x14ac:dyDescent="0.15">
      <c r="A5" s="344">
        <v>9791036323409</v>
      </c>
      <c r="B5" t="s">
        <v>5054</v>
      </c>
      <c r="C5" s="346">
        <v>6011731</v>
      </c>
      <c r="D5" t="s">
        <v>5057</v>
      </c>
      <c r="E5" s="319">
        <v>7.2</v>
      </c>
      <c r="F5" s="320">
        <v>7.5</v>
      </c>
      <c r="G5" s="345">
        <v>45474</v>
      </c>
    </row>
    <row r="6" spans="1:23" x14ac:dyDescent="0.15">
      <c r="A6" s="344">
        <v>9791036327070</v>
      </c>
      <c r="B6" t="s">
        <v>5054</v>
      </c>
      <c r="C6" s="346">
        <v>1519593</v>
      </c>
      <c r="D6" t="s">
        <v>5058</v>
      </c>
      <c r="E6" s="319">
        <v>7.2</v>
      </c>
      <c r="F6" s="320">
        <v>7.5</v>
      </c>
      <c r="G6" s="345">
        <v>45474</v>
      </c>
    </row>
    <row r="7" spans="1:23" x14ac:dyDescent="0.15">
      <c r="A7" s="344">
        <v>9791036335914</v>
      </c>
      <c r="B7" t="s">
        <v>5054</v>
      </c>
      <c r="C7" s="346">
        <v>5648074</v>
      </c>
      <c r="D7" t="s">
        <v>5059</v>
      </c>
      <c r="E7" s="319">
        <v>7.2</v>
      </c>
      <c r="F7" s="320">
        <v>7.5</v>
      </c>
      <c r="G7" s="345">
        <v>45474</v>
      </c>
    </row>
    <row r="8" spans="1:23" x14ac:dyDescent="0.15">
      <c r="A8" s="344">
        <v>9791036343377</v>
      </c>
      <c r="B8" t="s">
        <v>5054</v>
      </c>
      <c r="C8" s="346">
        <v>1357428</v>
      </c>
      <c r="D8" t="s">
        <v>5060</v>
      </c>
      <c r="E8" s="319">
        <v>7.2</v>
      </c>
      <c r="F8" s="320">
        <v>7.5</v>
      </c>
      <c r="G8" s="345">
        <v>45474</v>
      </c>
      <c r="O8" s="119"/>
      <c r="P8" s="373"/>
      <c r="Q8" s="119"/>
      <c r="R8" s="119"/>
      <c r="S8" s="119"/>
      <c r="T8" s="119"/>
      <c r="U8" s="119"/>
      <c r="V8" s="374"/>
      <c r="W8" s="375"/>
    </row>
    <row r="9" spans="1:23" x14ac:dyDescent="0.15">
      <c r="A9" s="344">
        <v>9791036349607</v>
      </c>
      <c r="B9" t="s">
        <v>5054</v>
      </c>
      <c r="C9" s="346">
        <v>4820867</v>
      </c>
      <c r="D9" t="s">
        <v>5061</v>
      </c>
      <c r="E9" s="319">
        <v>7.2</v>
      </c>
      <c r="F9" s="320">
        <v>7.5</v>
      </c>
      <c r="G9" s="345">
        <v>45474</v>
      </c>
      <c r="O9" s="119"/>
      <c r="P9" s="373"/>
      <c r="Q9" s="119"/>
      <c r="R9" s="119"/>
      <c r="S9" s="119"/>
      <c r="T9" s="119"/>
      <c r="U9" s="119"/>
      <c r="V9" s="374"/>
      <c r="W9" s="375"/>
    </row>
    <row r="10" spans="1:23" x14ac:dyDescent="0.15">
      <c r="A10" s="344">
        <v>9791036349614</v>
      </c>
      <c r="B10" t="s">
        <v>5054</v>
      </c>
      <c r="C10" s="346">
        <v>4819759</v>
      </c>
      <c r="D10" t="s">
        <v>5062</v>
      </c>
      <c r="E10" s="319">
        <v>7.2</v>
      </c>
      <c r="F10" s="320">
        <v>7.5</v>
      </c>
      <c r="G10" s="345">
        <v>45474</v>
      </c>
      <c r="O10" s="119"/>
      <c r="P10" s="373"/>
      <c r="Q10" s="119"/>
      <c r="R10" s="119"/>
      <c r="S10" s="119"/>
      <c r="T10" s="119"/>
      <c r="U10" s="119"/>
      <c r="V10" s="374"/>
      <c r="W10" s="375"/>
    </row>
    <row r="11" spans="1:23" x14ac:dyDescent="0.15">
      <c r="A11" s="344">
        <v>9791036358746</v>
      </c>
      <c r="B11" t="s">
        <v>5054</v>
      </c>
      <c r="C11" s="346">
        <v>3964631</v>
      </c>
      <c r="D11" t="s">
        <v>5063</v>
      </c>
      <c r="E11" s="319">
        <v>7.2</v>
      </c>
      <c r="F11" s="320">
        <v>7.5</v>
      </c>
      <c r="G11" s="345">
        <v>45474</v>
      </c>
      <c r="O11" s="119"/>
      <c r="P11" s="373"/>
      <c r="Q11" s="119"/>
      <c r="R11" s="119"/>
      <c r="S11" s="119"/>
      <c r="T11" s="119"/>
      <c r="U11" s="119"/>
      <c r="V11" s="374"/>
      <c r="W11" s="375"/>
    </row>
    <row r="12" spans="1:23" x14ac:dyDescent="0.15">
      <c r="A12" s="344">
        <v>9791036368745</v>
      </c>
      <c r="B12" t="s">
        <v>5054</v>
      </c>
      <c r="C12" s="346">
        <v>5168600</v>
      </c>
      <c r="D12" t="s">
        <v>5064</v>
      </c>
      <c r="E12" s="319">
        <v>7.2</v>
      </c>
      <c r="F12" s="320">
        <v>7.5</v>
      </c>
      <c r="G12" s="345">
        <v>45474</v>
      </c>
      <c r="O12" s="119"/>
      <c r="P12" s="373"/>
      <c r="Q12" s="119"/>
      <c r="R12" s="119"/>
      <c r="S12" s="119"/>
      <c r="T12" s="119"/>
      <c r="U12" s="119"/>
      <c r="V12" s="374"/>
      <c r="W12" s="375"/>
    </row>
    <row r="13" spans="1:23" ht="15" x14ac:dyDescent="0.2">
      <c r="A13" s="344">
        <v>9791036325380</v>
      </c>
      <c r="B13" t="s">
        <v>5054</v>
      </c>
      <c r="C13" s="346">
        <v>8323923</v>
      </c>
      <c r="D13" t="s">
        <v>5065</v>
      </c>
      <c r="E13" s="319">
        <v>10.5</v>
      </c>
      <c r="F13" s="320">
        <v>5.4</v>
      </c>
      <c r="G13" s="345">
        <v>45413</v>
      </c>
      <c r="O13" s="376"/>
    </row>
    <row r="14" spans="1:23" x14ac:dyDescent="0.15">
      <c r="A14" s="344">
        <v>9791036325038</v>
      </c>
      <c r="B14" t="s">
        <v>5054</v>
      </c>
      <c r="C14" s="346">
        <v>8036660</v>
      </c>
      <c r="D14" t="s">
        <v>5362</v>
      </c>
      <c r="E14" s="319">
        <v>5.5</v>
      </c>
      <c r="F14" s="320">
        <v>5.8</v>
      </c>
      <c r="G14" s="345">
        <v>45323</v>
      </c>
    </row>
    <row r="15" spans="1:23" x14ac:dyDescent="0.15">
      <c r="A15" s="344">
        <v>9791036345845</v>
      </c>
      <c r="B15" t="s">
        <v>5054</v>
      </c>
      <c r="C15" s="346">
        <v>3059914</v>
      </c>
      <c r="D15" t="s">
        <v>5363</v>
      </c>
      <c r="E15" s="319">
        <v>5.5</v>
      </c>
      <c r="F15" s="320">
        <v>5.8</v>
      </c>
      <c r="G15" s="345">
        <v>45323</v>
      </c>
    </row>
    <row r="16" spans="1:23" x14ac:dyDescent="0.15">
      <c r="A16" s="344">
        <v>9791036372019</v>
      </c>
      <c r="B16" t="s">
        <v>5054</v>
      </c>
      <c r="C16" s="39">
        <v>7108669</v>
      </c>
      <c r="D16" s="377" t="s">
        <v>5390</v>
      </c>
      <c r="E16" s="319">
        <v>9.9499999999999993</v>
      </c>
      <c r="F16" s="320">
        <v>10.5</v>
      </c>
      <c r="G16" s="345">
        <v>45352</v>
      </c>
    </row>
  </sheetData>
  <autoFilter ref="B1:G16" xr:uid="{00000000-0009-0000-0000-000001000000}"/>
  <conditionalFormatting sqref="G1">
    <cfRule type="cellIs" dxfId="53" priority="6" operator="equal">
      <formula>"Stand by"</formula>
    </cfRule>
  </conditionalFormatting>
  <conditionalFormatting sqref="A15:A1048576 A1:A13">
    <cfRule type="duplicateValues" dxfId="52" priority="1"/>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8" tint="0.59999389629810485"/>
  </sheetPr>
  <dimension ref="A1:D12351"/>
  <sheetViews>
    <sheetView zoomScale="110" zoomScaleNormal="110" zoomScalePageLayoutView="95" workbookViewId="0">
      <selection activeCell="A2" sqref="A2:E6999"/>
    </sheetView>
  </sheetViews>
  <sheetFormatPr baseColWidth="10" defaultRowHeight="13" x14ac:dyDescent="0.15"/>
  <cols>
    <col min="1" max="1" width="17.83203125" style="2" customWidth="1"/>
    <col min="2" max="2" width="11.5" style="39" customWidth="1"/>
    <col min="3" max="3" width="11.5" style="74" customWidth="1"/>
  </cols>
  <sheetData>
    <row r="1" spans="1:4" x14ac:dyDescent="0.15">
      <c r="A1" s="120"/>
      <c r="B1" s="117"/>
      <c r="C1" s="118"/>
      <c r="D1" s="119"/>
    </row>
    <row r="2" spans="1:4" ht="15" x14ac:dyDescent="0.2">
      <c r="A2" s="234">
        <v>9791027600076</v>
      </c>
      <c r="B2" s="200" t="s">
        <v>568</v>
      </c>
      <c r="C2" s="203">
        <v>91374</v>
      </c>
      <c r="D2" s="204" t="s">
        <v>573</v>
      </c>
    </row>
    <row r="3" spans="1:4" ht="15" x14ac:dyDescent="0.2">
      <c r="A3" s="234">
        <v>9782848019727</v>
      </c>
      <c r="B3" s="200" t="s">
        <v>568</v>
      </c>
      <c r="C3" s="203">
        <v>93981</v>
      </c>
      <c r="D3" s="204" t="s">
        <v>573</v>
      </c>
    </row>
    <row r="4" spans="1:4" ht="15" x14ac:dyDescent="0.2">
      <c r="A4" s="234">
        <v>9782848018416</v>
      </c>
      <c r="B4" s="200" t="s">
        <v>568</v>
      </c>
      <c r="C4" s="203">
        <v>86491</v>
      </c>
      <c r="D4" s="204" t="s">
        <v>573</v>
      </c>
    </row>
    <row r="5" spans="1:4" ht="15" x14ac:dyDescent="0.2">
      <c r="A5" s="234">
        <v>9782848018034</v>
      </c>
      <c r="B5" s="200" t="s">
        <v>568</v>
      </c>
      <c r="C5" s="203">
        <v>33085</v>
      </c>
      <c r="D5" s="204" t="s">
        <v>573</v>
      </c>
    </row>
    <row r="6" spans="1:4" ht="15" x14ac:dyDescent="0.2">
      <c r="A6" s="234">
        <v>9782848018706</v>
      </c>
      <c r="B6" s="200" t="s">
        <v>568</v>
      </c>
      <c r="C6" s="203">
        <v>87725</v>
      </c>
      <c r="D6" s="204" t="s">
        <v>573</v>
      </c>
    </row>
    <row r="7" spans="1:4" ht="15" x14ac:dyDescent="0.2">
      <c r="A7" s="234">
        <v>9782848018690</v>
      </c>
      <c r="B7" s="200" t="s">
        <v>568</v>
      </c>
      <c r="C7" s="203">
        <v>86374</v>
      </c>
      <c r="D7" s="204" t="s">
        <v>573</v>
      </c>
    </row>
    <row r="8" spans="1:4" ht="15" x14ac:dyDescent="0.2">
      <c r="A8" s="234">
        <v>9782848018683</v>
      </c>
      <c r="B8" s="200" t="s">
        <v>568</v>
      </c>
      <c r="C8" s="203">
        <v>102692</v>
      </c>
      <c r="D8" s="204" t="s">
        <v>5366</v>
      </c>
    </row>
    <row r="9" spans="1:4" ht="15" x14ac:dyDescent="0.2">
      <c r="A9" s="234">
        <v>9782848018676</v>
      </c>
      <c r="B9" s="200" t="s">
        <v>568</v>
      </c>
      <c r="C9" s="203">
        <v>128381</v>
      </c>
      <c r="D9" s="204" t="s">
        <v>5366</v>
      </c>
    </row>
    <row r="10" spans="1:4" ht="15" x14ac:dyDescent="0.2">
      <c r="A10" s="234">
        <v>9782848019369</v>
      </c>
      <c r="B10" s="200" t="s">
        <v>568</v>
      </c>
      <c r="C10" s="203">
        <v>0</v>
      </c>
      <c r="D10" s="204" t="s">
        <v>2916</v>
      </c>
    </row>
    <row r="11" spans="1:4" ht="15" x14ac:dyDescent="0.2">
      <c r="A11" s="234">
        <v>9782848019987</v>
      </c>
      <c r="B11" s="200" t="s">
        <v>568</v>
      </c>
      <c r="C11" s="203">
        <v>1104</v>
      </c>
      <c r="D11" s="204" t="s">
        <v>571</v>
      </c>
    </row>
    <row r="12" spans="1:4" ht="15" x14ac:dyDescent="0.2">
      <c r="A12" s="234">
        <v>9791027600557</v>
      </c>
      <c r="B12" s="200" t="s">
        <v>568</v>
      </c>
      <c r="C12" s="203">
        <v>196</v>
      </c>
      <c r="D12" s="204" t="s">
        <v>570</v>
      </c>
    </row>
    <row r="13" spans="1:4" ht="15" x14ac:dyDescent="0.2">
      <c r="A13" s="234">
        <v>9791027600564</v>
      </c>
      <c r="B13" s="200" t="s">
        <v>568</v>
      </c>
      <c r="C13" s="203">
        <v>0</v>
      </c>
      <c r="D13" s="204" t="s">
        <v>2915</v>
      </c>
    </row>
    <row r="14" spans="1:4" ht="15" x14ac:dyDescent="0.2">
      <c r="A14" s="234">
        <v>9782848016191</v>
      </c>
      <c r="B14" s="200" t="s">
        <v>568</v>
      </c>
      <c r="C14" s="203">
        <v>88</v>
      </c>
      <c r="D14" s="204" t="s">
        <v>569</v>
      </c>
    </row>
    <row r="15" spans="1:4" ht="15" x14ac:dyDescent="0.2">
      <c r="A15" s="234">
        <v>9782848014722</v>
      </c>
      <c r="B15" s="200" t="s">
        <v>568</v>
      </c>
      <c r="C15" s="203">
        <v>1027</v>
      </c>
      <c r="D15" s="204" t="s">
        <v>571</v>
      </c>
    </row>
    <row r="16" spans="1:4" ht="15" x14ac:dyDescent="0.2">
      <c r="A16" s="234">
        <v>9782848014715</v>
      </c>
      <c r="B16" s="200" t="s">
        <v>568</v>
      </c>
      <c r="C16" s="203">
        <v>271</v>
      </c>
      <c r="D16" s="204" t="s">
        <v>570</v>
      </c>
    </row>
    <row r="17" spans="1:4" ht="15" x14ac:dyDescent="0.2">
      <c r="A17" s="234">
        <v>9782848016207</v>
      </c>
      <c r="B17" s="200" t="s">
        <v>568</v>
      </c>
      <c r="C17" s="203">
        <v>1149</v>
      </c>
      <c r="D17" s="204" t="s">
        <v>571</v>
      </c>
    </row>
    <row r="18" spans="1:4" ht="15" x14ac:dyDescent="0.2">
      <c r="A18" s="234">
        <v>9782848016184</v>
      </c>
      <c r="B18" s="200" t="s">
        <v>568</v>
      </c>
      <c r="C18" s="203">
        <v>71</v>
      </c>
      <c r="D18" s="204" t="s">
        <v>569</v>
      </c>
    </row>
    <row r="19" spans="1:4" ht="15" x14ac:dyDescent="0.2">
      <c r="A19" s="234">
        <v>9782848019512</v>
      </c>
      <c r="B19" s="200" t="s">
        <v>568</v>
      </c>
      <c r="C19" s="203">
        <v>1350</v>
      </c>
      <c r="D19" s="204" t="s">
        <v>571</v>
      </c>
    </row>
    <row r="20" spans="1:4" ht="15" x14ac:dyDescent="0.2">
      <c r="A20" s="234">
        <v>9791036315077</v>
      </c>
      <c r="B20" s="200" t="s">
        <v>568</v>
      </c>
      <c r="C20" s="203">
        <v>605</v>
      </c>
      <c r="D20" s="204" t="s">
        <v>570</v>
      </c>
    </row>
    <row r="21" spans="1:4" ht="15" x14ac:dyDescent="0.2">
      <c r="A21" s="234">
        <v>9782848015224</v>
      </c>
      <c r="B21" s="200" t="s">
        <v>568</v>
      </c>
      <c r="C21" s="203">
        <v>0</v>
      </c>
      <c r="D21" s="204" t="s">
        <v>2916</v>
      </c>
    </row>
    <row r="22" spans="1:4" ht="15" x14ac:dyDescent="0.2">
      <c r="A22" s="234">
        <v>9782848016566</v>
      </c>
      <c r="B22" s="200" t="s">
        <v>568</v>
      </c>
      <c r="C22" s="203">
        <v>0</v>
      </c>
      <c r="D22" s="204" t="s">
        <v>2916</v>
      </c>
    </row>
    <row r="23" spans="1:4" ht="15" x14ac:dyDescent="0.2">
      <c r="A23" s="234">
        <v>9782848016245</v>
      </c>
      <c r="B23" s="200" t="s">
        <v>568</v>
      </c>
      <c r="C23" s="203">
        <v>0</v>
      </c>
      <c r="D23" s="204" t="s">
        <v>2916</v>
      </c>
    </row>
    <row r="24" spans="1:4" ht="15" x14ac:dyDescent="0.2">
      <c r="A24" s="234">
        <v>9782848016214</v>
      </c>
      <c r="B24" s="200" t="s">
        <v>568</v>
      </c>
      <c r="C24" s="203">
        <v>763</v>
      </c>
      <c r="D24" s="204" t="s">
        <v>570</v>
      </c>
    </row>
    <row r="25" spans="1:4" ht="15" x14ac:dyDescent="0.2">
      <c r="A25" s="234">
        <v>9782848017952</v>
      </c>
      <c r="B25" s="200" t="s">
        <v>568</v>
      </c>
      <c r="C25" s="203">
        <v>112</v>
      </c>
      <c r="D25" s="204" t="s">
        <v>570</v>
      </c>
    </row>
    <row r="26" spans="1:4" ht="15" x14ac:dyDescent="0.2">
      <c r="A26" s="234">
        <v>9791036354564</v>
      </c>
      <c r="B26" s="200" t="s">
        <v>568</v>
      </c>
      <c r="C26" s="203">
        <v>1244</v>
      </c>
      <c r="D26" s="204" t="s">
        <v>571</v>
      </c>
    </row>
    <row r="27" spans="1:4" ht="15" x14ac:dyDescent="0.2">
      <c r="A27" s="234">
        <v>9791036315138</v>
      </c>
      <c r="B27" s="200" t="s">
        <v>568</v>
      </c>
      <c r="C27" s="203">
        <v>1262</v>
      </c>
      <c r="D27" s="204" t="s">
        <v>571</v>
      </c>
    </row>
    <row r="28" spans="1:4" ht="15" x14ac:dyDescent="0.2">
      <c r="A28" s="234">
        <v>9782747098458</v>
      </c>
      <c r="B28" s="200" t="s">
        <v>568</v>
      </c>
      <c r="C28" s="203">
        <v>586</v>
      </c>
      <c r="D28" s="204" t="s">
        <v>570</v>
      </c>
    </row>
    <row r="29" spans="1:4" ht="15" x14ac:dyDescent="0.2">
      <c r="A29" s="234">
        <v>9782747098465</v>
      </c>
      <c r="B29" s="200" t="s">
        <v>568</v>
      </c>
      <c r="C29" s="203">
        <v>329</v>
      </c>
      <c r="D29" s="204" t="s">
        <v>570</v>
      </c>
    </row>
    <row r="30" spans="1:4" ht="15" x14ac:dyDescent="0.2">
      <c r="A30" s="234">
        <v>9791036306013</v>
      </c>
      <c r="B30" s="200" t="s">
        <v>568</v>
      </c>
      <c r="C30" s="203">
        <v>0</v>
      </c>
      <c r="D30" s="204" t="s">
        <v>2916</v>
      </c>
    </row>
    <row r="31" spans="1:4" ht="15" x14ac:dyDescent="0.2">
      <c r="A31" s="234">
        <v>9791027606870</v>
      </c>
      <c r="B31" s="200" t="s">
        <v>568</v>
      </c>
      <c r="C31" s="203">
        <v>0</v>
      </c>
      <c r="D31" s="204" t="s">
        <v>2915</v>
      </c>
    </row>
    <row r="32" spans="1:4" ht="15" x14ac:dyDescent="0.2">
      <c r="A32" s="234">
        <v>9791036355516</v>
      </c>
      <c r="B32" s="200" t="s">
        <v>568</v>
      </c>
      <c r="C32" s="203">
        <v>1150</v>
      </c>
      <c r="D32" s="204" t="s">
        <v>571</v>
      </c>
    </row>
    <row r="33" spans="1:4" ht="15" x14ac:dyDescent="0.2">
      <c r="A33" s="234">
        <v>9791036355523</v>
      </c>
      <c r="B33" s="200" t="s">
        <v>568</v>
      </c>
      <c r="C33" s="203">
        <v>1886</v>
      </c>
      <c r="D33" s="204" t="s">
        <v>571</v>
      </c>
    </row>
    <row r="34" spans="1:4" ht="15" x14ac:dyDescent="0.2">
      <c r="A34" s="234">
        <v>9791036355592</v>
      </c>
      <c r="B34" s="200" t="s">
        <v>568</v>
      </c>
      <c r="C34" s="203">
        <v>2063</v>
      </c>
      <c r="D34" s="204" t="s">
        <v>571</v>
      </c>
    </row>
    <row r="35" spans="1:4" ht="15" x14ac:dyDescent="0.2">
      <c r="A35" s="234">
        <v>9791036355660</v>
      </c>
      <c r="B35" s="200" t="s">
        <v>568</v>
      </c>
      <c r="C35" s="203">
        <v>0</v>
      </c>
      <c r="D35" s="204" t="s">
        <v>2917</v>
      </c>
    </row>
    <row r="36" spans="1:4" ht="15" x14ac:dyDescent="0.2">
      <c r="A36" s="234">
        <v>9791036355684</v>
      </c>
      <c r="B36" s="200" t="s">
        <v>568</v>
      </c>
      <c r="C36" s="203">
        <v>0</v>
      </c>
      <c r="D36" s="204" t="s">
        <v>2917</v>
      </c>
    </row>
    <row r="37" spans="1:4" ht="15" x14ac:dyDescent="0.2">
      <c r="A37" s="234">
        <v>9791036355530</v>
      </c>
      <c r="B37" s="200" t="s">
        <v>568</v>
      </c>
      <c r="C37" s="203">
        <v>0</v>
      </c>
      <c r="D37" s="204" t="s">
        <v>2917</v>
      </c>
    </row>
    <row r="38" spans="1:4" ht="15" x14ac:dyDescent="0.2">
      <c r="A38" s="234">
        <v>9791036355547</v>
      </c>
      <c r="B38" s="200" t="s">
        <v>568</v>
      </c>
      <c r="C38" s="203">
        <v>0</v>
      </c>
      <c r="D38" s="204" t="s">
        <v>2917</v>
      </c>
    </row>
    <row r="39" spans="1:4" ht="15" x14ac:dyDescent="0.2">
      <c r="A39" s="234">
        <v>9791036355554</v>
      </c>
      <c r="B39" s="200" t="s">
        <v>568</v>
      </c>
      <c r="C39" s="203">
        <v>2404</v>
      </c>
      <c r="D39" s="204" t="s">
        <v>571</v>
      </c>
    </row>
    <row r="40" spans="1:4" ht="15" x14ac:dyDescent="0.2">
      <c r="A40" s="234">
        <v>9791036355561</v>
      </c>
      <c r="B40" s="200" t="s">
        <v>568</v>
      </c>
      <c r="C40" s="203">
        <v>2002</v>
      </c>
      <c r="D40" s="204" t="s">
        <v>571</v>
      </c>
    </row>
    <row r="41" spans="1:4" ht="15" x14ac:dyDescent="0.2">
      <c r="A41" s="234">
        <v>9791036355578</v>
      </c>
      <c r="B41" s="200" t="s">
        <v>568</v>
      </c>
      <c r="C41" s="203">
        <v>0</v>
      </c>
      <c r="D41" s="204" t="s">
        <v>2917</v>
      </c>
    </row>
    <row r="42" spans="1:4" ht="15" x14ac:dyDescent="0.2">
      <c r="A42" s="234">
        <v>9791036355585</v>
      </c>
      <c r="B42" s="200" t="s">
        <v>568</v>
      </c>
      <c r="C42" s="203">
        <v>747</v>
      </c>
      <c r="D42" s="204" t="s">
        <v>570</v>
      </c>
    </row>
    <row r="43" spans="1:4" ht="15" x14ac:dyDescent="0.2">
      <c r="A43" s="234">
        <v>9791036355608</v>
      </c>
      <c r="B43" s="200" t="s">
        <v>568</v>
      </c>
      <c r="C43" s="203">
        <v>948</v>
      </c>
      <c r="D43" s="204" t="s">
        <v>570</v>
      </c>
    </row>
    <row r="44" spans="1:4" ht="15" x14ac:dyDescent="0.2">
      <c r="A44" s="234">
        <v>9791036355615</v>
      </c>
      <c r="B44" s="200" t="s">
        <v>568</v>
      </c>
      <c r="C44" s="203">
        <v>0</v>
      </c>
      <c r="D44" s="204" t="s">
        <v>2917</v>
      </c>
    </row>
    <row r="45" spans="1:4" ht="15" x14ac:dyDescent="0.2">
      <c r="A45" s="234">
        <v>9791036355622</v>
      </c>
      <c r="B45" s="200" t="s">
        <v>568</v>
      </c>
      <c r="C45" s="203">
        <v>2310</v>
      </c>
      <c r="D45" s="204" t="s">
        <v>571</v>
      </c>
    </row>
    <row r="46" spans="1:4" ht="15" x14ac:dyDescent="0.2">
      <c r="A46" s="234">
        <v>9791036355639</v>
      </c>
      <c r="B46" s="200" t="s">
        <v>568</v>
      </c>
      <c r="C46" s="203">
        <v>0</v>
      </c>
      <c r="D46" s="204" t="s">
        <v>2917</v>
      </c>
    </row>
    <row r="47" spans="1:4" ht="15" x14ac:dyDescent="0.2">
      <c r="A47" s="234">
        <v>9791036355646</v>
      </c>
      <c r="B47" s="200" t="s">
        <v>568</v>
      </c>
      <c r="C47" s="203">
        <v>1131</v>
      </c>
      <c r="D47" s="204" t="s">
        <v>571</v>
      </c>
    </row>
    <row r="48" spans="1:4" ht="15" x14ac:dyDescent="0.2">
      <c r="A48" s="234">
        <v>9791036355653</v>
      </c>
      <c r="B48" s="200" t="s">
        <v>568</v>
      </c>
      <c r="C48" s="203">
        <v>2736</v>
      </c>
      <c r="D48" s="204" t="s">
        <v>571</v>
      </c>
    </row>
    <row r="49" spans="1:4" ht="15" x14ac:dyDescent="0.2">
      <c r="A49" s="234">
        <v>9791036355677</v>
      </c>
      <c r="B49" s="200" t="s">
        <v>568</v>
      </c>
      <c r="C49" s="203">
        <v>0</v>
      </c>
      <c r="D49" s="204" t="s">
        <v>2917</v>
      </c>
    </row>
    <row r="50" spans="1:4" ht="15" x14ac:dyDescent="0.2">
      <c r="A50" s="234">
        <v>9791036306037</v>
      </c>
      <c r="B50" s="200" t="s">
        <v>568</v>
      </c>
      <c r="C50" s="203">
        <v>135</v>
      </c>
      <c r="D50" s="204" t="s">
        <v>570</v>
      </c>
    </row>
    <row r="51" spans="1:4" ht="15" x14ac:dyDescent="0.2">
      <c r="A51" s="234">
        <v>9791036306044</v>
      </c>
      <c r="B51" s="200" t="s">
        <v>568</v>
      </c>
      <c r="C51" s="203">
        <v>0</v>
      </c>
      <c r="D51" s="204" t="s">
        <v>2915</v>
      </c>
    </row>
    <row r="52" spans="1:4" ht="15" x14ac:dyDescent="0.2">
      <c r="A52" s="234">
        <v>9782227500631</v>
      </c>
      <c r="B52" s="200" t="s">
        <v>568</v>
      </c>
      <c r="C52" s="203">
        <v>0</v>
      </c>
      <c r="D52" s="204" t="s">
        <v>2915</v>
      </c>
    </row>
    <row r="53" spans="1:4" ht="15" x14ac:dyDescent="0.2">
      <c r="A53" s="234">
        <v>9791036343087</v>
      </c>
      <c r="B53" s="200" t="s">
        <v>568</v>
      </c>
      <c r="C53" s="203">
        <v>3050</v>
      </c>
      <c r="D53" s="204" t="s">
        <v>571</v>
      </c>
    </row>
    <row r="54" spans="1:4" ht="15" x14ac:dyDescent="0.2">
      <c r="A54" s="234">
        <v>9791036343094</v>
      </c>
      <c r="B54" s="200" t="s">
        <v>568</v>
      </c>
      <c r="C54" s="203">
        <v>1589</v>
      </c>
      <c r="D54" s="204" t="s">
        <v>571</v>
      </c>
    </row>
    <row r="55" spans="1:4" ht="15" x14ac:dyDescent="0.2">
      <c r="A55" s="234">
        <v>9791036343117</v>
      </c>
      <c r="B55" s="200" t="s">
        <v>568</v>
      </c>
      <c r="C55" s="203">
        <v>2292</v>
      </c>
      <c r="D55" s="204" t="s">
        <v>571</v>
      </c>
    </row>
    <row r="56" spans="1:4" ht="15" x14ac:dyDescent="0.2">
      <c r="A56" s="234">
        <v>9782227500648</v>
      </c>
      <c r="B56" s="200" t="s">
        <v>568</v>
      </c>
      <c r="C56" s="203">
        <v>1376</v>
      </c>
      <c r="D56" s="204" t="s">
        <v>571</v>
      </c>
    </row>
    <row r="57" spans="1:4" ht="15" x14ac:dyDescent="0.2">
      <c r="A57" s="234">
        <v>9782227500655</v>
      </c>
      <c r="B57" s="200" t="s">
        <v>568</v>
      </c>
      <c r="C57" s="203">
        <v>427</v>
      </c>
      <c r="D57" s="204" t="s">
        <v>570</v>
      </c>
    </row>
    <row r="58" spans="1:4" ht="15" x14ac:dyDescent="0.2">
      <c r="A58" s="234">
        <v>9791036343100</v>
      </c>
      <c r="B58" s="200" t="s">
        <v>568</v>
      </c>
      <c r="C58" s="203">
        <v>1643</v>
      </c>
      <c r="D58" s="204" t="s">
        <v>571</v>
      </c>
    </row>
    <row r="59" spans="1:4" ht="15" x14ac:dyDescent="0.2">
      <c r="A59" s="234">
        <v>9791036343124</v>
      </c>
      <c r="B59" s="200" t="s">
        <v>568</v>
      </c>
      <c r="C59" s="203">
        <v>916</v>
      </c>
      <c r="D59" s="204" t="s">
        <v>570</v>
      </c>
    </row>
    <row r="60" spans="1:4" ht="15" x14ac:dyDescent="0.2">
      <c r="A60" s="234">
        <v>9791036343131</v>
      </c>
      <c r="B60" s="200" t="s">
        <v>568</v>
      </c>
      <c r="C60" s="203">
        <v>2274</v>
      </c>
      <c r="D60" s="204" t="s">
        <v>571</v>
      </c>
    </row>
    <row r="61" spans="1:4" ht="15" x14ac:dyDescent="0.2">
      <c r="A61" s="234">
        <v>9791036355707</v>
      </c>
      <c r="B61" s="200" t="s">
        <v>568</v>
      </c>
      <c r="C61" s="203">
        <v>0</v>
      </c>
      <c r="D61" s="204" t="s">
        <v>2917</v>
      </c>
    </row>
    <row r="62" spans="1:4" ht="15" x14ac:dyDescent="0.2">
      <c r="A62" s="234">
        <v>9782227502604</v>
      </c>
      <c r="B62" s="200" t="s">
        <v>568</v>
      </c>
      <c r="C62" s="203">
        <v>0</v>
      </c>
      <c r="D62" s="204" t="s">
        <v>2917</v>
      </c>
    </row>
    <row r="63" spans="1:4" ht="15" x14ac:dyDescent="0.2">
      <c r="A63" s="234">
        <v>9782227502666</v>
      </c>
      <c r="B63" s="200" t="s">
        <v>568</v>
      </c>
      <c r="C63" s="203">
        <v>0</v>
      </c>
      <c r="D63" s="204" t="s">
        <v>2917</v>
      </c>
    </row>
    <row r="64" spans="1:4" ht="15" x14ac:dyDescent="0.2">
      <c r="A64" s="234">
        <v>9782227502673</v>
      </c>
      <c r="B64" s="200" t="s">
        <v>568</v>
      </c>
      <c r="C64" s="203">
        <v>0</v>
      </c>
      <c r="D64" s="204" t="s">
        <v>2917</v>
      </c>
    </row>
    <row r="65" spans="1:4" ht="15" x14ac:dyDescent="0.2">
      <c r="A65" s="234">
        <v>9782227502543</v>
      </c>
      <c r="B65" s="200" t="s">
        <v>568</v>
      </c>
      <c r="C65" s="203">
        <v>0</v>
      </c>
      <c r="D65" s="204" t="s">
        <v>2917</v>
      </c>
    </row>
    <row r="66" spans="1:4" ht="15" x14ac:dyDescent="0.2">
      <c r="A66" s="234">
        <v>9782227502550</v>
      </c>
      <c r="B66" s="200" t="s">
        <v>568</v>
      </c>
      <c r="C66" s="203">
        <v>0</v>
      </c>
      <c r="D66" s="204" t="s">
        <v>2917</v>
      </c>
    </row>
    <row r="67" spans="1:4" ht="15" x14ac:dyDescent="0.2">
      <c r="A67" s="234">
        <v>9782227502567</v>
      </c>
      <c r="B67" s="200" t="s">
        <v>568</v>
      </c>
      <c r="C67" s="203">
        <v>0</v>
      </c>
      <c r="D67" s="204" t="s">
        <v>2917</v>
      </c>
    </row>
    <row r="68" spans="1:4" ht="15" x14ac:dyDescent="0.2">
      <c r="A68" s="234">
        <v>9782227502574</v>
      </c>
      <c r="B68" s="200" t="s">
        <v>568</v>
      </c>
      <c r="C68" s="203">
        <v>0</v>
      </c>
      <c r="D68" s="204" t="s">
        <v>2917</v>
      </c>
    </row>
    <row r="69" spans="1:4" ht="15" x14ac:dyDescent="0.2">
      <c r="A69" s="234">
        <v>9782227502581</v>
      </c>
      <c r="B69" s="200" t="s">
        <v>568</v>
      </c>
      <c r="C69" s="203">
        <v>0</v>
      </c>
      <c r="D69" s="204" t="s">
        <v>2917</v>
      </c>
    </row>
    <row r="70" spans="1:4" ht="15" x14ac:dyDescent="0.2">
      <c r="A70" s="234">
        <v>9782227502598</v>
      </c>
      <c r="B70" s="200" t="s">
        <v>568</v>
      </c>
      <c r="C70" s="203">
        <v>0</v>
      </c>
      <c r="D70" s="204" t="s">
        <v>2917</v>
      </c>
    </row>
    <row r="71" spans="1:4" ht="15" x14ac:dyDescent="0.2">
      <c r="A71" s="234">
        <v>9782227502611</v>
      </c>
      <c r="B71" s="200" t="s">
        <v>568</v>
      </c>
      <c r="C71" s="203">
        <v>0</v>
      </c>
      <c r="D71" s="204" t="s">
        <v>2917</v>
      </c>
    </row>
    <row r="72" spans="1:4" ht="15" x14ac:dyDescent="0.2">
      <c r="A72" s="234">
        <v>9782227502628</v>
      </c>
      <c r="B72" s="200" t="s">
        <v>568</v>
      </c>
      <c r="C72" s="203">
        <v>0</v>
      </c>
      <c r="D72" s="204" t="s">
        <v>2917</v>
      </c>
    </row>
    <row r="73" spans="1:4" ht="15" x14ac:dyDescent="0.2">
      <c r="A73" s="234">
        <v>9782227502635</v>
      </c>
      <c r="B73" s="200" t="s">
        <v>568</v>
      </c>
      <c r="C73" s="203">
        <v>0</v>
      </c>
      <c r="D73" s="204" t="s">
        <v>2917</v>
      </c>
    </row>
    <row r="74" spans="1:4" ht="15" x14ac:dyDescent="0.2">
      <c r="A74" s="234">
        <v>9782227502642</v>
      </c>
      <c r="B74" s="200" t="s">
        <v>568</v>
      </c>
      <c r="C74" s="203">
        <v>0</v>
      </c>
      <c r="D74" s="204" t="s">
        <v>2917</v>
      </c>
    </row>
    <row r="75" spans="1:4" ht="15" x14ac:dyDescent="0.2">
      <c r="A75" s="234">
        <v>9782227502680</v>
      </c>
      <c r="B75" s="200" t="s">
        <v>568</v>
      </c>
      <c r="C75" s="203">
        <v>0</v>
      </c>
      <c r="D75" s="204" t="s">
        <v>2917</v>
      </c>
    </row>
    <row r="76" spans="1:4" ht="15" x14ac:dyDescent="0.2">
      <c r="A76" s="234">
        <v>9791036374241</v>
      </c>
      <c r="B76" s="200" t="s">
        <v>568</v>
      </c>
      <c r="C76" s="203">
        <v>0</v>
      </c>
      <c r="D76" s="204" t="s">
        <v>2917</v>
      </c>
    </row>
    <row r="77" spans="1:4" ht="15" x14ac:dyDescent="0.2">
      <c r="A77" s="234">
        <v>9782227502659</v>
      </c>
      <c r="B77" s="200" t="s">
        <v>568</v>
      </c>
      <c r="C77" s="203">
        <v>0</v>
      </c>
      <c r="D77" s="204" t="s">
        <v>2917</v>
      </c>
    </row>
    <row r="78" spans="1:4" ht="15" x14ac:dyDescent="0.2">
      <c r="A78" s="234">
        <v>9791036315404</v>
      </c>
      <c r="B78" s="200" t="s">
        <v>568</v>
      </c>
      <c r="C78" s="203">
        <v>0</v>
      </c>
      <c r="D78" s="204" t="s">
        <v>2916</v>
      </c>
    </row>
    <row r="79" spans="1:4" ht="15" x14ac:dyDescent="0.2">
      <c r="A79" s="234">
        <v>9791036326554</v>
      </c>
      <c r="B79" s="200" t="s">
        <v>568</v>
      </c>
      <c r="C79" s="203">
        <v>638</v>
      </c>
      <c r="D79" s="204" t="s">
        <v>570</v>
      </c>
    </row>
    <row r="80" spans="1:4" ht="15" x14ac:dyDescent="0.2">
      <c r="A80" s="234">
        <v>9791036326714</v>
      </c>
      <c r="B80" s="200" t="s">
        <v>568</v>
      </c>
      <c r="C80" s="203">
        <v>1632</v>
      </c>
      <c r="D80" s="204" t="s">
        <v>571</v>
      </c>
    </row>
    <row r="81" spans="1:4" ht="15" x14ac:dyDescent="0.2">
      <c r="A81" s="234">
        <v>9791036326721</v>
      </c>
      <c r="B81" s="200" t="s">
        <v>568</v>
      </c>
      <c r="C81" s="203">
        <v>157</v>
      </c>
      <c r="D81" s="204" t="s">
        <v>570</v>
      </c>
    </row>
    <row r="82" spans="1:4" ht="15" x14ac:dyDescent="0.2">
      <c r="A82" s="234">
        <v>9791036326738</v>
      </c>
      <c r="B82" s="200" t="s">
        <v>568</v>
      </c>
      <c r="C82" s="203">
        <v>2310</v>
      </c>
      <c r="D82" s="204" t="s">
        <v>571</v>
      </c>
    </row>
    <row r="83" spans="1:4" ht="15" x14ac:dyDescent="0.2">
      <c r="A83" s="234">
        <v>9791036326745</v>
      </c>
      <c r="B83" s="200" t="s">
        <v>568</v>
      </c>
      <c r="C83" s="203">
        <v>21066</v>
      </c>
      <c r="D83" s="204" t="s">
        <v>573</v>
      </c>
    </row>
    <row r="84" spans="1:4" ht="15" x14ac:dyDescent="0.2">
      <c r="A84" s="234">
        <v>9791036326769</v>
      </c>
      <c r="B84" s="200" t="s">
        <v>568</v>
      </c>
      <c r="C84" s="203">
        <v>0</v>
      </c>
      <c r="D84" s="204" t="s">
        <v>2915</v>
      </c>
    </row>
    <row r="85" spans="1:4" ht="15" x14ac:dyDescent="0.2">
      <c r="A85" s="234">
        <v>9791036326776</v>
      </c>
      <c r="B85" s="200" t="s">
        <v>568</v>
      </c>
      <c r="C85" s="203">
        <v>182</v>
      </c>
      <c r="D85" s="204" t="s">
        <v>570</v>
      </c>
    </row>
    <row r="86" spans="1:4" ht="15" x14ac:dyDescent="0.2">
      <c r="A86" s="234">
        <v>9791036326790</v>
      </c>
      <c r="B86" s="200" t="s">
        <v>568</v>
      </c>
      <c r="C86" s="203">
        <v>907</v>
      </c>
      <c r="D86" s="204" t="s">
        <v>570</v>
      </c>
    </row>
    <row r="87" spans="1:4" ht="15" x14ac:dyDescent="0.2">
      <c r="A87" s="234">
        <v>9782227502697</v>
      </c>
      <c r="B87" s="200" t="s">
        <v>568</v>
      </c>
      <c r="C87" s="203">
        <v>0</v>
      </c>
      <c r="D87" s="204" t="s">
        <v>2917</v>
      </c>
    </row>
    <row r="88" spans="1:4" ht="15" x14ac:dyDescent="0.2">
      <c r="A88" s="234">
        <v>9791036326806</v>
      </c>
      <c r="B88" s="200" t="s">
        <v>568</v>
      </c>
      <c r="C88" s="203">
        <v>0</v>
      </c>
      <c r="D88" s="204" t="s">
        <v>2916</v>
      </c>
    </row>
    <row r="89" spans="1:4" ht="15" x14ac:dyDescent="0.2">
      <c r="A89" s="234">
        <v>9782227502703</v>
      </c>
      <c r="B89" s="200" t="s">
        <v>568</v>
      </c>
      <c r="C89" s="203">
        <v>0</v>
      </c>
      <c r="D89" s="204" t="s">
        <v>2917</v>
      </c>
    </row>
    <row r="90" spans="1:4" ht="15" x14ac:dyDescent="0.2">
      <c r="A90" s="234">
        <v>9791036326813</v>
      </c>
      <c r="B90" s="200" t="s">
        <v>568</v>
      </c>
      <c r="C90" s="203">
        <v>0</v>
      </c>
      <c r="D90" s="204" t="s">
        <v>2915</v>
      </c>
    </row>
    <row r="91" spans="1:4" ht="15" x14ac:dyDescent="0.2">
      <c r="A91" s="234">
        <v>9782227502710</v>
      </c>
      <c r="B91" s="200" t="s">
        <v>568</v>
      </c>
      <c r="C91" s="203">
        <v>0</v>
      </c>
      <c r="D91" s="204" t="s">
        <v>2917</v>
      </c>
    </row>
    <row r="92" spans="1:4" ht="15" x14ac:dyDescent="0.2">
      <c r="A92" s="234">
        <v>9791036326837</v>
      </c>
      <c r="B92" s="200" t="s">
        <v>568</v>
      </c>
      <c r="C92" s="203">
        <v>4529</v>
      </c>
      <c r="D92" s="204" t="s">
        <v>571</v>
      </c>
    </row>
    <row r="93" spans="1:4" ht="15" x14ac:dyDescent="0.2">
      <c r="A93" s="234">
        <v>9782227502727</v>
      </c>
      <c r="B93" s="200" t="s">
        <v>568</v>
      </c>
      <c r="C93" s="203">
        <v>0</v>
      </c>
      <c r="D93" s="204" t="s">
        <v>2917</v>
      </c>
    </row>
    <row r="94" spans="1:4" ht="15" x14ac:dyDescent="0.2">
      <c r="A94" s="234">
        <v>9791036326851</v>
      </c>
      <c r="B94" s="200" t="s">
        <v>568</v>
      </c>
      <c r="C94" s="203">
        <v>2443</v>
      </c>
      <c r="D94" s="204" t="s">
        <v>571</v>
      </c>
    </row>
    <row r="95" spans="1:4" ht="15" x14ac:dyDescent="0.2">
      <c r="A95" s="234">
        <v>9782227502734</v>
      </c>
      <c r="B95" s="200" t="s">
        <v>568</v>
      </c>
      <c r="C95" s="203">
        <v>0</v>
      </c>
      <c r="D95" s="204" t="s">
        <v>2917</v>
      </c>
    </row>
    <row r="96" spans="1:4" ht="15" x14ac:dyDescent="0.2">
      <c r="A96" s="234">
        <v>9791036326868</v>
      </c>
      <c r="B96" s="200" t="s">
        <v>568</v>
      </c>
      <c r="C96" s="203">
        <v>3095</v>
      </c>
      <c r="D96" s="204" t="s">
        <v>571</v>
      </c>
    </row>
    <row r="97" spans="1:4" ht="15" x14ac:dyDescent="0.2">
      <c r="A97" s="234">
        <v>9782227502741</v>
      </c>
      <c r="B97" s="200" t="s">
        <v>568</v>
      </c>
      <c r="C97" s="203">
        <v>0</v>
      </c>
      <c r="D97" s="204" t="s">
        <v>2917</v>
      </c>
    </row>
    <row r="98" spans="1:4" ht="15" x14ac:dyDescent="0.2">
      <c r="A98" s="234">
        <v>9791027609673</v>
      </c>
      <c r="B98" s="200" t="s">
        <v>568</v>
      </c>
      <c r="C98" s="203">
        <v>465</v>
      </c>
      <c r="D98" s="204" t="s">
        <v>570</v>
      </c>
    </row>
    <row r="99" spans="1:4" ht="15" x14ac:dyDescent="0.2">
      <c r="A99" s="234">
        <v>9782227502758</v>
      </c>
      <c r="B99" s="200" t="s">
        <v>568</v>
      </c>
      <c r="C99" s="203">
        <v>0</v>
      </c>
      <c r="D99" s="204" t="s">
        <v>2917</v>
      </c>
    </row>
    <row r="100" spans="1:4" ht="15" x14ac:dyDescent="0.2">
      <c r="A100" s="234">
        <v>9791027609680</v>
      </c>
      <c r="B100" s="200" t="s">
        <v>568</v>
      </c>
      <c r="C100" s="203">
        <v>0</v>
      </c>
      <c r="D100" s="204" t="s">
        <v>2916</v>
      </c>
    </row>
    <row r="101" spans="1:4" ht="15" x14ac:dyDescent="0.2">
      <c r="A101" s="234">
        <v>9791091592376</v>
      </c>
      <c r="B101" s="200" t="s">
        <v>568</v>
      </c>
      <c r="C101" s="203">
        <v>203</v>
      </c>
      <c r="D101" s="204" t="s">
        <v>570</v>
      </c>
    </row>
    <row r="102" spans="1:4" ht="15" x14ac:dyDescent="0.2">
      <c r="A102" s="234">
        <v>9791027609697</v>
      </c>
      <c r="B102" s="200" t="s">
        <v>568</v>
      </c>
      <c r="C102" s="203">
        <v>0</v>
      </c>
      <c r="D102" s="204" t="s">
        <v>2916</v>
      </c>
    </row>
    <row r="103" spans="1:4" ht="15" x14ac:dyDescent="0.2">
      <c r="A103" s="234">
        <v>9791027609703</v>
      </c>
      <c r="B103" s="200" t="s">
        <v>568</v>
      </c>
      <c r="C103" s="203">
        <v>2380</v>
      </c>
      <c r="D103" s="204" t="s">
        <v>571</v>
      </c>
    </row>
    <row r="104" spans="1:4" ht="15" x14ac:dyDescent="0.2">
      <c r="A104" s="234">
        <v>9791027609710</v>
      </c>
      <c r="B104" s="200" t="s">
        <v>568</v>
      </c>
      <c r="C104" s="203">
        <v>0</v>
      </c>
      <c r="D104" s="204" t="s">
        <v>2916</v>
      </c>
    </row>
    <row r="105" spans="1:4" ht="15" x14ac:dyDescent="0.2">
      <c r="A105" s="234">
        <v>9782747071185</v>
      </c>
      <c r="B105" s="200" t="s">
        <v>568</v>
      </c>
      <c r="C105" s="203">
        <v>0</v>
      </c>
      <c r="D105" s="204" t="s">
        <v>2915</v>
      </c>
    </row>
    <row r="106" spans="1:4" ht="15" x14ac:dyDescent="0.2">
      <c r="A106" s="234">
        <v>9791036326882</v>
      </c>
      <c r="B106" s="200" t="s">
        <v>568</v>
      </c>
      <c r="C106" s="203">
        <v>3465</v>
      </c>
      <c r="D106" s="204" t="s">
        <v>571</v>
      </c>
    </row>
    <row r="107" spans="1:4" ht="15" x14ac:dyDescent="0.2">
      <c r="A107" s="234">
        <v>9791036326899</v>
      </c>
      <c r="B107" s="200" t="s">
        <v>568</v>
      </c>
      <c r="C107" s="203">
        <v>569</v>
      </c>
      <c r="D107" s="204" t="s">
        <v>570</v>
      </c>
    </row>
    <row r="108" spans="1:4" ht="15" x14ac:dyDescent="0.2">
      <c r="A108" s="234">
        <v>9791027608430</v>
      </c>
      <c r="B108" s="200" t="s">
        <v>568</v>
      </c>
      <c r="C108" s="203">
        <v>0</v>
      </c>
      <c r="D108" s="204" t="s">
        <v>2916</v>
      </c>
    </row>
    <row r="109" spans="1:4" ht="15" x14ac:dyDescent="0.2">
      <c r="A109" s="234">
        <v>9791027608454</v>
      </c>
      <c r="B109" s="200" t="s">
        <v>568</v>
      </c>
      <c r="C109" s="203">
        <v>0</v>
      </c>
      <c r="D109" s="204" t="s">
        <v>2916</v>
      </c>
    </row>
    <row r="110" spans="1:4" ht="15" x14ac:dyDescent="0.2">
      <c r="A110" s="234">
        <v>9791027608478</v>
      </c>
      <c r="B110" s="200" t="s">
        <v>568</v>
      </c>
      <c r="C110" s="203">
        <v>132</v>
      </c>
      <c r="D110" s="204" t="s">
        <v>570</v>
      </c>
    </row>
    <row r="111" spans="1:4" ht="15" x14ac:dyDescent="0.2">
      <c r="A111" s="234">
        <v>9791027608508</v>
      </c>
      <c r="B111" s="200" t="s">
        <v>568</v>
      </c>
      <c r="C111" s="203">
        <v>1310</v>
      </c>
      <c r="D111" s="204" t="s">
        <v>571</v>
      </c>
    </row>
    <row r="112" spans="1:4" ht="15" x14ac:dyDescent="0.2">
      <c r="A112" s="234">
        <v>9791027608546</v>
      </c>
      <c r="B112" s="200" t="s">
        <v>568</v>
      </c>
      <c r="C112" s="203">
        <v>0</v>
      </c>
      <c r="D112" s="204" t="s">
        <v>2916</v>
      </c>
    </row>
    <row r="113" spans="1:4" ht="15" x14ac:dyDescent="0.2">
      <c r="A113" s="234">
        <v>9791027608553</v>
      </c>
      <c r="B113" s="200" t="s">
        <v>568</v>
      </c>
      <c r="C113" s="203">
        <v>575</v>
      </c>
      <c r="D113" s="204" t="s">
        <v>570</v>
      </c>
    </row>
    <row r="114" spans="1:4" ht="15" x14ac:dyDescent="0.2">
      <c r="A114" s="234">
        <v>9791027608560</v>
      </c>
      <c r="B114" s="200" t="s">
        <v>568</v>
      </c>
      <c r="C114" s="203">
        <v>0</v>
      </c>
      <c r="D114" s="204" t="s">
        <v>2916</v>
      </c>
    </row>
    <row r="115" spans="1:4" ht="15" x14ac:dyDescent="0.2">
      <c r="A115" s="234">
        <v>9782227497870</v>
      </c>
      <c r="B115" s="200" t="s">
        <v>568</v>
      </c>
      <c r="C115" s="203">
        <v>0</v>
      </c>
      <c r="D115" s="204" t="s">
        <v>2916</v>
      </c>
    </row>
    <row r="116" spans="1:4" ht="15" x14ac:dyDescent="0.2">
      <c r="A116" s="234">
        <v>9791027608515</v>
      </c>
      <c r="B116" s="200" t="s">
        <v>568</v>
      </c>
      <c r="C116" s="203">
        <v>68</v>
      </c>
      <c r="D116" s="204" t="s">
        <v>569</v>
      </c>
    </row>
    <row r="117" spans="1:4" ht="15" x14ac:dyDescent="0.2">
      <c r="A117" s="234">
        <v>9782747070973</v>
      </c>
      <c r="B117" s="200" t="s">
        <v>568</v>
      </c>
      <c r="C117" s="203">
        <v>0</v>
      </c>
      <c r="D117" s="204" t="s">
        <v>2915</v>
      </c>
    </row>
    <row r="118" spans="1:4" ht="15" x14ac:dyDescent="0.2">
      <c r="A118" s="234">
        <v>9782747071086</v>
      </c>
      <c r="B118" s="200" t="s">
        <v>568</v>
      </c>
      <c r="C118" s="203">
        <v>0</v>
      </c>
      <c r="D118" s="204" t="s">
        <v>2916</v>
      </c>
    </row>
    <row r="119" spans="1:4" ht="15" x14ac:dyDescent="0.2">
      <c r="A119" s="234">
        <v>9782747071192</v>
      </c>
      <c r="B119" s="200" t="s">
        <v>568</v>
      </c>
      <c r="C119" s="203">
        <v>66</v>
      </c>
      <c r="D119" s="204" t="s">
        <v>569</v>
      </c>
    </row>
    <row r="120" spans="1:4" ht="15" x14ac:dyDescent="0.2">
      <c r="A120" s="234">
        <v>9782227489042</v>
      </c>
      <c r="B120" s="200" t="s">
        <v>568</v>
      </c>
      <c r="C120" s="203">
        <v>0</v>
      </c>
      <c r="D120" s="204" t="s">
        <v>2916</v>
      </c>
    </row>
    <row r="121" spans="1:4" ht="15" x14ac:dyDescent="0.2">
      <c r="A121" s="234">
        <v>9782747071154</v>
      </c>
      <c r="B121" s="200" t="s">
        <v>568</v>
      </c>
      <c r="C121" s="203">
        <v>3047</v>
      </c>
      <c r="D121" s="204" t="s">
        <v>571</v>
      </c>
    </row>
    <row r="122" spans="1:4" ht="15" x14ac:dyDescent="0.2">
      <c r="A122" s="234">
        <v>9782747071147</v>
      </c>
      <c r="B122" s="200" t="s">
        <v>568</v>
      </c>
      <c r="C122" s="203">
        <v>1621</v>
      </c>
      <c r="D122" s="204" t="s">
        <v>571</v>
      </c>
    </row>
    <row r="123" spans="1:4" ht="15" x14ac:dyDescent="0.2">
      <c r="A123" s="234">
        <v>9782747071123</v>
      </c>
      <c r="B123" s="200" t="s">
        <v>568</v>
      </c>
      <c r="C123" s="203">
        <v>0</v>
      </c>
      <c r="D123" s="204" t="s">
        <v>2916</v>
      </c>
    </row>
    <row r="124" spans="1:4" ht="15" x14ac:dyDescent="0.2">
      <c r="A124" s="234">
        <v>9791036326905</v>
      </c>
      <c r="B124" s="200" t="s">
        <v>568</v>
      </c>
      <c r="C124" s="203">
        <v>1286</v>
      </c>
      <c r="D124" s="204" t="s">
        <v>571</v>
      </c>
    </row>
    <row r="125" spans="1:4" ht="15" x14ac:dyDescent="0.2">
      <c r="A125" s="234">
        <v>9791027611546</v>
      </c>
      <c r="B125" s="200" t="s">
        <v>568</v>
      </c>
      <c r="C125" s="203">
        <v>5616</v>
      </c>
      <c r="D125" s="204" t="s">
        <v>571</v>
      </c>
    </row>
    <row r="126" spans="1:4" ht="15" x14ac:dyDescent="0.2">
      <c r="A126" s="234">
        <v>9782227497863</v>
      </c>
      <c r="B126" s="200" t="s">
        <v>568</v>
      </c>
      <c r="C126" s="203">
        <v>0</v>
      </c>
      <c r="D126" s="204" t="s">
        <v>2916</v>
      </c>
    </row>
    <row r="127" spans="1:4" ht="15" x14ac:dyDescent="0.2">
      <c r="A127" s="234">
        <v>9791036356117</v>
      </c>
      <c r="B127" s="200" t="s">
        <v>568</v>
      </c>
      <c r="C127" s="203">
        <v>0</v>
      </c>
      <c r="D127" s="204" t="s">
        <v>2917</v>
      </c>
    </row>
    <row r="128" spans="1:4" ht="15" x14ac:dyDescent="0.2">
      <c r="A128" s="234">
        <v>9791036356124</v>
      </c>
      <c r="B128" s="200" t="s">
        <v>568</v>
      </c>
      <c r="C128" s="203">
        <v>0</v>
      </c>
      <c r="D128" s="204" t="s">
        <v>2917</v>
      </c>
    </row>
    <row r="129" spans="1:4" ht="15" x14ac:dyDescent="0.2">
      <c r="A129" s="234">
        <v>9791036356131</v>
      </c>
      <c r="B129" s="200" t="s">
        <v>568</v>
      </c>
      <c r="C129" s="203">
        <v>2118</v>
      </c>
      <c r="D129" s="204" t="s">
        <v>571</v>
      </c>
    </row>
    <row r="130" spans="1:4" ht="15" x14ac:dyDescent="0.2">
      <c r="A130" s="234">
        <v>9791036356148</v>
      </c>
      <c r="B130" s="200" t="s">
        <v>568</v>
      </c>
      <c r="C130" s="203">
        <v>2487</v>
      </c>
      <c r="D130" s="204" t="s">
        <v>571</v>
      </c>
    </row>
    <row r="131" spans="1:4" ht="15" x14ac:dyDescent="0.2">
      <c r="A131" s="234">
        <v>9791036356155</v>
      </c>
      <c r="B131" s="200" t="s">
        <v>568</v>
      </c>
      <c r="C131" s="203">
        <v>0</v>
      </c>
      <c r="D131" s="204" t="s">
        <v>2917</v>
      </c>
    </row>
    <row r="132" spans="1:4" ht="15" x14ac:dyDescent="0.2">
      <c r="A132" s="234">
        <v>9791036356162</v>
      </c>
      <c r="B132" s="200" t="s">
        <v>568</v>
      </c>
      <c r="C132" s="203">
        <v>0</v>
      </c>
      <c r="D132" s="204" t="s">
        <v>2917</v>
      </c>
    </row>
    <row r="133" spans="1:4" ht="15" x14ac:dyDescent="0.2">
      <c r="A133" s="234">
        <v>9791036356179</v>
      </c>
      <c r="B133" s="200" t="s">
        <v>568</v>
      </c>
      <c r="C133" s="203">
        <v>0</v>
      </c>
      <c r="D133" s="204" t="s">
        <v>2917</v>
      </c>
    </row>
    <row r="134" spans="1:4" ht="15" x14ac:dyDescent="0.2">
      <c r="A134" s="234">
        <v>9791036356186</v>
      </c>
      <c r="B134" s="200" t="s">
        <v>568</v>
      </c>
      <c r="C134" s="203">
        <v>6862</v>
      </c>
      <c r="D134" s="204" t="s">
        <v>571</v>
      </c>
    </row>
    <row r="135" spans="1:4" ht="15" x14ac:dyDescent="0.2">
      <c r="A135" s="234">
        <v>9791036356193</v>
      </c>
      <c r="B135" s="200" t="s">
        <v>568</v>
      </c>
      <c r="C135" s="203">
        <v>1559</v>
      </c>
      <c r="D135" s="204" t="s">
        <v>571</v>
      </c>
    </row>
    <row r="136" spans="1:4" ht="15" x14ac:dyDescent="0.2">
      <c r="A136" s="234">
        <v>9791036356209</v>
      </c>
      <c r="B136" s="200" t="s">
        <v>568</v>
      </c>
      <c r="C136" s="203">
        <v>2782</v>
      </c>
      <c r="D136" s="204" t="s">
        <v>571</v>
      </c>
    </row>
    <row r="137" spans="1:4" ht="15" x14ac:dyDescent="0.2">
      <c r="A137" s="234">
        <v>9791036356216</v>
      </c>
      <c r="B137" s="200" t="s">
        <v>568</v>
      </c>
      <c r="C137" s="203">
        <v>2689</v>
      </c>
      <c r="D137" s="204" t="s">
        <v>571</v>
      </c>
    </row>
    <row r="138" spans="1:4" ht="15" x14ac:dyDescent="0.2">
      <c r="A138" s="234">
        <v>9791036356223</v>
      </c>
      <c r="B138" s="200" t="s">
        <v>568</v>
      </c>
      <c r="C138" s="203">
        <v>2270</v>
      </c>
      <c r="D138" s="204" t="s">
        <v>571</v>
      </c>
    </row>
    <row r="139" spans="1:4" ht="15" x14ac:dyDescent="0.2">
      <c r="A139" s="234">
        <v>9791036356230</v>
      </c>
      <c r="B139" s="200" t="s">
        <v>568</v>
      </c>
      <c r="C139" s="203">
        <v>3720</v>
      </c>
      <c r="D139" s="204" t="s">
        <v>571</v>
      </c>
    </row>
    <row r="140" spans="1:4" ht="15" x14ac:dyDescent="0.2">
      <c r="A140" s="234">
        <v>9791036356247</v>
      </c>
      <c r="B140" s="200" t="s">
        <v>568</v>
      </c>
      <c r="C140" s="203">
        <v>2183</v>
      </c>
      <c r="D140" s="204" t="s">
        <v>571</v>
      </c>
    </row>
    <row r="141" spans="1:4" ht="15" x14ac:dyDescent="0.2">
      <c r="A141" s="234">
        <v>9782227502772</v>
      </c>
      <c r="B141" s="200" t="s">
        <v>568</v>
      </c>
      <c r="C141" s="203">
        <v>0</v>
      </c>
      <c r="D141" s="204" t="s">
        <v>2917</v>
      </c>
    </row>
    <row r="142" spans="1:4" ht="15" x14ac:dyDescent="0.2">
      <c r="A142" s="234">
        <v>9782227502765</v>
      </c>
      <c r="B142" s="200" t="s">
        <v>568</v>
      </c>
      <c r="C142" s="203">
        <v>0</v>
      </c>
      <c r="D142" s="204" t="s">
        <v>2917</v>
      </c>
    </row>
    <row r="143" spans="1:4" ht="15" x14ac:dyDescent="0.2">
      <c r="A143" s="234">
        <v>9782227502789</v>
      </c>
      <c r="B143" s="200" t="s">
        <v>568</v>
      </c>
      <c r="C143" s="203">
        <v>0</v>
      </c>
      <c r="D143" s="204" t="s">
        <v>2917</v>
      </c>
    </row>
    <row r="144" spans="1:4" ht="15" x14ac:dyDescent="0.2">
      <c r="A144" s="234">
        <v>9791036326912</v>
      </c>
      <c r="B144" s="200" t="s">
        <v>568</v>
      </c>
      <c r="C144" s="203">
        <v>2415</v>
      </c>
      <c r="D144" s="204" t="s">
        <v>571</v>
      </c>
    </row>
    <row r="145" spans="1:4" ht="15" x14ac:dyDescent="0.2">
      <c r="A145" s="234">
        <v>9782227502796</v>
      </c>
      <c r="B145" s="200" t="s">
        <v>568</v>
      </c>
      <c r="C145" s="203">
        <v>0</v>
      </c>
      <c r="D145" s="204" t="s">
        <v>2917</v>
      </c>
    </row>
    <row r="146" spans="1:4" ht="15" x14ac:dyDescent="0.2">
      <c r="A146" s="234">
        <v>9791036326929</v>
      </c>
      <c r="B146" s="200" t="s">
        <v>568</v>
      </c>
      <c r="C146" s="203">
        <v>10226</v>
      </c>
      <c r="D146" s="204" t="s">
        <v>573</v>
      </c>
    </row>
    <row r="147" spans="1:4" ht="15" x14ac:dyDescent="0.2">
      <c r="A147" s="234">
        <v>9782227502802</v>
      </c>
      <c r="B147" s="200" t="s">
        <v>568</v>
      </c>
      <c r="C147" s="203">
        <v>0</v>
      </c>
      <c r="D147" s="204" t="s">
        <v>2917</v>
      </c>
    </row>
    <row r="148" spans="1:4" ht="15" x14ac:dyDescent="0.2">
      <c r="A148" s="234">
        <v>9791036326936</v>
      </c>
      <c r="B148" s="200" t="s">
        <v>568</v>
      </c>
      <c r="C148" s="203">
        <v>11826</v>
      </c>
      <c r="D148" s="204" t="s">
        <v>573</v>
      </c>
    </row>
    <row r="149" spans="1:4" ht="15" x14ac:dyDescent="0.2">
      <c r="A149" s="234">
        <v>9782227502819</v>
      </c>
      <c r="B149" s="200" t="s">
        <v>568</v>
      </c>
      <c r="C149" s="203">
        <v>0</v>
      </c>
      <c r="D149" s="204" t="s">
        <v>2917</v>
      </c>
    </row>
    <row r="150" spans="1:4" ht="15" x14ac:dyDescent="0.2">
      <c r="A150" s="234">
        <v>9782227502826</v>
      </c>
      <c r="B150" s="200" t="s">
        <v>568</v>
      </c>
      <c r="C150" s="203">
        <v>0</v>
      </c>
      <c r="D150" s="204" t="s">
        <v>2917</v>
      </c>
    </row>
    <row r="151" spans="1:4" ht="15" x14ac:dyDescent="0.2">
      <c r="A151" s="234">
        <v>9782857336655</v>
      </c>
      <c r="B151" s="200" t="s">
        <v>568</v>
      </c>
      <c r="C151" s="203">
        <v>0</v>
      </c>
      <c r="D151" s="204" t="s">
        <v>2917</v>
      </c>
    </row>
    <row r="152" spans="1:4" ht="15" x14ac:dyDescent="0.2">
      <c r="A152" s="234">
        <v>9782747098700</v>
      </c>
      <c r="B152" s="200" t="s">
        <v>568</v>
      </c>
      <c r="C152" s="203">
        <v>0</v>
      </c>
      <c r="D152" s="204" t="s">
        <v>2915</v>
      </c>
    </row>
    <row r="153" spans="1:4" ht="15" x14ac:dyDescent="0.2">
      <c r="A153" s="234">
        <v>9782747098748</v>
      </c>
      <c r="B153" s="200" t="s">
        <v>568</v>
      </c>
      <c r="C153" s="203">
        <v>276</v>
      </c>
      <c r="D153" s="204" t="s">
        <v>570</v>
      </c>
    </row>
    <row r="154" spans="1:4" ht="15" x14ac:dyDescent="0.2">
      <c r="A154" s="234">
        <v>9782747098755</v>
      </c>
      <c r="B154" s="200" t="s">
        <v>568</v>
      </c>
      <c r="C154" s="203">
        <v>140</v>
      </c>
      <c r="D154" s="204" t="s">
        <v>570</v>
      </c>
    </row>
    <row r="155" spans="1:4" ht="15" x14ac:dyDescent="0.2">
      <c r="A155" s="234">
        <v>9791036315466</v>
      </c>
      <c r="B155" s="200" t="s">
        <v>568</v>
      </c>
      <c r="C155" s="203">
        <v>1405</v>
      </c>
      <c r="D155" s="204" t="s">
        <v>571</v>
      </c>
    </row>
    <row r="156" spans="1:4" ht="15" x14ac:dyDescent="0.2">
      <c r="A156" s="234">
        <v>9791036315473</v>
      </c>
      <c r="B156" s="200" t="s">
        <v>568</v>
      </c>
      <c r="C156" s="203">
        <v>1074</v>
      </c>
      <c r="D156" s="204" t="s">
        <v>571</v>
      </c>
    </row>
    <row r="157" spans="1:4" ht="15" x14ac:dyDescent="0.2">
      <c r="A157" s="234">
        <v>9791036315497</v>
      </c>
      <c r="B157" s="200" t="s">
        <v>568</v>
      </c>
      <c r="C157" s="203">
        <v>784</v>
      </c>
      <c r="D157" s="204" t="s">
        <v>570</v>
      </c>
    </row>
    <row r="158" spans="1:4" ht="15" x14ac:dyDescent="0.2">
      <c r="A158" s="234">
        <v>9791036308949</v>
      </c>
      <c r="B158" s="200" t="s">
        <v>568</v>
      </c>
      <c r="C158" s="203">
        <v>1747</v>
      </c>
      <c r="D158" s="204" t="s">
        <v>571</v>
      </c>
    </row>
    <row r="159" spans="1:4" ht="15" x14ac:dyDescent="0.2">
      <c r="A159" s="234">
        <v>9791036308963</v>
      </c>
      <c r="B159" s="200" t="s">
        <v>568</v>
      </c>
      <c r="C159" s="203">
        <v>4774</v>
      </c>
      <c r="D159" s="204" t="s">
        <v>571</v>
      </c>
    </row>
    <row r="160" spans="1:4" ht="15" x14ac:dyDescent="0.2">
      <c r="A160" s="234">
        <v>9791036308970</v>
      </c>
      <c r="B160" s="200" t="s">
        <v>568</v>
      </c>
      <c r="C160" s="203">
        <v>1348</v>
      </c>
      <c r="D160" s="204" t="s">
        <v>571</v>
      </c>
    </row>
    <row r="161" spans="1:4" ht="15" x14ac:dyDescent="0.2">
      <c r="A161" s="234">
        <v>9791036308987</v>
      </c>
      <c r="B161" s="200" t="s">
        <v>568</v>
      </c>
      <c r="C161" s="203">
        <v>1583</v>
      </c>
      <c r="D161" s="204" t="s">
        <v>571</v>
      </c>
    </row>
    <row r="162" spans="1:4" ht="15" x14ac:dyDescent="0.2">
      <c r="A162" s="234">
        <v>9791027606894</v>
      </c>
      <c r="B162" s="200" t="s">
        <v>568</v>
      </c>
      <c r="C162" s="203">
        <v>16564</v>
      </c>
      <c r="D162" s="204" t="s">
        <v>573</v>
      </c>
    </row>
    <row r="163" spans="1:4" ht="15" x14ac:dyDescent="0.2">
      <c r="A163" s="234">
        <v>9791036308956</v>
      </c>
      <c r="B163" s="200" t="s">
        <v>568</v>
      </c>
      <c r="C163" s="203">
        <v>1725</v>
      </c>
      <c r="D163" s="204" t="s">
        <v>571</v>
      </c>
    </row>
    <row r="164" spans="1:4" ht="15" x14ac:dyDescent="0.2">
      <c r="A164" s="234">
        <v>9791036343148</v>
      </c>
      <c r="B164" s="200" t="s">
        <v>568</v>
      </c>
      <c r="C164" s="203">
        <v>68</v>
      </c>
      <c r="D164" s="204" t="s">
        <v>569</v>
      </c>
    </row>
    <row r="165" spans="1:4" ht="15" x14ac:dyDescent="0.2">
      <c r="A165" s="234">
        <v>9791027606900</v>
      </c>
      <c r="B165" s="200" t="s">
        <v>568</v>
      </c>
      <c r="C165" s="203">
        <v>133</v>
      </c>
      <c r="D165" s="204" t="s">
        <v>570</v>
      </c>
    </row>
    <row r="166" spans="1:4" ht="15" x14ac:dyDescent="0.2">
      <c r="A166" s="234">
        <v>9791036309144</v>
      </c>
      <c r="B166" s="200" t="s">
        <v>568</v>
      </c>
      <c r="C166" s="203">
        <v>1283</v>
      </c>
      <c r="D166" s="204" t="s">
        <v>571</v>
      </c>
    </row>
    <row r="167" spans="1:4" ht="15" x14ac:dyDescent="0.2">
      <c r="A167" s="234">
        <v>9791036341458</v>
      </c>
      <c r="B167" s="200" t="s">
        <v>568</v>
      </c>
      <c r="C167" s="203">
        <v>1186</v>
      </c>
      <c r="D167" s="204" t="s">
        <v>571</v>
      </c>
    </row>
    <row r="168" spans="1:4" ht="15" x14ac:dyDescent="0.2">
      <c r="A168" s="234">
        <v>9791036309168</v>
      </c>
      <c r="B168" s="200" t="s">
        <v>568</v>
      </c>
      <c r="C168" s="203">
        <v>0</v>
      </c>
      <c r="D168" s="204" t="s">
        <v>2917</v>
      </c>
    </row>
    <row r="169" spans="1:4" ht="15" x14ac:dyDescent="0.2">
      <c r="A169" s="234">
        <v>9782747098762</v>
      </c>
      <c r="B169" s="200" t="s">
        <v>568</v>
      </c>
      <c r="C169" s="203">
        <v>0</v>
      </c>
      <c r="D169" s="204" t="s">
        <v>2916</v>
      </c>
    </row>
    <row r="170" spans="1:4" ht="15" x14ac:dyDescent="0.2">
      <c r="A170" s="234">
        <v>9782747098786</v>
      </c>
      <c r="B170" s="200" t="s">
        <v>568</v>
      </c>
      <c r="C170" s="203">
        <v>55</v>
      </c>
      <c r="D170" s="204" t="s">
        <v>569</v>
      </c>
    </row>
    <row r="171" spans="1:4" ht="15" x14ac:dyDescent="0.2">
      <c r="A171" s="234">
        <v>9782747098809</v>
      </c>
      <c r="B171" s="200" t="s">
        <v>568</v>
      </c>
      <c r="C171" s="203">
        <v>107</v>
      </c>
      <c r="D171" s="204" t="s">
        <v>570</v>
      </c>
    </row>
    <row r="172" spans="1:4" ht="15" x14ac:dyDescent="0.2">
      <c r="A172" s="234">
        <v>9782747098816</v>
      </c>
      <c r="B172" s="200" t="s">
        <v>568</v>
      </c>
      <c r="C172" s="203">
        <v>665</v>
      </c>
      <c r="D172" s="204" t="s">
        <v>570</v>
      </c>
    </row>
    <row r="173" spans="1:4" ht="15" x14ac:dyDescent="0.2">
      <c r="A173" s="234">
        <v>9782747098779</v>
      </c>
      <c r="B173" s="200" t="s">
        <v>568</v>
      </c>
      <c r="C173" s="203">
        <v>159</v>
      </c>
      <c r="D173" s="204" t="s">
        <v>570</v>
      </c>
    </row>
    <row r="174" spans="1:4" ht="15" x14ac:dyDescent="0.2">
      <c r="A174" s="234">
        <v>9791036326950</v>
      </c>
      <c r="B174" s="200" t="s">
        <v>568</v>
      </c>
      <c r="C174" s="203">
        <v>1779</v>
      </c>
      <c r="D174" s="204" t="s">
        <v>571</v>
      </c>
    </row>
    <row r="175" spans="1:4" ht="15" x14ac:dyDescent="0.2">
      <c r="A175" s="234">
        <v>9791036326967</v>
      </c>
      <c r="B175" s="200" t="s">
        <v>568</v>
      </c>
      <c r="C175" s="203">
        <v>859</v>
      </c>
      <c r="D175" s="204" t="s">
        <v>570</v>
      </c>
    </row>
    <row r="176" spans="1:4" ht="15" x14ac:dyDescent="0.2">
      <c r="A176" s="234">
        <v>9782857336648</v>
      </c>
      <c r="B176" s="200" t="s">
        <v>568</v>
      </c>
      <c r="C176" s="203">
        <v>0</v>
      </c>
      <c r="D176" s="204" t="s">
        <v>2917</v>
      </c>
    </row>
    <row r="177" spans="1:4" ht="15" x14ac:dyDescent="0.2">
      <c r="A177" s="234">
        <v>9782227497924</v>
      </c>
      <c r="B177" s="200" t="s">
        <v>568</v>
      </c>
      <c r="C177" s="203">
        <v>34</v>
      </c>
      <c r="D177" s="204" t="s">
        <v>569</v>
      </c>
    </row>
    <row r="178" spans="1:4" ht="15" x14ac:dyDescent="0.2">
      <c r="A178" s="234">
        <v>9782227491229</v>
      </c>
      <c r="B178" s="200" t="s">
        <v>568</v>
      </c>
      <c r="C178" s="203">
        <v>0</v>
      </c>
      <c r="D178" s="204" t="s">
        <v>2916</v>
      </c>
    </row>
    <row r="179" spans="1:4" ht="15" x14ac:dyDescent="0.2">
      <c r="A179" s="234">
        <v>9782227491243</v>
      </c>
      <c r="B179" s="200" t="s">
        <v>568</v>
      </c>
      <c r="C179" s="203">
        <v>-7</v>
      </c>
      <c r="D179" s="204" t="s">
        <v>2918</v>
      </c>
    </row>
    <row r="180" spans="1:4" ht="15" x14ac:dyDescent="0.2">
      <c r="A180" s="234">
        <v>9782747080798</v>
      </c>
      <c r="B180" s="200" t="s">
        <v>568</v>
      </c>
      <c r="C180" s="203">
        <v>718</v>
      </c>
      <c r="D180" s="204" t="s">
        <v>570</v>
      </c>
    </row>
    <row r="181" spans="1:4" ht="15" x14ac:dyDescent="0.2">
      <c r="A181" s="234">
        <v>9782227502833</v>
      </c>
      <c r="B181" s="200" t="s">
        <v>568</v>
      </c>
      <c r="C181" s="203">
        <v>0</v>
      </c>
      <c r="D181" s="204" t="s">
        <v>2917</v>
      </c>
    </row>
    <row r="182" spans="1:4" ht="15" x14ac:dyDescent="0.2">
      <c r="A182" s="234">
        <v>9791036374890</v>
      </c>
      <c r="B182" s="200" t="s">
        <v>568</v>
      </c>
      <c r="C182" s="203">
        <v>0</v>
      </c>
      <c r="D182" s="204" t="s">
        <v>2917</v>
      </c>
    </row>
    <row r="183" spans="1:4" ht="15" x14ac:dyDescent="0.2">
      <c r="A183" s="234">
        <v>9791036374906</v>
      </c>
      <c r="B183" s="200" t="s">
        <v>568</v>
      </c>
      <c r="C183" s="203">
        <v>0</v>
      </c>
      <c r="D183" s="204" t="s">
        <v>2917</v>
      </c>
    </row>
    <row r="184" spans="1:4" ht="15" x14ac:dyDescent="0.2">
      <c r="A184" s="234">
        <v>9791036374920</v>
      </c>
      <c r="B184" s="200" t="s">
        <v>568</v>
      </c>
      <c r="C184" s="203">
        <v>0</v>
      </c>
      <c r="D184" s="204" t="s">
        <v>2917</v>
      </c>
    </row>
    <row r="185" spans="1:4" ht="15" x14ac:dyDescent="0.2">
      <c r="A185" s="234">
        <v>9791036374937</v>
      </c>
      <c r="B185" s="200" t="s">
        <v>568</v>
      </c>
      <c r="C185" s="203">
        <v>0</v>
      </c>
      <c r="D185" s="204" t="s">
        <v>2917</v>
      </c>
    </row>
    <row r="186" spans="1:4" ht="15" x14ac:dyDescent="0.2">
      <c r="A186" s="234">
        <v>9791036374883</v>
      </c>
      <c r="B186" s="200" t="s">
        <v>568</v>
      </c>
      <c r="C186" s="203">
        <v>0</v>
      </c>
      <c r="D186" s="204" t="s">
        <v>2917</v>
      </c>
    </row>
    <row r="187" spans="1:4" ht="15" x14ac:dyDescent="0.2">
      <c r="A187" s="234">
        <v>9782745968494</v>
      </c>
      <c r="B187" s="200" t="s">
        <v>568</v>
      </c>
      <c r="C187" s="203">
        <v>177</v>
      </c>
      <c r="D187" s="204" t="s">
        <v>570</v>
      </c>
    </row>
    <row r="188" spans="1:4" ht="15" x14ac:dyDescent="0.2">
      <c r="A188" s="234">
        <v>9791036374913</v>
      </c>
      <c r="B188" s="200" t="s">
        <v>568</v>
      </c>
      <c r="C188" s="203">
        <v>0</v>
      </c>
      <c r="D188" s="204" t="s">
        <v>2917</v>
      </c>
    </row>
    <row r="189" spans="1:4" ht="15" x14ac:dyDescent="0.2">
      <c r="A189" s="234">
        <v>9791036343278</v>
      </c>
      <c r="B189" s="200" t="s">
        <v>568</v>
      </c>
      <c r="C189" s="203">
        <v>2554</v>
      </c>
      <c r="D189" s="204" t="s">
        <v>571</v>
      </c>
    </row>
    <row r="190" spans="1:4" ht="15" x14ac:dyDescent="0.2">
      <c r="A190" s="234">
        <v>9791036343285</v>
      </c>
      <c r="B190" s="200" t="s">
        <v>568</v>
      </c>
      <c r="C190" s="203">
        <v>2816</v>
      </c>
      <c r="D190" s="204" t="s">
        <v>571</v>
      </c>
    </row>
    <row r="191" spans="1:4" ht="15" x14ac:dyDescent="0.2">
      <c r="A191" s="234">
        <v>9791036343308</v>
      </c>
      <c r="B191" s="200" t="s">
        <v>568</v>
      </c>
      <c r="C191" s="203">
        <v>0</v>
      </c>
      <c r="D191" s="204" t="s">
        <v>2917</v>
      </c>
    </row>
    <row r="192" spans="1:4" ht="15" x14ac:dyDescent="0.2">
      <c r="A192" s="234">
        <v>9791036343315</v>
      </c>
      <c r="B192" s="200" t="s">
        <v>568</v>
      </c>
      <c r="C192" s="203">
        <v>3086</v>
      </c>
      <c r="D192" s="204" t="s">
        <v>571</v>
      </c>
    </row>
    <row r="193" spans="1:4" ht="15" x14ac:dyDescent="0.2">
      <c r="A193" s="234">
        <v>9791036343339</v>
      </c>
      <c r="B193" s="200" t="s">
        <v>568</v>
      </c>
      <c r="C193" s="203">
        <v>2436</v>
      </c>
      <c r="D193" s="204" t="s">
        <v>571</v>
      </c>
    </row>
    <row r="194" spans="1:4" ht="15" x14ac:dyDescent="0.2">
      <c r="A194" s="234">
        <v>9791036343353</v>
      </c>
      <c r="B194" s="200" t="s">
        <v>568</v>
      </c>
      <c r="C194" s="203">
        <v>2872</v>
      </c>
      <c r="D194" s="204" t="s">
        <v>571</v>
      </c>
    </row>
    <row r="195" spans="1:4" ht="15" x14ac:dyDescent="0.2">
      <c r="A195" s="234">
        <v>9791027610693</v>
      </c>
      <c r="B195" s="200" t="s">
        <v>568</v>
      </c>
      <c r="C195" s="203">
        <v>2790</v>
      </c>
      <c r="D195" s="204" t="s">
        <v>571</v>
      </c>
    </row>
    <row r="196" spans="1:4" ht="15" x14ac:dyDescent="0.2">
      <c r="A196" s="234">
        <v>9791027610709</v>
      </c>
      <c r="B196" s="200" t="s">
        <v>568</v>
      </c>
      <c r="C196" s="203">
        <v>400</v>
      </c>
      <c r="D196" s="204" t="s">
        <v>570</v>
      </c>
    </row>
    <row r="197" spans="1:4" ht="15" x14ac:dyDescent="0.2">
      <c r="A197" s="234">
        <v>9791036343292</v>
      </c>
      <c r="B197" s="200" t="s">
        <v>568</v>
      </c>
      <c r="C197" s="203">
        <v>0</v>
      </c>
      <c r="D197" s="204" t="s">
        <v>2917</v>
      </c>
    </row>
    <row r="198" spans="1:4" ht="15" x14ac:dyDescent="0.2">
      <c r="A198" s="234">
        <v>9791036343322</v>
      </c>
      <c r="B198" s="200" t="s">
        <v>568</v>
      </c>
      <c r="C198" s="203">
        <v>3797</v>
      </c>
      <c r="D198" s="204" t="s">
        <v>571</v>
      </c>
    </row>
    <row r="199" spans="1:4" ht="15" x14ac:dyDescent="0.2">
      <c r="A199" s="234">
        <v>9791036343346</v>
      </c>
      <c r="B199" s="200" t="s">
        <v>568</v>
      </c>
      <c r="C199" s="203">
        <v>1418</v>
      </c>
      <c r="D199" s="204" t="s">
        <v>571</v>
      </c>
    </row>
    <row r="200" spans="1:4" ht="15" x14ac:dyDescent="0.2">
      <c r="A200" s="234">
        <v>9791036343360</v>
      </c>
      <c r="B200" s="200" t="s">
        <v>568</v>
      </c>
      <c r="C200" s="203">
        <v>0</v>
      </c>
      <c r="D200" s="204" t="s">
        <v>2917</v>
      </c>
    </row>
    <row r="201" spans="1:4" ht="15" x14ac:dyDescent="0.2">
      <c r="A201" s="234">
        <v>9791036343377</v>
      </c>
      <c r="B201" s="200" t="s">
        <v>568</v>
      </c>
      <c r="C201" s="203">
        <v>1632</v>
      </c>
      <c r="D201" s="204" t="s">
        <v>571</v>
      </c>
    </row>
    <row r="202" spans="1:4" ht="15" x14ac:dyDescent="0.2">
      <c r="A202" s="234">
        <v>9791036315541</v>
      </c>
      <c r="B202" s="200" t="s">
        <v>568</v>
      </c>
      <c r="C202" s="203">
        <v>236</v>
      </c>
      <c r="D202" s="204" t="s">
        <v>570</v>
      </c>
    </row>
    <row r="203" spans="1:4" ht="15" x14ac:dyDescent="0.2">
      <c r="A203" s="234">
        <v>9791036315572</v>
      </c>
      <c r="B203" s="200" t="s">
        <v>568</v>
      </c>
      <c r="C203" s="203">
        <v>2552</v>
      </c>
      <c r="D203" s="204" t="s">
        <v>571</v>
      </c>
    </row>
    <row r="204" spans="1:4" ht="15" x14ac:dyDescent="0.2">
      <c r="A204" s="234">
        <v>9791036315602</v>
      </c>
      <c r="B204" s="200" t="s">
        <v>568</v>
      </c>
      <c r="C204" s="203">
        <v>88</v>
      </c>
      <c r="D204" s="204" t="s">
        <v>569</v>
      </c>
    </row>
    <row r="205" spans="1:4" ht="15" x14ac:dyDescent="0.2">
      <c r="A205" s="234">
        <v>9791036315633</v>
      </c>
      <c r="B205" s="200" t="s">
        <v>568</v>
      </c>
      <c r="C205" s="203">
        <v>613</v>
      </c>
      <c r="D205" s="204" t="s">
        <v>570</v>
      </c>
    </row>
    <row r="206" spans="1:4" ht="15" x14ac:dyDescent="0.2">
      <c r="A206" s="234">
        <v>9791036315732</v>
      </c>
      <c r="B206" s="200" t="s">
        <v>568</v>
      </c>
      <c r="C206" s="203">
        <v>411</v>
      </c>
      <c r="D206" s="204" t="s">
        <v>570</v>
      </c>
    </row>
    <row r="207" spans="1:4" ht="15" x14ac:dyDescent="0.2">
      <c r="A207" s="234">
        <v>9791036315831</v>
      </c>
      <c r="B207" s="200" t="s">
        <v>568</v>
      </c>
      <c r="C207" s="203">
        <v>2294</v>
      </c>
      <c r="D207" s="204" t="s">
        <v>571</v>
      </c>
    </row>
    <row r="208" spans="1:4" ht="15" x14ac:dyDescent="0.2">
      <c r="A208" s="234">
        <v>9791036315855</v>
      </c>
      <c r="B208" s="200" t="s">
        <v>568</v>
      </c>
      <c r="C208" s="203">
        <v>298</v>
      </c>
      <c r="D208" s="204" t="s">
        <v>570</v>
      </c>
    </row>
    <row r="209" spans="1:4" ht="15" x14ac:dyDescent="0.2">
      <c r="A209" s="234">
        <v>9791036315503</v>
      </c>
      <c r="B209" s="200" t="s">
        <v>568</v>
      </c>
      <c r="C209" s="203">
        <v>583</v>
      </c>
      <c r="D209" s="204" t="s">
        <v>570</v>
      </c>
    </row>
    <row r="210" spans="1:4" ht="15" x14ac:dyDescent="0.2">
      <c r="A210" s="234">
        <v>9791036315510</v>
      </c>
      <c r="B210" s="200" t="s">
        <v>568</v>
      </c>
      <c r="C210" s="203">
        <v>715</v>
      </c>
      <c r="D210" s="204" t="s">
        <v>570</v>
      </c>
    </row>
    <row r="211" spans="1:4" ht="15" x14ac:dyDescent="0.2">
      <c r="A211" s="234">
        <v>9791036315527</v>
      </c>
      <c r="B211" s="200" t="s">
        <v>568</v>
      </c>
      <c r="C211" s="203">
        <v>584</v>
      </c>
      <c r="D211" s="204" t="s">
        <v>570</v>
      </c>
    </row>
    <row r="212" spans="1:4" ht="15" x14ac:dyDescent="0.2">
      <c r="A212" s="234">
        <v>9791036315534</v>
      </c>
      <c r="B212" s="200" t="s">
        <v>568</v>
      </c>
      <c r="C212" s="203">
        <v>1498</v>
      </c>
      <c r="D212" s="204" t="s">
        <v>571</v>
      </c>
    </row>
    <row r="213" spans="1:4" ht="15" x14ac:dyDescent="0.2">
      <c r="A213" s="234">
        <v>9791036315558</v>
      </c>
      <c r="B213" s="200" t="s">
        <v>568</v>
      </c>
      <c r="C213" s="203">
        <v>195</v>
      </c>
      <c r="D213" s="204" t="s">
        <v>570</v>
      </c>
    </row>
    <row r="214" spans="1:4" ht="15" x14ac:dyDescent="0.2">
      <c r="A214" s="234">
        <v>9791036315565</v>
      </c>
      <c r="B214" s="200" t="s">
        <v>568</v>
      </c>
      <c r="C214" s="203">
        <v>0</v>
      </c>
      <c r="D214" s="204" t="s">
        <v>2916</v>
      </c>
    </row>
    <row r="215" spans="1:4" ht="15" x14ac:dyDescent="0.2">
      <c r="A215" s="234">
        <v>9791036315589</v>
      </c>
      <c r="B215" s="200" t="s">
        <v>568</v>
      </c>
      <c r="C215" s="203">
        <v>557</v>
      </c>
      <c r="D215" s="204" t="s">
        <v>570</v>
      </c>
    </row>
    <row r="216" spans="1:4" ht="15" x14ac:dyDescent="0.2">
      <c r="A216" s="234">
        <v>9791036315596</v>
      </c>
      <c r="B216" s="200" t="s">
        <v>568</v>
      </c>
      <c r="C216" s="203">
        <v>851</v>
      </c>
      <c r="D216" s="204" t="s">
        <v>570</v>
      </c>
    </row>
    <row r="217" spans="1:4" ht="15" x14ac:dyDescent="0.2">
      <c r="A217" s="234">
        <v>9791036315619</v>
      </c>
      <c r="B217" s="200" t="s">
        <v>568</v>
      </c>
      <c r="C217" s="203">
        <v>1137</v>
      </c>
      <c r="D217" s="204" t="s">
        <v>571</v>
      </c>
    </row>
    <row r="218" spans="1:4" ht="15" x14ac:dyDescent="0.2">
      <c r="A218" s="234">
        <v>9791036315640</v>
      </c>
      <c r="B218" s="200" t="s">
        <v>568</v>
      </c>
      <c r="C218" s="203">
        <v>411</v>
      </c>
      <c r="D218" s="204" t="s">
        <v>570</v>
      </c>
    </row>
    <row r="219" spans="1:4" ht="15" x14ac:dyDescent="0.2">
      <c r="A219" s="234">
        <v>9791036315657</v>
      </c>
      <c r="B219" s="200" t="s">
        <v>568</v>
      </c>
      <c r="C219" s="203">
        <v>2669</v>
      </c>
      <c r="D219" s="204" t="s">
        <v>571</v>
      </c>
    </row>
    <row r="220" spans="1:4" ht="15" x14ac:dyDescent="0.2">
      <c r="A220" s="234">
        <v>9791036315664</v>
      </c>
      <c r="B220" s="200" t="s">
        <v>568</v>
      </c>
      <c r="C220" s="203">
        <v>721</v>
      </c>
      <c r="D220" s="204" t="s">
        <v>570</v>
      </c>
    </row>
    <row r="221" spans="1:4" ht="15" x14ac:dyDescent="0.2">
      <c r="A221" s="234">
        <v>9791036315671</v>
      </c>
      <c r="B221" s="200" t="s">
        <v>568</v>
      </c>
      <c r="C221" s="203">
        <v>0</v>
      </c>
      <c r="D221" s="204" t="s">
        <v>2916</v>
      </c>
    </row>
    <row r="222" spans="1:4" ht="15" x14ac:dyDescent="0.2">
      <c r="A222" s="234">
        <v>9791036315688</v>
      </c>
      <c r="B222" s="200" t="s">
        <v>568</v>
      </c>
      <c r="C222" s="203">
        <v>0</v>
      </c>
      <c r="D222" s="204" t="s">
        <v>2916</v>
      </c>
    </row>
    <row r="223" spans="1:4" ht="15" x14ac:dyDescent="0.2">
      <c r="A223" s="234">
        <v>9791036315695</v>
      </c>
      <c r="B223" s="200" t="s">
        <v>568</v>
      </c>
      <c r="C223" s="203">
        <v>0</v>
      </c>
      <c r="D223" s="204" t="s">
        <v>2916</v>
      </c>
    </row>
    <row r="224" spans="1:4" ht="15" x14ac:dyDescent="0.2">
      <c r="A224" s="234">
        <v>9791036315701</v>
      </c>
      <c r="B224" s="200" t="s">
        <v>568</v>
      </c>
      <c r="C224" s="203">
        <v>0</v>
      </c>
      <c r="D224" s="204" t="s">
        <v>2916</v>
      </c>
    </row>
    <row r="225" spans="1:4" ht="15" x14ac:dyDescent="0.2">
      <c r="A225" s="234">
        <v>9791036315718</v>
      </c>
      <c r="B225" s="200" t="s">
        <v>568</v>
      </c>
      <c r="C225" s="203">
        <v>0</v>
      </c>
      <c r="D225" s="204" t="s">
        <v>2916</v>
      </c>
    </row>
    <row r="226" spans="1:4" ht="15" x14ac:dyDescent="0.2">
      <c r="A226" s="234">
        <v>9791036315725</v>
      </c>
      <c r="B226" s="200" t="s">
        <v>568</v>
      </c>
      <c r="C226" s="203">
        <v>0</v>
      </c>
      <c r="D226" s="204" t="s">
        <v>2916</v>
      </c>
    </row>
    <row r="227" spans="1:4" ht="15" x14ac:dyDescent="0.2">
      <c r="A227" s="234">
        <v>9791036315749</v>
      </c>
      <c r="B227" s="200" t="s">
        <v>568</v>
      </c>
      <c r="C227" s="203">
        <v>0</v>
      </c>
      <c r="D227" s="204" t="s">
        <v>2915</v>
      </c>
    </row>
    <row r="228" spans="1:4" ht="15" x14ac:dyDescent="0.2">
      <c r="A228" s="234">
        <v>9791036315763</v>
      </c>
      <c r="B228" s="200" t="s">
        <v>568</v>
      </c>
      <c r="C228" s="203">
        <v>0</v>
      </c>
      <c r="D228" s="204" t="s">
        <v>2916</v>
      </c>
    </row>
    <row r="229" spans="1:4" ht="15" x14ac:dyDescent="0.2">
      <c r="A229" s="234">
        <v>9791036315770</v>
      </c>
      <c r="B229" s="200" t="s">
        <v>568</v>
      </c>
      <c r="C229" s="203">
        <v>0</v>
      </c>
      <c r="D229" s="204" t="s">
        <v>2916</v>
      </c>
    </row>
    <row r="230" spans="1:4" ht="15" x14ac:dyDescent="0.2">
      <c r="A230" s="234">
        <v>9791036315787</v>
      </c>
      <c r="B230" s="200" t="s">
        <v>568</v>
      </c>
      <c r="C230" s="203">
        <v>0</v>
      </c>
      <c r="D230" s="204" t="s">
        <v>2916</v>
      </c>
    </row>
    <row r="231" spans="1:4" ht="15" x14ac:dyDescent="0.2">
      <c r="A231" s="234">
        <v>9791036315794</v>
      </c>
      <c r="B231" s="200" t="s">
        <v>568</v>
      </c>
      <c r="C231" s="203">
        <v>0</v>
      </c>
      <c r="D231" s="204" t="s">
        <v>2916</v>
      </c>
    </row>
    <row r="232" spans="1:4" ht="15" x14ac:dyDescent="0.2">
      <c r="A232" s="234">
        <v>9791036315800</v>
      </c>
      <c r="B232" s="200" t="s">
        <v>568</v>
      </c>
      <c r="C232" s="203">
        <v>0</v>
      </c>
      <c r="D232" s="204" t="s">
        <v>2916</v>
      </c>
    </row>
    <row r="233" spans="1:4" ht="15" x14ac:dyDescent="0.2">
      <c r="A233" s="234">
        <v>9791036315817</v>
      </c>
      <c r="B233" s="200" t="s">
        <v>568</v>
      </c>
      <c r="C233" s="203">
        <v>0</v>
      </c>
      <c r="D233" s="204" t="s">
        <v>2916</v>
      </c>
    </row>
    <row r="234" spans="1:4" ht="15" x14ac:dyDescent="0.2">
      <c r="A234" s="234">
        <v>9791036315824</v>
      </c>
      <c r="B234" s="200" t="s">
        <v>568</v>
      </c>
      <c r="C234" s="203">
        <v>503</v>
      </c>
      <c r="D234" s="204" t="s">
        <v>570</v>
      </c>
    </row>
    <row r="235" spans="1:4" ht="15" x14ac:dyDescent="0.2">
      <c r="A235" s="234">
        <v>9791036315848</v>
      </c>
      <c r="B235" s="200" t="s">
        <v>568</v>
      </c>
      <c r="C235" s="203">
        <v>0</v>
      </c>
      <c r="D235" s="204" t="s">
        <v>2916</v>
      </c>
    </row>
    <row r="236" spans="1:4" ht="15" x14ac:dyDescent="0.2">
      <c r="A236" s="234">
        <v>9791036315879</v>
      </c>
      <c r="B236" s="200" t="s">
        <v>568</v>
      </c>
      <c r="C236" s="203">
        <v>239</v>
      </c>
      <c r="D236" s="204" t="s">
        <v>570</v>
      </c>
    </row>
    <row r="237" spans="1:4" ht="15" x14ac:dyDescent="0.2">
      <c r="A237" s="234">
        <v>9791036315886</v>
      </c>
      <c r="B237" s="200" t="s">
        <v>568</v>
      </c>
      <c r="C237" s="203">
        <v>756</v>
      </c>
      <c r="D237" s="204" t="s">
        <v>570</v>
      </c>
    </row>
    <row r="238" spans="1:4" ht="15" x14ac:dyDescent="0.2">
      <c r="A238" s="234">
        <v>9791036315893</v>
      </c>
      <c r="B238" s="200" t="s">
        <v>568</v>
      </c>
      <c r="C238" s="203">
        <v>-1</v>
      </c>
      <c r="D238" s="204" t="s">
        <v>2918</v>
      </c>
    </row>
    <row r="239" spans="1:4" ht="15" x14ac:dyDescent="0.2">
      <c r="A239" s="234">
        <v>9791036315909</v>
      </c>
      <c r="B239" s="200" t="s">
        <v>568</v>
      </c>
      <c r="C239" s="203">
        <v>408</v>
      </c>
      <c r="D239" s="204" t="s">
        <v>570</v>
      </c>
    </row>
    <row r="240" spans="1:4" ht="15" x14ac:dyDescent="0.2">
      <c r="A240" s="234">
        <v>9791036315916</v>
      </c>
      <c r="B240" s="200" t="s">
        <v>568</v>
      </c>
      <c r="C240" s="203">
        <v>370</v>
      </c>
      <c r="D240" s="204" t="s">
        <v>570</v>
      </c>
    </row>
    <row r="241" spans="1:4" ht="15" x14ac:dyDescent="0.2">
      <c r="A241" s="234">
        <v>9791036315923</v>
      </c>
      <c r="B241" s="200" t="s">
        <v>568</v>
      </c>
      <c r="C241" s="203">
        <v>402</v>
      </c>
      <c r="D241" s="204" t="s">
        <v>2921</v>
      </c>
    </row>
    <row r="242" spans="1:4" ht="15" x14ac:dyDescent="0.2">
      <c r="A242" s="234">
        <v>9791036315930</v>
      </c>
      <c r="B242" s="200" t="s">
        <v>568</v>
      </c>
      <c r="C242" s="203">
        <v>215</v>
      </c>
      <c r="D242" s="204" t="s">
        <v>2921</v>
      </c>
    </row>
    <row r="243" spans="1:4" ht="15" x14ac:dyDescent="0.2">
      <c r="A243" s="234">
        <v>9791036315947</v>
      </c>
      <c r="B243" s="200" t="s">
        <v>568</v>
      </c>
      <c r="C243" s="203">
        <v>446</v>
      </c>
      <c r="D243" s="204" t="s">
        <v>570</v>
      </c>
    </row>
    <row r="244" spans="1:4" ht="15" x14ac:dyDescent="0.2">
      <c r="A244" s="234">
        <v>9791036315954</v>
      </c>
      <c r="B244" s="200" t="s">
        <v>568</v>
      </c>
      <c r="C244" s="203">
        <v>304</v>
      </c>
      <c r="D244" s="204" t="s">
        <v>570</v>
      </c>
    </row>
    <row r="245" spans="1:4" ht="15" x14ac:dyDescent="0.2">
      <c r="A245" s="234">
        <v>9791036315961</v>
      </c>
      <c r="B245" s="200" t="s">
        <v>568</v>
      </c>
      <c r="C245" s="203">
        <v>164</v>
      </c>
      <c r="D245" s="204" t="s">
        <v>570</v>
      </c>
    </row>
    <row r="246" spans="1:4" ht="15" x14ac:dyDescent="0.2">
      <c r="A246" s="234">
        <v>9782227497931</v>
      </c>
      <c r="B246" s="200" t="s">
        <v>568</v>
      </c>
      <c r="C246" s="203">
        <v>114</v>
      </c>
      <c r="D246" s="204" t="s">
        <v>570</v>
      </c>
    </row>
    <row r="247" spans="1:4" ht="15" x14ac:dyDescent="0.2">
      <c r="A247" s="234">
        <v>9791036326516</v>
      </c>
      <c r="B247" s="200" t="s">
        <v>568</v>
      </c>
      <c r="C247" s="203">
        <v>1137</v>
      </c>
      <c r="D247" s="204" t="s">
        <v>571</v>
      </c>
    </row>
    <row r="248" spans="1:4" ht="15" x14ac:dyDescent="0.2">
      <c r="A248" s="234">
        <v>9791036326820</v>
      </c>
      <c r="B248" s="200" t="s">
        <v>568</v>
      </c>
      <c r="C248" s="203">
        <v>3244</v>
      </c>
      <c r="D248" s="204" t="s">
        <v>571</v>
      </c>
    </row>
    <row r="249" spans="1:4" ht="15" x14ac:dyDescent="0.2">
      <c r="A249" s="234">
        <v>9791036315978</v>
      </c>
      <c r="B249" s="200" t="s">
        <v>568</v>
      </c>
      <c r="C249" s="203">
        <v>1028</v>
      </c>
      <c r="D249" s="204" t="s">
        <v>571</v>
      </c>
    </row>
    <row r="250" spans="1:4" ht="15" x14ac:dyDescent="0.2">
      <c r="A250" s="234">
        <v>9791036315985</v>
      </c>
      <c r="B250" s="200" t="s">
        <v>568</v>
      </c>
      <c r="C250" s="203">
        <v>2412</v>
      </c>
      <c r="D250" s="204" t="s">
        <v>571</v>
      </c>
    </row>
    <row r="251" spans="1:4" ht="15" x14ac:dyDescent="0.2">
      <c r="A251" s="234">
        <v>9782857336082</v>
      </c>
      <c r="B251" s="200" t="s">
        <v>568</v>
      </c>
      <c r="C251" s="203">
        <v>215</v>
      </c>
      <c r="D251" s="204" t="s">
        <v>570</v>
      </c>
    </row>
    <row r="252" spans="1:4" ht="15" x14ac:dyDescent="0.2">
      <c r="A252" s="234">
        <v>9782857336099</v>
      </c>
      <c r="B252" s="200" t="s">
        <v>568</v>
      </c>
      <c r="C252" s="203">
        <v>1099</v>
      </c>
      <c r="D252" s="204" t="s">
        <v>571</v>
      </c>
    </row>
    <row r="253" spans="1:4" ht="15" x14ac:dyDescent="0.2">
      <c r="A253" s="234">
        <v>9782857336075</v>
      </c>
      <c r="B253" s="200" t="s">
        <v>568</v>
      </c>
      <c r="C253" s="203">
        <v>856</v>
      </c>
      <c r="D253" s="204" t="s">
        <v>570</v>
      </c>
    </row>
    <row r="254" spans="1:4" ht="15" x14ac:dyDescent="0.2">
      <c r="A254" s="234">
        <v>9782857336112</v>
      </c>
      <c r="B254" s="200" t="s">
        <v>568</v>
      </c>
      <c r="C254" s="203">
        <v>1465</v>
      </c>
      <c r="D254" s="204" t="s">
        <v>571</v>
      </c>
    </row>
    <row r="255" spans="1:4" ht="15" x14ac:dyDescent="0.2">
      <c r="A255" s="234">
        <v>9791036364600</v>
      </c>
      <c r="B255" s="200" t="s">
        <v>568</v>
      </c>
      <c r="C255" s="203">
        <v>2104</v>
      </c>
      <c r="D255" s="204" t="s">
        <v>571</v>
      </c>
    </row>
    <row r="256" spans="1:4" ht="15" x14ac:dyDescent="0.2">
      <c r="A256" s="234">
        <v>9791036364617</v>
      </c>
      <c r="B256" s="200" t="s">
        <v>568</v>
      </c>
      <c r="C256" s="203">
        <v>0</v>
      </c>
      <c r="D256" s="204" t="s">
        <v>2917</v>
      </c>
    </row>
    <row r="257" spans="1:4" ht="15" x14ac:dyDescent="0.2">
      <c r="A257" s="234">
        <v>9791036364624</v>
      </c>
      <c r="B257" s="200" t="s">
        <v>568</v>
      </c>
      <c r="C257" s="203">
        <v>0</v>
      </c>
      <c r="D257" s="204" t="s">
        <v>2917</v>
      </c>
    </row>
    <row r="258" spans="1:4" ht="15" x14ac:dyDescent="0.2">
      <c r="A258" s="234">
        <v>9791036364631</v>
      </c>
      <c r="B258" s="200" t="s">
        <v>568</v>
      </c>
      <c r="C258" s="203">
        <v>1060</v>
      </c>
      <c r="D258" s="204" t="s">
        <v>571</v>
      </c>
    </row>
    <row r="259" spans="1:4" ht="15" x14ac:dyDescent="0.2">
      <c r="A259" s="234">
        <v>9791036364648</v>
      </c>
      <c r="B259" s="200" t="s">
        <v>568</v>
      </c>
      <c r="C259" s="203">
        <v>4315</v>
      </c>
      <c r="D259" s="204" t="s">
        <v>571</v>
      </c>
    </row>
    <row r="260" spans="1:4" ht="15" x14ac:dyDescent="0.2">
      <c r="A260" s="234">
        <v>9782747059213</v>
      </c>
      <c r="B260" s="200" t="s">
        <v>568</v>
      </c>
      <c r="C260" s="203">
        <v>323</v>
      </c>
      <c r="D260" s="204" t="s">
        <v>570</v>
      </c>
    </row>
    <row r="261" spans="1:4" ht="15" x14ac:dyDescent="0.2">
      <c r="A261" s="234">
        <v>9782747059282</v>
      </c>
      <c r="B261" s="200" t="s">
        <v>568</v>
      </c>
      <c r="C261" s="203">
        <v>0</v>
      </c>
      <c r="D261" s="204" t="s">
        <v>2916</v>
      </c>
    </row>
    <row r="262" spans="1:4" ht="15" x14ac:dyDescent="0.2">
      <c r="A262" s="234">
        <v>9782747059329</v>
      </c>
      <c r="B262" s="200" t="s">
        <v>568</v>
      </c>
      <c r="C262" s="203">
        <v>0</v>
      </c>
      <c r="D262" s="204" t="s">
        <v>2916</v>
      </c>
    </row>
    <row r="263" spans="1:4" ht="15" x14ac:dyDescent="0.2">
      <c r="A263" s="234">
        <v>9791027610686</v>
      </c>
      <c r="B263" s="200" t="s">
        <v>568</v>
      </c>
      <c r="C263" s="203">
        <v>1660</v>
      </c>
      <c r="D263" s="204" t="s">
        <v>571</v>
      </c>
    </row>
    <row r="264" spans="1:4" ht="15" x14ac:dyDescent="0.2">
      <c r="A264" s="234">
        <v>9791027610716</v>
      </c>
      <c r="B264" s="200" t="s">
        <v>568</v>
      </c>
      <c r="C264" s="203">
        <v>777</v>
      </c>
      <c r="D264" s="204" t="s">
        <v>570</v>
      </c>
    </row>
    <row r="265" spans="1:4" ht="15" x14ac:dyDescent="0.2">
      <c r="A265" s="234">
        <v>9791036315756</v>
      </c>
      <c r="B265" s="200" t="s">
        <v>568</v>
      </c>
      <c r="C265" s="203">
        <v>753</v>
      </c>
      <c r="D265" s="204" t="s">
        <v>570</v>
      </c>
    </row>
    <row r="266" spans="1:4" ht="15" x14ac:dyDescent="0.2">
      <c r="A266" s="234">
        <v>9782857336105</v>
      </c>
      <c r="B266" s="200" t="s">
        <v>568</v>
      </c>
      <c r="C266" s="203">
        <v>1101</v>
      </c>
      <c r="D266" s="204" t="s">
        <v>571</v>
      </c>
    </row>
    <row r="267" spans="1:4" ht="15" x14ac:dyDescent="0.2">
      <c r="A267" s="234">
        <v>9782857336136</v>
      </c>
      <c r="B267" s="200" t="s">
        <v>568</v>
      </c>
      <c r="C267" s="203">
        <v>1171</v>
      </c>
      <c r="D267" s="204" t="s">
        <v>571</v>
      </c>
    </row>
    <row r="268" spans="1:4" ht="15" x14ac:dyDescent="0.2">
      <c r="A268" s="234">
        <v>9791036364655</v>
      </c>
      <c r="B268" s="200" t="s">
        <v>568</v>
      </c>
      <c r="C268" s="203">
        <v>478</v>
      </c>
      <c r="D268" s="204" t="s">
        <v>570</v>
      </c>
    </row>
    <row r="269" spans="1:4" ht="15" x14ac:dyDescent="0.2">
      <c r="A269" s="234">
        <v>9782227501799</v>
      </c>
      <c r="B269" s="200" t="s">
        <v>568</v>
      </c>
      <c r="C269" s="203">
        <v>2861</v>
      </c>
      <c r="D269" s="204" t="s">
        <v>571</v>
      </c>
    </row>
    <row r="270" spans="1:4" ht="15" x14ac:dyDescent="0.2">
      <c r="A270" s="234">
        <v>9782227501829</v>
      </c>
      <c r="B270" s="200" t="s">
        <v>568</v>
      </c>
      <c r="C270" s="203">
        <v>7</v>
      </c>
      <c r="D270" s="204" t="s">
        <v>572</v>
      </c>
    </row>
    <row r="271" spans="1:4" ht="15" x14ac:dyDescent="0.2">
      <c r="A271" s="234">
        <v>9782857336143</v>
      </c>
      <c r="B271" s="200" t="s">
        <v>568</v>
      </c>
      <c r="C271" s="203">
        <v>1540</v>
      </c>
      <c r="D271" s="204" t="s">
        <v>571</v>
      </c>
    </row>
    <row r="272" spans="1:4" ht="15" x14ac:dyDescent="0.2">
      <c r="A272" s="234">
        <v>9791036364785</v>
      </c>
      <c r="B272" s="200" t="s">
        <v>568</v>
      </c>
      <c r="C272" s="203">
        <v>0</v>
      </c>
      <c r="D272" s="204" t="s">
        <v>2917</v>
      </c>
    </row>
    <row r="273" spans="1:4" ht="15" x14ac:dyDescent="0.2">
      <c r="A273" s="234">
        <v>9791036364792</v>
      </c>
      <c r="B273" s="200" t="s">
        <v>568</v>
      </c>
      <c r="C273" s="203">
        <v>1667</v>
      </c>
      <c r="D273" s="204" t="s">
        <v>571</v>
      </c>
    </row>
    <row r="274" spans="1:4" ht="15" x14ac:dyDescent="0.2">
      <c r="A274" s="234">
        <v>9791036364808</v>
      </c>
      <c r="B274" s="200" t="s">
        <v>568</v>
      </c>
      <c r="C274" s="203">
        <v>0</v>
      </c>
      <c r="D274" s="204" t="s">
        <v>2917</v>
      </c>
    </row>
    <row r="275" spans="1:4" ht="15" x14ac:dyDescent="0.2">
      <c r="A275" s="234">
        <v>9791036364815</v>
      </c>
      <c r="B275" s="200" t="s">
        <v>568</v>
      </c>
      <c r="C275" s="203">
        <v>0</v>
      </c>
      <c r="D275" s="204" t="s">
        <v>2917</v>
      </c>
    </row>
    <row r="276" spans="1:4" ht="15" x14ac:dyDescent="0.2">
      <c r="A276" s="234">
        <v>9791027608591</v>
      </c>
      <c r="B276" s="200" t="s">
        <v>568</v>
      </c>
      <c r="C276" s="203">
        <v>0</v>
      </c>
      <c r="D276" s="204" t="s">
        <v>2916</v>
      </c>
    </row>
    <row r="277" spans="1:4" ht="15" x14ac:dyDescent="0.2">
      <c r="A277" s="234">
        <v>9791036364822</v>
      </c>
      <c r="B277" s="200" t="s">
        <v>568</v>
      </c>
      <c r="C277" s="203">
        <v>0</v>
      </c>
      <c r="D277" s="204" t="s">
        <v>2917</v>
      </c>
    </row>
    <row r="278" spans="1:4" ht="15" x14ac:dyDescent="0.2">
      <c r="A278" s="234">
        <v>9791036364860</v>
      </c>
      <c r="B278" s="200" t="s">
        <v>568</v>
      </c>
      <c r="C278" s="203">
        <v>2359</v>
      </c>
      <c r="D278" s="204" t="s">
        <v>571</v>
      </c>
    </row>
    <row r="279" spans="1:4" ht="15" x14ac:dyDescent="0.2">
      <c r="A279" s="234">
        <v>9791027608614</v>
      </c>
      <c r="B279" s="200" t="s">
        <v>568</v>
      </c>
      <c r="C279" s="203">
        <v>88617</v>
      </c>
      <c r="D279" s="204" t="s">
        <v>573</v>
      </c>
    </row>
    <row r="280" spans="1:4" ht="15" x14ac:dyDescent="0.2">
      <c r="A280" s="234">
        <v>9791036364877</v>
      </c>
      <c r="B280" s="200" t="s">
        <v>568</v>
      </c>
      <c r="C280" s="203">
        <v>0</v>
      </c>
      <c r="D280" s="204" t="s">
        <v>2917</v>
      </c>
    </row>
    <row r="281" spans="1:4" ht="15" x14ac:dyDescent="0.2">
      <c r="A281" s="234">
        <v>9791027608621</v>
      </c>
      <c r="B281" s="200" t="s">
        <v>568</v>
      </c>
      <c r="C281" s="203">
        <v>22952</v>
      </c>
      <c r="D281" s="204" t="s">
        <v>573</v>
      </c>
    </row>
    <row r="282" spans="1:4" ht="15" x14ac:dyDescent="0.2">
      <c r="A282" s="234">
        <v>9791036364884</v>
      </c>
      <c r="B282" s="200" t="s">
        <v>568</v>
      </c>
      <c r="C282" s="203">
        <v>0</v>
      </c>
      <c r="D282" s="204" t="s">
        <v>2917</v>
      </c>
    </row>
    <row r="283" spans="1:4" ht="15" x14ac:dyDescent="0.2">
      <c r="A283" s="234">
        <v>9791036364891</v>
      </c>
      <c r="B283" s="200" t="s">
        <v>568</v>
      </c>
      <c r="C283" s="203">
        <v>900</v>
      </c>
      <c r="D283" s="204" t="s">
        <v>570</v>
      </c>
    </row>
    <row r="284" spans="1:4" ht="15" x14ac:dyDescent="0.2">
      <c r="A284" s="234">
        <v>9791036316005</v>
      </c>
      <c r="B284" s="200" t="s">
        <v>568</v>
      </c>
      <c r="C284" s="203">
        <v>828</v>
      </c>
      <c r="D284" s="204" t="s">
        <v>570</v>
      </c>
    </row>
    <row r="285" spans="1:4" ht="15" x14ac:dyDescent="0.2">
      <c r="A285" s="234">
        <v>9791029602528</v>
      </c>
      <c r="B285" s="200" t="s">
        <v>568</v>
      </c>
      <c r="C285" s="203">
        <v>0</v>
      </c>
      <c r="D285" s="204" t="s">
        <v>2916</v>
      </c>
    </row>
    <row r="286" spans="1:4" ht="15" x14ac:dyDescent="0.2">
      <c r="A286" s="234">
        <v>9791036316036</v>
      </c>
      <c r="B286" s="200" t="s">
        <v>568</v>
      </c>
      <c r="C286" s="203">
        <v>1100</v>
      </c>
      <c r="D286" s="204" t="s">
        <v>571</v>
      </c>
    </row>
    <row r="287" spans="1:4" ht="15" x14ac:dyDescent="0.2">
      <c r="A287" s="234">
        <v>9791036316043</v>
      </c>
      <c r="B287" s="200" t="s">
        <v>568</v>
      </c>
      <c r="C287" s="203">
        <v>2985</v>
      </c>
      <c r="D287" s="204" t="s">
        <v>571</v>
      </c>
    </row>
    <row r="288" spans="1:4" ht="15" x14ac:dyDescent="0.2">
      <c r="A288" s="234">
        <v>9791036316074</v>
      </c>
      <c r="B288" s="200" t="s">
        <v>568</v>
      </c>
      <c r="C288" s="203">
        <v>847</v>
      </c>
      <c r="D288" s="204" t="s">
        <v>570</v>
      </c>
    </row>
    <row r="289" spans="1:4" ht="15" x14ac:dyDescent="0.2">
      <c r="A289" s="234">
        <v>9791036316081</v>
      </c>
      <c r="B289" s="200" t="s">
        <v>568</v>
      </c>
      <c r="C289" s="203">
        <v>0</v>
      </c>
      <c r="D289" s="204" t="s">
        <v>2916</v>
      </c>
    </row>
    <row r="290" spans="1:4" ht="15" x14ac:dyDescent="0.2">
      <c r="A290" s="234">
        <v>9791036316104</v>
      </c>
      <c r="B290" s="200" t="s">
        <v>568</v>
      </c>
      <c r="C290" s="203">
        <v>0</v>
      </c>
      <c r="D290" s="204" t="s">
        <v>2916</v>
      </c>
    </row>
    <row r="291" spans="1:4" ht="15" x14ac:dyDescent="0.2">
      <c r="A291" s="234">
        <v>9791036316111</v>
      </c>
      <c r="B291" s="200" t="s">
        <v>568</v>
      </c>
      <c r="C291" s="203">
        <v>1112</v>
      </c>
      <c r="D291" s="204" t="s">
        <v>571</v>
      </c>
    </row>
    <row r="292" spans="1:4" ht="15" x14ac:dyDescent="0.2">
      <c r="A292" s="234">
        <v>9791036316159</v>
      </c>
      <c r="B292" s="200" t="s">
        <v>568</v>
      </c>
      <c r="C292" s="203">
        <v>1021</v>
      </c>
      <c r="D292" s="204" t="s">
        <v>571</v>
      </c>
    </row>
    <row r="293" spans="1:4" ht="15" x14ac:dyDescent="0.2">
      <c r="A293" s="234">
        <v>9791036316012</v>
      </c>
      <c r="B293" s="200" t="s">
        <v>568</v>
      </c>
      <c r="C293" s="203">
        <v>30</v>
      </c>
      <c r="D293" s="204" t="s">
        <v>569</v>
      </c>
    </row>
    <row r="294" spans="1:4" ht="15" x14ac:dyDescent="0.2">
      <c r="A294" s="234">
        <v>9791036316029</v>
      </c>
      <c r="B294" s="200" t="s">
        <v>568</v>
      </c>
      <c r="C294" s="203">
        <v>733</v>
      </c>
      <c r="D294" s="204" t="s">
        <v>570</v>
      </c>
    </row>
    <row r="295" spans="1:4" ht="15" x14ac:dyDescent="0.2">
      <c r="A295" s="234">
        <v>9791036316050</v>
      </c>
      <c r="B295" s="200" t="s">
        <v>568</v>
      </c>
      <c r="C295" s="203">
        <v>1888</v>
      </c>
      <c r="D295" s="204" t="s">
        <v>571</v>
      </c>
    </row>
    <row r="296" spans="1:4" ht="15" x14ac:dyDescent="0.2">
      <c r="A296" s="234">
        <v>9791036316067</v>
      </c>
      <c r="B296" s="200" t="s">
        <v>568</v>
      </c>
      <c r="C296" s="203">
        <v>0</v>
      </c>
      <c r="D296" s="204" t="s">
        <v>2916</v>
      </c>
    </row>
    <row r="297" spans="1:4" ht="15" x14ac:dyDescent="0.2">
      <c r="A297" s="234">
        <v>9791036343643</v>
      </c>
      <c r="B297" s="200" t="s">
        <v>568</v>
      </c>
      <c r="C297" s="203">
        <v>1657</v>
      </c>
      <c r="D297" s="204" t="s">
        <v>571</v>
      </c>
    </row>
    <row r="298" spans="1:4" ht="15" x14ac:dyDescent="0.2">
      <c r="A298" s="234">
        <v>9782227500662</v>
      </c>
      <c r="B298" s="200" t="s">
        <v>568</v>
      </c>
      <c r="C298" s="203">
        <v>575</v>
      </c>
      <c r="D298" s="204" t="s">
        <v>570</v>
      </c>
    </row>
    <row r="299" spans="1:4" ht="15" x14ac:dyDescent="0.2">
      <c r="A299" s="234">
        <v>9782227499294</v>
      </c>
      <c r="B299" s="200" t="s">
        <v>568</v>
      </c>
      <c r="C299" s="203">
        <v>157</v>
      </c>
      <c r="D299" s="204" t="s">
        <v>570</v>
      </c>
    </row>
    <row r="300" spans="1:4" ht="15" x14ac:dyDescent="0.2">
      <c r="A300" s="234">
        <v>9782227499263</v>
      </c>
      <c r="B300" s="200" t="s">
        <v>568</v>
      </c>
      <c r="C300" s="203">
        <v>737</v>
      </c>
      <c r="D300" s="204" t="s">
        <v>570</v>
      </c>
    </row>
    <row r="301" spans="1:4" ht="15" x14ac:dyDescent="0.2">
      <c r="A301" s="234">
        <v>9782227499270</v>
      </c>
      <c r="B301" s="200" t="s">
        <v>568</v>
      </c>
      <c r="C301" s="203">
        <v>812</v>
      </c>
      <c r="D301" s="204" t="s">
        <v>570</v>
      </c>
    </row>
    <row r="302" spans="1:4" ht="15" x14ac:dyDescent="0.2">
      <c r="A302" s="234">
        <v>9782227499287</v>
      </c>
      <c r="B302" s="200" t="s">
        <v>568</v>
      </c>
      <c r="C302" s="203">
        <v>81</v>
      </c>
      <c r="D302" s="204" t="s">
        <v>569</v>
      </c>
    </row>
    <row r="303" spans="1:4" ht="15" x14ac:dyDescent="0.2">
      <c r="A303" s="234">
        <v>9791027609741</v>
      </c>
      <c r="B303" s="200" t="s">
        <v>568</v>
      </c>
      <c r="C303" s="203">
        <v>1856</v>
      </c>
      <c r="D303" s="204" t="s">
        <v>571</v>
      </c>
    </row>
    <row r="304" spans="1:4" ht="15" x14ac:dyDescent="0.2">
      <c r="A304" s="234">
        <v>9791036327018</v>
      </c>
      <c r="B304" s="200" t="s">
        <v>568</v>
      </c>
      <c r="C304" s="203">
        <v>339</v>
      </c>
      <c r="D304" s="204" t="s">
        <v>570</v>
      </c>
    </row>
    <row r="305" spans="1:4" ht="15" x14ac:dyDescent="0.2">
      <c r="A305" s="234">
        <v>9791027609734</v>
      </c>
      <c r="B305" s="200" t="s">
        <v>568</v>
      </c>
      <c r="C305" s="203">
        <v>1712</v>
      </c>
      <c r="D305" s="204" t="s">
        <v>571</v>
      </c>
    </row>
    <row r="306" spans="1:4" ht="15" x14ac:dyDescent="0.2">
      <c r="A306" s="234">
        <v>9791036326981</v>
      </c>
      <c r="B306" s="200" t="s">
        <v>568</v>
      </c>
      <c r="C306" s="203">
        <v>1353</v>
      </c>
      <c r="D306" s="204" t="s">
        <v>571</v>
      </c>
    </row>
    <row r="307" spans="1:4" ht="15" x14ac:dyDescent="0.2">
      <c r="A307" s="234">
        <v>9791036326998</v>
      </c>
      <c r="B307" s="200" t="s">
        <v>568</v>
      </c>
      <c r="C307" s="203">
        <v>1495</v>
      </c>
      <c r="D307" s="204" t="s">
        <v>571</v>
      </c>
    </row>
    <row r="308" spans="1:4" ht="15" x14ac:dyDescent="0.2">
      <c r="A308" s="234">
        <v>9791036327001</v>
      </c>
      <c r="B308" s="200" t="s">
        <v>568</v>
      </c>
      <c r="C308" s="203">
        <v>4240</v>
      </c>
      <c r="D308" s="204" t="s">
        <v>571</v>
      </c>
    </row>
    <row r="309" spans="1:4" ht="15" x14ac:dyDescent="0.2">
      <c r="A309" s="234">
        <v>9782227499300</v>
      </c>
      <c r="B309" s="200" t="s">
        <v>568</v>
      </c>
      <c r="C309" s="203">
        <v>103</v>
      </c>
      <c r="D309" s="204" t="s">
        <v>570</v>
      </c>
    </row>
    <row r="310" spans="1:4" ht="15" x14ac:dyDescent="0.2">
      <c r="A310" s="234">
        <v>9782227499317</v>
      </c>
      <c r="B310" s="200" t="s">
        <v>568</v>
      </c>
      <c r="C310" s="203">
        <v>0</v>
      </c>
      <c r="D310" s="204" t="s">
        <v>2916</v>
      </c>
    </row>
    <row r="311" spans="1:4" ht="15" x14ac:dyDescent="0.2">
      <c r="A311" s="234">
        <v>9782227499324</v>
      </c>
      <c r="B311" s="200" t="s">
        <v>568</v>
      </c>
      <c r="C311" s="203">
        <v>0</v>
      </c>
      <c r="D311" s="204" t="s">
        <v>2916</v>
      </c>
    </row>
    <row r="312" spans="1:4" ht="15" x14ac:dyDescent="0.2">
      <c r="A312" s="234">
        <v>9782227499331</v>
      </c>
      <c r="B312" s="200" t="s">
        <v>568</v>
      </c>
      <c r="C312" s="203">
        <v>596</v>
      </c>
      <c r="D312" s="204" t="s">
        <v>570</v>
      </c>
    </row>
    <row r="313" spans="1:4" ht="15" x14ac:dyDescent="0.2">
      <c r="A313" s="234">
        <v>9791027609727</v>
      </c>
      <c r="B313" s="200" t="s">
        <v>568</v>
      </c>
      <c r="C313" s="203">
        <v>1368</v>
      </c>
      <c r="D313" s="204" t="s">
        <v>571</v>
      </c>
    </row>
    <row r="314" spans="1:4" ht="15" x14ac:dyDescent="0.2">
      <c r="A314" s="234">
        <v>9791036327025</v>
      </c>
      <c r="B314" s="200" t="s">
        <v>568</v>
      </c>
      <c r="C314" s="203">
        <v>829</v>
      </c>
      <c r="D314" s="204" t="s">
        <v>570</v>
      </c>
    </row>
    <row r="315" spans="1:4" ht="15" x14ac:dyDescent="0.2">
      <c r="A315" s="234">
        <v>9791036327032</v>
      </c>
      <c r="B315" s="200" t="s">
        <v>568</v>
      </c>
      <c r="C315" s="203">
        <v>973</v>
      </c>
      <c r="D315" s="204" t="s">
        <v>570</v>
      </c>
    </row>
    <row r="316" spans="1:4" ht="15" x14ac:dyDescent="0.2">
      <c r="A316" s="234">
        <v>9791036327049</v>
      </c>
      <c r="B316" s="200" t="s">
        <v>568</v>
      </c>
      <c r="C316" s="203">
        <v>570</v>
      </c>
      <c r="D316" s="204" t="s">
        <v>570</v>
      </c>
    </row>
    <row r="317" spans="1:4" ht="15" x14ac:dyDescent="0.2">
      <c r="A317" s="234">
        <v>9791036327056</v>
      </c>
      <c r="B317" s="200" t="s">
        <v>568</v>
      </c>
      <c r="C317" s="203">
        <v>2986</v>
      </c>
      <c r="D317" s="204" t="s">
        <v>571</v>
      </c>
    </row>
    <row r="318" spans="1:4" ht="15" x14ac:dyDescent="0.2">
      <c r="A318" s="234">
        <v>9791036327063</v>
      </c>
      <c r="B318" s="200" t="s">
        <v>568</v>
      </c>
      <c r="C318" s="203">
        <v>2348</v>
      </c>
      <c r="D318" s="204" t="s">
        <v>571</v>
      </c>
    </row>
    <row r="319" spans="1:4" ht="15" x14ac:dyDescent="0.2">
      <c r="A319" s="234">
        <v>9791036327070</v>
      </c>
      <c r="B319" s="200" t="s">
        <v>568</v>
      </c>
      <c r="C319" s="203">
        <v>0</v>
      </c>
      <c r="D319" s="204" t="s">
        <v>2916</v>
      </c>
    </row>
    <row r="320" spans="1:4" ht="15" x14ac:dyDescent="0.2">
      <c r="A320" s="234">
        <v>9791036327087</v>
      </c>
      <c r="B320" s="200" t="s">
        <v>568</v>
      </c>
      <c r="C320" s="203">
        <v>475</v>
      </c>
      <c r="D320" s="204" t="s">
        <v>570</v>
      </c>
    </row>
    <row r="321" spans="1:4" ht="15" x14ac:dyDescent="0.2">
      <c r="A321" s="234">
        <v>9791036327094</v>
      </c>
      <c r="B321" s="200" t="s">
        <v>568</v>
      </c>
      <c r="C321" s="203">
        <v>3244</v>
      </c>
      <c r="D321" s="204" t="s">
        <v>571</v>
      </c>
    </row>
    <row r="322" spans="1:4" ht="15" x14ac:dyDescent="0.2">
      <c r="A322" s="234">
        <v>9791036327100</v>
      </c>
      <c r="B322" s="200" t="s">
        <v>568</v>
      </c>
      <c r="C322" s="203">
        <v>5104</v>
      </c>
      <c r="D322" s="204" t="s">
        <v>571</v>
      </c>
    </row>
    <row r="323" spans="1:4" ht="15" x14ac:dyDescent="0.2">
      <c r="A323" s="234">
        <v>9791036327117</v>
      </c>
      <c r="B323" s="200" t="s">
        <v>568</v>
      </c>
      <c r="C323" s="203">
        <v>2664</v>
      </c>
      <c r="D323" s="204" t="s">
        <v>571</v>
      </c>
    </row>
    <row r="324" spans="1:4" ht="15" x14ac:dyDescent="0.2">
      <c r="A324" s="234">
        <v>9791036327124</v>
      </c>
      <c r="B324" s="200" t="s">
        <v>568</v>
      </c>
      <c r="C324" s="203">
        <v>4567</v>
      </c>
      <c r="D324" s="204" t="s">
        <v>571</v>
      </c>
    </row>
    <row r="325" spans="1:4" ht="15" x14ac:dyDescent="0.2">
      <c r="A325" s="234">
        <v>9791036327131</v>
      </c>
      <c r="B325" s="200" t="s">
        <v>568</v>
      </c>
      <c r="C325" s="203">
        <v>210</v>
      </c>
      <c r="D325" s="204" t="s">
        <v>570</v>
      </c>
    </row>
    <row r="326" spans="1:4" ht="15" x14ac:dyDescent="0.2">
      <c r="A326" s="234">
        <v>9791036327148</v>
      </c>
      <c r="B326" s="200" t="s">
        <v>568</v>
      </c>
      <c r="C326" s="203">
        <v>0</v>
      </c>
      <c r="D326" s="204" t="s">
        <v>2916</v>
      </c>
    </row>
    <row r="327" spans="1:4" ht="15" x14ac:dyDescent="0.2">
      <c r="A327" s="234">
        <v>9791036326844</v>
      </c>
      <c r="B327" s="200" t="s">
        <v>568</v>
      </c>
      <c r="C327" s="203">
        <v>2788</v>
      </c>
      <c r="D327" s="204" t="s">
        <v>571</v>
      </c>
    </row>
    <row r="328" spans="1:4" ht="15" x14ac:dyDescent="0.2">
      <c r="A328" s="234">
        <v>9791036327193</v>
      </c>
      <c r="B328" s="200" t="s">
        <v>568</v>
      </c>
      <c r="C328" s="203">
        <v>303</v>
      </c>
      <c r="D328" s="204" t="s">
        <v>570</v>
      </c>
    </row>
    <row r="329" spans="1:4" ht="15" x14ac:dyDescent="0.2">
      <c r="A329" s="234">
        <v>9791036375149</v>
      </c>
      <c r="B329" s="200" t="s">
        <v>568</v>
      </c>
      <c r="C329" s="203">
        <v>0</v>
      </c>
      <c r="D329" s="204" t="s">
        <v>2917</v>
      </c>
    </row>
    <row r="330" spans="1:4" ht="15" x14ac:dyDescent="0.2">
      <c r="A330" s="234">
        <v>9782227502840</v>
      </c>
      <c r="B330" s="200" t="s">
        <v>568</v>
      </c>
      <c r="C330" s="203">
        <v>0</v>
      </c>
      <c r="D330" s="204" t="s">
        <v>2917</v>
      </c>
    </row>
    <row r="331" spans="1:4" ht="15" x14ac:dyDescent="0.2">
      <c r="A331" s="234">
        <v>9782747088121</v>
      </c>
      <c r="B331" s="200" t="s">
        <v>568</v>
      </c>
      <c r="C331" s="203">
        <v>0</v>
      </c>
      <c r="D331" s="204" t="s">
        <v>2916</v>
      </c>
    </row>
    <row r="332" spans="1:4" ht="15" x14ac:dyDescent="0.2">
      <c r="A332" s="234">
        <v>9791027600274</v>
      </c>
      <c r="B332" s="200" t="s">
        <v>568</v>
      </c>
      <c r="C332" s="203">
        <v>897</v>
      </c>
      <c r="D332" s="204" t="s">
        <v>570</v>
      </c>
    </row>
    <row r="333" spans="1:4" ht="15" x14ac:dyDescent="0.2">
      <c r="A333" s="234">
        <v>9791027601066</v>
      </c>
      <c r="B333" s="200" t="s">
        <v>568</v>
      </c>
      <c r="C333" s="203">
        <v>92470</v>
      </c>
      <c r="D333" s="204" t="s">
        <v>573</v>
      </c>
    </row>
    <row r="334" spans="1:4" ht="15" x14ac:dyDescent="0.2">
      <c r="A334" s="234">
        <v>9791027601097</v>
      </c>
      <c r="B334" s="200" t="s">
        <v>568</v>
      </c>
      <c r="C334" s="203">
        <v>15039</v>
      </c>
      <c r="D334" s="204" t="s">
        <v>573</v>
      </c>
    </row>
    <row r="335" spans="1:4" ht="15" x14ac:dyDescent="0.2">
      <c r="A335" s="234">
        <v>9782848019918</v>
      </c>
      <c r="B335" s="200" t="s">
        <v>568</v>
      </c>
      <c r="C335" s="203">
        <v>1173</v>
      </c>
      <c r="D335" s="204" t="s">
        <v>571</v>
      </c>
    </row>
    <row r="336" spans="1:4" ht="15" x14ac:dyDescent="0.2">
      <c r="A336" s="234">
        <v>9791027601226</v>
      </c>
      <c r="B336" s="200" t="s">
        <v>568</v>
      </c>
      <c r="C336" s="203">
        <v>0</v>
      </c>
      <c r="D336" s="204" t="s">
        <v>2916</v>
      </c>
    </row>
    <row r="337" spans="1:4" ht="15" x14ac:dyDescent="0.2">
      <c r="A337" s="234">
        <v>9791027601301</v>
      </c>
      <c r="B337" s="200" t="s">
        <v>568</v>
      </c>
      <c r="C337" s="203">
        <v>0</v>
      </c>
      <c r="D337" s="204" t="s">
        <v>2917</v>
      </c>
    </row>
    <row r="338" spans="1:4" ht="15" x14ac:dyDescent="0.2">
      <c r="A338" s="234">
        <v>9782227501805</v>
      </c>
      <c r="B338" s="200" t="s">
        <v>568</v>
      </c>
      <c r="C338" s="203">
        <v>279</v>
      </c>
      <c r="D338" s="204" t="s">
        <v>570</v>
      </c>
    </row>
    <row r="339" spans="1:4" ht="15" x14ac:dyDescent="0.2">
      <c r="A339" s="234">
        <v>9791036375224</v>
      </c>
      <c r="B339" s="200" t="s">
        <v>568</v>
      </c>
      <c r="C339" s="203">
        <v>0</v>
      </c>
      <c r="D339" s="204" t="s">
        <v>2917</v>
      </c>
    </row>
    <row r="340" spans="1:4" ht="15" x14ac:dyDescent="0.2">
      <c r="A340" s="234">
        <v>9782747088220</v>
      </c>
      <c r="B340" s="200" t="s">
        <v>568</v>
      </c>
      <c r="C340" s="203">
        <v>0</v>
      </c>
      <c r="D340" s="204" t="s">
        <v>2915</v>
      </c>
    </row>
    <row r="341" spans="1:4" ht="15" x14ac:dyDescent="0.2">
      <c r="A341" s="234">
        <v>9782747088237</v>
      </c>
      <c r="B341" s="200" t="s">
        <v>568</v>
      </c>
      <c r="C341" s="203">
        <v>0</v>
      </c>
      <c r="D341" s="204" t="s">
        <v>2916</v>
      </c>
    </row>
    <row r="342" spans="1:4" ht="15" x14ac:dyDescent="0.2">
      <c r="A342" s="234">
        <v>9782747088244</v>
      </c>
      <c r="B342" s="200" t="s">
        <v>568</v>
      </c>
      <c r="C342" s="203">
        <v>325</v>
      </c>
      <c r="D342" s="204" t="s">
        <v>570</v>
      </c>
    </row>
    <row r="343" spans="1:4" ht="15" x14ac:dyDescent="0.2">
      <c r="A343" s="234">
        <v>9782857336150</v>
      </c>
      <c r="B343" s="200" t="s">
        <v>568</v>
      </c>
      <c r="C343" s="203">
        <v>643</v>
      </c>
      <c r="D343" s="204" t="s">
        <v>570</v>
      </c>
    </row>
    <row r="344" spans="1:4" ht="15" x14ac:dyDescent="0.2">
      <c r="A344" s="234">
        <v>9791036316173</v>
      </c>
      <c r="B344" s="200" t="s">
        <v>568</v>
      </c>
      <c r="C344" s="203">
        <v>0</v>
      </c>
      <c r="D344" s="204" t="s">
        <v>2916</v>
      </c>
    </row>
    <row r="345" spans="1:4" ht="15" x14ac:dyDescent="0.2">
      <c r="A345" s="234">
        <v>9791036375262</v>
      </c>
      <c r="B345" s="200" t="s">
        <v>568</v>
      </c>
      <c r="C345" s="203">
        <v>0</v>
      </c>
      <c r="D345" s="204" t="s">
        <v>2917</v>
      </c>
    </row>
    <row r="346" spans="1:4" ht="15" x14ac:dyDescent="0.2">
      <c r="A346" s="234">
        <v>9791036375279</v>
      </c>
      <c r="B346" s="200" t="s">
        <v>568</v>
      </c>
      <c r="C346" s="203">
        <v>0</v>
      </c>
      <c r="D346" s="204" t="s">
        <v>2917</v>
      </c>
    </row>
    <row r="347" spans="1:4" ht="15" x14ac:dyDescent="0.2">
      <c r="A347" s="234">
        <v>9791036375286</v>
      </c>
      <c r="B347" s="200" t="s">
        <v>568</v>
      </c>
      <c r="C347" s="203">
        <v>0</v>
      </c>
      <c r="D347" s="204" t="s">
        <v>2917</v>
      </c>
    </row>
    <row r="348" spans="1:4" ht="15" x14ac:dyDescent="0.2">
      <c r="A348" s="234">
        <v>9791036375293</v>
      </c>
      <c r="B348" s="200" t="s">
        <v>568</v>
      </c>
      <c r="C348" s="203">
        <v>0</v>
      </c>
      <c r="D348" s="204" t="s">
        <v>2917</v>
      </c>
    </row>
    <row r="349" spans="1:4" ht="15" x14ac:dyDescent="0.2">
      <c r="A349" s="234">
        <v>9791036316166</v>
      </c>
      <c r="B349" s="200" t="s">
        <v>568</v>
      </c>
      <c r="C349" s="203">
        <v>0</v>
      </c>
      <c r="D349" s="204" t="s">
        <v>2916</v>
      </c>
    </row>
    <row r="350" spans="1:4" ht="15" x14ac:dyDescent="0.2">
      <c r="A350" s="234">
        <v>9782227501812</v>
      </c>
      <c r="B350" s="200" t="s">
        <v>568</v>
      </c>
      <c r="C350" s="203">
        <v>373</v>
      </c>
      <c r="D350" s="204" t="s">
        <v>570</v>
      </c>
    </row>
    <row r="351" spans="1:4" ht="15" x14ac:dyDescent="0.2">
      <c r="A351" s="234">
        <v>9782227501836</v>
      </c>
      <c r="B351" s="200" t="s">
        <v>568</v>
      </c>
      <c r="C351" s="203">
        <v>345</v>
      </c>
      <c r="D351" s="204" t="s">
        <v>570</v>
      </c>
    </row>
    <row r="352" spans="1:4" ht="15" x14ac:dyDescent="0.2">
      <c r="A352" s="234">
        <v>9791036316180</v>
      </c>
      <c r="B352" s="200" t="s">
        <v>568</v>
      </c>
      <c r="C352" s="203">
        <v>0</v>
      </c>
      <c r="D352" s="204" t="s">
        <v>2916</v>
      </c>
    </row>
    <row r="353" spans="1:4" ht="15" x14ac:dyDescent="0.2">
      <c r="A353" s="234">
        <v>9782227497955</v>
      </c>
      <c r="B353" s="200" t="s">
        <v>568</v>
      </c>
      <c r="C353" s="203">
        <v>38</v>
      </c>
      <c r="D353" s="204" t="s">
        <v>569</v>
      </c>
    </row>
    <row r="354" spans="1:4" ht="15" x14ac:dyDescent="0.2">
      <c r="A354" s="234">
        <v>9782227497962</v>
      </c>
      <c r="B354" s="200" t="s">
        <v>568</v>
      </c>
      <c r="C354" s="203">
        <v>0</v>
      </c>
      <c r="D354" s="204" t="s">
        <v>2916</v>
      </c>
    </row>
    <row r="355" spans="1:4" ht="15" x14ac:dyDescent="0.2">
      <c r="A355" s="234">
        <v>9791036316258</v>
      </c>
      <c r="B355" s="200" t="s">
        <v>568</v>
      </c>
      <c r="C355" s="203">
        <v>2917</v>
      </c>
      <c r="D355" s="204" t="s">
        <v>571</v>
      </c>
    </row>
    <row r="356" spans="1:4" ht="15" x14ac:dyDescent="0.2">
      <c r="A356" s="234">
        <v>9791036327315</v>
      </c>
      <c r="B356" s="200" t="s">
        <v>568</v>
      </c>
      <c r="C356" s="203">
        <v>6603</v>
      </c>
      <c r="D356" s="204" t="s">
        <v>571</v>
      </c>
    </row>
    <row r="357" spans="1:4" ht="15" x14ac:dyDescent="0.2">
      <c r="A357" s="234">
        <v>9791036327322</v>
      </c>
      <c r="B357" s="200" t="s">
        <v>568</v>
      </c>
      <c r="C357" s="203">
        <v>0</v>
      </c>
      <c r="D357" s="204" t="s">
        <v>2915</v>
      </c>
    </row>
    <row r="358" spans="1:4" ht="15" x14ac:dyDescent="0.2">
      <c r="A358" s="234">
        <v>9791036327339</v>
      </c>
      <c r="B358" s="200" t="s">
        <v>568</v>
      </c>
      <c r="C358" s="203">
        <v>13790</v>
      </c>
      <c r="D358" s="204" t="s">
        <v>573</v>
      </c>
    </row>
    <row r="359" spans="1:4" ht="15" x14ac:dyDescent="0.2">
      <c r="A359" s="234">
        <v>9791036327346</v>
      </c>
      <c r="B359" s="200" t="s">
        <v>568</v>
      </c>
      <c r="C359" s="203">
        <v>0</v>
      </c>
      <c r="D359" s="204" t="s">
        <v>2915</v>
      </c>
    </row>
    <row r="360" spans="1:4" ht="15" x14ac:dyDescent="0.2">
      <c r="A360" s="234">
        <v>9791036327353</v>
      </c>
      <c r="B360" s="200" t="s">
        <v>568</v>
      </c>
      <c r="C360" s="203">
        <v>0</v>
      </c>
      <c r="D360" s="204" t="s">
        <v>2915</v>
      </c>
    </row>
    <row r="361" spans="1:4" ht="15" x14ac:dyDescent="0.2">
      <c r="A361" s="234">
        <v>9791036327360</v>
      </c>
      <c r="B361" s="200" t="s">
        <v>568</v>
      </c>
      <c r="C361" s="203">
        <v>0</v>
      </c>
      <c r="D361" s="204" t="s">
        <v>2915</v>
      </c>
    </row>
    <row r="362" spans="1:4" ht="15" x14ac:dyDescent="0.2">
      <c r="A362" s="234">
        <v>9791036327377</v>
      </c>
      <c r="B362" s="200" t="s">
        <v>568</v>
      </c>
      <c r="C362" s="203">
        <v>0</v>
      </c>
      <c r="D362" s="204" t="s">
        <v>2916</v>
      </c>
    </row>
    <row r="363" spans="1:4" ht="15" x14ac:dyDescent="0.2">
      <c r="A363" s="234">
        <v>9782227499348</v>
      </c>
      <c r="B363" s="200" t="s">
        <v>568</v>
      </c>
      <c r="C363" s="203">
        <v>182</v>
      </c>
      <c r="D363" s="204" t="s">
        <v>570</v>
      </c>
    </row>
    <row r="364" spans="1:4" ht="15" x14ac:dyDescent="0.2">
      <c r="A364" s="234">
        <v>9791036316272</v>
      </c>
      <c r="B364" s="200" t="s">
        <v>568</v>
      </c>
      <c r="C364" s="203">
        <v>695</v>
      </c>
      <c r="D364" s="204" t="s">
        <v>570</v>
      </c>
    </row>
    <row r="365" spans="1:4" ht="15" x14ac:dyDescent="0.2">
      <c r="A365" s="234">
        <v>9791036316265</v>
      </c>
      <c r="B365" s="200" t="s">
        <v>568</v>
      </c>
      <c r="C365" s="203">
        <v>0</v>
      </c>
      <c r="D365" s="204" t="s">
        <v>2917</v>
      </c>
    </row>
    <row r="366" spans="1:4" ht="15" x14ac:dyDescent="0.2">
      <c r="A366" s="234">
        <v>9782227495883</v>
      </c>
      <c r="B366" s="200" t="s">
        <v>568</v>
      </c>
      <c r="C366" s="203">
        <v>460</v>
      </c>
      <c r="D366" s="204" t="s">
        <v>570</v>
      </c>
    </row>
    <row r="367" spans="1:4" ht="15" x14ac:dyDescent="0.2">
      <c r="A367" s="234">
        <v>9782227495890</v>
      </c>
      <c r="B367" s="200" t="s">
        <v>568</v>
      </c>
      <c r="C367" s="203">
        <v>36</v>
      </c>
      <c r="D367" s="204" t="s">
        <v>569</v>
      </c>
    </row>
    <row r="368" spans="1:4" ht="15" x14ac:dyDescent="0.2">
      <c r="A368" s="234">
        <v>9791036309182</v>
      </c>
      <c r="B368" s="200" t="s">
        <v>568</v>
      </c>
      <c r="C368" s="203">
        <v>1556</v>
      </c>
      <c r="D368" s="204" t="s">
        <v>571</v>
      </c>
    </row>
    <row r="369" spans="1:4" ht="15" x14ac:dyDescent="0.2">
      <c r="A369" s="234">
        <v>9782227495913</v>
      </c>
      <c r="B369" s="200" t="s">
        <v>568</v>
      </c>
      <c r="C369" s="203">
        <v>75</v>
      </c>
      <c r="D369" s="204" t="s">
        <v>569</v>
      </c>
    </row>
    <row r="370" spans="1:4" ht="15" x14ac:dyDescent="0.2">
      <c r="A370" s="234">
        <v>9791027613212</v>
      </c>
      <c r="B370" s="200" t="s">
        <v>568</v>
      </c>
      <c r="C370" s="203">
        <v>0</v>
      </c>
      <c r="D370" s="204" t="s">
        <v>2917</v>
      </c>
    </row>
    <row r="371" spans="1:4" ht="15" x14ac:dyDescent="0.2">
      <c r="A371" s="234">
        <v>9791027613229</v>
      </c>
      <c r="B371" s="200" t="s">
        <v>568</v>
      </c>
      <c r="C371" s="203">
        <v>0</v>
      </c>
      <c r="D371" s="204" t="s">
        <v>2917</v>
      </c>
    </row>
    <row r="372" spans="1:4" ht="15" x14ac:dyDescent="0.2">
      <c r="A372" s="234">
        <v>9791036375309</v>
      </c>
      <c r="B372" s="200" t="s">
        <v>568</v>
      </c>
      <c r="C372" s="203">
        <v>0</v>
      </c>
      <c r="D372" s="204" t="s">
        <v>2917</v>
      </c>
    </row>
    <row r="373" spans="1:4" ht="15" x14ac:dyDescent="0.2">
      <c r="A373" s="234">
        <v>9791036375316</v>
      </c>
      <c r="B373" s="200" t="s">
        <v>568</v>
      </c>
      <c r="C373" s="203">
        <v>0</v>
      </c>
      <c r="D373" s="204" t="s">
        <v>2917</v>
      </c>
    </row>
    <row r="374" spans="1:4" ht="15" x14ac:dyDescent="0.2">
      <c r="A374" s="234">
        <v>9782227502857</v>
      </c>
      <c r="B374" s="200" t="s">
        <v>568</v>
      </c>
      <c r="C374" s="203">
        <v>0</v>
      </c>
      <c r="D374" s="204" t="s">
        <v>2917</v>
      </c>
    </row>
    <row r="375" spans="1:4" ht="15" x14ac:dyDescent="0.2">
      <c r="A375" s="234">
        <v>9791027613236</v>
      </c>
      <c r="B375" s="200" t="s">
        <v>568</v>
      </c>
      <c r="C375" s="203">
        <v>0</v>
      </c>
      <c r="D375" s="204" t="s">
        <v>2917</v>
      </c>
    </row>
    <row r="376" spans="1:4" ht="15" x14ac:dyDescent="0.2">
      <c r="A376" s="234">
        <v>9791036375347</v>
      </c>
      <c r="B376" s="200" t="s">
        <v>568</v>
      </c>
      <c r="C376" s="203">
        <v>0</v>
      </c>
      <c r="D376" s="204" t="s">
        <v>2917</v>
      </c>
    </row>
    <row r="377" spans="1:4" ht="15" x14ac:dyDescent="0.2">
      <c r="A377" s="234">
        <v>9791036316296</v>
      </c>
      <c r="B377" s="200" t="s">
        <v>568</v>
      </c>
      <c r="C377" s="203">
        <v>160</v>
      </c>
      <c r="D377" s="204" t="s">
        <v>570</v>
      </c>
    </row>
    <row r="378" spans="1:4" ht="15" x14ac:dyDescent="0.2">
      <c r="A378" s="234">
        <v>9791036344015</v>
      </c>
      <c r="B378" s="200" t="s">
        <v>568</v>
      </c>
      <c r="C378" s="203">
        <v>1594</v>
      </c>
      <c r="D378" s="204" t="s">
        <v>571</v>
      </c>
    </row>
    <row r="379" spans="1:4" ht="15" x14ac:dyDescent="0.2">
      <c r="A379" s="234">
        <v>9791036343995</v>
      </c>
      <c r="B379" s="200" t="s">
        <v>568</v>
      </c>
      <c r="C379" s="203">
        <v>0</v>
      </c>
      <c r="D379" s="204" t="s">
        <v>2917</v>
      </c>
    </row>
    <row r="380" spans="1:4" ht="15" x14ac:dyDescent="0.2">
      <c r="A380" s="234">
        <v>9791036344008</v>
      </c>
      <c r="B380" s="200" t="s">
        <v>568</v>
      </c>
      <c r="C380" s="203">
        <v>851</v>
      </c>
      <c r="D380" s="204" t="s">
        <v>570</v>
      </c>
    </row>
    <row r="381" spans="1:4" ht="15" x14ac:dyDescent="0.2">
      <c r="A381" s="234">
        <v>9791036344022</v>
      </c>
      <c r="B381" s="200" t="s">
        <v>568</v>
      </c>
      <c r="C381" s="203">
        <v>7368</v>
      </c>
      <c r="D381" s="204" t="s">
        <v>571</v>
      </c>
    </row>
    <row r="382" spans="1:4" ht="15" x14ac:dyDescent="0.2">
      <c r="A382" s="234">
        <v>9791036344039</v>
      </c>
      <c r="B382" s="200" t="s">
        <v>568</v>
      </c>
      <c r="C382" s="203">
        <v>0</v>
      </c>
      <c r="D382" s="204" t="s">
        <v>2917</v>
      </c>
    </row>
    <row r="383" spans="1:4" ht="15" x14ac:dyDescent="0.2">
      <c r="A383" s="234">
        <v>9791036344077</v>
      </c>
      <c r="B383" s="200" t="s">
        <v>568</v>
      </c>
      <c r="C383" s="203">
        <v>1821</v>
      </c>
      <c r="D383" s="204" t="s">
        <v>571</v>
      </c>
    </row>
    <row r="384" spans="1:4" ht="15" x14ac:dyDescent="0.2">
      <c r="A384" s="234">
        <v>9791027610792</v>
      </c>
      <c r="B384" s="200" t="s">
        <v>568</v>
      </c>
      <c r="C384" s="203">
        <v>1910</v>
      </c>
      <c r="D384" s="204" t="s">
        <v>571</v>
      </c>
    </row>
    <row r="385" spans="1:4" ht="15" x14ac:dyDescent="0.2">
      <c r="A385" s="234">
        <v>9791036344046</v>
      </c>
      <c r="B385" s="200" t="s">
        <v>568</v>
      </c>
      <c r="C385" s="203">
        <v>2874</v>
      </c>
      <c r="D385" s="204" t="s">
        <v>571</v>
      </c>
    </row>
    <row r="386" spans="1:4" ht="15" x14ac:dyDescent="0.2">
      <c r="A386" s="234">
        <v>9791036344053</v>
      </c>
      <c r="B386" s="200" t="s">
        <v>568</v>
      </c>
      <c r="C386" s="203">
        <v>2144</v>
      </c>
      <c r="D386" s="204" t="s">
        <v>571</v>
      </c>
    </row>
    <row r="387" spans="1:4" ht="15" x14ac:dyDescent="0.2">
      <c r="A387" s="234">
        <v>9791036344060</v>
      </c>
      <c r="B387" s="200" t="s">
        <v>568</v>
      </c>
      <c r="C387" s="203">
        <v>3912</v>
      </c>
      <c r="D387" s="204" t="s">
        <v>571</v>
      </c>
    </row>
    <row r="388" spans="1:4" ht="15" x14ac:dyDescent="0.2">
      <c r="A388" s="234">
        <v>9791036344084</v>
      </c>
      <c r="B388" s="200" t="s">
        <v>568</v>
      </c>
      <c r="C388" s="203">
        <v>1765</v>
      </c>
      <c r="D388" s="204" t="s">
        <v>571</v>
      </c>
    </row>
    <row r="389" spans="1:4" ht="15" x14ac:dyDescent="0.2">
      <c r="A389" s="234">
        <v>9791036344091</v>
      </c>
      <c r="B389" s="200" t="s">
        <v>568</v>
      </c>
      <c r="C389" s="203">
        <v>4419</v>
      </c>
      <c r="D389" s="204" t="s">
        <v>571</v>
      </c>
    </row>
    <row r="390" spans="1:4" ht="15" x14ac:dyDescent="0.2">
      <c r="A390" s="234">
        <v>9791036344107</v>
      </c>
      <c r="B390" s="200" t="s">
        <v>568</v>
      </c>
      <c r="C390" s="203">
        <v>291</v>
      </c>
      <c r="D390" s="204" t="s">
        <v>2921</v>
      </c>
    </row>
    <row r="391" spans="1:4" ht="15" x14ac:dyDescent="0.2">
      <c r="A391" s="234">
        <v>9791036344114</v>
      </c>
      <c r="B391" s="200" t="s">
        <v>568</v>
      </c>
      <c r="C391" s="203">
        <v>4871</v>
      </c>
      <c r="D391" s="204" t="s">
        <v>571</v>
      </c>
    </row>
    <row r="392" spans="1:4" ht="15" x14ac:dyDescent="0.2">
      <c r="A392" s="234">
        <v>9791027610730</v>
      </c>
      <c r="B392" s="200" t="s">
        <v>568</v>
      </c>
      <c r="C392" s="203">
        <v>4885</v>
      </c>
      <c r="D392" s="204" t="s">
        <v>571</v>
      </c>
    </row>
    <row r="393" spans="1:4" ht="15" x14ac:dyDescent="0.2">
      <c r="A393" s="234">
        <v>9791027610754</v>
      </c>
      <c r="B393" s="200" t="s">
        <v>568</v>
      </c>
      <c r="C393" s="203">
        <v>2081</v>
      </c>
      <c r="D393" s="204" t="s">
        <v>571</v>
      </c>
    </row>
    <row r="394" spans="1:4" ht="15" x14ac:dyDescent="0.2">
      <c r="A394" s="234">
        <v>9791027610761</v>
      </c>
      <c r="B394" s="200" t="s">
        <v>568</v>
      </c>
      <c r="C394" s="203">
        <v>1750</v>
      </c>
      <c r="D394" s="204" t="s">
        <v>571</v>
      </c>
    </row>
    <row r="395" spans="1:4" ht="15" x14ac:dyDescent="0.2">
      <c r="A395" s="234">
        <v>9791027610778</v>
      </c>
      <c r="B395" s="200" t="s">
        <v>568</v>
      </c>
      <c r="C395" s="203">
        <v>0</v>
      </c>
      <c r="D395" s="204" t="s">
        <v>2917</v>
      </c>
    </row>
    <row r="396" spans="1:4" ht="15" x14ac:dyDescent="0.2">
      <c r="A396" s="234">
        <v>9791027610785</v>
      </c>
      <c r="B396" s="200" t="s">
        <v>568</v>
      </c>
      <c r="C396" s="203">
        <v>3018</v>
      </c>
      <c r="D396" s="204" t="s">
        <v>571</v>
      </c>
    </row>
    <row r="397" spans="1:4" ht="15" x14ac:dyDescent="0.2">
      <c r="A397" s="234">
        <v>9791027610808</v>
      </c>
      <c r="B397" s="200" t="s">
        <v>568</v>
      </c>
      <c r="C397" s="203">
        <v>3429</v>
      </c>
      <c r="D397" s="204" t="s">
        <v>571</v>
      </c>
    </row>
    <row r="398" spans="1:4" ht="15" x14ac:dyDescent="0.2">
      <c r="A398" s="234">
        <v>9791027610815</v>
      </c>
      <c r="B398" s="200" t="s">
        <v>568</v>
      </c>
      <c r="C398" s="203">
        <v>2630</v>
      </c>
      <c r="D398" s="204" t="s">
        <v>571</v>
      </c>
    </row>
    <row r="399" spans="1:4" ht="15" x14ac:dyDescent="0.2">
      <c r="A399" s="234">
        <v>9791036327209</v>
      </c>
      <c r="B399" s="200" t="s">
        <v>568</v>
      </c>
      <c r="C399" s="203">
        <v>354</v>
      </c>
      <c r="D399" s="204" t="s">
        <v>570</v>
      </c>
    </row>
    <row r="400" spans="1:4" ht="15" x14ac:dyDescent="0.2">
      <c r="A400" s="234">
        <v>9791027609796</v>
      </c>
      <c r="B400" s="200" t="s">
        <v>568</v>
      </c>
      <c r="C400" s="203">
        <v>1797</v>
      </c>
      <c r="D400" s="204" t="s">
        <v>571</v>
      </c>
    </row>
    <row r="401" spans="1:4" ht="15" x14ac:dyDescent="0.2">
      <c r="A401" s="234">
        <v>9791027609802</v>
      </c>
      <c r="B401" s="200" t="s">
        <v>568</v>
      </c>
      <c r="C401" s="203">
        <v>2646</v>
      </c>
      <c r="D401" s="204" t="s">
        <v>571</v>
      </c>
    </row>
    <row r="402" spans="1:4" ht="15" x14ac:dyDescent="0.2">
      <c r="A402" s="234">
        <v>9791027609819</v>
      </c>
      <c r="B402" s="200" t="s">
        <v>568</v>
      </c>
      <c r="C402" s="203">
        <v>3515</v>
      </c>
      <c r="D402" s="204" t="s">
        <v>571</v>
      </c>
    </row>
    <row r="403" spans="1:4" ht="15" x14ac:dyDescent="0.2">
      <c r="A403" s="234">
        <v>9782227497979</v>
      </c>
      <c r="B403" s="200" t="s">
        <v>568</v>
      </c>
      <c r="C403" s="203">
        <v>59</v>
      </c>
      <c r="D403" s="204" t="s">
        <v>569</v>
      </c>
    </row>
    <row r="404" spans="1:4" ht="15" x14ac:dyDescent="0.2">
      <c r="A404" s="234">
        <v>9791036344121</v>
      </c>
      <c r="B404" s="200" t="s">
        <v>568</v>
      </c>
      <c r="C404" s="203">
        <v>1221</v>
      </c>
      <c r="D404" s="204" t="s">
        <v>571</v>
      </c>
    </row>
    <row r="405" spans="1:4" ht="15" x14ac:dyDescent="0.2">
      <c r="A405" s="234">
        <v>9791036344138</v>
      </c>
      <c r="B405" s="200" t="s">
        <v>568</v>
      </c>
      <c r="C405" s="203">
        <v>1749</v>
      </c>
      <c r="D405" s="204" t="s">
        <v>571</v>
      </c>
    </row>
    <row r="406" spans="1:4" ht="15" x14ac:dyDescent="0.2">
      <c r="A406" s="234">
        <v>9791036344145</v>
      </c>
      <c r="B406" s="200" t="s">
        <v>568</v>
      </c>
      <c r="C406" s="203">
        <v>1820</v>
      </c>
      <c r="D406" s="204" t="s">
        <v>571</v>
      </c>
    </row>
    <row r="407" spans="1:4" ht="15" x14ac:dyDescent="0.2">
      <c r="A407" s="234">
        <v>9791036344152</v>
      </c>
      <c r="B407" s="200" t="s">
        <v>568</v>
      </c>
      <c r="C407" s="203">
        <v>1127</v>
      </c>
      <c r="D407" s="204" t="s">
        <v>571</v>
      </c>
    </row>
    <row r="408" spans="1:4" ht="15" x14ac:dyDescent="0.2">
      <c r="A408" s="234">
        <v>9791036344169</v>
      </c>
      <c r="B408" s="200" t="s">
        <v>568</v>
      </c>
      <c r="C408" s="203">
        <v>1739</v>
      </c>
      <c r="D408" s="204" t="s">
        <v>571</v>
      </c>
    </row>
    <row r="409" spans="1:4" ht="15" x14ac:dyDescent="0.2">
      <c r="A409" s="234">
        <v>9791036344213</v>
      </c>
      <c r="B409" s="200" t="s">
        <v>568</v>
      </c>
      <c r="C409" s="203">
        <v>2730</v>
      </c>
      <c r="D409" s="204" t="s">
        <v>571</v>
      </c>
    </row>
    <row r="410" spans="1:4" ht="15" x14ac:dyDescent="0.2">
      <c r="A410" s="234">
        <v>9791036344220</v>
      </c>
      <c r="B410" s="200" t="s">
        <v>568</v>
      </c>
      <c r="C410" s="203">
        <v>751</v>
      </c>
      <c r="D410" s="204" t="s">
        <v>570</v>
      </c>
    </row>
    <row r="411" spans="1:4" ht="15" x14ac:dyDescent="0.2">
      <c r="A411" s="234">
        <v>9791036344237</v>
      </c>
      <c r="B411" s="200" t="s">
        <v>568</v>
      </c>
      <c r="C411" s="203">
        <v>26</v>
      </c>
      <c r="D411" s="204" t="s">
        <v>569</v>
      </c>
    </row>
    <row r="412" spans="1:4" ht="15" x14ac:dyDescent="0.2">
      <c r="A412" s="234">
        <v>9791036344244</v>
      </c>
      <c r="B412" s="200" t="s">
        <v>568</v>
      </c>
      <c r="C412" s="203">
        <v>1392</v>
      </c>
      <c r="D412" s="204" t="s">
        <v>571</v>
      </c>
    </row>
    <row r="413" spans="1:4" ht="15" x14ac:dyDescent="0.2">
      <c r="A413" s="234">
        <v>9791036328008</v>
      </c>
      <c r="B413" s="200" t="s">
        <v>568</v>
      </c>
      <c r="C413" s="203">
        <v>1930</v>
      </c>
      <c r="D413" s="204" t="s">
        <v>571</v>
      </c>
    </row>
    <row r="414" spans="1:4" ht="15" x14ac:dyDescent="0.2">
      <c r="A414" s="234">
        <v>9791036328015</v>
      </c>
      <c r="B414" s="200" t="s">
        <v>568</v>
      </c>
      <c r="C414" s="203">
        <v>0</v>
      </c>
      <c r="D414" s="204" t="s">
        <v>2916</v>
      </c>
    </row>
    <row r="415" spans="1:4" ht="15" x14ac:dyDescent="0.2">
      <c r="A415" s="234">
        <v>9791036328022</v>
      </c>
      <c r="B415" s="200" t="s">
        <v>568</v>
      </c>
      <c r="C415" s="203">
        <v>1923</v>
      </c>
      <c r="D415" s="204" t="s">
        <v>571</v>
      </c>
    </row>
    <row r="416" spans="1:4" ht="15" x14ac:dyDescent="0.2">
      <c r="A416" s="234">
        <v>9791036328039</v>
      </c>
      <c r="B416" s="200" t="s">
        <v>568</v>
      </c>
      <c r="C416" s="203">
        <v>1809</v>
      </c>
      <c r="D416" s="204" t="s">
        <v>571</v>
      </c>
    </row>
    <row r="417" spans="1:4" ht="15" x14ac:dyDescent="0.2">
      <c r="A417" s="234">
        <v>9791036328046</v>
      </c>
      <c r="B417" s="200" t="s">
        <v>568</v>
      </c>
      <c r="C417" s="203">
        <v>2169</v>
      </c>
      <c r="D417" s="204" t="s">
        <v>571</v>
      </c>
    </row>
    <row r="418" spans="1:4" ht="15" x14ac:dyDescent="0.2">
      <c r="A418" s="234">
        <v>9791036328053</v>
      </c>
      <c r="B418" s="200" t="s">
        <v>568</v>
      </c>
      <c r="C418" s="203">
        <v>0</v>
      </c>
      <c r="D418" s="204" t="s">
        <v>2916</v>
      </c>
    </row>
    <row r="419" spans="1:4" ht="15" x14ac:dyDescent="0.2">
      <c r="A419" s="234">
        <v>9791036328060</v>
      </c>
      <c r="B419" s="200" t="s">
        <v>568</v>
      </c>
      <c r="C419" s="203">
        <v>0</v>
      </c>
      <c r="D419" s="204" t="s">
        <v>2916</v>
      </c>
    </row>
    <row r="420" spans="1:4" ht="15" x14ac:dyDescent="0.2">
      <c r="A420" s="234">
        <v>9791036328077</v>
      </c>
      <c r="B420" s="200" t="s">
        <v>568</v>
      </c>
      <c r="C420" s="203">
        <v>2759</v>
      </c>
      <c r="D420" s="204" t="s">
        <v>571</v>
      </c>
    </row>
    <row r="421" spans="1:4" ht="15" x14ac:dyDescent="0.2">
      <c r="A421" s="234">
        <v>9791036328084</v>
      </c>
      <c r="B421" s="200" t="s">
        <v>568</v>
      </c>
      <c r="C421" s="203">
        <v>1996</v>
      </c>
      <c r="D421" s="204" t="s">
        <v>571</v>
      </c>
    </row>
    <row r="422" spans="1:4" ht="15" x14ac:dyDescent="0.2">
      <c r="A422" s="234">
        <v>9791036328091</v>
      </c>
      <c r="B422" s="200" t="s">
        <v>568</v>
      </c>
      <c r="C422" s="203">
        <v>0</v>
      </c>
      <c r="D422" s="204" t="s">
        <v>2916</v>
      </c>
    </row>
    <row r="423" spans="1:4" ht="15" x14ac:dyDescent="0.2">
      <c r="A423" s="234">
        <v>9791036328107</v>
      </c>
      <c r="B423" s="200" t="s">
        <v>568</v>
      </c>
      <c r="C423" s="203">
        <v>591</v>
      </c>
      <c r="D423" s="204" t="s">
        <v>570</v>
      </c>
    </row>
    <row r="424" spans="1:4" ht="15" x14ac:dyDescent="0.2">
      <c r="A424" s="234">
        <v>9791036328114</v>
      </c>
      <c r="B424" s="200" t="s">
        <v>568</v>
      </c>
      <c r="C424" s="203">
        <v>363</v>
      </c>
      <c r="D424" s="204" t="s">
        <v>570</v>
      </c>
    </row>
    <row r="425" spans="1:4" ht="15" x14ac:dyDescent="0.2">
      <c r="A425" s="234">
        <v>9791036328121</v>
      </c>
      <c r="B425" s="200" t="s">
        <v>568</v>
      </c>
      <c r="C425" s="203">
        <v>0</v>
      </c>
      <c r="D425" s="204" t="s">
        <v>2916</v>
      </c>
    </row>
    <row r="426" spans="1:4" ht="15" x14ac:dyDescent="0.2">
      <c r="A426" s="234">
        <v>9782227499362</v>
      </c>
      <c r="B426" s="200" t="s">
        <v>568</v>
      </c>
      <c r="C426" s="203">
        <v>530</v>
      </c>
      <c r="D426" s="204" t="s">
        <v>570</v>
      </c>
    </row>
    <row r="427" spans="1:4" ht="15" x14ac:dyDescent="0.2">
      <c r="A427" s="234">
        <v>9782227499379</v>
      </c>
      <c r="B427" s="200" t="s">
        <v>568</v>
      </c>
      <c r="C427" s="203">
        <v>114</v>
      </c>
      <c r="D427" s="204" t="s">
        <v>570</v>
      </c>
    </row>
    <row r="428" spans="1:4" ht="15" x14ac:dyDescent="0.2">
      <c r="A428" s="234">
        <v>9782227497986</v>
      </c>
      <c r="B428" s="200" t="s">
        <v>568</v>
      </c>
      <c r="C428" s="203">
        <v>90</v>
      </c>
      <c r="D428" s="204" t="s">
        <v>569</v>
      </c>
    </row>
    <row r="429" spans="1:4" ht="15" x14ac:dyDescent="0.2">
      <c r="A429" s="234">
        <v>9791036316371</v>
      </c>
      <c r="B429" s="200" t="s">
        <v>568</v>
      </c>
      <c r="C429" s="203">
        <v>0</v>
      </c>
      <c r="D429" s="204" t="s">
        <v>2915</v>
      </c>
    </row>
    <row r="430" spans="1:4" ht="15" x14ac:dyDescent="0.2">
      <c r="A430" s="234">
        <v>9791036316388</v>
      </c>
      <c r="B430" s="200" t="s">
        <v>568</v>
      </c>
      <c r="C430" s="203">
        <v>1868</v>
      </c>
      <c r="D430" s="204" t="s">
        <v>571</v>
      </c>
    </row>
    <row r="431" spans="1:4" ht="15" x14ac:dyDescent="0.2">
      <c r="A431" s="234">
        <v>9782227497993</v>
      </c>
      <c r="B431" s="200" t="s">
        <v>568</v>
      </c>
      <c r="C431" s="203">
        <v>2018</v>
      </c>
      <c r="D431" s="204" t="s">
        <v>571</v>
      </c>
    </row>
    <row r="432" spans="1:4" ht="15" x14ac:dyDescent="0.2">
      <c r="A432" s="234">
        <v>9782747098939</v>
      </c>
      <c r="B432" s="200" t="s">
        <v>568</v>
      </c>
      <c r="C432" s="203">
        <v>0</v>
      </c>
      <c r="D432" s="204" t="s">
        <v>2916</v>
      </c>
    </row>
    <row r="433" spans="1:4" ht="15" x14ac:dyDescent="0.2">
      <c r="A433" s="234">
        <v>9782747098946</v>
      </c>
      <c r="B433" s="200" t="s">
        <v>568</v>
      </c>
      <c r="C433" s="203">
        <v>0</v>
      </c>
      <c r="D433" s="204" t="s">
        <v>2916</v>
      </c>
    </row>
    <row r="434" spans="1:4" ht="15" x14ac:dyDescent="0.2">
      <c r="A434" s="234">
        <v>9782747098953</v>
      </c>
      <c r="B434" s="200" t="s">
        <v>568</v>
      </c>
      <c r="C434" s="203">
        <v>0</v>
      </c>
      <c r="D434" s="204" t="s">
        <v>2916</v>
      </c>
    </row>
    <row r="435" spans="1:4" ht="15" x14ac:dyDescent="0.2">
      <c r="A435" s="234">
        <v>9782747098984</v>
      </c>
      <c r="B435" s="200" t="s">
        <v>568</v>
      </c>
      <c r="C435" s="203">
        <v>0</v>
      </c>
      <c r="D435" s="204" t="s">
        <v>2916</v>
      </c>
    </row>
    <row r="436" spans="1:4" ht="15" x14ac:dyDescent="0.2">
      <c r="A436" s="234">
        <v>9782747098991</v>
      </c>
      <c r="B436" s="200" t="s">
        <v>568</v>
      </c>
      <c r="C436" s="203">
        <v>0</v>
      </c>
      <c r="D436" s="204" t="s">
        <v>2916</v>
      </c>
    </row>
    <row r="437" spans="1:4" ht="15" x14ac:dyDescent="0.2">
      <c r="A437" s="234">
        <v>9782747099011</v>
      </c>
      <c r="B437" s="200" t="s">
        <v>568</v>
      </c>
      <c r="C437" s="203">
        <v>0</v>
      </c>
      <c r="D437" s="204" t="s">
        <v>2916</v>
      </c>
    </row>
    <row r="438" spans="1:4" ht="15" x14ac:dyDescent="0.2">
      <c r="A438" s="234">
        <v>9782747099028</v>
      </c>
      <c r="B438" s="200" t="s">
        <v>568</v>
      </c>
      <c r="C438" s="203">
        <v>220</v>
      </c>
      <c r="D438" s="204" t="s">
        <v>570</v>
      </c>
    </row>
    <row r="439" spans="1:4" ht="15" x14ac:dyDescent="0.2">
      <c r="A439" s="234">
        <v>9782747099042</v>
      </c>
      <c r="B439" s="200" t="s">
        <v>568</v>
      </c>
      <c r="C439" s="203">
        <v>153</v>
      </c>
      <c r="D439" s="204" t="s">
        <v>570</v>
      </c>
    </row>
    <row r="440" spans="1:4" ht="15" x14ac:dyDescent="0.2">
      <c r="A440" s="234">
        <v>9791036344251</v>
      </c>
      <c r="B440" s="200" t="s">
        <v>568</v>
      </c>
      <c r="C440" s="203">
        <v>146</v>
      </c>
      <c r="D440" s="204" t="s">
        <v>570</v>
      </c>
    </row>
    <row r="441" spans="1:4" ht="15" x14ac:dyDescent="0.2">
      <c r="A441" s="234">
        <v>9791036344268</v>
      </c>
      <c r="B441" s="200" t="s">
        <v>568</v>
      </c>
      <c r="C441" s="203">
        <v>4274</v>
      </c>
      <c r="D441" s="204" t="s">
        <v>571</v>
      </c>
    </row>
    <row r="442" spans="1:4" ht="15" x14ac:dyDescent="0.2">
      <c r="A442" s="234">
        <v>9791036344275</v>
      </c>
      <c r="B442" s="200" t="s">
        <v>568</v>
      </c>
      <c r="C442" s="203">
        <v>29</v>
      </c>
      <c r="D442" s="204" t="s">
        <v>569</v>
      </c>
    </row>
    <row r="443" spans="1:4" ht="15" x14ac:dyDescent="0.2">
      <c r="A443" s="234">
        <v>9791036344282</v>
      </c>
      <c r="B443" s="200" t="s">
        <v>568</v>
      </c>
      <c r="C443" s="203">
        <v>2697</v>
      </c>
      <c r="D443" s="204" t="s">
        <v>571</v>
      </c>
    </row>
    <row r="444" spans="1:4" ht="15" x14ac:dyDescent="0.2">
      <c r="A444" s="234">
        <v>9791036344299</v>
      </c>
      <c r="B444" s="200" t="s">
        <v>568</v>
      </c>
      <c r="C444" s="203">
        <v>1727</v>
      </c>
      <c r="D444" s="204" t="s">
        <v>571</v>
      </c>
    </row>
    <row r="445" spans="1:4" ht="15" x14ac:dyDescent="0.2">
      <c r="A445" s="234">
        <v>9791036344305</v>
      </c>
      <c r="B445" s="200" t="s">
        <v>568</v>
      </c>
      <c r="C445" s="203">
        <v>619</v>
      </c>
      <c r="D445" s="204" t="s">
        <v>570</v>
      </c>
    </row>
    <row r="446" spans="1:4" ht="15" x14ac:dyDescent="0.2">
      <c r="A446" s="234">
        <v>9791036344312</v>
      </c>
      <c r="B446" s="200" t="s">
        <v>568</v>
      </c>
      <c r="C446" s="203">
        <v>0</v>
      </c>
      <c r="D446" s="204" t="s">
        <v>2915</v>
      </c>
    </row>
    <row r="447" spans="1:4" ht="15" x14ac:dyDescent="0.2">
      <c r="A447" s="234">
        <v>9791027610846</v>
      </c>
      <c r="B447" s="200" t="s">
        <v>568</v>
      </c>
      <c r="C447" s="203">
        <v>0</v>
      </c>
      <c r="D447" s="204" t="s">
        <v>2917</v>
      </c>
    </row>
    <row r="448" spans="1:4" ht="15" x14ac:dyDescent="0.2">
      <c r="A448" s="234">
        <v>9791027610853</v>
      </c>
      <c r="B448" s="200" t="s">
        <v>568</v>
      </c>
      <c r="C448" s="203">
        <v>3383</v>
      </c>
      <c r="D448" s="204" t="s">
        <v>571</v>
      </c>
    </row>
    <row r="449" spans="1:4" ht="15" x14ac:dyDescent="0.2">
      <c r="A449" s="234">
        <v>9782227498006</v>
      </c>
      <c r="B449" s="200" t="s">
        <v>568</v>
      </c>
      <c r="C449" s="203">
        <v>41</v>
      </c>
      <c r="D449" s="204" t="s">
        <v>569</v>
      </c>
    </row>
    <row r="450" spans="1:4" ht="15" x14ac:dyDescent="0.2">
      <c r="A450" s="234">
        <v>9791036316487</v>
      </c>
      <c r="B450" s="200" t="s">
        <v>568</v>
      </c>
      <c r="C450" s="203">
        <v>0</v>
      </c>
      <c r="D450" s="204" t="s">
        <v>2916</v>
      </c>
    </row>
    <row r="451" spans="1:4" ht="15" x14ac:dyDescent="0.2">
      <c r="A451" s="234">
        <v>9791036316500</v>
      </c>
      <c r="B451" s="200" t="s">
        <v>568</v>
      </c>
      <c r="C451" s="203">
        <v>153</v>
      </c>
      <c r="D451" s="204" t="s">
        <v>570</v>
      </c>
    </row>
    <row r="452" spans="1:4" ht="15" x14ac:dyDescent="0.2">
      <c r="A452" s="234">
        <v>9791036316517</v>
      </c>
      <c r="B452" s="200" t="s">
        <v>568</v>
      </c>
      <c r="C452" s="203">
        <v>0</v>
      </c>
      <c r="D452" s="204" t="s">
        <v>2917</v>
      </c>
    </row>
    <row r="453" spans="1:4" ht="15" x14ac:dyDescent="0.2">
      <c r="A453" s="234">
        <v>9791036316524</v>
      </c>
      <c r="B453" s="200" t="s">
        <v>568</v>
      </c>
      <c r="C453" s="203">
        <v>1076</v>
      </c>
      <c r="D453" s="204" t="s">
        <v>571</v>
      </c>
    </row>
    <row r="454" spans="1:4" ht="15" x14ac:dyDescent="0.2">
      <c r="A454" s="234">
        <v>9791036316463</v>
      </c>
      <c r="B454" s="200" t="s">
        <v>568</v>
      </c>
      <c r="C454" s="203">
        <v>1505</v>
      </c>
      <c r="D454" s="204" t="s">
        <v>571</v>
      </c>
    </row>
    <row r="455" spans="1:4" ht="15" x14ac:dyDescent="0.2">
      <c r="A455" s="234">
        <v>9791036316531</v>
      </c>
      <c r="B455" s="200" t="s">
        <v>568</v>
      </c>
      <c r="C455" s="203">
        <v>1530</v>
      </c>
      <c r="D455" s="204" t="s">
        <v>571</v>
      </c>
    </row>
    <row r="456" spans="1:4" ht="15" x14ac:dyDescent="0.2">
      <c r="A456" s="234">
        <v>9791036316432</v>
      </c>
      <c r="B456" s="200" t="s">
        <v>568</v>
      </c>
      <c r="C456" s="203">
        <v>1412</v>
      </c>
      <c r="D456" s="204" t="s">
        <v>571</v>
      </c>
    </row>
    <row r="457" spans="1:4" ht="15" x14ac:dyDescent="0.2">
      <c r="A457" s="234">
        <v>9791036316418</v>
      </c>
      <c r="B457" s="200" t="s">
        <v>568</v>
      </c>
      <c r="C457" s="203">
        <v>961</v>
      </c>
      <c r="D457" s="204" t="s">
        <v>570</v>
      </c>
    </row>
    <row r="458" spans="1:4" ht="15" x14ac:dyDescent="0.2">
      <c r="A458" s="234">
        <v>9791036316425</v>
      </c>
      <c r="B458" s="200" t="s">
        <v>568</v>
      </c>
      <c r="C458" s="203">
        <v>2066</v>
      </c>
      <c r="D458" s="204" t="s">
        <v>571</v>
      </c>
    </row>
    <row r="459" spans="1:4" ht="15" x14ac:dyDescent="0.2">
      <c r="A459" s="234">
        <v>9791036316449</v>
      </c>
      <c r="B459" s="200" t="s">
        <v>568</v>
      </c>
      <c r="C459" s="203">
        <v>775</v>
      </c>
      <c r="D459" s="204" t="s">
        <v>570</v>
      </c>
    </row>
    <row r="460" spans="1:4" ht="15" x14ac:dyDescent="0.2">
      <c r="A460" s="234">
        <v>9782408036805</v>
      </c>
      <c r="B460" s="200" t="s">
        <v>568</v>
      </c>
      <c r="C460" s="203">
        <v>1622</v>
      </c>
      <c r="D460" s="204" t="s">
        <v>571</v>
      </c>
    </row>
    <row r="461" spans="1:4" ht="15" x14ac:dyDescent="0.2">
      <c r="A461" s="234">
        <v>9782227501843</v>
      </c>
      <c r="B461" s="200" t="s">
        <v>568</v>
      </c>
      <c r="C461" s="203">
        <v>0</v>
      </c>
      <c r="D461" s="204" t="s">
        <v>2917</v>
      </c>
    </row>
    <row r="462" spans="1:4" ht="15" x14ac:dyDescent="0.2">
      <c r="A462" s="234">
        <v>9791036365157</v>
      </c>
      <c r="B462" s="200" t="s">
        <v>568</v>
      </c>
      <c r="C462" s="203">
        <v>1926</v>
      </c>
      <c r="D462" s="204" t="s">
        <v>571</v>
      </c>
    </row>
    <row r="463" spans="1:4" ht="15" x14ac:dyDescent="0.2">
      <c r="A463" s="234">
        <v>9791036365164</v>
      </c>
      <c r="B463" s="200" t="s">
        <v>568</v>
      </c>
      <c r="C463" s="203">
        <v>0</v>
      </c>
      <c r="D463" s="204" t="s">
        <v>2917</v>
      </c>
    </row>
    <row r="464" spans="1:4" ht="15" x14ac:dyDescent="0.2">
      <c r="A464" s="234">
        <v>9791036365171</v>
      </c>
      <c r="B464" s="200" t="s">
        <v>568</v>
      </c>
      <c r="C464" s="203">
        <v>0</v>
      </c>
      <c r="D464" s="204" t="s">
        <v>2917</v>
      </c>
    </row>
    <row r="465" spans="1:4" ht="15" x14ac:dyDescent="0.2">
      <c r="A465" s="234">
        <v>9791036365188</v>
      </c>
      <c r="B465" s="200" t="s">
        <v>568</v>
      </c>
      <c r="C465" s="203">
        <v>0</v>
      </c>
      <c r="D465" s="204" t="s">
        <v>2917</v>
      </c>
    </row>
    <row r="466" spans="1:4" ht="15" x14ac:dyDescent="0.2">
      <c r="A466" s="234">
        <v>9791036365195</v>
      </c>
      <c r="B466" s="200" t="s">
        <v>568</v>
      </c>
      <c r="C466" s="203">
        <v>0</v>
      </c>
      <c r="D466" s="204" t="s">
        <v>2917</v>
      </c>
    </row>
    <row r="467" spans="1:4" ht="15" x14ac:dyDescent="0.2">
      <c r="A467" s="234">
        <v>9791036365201</v>
      </c>
      <c r="B467" s="200" t="s">
        <v>568</v>
      </c>
      <c r="C467" s="203">
        <v>4684</v>
      </c>
      <c r="D467" s="204" t="s">
        <v>571</v>
      </c>
    </row>
    <row r="468" spans="1:4" ht="15" x14ac:dyDescent="0.2">
      <c r="A468" s="234">
        <v>9791027612284</v>
      </c>
      <c r="B468" s="200" t="s">
        <v>568</v>
      </c>
      <c r="C468" s="203">
        <v>0</v>
      </c>
      <c r="D468" s="204" t="s">
        <v>2917</v>
      </c>
    </row>
    <row r="469" spans="1:4" ht="15" x14ac:dyDescent="0.2">
      <c r="A469" s="234">
        <v>9791036356292</v>
      </c>
      <c r="B469" s="200" t="s">
        <v>568</v>
      </c>
      <c r="C469" s="203">
        <v>0</v>
      </c>
      <c r="D469" s="204" t="s">
        <v>2917</v>
      </c>
    </row>
    <row r="470" spans="1:4" ht="15" x14ac:dyDescent="0.2">
      <c r="A470" s="234">
        <v>9791027611553</v>
      </c>
      <c r="B470" s="200" t="s">
        <v>568</v>
      </c>
      <c r="C470" s="203">
        <v>3674</v>
      </c>
      <c r="D470" s="204" t="s">
        <v>571</v>
      </c>
    </row>
    <row r="471" spans="1:4" ht="15" x14ac:dyDescent="0.2">
      <c r="A471" s="234">
        <v>9791027611560</v>
      </c>
      <c r="B471" s="200" t="s">
        <v>568</v>
      </c>
      <c r="C471" s="203">
        <v>0</v>
      </c>
      <c r="D471" s="204" t="s">
        <v>2917</v>
      </c>
    </row>
    <row r="472" spans="1:4" ht="15" x14ac:dyDescent="0.2">
      <c r="A472" s="234">
        <v>9791027611577</v>
      </c>
      <c r="B472" s="200" t="s">
        <v>568</v>
      </c>
      <c r="C472" s="203">
        <v>0</v>
      </c>
      <c r="D472" s="204" t="s">
        <v>2917</v>
      </c>
    </row>
    <row r="473" spans="1:4" ht="15" x14ac:dyDescent="0.2">
      <c r="A473" s="234">
        <v>9791027611584</v>
      </c>
      <c r="B473" s="200" t="s">
        <v>568</v>
      </c>
      <c r="C473" s="203">
        <v>4092</v>
      </c>
      <c r="D473" s="204" t="s">
        <v>571</v>
      </c>
    </row>
    <row r="474" spans="1:4" ht="15" x14ac:dyDescent="0.2">
      <c r="A474" s="234">
        <v>9791027611591</v>
      </c>
      <c r="B474" s="200" t="s">
        <v>568</v>
      </c>
      <c r="C474" s="203">
        <v>0</v>
      </c>
      <c r="D474" s="204" t="s">
        <v>2917</v>
      </c>
    </row>
    <row r="475" spans="1:4" ht="15" x14ac:dyDescent="0.2">
      <c r="A475" s="234">
        <v>9791027611607</v>
      </c>
      <c r="B475" s="200" t="s">
        <v>568</v>
      </c>
      <c r="C475" s="203">
        <v>2465</v>
      </c>
      <c r="D475" s="204" t="s">
        <v>571</v>
      </c>
    </row>
    <row r="476" spans="1:4" ht="15" x14ac:dyDescent="0.2">
      <c r="A476" s="234">
        <v>9791027611614</v>
      </c>
      <c r="B476" s="200" t="s">
        <v>568</v>
      </c>
      <c r="C476" s="203">
        <v>0</v>
      </c>
      <c r="D476" s="204" t="s">
        <v>2917</v>
      </c>
    </row>
    <row r="477" spans="1:4" ht="15" x14ac:dyDescent="0.2">
      <c r="A477" s="234">
        <v>9791027611621</v>
      </c>
      <c r="B477" s="200" t="s">
        <v>568</v>
      </c>
      <c r="C477" s="203">
        <v>2488</v>
      </c>
      <c r="D477" s="204" t="s">
        <v>571</v>
      </c>
    </row>
    <row r="478" spans="1:4" ht="15" x14ac:dyDescent="0.2">
      <c r="A478" s="234">
        <v>9791027611638</v>
      </c>
      <c r="B478" s="200" t="s">
        <v>568</v>
      </c>
      <c r="C478" s="203">
        <v>0</v>
      </c>
      <c r="D478" s="204" t="s">
        <v>2917</v>
      </c>
    </row>
    <row r="479" spans="1:4" ht="15" x14ac:dyDescent="0.2">
      <c r="A479" s="234">
        <v>9791027611645</v>
      </c>
      <c r="B479" s="200" t="s">
        <v>568</v>
      </c>
      <c r="C479" s="203">
        <v>1930</v>
      </c>
      <c r="D479" s="204" t="s">
        <v>571</v>
      </c>
    </row>
    <row r="480" spans="1:4" ht="15" x14ac:dyDescent="0.2">
      <c r="A480" s="234">
        <v>9791027611652</v>
      </c>
      <c r="B480" s="200" t="s">
        <v>568</v>
      </c>
      <c r="C480" s="203">
        <v>2107</v>
      </c>
      <c r="D480" s="204" t="s">
        <v>571</v>
      </c>
    </row>
    <row r="481" spans="1:4" ht="15" x14ac:dyDescent="0.2">
      <c r="A481" s="234">
        <v>9791027611669</v>
      </c>
      <c r="B481" s="200" t="s">
        <v>568</v>
      </c>
      <c r="C481" s="203">
        <v>1750</v>
      </c>
      <c r="D481" s="204" t="s">
        <v>571</v>
      </c>
    </row>
    <row r="482" spans="1:4" ht="15" x14ac:dyDescent="0.2">
      <c r="A482" s="234">
        <v>9791027611676</v>
      </c>
      <c r="B482" s="200" t="s">
        <v>568</v>
      </c>
      <c r="C482" s="203">
        <v>0</v>
      </c>
      <c r="D482" s="204" t="s">
        <v>2917</v>
      </c>
    </row>
    <row r="483" spans="1:4" ht="15" x14ac:dyDescent="0.2">
      <c r="A483" s="234">
        <v>9791027611683</v>
      </c>
      <c r="B483" s="200" t="s">
        <v>568</v>
      </c>
      <c r="C483" s="203">
        <v>1933</v>
      </c>
      <c r="D483" s="204" t="s">
        <v>571</v>
      </c>
    </row>
    <row r="484" spans="1:4" ht="15" x14ac:dyDescent="0.2">
      <c r="A484" s="234">
        <v>9791027611690</v>
      </c>
      <c r="B484" s="200" t="s">
        <v>568</v>
      </c>
      <c r="C484" s="203">
        <v>2247</v>
      </c>
      <c r="D484" s="204" t="s">
        <v>571</v>
      </c>
    </row>
    <row r="485" spans="1:4" ht="15" x14ac:dyDescent="0.2">
      <c r="A485" s="234">
        <v>9791027611706</v>
      </c>
      <c r="B485" s="200" t="s">
        <v>568</v>
      </c>
      <c r="C485" s="203">
        <v>0</v>
      </c>
      <c r="D485" s="204" t="s">
        <v>2917</v>
      </c>
    </row>
    <row r="486" spans="1:4" ht="15" x14ac:dyDescent="0.2">
      <c r="A486" s="234">
        <v>9791027610747</v>
      </c>
      <c r="B486" s="200" t="s">
        <v>568</v>
      </c>
      <c r="C486" s="203">
        <v>2629</v>
      </c>
      <c r="D486" s="204" t="s">
        <v>571</v>
      </c>
    </row>
    <row r="487" spans="1:4" ht="15" x14ac:dyDescent="0.2">
      <c r="A487" s="234">
        <v>2200020101253</v>
      </c>
      <c r="B487" s="200" t="s">
        <v>568</v>
      </c>
      <c r="C487" s="203">
        <v>0</v>
      </c>
      <c r="D487" s="204" t="s">
        <v>2916</v>
      </c>
    </row>
    <row r="488" spans="1:4" ht="15" x14ac:dyDescent="0.2">
      <c r="A488" s="234">
        <v>9782747099189</v>
      </c>
      <c r="B488" s="200" t="s">
        <v>568</v>
      </c>
      <c r="C488" s="203">
        <v>0</v>
      </c>
      <c r="D488" s="204" t="s">
        <v>2916</v>
      </c>
    </row>
    <row r="489" spans="1:4" ht="15" x14ac:dyDescent="0.2">
      <c r="A489" s="234">
        <v>9782747099196</v>
      </c>
      <c r="B489" s="200" t="s">
        <v>568</v>
      </c>
      <c r="C489" s="203">
        <v>89</v>
      </c>
      <c r="D489" s="204" t="s">
        <v>569</v>
      </c>
    </row>
    <row r="490" spans="1:4" ht="15" x14ac:dyDescent="0.2">
      <c r="A490" s="234">
        <v>9782747099202</v>
      </c>
      <c r="B490" s="200" t="s">
        <v>568</v>
      </c>
      <c r="C490" s="203">
        <v>317</v>
      </c>
      <c r="D490" s="204" t="s">
        <v>570</v>
      </c>
    </row>
    <row r="491" spans="1:4" ht="15" x14ac:dyDescent="0.2">
      <c r="A491" s="234">
        <v>9791036316456</v>
      </c>
      <c r="B491" s="200" t="s">
        <v>568</v>
      </c>
      <c r="C491" s="203">
        <v>1995</v>
      </c>
      <c r="D491" s="204" t="s">
        <v>571</v>
      </c>
    </row>
    <row r="492" spans="1:4" ht="15" x14ac:dyDescent="0.2">
      <c r="A492" s="234">
        <v>9782747099233</v>
      </c>
      <c r="B492" s="200" t="s">
        <v>568</v>
      </c>
      <c r="C492" s="203">
        <v>177</v>
      </c>
      <c r="D492" s="204" t="s">
        <v>570</v>
      </c>
    </row>
    <row r="493" spans="1:4" ht="15" x14ac:dyDescent="0.2">
      <c r="A493" s="234">
        <v>9782747099240</v>
      </c>
      <c r="B493" s="200" t="s">
        <v>568</v>
      </c>
      <c r="C493" s="203">
        <v>2182</v>
      </c>
      <c r="D493" s="204" t="s">
        <v>571</v>
      </c>
    </row>
    <row r="494" spans="1:4" ht="15" x14ac:dyDescent="0.2">
      <c r="A494" s="234">
        <v>9782747099257</v>
      </c>
      <c r="B494" s="200" t="s">
        <v>568</v>
      </c>
      <c r="C494" s="203">
        <v>0</v>
      </c>
      <c r="D494" s="204" t="s">
        <v>2915</v>
      </c>
    </row>
    <row r="495" spans="1:4" ht="15" x14ac:dyDescent="0.2">
      <c r="A495" s="234">
        <v>9782747099264</v>
      </c>
      <c r="B495" s="200" t="s">
        <v>568</v>
      </c>
      <c r="C495" s="203">
        <v>0</v>
      </c>
      <c r="D495" s="204" t="s">
        <v>2916</v>
      </c>
    </row>
    <row r="496" spans="1:4" ht="15" x14ac:dyDescent="0.2">
      <c r="A496" s="234">
        <v>9782747099288</v>
      </c>
      <c r="B496" s="200" t="s">
        <v>568</v>
      </c>
      <c r="C496" s="203">
        <v>0</v>
      </c>
      <c r="D496" s="204" t="s">
        <v>2916</v>
      </c>
    </row>
    <row r="497" spans="1:4" ht="15" x14ac:dyDescent="0.2">
      <c r="A497" s="234">
        <v>9782747099295</v>
      </c>
      <c r="B497" s="200" t="s">
        <v>568</v>
      </c>
      <c r="C497" s="203">
        <v>0</v>
      </c>
      <c r="D497" s="204" t="s">
        <v>2916</v>
      </c>
    </row>
    <row r="498" spans="1:4" ht="15" x14ac:dyDescent="0.2">
      <c r="A498" s="234">
        <v>9791027611713</v>
      </c>
      <c r="B498" s="200" t="s">
        <v>568</v>
      </c>
      <c r="C498" s="203">
        <v>0</v>
      </c>
      <c r="D498" s="204" t="s">
        <v>2917</v>
      </c>
    </row>
    <row r="499" spans="1:4" ht="15" x14ac:dyDescent="0.2">
      <c r="A499" s="234">
        <v>9782747099301</v>
      </c>
      <c r="B499" s="200" t="s">
        <v>568</v>
      </c>
      <c r="C499" s="203">
        <v>0</v>
      </c>
      <c r="D499" s="204" t="s">
        <v>2916</v>
      </c>
    </row>
    <row r="500" spans="1:4" ht="15" x14ac:dyDescent="0.2">
      <c r="A500" s="234">
        <v>9782227501195</v>
      </c>
      <c r="B500" s="200" t="s">
        <v>568</v>
      </c>
      <c r="C500" s="203">
        <v>0</v>
      </c>
      <c r="D500" s="204" t="s">
        <v>2917</v>
      </c>
    </row>
    <row r="501" spans="1:4" ht="15" x14ac:dyDescent="0.2">
      <c r="A501" s="234">
        <v>9791036316494</v>
      </c>
      <c r="B501" s="200" t="s">
        <v>568</v>
      </c>
      <c r="C501" s="203">
        <v>1321</v>
      </c>
      <c r="D501" s="204" t="s">
        <v>571</v>
      </c>
    </row>
    <row r="502" spans="1:4" ht="15" x14ac:dyDescent="0.2">
      <c r="A502" s="234">
        <v>9791036316470</v>
      </c>
      <c r="B502" s="200" t="s">
        <v>568</v>
      </c>
      <c r="C502" s="203">
        <v>1426</v>
      </c>
      <c r="D502" s="204" t="s">
        <v>571</v>
      </c>
    </row>
    <row r="503" spans="1:4" ht="15" x14ac:dyDescent="0.2">
      <c r="A503" s="234">
        <v>9782747097024</v>
      </c>
      <c r="B503" s="200" t="s">
        <v>568</v>
      </c>
      <c r="C503" s="203">
        <v>1285</v>
      </c>
      <c r="D503" s="204" t="s">
        <v>571</v>
      </c>
    </row>
    <row r="504" spans="1:4" ht="15" x14ac:dyDescent="0.2">
      <c r="A504" s="234">
        <v>9782747097895</v>
      </c>
      <c r="B504" s="200" t="s">
        <v>568</v>
      </c>
      <c r="C504" s="203">
        <v>9147</v>
      </c>
      <c r="D504" s="204" t="s">
        <v>571</v>
      </c>
    </row>
    <row r="505" spans="1:4" ht="15" x14ac:dyDescent="0.2">
      <c r="A505" s="234">
        <v>9782227499386</v>
      </c>
      <c r="B505" s="200" t="s">
        <v>568</v>
      </c>
      <c r="C505" s="203">
        <v>0</v>
      </c>
      <c r="D505" s="204" t="s">
        <v>2916</v>
      </c>
    </row>
    <row r="506" spans="1:4" ht="15" x14ac:dyDescent="0.2">
      <c r="A506" s="234">
        <v>9782227499416</v>
      </c>
      <c r="B506" s="200" t="s">
        <v>568</v>
      </c>
      <c r="C506" s="203">
        <v>497</v>
      </c>
      <c r="D506" s="204" t="s">
        <v>570</v>
      </c>
    </row>
    <row r="507" spans="1:4" ht="15" x14ac:dyDescent="0.2">
      <c r="A507" s="234">
        <v>9782227499423</v>
      </c>
      <c r="B507" s="200" t="s">
        <v>568</v>
      </c>
      <c r="C507" s="203">
        <v>0</v>
      </c>
      <c r="D507" s="204" t="s">
        <v>2916</v>
      </c>
    </row>
    <row r="508" spans="1:4" ht="15" x14ac:dyDescent="0.2">
      <c r="A508" s="234">
        <v>9791036328145</v>
      </c>
      <c r="B508" s="200" t="s">
        <v>568</v>
      </c>
      <c r="C508" s="203">
        <v>0</v>
      </c>
      <c r="D508" s="204" t="s">
        <v>2915</v>
      </c>
    </row>
    <row r="509" spans="1:4" ht="15" x14ac:dyDescent="0.2">
      <c r="A509" s="234">
        <v>9791027603794</v>
      </c>
      <c r="B509" s="200" t="s">
        <v>568</v>
      </c>
      <c r="C509" s="203">
        <v>0</v>
      </c>
      <c r="D509" s="204" t="s">
        <v>2916</v>
      </c>
    </row>
    <row r="510" spans="1:4" ht="15" x14ac:dyDescent="0.2">
      <c r="A510" s="234">
        <v>9791027603800</v>
      </c>
      <c r="B510" s="200" t="s">
        <v>568</v>
      </c>
      <c r="C510" s="203">
        <v>0</v>
      </c>
      <c r="D510" s="204" t="s">
        <v>2916</v>
      </c>
    </row>
    <row r="511" spans="1:4" ht="15" x14ac:dyDescent="0.2">
      <c r="A511" s="234">
        <v>9782747099400</v>
      </c>
      <c r="B511" s="200" t="s">
        <v>568</v>
      </c>
      <c r="C511" s="203">
        <v>108</v>
      </c>
      <c r="D511" s="204" t="s">
        <v>570</v>
      </c>
    </row>
    <row r="512" spans="1:4" ht="15" x14ac:dyDescent="0.2">
      <c r="A512" s="234">
        <v>9782747099417</v>
      </c>
      <c r="B512" s="200" t="s">
        <v>568</v>
      </c>
      <c r="C512" s="203">
        <v>1531</v>
      </c>
      <c r="D512" s="204" t="s">
        <v>571</v>
      </c>
    </row>
    <row r="513" spans="1:4" ht="15" x14ac:dyDescent="0.2">
      <c r="A513" s="234">
        <v>9782747099455</v>
      </c>
      <c r="B513" s="200" t="s">
        <v>568</v>
      </c>
      <c r="C513" s="203">
        <v>0</v>
      </c>
      <c r="D513" s="204" t="s">
        <v>2916</v>
      </c>
    </row>
    <row r="514" spans="1:4" ht="15" x14ac:dyDescent="0.2">
      <c r="A514" s="234">
        <v>9782747099462</v>
      </c>
      <c r="B514" s="200" t="s">
        <v>568</v>
      </c>
      <c r="C514" s="203">
        <v>0</v>
      </c>
      <c r="D514" s="204" t="s">
        <v>2916</v>
      </c>
    </row>
    <row r="515" spans="1:4" ht="15" x14ac:dyDescent="0.2">
      <c r="A515" s="234">
        <v>9782747099479</v>
      </c>
      <c r="B515" s="200" t="s">
        <v>568</v>
      </c>
      <c r="C515" s="203">
        <v>958</v>
      </c>
      <c r="D515" s="204" t="s">
        <v>570</v>
      </c>
    </row>
    <row r="516" spans="1:4" ht="15" x14ac:dyDescent="0.2">
      <c r="A516" s="234">
        <v>9782747099486</v>
      </c>
      <c r="B516" s="200" t="s">
        <v>568</v>
      </c>
      <c r="C516" s="203">
        <v>1190</v>
      </c>
      <c r="D516" s="204" t="s">
        <v>571</v>
      </c>
    </row>
    <row r="517" spans="1:4" ht="15" x14ac:dyDescent="0.2">
      <c r="A517" s="234">
        <v>9782747099509</v>
      </c>
      <c r="B517" s="200" t="s">
        <v>568</v>
      </c>
      <c r="C517" s="203">
        <v>0</v>
      </c>
      <c r="D517" s="204" t="s">
        <v>2915</v>
      </c>
    </row>
    <row r="518" spans="1:4" ht="15" x14ac:dyDescent="0.2">
      <c r="A518" s="234">
        <v>9782747099516</v>
      </c>
      <c r="B518" s="200" t="s">
        <v>568</v>
      </c>
      <c r="C518" s="203">
        <v>0</v>
      </c>
      <c r="D518" s="204" t="s">
        <v>2915</v>
      </c>
    </row>
    <row r="519" spans="1:4" ht="15" x14ac:dyDescent="0.2">
      <c r="A519" s="234">
        <v>9782747099219</v>
      </c>
      <c r="B519" s="200" t="s">
        <v>568</v>
      </c>
      <c r="C519" s="203">
        <v>77</v>
      </c>
      <c r="D519" s="204" t="s">
        <v>569</v>
      </c>
    </row>
    <row r="520" spans="1:4" ht="15" x14ac:dyDescent="0.2">
      <c r="A520" s="234">
        <v>9791036303630</v>
      </c>
      <c r="B520" s="200" t="s">
        <v>568</v>
      </c>
      <c r="C520" s="203">
        <v>379</v>
      </c>
      <c r="D520" s="204" t="s">
        <v>570</v>
      </c>
    </row>
    <row r="521" spans="1:4" ht="15" x14ac:dyDescent="0.2">
      <c r="A521" s="234">
        <v>9782227495920</v>
      </c>
      <c r="B521" s="200" t="s">
        <v>568</v>
      </c>
      <c r="C521" s="203">
        <v>80</v>
      </c>
      <c r="D521" s="204" t="s">
        <v>569</v>
      </c>
    </row>
    <row r="522" spans="1:4" ht="15" x14ac:dyDescent="0.2">
      <c r="A522" s="234">
        <v>9782747099554</v>
      </c>
      <c r="B522" s="200" t="s">
        <v>568</v>
      </c>
      <c r="C522" s="203">
        <v>338</v>
      </c>
      <c r="D522" s="204" t="s">
        <v>570</v>
      </c>
    </row>
    <row r="523" spans="1:4" ht="15" x14ac:dyDescent="0.2">
      <c r="A523" s="234">
        <v>9782747099561</v>
      </c>
      <c r="B523" s="200" t="s">
        <v>568</v>
      </c>
      <c r="C523" s="203">
        <v>490</v>
      </c>
      <c r="D523" s="204" t="s">
        <v>570</v>
      </c>
    </row>
    <row r="524" spans="1:4" ht="15" x14ac:dyDescent="0.2">
      <c r="A524" s="234">
        <v>9791036309403</v>
      </c>
      <c r="B524" s="200" t="s">
        <v>568</v>
      </c>
      <c r="C524" s="203">
        <v>0</v>
      </c>
      <c r="D524" s="204" t="s">
        <v>2916</v>
      </c>
    </row>
    <row r="525" spans="1:4" ht="15" x14ac:dyDescent="0.2">
      <c r="A525" s="234">
        <v>9782227495937</v>
      </c>
      <c r="B525" s="200" t="s">
        <v>568</v>
      </c>
      <c r="C525" s="203">
        <v>426</v>
      </c>
      <c r="D525" s="204" t="s">
        <v>570</v>
      </c>
    </row>
    <row r="526" spans="1:4" ht="15" x14ac:dyDescent="0.2">
      <c r="A526" s="234">
        <v>9791036365218</v>
      </c>
      <c r="B526" s="200" t="s">
        <v>568</v>
      </c>
      <c r="C526" s="203">
        <v>0</v>
      </c>
      <c r="D526" s="204" t="s">
        <v>2917</v>
      </c>
    </row>
    <row r="527" spans="1:4" ht="15" x14ac:dyDescent="0.2">
      <c r="A527" s="234">
        <v>9791036365225</v>
      </c>
      <c r="B527" s="200" t="s">
        <v>568</v>
      </c>
      <c r="C527" s="203">
        <v>0</v>
      </c>
      <c r="D527" s="204" t="s">
        <v>2917</v>
      </c>
    </row>
    <row r="528" spans="1:4" ht="15" x14ac:dyDescent="0.2">
      <c r="A528" s="234">
        <v>9791036365232</v>
      </c>
      <c r="B528" s="200" t="s">
        <v>568</v>
      </c>
      <c r="C528" s="203">
        <v>0</v>
      </c>
      <c r="D528" s="204" t="s">
        <v>2917</v>
      </c>
    </row>
    <row r="529" spans="1:4" ht="15" x14ac:dyDescent="0.2">
      <c r="A529" s="234">
        <v>9791036365249</v>
      </c>
      <c r="B529" s="200" t="s">
        <v>568</v>
      </c>
      <c r="C529" s="203">
        <v>0</v>
      </c>
      <c r="D529" s="204" t="s">
        <v>2917</v>
      </c>
    </row>
    <row r="530" spans="1:4" ht="15" x14ac:dyDescent="0.2">
      <c r="A530" s="234">
        <v>9791036365256</v>
      </c>
      <c r="B530" s="200" t="s">
        <v>568</v>
      </c>
      <c r="C530" s="203">
        <v>0</v>
      </c>
      <c r="D530" s="204" t="s">
        <v>2917</v>
      </c>
    </row>
    <row r="531" spans="1:4" ht="15" x14ac:dyDescent="0.2">
      <c r="A531" s="234">
        <v>9791027610860</v>
      </c>
      <c r="B531" s="200" t="s">
        <v>568</v>
      </c>
      <c r="C531" s="203">
        <v>2323</v>
      </c>
      <c r="D531" s="204" t="s">
        <v>571</v>
      </c>
    </row>
    <row r="532" spans="1:4" ht="15" x14ac:dyDescent="0.2">
      <c r="A532" s="234">
        <v>9791036344992</v>
      </c>
      <c r="B532" s="200" t="s">
        <v>568</v>
      </c>
      <c r="C532" s="203">
        <v>1474</v>
      </c>
      <c r="D532" s="204" t="s">
        <v>571</v>
      </c>
    </row>
    <row r="533" spans="1:4" ht="15" x14ac:dyDescent="0.2">
      <c r="A533" s="234">
        <v>9791036345005</v>
      </c>
      <c r="B533" s="200" t="s">
        <v>568</v>
      </c>
      <c r="C533" s="203">
        <v>2980</v>
      </c>
      <c r="D533" s="204" t="s">
        <v>571</v>
      </c>
    </row>
    <row r="534" spans="1:4" ht="15" x14ac:dyDescent="0.2">
      <c r="A534" s="234">
        <v>9791036345012</v>
      </c>
      <c r="B534" s="200" t="s">
        <v>568</v>
      </c>
      <c r="C534" s="203">
        <v>0</v>
      </c>
      <c r="D534" s="204" t="s">
        <v>2917</v>
      </c>
    </row>
    <row r="535" spans="1:4" ht="15" x14ac:dyDescent="0.2">
      <c r="A535" s="234">
        <v>9791036345029</v>
      </c>
      <c r="B535" s="200" t="s">
        <v>568</v>
      </c>
      <c r="C535" s="203">
        <v>2271</v>
      </c>
      <c r="D535" s="204" t="s">
        <v>571</v>
      </c>
    </row>
    <row r="536" spans="1:4" ht="15" x14ac:dyDescent="0.2">
      <c r="A536" s="234">
        <v>9791036345036</v>
      </c>
      <c r="B536" s="200" t="s">
        <v>568</v>
      </c>
      <c r="C536" s="203">
        <v>4631</v>
      </c>
      <c r="D536" s="204" t="s">
        <v>571</v>
      </c>
    </row>
    <row r="537" spans="1:4" ht="15" x14ac:dyDescent="0.2">
      <c r="A537" s="234">
        <v>9791036345043</v>
      </c>
      <c r="B537" s="200" t="s">
        <v>568</v>
      </c>
      <c r="C537" s="203">
        <v>0</v>
      </c>
      <c r="D537" s="204" t="s">
        <v>2917</v>
      </c>
    </row>
    <row r="538" spans="1:4" ht="15" x14ac:dyDescent="0.2">
      <c r="A538" s="234">
        <v>9791036365263</v>
      </c>
      <c r="B538" s="200" t="s">
        <v>568</v>
      </c>
      <c r="C538" s="203">
        <v>0</v>
      </c>
      <c r="D538" s="204" t="s">
        <v>2917</v>
      </c>
    </row>
    <row r="539" spans="1:4" ht="15" x14ac:dyDescent="0.2">
      <c r="A539" s="234">
        <v>9791036365270</v>
      </c>
      <c r="B539" s="200" t="s">
        <v>568</v>
      </c>
      <c r="C539" s="203">
        <v>0</v>
      </c>
      <c r="D539" s="204" t="s">
        <v>2917</v>
      </c>
    </row>
    <row r="540" spans="1:4" ht="15" x14ac:dyDescent="0.2">
      <c r="A540" s="234">
        <v>9791027610877</v>
      </c>
      <c r="B540" s="200" t="s">
        <v>568</v>
      </c>
      <c r="C540" s="203">
        <v>0</v>
      </c>
      <c r="D540" s="204" t="s">
        <v>2917</v>
      </c>
    </row>
    <row r="541" spans="1:4" ht="15" x14ac:dyDescent="0.2">
      <c r="A541" s="234">
        <v>9791036345067</v>
      </c>
      <c r="B541" s="200" t="s">
        <v>568</v>
      </c>
      <c r="C541" s="203">
        <v>2139</v>
      </c>
      <c r="D541" s="204" t="s">
        <v>571</v>
      </c>
    </row>
    <row r="542" spans="1:4" ht="15" x14ac:dyDescent="0.2">
      <c r="A542" s="234">
        <v>9791036345074</v>
      </c>
      <c r="B542" s="200" t="s">
        <v>568</v>
      </c>
      <c r="C542" s="203">
        <v>2060</v>
      </c>
      <c r="D542" s="204" t="s">
        <v>571</v>
      </c>
    </row>
    <row r="543" spans="1:4" ht="15" x14ac:dyDescent="0.2">
      <c r="A543" s="234">
        <v>9791036345081</v>
      </c>
      <c r="B543" s="200" t="s">
        <v>568</v>
      </c>
      <c r="C543" s="203">
        <v>0</v>
      </c>
      <c r="D543" s="204" t="s">
        <v>2917</v>
      </c>
    </row>
    <row r="544" spans="1:4" ht="15" x14ac:dyDescent="0.2">
      <c r="A544" s="234">
        <v>9791036345098</v>
      </c>
      <c r="B544" s="200" t="s">
        <v>568</v>
      </c>
      <c r="C544" s="203">
        <v>0</v>
      </c>
      <c r="D544" s="204" t="s">
        <v>2917</v>
      </c>
    </row>
    <row r="545" spans="1:4" ht="15" x14ac:dyDescent="0.2">
      <c r="A545" s="234">
        <v>9791036345104</v>
      </c>
      <c r="B545" s="200" t="s">
        <v>568</v>
      </c>
      <c r="C545" s="203">
        <v>1682</v>
      </c>
      <c r="D545" s="204" t="s">
        <v>571</v>
      </c>
    </row>
    <row r="546" spans="1:4" ht="15" x14ac:dyDescent="0.2">
      <c r="A546" s="234">
        <v>9791036365331</v>
      </c>
      <c r="B546" s="200" t="s">
        <v>568</v>
      </c>
      <c r="C546" s="203">
        <v>0</v>
      </c>
      <c r="D546" s="204" t="s">
        <v>2917</v>
      </c>
    </row>
    <row r="547" spans="1:4" ht="15" x14ac:dyDescent="0.2">
      <c r="A547" s="234">
        <v>9791036365348</v>
      </c>
      <c r="B547" s="200" t="s">
        <v>568</v>
      </c>
      <c r="C547" s="203">
        <v>0</v>
      </c>
      <c r="D547" s="204" t="s">
        <v>2917</v>
      </c>
    </row>
    <row r="548" spans="1:4" ht="15" x14ac:dyDescent="0.2">
      <c r="A548" s="234">
        <v>9791036365300</v>
      </c>
      <c r="B548" s="200" t="s">
        <v>568</v>
      </c>
      <c r="C548" s="203">
        <v>0</v>
      </c>
      <c r="D548" s="204" t="s">
        <v>2917</v>
      </c>
    </row>
    <row r="549" spans="1:4" ht="15" x14ac:dyDescent="0.2">
      <c r="A549" s="234">
        <v>9791036365317</v>
      </c>
      <c r="B549" s="200" t="s">
        <v>568</v>
      </c>
      <c r="C549" s="203">
        <v>0</v>
      </c>
      <c r="D549" s="204" t="s">
        <v>2917</v>
      </c>
    </row>
    <row r="550" spans="1:4" ht="15" x14ac:dyDescent="0.2">
      <c r="A550" s="234">
        <v>9791036365324</v>
      </c>
      <c r="B550" s="200" t="s">
        <v>568</v>
      </c>
      <c r="C550" s="203">
        <v>0</v>
      </c>
      <c r="D550" s="204" t="s">
        <v>2917</v>
      </c>
    </row>
    <row r="551" spans="1:4" ht="15" x14ac:dyDescent="0.2">
      <c r="A551" s="234">
        <v>9791036365355</v>
      </c>
      <c r="B551" s="200" t="s">
        <v>568</v>
      </c>
      <c r="C551" s="203">
        <v>0</v>
      </c>
      <c r="D551" s="204" t="s">
        <v>2917</v>
      </c>
    </row>
    <row r="552" spans="1:4" ht="15" x14ac:dyDescent="0.2">
      <c r="A552" s="234">
        <v>9782227498020</v>
      </c>
      <c r="B552" s="200" t="s">
        <v>568</v>
      </c>
      <c r="C552" s="203">
        <v>0</v>
      </c>
      <c r="D552" s="204" t="s">
        <v>2916</v>
      </c>
    </row>
    <row r="553" spans="1:4" ht="15" x14ac:dyDescent="0.2">
      <c r="A553" s="234">
        <v>9782227498037</v>
      </c>
      <c r="B553" s="200" t="s">
        <v>568</v>
      </c>
      <c r="C553" s="203">
        <v>139</v>
      </c>
      <c r="D553" s="204" t="s">
        <v>570</v>
      </c>
    </row>
    <row r="554" spans="1:4" ht="15" x14ac:dyDescent="0.2">
      <c r="A554" s="234">
        <v>9782227498044</v>
      </c>
      <c r="B554" s="200" t="s">
        <v>568</v>
      </c>
      <c r="C554" s="203">
        <v>0</v>
      </c>
      <c r="D554" s="204" t="s">
        <v>2916</v>
      </c>
    </row>
    <row r="555" spans="1:4" ht="15" x14ac:dyDescent="0.2">
      <c r="A555" s="234">
        <v>9782227498051</v>
      </c>
      <c r="B555" s="200" t="s">
        <v>568</v>
      </c>
      <c r="C555" s="203">
        <v>535</v>
      </c>
      <c r="D555" s="204" t="s">
        <v>570</v>
      </c>
    </row>
    <row r="556" spans="1:4" ht="15" x14ac:dyDescent="0.2">
      <c r="A556" s="234">
        <v>9782227498068</v>
      </c>
      <c r="B556" s="200" t="s">
        <v>568</v>
      </c>
      <c r="C556" s="203">
        <v>0</v>
      </c>
      <c r="D556" s="204" t="s">
        <v>2917</v>
      </c>
    </row>
    <row r="557" spans="1:4" ht="15" x14ac:dyDescent="0.2">
      <c r="A557" s="234">
        <v>9782227498075</v>
      </c>
      <c r="B557" s="200" t="s">
        <v>568</v>
      </c>
      <c r="C557" s="203">
        <v>0</v>
      </c>
      <c r="D557" s="204" t="s">
        <v>2917</v>
      </c>
    </row>
    <row r="558" spans="1:4" ht="15" x14ac:dyDescent="0.2">
      <c r="A558" s="234">
        <v>9782227498013</v>
      </c>
      <c r="B558" s="200" t="s">
        <v>568</v>
      </c>
      <c r="C558" s="203">
        <v>251</v>
      </c>
      <c r="D558" s="204" t="s">
        <v>570</v>
      </c>
    </row>
    <row r="559" spans="1:4" ht="15" x14ac:dyDescent="0.2">
      <c r="A559" s="234">
        <v>9782747088404</v>
      </c>
      <c r="B559" s="200" t="s">
        <v>568</v>
      </c>
      <c r="C559" s="203">
        <v>0</v>
      </c>
      <c r="D559" s="204" t="s">
        <v>2915</v>
      </c>
    </row>
    <row r="560" spans="1:4" ht="15" x14ac:dyDescent="0.2">
      <c r="A560" s="234">
        <v>9791027609840</v>
      </c>
      <c r="B560" s="200" t="s">
        <v>568</v>
      </c>
      <c r="C560" s="203">
        <v>2493</v>
      </c>
      <c r="D560" s="204" t="s">
        <v>571</v>
      </c>
    </row>
    <row r="561" spans="1:4" ht="15" x14ac:dyDescent="0.2">
      <c r="A561" s="234">
        <v>9791027609857</v>
      </c>
      <c r="B561" s="200" t="s">
        <v>568</v>
      </c>
      <c r="C561" s="203">
        <v>2296</v>
      </c>
      <c r="D561" s="204" t="s">
        <v>571</v>
      </c>
    </row>
    <row r="562" spans="1:4" ht="15" x14ac:dyDescent="0.2">
      <c r="A562" s="234">
        <v>9791027609864</v>
      </c>
      <c r="B562" s="200" t="s">
        <v>568</v>
      </c>
      <c r="C562" s="203">
        <v>739</v>
      </c>
      <c r="D562" s="204" t="s">
        <v>570</v>
      </c>
    </row>
    <row r="563" spans="1:4" ht="15" x14ac:dyDescent="0.2">
      <c r="A563" s="234">
        <v>9791027609871</v>
      </c>
      <c r="B563" s="200" t="s">
        <v>568</v>
      </c>
      <c r="C563" s="203">
        <v>497</v>
      </c>
      <c r="D563" s="204" t="s">
        <v>570</v>
      </c>
    </row>
    <row r="564" spans="1:4" ht="15" x14ac:dyDescent="0.2">
      <c r="A564" s="234">
        <v>9791027609888</v>
      </c>
      <c r="B564" s="200" t="s">
        <v>568</v>
      </c>
      <c r="C564" s="203">
        <v>822</v>
      </c>
      <c r="D564" s="204" t="s">
        <v>570</v>
      </c>
    </row>
    <row r="565" spans="1:4" ht="15" x14ac:dyDescent="0.2">
      <c r="A565" s="234">
        <v>9791027609895</v>
      </c>
      <c r="B565" s="200" t="s">
        <v>568</v>
      </c>
      <c r="C565" s="203">
        <v>1897</v>
      </c>
      <c r="D565" s="204" t="s">
        <v>571</v>
      </c>
    </row>
    <row r="566" spans="1:4" ht="15" x14ac:dyDescent="0.2">
      <c r="A566" s="234">
        <v>9791027609918</v>
      </c>
      <c r="B566" s="200" t="s">
        <v>568</v>
      </c>
      <c r="C566" s="203">
        <v>2719</v>
      </c>
      <c r="D566" s="204" t="s">
        <v>571</v>
      </c>
    </row>
    <row r="567" spans="1:4" ht="15" x14ac:dyDescent="0.2">
      <c r="A567" s="234">
        <v>9782857335801</v>
      </c>
      <c r="B567" s="200" t="s">
        <v>568</v>
      </c>
      <c r="C567" s="203">
        <v>1207</v>
      </c>
      <c r="D567" s="204" t="s">
        <v>571</v>
      </c>
    </row>
    <row r="568" spans="1:4" ht="15" x14ac:dyDescent="0.2">
      <c r="A568" s="234">
        <v>9791036356308</v>
      </c>
      <c r="B568" s="200" t="s">
        <v>568</v>
      </c>
      <c r="C568" s="203">
        <v>1749</v>
      </c>
      <c r="D568" s="204" t="s">
        <v>571</v>
      </c>
    </row>
    <row r="569" spans="1:4" ht="15" x14ac:dyDescent="0.2">
      <c r="A569" s="234">
        <v>9791036356315</v>
      </c>
      <c r="B569" s="200" t="s">
        <v>568</v>
      </c>
      <c r="C569" s="203">
        <v>2978</v>
      </c>
      <c r="D569" s="204" t="s">
        <v>571</v>
      </c>
    </row>
    <row r="570" spans="1:4" ht="15" x14ac:dyDescent="0.2">
      <c r="A570" s="234">
        <v>9791036356339</v>
      </c>
      <c r="B570" s="200" t="s">
        <v>568</v>
      </c>
      <c r="C570" s="203">
        <v>1718</v>
      </c>
      <c r="D570" s="204" t="s">
        <v>571</v>
      </c>
    </row>
    <row r="571" spans="1:4" ht="15" x14ac:dyDescent="0.2">
      <c r="A571" s="234">
        <v>9791036356346</v>
      </c>
      <c r="B571" s="200" t="s">
        <v>568</v>
      </c>
      <c r="C571" s="203">
        <v>0</v>
      </c>
      <c r="D571" s="204" t="s">
        <v>2917</v>
      </c>
    </row>
    <row r="572" spans="1:4" ht="15" x14ac:dyDescent="0.2">
      <c r="A572" s="234">
        <v>9791036356353</v>
      </c>
      <c r="B572" s="200" t="s">
        <v>568</v>
      </c>
      <c r="C572" s="203">
        <v>0</v>
      </c>
      <c r="D572" s="204" t="s">
        <v>2917</v>
      </c>
    </row>
    <row r="573" spans="1:4" ht="15" x14ac:dyDescent="0.2">
      <c r="A573" s="234">
        <v>9791027611744</v>
      </c>
      <c r="B573" s="200" t="s">
        <v>568</v>
      </c>
      <c r="C573" s="203">
        <v>1948</v>
      </c>
      <c r="D573" s="204" t="s">
        <v>571</v>
      </c>
    </row>
    <row r="574" spans="1:4" ht="15" x14ac:dyDescent="0.2">
      <c r="A574" s="234">
        <v>9791027611751</v>
      </c>
      <c r="B574" s="200" t="s">
        <v>568</v>
      </c>
      <c r="C574" s="203">
        <v>1131</v>
      </c>
      <c r="D574" s="204" t="s">
        <v>571</v>
      </c>
    </row>
    <row r="575" spans="1:4" ht="15" x14ac:dyDescent="0.2">
      <c r="A575" s="234">
        <v>9782227492523</v>
      </c>
      <c r="B575" s="200" t="s">
        <v>568</v>
      </c>
      <c r="C575" s="203">
        <v>0</v>
      </c>
      <c r="D575" s="204" t="s">
        <v>2916</v>
      </c>
    </row>
    <row r="576" spans="1:4" ht="15" x14ac:dyDescent="0.2">
      <c r="A576" s="234">
        <v>9782747088541</v>
      </c>
      <c r="B576" s="200" t="s">
        <v>568</v>
      </c>
      <c r="C576" s="203">
        <v>0</v>
      </c>
      <c r="D576" s="204" t="s">
        <v>2916</v>
      </c>
    </row>
    <row r="577" spans="1:4" ht="15" x14ac:dyDescent="0.2">
      <c r="A577" s="234">
        <v>9782408045104</v>
      </c>
      <c r="B577" s="200" t="s">
        <v>568</v>
      </c>
      <c r="C577" s="203">
        <v>1731</v>
      </c>
      <c r="D577" s="204" t="s">
        <v>571</v>
      </c>
    </row>
    <row r="578" spans="1:4" ht="15" x14ac:dyDescent="0.2">
      <c r="A578" s="234">
        <v>9791036356360</v>
      </c>
      <c r="B578" s="200" t="s">
        <v>568</v>
      </c>
      <c r="C578" s="203">
        <v>1958</v>
      </c>
      <c r="D578" s="204" t="s">
        <v>571</v>
      </c>
    </row>
    <row r="579" spans="1:4" ht="15" x14ac:dyDescent="0.2">
      <c r="A579" s="234">
        <v>9782747059374</v>
      </c>
      <c r="B579" s="200" t="s">
        <v>568</v>
      </c>
      <c r="C579" s="203">
        <v>8677</v>
      </c>
      <c r="D579" s="204" t="s">
        <v>571</v>
      </c>
    </row>
    <row r="580" spans="1:4" ht="15" x14ac:dyDescent="0.2">
      <c r="A580" s="234">
        <v>9782747059220</v>
      </c>
      <c r="B580" s="200" t="s">
        <v>568</v>
      </c>
      <c r="C580" s="203">
        <v>1358</v>
      </c>
      <c r="D580" s="204" t="s">
        <v>571</v>
      </c>
    </row>
    <row r="581" spans="1:4" ht="15" x14ac:dyDescent="0.2">
      <c r="A581" s="234">
        <v>9782747059268</v>
      </c>
      <c r="B581" s="200" t="s">
        <v>568</v>
      </c>
      <c r="C581" s="203">
        <v>13566</v>
      </c>
      <c r="D581" s="204" t="s">
        <v>573</v>
      </c>
    </row>
    <row r="582" spans="1:4" ht="15" x14ac:dyDescent="0.2">
      <c r="A582" s="234">
        <v>9782747059237</v>
      </c>
      <c r="B582" s="200" t="s">
        <v>568</v>
      </c>
      <c r="C582" s="203">
        <v>8705</v>
      </c>
      <c r="D582" s="204" t="s">
        <v>571</v>
      </c>
    </row>
    <row r="583" spans="1:4" ht="15" x14ac:dyDescent="0.2">
      <c r="A583" s="234">
        <v>9782747059343</v>
      </c>
      <c r="B583" s="200" t="s">
        <v>568</v>
      </c>
      <c r="C583" s="203">
        <v>0</v>
      </c>
      <c r="D583" s="204" t="s">
        <v>2916</v>
      </c>
    </row>
    <row r="584" spans="1:4" ht="15" x14ac:dyDescent="0.2">
      <c r="A584" s="234">
        <v>9782857335795</v>
      </c>
      <c r="B584" s="200" t="s">
        <v>568</v>
      </c>
      <c r="C584" s="203">
        <v>699</v>
      </c>
      <c r="D584" s="204" t="s">
        <v>570</v>
      </c>
    </row>
    <row r="585" spans="1:4" ht="15" x14ac:dyDescent="0.2">
      <c r="A585" s="234">
        <v>9782747059244</v>
      </c>
      <c r="B585" s="200" t="s">
        <v>568</v>
      </c>
      <c r="C585" s="203">
        <v>4545</v>
      </c>
      <c r="D585" s="204" t="s">
        <v>571</v>
      </c>
    </row>
    <row r="586" spans="1:4" ht="15" x14ac:dyDescent="0.2">
      <c r="A586" s="234">
        <v>9782227501201</v>
      </c>
      <c r="B586" s="200" t="s">
        <v>568</v>
      </c>
      <c r="C586" s="203">
        <v>3386</v>
      </c>
      <c r="D586" s="204" t="s">
        <v>571</v>
      </c>
    </row>
    <row r="587" spans="1:4" ht="15" x14ac:dyDescent="0.2">
      <c r="A587" s="234">
        <v>9791036356322</v>
      </c>
      <c r="B587" s="200" t="s">
        <v>568</v>
      </c>
      <c r="C587" s="203">
        <v>1860</v>
      </c>
      <c r="D587" s="204" t="s">
        <v>571</v>
      </c>
    </row>
    <row r="588" spans="1:4" ht="15" x14ac:dyDescent="0.2">
      <c r="A588" s="234">
        <v>9791036356841</v>
      </c>
      <c r="B588" s="200" t="s">
        <v>568</v>
      </c>
      <c r="C588" s="203">
        <v>0</v>
      </c>
      <c r="D588" s="204" t="s">
        <v>2917</v>
      </c>
    </row>
    <row r="589" spans="1:4" ht="15" x14ac:dyDescent="0.2">
      <c r="A589" s="234">
        <v>9791036356858</v>
      </c>
      <c r="B589" s="200" t="s">
        <v>568</v>
      </c>
      <c r="C589" s="203">
        <v>2141</v>
      </c>
      <c r="D589" s="204" t="s">
        <v>571</v>
      </c>
    </row>
    <row r="590" spans="1:4" ht="15" x14ac:dyDescent="0.2">
      <c r="A590" s="234">
        <v>9791036356865</v>
      </c>
      <c r="B590" s="200" t="s">
        <v>568</v>
      </c>
      <c r="C590" s="203">
        <v>2671</v>
      </c>
      <c r="D590" s="204" t="s">
        <v>571</v>
      </c>
    </row>
    <row r="591" spans="1:4" ht="15" x14ac:dyDescent="0.2">
      <c r="A591" s="234">
        <v>9791036356872</v>
      </c>
      <c r="B591" s="200" t="s">
        <v>568</v>
      </c>
      <c r="C591" s="203">
        <v>0</v>
      </c>
      <c r="D591" s="204" t="s">
        <v>2917</v>
      </c>
    </row>
    <row r="592" spans="1:4" ht="15" x14ac:dyDescent="0.2">
      <c r="A592" s="234">
        <v>9791036365386</v>
      </c>
      <c r="B592" s="200" t="s">
        <v>568</v>
      </c>
      <c r="C592" s="203">
        <v>0</v>
      </c>
      <c r="D592" s="204" t="s">
        <v>2917</v>
      </c>
    </row>
    <row r="593" spans="1:4" ht="15" x14ac:dyDescent="0.2">
      <c r="A593" s="234">
        <v>9791036365393</v>
      </c>
      <c r="B593" s="200" t="s">
        <v>568</v>
      </c>
      <c r="C593" s="203">
        <v>0</v>
      </c>
      <c r="D593" s="204" t="s">
        <v>2917</v>
      </c>
    </row>
    <row r="594" spans="1:4" ht="15" x14ac:dyDescent="0.2">
      <c r="A594" s="234">
        <v>9791036365409</v>
      </c>
      <c r="B594" s="200" t="s">
        <v>568</v>
      </c>
      <c r="C594" s="203">
        <v>0</v>
      </c>
      <c r="D594" s="204" t="s">
        <v>2917</v>
      </c>
    </row>
    <row r="595" spans="1:4" ht="15" x14ac:dyDescent="0.2">
      <c r="A595" s="234">
        <v>9791036365416</v>
      </c>
      <c r="B595" s="200" t="s">
        <v>568</v>
      </c>
      <c r="C595" s="203">
        <v>0</v>
      </c>
      <c r="D595" s="204" t="s">
        <v>2917</v>
      </c>
    </row>
    <row r="596" spans="1:4" ht="15" x14ac:dyDescent="0.2">
      <c r="A596" s="234">
        <v>9782747071284</v>
      </c>
      <c r="B596" s="200" t="s">
        <v>568</v>
      </c>
      <c r="C596" s="203">
        <v>2299</v>
      </c>
      <c r="D596" s="204" t="s">
        <v>571</v>
      </c>
    </row>
    <row r="597" spans="1:4" ht="15" x14ac:dyDescent="0.2">
      <c r="A597" s="234">
        <v>9782747071253</v>
      </c>
      <c r="B597" s="200" t="s">
        <v>568</v>
      </c>
      <c r="C597" s="203">
        <v>0</v>
      </c>
      <c r="D597" s="204" t="s">
        <v>2915</v>
      </c>
    </row>
    <row r="598" spans="1:4" ht="15" x14ac:dyDescent="0.2">
      <c r="A598" s="234">
        <v>9782747071246</v>
      </c>
      <c r="B598" s="200" t="s">
        <v>568</v>
      </c>
      <c r="C598" s="203">
        <v>0</v>
      </c>
      <c r="D598" s="204" t="s">
        <v>2916</v>
      </c>
    </row>
    <row r="599" spans="1:4" ht="15" x14ac:dyDescent="0.2">
      <c r="A599" s="234">
        <v>9782227489134</v>
      </c>
      <c r="B599" s="200" t="s">
        <v>568</v>
      </c>
      <c r="C599" s="203">
        <v>24</v>
      </c>
      <c r="D599" s="204" t="s">
        <v>569</v>
      </c>
    </row>
    <row r="600" spans="1:4" ht="15" x14ac:dyDescent="0.2">
      <c r="A600" s="234">
        <v>9782747071369</v>
      </c>
      <c r="B600" s="200" t="s">
        <v>568</v>
      </c>
      <c r="C600" s="203">
        <v>0</v>
      </c>
      <c r="D600" s="204" t="s">
        <v>2915</v>
      </c>
    </row>
    <row r="601" spans="1:4" ht="15" x14ac:dyDescent="0.2">
      <c r="A601" s="234">
        <v>9782747071352</v>
      </c>
      <c r="B601" s="200" t="s">
        <v>568</v>
      </c>
      <c r="C601" s="203">
        <v>0</v>
      </c>
      <c r="D601" s="204" t="s">
        <v>2916</v>
      </c>
    </row>
    <row r="602" spans="1:4" ht="15" x14ac:dyDescent="0.2">
      <c r="A602" s="234">
        <v>9782747071338</v>
      </c>
      <c r="B602" s="200" t="s">
        <v>568</v>
      </c>
      <c r="C602" s="203">
        <v>331</v>
      </c>
      <c r="D602" s="204" t="s">
        <v>570</v>
      </c>
    </row>
    <row r="603" spans="1:4" ht="15" x14ac:dyDescent="0.2">
      <c r="A603" s="234">
        <v>9782747071314</v>
      </c>
      <c r="B603" s="200" t="s">
        <v>568</v>
      </c>
      <c r="C603" s="203">
        <v>126</v>
      </c>
      <c r="D603" s="204" t="s">
        <v>570</v>
      </c>
    </row>
    <row r="604" spans="1:4" ht="15" x14ac:dyDescent="0.2">
      <c r="A604" s="234">
        <v>3760262411866</v>
      </c>
      <c r="B604" s="200" t="s">
        <v>568</v>
      </c>
      <c r="C604" s="203">
        <v>53</v>
      </c>
      <c r="D604" s="204" t="s">
        <v>569</v>
      </c>
    </row>
    <row r="605" spans="1:4" ht="15" x14ac:dyDescent="0.2">
      <c r="A605" s="234">
        <v>3760262411873</v>
      </c>
      <c r="B605" s="200" t="s">
        <v>568</v>
      </c>
      <c r="C605" s="203">
        <v>121</v>
      </c>
      <c r="D605" s="204" t="s">
        <v>570</v>
      </c>
    </row>
    <row r="606" spans="1:4" ht="15" x14ac:dyDescent="0.2">
      <c r="A606" s="234">
        <v>3760262411880</v>
      </c>
      <c r="B606" s="200" t="s">
        <v>568</v>
      </c>
      <c r="C606" s="203">
        <v>147</v>
      </c>
      <c r="D606" s="204" t="s">
        <v>570</v>
      </c>
    </row>
    <row r="607" spans="1:4" ht="15" x14ac:dyDescent="0.2">
      <c r="A607" s="234">
        <v>3760262411897</v>
      </c>
      <c r="B607" s="200" t="s">
        <v>568</v>
      </c>
      <c r="C607" s="203">
        <v>1482</v>
      </c>
      <c r="D607" s="204" t="s">
        <v>571</v>
      </c>
    </row>
    <row r="608" spans="1:4" ht="15" x14ac:dyDescent="0.2">
      <c r="A608" s="234">
        <v>3760262411903</v>
      </c>
      <c r="B608" s="200" t="s">
        <v>568</v>
      </c>
      <c r="C608" s="203">
        <v>1424</v>
      </c>
      <c r="D608" s="204" t="s">
        <v>571</v>
      </c>
    </row>
    <row r="609" spans="1:4" ht="15" x14ac:dyDescent="0.2">
      <c r="A609" s="234">
        <v>9791027609901</v>
      </c>
      <c r="B609" s="200" t="s">
        <v>568</v>
      </c>
      <c r="C609" s="203">
        <v>3386</v>
      </c>
      <c r="D609" s="204" t="s">
        <v>571</v>
      </c>
    </row>
    <row r="610" spans="1:4" ht="15" x14ac:dyDescent="0.2">
      <c r="A610" s="234">
        <v>9782747098977</v>
      </c>
      <c r="B610" s="200" t="s">
        <v>568</v>
      </c>
      <c r="C610" s="203">
        <v>0</v>
      </c>
      <c r="D610" s="204" t="s">
        <v>2916</v>
      </c>
    </row>
    <row r="611" spans="1:4" ht="15" x14ac:dyDescent="0.2">
      <c r="A611" s="234">
        <v>9791027609956</v>
      </c>
      <c r="B611" s="200" t="s">
        <v>568</v>
      </c>
      <c r="C611" s="203">
        <v>1541</v>
      </c>
      <c r="D611" s="204" t="s">
        <v>571</v>
      </c>
    </row>
    <row r="612" spans="1:4" ht="15" x14ac:dyDescent="0.2">
      <c r="A612" s="234">
        <v>9791027609963</v>
      </c>
      <c r="B612" s="200" t="s">
        <v>568</v>
      </c>
      <c r="C612" s="203">
        <v>0</v>
      </c>
      <c r="D612" s="204" t="s">
        <v>2917</v>
      </c>
    </row>
    <row r="613" spans="1:4" ht="15" x14ac:dyDescent="0.2">
      <c r="A613" s="234">
        <v>9791036328626</v>
      </c>
      <c r="B613" s="200" t="s">
        <v>568</v>
      </c>
      <c r="C613" s="203">
        <v>2095</v>
      </c>
      <c r="D613" s="204" t="s">
        <v>571</v>
      </c>
    </row>
    <row r="614" spans="1:4" ht="15" x14ac:dyDescent="0.2">
      <c r="A614" s="234">
        <v>9791036328633</v>
      </c>
      <c r="B614" s="200" t="s">
        <v>568</v>
      </c>
      <c r="C614" s="203">
        <v>2016</v>
      </c>
      <c r="D614" s="204" t="s">
        <v>571</v>
      </c>
    </row>
    <row r="615" spans="1:4" ht="15" x14ac:dyDescent="0.2">
      <c r="A615" s="234">
        <v>9791036328640</v>
      </c>
      <c r="B615" s="200" t="s">
        <v>568</v>
      </c>
      <c r="C615" s="203">
        <v>1951</v>
      </c>
      <c r="D615" s="204" t="s">
        <v>571</v>
      </c>
    </row>
    <row r="616" spans="1:4" ht="15" x14ac:dyDescent="0.2">
      <c r="A616" s="234">
        <v>9791036356100</v>
      </c>
      <c r="B616" s="200" t="s">
        <v>568</v>
      </c>
      <c r="C616" s="203">
        <v>0</v>
      </c>
      <c r="D616" s="204" t="s">
        <v>2917</v>
      </c>
    </row>
    <row r="617" spans="1:4" ht="15" x14ac:dyDescent="0.2">
      <c r="A617" s="234">
        <v>9791036356964</v>
      </c>
      <c r="B617" s="200" t="s">
        <v>568</v>
      </c>
      <c r="C617" s="203">
        <v>2041</v>
      </c>
      <c r="D617" s="204" t="s">
        <v>571</v>
      </c>
    </row>
    <row r="618" spans="1:4" ht="15" x14ac:dyDescent="0.2">
      <c r="A618" s="234">
        <v>9791036356971</v>
      </c>
      <c r="B618" s="200" t="s">
        <v>568</v>
      </c>
      <c r="C618" s="203">
        <v>1350</v>
      </c>
      <c r="D618" s="204" t="s">
        <v>571</v>
      </c>
    </row>
    <row r="619" spans="1:4" ht="15" x14ac:dyDescent="0.2">
      <c r="A619" s="234">
        <v>9791027611805</v>
      </c>
      <c r="B619" s="200" t="s">
        <v>568</v>
      </c>
      <c r="C619" s="203">
        <v>934</v>
      </c>
      <c r="D619" s="204" t="s">
        <v>570</v>
      </c>
    </row>
    <row r="620" spans="1:4" ht="15" x14ac:dyDescent="0.2">
      <c r="A620" s="234">
        <v>9791027611812</v>
      </c>
      <c r="B620" s="200" t="s">
        <v>568</v>
      </c>
      <c r="C620" s="203">
        <v>0</v>
      </c>
      <c r="D620" s="204" t="s">
        <v>2917</v>
      </c>
    </row>
    <row r="621" spans="1:4" ht="15" x14ac:dyDescent="0.2">
      <c r="A621" s="234">
        <v>9791027611829</v>
      </c>
      <c r="B621" s="200" t="s">
        <v>568</v>
      </c>
      <c r="C621" s="203">
        <v>0</v>
      </c>
      <c r="D621" s="204" t="s">
        <v>2917</v>
      </c>
    </row>
    <row r="622" spans="1:4" ht="15" x14ac:dyDescent="0.2">
      <c r="A622" s="234">
        <v>9791036353529</v>
      </c>
      <c r="B622" s="200" t="s">
        <v>568</v>
      </c>
      <c r="C622" s="203">
        <v>0</v>
      </c>
      <c r="D622" s="204" t="s">
        <v>2917</v>
      </c>
    </row>
    <row r="623" spans="1:4" ht="15" x14ac:dyDescent="0.2">
      <c r="A623" s="234">
        <v>9782227500860</v>
      </c>
      <c r="B623" s="200" t="s">
        <v>568</v>
      </c>
      <c r="C623" s="203">
        <v>2301</v>
      </c>
      <c r="D623" s="204" t="s">
        <v>571</v>
      </c>
    </row>
    <row r="624" spans="1:4" ht="15" x14ac:dyDescent="0.2">
      <c r="A624" s="234">
        <v>9782227500877</v>
      </c>
      <c r="B624" s="200" t="s">
        <v>568</v>
      </c>
      <c r="C624" s="203">
        <v>1683</v>
      </c>
      <c r="D624" s="204" t="s">
        <v>571</v>
      </c>
    </row>
    <row r="625" spans="1:4" ht="15" x14ac:dyDescent="0.2">
      <c r="A625" s="234">
        <v>9782227500914</v>
      </c>
      <c r="B625" s="200" t="s">
        <v>568</v>
      </c>
      <c r="C625" s="203">
        <v>1213</v>
      </c>
      <c r="D625" s="204" t="s">
        <v>571</v>
      </c>
    </row>
    <row r="626" spans="1:4" ht="15" x14ac:dyDescent="0.2">
      <c r="A626" s="234">
        <v>9782227500945</v>
      </c>
      <c r="B626" s="200" t="s">
        <v>568</v>
      </c>
      <c r="C626" s="203">
        <v>2315</v>
      </c>
      <c r="D626" s="204" t="s">
        <v>571</v>
      </c>
    </row>
    <row r="627" spans="1:4" ht="15" x14ac:dyDescent="0.2">
      <c r="A627" s="234">
        <v>9782227501096</v>
      </c>
      <c r="B627" s="200" t="s">
        <v>568</v>
      </c>
      <c r="C627" s="203">
        <v>1634</v>
      </c>
      <c r="D627" s="204" t="s">
        <v>571</v>
      </c>
    </row>
    <row r="628" spans="1:4" ht="15" x14ac:dyDescent="0.2">
      <c r="A628" s="234">
        <v>9782227501102</v>
      </c>
      <c r="B628" s="200" t="s">
        <v>568</v>
      </c>
      <c r="C628" s="203">
        <v>1773</v>
      </c>
      <c r="D628" s="204" t="s">
        <v>571</v>
      </c>
    </row>
    <row r="629" spans="1:4" ht="15" x14ac:dyDescent="0.2">
      <c r="A629" s="234">
        <v>9791027611768</v>
      </c>
      <c r="B629" s="200" t="s">
        <v>568</v>
      </c>
      <c r="C629" s="203">
        <v>0</v>
      </c>
      <c r="D629" s="204" t="s">
        <v>2917</v>
      </c>
    </row>
    <row r="630" spans="1:4" ht="15" x14ac:dyDescent="0.2">
      <c r="A630" s="234">
        <v>9791036356995</v>
      </c>
      <c r="B630" s="200" t="s">
        <v>568</v>
      </c>
      <c r="C630" s="203">
        <v>1837</v>
      </c>
      <c r="D630" s="204" t="s">
        <v>571</v>
      </c>
    </row>
    <row r="631" spans="1:4" ht="15" x14ac:dyDescent="0.2">
      <c r="A631" s="234">
        <v>9791036354496</v>
      </c>
      <c r="B631" s="200" t="s">
        <v>568</v>
      </c>
      <c r="C631" s="203">
        <v>2968</v>
      </c>
      <c r="D631" s="204" t="s">
        <v>571</v>
      </c>
    </row>
    <row r="632" spans="1:4" ht="15" x14ac:dyDescent="0.2">
      <c r="A632" s="234">
        <v>9791036354892</v>
      </c>
      <c r="B632" s="200" t="s">
        <v>568</v>
      </c>
      <c r="C632" s="203">
        <v>0</v>
      </c>
      <c r="D632" s="204" t="s">
        <v>2917</v>
      </c>
    </row>
    <row r="633" spans="1:4" ht="15" x14ac:dyDescent="0.2">
      <c r="A633" s="234">
        <v>9791036357039</v>
      </c>
      <c r="B633" s="200" t="s">
        <v>568</v>
      </c>
      <c r="C633" s="203">
        <v>1546</v>
      </c>
      <c r="D633" s="204" t="s">
        <v>571</v>
      </c>
    </row>
    <row r="634" spans="1:4" ht="15" x14ac:dyDescent="0.2">
      <c r="A634" s="234">
        <v>9791036357046</v>
      </c>
      <c r="B634" s="200" t="s">
        <v>568</v>
      </c>
      <c r="C634" s="203">
        <v>1010</v>
      </c>
      <c r="D634" s="204" t="s">
        <v>571</v>
      </c>
    </row>
    <row r="635" spans="1:4" ht="15" x14ac:dyDescent="0.2">
      <c r="A635" s="234">
        <v>9791036357053</v>
      </c>
      <c r="B635" s="200" t="s">
        <v>568</v>
      </c>
      <c r="C635" s="203">
        <v>1143</v>
      </c>
      <c r="D635" s="204" t="s">
        <v>571</v>
      </c>
    </row>
    <row r="636" spans="1:4" ht="15" x14ac:dyDescent="0.2">
      <c r="A636" s="234">
        <v>9791036357060</v>
      </c>
      <c r="B636" s="200" t="s">
        <v>568</v>
      </c>
      <c r="C636" s="203">
        <v>1748</v>
      </c>
      <c r="D636" s="204" t="s">
        <v>571</v>
      </c>
    </row>
    <row r="637" spans="1:4" ht="15" x14ac:dyDescent="0.2">
      <c r="A637" s="234">
        <v>9791036357077</v>
      </c>
      <c r="B637" s="200" t="s">
        <v>568</v>
      </c>
      <c r="C637" s="203">
        <v>0</v>
      </c>
      <c r="D637" s="204" t="s">
        <v>2917</v>
      </c>
    </row>
    <row r="638" spans="1:4" ht="15" x14ac:dyDescent="0.2">
      <c r="A638" s="234">
        <v>9791036357084</v>
      </c>
      <c r="B638" s="200" t="s">
        <v>568</v>
      </c>
      <c r="C638" s="203">
        <v>1808</v>
      </c>
      <c r="D638" s="204" t="s">
        <v>571</v>
      </c>
    </row>
    <row r="639" spans="1:4" ht="15" x14ac:dyDescent="0.2">
      <c r="A639" s="234">
        <v>9791036357091</v>
      </c>
      <c r="B639" s="200" t="s">
        <v>568</v>
      </c>
      <c r="C639" s="203">
        <v>1395</v>
      </c>
      <c r="D639" s="204" t="s">
        <v>571</v>
      </c>
    </row>
    <row r="640" spans="1:4" ht="15" x14ac:dyDescent="0.2">
      <c r="A640" s="234">
        <v>9791036357107</v>
      </c>
      <c r="B640" s="200" t="s">
        <v>568</v>
      </c>
      <c r="C640" s="203">
        <v>0</v>
      </c>
      <c r="D640" s="204" t="s">
        <v>2917</v>
      </c>
    </row>
    <row r="641" spans="1:4" ht="15" x14ac:dyDescent="0.2">
      <c r="A641" s="234">
        <v>9791036357114</v>
      </c>
      <c r="B641" s="200" t="s">
        <v>568</v>
      </c>
      <c r="C641" s="203">
        <v>0</v>
      </c>
      <c r="D641" s="204" t="s">
        <v>2917</v>
      </c>
    </row>
    <row r="642" spans="1:4" ht="15" x14ac:dyDescent="0.2">
      <c r="A642" s="234">
        <v>9791036357121</v>
      </c>
      <c r="B642" s="200" t="s">
        <v>568</v>
      </c>
      <c r="C642" s="203">
        <v>2487</v>
      </c>
      <c r="D642" s="204" t="s">
        <v>571</v>
      </c>
    </row>
    <row r="643" spans="1:4" ht="15" x14ac:dyDescent="0.2">
      <c r="A643" s="234">
        <v>9791036357138</v>
      </c>
      <c r="B643" s="200" t="s">
        <v>568</v>
      </c>
      <c r="C643" s="203">
        <v>0</v>
      </c>
      <c r="D643" s="204" t="s">
        <v>2917</v>
      </c>
    </row>
    <row r="644" spans="1:4" ht="15" x14ac:dyDescent="0.2">
      <c r="A644" s="234">
        <v>9791036357145</v>
      </c>
      <c r="B644" s="200" t="s">
        <v>568</v>
      </c>
      <c r="C644" s="203">
        <v>1997</v>
      </c>
      <c r="D644" s="204" t="s">
        <v>571</v>
      </c>
    </row>
    <row r="645" spans="1:4" ht="15" x14ac:dyDescent="0.2">
      <c r="A645" s="234">
        <v>9791036357152</v>
      </c>
      <c r="B645" s="200" t="s">
        <v>568</v>
      </c>
      <c r="C645" s="203">
        <v>1299</v>
      </c>
      <c r="D645" s="204" t="s">
        <v>571</v>
      </c>
    </row>
    <row r="646" spans="1:4" ht="15" x14ac:dyDescent="0.2">
      <c r="A646" s="234">
        <v>9782227501218</v>
      </c>
      <c r="B646" s="200" t="s">
        <v>568</v>
      </c>
      <c r="C646" s="203">
        <v>2158</v>
      </c>
      <c r="D646" s="204" t="s">
        <v>571</v>
      </c>
    </row>
    <row r="647" spans="1:4" ht="15" x14ac:dyDescent="0.2">
      <c r="A647" s="234">
        <v>9791036345135</v>
      </c>
      <c r="B647" s="200" t="s">
        <v>568</v>
      </c>
      <c r="C647" s="203">
        <v>0</v>
      </c>
      <c r="D647" s="204" t="s">
        <v>2917</v>
      </c>
    </row>
    <row r="648" spans="1:4" ht="15" x14ac:dyDescent="0.2">
      <c r="A648" s="234">
        <v>9782227500679</v>
      </c>
      <c r="B648" s="200" t="s">
        <v>568</v>
      </c>
      <c r="C648" s="203">
        <v>325</v>
      </c>
      <c r="D648" s="204" t="s">
        <v>570</v>
      </c>
    </row>
    <row r="649" spans="1:4" ht="15" x14ac:dyDescent="0.2">
      <c r="A649" s="234">
        <v>9791036345128</v>
      </c>
      <c r="B649" s="200" t="s">
        <v>568</v>
      </c>
      <c r="C649" s="203">
        <v>4139</v>
      </c>
      <c r="D649" s="204" t="s">
        <v>571</v>
      </c>
    </row>
    <row r="650" spans="1:4" ht="15" x14ac:dyDescent="0.2">
      <c r="A650" s="234">
        <v>9782857335511</v>
      </c>
      <c r="B650" s="200" t="s">
        <v>568</v>
      </c>
      <c r="C650" s="203">
        <v>848</v>
      </c>
      <c r="D650" s="204" t="s">
        <v>570</v>
      </c>
    </row>
    <row r="651" spans="1:4" ht="15" x14ac:dyDescent="0.2">
      <c r="A651" s="234">
        <v>9782747088329</v>
      </c>
      <c r="B651" s="200" t="s">
        <v>568</v>
      </c>
      <c r="C651" s="203">
        <v>4459</v>
      </c>
      <c r="D651" s="204" t="s">
        <v>571</v>
      </c>
    </row>
    <row r="652" spans="1:4" ht="15" x14ac:dyDescent="0.2">
      <c r="A652" s="234">
        <v>9782747088398</v>
      </c>
      <c r="B652" s="200" t="s">
        <v>568</v>
      </c>
      <c r="C652" s="203">
        <v>2644</v>
      </c>
      <c r="D652" s="204" t="s">
        <v>571</v>
      </c>
    </row>
    <row r="653" spans="1:4" ht="15" x14ac:dyDescent="0.2">
      <c r="A653" s="234">
        <v>9782747088619</v>
      </c>
      <c r="B653" s="200" t="s">
        <v>568</v>
      </c>
      <c r="C653" s="203">
        <v>0</v>
      </c>
      <c r="D653" s="204" t="s">
        <v>2916</v>
      </c>
    </row>
    <row r="654" spans="1:4" ht="15" x14ac:dyDescent="0.2">
      <c r="A654" s="234">
        <v>9782227494527</v>
      </c>
      <c r="B654" s="200" t="s">
        <v>568</v>
      </c>
      <c r="C654" s="203">
        <v>54</v>
      </c>
      <c r="D654" s="204" t="s">
        <v>569</v>
      </c>
    </row>
    <row r="655" spans="1:4" ht="15" x14ac:dyDescent="0.2">
      <c r="A655" s="234">
        <v>9782227494534</v>
      </c>
      <c r="B655" s="200" t="s">
        <v>568</v>
      </c>
      <c r="C655" s="203">
        <v>62</v>
      </c>
      <c r="D655" s="204" t="s">
        <v>569</v>
      </c>
    </row>
    <row r="656" spans="1:4" ht="15" x14ac:dyDescent="0.2">
      <c r="A656" s="234">
        <v>9782747099622</v>
      </c>
      <c r="B656" s="200" t="s">
        <v>568</v>
      </c>
      <c r="C656" s="203">
        <v>0</v>
      </c>
      <c r="D656" s="204" t="s">
        <v>2916</v>
      </c>
    </row>
    <row r="657" spans="1:4" ht="15" x14ac:dyDescent="0.2">
      <c r="A657" s="234">
        <v>9782747099639</v>
      </c>
      <c r="B657" s="200" t="s">
        <v>568</v>
      </c>
      <c r="C657" s="203">
        <v>0</v>
      </c>
      <c r="D657" s="204" t="s">
        <v>2916</v>
      </c>
    </row>
    <row r="658" spans="1:4" ht="15" x14ac:dyDescent="0.2">
      <c r="A658" s="234">
        <v>9782747099646</v>
      </c>
      <c r="B658" s="200" t="s">
        <v>568</v>
      </c>
      <c r="C658" s="203">
        <v>5137</v>
      </c>
      <c r="D658" s="204" t="s">
        <v>571</v>
      </c>
    </row>
    <row r="659" spans="1:4" ht="15" x14ac:dyDescent="0.2">
      <c r="A659" s="234">
        <v>9782747088565</v>
      </c>
      <c r="B659" s="200" t="s">
        <v>568</v>
      </c>
      <c r="C659" s="203">
        <v>168</v>
      </c>
      <c r="D659" s="204" t="s">
        <v>570</v>
      </c>
    </row>
    <row r="660" spans="1:4" ht="15" x14ac:dyDescent="0.2">
      <c r="A660" s="234">
        <v>9782747088633</v>
      </c>
      <c r="B660" s="200" t="s">
        <v>568</v>
      </c>
      <c r="C660" s="203">
        <v>0</v>
      </c>
      <c r="D660" s="204" t="s">
        <v>2916</v>
      </c>
    </row>
    <row r="661" spans="1:4" ht="15" x14ac:dyDescent="0.2">
      <c r="A661" s="234">
        <v>9782747088664</v>
      </c>
      <c r="B661" s="200" t="s">
        <v>568</v>
      </c>
      <c r="C661" s="203">
        <v>5944</v>
      </c>
      <c r="D661" s="204" t="s">
        <v>571</v>
      </c>
    </row>
    <row r="662" spans="1:4" ht="15" x14ac:dyDescent="0.2">
      <c r="A662" s="234">
        <v>9782227499393</v>
      </c>
      <c r="B662" s="200" t="s">
        <v>568</v>
      </c>
      <c r="C662" s="203">
        <v>844</v>
      </c>
      <c r="D662" s="204" t="s">
        <v>570</v>
      </c>
    </row>
    <row r="663" spans="1:4" ht="15" x14ac:dyDescent="0.2">
      <c r="A663" s="234">
        <v>9782227499409</v>
      </c>
      <c r="B663" s="200" t="s">
        <v>568</v>
      </c>
      <c r="C663" s="203">
        <v>232</v>
      </c>
      <c r="D663" s="204" t="s">
        <v>570</v>
      </c>
    </row>
    <row r="664" spans="1:4" ht="15" x14ac:dyDescent="0.2">
      <c r="A664" s="234">
        <v>9782227494541</v>
      </c>
      <c r="B664" s="200" t="s">
        <v>568</v>
      </c>
      <c r="C664" s="203">
        <v>62</v>
      </c>
      <c r="D664" s="204" t="s">
        <v>569</v>
      </c>
    </row>
    <row r="665" spans="1:4" ht="15" x14ac:dyDescent="0.2">
      <c r="A665" s="234">
        <v>9782227494565</v>
      </c>
      <c r="B665" s="200" t="s">
        <v>568</v>
      </c>
      <c r="C665" s="203">
        <v>0</v>
      </c>
      <c r="D665" s="204" t="s">
        <v>2916</v>
      </c>
    </row>
    <row r="666" spans="1:4" ht="15" x14ac:dyDescent="0.2">
      <c r="A666" s="234">
        <v>9791027605712</v>
      </c>
      <c r="B666" s="200" t="s">
        <v>568</v>
      </c>
      <c r="C666" s="203">
        <v>15033</v>
      </c>
      <c r="D666" s="204" t="s">
        <v>573</v>
      </c>
    </row>
    <row r="667" spans="1:4" ht="15" x14ac:dyDescent="0.2">
      <c r="A667" s="234">
        <v>9791036315626</v>
      </c>
      <c r="B667" s="200" t="s">
        <v>568</v>
      </c>
      <c r="C667" s="203">
        <v>1013</v>
      </c>
      <c r="D667" s="204" t="s">
        <v>571</v>
      </c>
    </row>
    <row r="668" spans="1:4" ht="15" x14ac:dyDescent="0.2">
      <c r="A668" s="234">
        <v>9791036345241</v>
      </c>
      <c r="B668" s="200" t="s">
        <v>568</v>
      </c>
      <c r="C668" s="203">
        <v>2813</v>
      </c>
      <c r="D668" s="204" t="s">
        <v>571</v>
      </c>
    </row>
    <row r="669" spans="1:4" ht="15" x14ac:dyDescent="0.2">
      <c r="A669" s="234">
        <v>9791036345258</v>
      </c>
      <c r="B669" s="200" t="s">
        <v>568</v>
      </c>
      <c r="C669" s="203">
        <v>3221</v>
      </c>
      <c r="D669" s="204" t="s">
        <v>571</v>
      </c>
    </row>
    <row r="670" spans="1:4" ht="15" x14ac:dyDescent="0.2">
      <c r="A670" s="234">
        <v>9791036345265</v>
      </c>
      <c r="B670" s="200" t="s">
        <v>568</v>
      </c>
      <c r="C670" s="203">
        <v>1806</v>
      </c>
      <c r="D670" s="204" t="s">
        <v>571</v>
      </c>
    </row>
    <row r="671" spans="1:4" ht="15" x14ac:dyDescent="0.2">
      <c r="A671" s="234">
        <v>9791036345272</v>
      </c>
      <c r="B671" s="200" t="s">
        <v>568</v>
      </c>
      <c r="C671" s="203">
        <v>411</v>
      </c>
      <c r="D671" s="204" t="s">
        <v>570</v>
      </c>
    </row>
    <row r="672" spans="1:4" ht="15" x14ac:dyDescent="0.2">
      <c r="A672" s="234">
        <v>9791036345289</v>
      </c>
      <c r="B672" s="200" t="s">
        <v>568</v>
      </c>
      <c r="C672" s="203">
        <v>0</v>
      </c>
      <c r="D672" s="204" t="s">
        <v>2917</v>
      </c>
    </row>
    <row r="673" spans="1:4" ht="15" x14ac:dyDescent="0.2">
      <c r="A673" s="234">
        <v>9791036345319</v>
      </c>
      <c r="B673" s="200" t="s">
        <v>568</v>
      </c>
      <c r="C673" s="203">
        <v>1235</v>
      </c>
      <c r="D673" s="204" t="s">
        <v>571</v>
      </c>
    </row>
    <row r="674" spans="1:4" ht="15" x14ac:dyDescent="0.2">
      <c r="A674" s="234">
        <v>9791036345326</v>
      </c>
      <c r="B674" s="200" t="s">
        <v>568</v>
      </c>
      <c r="C674" s="203">
        <v>4424</v>
      </c>
      <c r="D674" s="204" t="s">
        <v>571</v>
      </c>
    </row>
    <row r="675" spans="1:4" ht="15" x14ac:dyDescent="0.2">
      <c r="A675" s="234">
        <v>9791036345333</v>
      </c>
      <c r="B675" s="200" t="s">
        <v>568</v>
      </c>
      <c r="C675" s="203">
        <v>6332</v>
      </c>
      <c r="D675" s="204" t="s">
        <v>571</v>
      </c>
    </row>
    <row r="676" spans="1:4" ht="15" x14ac:dyDescent="0.2">
      <c r="A676" s="234">
        <v>9791036345340</v>
      </c>
      <c r="B676" s="200" t="s">
        <v>568</v>
      </c>
      <c r="C676" s="203">
        <v>1268</v>
      </c>
      <c r="D676" s="204" t="s">
        <v>571</v>
      </c>
    </row>
    <row r="677" spans="1:4" ht="15" x14ac:dyDescent="0.2">
      <c r="A677" s="234">
        <v>9782747088831</v>
      </c>
      <c r="B677" s="200" t="s">
        <v>568</v>
      </c>
      <c r="C677" s="203">
        <v>0</v>
      </c>
      <c r="D677" s="204" t="s">
        <v>2915</v>
      </c>
    </row>
    <row r="678" spans="1:4" ht="15" x14ac:dyDescent="0.2">
      <c r="A678" s="234">
        <v>9791036345357</v>
      </c>
      <c r="B678" s="200" t="s">
        <v>568</v>
      </c>
      <c r="C678" s="203">
        <v>2242</v>
      </c>
      <c r="D678" s="204" t="s">
        <v>571</v>
      </c>
    </row>
    <row r="679" spans="1:4" ht="15" x14ac:dyDescent="0.2">
      <c r="A679" s="234">
        <v>9782227500686</v>
      </c>
      <c r="B679" s="200" t="s">
        <v>568</v>
      </c>
      <c r="C679" s="203">
        <v>778</v>
      </c>
      <c r="D679" s="204" t="s">
        <v>570</v>
      </c>
    </row>
    <row r="680" spans="1:4" ht="15" x14ac:dyDescent="0.2">
      <c r="A680" s="234">
        <v>9782227501232</v>
      </c>
      <c r="B680" s="200" t="s">
        <v>568</v>
      </c>
      <c r="C680" s="203">
        <v>1939</v>
      </c>
      <c r="D680" s="204" t="s">
        <v>571</v>
      </c>
    </row>
    <row r="681" spans="1:4" ht="15" x14ac:dyDescent="0.2">
      <c r="A681" s="234">
        <v>9791036357282</v>
      </c>
      <c r="B681" s="200" t="s">
        <v>568</v>
      </c>
      <c r="C681" s="203">
        <v>0</v>
      </c>
      <c r="D681" s="204" t="s">
        <v>2917</v>
      </c>
    </row>
    <row r="682" spans="1:4" ht="15" x14ac:dyDescent="0.2">
      <c r="A682" s="234">
        <v>9791036357299</v>
      </c>
      <c r="B682" s="200" t="s">
        <v>568</v>
      </c>
      <c r="C682" s="203">
        <v>399</v>
      </c>
      <c r="D682" s="204" t="s">
        <v>570</v>
      </c>
    </row>
    <row r="683" spans="1:4" ht="15" x14ac:dyDescent="0.2">
      <c r="A683" s="234">
        <v>9791036357305</v>
      </c>
      <c r="B683" s="200" t="s">
        <v>568</v>
      </c>
      <c r="C683" s="203">
        <v>0</v>
      </c>
      <c r="D683" s="204" t="s">
        <v>2917</v>
      </c>
    </row>
    <row r="684" spans="1:4" ht="15" x14ac:dyDescent="0.2">
      <c r="A684" s="234">
        <v>9791036357312</v>
      </c>
      <c r="B684" s="200" t="s">
        <v>568</v>
      </c>
      <c r="C684" s="203">
        <v>0</v>
      </c>
      <c r="D684" s="204" t="s">
        <v>2917</v>
      </c>
    </row>
    <row r="685" spans="1:4" ht="15" x14ac:dyDescent="0.2">
      <c r="A685" s="234">
        <v>9791027610020</v>
      </c>
      <c r="B685" s="200" t="s">
        <v>568</v>
      </c>
      <c r="C685" s="203">
        <v>1602</v>
      </c>
      <c r="D685" s="204" t="s">
        <v>571</v>
      </c>
    </row>
    <row r="686" spans="1:4" ht="15" x14ac:dyDescent="0.2">
      <c r="A686" s="234">
        <v>9791027610037</v>
      </c>
      <c r="B686" s="200" t="s">
        <v>568</v>
      </c>
      <c r="C686" s="203">
        <v>1563</v>
      </c>
      <c r="D686" s="204" t="s">
        <v>571</v>
      </c>
    </row>
    <row r="687" spans="1:4" ht="15" x14ac:dyDescent="0.2">
      <c r="A687" s="234">
        <v>9791036328855</v>
      </c>
      <c r="B687" s="200" t="s">
        <v>568</v>
      </c>
      <c r="C687" s="203">
        <v>653</v>
      </c>
      <c r="D687" s="204" t="s">
        <v>570</v>
      </c>
    </row>
    <row r="688" spans="1:4" ht="15" x14ac:dyDescent="0.2">
      <c r="A688" s="234">
        <v>9791036328862</v>
      </c>
      <c r="B688" s="200" t="s">
        <v>568</v>
      </c>
      <c r="C688" s="203">
        <v>1248</v>
      </c>
      <c r="D688" s="204" t="s">
        <v>571</v>
      </c>
    </row>
    <row r="689" spans="1:4" ht="15" x14ac:dyDescent="0.2">
      <c r="A689" s="234">
        <v>9791036328824</v>
      </c>
      <c r="B689" s="200" t="s">
        <v>568</v>
      </c>
      <c r="C689" s="203">
        <v>1349</v>
      </c>
      <c r="D689" s="204" t="s">
        <v>571</v>
      </c>
    </row>
    <row r="690" spans="1:4" ht="15" x14ac:dyDescent="0.2">
      <c r="A690" s="234">
        <v>9791036328831</v>
      </c>
      <c r="B690" s="200" t="s">
        <v>568</v>
      </c>
      <c r="C690" s="203">
        <v>1618</v>
      </c>
      <c r="D690" s="204" t="s">
        <v>571</v>
      </c>
    </row>
    <row r="691" spans="1:4" ht="15" x14ac:dyDescent="0.2">
      <c r="A691" s="234">
        <v>9791036328879</v>
      </c>
      <c r="B691" s="200" t="s">
        <v>568</v>
      </c>
      <c r="C691" s="203">
        <v>1887</v>
      </c>
      <c r="D691" s="204" t="s">
        <v>571</v>
      </c>
    </row>
    <row r="692" spans="1:4" ht="15" x14ac:dyDescent="0.2">
      <c r="A692" s="234">
        <v>9791036328886</v>
      </c>
      <c r="B692" s="200" t="s">
        <v>568</v>
      </c>
      <c r="C692" s="203">
        <v>16781</v>
      </c>
      <c r="D692" s="204" t="s">
        <v>573</v>
      </c>
    </row>
    <row r="693" spans="1:4" ht="15" x14ac:dyDescent="0.2">
      <c r="A693" s="234">
        <v>9782227494572</v>
      </c>
      <c r="B693" s="200" t="s">
        <v>568</v>
      </c>
      <c r="C693" s="203">
        <v>0</v>
      </c>
      <c r="D693" s="204" t="s">
        <v>2916</v>
      </c>
    </row>
    <row r="694" spans="1:4" ht="15" x14ac:dyDescent="0.2">
      <c r="A694" s="234">
        <v>9791036328909</v>
      </c>
      <c r="B694" s="200" t="s">
        <v>568</v>
      </c>
      <c r="C694" s="203">
        <v>1271</v>
      </c>
      <c r="D694" s="204" t="s">
        <v>571</v>
      </c>
    </row>
    <row r="695" spans="1:4" ht="15" x14ac:dyDescent="0.2">
      <c r="A695" s="234">
        <v>9791036328916</v>
      </c>
      <c r="B695" s="200" t="s">
        <v>568</v>
      </c>
      <c r="C695" s="203">
        <v>0</v>
      </c>
      <c r="D695" s="204" t="s">
        <v>2917</v>
      </c>
    </row>
    <row r="696" spans="1:4" ht="15" x14ac:dyDescent="0.2">
      <c r="A696" s="234">
        <v>9791036328923</v>
      </c>
      <c r="B696" s="200" t="s">
        <v>568</v>
      </c>
      <c r="C696" s="203">
        <v>0</v>
      </c>
      <c r="D696" s="204" t="s">
        <v>2917</v>
      </c>
    </row>
    <row r="697" spans="1:4" ht="15" x14ac:dyDescent="0.2">
      <c r="A697" s="234">
        <v>9791036328930</v>
      </c>
      <c r="B697" s="200" t="s">
        <v>568</v>
      </c>
      <c r="C697" s="203">
        <v>1800</v>
      </c>
      <c r="D697" s="204" t="s">
        <v>571</v>
      </c>
    </row>
    <row r="698" spans="1:4" ht="15" x14ac:dyDescent="0.2">
      <c r="A698" s="234">
        <v>9791036328947</v>
      </c>
      <c r="B698" s="200" t="s">
        <v>568</v>
      </c>
      <c r="C698" s="203">
        <v>0</v>
      </c>
      <c r="D698" s="204" t="s">
        <v>2916</v>
      </c>
    </row>
    <row r="699" spans="1:4" ht="15" x14ac:dyDescent="0.2">
      <c r="A699" s="234">
        <v>9791036328954</v>
      </c>
      <c r="B699" s="200" t="s">
        <v>568</v>
      </c>
      <c r="C699" s="203">
        <v>1158</v>
      </c>
      <c r="D699" s="204" t="s">
        <v>571</v>
      </c>
    </row>
    <row r="700" spans="1:4" ht="15" x14ac:dyDescent="0.2">
      <c r="A700" s="234">
        <v>9791036357336</v>
      </c>
      <c r="B700" s="200" t="s">
        <v>568</v>
      </c>
      <c r="C700" s="203">
        <v>0</v>
      </c>
      <c r="D700" s="204" t="s">
        <v>2917</v>
      </c>
    </row>
    <row r="701" spans="1:4" ht="15" x14ac:dyDescent="0.2">
      <c r="A701" s="234">
        <v>9791036357350</v>
      </c>
      <c r="B701" s="200" t="s">
        <v>568</v>
      </c>
      <c r="C701" s="203">
        <v>0</v>
      </c>
      <c r="D701" s="204" t="s">
        <v>2917</v>
      </c>
    </row>
    <row r="702" spans="1:4" ht="15" x14ac:dyDescent="0.2">
      <c r="A702" s="234">
        <v>9791036357374</v>
      </c>
      <c r="B702" s="200" t="s">
        <v>568</v>
      </c>
      <c r="C702" s="203">
        <v>0</v>
      </c>
      <c r="D702" s="204" t="s">
        <v>2917</v>
      </c>
    </row>
    <row r="703" spans="1:4" ht="15" x14ac:dyDescent="0.2">
      <c r="A703" s="234">
        <v>9791036357381</v>
      </c>
      <c r="B703" s="200" t="s">
        <v>568</v>
      </c>
      <c r="C703" s="203">
        <v>0</v>
      </c>
      <c r="D703" s="204" t="s">
        <v>2917</v>
      </c>
    </row>
    <row r="704" spans="1:4" ht="15" x14ac:dyDescent="0.2">
      <c r="A704" s="234">
        <v>9791036357398</v>
      </c>
      <c r="B704" s="200" t="s">
        <v>568</v>
      </c>
      <c r="C704" s="203">
        <v>0</v>
      </c>
      <c r="D704" s="204" t="s">
        <v>2917</v>
      </c>
    </row>
    <row r="705" spans="1:4" ht="15" x14ac:dyDescent="0.2">
      <c r="A705" s="234">
        <v>9791036357428</v>
      </c>
      <c r="B705" s="200" t="s">
        <v>568</v>
      </c>
      <c r="C705" s="203">
        <v>0</v>
      </c>
      <c r="D705" s="204" t="s">
        <v>2917</v>
      </c>
    </row>
    <row r="706" spans="1:4" ht="15" x14ac:dyDescent="0.2">
      <c r="A706" s="234">
        <v>9791036357435</v>
      </c>
      <c r="B706" s="200" t="s">
        <v>568</v>
      </c>
      <c r="C706" s="203">
        <v>0</v>
      </c>
      <c r="D706" s="204" t="s">
        <v>2917</v>
      </c>
    </row>
    <row r="707" spans="1:4" ht="15" x14ac:dyDescent="0.2">
      <c r="A707" s="234">
        <v>9791036357442</v>
      </c>
      <c r="B707" s="200" t="s">
        <v>568</v>
      </c>
      <c r="C707" s="203">
        <v>0</v>
      </c>
      <c r="D707" s="204" t="s">
        <v>2917</v>
      </c>
    </row>
    <row r="708" spans="1:4" ht="15" x14ac:dyDescent="0.2">
      <c r="A708" s="234">
        <v>9791036357459</v>
      </c>
      <c r="B708" s="200" t="s">
        <v>568</v>
      </c>
      <c r="C708" s="203">
        <v>0</v>
      </c>
      <c r="D708" s="204" t="s">
        <v>2917</v>
      </c>
    </row>
    <row r="709" spans="1:4" ht="15" x14ac:dyDescent="0.2">
      <c r="A709" s="234">
        <v>9791036357466</v>
      </c>
      <c r="B709" s="200" t="s">
        <v>568</v>
      </c>
      <c r="C709" s="203">
        <v>0</v>
      </c>
      <c r="D709" s="204" t="s">
        <v>2917</v>
      </c>
    </row>
    <row r="710" spans="1:4" ht="15" x14ac:dyDescent="0.2">
      <c r="A710" s="234">
        <v>9791036357473</v>
      </c>
      <c r="B710" s="200" t="s">
        <v>568</v>
      </c>
      <c r="C710" s="203">
        <v>0</v>
      </c>
      <c r="D710" s="204" t="s">
        <v>2917</v>
      </c>
    </row>
    <row r="711" spans="1:4" ht="15" x14ac:dyDescent="0.2">
      <c r="A711" s="234">
        <v>9791036357480</v>
      </c>
      <c r="B711" s="200" t="s">
        <v>568</v>
      </c>
      <c r="C711" s="203">
        <v>0</v>
      </c>
      <c r="D711" s="204" t="s">
        <v>2917</v>
      </c>
    </row>
    <row r="712" spans="1:4" ht="15" x14ac:dyDescent="0.2">
      <c r="A712" s="234">
        <v>9791036357343</v>
      </c>
      <c r="B712" s="200" t="s">
        <v>568</v>
      </c>
      <c r="C712" s="203">
        <v>2521</v>
      </c>
      <c r="D712" s="204" t="s">
        <v>571</v>
      </c>
    </row>
    <row r="713" spans="1:4" ht="15" x14ac:dyDescent="0.2">
      <c r="A713" s="234">
        <v>9791036357404</v>
      </c>
      <c r="B713" s="200" t="s">
        <v>568</v>
      </c>
      <c r="C713" s="203">
        <v>988</v>
      </c>
      <c r="D713" s="204" t="s">
        <v>570</v>
      </c>
    </row>
    <row r="714" spans="1:4" ht="15" x14ac:dyDescent="0.2">
      <c r="A714" s="234">
        <v>9791036357497</v>
      </c>
      <c r="B714" s="200" t="s">
        <v>568</v>
      </c>
      <c r="C714" s="203">
        <v>4290</v>
      </c>
      <c r="D714" s="204" t="s">
        <v>571</v>
      </c>
    </row>
    <row r="715" spans="1:4" ht="15" x14ac:dyDescent="0.2">
      <c r="A715" s="234">
        <v>9791036357503</v>
      </c>
      <c r="B715" s="200" t="s">
        <v>568</v>
      </c>
      <c r="C715" s="203">
        <v>0</v>
      </c>
      <c r="D715" s="204" t="s">
        <v>2917</v>
      </c>
    </row>
    <row r="716" spans="1:4" ht="15" x14ac:dyDescent="0.2">
      <c r="A716" s="234">
        <v>9791036357510</v>
      </c>
      <c r="B716" s="200" t="s">
        <v>568</v>
      </c>
      <c r="C716" s="203">
        <v>5732</v>
      </c>
      <c r="D716" s="204" t="s">
        <v>571</v>
      </c>
    </row>
    <row r="717" spans="1:4" ht="15" x14ac:dyDescent="0.2">
      <c r="A717" s="234">
        <v>9791036357527</v>
      </c>
      <c r="B717" s="200" t="s">
        <v>568</v>
      </c>
      <c r="C717" s="203">
        <v>7609</v>
      </c>
      <c r="D717" s="204" t="s">
        <v>571</v>
      </c>
    </row>
    <row r="718" spans="1:4" ht="15" x14ac:dyDescent="0.2">
      <c r="A718" s="234">
        <v>9791036357534</v>
      </c>
      <c r="B718" s="200" t="s">
        <v>568</v>
      </c>
      <c r="C718" s="203">
        <v>7978</v>
      </c>
      <c r="D718" s="204" t="s">
        <v>571</v>
      </c>
    </row>
    <row r="719" spans="1:4" ht="15" x14ac:dyDescent="0.2">
      <c r="A719" s="234">
        <v>9791036357541</v>
      </c>
      <c r="B719" s="200" t="s">
        <v>568</v>
      </c>
      <c r="C719" s="203">
        <v>4624</v>
      </c>
      <c r="D719" s="204" t="s">
        <v>571</v>
      </c>
    </row>
    <row r="720" spans="1:4" ht="15" x14ac:dyDescent="0.2">
      <c r="A720" s="234">
        <v>9791036357558</v>
      </c>
      <c r="B720" s="200" t="s">
        <v>568</v>
      </c>
      <c r="C720" s="203">
        <v>8465</v>
      </c>
      <c r="D720" s="204" t="s">
        <v>571</v>
      </c>
    </row>
    <row r="721" spans="1:4" ht="15" x14ac:dyDescent="0.2">
      <c r="A721" s="234">
        <v>9791036357565</v>
      </c>
      <c r="B721" s="200" t="s">
        <v>568</v>
      </c>
      <c r="C721" s="203">
        <v>4431</v>
      </c>
      <c r="D721" s="204" t="s">
        <v>571</v>
      </c>
    </row>
    <row r="722" spans="1:4" ht="15" x14ac:dyDescent="0.2">
      <c r="A722" s="234">
        <v>9791036357572</v>
      </c>
      <c r="B722" s="200" t="s">
        <v>568</v>
      </c>
      <c r="C722" s="203">
        <v>8499</v>
      </c>
      <c r="D722" s="204" t="s">
        <v>571</v>
      </c>
    </row>
    <row r="723" spans="1:4" ht="15" x14ac:dyDescent="0.2">
      <c r="A723" s="234">
        <v>9791036357589</v>
      </c>
      <c r="B723" s="200" t="s">
        <v>568</v>
      </c>
      <c r="C723" s="203">
        <v>0</v>
      </c>
      <c r="D723" s="204" t="s">
        <v>2917</v>
      </c>
    </row>
    <row r="724" spans="1:4" ht="15" x14ac:dyDescent="0.2">
      <c r="A724" s="234">
        <v>9782747088091</v>
      </c>
      <c r="B724" s="200" t="s">
        <v>568</v>
      </c>
      <c r="C724" s="203">
        <v>0</v>
      </c>
      <c r="D724" s="204" t="s">
        <v>2916</v>
      </c>
    </row>
    <row r="725" spans="1:4" ht="15" x14ac:dyDescent="0.2">
      <c r="A725" s="234">
        <v>9782747088282</v>
      </c>
      <c r="B725" s="200" t="s">
        <v>568</v>
      </c>
      <c r="C725" s="203">
        <v>0</v>
      </c>
      <c r="D725" s="204" t="s">
        <v>2916</v>
      </c>
    </row>
    <row r="726" spans="1:4" ht="15" x14ac:dyDescent="0.2">
      <c r="A726" s="234">
        <v>9782747088794</v>
      </c>
      <c r="B726" s="200" t="s">
        <v>568</v>
      </c>
      <c r="C726" s="203">
        <v>0</v>
      </c>
      <c r="D726" s="204" t="s">
        <v>2916</v>
      </c>
    </row>
    <row r="727" spans="1:4" ht="15" x14ac:dyDescent="0.2">
      <c r="A727" s="234">
        <v>9782747090643</v>
      </c>
      <c r="B727" s="200" t="s">
        <v>568</v>
      </c>
      <c r="C727" s="203">
        <v>480</v>
      </c>
      <c r="D727" s="204" t="s">
        <v>570</v>
      </c>
    </row>
    <row r="728" spans="1:4" ht="15" x14ac:dyDescent="0.2">
      <c r="A728" s="234">
        <v>9782747090681</v>
      </c>
      <c r="B728" s="200" t="s">
        <v>568</v>
      </c>
      <c r="C728" s="203">
        <v>1606</v>
      </c>
      <c r="D728" s="204" t="s">
        <v>571</v>
      </c>
    </row>
    <row r="729" spans="1:4" ht="15" x14ac:dyDescent="0.2">
      <c r="A729" s="234">
        <v>9782747090711</v>
      </c>
      <c r="B729" s="200" t="s">
        <v>568</v>
      </c>
      <c r="C729" s="203">
        <v>398</v>
      </c>
      <c r="D729" s="204" t="s">
        <v>570</v>
      </c>
    </row>
    <row r="730" spans="1:4" ht="15" x14ac:dyDescent="0.2">
      <c r="A730" s="234">
        <v>9782747090728</v>
      </c>
      <c r="B730" s="200" t="s">
        <v>568</v>
      </c>
      <c r="C730" s="203">
        <v>227</v>
      </c>
      <c r="D730" s="204" t="s">
        <v>570</v>
      </c>
    </row>
    <row r="731" spans="1:4" ht="15" x14ac:dyDescent="0.2">
      <c r="A731" s="234">
        <v>9791036365430</v>
      </c>
      <c r="B731" s="200" t="s">
        <v>568</v>
      </c>
      <c r="C731" s="203">
        <v>0</v>
      </c>
      <c r="D731" s="204" t="s">
        <v>2917</v>
      </c>
    </row>
    <row r="732" spans="1:4" ht="15" x14ac:dyDescent="0.2">
      <c r="A732" s="234">
        <v>9791036365454</v>
      </c>
      <c r="B732" s="200" t="s">
        <v>568</v>
      </c>
      <c r="C732" s="203">
        <v>0</v>
      </c>
      <c r="D732" s="204" t="s">
        <v>2917</v>
      </c>
    </row>
    <row r="733" spans="1:4" ht="15" x14ac:dyDescent="0.2">
      <c r="A733" s="234">
        <v>9782227501850</v>
      </c>
      <c r="B733" s="200" t="s">
        <v>568</v>
      </c>
      <c r="C733" s="203">
        <v>0</v>
      </c>
      <c r="D733" s="204" t="s">
        <v>2917</v>
      </c>
    </row>
    <row r="734" spans="1:4" ht="15" x14ac:dyDescent="0.2">
      <c r="A734" s="234">
        <v>9791036365447</v>
      </c>
      <c r="B734" s="200" t="s">
        <v>568</v>
      </c>
      <c r="C734" s="203">
        <v>0</v>
      </c>
      <c r="D734" s="204" t="s">
        <v>2917</v>
      </c>
    </row>
    <row r="735" spans="1:4" ht="15" x14ac:dyDescent="0.2">
      <c r="A735" s="234">
        <v>9791036345425</v>
      </c>
      <c r="B735" s="200" t="s">
        <v>568</v>
      </c>
      <c r="C735" s="203">
        <v>895</v>
      </c>
      <c r="D735" s="204" t="s">
        <v>570</v>
      </c>
    </row>
    <row r="736" spans="1:4" ht="15" x14ac:dyDescent="0.2">
      <c r="A736" s="234">
        <v>9791027610884</v>
      </c>
      <c r="B736" s="200" t="s">
        <v>568</v>
      </c>
      <c r="C736" s="203">
        <v>5</v>
      </c>
      <c r="D736" s="204" t="s">
        <v>572</v>
      </c>
    </row>
    <row r="737" spans="1:4" ht="15" x14ac:dyDescent="0.2">
      <c r="A737" s="234">
        <v>9791036345432</v>
      </c>
      <c r="B737" s="200" t="s">
        <v>568</v>
      </c>
      <c r="C737" s="203">
        <v>690</v>
      </c>
      <c r="D737" s="204" t="s">
        <v>570</v>
      </c>
    </row>
    <row r="738" spans="1:4" ht="15" x14ac:dyDescent="0.2">
      <c r="A738" s="234">
        <v>9791036345449</v>
      </c>
      <c r="B738" s="200" t="s">
        <v>568</v>
      </c>
      <c r="C738" s="203">
        <v>1371</v>
      </c>
      <c r="D738" s="204" t="s">
        <v>571</v>
      </c>
    </row>
    <row r="739" spans="1:4" ht="15" x14ac:dyDescent="0.2">
      <c r="A739" s="234">
        <v>9791036345456</v>
      </c>
      <c r="B739" s="200" t="s">
        <v>568</v>
      </c>
      <c r="C739" s="203">
        <v>670</v>
      </c>
      <c r="D739" s="204" t="s">
        <v>570</v>
      </c>
    </row>
    <row r="740" spans="1:4" ht="15" x14ac:dyDescent="0.2">
      <c r="A740" s="234">
        <v>9791036345463</v>
      </c>
      <c r="B740" s="200" t="s">
        <v>568</v>
      </c>
      <c r="C740" s="203">
        <v>0</v>
      </c>
      <c r="D740" s="204" t="s">
        <v>2917</v>
      </c>
    </row>
    <row r="741" spans="1:4" ht="15" x14ac:dyDescent="0.2">
      <c r="A741" s="234">
        <v>9791036345470</v>
      </c>
      <c r="B741" s="200" t="s">
        <v>568</v>
      </c>
      <c r="C741" s="203">
        <v>2485</v>
      </c>
      <c r="D741" s="204" t="s">
        <v>571</v>
      </c>
    </row>
    <row r="742" spans="1:4" ht="15" x14ac:dyDescent="0.2">
      <c r="A742" s="234">
        <v>9791036345487</v>
      </c>
      <c r="B742" s="200" t="s">
        <v>568</v>
      </c>
      <c r="C742" s="203">
        <v>2218</v>
      </c>
      <c r="D742" s="204" t="s">
        <v>571</v>
      </c>
    </row>
    <row r="743" spans="1:4" ht="15" x14ac:dyDescent="0.2">
      <c r="A743" s="234">
        <v>9791036357596</v>
      </c>
      <c r="B743" s="200" t="s">
        <v>568</v>
      </c>
      <c r="C743" s="203">
        <v>2858</v>
      </c>
      <c r="D743" s="204" t="s">
        <v>571</v>
      </c>
    </row>
    <row r="744" spans="1:4" ht="15" x14ac:dyDescent="0.2">
      <c r="A744" s="234">
        <v>9791036357602</v>
      </c>
      <c r="B744" s="200" t="s">
        <v>568</v>
      </c>
      <c r="C744" s="203">
        <v>2569</v>
      </c>
      <c r="D744" s="204" t="s">
        <v>571</v>
      </c>
    </row>
    <row r="745" spans="1:4" ht="15" x14ac:dyDescent="0.2">
      <c r="A745" s="234">
        <v>9791036357619</v>
      </c>
      <c r="B745" s="200" t="s">
        <v>568</v>
      </c>
      <c r="C745" s="203">
        <v>2611</v>
      </c>
      <c r="D745" s="204" t="s">
        <v>571</v>
      </c>
    </row>
    <row r="746" spans="1:4" ht="15" x14ac:dyDescent="0.2">
      <c r="A746" s="234">
        <v>9791036357626</v>
      </c>
      <c r="B746" s="200" t="s">
        <v>568</v>
      </c>
      <c r="C746" s="203">
        <v>2536</v>
      </c>
      <c r="D746" s="204" t="s">
        <v>571</v>
      </c>
    </row>
    <row r="747" spans="1:4" ht="15" x14ac:dyDescent="0.2">
      <c r="A747" s="234">
        <v>9791036357633</v>
      </c>
      <c r="B747" s="200" t="s">
        <v>568</v>
      </c>
      <c r="C747" s="203">
        <v>2744</v>
      </c>
      <c r="D747" s="204" t="s">
        <v>571</v>
      </c>
    </row>
    <row r="748" spans="1:4" ht="15" x14ac:dyDescent="0.2">
      <c r="A748" s="234">
        <v>9791036357640</v>
      </c>
      <c r="B748" s="200" t="s">
        <v>568</v>
      </c>
      <c r="C748" s="203">
        <v>2415</v>
      </c>
      <c r="D748" s="204" t="s">
        <v>571</v>
      </c>
    </row>
    <row r="749" spans="1:4" ht="15" x14ac:dyDescent="0.2">
      <c r="A749" s="234">
        <v>9791036357664</v>
      </c>
      <c r="B749" s="200" t="s">
        <v>568</v>
      </c>
      <c r="C749" s="203">
        <v>1864</v>
      </c>
      <c r="D749" s="204" t="s">
        <v>571</v>
      </c>
    </row>
    <row r="750" spans="1:4" ht="15" x14ac:dyDescent="0.2">
      <c r="A750" s="234">
        <v>9791036357671</v>
      </c>
      <c r="B750" s="200" t="s">
        <v>568</v>
      </c>
      <c r="C750" s="203">
        <v>0</v>
      </c>
      <c r="D750" s="204" t="s">
        <v>2917</v>
      </c>
    </row>
    <row r="751" spans="1:4" ht="15" x14ac:dyDescent="0.2">
      <c r="A751" s="234">
        <v>9791036357688</v>
      </c>
      <c r="B751" s="200" t="s">
        <v>568</v>
      </c>
      <c r="C751" s="203">
        <v>1523</v>
      </c>
      <c r="D751" s="204" t="s">
        <v>571</v>
      </c>
    </row>
    <row r="752" spans="1:4" ht="15" x14ac:dyDescent="0.2">
      <c r="A752" s="234">
        <v>9791036357695</v>
      </c>
      <c r="B752" s="200" t="s">
        <v>568</v>
      </c>
      <c r="C752" s="203">
        <v>2111</v>
      </c>
      <c r="D752" s="204" t="s">
        <v>571</v>
      </c>
    </row>
    <row r="753" spans="1:4" ht="15" x14ac:dyDescent="0.2">
      <c r="A753" s="234">
        <v>9782227494589</v>
      </c>
      <c r="B753" s="200" t="s">
        <v>568</v>
      </c>
      <c r="C753" s="203">
        <v>0</v>
      </c>
      <c r="D753" s="204" t="s">
        <v>2915</v>
      </c>
    </row>
    <row r="754" spans="1:4" ht="15" x14ac:dyDescent="0.2">
      <c r="A754" s="234">
        <v>9791036302640</v>
      </c>
      <c r="B754" s="200" t="s">
        <v>568</v>
      </c>
      <c r="C754" s="203">
        <v>0</v>
      </c>
      <c r="D754" s="204" t="s">
        <v>2916</v>
      </c>
    </row>
    <row r="755" spans="1:4" ht="15" x14ac:dyDescent="0.2">
      <c r="A755" s="234">
        <v>9791036302657</v>
      </c>
      <c r="B755" s="200" t="s">
        <v>568</v>
      </c>
      <c r="C755" s="203">
        <v>696</v>
      </c>
      <c r="D755" s="204" t="s">
        <v>570</v>
      </c>
    </row>
    <row r="756" spans="1:4" ht="15" x14ac:dyDescent="0.2">
      <c r="A756" s="234">
        <v>9782227494596</v>
      </c>
      <c r="B756" s="200" t="s">
        <v>568</v>
      </c>
      <c r="C756" s="203">
        <v>200</v>
      </c>
      <c r="D756" s="204" t="s">
        <v>570</v>
      </c>
    </row>
    <row r="757" spans="1:4" ht="15" x14ac:dyDescent="0.2">
      <c r="A757" s="234">
        <v>9782227494602</v>
      </c>
      <c r="B757" s="200" t="s">
        <v>568</v>
      </c>
      <c r="C757" s="203">
        <v>0</v>
      </c>
      <c r="D757" s="204" t="s">
        <v>2917</v>
      </c>
    </row>
    <row r="758" spans="1:4" ht="15" x14ac:dyDescent="0.2">
      <c r="A758" s="234">
        <v>9782227494619</v>
      </c>
      <c r="B758" s="200" t="s">
        <v>568</v>
      </c>
      <c r="C758" s="203">
        <v>0</v>
      </c>
      <c r="D758" s="204" t="s">
        <v>2917</v>
      </c>
    </row>
    <row r="759" spans="1:4" ht="15" x14ac:dyDescent="0.2">
      <c r="A759" s="234">
        <v>9791036302664</v>
      </c>
      <c r="B759" s="200" t="s">
        <v>568</v>
      </c>
      <c r="C759" s="203">
        <v>2159</v>
      </c>
      <c r="D759" s="204" t="s">
        <v>571</v>
      </c>
    </row>
    <row r="760" spans="1:4" ht="15" x14ac:dyDescent="0.2">
      <c r="A760" s="234">
        <v>9782227501249</v>
      </c>
      <c r="B760" s="200" t="s">
        <v>568</v>
      </c>
      <c r="C760" s="203">
        <v>3696</v>
      </c>
      <c r="D760" s="204" t="s">
        <v>571</v>
      </c>
    </row>
    <row r="761" spans="1:4" ht="15" x14ac:dyDescent="0.2">
      <c r="A761" s="234">
        <v>9791027611836</v>
      </c>
      <c r="B761" s="200" t="s">
        <v>568</v>
      </c>
      <c r="C761" s="203">
        <v>760</v>
      </c>
      <c r="D761" s="204" t="s">
        <v>570</v>
      </c>
    </row>
    <row r="762" spans="1:4" ht="15" x14ac:dyDescent="0.2">
      <c r="A762" s="234">
        <v>9791036357916</v>
      </c>
      <c r="B762" s="200" t="s">
        <v>568</v>
      </c>
      <c r="C762" s="203">
        <v>0</v>
      </c>
      <c r="D762" s="204" t="s">
        <v>2917</v>
      </c>
    </row>
    <row r="763" spans="1:4" ht="15" x14ac:dyDescent="0.2">
      <c r="A763" s="234">
        <v>9791036357923</v>
      </c>
      <c r="B763" s="200" t="s">
        <v>568</v>
      </c>
      <c r="C763" s="203">
        <v>0</v>
      </c>
      <c r="D763" s="204" t="s">
        <v>2917</v>
      </c>
    </row>
    <row r="764" spans="1:4" ht="15" x14ac:dyDescent="0.2">
      <c r="A764" s="234">
        <v>9791036357930</v>
      </c>
      <c r="B764" s="200" t="s">
        <v>568</v>
      </c>
      <c r="C764" s="203">
        <v>0</v>
      </c>
      <c r="D764" s="204" t="s">
        <v>2917</v>
      </c>
    </row>
    <row r="765" spans="1:4" ht="15" x14ac:dyDescent="0.2">
      <c r="A765" s="234">
        <v>9791036357947</v>
      </c>
      <c r="B765" s="200" t="s">
        <v>568</v>
      </c>
      <c r="C765" s="203">
        <v>0</v>
      </c>
      <c r="D765" s="204" t="s">
        <v>2917</v>
      </c>
    </row>
    <row r="766" spans="1:4" ht="15" x14ac:dyDescent="0.2">
      <c r="A766" s="234">
        <v>9791036357954</v>
      </c>
      <c r="B766" s="200" t="s">
        <v>568</v>
      </c>
      <c r="C766" s="203">
        <v>2403</v>
      </c>
      <c r="D766" s="204" t="s">
        <v>571</v>
      </c>
    </row>
    <row r="767" spans="1:4" ht="15" x14ac:dyDescent="0.2">
      <c r="A767" s="234">
        <v>9791036357961</v>
      </c>
      <c r="B767" s="200" t="s">
        <v>568</v>
      </c>
      <c r="C767" s="203">
        <v>1035</v>
      </c>
      <c r="D767" s="204" t="s">
        <v>571</v>
      </c>
    </row>
    <row r="768" spans="1:4" ht="15" x14ac:dyDescent="0.2">
      <c r="A768" s="234">
        <v>9791036357978</v>
      </c>
      <c r="B768" s="200" t="s">
        <v>568</v>
      </c>
      <c r="C768" s="203">
        <v>1533</v>
      </c>
      <c r="D768" s="204" t="s">
        <v>571</v>
      </c>
    </row>
    <row r="769" spans="1:4" ht="15" x14ac:dyDescent="0.2">
      <c r="A769" s="234">
        <v>9791036357985</v>
      </c>
      <c r="B769" s="200" t="s">
        <v>568</v>
      </c>
      <c r="C769" s="203">
        <v>0</v>
      </c>
      <c r="D769" s="204" t="s">
        <v>2917</v>
      </c>
    </row>
    <row r="770" spans="1:4" ht="15" x14ac:dyDescent="0.2">
      <c r="A770" s="234">
        <v>9791036357992</v>
      </c>
      <c r="B770" s="200" t="s">
        <v>568</v>
      </c>
      <c r="C770" s="203">
        <v>2255</v>
      </c>
      <c r="D770" s="204" t="s">
        <v>571</v>
      </c>
    </row>
    <row r="771" spans="1:4" ht="15" x14ac:dyDescent="0.2">
      <c r="A771" s="234">
        <v>9791036358005</v>
      </c>
      <c r="B771" s="200" t="s">
        <v>568</v>
      </c>
      <c r="C771" s="203">
        <v>0</v>
      </c>
      <c r="D771" s="204" t="s">
        <v>2917</v>
      </c>
    </row>
    <row r="772" spans="1:4" ht="15" x14ac:dyDescent="0.2">
      <c r="A772" s="234">
        <v>9791036358012</v>
      </c>
      <c r="B772" s="200" t="s">
        <v>568</v>
      </c>
      <c r="C772" s="203">
        <v>0</v>
      </c>
      <c r="D772" s="204" t="s">
        <v>2917</v>
      </c>
    </row>
    <row r="773" spans="1:4" ht="15" x14ac:dyDescent="0.2">
      <c r="A773" s="234">
        <v>9791036358029</v>
      </c>
      <c r="B773" s="200" t="s">
        <v>568</v>
      </c>
      <c r="C773" s="203">
        <v>0</v>
      </c>
      <c r="D773" s="204" t="s">
        <v>2917</v>
      </c>
    </row>
    <row r="774" spans="1:4" ht="15" x14ac:dyDescent="0.2">
      <c r="A774" s="234">
        <v>9791036358036</v>
      </c>
      <c r="B774" s="200" t="s">
        <v>568</v>
      </c>
      <c r="C774" s="203">
        <v>3237</v>
      </c>
      <c r="D774" s="204" t="s">
        <v>571</v>
      </c>
    </row>
    <row r="775" spans="1:4" ht="15" x14ac:dyDescent="0.2">
      <c r="A775" s="234">
        <v>9782747096478</v>
      </c>
      <c r="B775" s="200" t="s">
        <v>568</v>
      </c>
      <c r="C775" s="203">
        <v>1619</v>
      </c>
      <c r="D775" s="204" t="s">
        <v>571</v>
      </c>
    </row>
    <row r="776" spans="1:4" ht="15" x14ac:dyDescent="0.2">
      <c r="A776" s="234">
        <v>9791036358043</v>
      </c>
      <c r="B776" s="200" t="s">
        <v>568</v>
      </c>
      <c r="C776" s="203">
        <v>0</v>
      </c>
      <c r="D776" s="204" t="s">
        <v>2917</v>
      </c>
    </row>
    <row r="777" spans="1:4" ht="15" x14ac:dyDescent="0.2">
      <c r="A777" s="234">
        <v>9782747071451</v>
      </c>
      <c r="B777" s="200" t="s">
        <v>568</v>
      </c>
      <c r="C777" s="203">
        <v>0</v>
      </c>
      <c r="D777" s="204" t="s">
        <v>2916</v>
      </c>
    </row>
    <row r="778" spans="1:4" ht="15" x14ac:dyDescent="0.2">
      <c r="A778" s="234">
        <v>9791036302732</v>
      </c>
      <c r="B778" s="200" t="s">
        <v>568</v>
      </c>
      <c r="C778" s="203">
        <v>1186</v>
      </c>
      <c r="D778" s="204" t="s">
        <v>571</v>
      </c>
    </row>
    <row r="779" spans="1:4" ht="15" x14ac:dyDescent="0.2">
      <c r="A779" s="234">
        <v>9791036358050</v>
      </c>
      <c r="B779" s="200" t="s">
        <v>568</v>
      </c>
      <c r="C779" s="203">
        <v>0</v>
      </c>
      <c r="D779" s="204" t="s">
        <v>2917</v>
      </c>
    </row>
    <row r="780" spans="1:4" ht="15" x14ac:dyDescent="0.2">
      <c r="A780" s="234">
        <v>9782227489226</v>
      </c>
      <c r="B780" s="200" t="s">
        <v>568</v>
      </c>
      <c r="C780" s="203">
        <v>0</v>
      </c>
      <c r="D780" s="204" t="s">
        <v>2916</v>
      </c>
    </row>
    <row r="781" spans="1:4" ht="15" x14ac:dyDescent="0.2">
      <c r="A781" s="234">
        <v>9791036358067</v>
      </c>
      <c r="B781" s="200" t="s">
        <v>568</v>
      </c>
      <c r="C781" s="203">
        <v>2409</v>
      </c>
      <c r="D781" s="204" t="s">
        <v>571</v>
      </c>
    </row>
    <row r="782" spans="1:4" ht="15" x14ac:dyDescent="0.2">
      <c r="A782" s="234">
        <v>9791036358074</v>
      </c>
      <c r="B782" s="200" t="s">
        <v>568</v>
      </c>
      <c r="C782" s="203">
        <v>2598</v>
      </c>
      <c r="D782" s="204" t="s">
        <v>571</v>
      </c>
    </row>
    <row r="783" spans="1:4" ht="15" x14ac:dyDescent="0.2">
      <c r="A783" s="234">
        <v>9782227489202</v>
      </c>
      <c r="B783" s="200" t="s">
        <v>568</v>
      </c>
      <c r="C783" s="203">
        <v>0</v>
      </c>
      <c r="D783" s="204" t="s">
        <v>2915</v>
      </c>
    </row>
    <row r="784" spans="1:4" ht="15" x14ac:dyDescent="0.2">
      <c r="A784" s="234">
        <v>9791036358081</v>
      </c>
      <c r="B784" s="200" t="s">
        <v>568</v>
      </c>
      <c r="C784" s="203">
        <v>3785</v>
      </c>
      <c r="D784" s="204" t="s">
        <v>571</v>
      </c>
    </row>
    <row r="785" spans="1:4" ht="15" x14ac:dyDescent="0.2">
      <c r="A785" s="234">
        <v>9782227489196</v>
      </c>
      <c r="B785" s="200" t="s">
        <v>568</v>
      </c>
      <c r="C785" s="203">
        <v>0</v>
      </c>
      <c r="D785" s="204" t="s">
        <v>2916</v>
      </c>
    </row>
    <row r="786" spans="1:4" ht="15" x14ac:dyDescent="0.2">
      <c r="A786" s="234">
        <v>9782227489189</v>
      </c>
      <c r="B786" s="200" t="s">
        <v>568</v>
      </c>
      <c r="C786" s="203">
        <v>37</v>
      </c>
      <c r="D786" s="204" t="s">
        <v>569</v>
      </c>
    </row>
    <row r="787" spans="1:4" ht="15" x14ac:dyDescent="0.2">
      <c r="A787" s="234">
        <v>9782227489165</v>
      </c>
      <c r="B787" s="200" t="s">
        <v>568</v>
      </c>
      <c r="C787" s="203">
        <v>90</v>
      </c>
      <c r="D787" s="204" t="s">
        <v>569</v>
      </c>
    </row>
    <row r="788" spans="1:4" ht="15" x14ac:dyDescent="0.2">
      <c r="A788" s="234">
        <v>9791036328848</v>
      </c>
      <c r="B788" s="200" t="s">
        <v>568</v>
      </c>
      <c r="C788" s="203">
        <v>0</v>
      </c>
      <c r="D788" s="204" t="s">
        <v>2917</v>
      </c>
    </row>
    <row r="789" spans="1:4" ht="15" x14ac:dyDescent="0.2">
      <c r="A789" s="234">
        <v>9782747071482</v>
      </c>
      <c r="B789" s="200" t="s">
        <v>568</v>
      </c>
      <c r="C789" s="203">
        <v>0</v>
      </c>
      <c r="D789" s="204" t="s">
        <v>2916</v>
      </c>
    </row>
    <row r="790" spans="1:4" ht="15" x14ac:dyDescent="0.2">
      <c r="A790" s="234">
        <v>9782747071475</v>
      </c>
      <c r="B790" s="200" t="s">
        <v>568</v>
      </c>
      <c r="C790" s="203">
        <v>0</v>
      </c>
      <c r="D790" s="204" t="s">
        <v>2916</v>
      </c>
    </row>
    <row r="791" spans="1:4" ht="15" x14ac:dyDescent="0.2">
      <c r="A791" s="234">
        <v>9782747071468</v>
      </c>
      <c r="B791" s="200" t="s">
        <v>568</v>
      </c>
      <c r="C791" s="203">
        <v>0</v>
      </c>
      <c r="D791" s="204" t="s">
        <v>2916</v>
      </c>
    </row>
    <row r="792" spans="1:4" ht="15" x14ac:dyDescent="0.2">
      <c r="A792" s="234">
        <v>9782747090773</v>
      </c>
      <c r="B792" s="200" t="s">
        <v>568</v>
      </c>
      <c r="C792" s="203">
        <v>104</v>
      </c>
      <c r="D792" s="204" t="s">
        <v>570</v>
      </c>
    </row>
    <row r="793" spans="1:4" ht="15" x14ac:dyDescent="0.2">
      <c r="A793" s="234">
        <v>9782747088824</v>
      </c>
      <c r="B793" s="200" t="s">
        <v>568</v>
      </c>
      <c r="C793" s="203">
        <v>754</v>
      </c>
      <c r="D793" s="204" t="s">
        <v>570</v>
      </c>
    </row>
    <row r="794" spans="1:4" ht="15" x14ac:dyDescent="0.2">
      <c r="A794" s="234">
        <v>9782747090803</v>
      </c>
      <c r="B794" s="200" t="s">
        <v>568</v>
      </c>
      <c r="C794" s="203">
        <v>0</v>
      </c>
      <c r="D794" s="204" t="s">
        <v>2916</v>
      </c>
    </row>
    <row r="795" spans="1:4" ht="15" x14ac:dyDescent="0.2">
      <c r="A795" s="234">
        <v>9791036302756</v>
      </c>
      <c r="B795" s="200" t="s">
        <v>568</v>
      </c>
      <c r="C795" s="203">
        <v>1239</v>
      </c>
      <c r="D795" s="204" t="s">
        <v>571</v>
      </c>
    </row>
    <row r="796" spans="1:4" ht="15" x14ac:dyDescent="0.2">
      <c r="A796" s="234">
        <v>9791036302763</v>
      </c>
      <c r="B796" s="200" t="s">
        <v>568</v>
      </c>
      <c r="C796" s="203">
        <v>970</v>
      </c>
      <c r="D796" s="204" t="s">
        <v>570</v>
      </c>
    </row>
    <row r="797" spans="1:4" ht="15" x14ac:dyDescent="0.2">
      <c r="A797" s="234">
        <v>9791036302787</v>
      </c>
      <c r="B797" s="200" t="s">
        <v>568</v>
      </c>
      <c r="C797" s="203">
        <v>0</v>
      </c>
      <c r="D797" s="204" t="s">
        <v>2915</v>
      </c>
    </row>
    <row r="798" spans="1:4" ht="15" x14ac:dyDescent="0.2">
      <c r="A798" s="234">
        <v>9782227498099</v>
      </c>
      <c r="B798" s="200" t="s">
        <v>568</v>
      </c>
      <c r="C798" s="203">
        <v>214</v>
      </c>
      <c r="D798" s="204" t="s">
        <v>570</v>
      </c>
    </row>
    <row r="799" spans="1:4" ht="15" x14ac:dyDescent="0.2">
      <c r="A799" s="234">
        <v>9782747088732</v>
      </c>
      <c r="B799" s="200" t="s">
        <v>568</v>
      </c>
      <c r="C799" s="203">
        <v>0</v>
      </c>
      <c r="D799" s="204" t="s">
        <v>2916</v>
      </c>
    </row>
    <row r="800" spans="1:4" ht="15" x14ac:dyDescent="0.2">
      <c r="A800" s="234">
        <v>9782747088749</v>
      </c>
      <c r="B800" s="200" t="s">
        <v>568</v>
      </c>
      <c r="C800" s="203">
        <v>0</v>
      </c>
      <c r="D800" s="204" t="s">
        <v>2916</v>
      </c>
    </row>
    <row r="801" spans="1:4" ht="15" x14ac:dyDescent="0.2">
      <c r="A801" s="234">
        <v>9782747088756</v>
      </c>
      <c r="B801" s="200" t="s">
        <v>568</v>
      </c>
      <c r="C801" s="203">
        <v>322</v>
      </c>
      <c r="D801" s="204" t="s">
        <v>570</v>
      </c>
    </row>
    <row r="802" spans="1:4" ht="15" x14ac:dyDescent="0.2">
      <c r="A802" s="234">
        <v>9782747088763</v>
      </c>
      <c r="B802" s="200" t="s">
        <v>568</v>
      </c>
      <c r="C802" s="203">
        <v>0</v>
      </c>
      <c r="D802" s="204" t="s">
        <v>2916</v>
      </c>
    </row>
    <row r="803" spans="1:4" ht="15" x14ac:dyDescent="0.2">
      <c r="A803" s="234">
        <v>9791036345494</v>
      </c>
      <c r="B803" s="200" t="s">
        <v>568</v>
      </c>
      <c r="C803" s="203">
        <v>2010</v>
      </c>
      <c r="D803" s="204" t="s">
        <v>571</v>
      </c>
    </row>
    <row r="804" spans="1:4" ht="15" x14ac:dyDescent="0.2">
      <c r="A804" s="234">
        <v>9782408038038</v>
      </c>
      <c r="B804" s="200" t="s">
        <v>568</v>
      </c>
      <c r="C804" s="203">
        <v>700</v>
      </c>
      <c r="D804" s="204" t="s">
        <v>570</v>
      </c>
    </row>
    <row r="805" spans="1:4" ht="15" x14ac:dyDescent="0.2">
      <c r="A805" s="234">
        <v>9791036345500</v>
      </c>
      <c r="B805" s="200" t="s">
        <v>568</v>
      </c>
      <c r="C805" s="203">
        <v>2093</v>
      </c>
      <c r="D805" s="204" t="s">
        <v>571</v>
      </c>
    </row>
    <row r="806" spans="1:4" ht="15" x14ac:dyDescent="0.2">
      <c r="A806" s="234">
        <v>9791036345517</v>
      </c>
      <c r="B806" s="200" t="s">
        <v>568</v>
      </c>
      <c r="C806" s="203">
        <v>2227</v>
      </c>
      <c r="D806" s="204" t="s">
        <v>571</v>
      </c>
    </row>
    <row r="807" spans="1:4" ht="15" x14ac:dyDescent="0.2">
      <c r="A807" s="234">
        <v>9791036345524</v>
      </c>
      <c r="B807" s="200" t="s">
        <v>568</v>
      </c>
      <c r="C807" s="203">
        <v>3185</v>
      </c>
      <c r="D807" s="204" t="s">
        <v>571</v>
      </c>
    </row>
    <row r="808" spans="1:4" ht="15" x14ac:dyDescent="0.2">
      <c r="A808" s="234">
        <v>9791036328978</v>
      </c>
      <c r="B808" s="200" t="s">
        <v>568</v>
      </c>
      <c r="C808" s="203">
        <v>2694</v>
      </c>
      <c r="D808" s="204" t="s">
        <v>571</v>
      </c>
    </row>
    <row r="809" spans="1:4" ht="15" x14ac:dyDescent="0.2">
      <c r="A809" s="234">
        <v>9791036328985</v>
      </c>
      <c r="B809" s="200" t="s">
        <v>568</v>
      </c>
      <c r="C809" s="203">
        <v>4604</v>
      </c>
      <c r="D809" s="204" t="s">
        <v>571</v>
      </c>
    </row>
    <row r="810" spans="1:4" ht="15" x14ac:dyDescent="0.2">
      <c r="A810" s="234">
        <v>9791036328992</v>
      </c>
      <c r="B810" s="200" t="s">
        <v>568</v>
      </c>
      <c r="C810" s="203">
        <v>6632</v>
      </c>
      <c r="D810" s="204" t="s">
        <v>571</v>
      </c>
    </row>
    <row r="811" spans="1:4" ht="15" x14ac:dyDescent="0.2">
      <c r="A811" s="234">
        <v>9791036329005</v>
      </c>
      <c r="B811" s="200" t="s">
        <v>568</v>
      </c>
      <c r="C811" s="203">
        <v>10491</v>
      </c>
      <c r="D811" s="204" t="s">
        <v>573</v>
      </c>
    </row>
    <row r="812" spans="1:4" ht="15" x14ac:dyDescent="0.2">
      <c r="A812" s="234">
        <v>9791036329012</v>
      </c>
      <c r="B812" s="200" t="s">
        <v>568</v>
      </c>
      <c r="C812" s="203">
        <v>1828</v>
      </c>
      <c r="D812" s="204" t="s">
        <v>571</v>
      </c>
    </row>
    <row r="813" spans="1:4" ht="15" x14ac:dyDescent="0.2">
      <c r="A813" s="234">
        <v>9791036329029</v>
      </c>
      <c r="B813" s="200" t="s">
        <v>568</v>
      </c>
      <c r="C813" s="203">
        <v>7017</v>
      </c>
      <c r="D813" s="204" t="s">
        <v>571</v>
      </c>
    </row>
    <row r="814" spans="1:4" ht="15" x14ac:dyDescent="0.2">
      <c r="A814" s="234">
        <v>9791036329036</v>
      </c>
      <c r="B814" s="200" t="s">
        <v>568</v>
      </c>
      <c r="C814" s="203">
        <v>4835</v>
      </c>
      <c r="D814" s="204" t="s">
        <v>571</v>
      </c>
    </row>
    <row r="815" spans="1:4" ht="15" x14ac:dyDescent="0.2">
      <c r="A815" s="234">
        <v>9791036329043</v>
      </c>
      <c r="B815" s="200" t="s">
        <v>568</v>
      </c>
      <c r="C815" s="203">
        <v>3059</v>
      </c>
      <c r="D815" s="204" t="s">
        <v>571</v>
      </c>
    </row>
    <row r="816" spans="1:4" ht="15" x14ac:dyDescent="0.2">
      <c r="A816" s="234">
        <v>9791036329050</v>
      </c>
      <c r="B816" s="200" t="s">
        <v>568</v>
      </c>
      <c r="C816" s="203">
        <v>482</v>
      </c>
      <c r="D816" s="204" t="s">
        <v>570</v>
      </c>
    </row>
    <row r="817" spans="1:4" ht="15" x14ac:dyDescent="0.2">
      <c r="A817" s="234">
        <v>9791036329067</v>
      </c>
      <c r="B817" s="200" t="s">
        <v>568</v>
      </c>
      <c r="C817" s="203">
        <v>931</v>
      </c>
      <c r="D817" s="204" t="s">
        <v>570</v>
      </c>
    </row>
    <row r="818" spans="1:4" ht="15" x14ac:dyDescent="0.2">
      <c r="A818" s="234">
        <v>9791036329074</v>
      </c>
      <c r="B818" s="200" t="s">
        <v>568</v>
      </c>
      <c r="C818" s="203">
        <v>4103</v>
      </c>
      <c r="D818" s="204" t="s">
        <v>571</v>
      </c>
    </row>
    <row r="819" spans="1:4" ht="15" x14ac:dyDescent="0.2">
      <c r="A819" s="234">
        <v>9791036329081</v>
      </c>
      <c r="B819" s="200" t="s">
        <v>568</v>
      </c>
      <c r="C819" s="203">
        <v>690</v>
      </c>
      <c r="D819" s="204" t="s">
        <v>570</v>
      </c>
    </row>
    <row r="820" spans="1:4" ht="15" x14ac:dyDescent="0.2">
      <c r="A820" s="234">
        <v>9791036329098</v>
      </c>
      <c r="B820" s="200" t="s">
        <v>568</v>
      </c>
      <c r="C820" s="203">
        <v>2334</v>
      </c>
      <c r="D820" s="204" t="s">
        <v>571</v>
      </c>
    </row>
    <row r="821" spans="1:4" ht="15" x14ac:dyDescent="0.2">
      <c r="A821" s="234">
        <v>9791036316876</v>
      </c>
      <c r="B821" s="200" t="s">
        <v>568</v>
      </c>
      <c r="C821" s="203">
        <v>0</v>
      </c>
      <c r="D821" s="204" t="s">
        <v>2916</v>
      </c>
    </row>
    <row r="822" spans="1:4" ht="15" x14ac:dyDescent="0.2">
      <c r="A822" s="234">
        <v>9791036316920</v>
      </c>
      <c r="B822" s="200" t="s">
        <v>568</v>
      </c>
      <c r="C822" s="203">
        <v>0</v>
      </c>
      <c r="D822" s="204" t="s">
        <v>2916</v>
      </c>
    </row>
    <row r="823" spans="1:4" ht="15" x14ac:dyDescent="0.2">
      <c r="A823" s="234">
        <v>9791036316944</v>
      </c>
      <c r="B823" s="200" t="s">
        <v>568</v>
      </c>
      <c r="C823" s="203">
        <v>0</v>
      </c>
      <c r="D823" s="204" t="s">
        <v>2916</v>
      </c>
    </row>
    <row r="824" spans="1:4" ht="15" x14ac:dyDescent="0.2">
      <c r="A824" s="234">
        <v>9791036316869</v>
      </c>
      <c r="B824" s="200" t="s">
        <v>568</v>
      </c>
      <c r="C824" s="203">
        <v>0</v>
      </c>
      <c r="D824" s="204" t="s">
        <v>2916</v>
      </c>
    </row>
    <row r="825" spans="1:4" ht="15" x14ac:dyDescent="0.2">
      <c r="A825" s="234">
        <v>9791036316883</v>
      </c>
      <c r="B825" s="200" t="s">
        <v>568</v>
      </c>
      <c r="C825" s="203">
        <v>1526</v>
      </c>
      <c r="D825" s="204" t="s">
        <v>571</v>
      </c>
    </row>
    <row r="826" spans="1:4" ht="15" x14ac:dyDescent="0.2">
      <c r="A826" s="234">
        <v>9791036316937</v>
      </c>
      <c r="B826" s="200" t="s">
        <v>568</v>
      </c>
      <c r="C826" s="203">
        <v>2847</v>
      </c>
      <c r="D826" s="204" t="s">
        <v>571</v>
      </c>
    </row>
    <row r="827" spans="1:4" ht="15" x14ac:dyDescent="0.2">
      <c r="A827" s="234">
        <v>9791036345531</v>
      </c>
      <c r="B827" s="200" t="s">
        <v>568</v>
      </c>
      <c r="C827" s="203">
        <v>2244</v>
      </c>
      <c r="D827" s="204" t="s">
        <v>571</v>
      </c>
    </row>
    <row r="828" spans="1:4" ht="15" x14ac:dyDescent="0.2">
      <c r="A828" s="234">
        <v>9791036345548</v>
      </c>
      <c r="B828" s="200" t="s">
        <v>568</v>
      </c>
      <c r="C828" s="203">
        <v>1185</v>
      </c>
      <c r="D828" s="204" t="s">
        <v>571</v>
      </c>
    </row>
    <row r="829" spans="1:4" ht="15" x14ac:dyDescent="0.2">
      <c r="A829" s="234">
        <v>9791036345555</v>
      </c>
      <c r="B829" s="200" t="s">
        <v>568</v>
      </c>
      <c r="C829" s="203">
        <v>1270</v>
      </c>
      <c r="D829" s="204" t="s">
        <v>571</v>
      </c>
    </row>
    <row r="830" spans="1:4" ht="15" x14ac:dyDescent="0.2">
      <c r="A830" s="234">
        <v>9791036345562</v>
      </c>
      <c r="B830" s="200" t="s">
        <v>568</v>
      </c>
      <c r="C830" s="203">
        <v>2219</v>
      </c>
      <c r="D830" s="204" t="s">
        <v>571</v>
      </c>
    </row>
    <row r="831" spans="1:4" ht="15" x14ac:dyDescent="0.2">
      <c r="A831" s="234">
        <v>9791036345579</v>
      </c>
      <c r="B831" s="200" t="s">
        <v>568</v>
      </c>
      <c r="C831" s="203">
        <v>1974</v>
      </c>
      <c r="D831" s="204" t="s">
        <v>571</v>
      </c>
    </row>
    <row r="832" spans="1:4" ht="15" x14ac:dyDescent="0.2">
      <c r="A832" s="234">
        <v>9791036345586</v>
      </c>
      <c r="B832" s="200" t="s">
        <v>568</v>
      </c>
      <c r="C832" s="203">
        <v>1540</v>
      </c>
      <c r="D832" s="204" t="s">
        <v>571</v>
      </c>
    </row>
    <row r="833" spans="1:4" ht="15" x14ac:dyDescent="0.2">
      <c r="A833" s="234">
        <v>9791036345593</v>
      </c>
      <c r="B833" s="200" t="s">
        <v>568</v>
      </c>
      <c r="C833" s="203">
        <v>2698</v>
      </c>
      <c r="D833" s="204" t="s">
        <v>571</v>
      </c>
    </row>
    <row r="834" spans="1:4" ht="15" x14ac:dyDescent="0.2">
      <c r="A834" s="234">
        <v>9791036345609</v>
      </c>
      <c r="B834" s="200" t="s">
        <v>568</v>
      </c>
      <c r="C834" s="203">
        <v>1950</v>
      </c>
      <c r="D834" s="204" t="s">
        <v>571</v>
      </c>
    </row>
    <row r="835" spans="1:4" ht="15" x14ac:dyDescent="0.2">
      <c r="A835" s="234">
        <v>9791036345616</v>
      </c>
      <c r="B835" s="200" t="s">
        <v>568</v>
      </c>
      <c r="C835" s="203">
        <v>2043</v>
      </c>
      <c r="D835" s="204" t="s">
        <v>571</v>
      </c>
    </row>
    <row r="836" spans="1:4" ht="15" x14ac:dyDescent="0.2">
      <c r="A836" s="234">
        <v>9791027610891</v>
      </c>
      <c r="B836" s="200" t="s">
        <v>568</v>
      </c>
      <c r="C836" s="203">
        <v>1894</v>
      </c>
      <c r="D836" s="204" t="s">
        <v>571</v>
      </c>
    </row>
    <row r="837" spans="1:4" ht="15" x14ac:dyDescent="0.2">
      <c r="A837" s="234">
        <v>9791027611843</v>
      </c>
      <c r="B837" s="200" t="s">
        <v>568</v>
      </c>
      <c r="C837" s="203">
        <v>2813</v>
      </c>
      <c r="D837" s="204" t="s">
        <v>571</v>
      </c>
    </row>
    <row r="838" spans="1:4" ht="15" x14ac:dyDescent="0.2">
      <c r="A838" s="234">
        <v>9791027611850</v>
      </c>
      <c r="B838" s="200" t="s">
        <v>568</v>
      </c>
      <c r="C838" s="203">
        <v>1705</v>
      </c>
      <c r="D838" s="204" t="s">
        <v>571</v>
      </c>
    </row>
    <row r="839" spans="1:4" ht="15" x14ac:dyDescent="0.2">
      <c r="A839" s="234">
        <v>9791027611867</v>
      </c>
      <c r="B839" s="200" t="s">
        <v>568</v>
      </c>
      <c r="C839" s="203">
        <v>1448</v>
      </c>
      <c r="D839" s="204" t="s">
        <v>571</v>
      </c>
    </row>
    <row r="840" spans="1:4" ht="15" x14ac:dyDescent="0.2">
      <c r="A840" s="234">
        <v>9782227501256</v>
      </c>
      <c r="B840" s="200" t="s">
        <v>568</v>
      </c>
      <c r="C840" s="203">
        <v>0</v>
      </c>
      <c r="D840" s="204" t="s">
        <v>2917</v>
      </c>
    </row>
    <row r="841" spans="1:4" ht="15" x14ac:dyDescent="0.2">
      <c r="A841" s="234">
        <v>9782227501263</v>
      </c>
      <c r="B841" s="200" t="s">
        <v>568</v>
      </c>
      <c r="C841" s="203">
        <v>0</v>
      </c>
      <c r="D841" s="204" t="s">
        <v>2917</v>
      </c>
    </row>
    <row r="842" spans="1:4" ht="15" x14ac:dyDescent="0.2">
      <c r="A842" s="234">
        <v>9791036358104</v>
      </c>
      <c r="B842" s="200" t="s">
        <v>568</v>
      </c>
      <c r="C842" s="203">
        <v>1183</v>
      </c>
      <c r="D842" s="204" t="s">
        <v>571</v>
      </c>
    </row>
    <row r="843" spans="1:4" ht="15" x14ac:dyDescent="0.2">
      <c r="A843" s="234">
        <v>9791036316951</v>
      </c>
      <c r="B843" s="200" t="s">
        <v>568</v>
      </c>
      <c r="C843" s="203">
        <v>601</v>
      </c>
      <c r="D843" s="204" t="s">
        <v>570</v>
      </c>
    </row>
    <row r="844" spans="1:4" ht="15" x14ac:dyDescent="0.2">
      <c r="A844" s="234">
        <v>9791036345784</v>
      </c>
      <c r="B844" s="200" t="s">
        <v>568</v>
      </c>
      <c r="C844" s="203">
        <v>0</v>
      </c>
      <c r="D844" s="204" t="s">
        <v>2917</v>
      </c>
    </row>
    <row r="845" spans="1:4" ht="15" x14ac:dyDescent="0.2">
      <c r="A845" s="234">
        <v>9791036302817</v>
      </c>
      <c r="B845" s="200" t="s">
        <v>568</v>
      </c>
      <c r="C845" s="203">
        <v>138</v>
      </c>
      <c r="D845" s="204" t="s">
        <v>570</v>
      </c>
    </row>
    <row r="846" spans="1:4" ht="15" x14ac:dyDescent="0.2">
      <c r="A846" s="234">
        <v>9791036302824</v>
      </c>
      <c r="B846" s="200" t="s">
        <v>568</v>
      </c>
      <c r="C846" s="203">
        <v>74</v>
      </c>
      <c r="D846" s="204" t="s">
        <v>569</v>
      </c>
    </row>
    <row r="847" spans="1:4" ht="15" x14ac:dyDescent="0.2">
      <c r="A847" s="234">
        <v>9791036358135</v>
      </c>
      <c r="B847" s="200" t="s">
        <v>568</v>
      </c>
      <c r="C847" s="203">
        <v>8556</v>
      </c>
      <c r="D847" s="204" t="s">
        <v>571</v>
      </c>
    </row>
    <row r="848" spans="1:4" ht="15" x14ac:dyDescent="0.2">
      <c r="A848" s="234">
        <v>9791036358142</v>
      </c>
      <c r="B848" s="200" t="s">
        <v>568</v>
      </c>
      <c r="C848" s="203">
        <v>1985</v>
      </c>
      <c r="D848" s="204" t="s">
        <v>571</v>
      </c>
    </row>
    <row r="849" spans="1:4" ht="15" x14ac:dyDescent="0.2">
      <c r="A849" s="234">
        <v>9791036358128</v>
      </c>
      <c r="B849" s="200" t="s">
        <v>568</v>
      </c>
      <c r="C849" s="203">
        <v>1270</v>
      </c>
      <c r="D849" s="204" t="s">
        <v>571</v>
      </c>
    </row>
    <row r="850" spans="1:4" ht="15" x14ac:dyDescent="0.2">
      <c r="A850" s="234">
        <v>9791036358159</v>
      </c>
      <c r="B850" s="200" t="s">
        <v>568</v>
      </c>
      <c r="C850" s="203">
        <v>3200</v>
      </c>
      <c r="D850" s="204" t="s">
        <v>571</v>
      </c>
    </row>
    <row r="851" spans="1:4" ht="15" x14ac:dyDescent="0.2">
      <c r="A851" s="234">
        <v>9791036358166</v>
      </c>
      <c r="B851" s="200" t="s">
        <v>568</v>
      </c>
      <c r="C851" s="203">
        <v>2326</v>
      </c>
      <c r="D851" s="204" t="s">
        <v>571</v>
      </c>
    </row>
    <row r="852" spans="1:4" ht="15" x14ac:dyDescent="0.2">
      <c r="A852" s="234">
        <v>9791036345814</v>
      </c>
      <c r="B852" s="200" t="s">
        <v>568</v>
      </c>
      <c r="C852" s="203">
        <v>0</v>
      </c>
      <c r="D852" s="204" t="s">
        <v>2917</v>
      </c>
    </row>
    <row r="853" spans="1:4" ht="15" x14ac:dyDescent="0.2">
      <c r="A853" s="234">
        <v>9791036345791</v>
      </c>
      <c r="B853" s="200" t="s">
        <v>568</v>
      </c>
      <c r="C853" s="203">
        <v>3065</v>
      </c>
      <c r="D853" s="204" t="s">
        <v>571</v>
      </c>
    </row>
    <row r="854" spans="1:4" ht="15" x14ac:dyDescent="0.2">
      <c r="A854" s="234">
        <v>9791036345807</v>
      </c>
      <c r="B854" s="200" t="s">
        <v>568</v>
      </c>
      <c r="C854" s="203">
        <v>0</v>
      </c>
      <c r="D854" s="204" t="s">
        <v>2917</v>
      </c>
    </row>
    <row r="855" spans="1:4" ht="15" x14ac:dyDescent="0.2">
      <c r="A855" s="234">
        <v>9791027609581</v>
      </c>
      <c r="B855" s="200" t="s">
        <v>568</v>
      </c>
      <c r="C855" s="203">
        <v>913</v>
      </c>
      <c r="D855" s="204" t="s">
        <v>570</v>
      </c>
    </row>
    <row r="856" spans="1:4" ht="15" x14ac:dyDescent="0.2">
      <c r="A856" s="234">
        <v>9791036335976</v>
      </c>
      <c r="B856" s="200" t="s">
        <v>568</v>
      </c>
      <c r="C856" s="203">
        <v>46050</v>
      </c>
      <c r="D856" s="204" t="s">
        <v>573</v>
      </c>
    </row>
    <row r="857" spans="1:4" ht="15" x14ac:dyDescent="0.2">
      <c r="A857" s="234">
        <v>9782227492431</v>
      </c>
      <c r="B857" s="200" t="s">
        <v>568</v>
      </c>
      <c r="C857" s="203">
        <v>302</v>
      </c>
      <c r="D857" s="204" t="s">
        <v>570</v>
      </c>
    </row>
    <row r="858" spans="1:4" ht="15" x14ac:dyDescent="0.2">
      <c r="A858" s="234">
        <v>9782227499454</v>
      </c>
      <c r="B858" s="200" t="s">
        <v>568</v>
      </c>
      <c r="C858" s="203">
        <v>451</v>
      </c>
      <c r="D858" s="204" t="s">
        <v>570</v>
      </c>
    </row>
    <row r="859" spans="1:4" ht="15" x14ac:dyDescent="0.2">
      <c r="A859" s="234">
        <v>9782227499461</v>
      </c>
      <c r="B859" s="200" t="s">
        <v>568</v>
      </c>
      <c r="C859" s="203">
        <v>0</v>
      </c>
      <c r="D859" s="204" t="s">
        <v>2917</v>
      </c>
    </row>
    <row r="860" spans="1:4" ht="15" x14ac:dyDescent="0.2">
      <c r="A860" s="234">
        <v>9782227499478</v>
      </c>
      <c r="B860" s="200" t="s">
        <v>568</v>
      </c>
      <c r="C860" s="203">
        <v>0</v>
      </c>
      <c r="D860" s="204" t="s">
        <v>2916</v>
      </c>
    </row>
    <row r="861" spans="1:4" ht="15" x14ac:dyDescent="0.2">
      <c r="A861" s="234">
        <v>9791036329128</v>
      </c>
      <c r="B861" s="200" t="s">
        <v>568</v>
      </c>
      <c r="C861" s="203">
        <v>2053</v>
      </c>
      <c r="D861" s="204" t="s">
        <v>571</v>
      </c>
    </row>
    <row r="862" spans="1:4" ht="15" x14ac:dyDescent="0.2">
      <c r="A862" s="234">
        <v>9791036329142</v>
      </c>
      <c r="B862" s="200" t="s">
        <v>568</v>
      </c>
      <c r="C862" s="203">
        <v>1929</v>
      </c>
      <c r="D862" s="204" t="s">
        <v>571</v>
      </c>
    </row>
    <row r="863" spans="1:4" ht="15" x14ac:dyDescent="0.2">
      <c r="A863" s="234">
        <v>9791036309410</v>
      </c>
      <c r="B863" s="200" t="s">
        <v>568</v>
      </c>
      <c r="C863" s="203">
        <v>0</v>
      </c>
      <c r="D863" s="204" t="s">
        <v>2916</v>
      </c>
    </row>
    <row r="864" spans="1:4" ht="15" x14ac:dyDescent="0.2">
      <c r="A864" s="234">
        <v>9791036309427</v>
      </c>
      <c r="B864" s="200" t="s">
        <v>568</v>
      </c>
      <c r="C864" s="203">
        <v>1991</v>
      </c>
      <c r="D864" s="204" t="s">
        <v>571</v>
      </c>
    </row>
    <row r="865" spans="1:4" ht="15" x14ac:dyDescent="0.2">
      <c r="A865" s="234">
        <v>9791036309434</v>
      </c>
      <c r="B865" s="200" t="s">
        <v>568</v>
      </c>
      <c r="C865" s="203">
        <v>1818</v>
      </c>
      <c r="D865" s="204" t="s">
        <v>571</v>
      </c>
    </row>
    <row r="866" spans="1:4" ht="15" x14ac:dyDescent="0.2">
      <c r="A866" s="234">
        <v>9791036309441</v>
      </c>
      <c r="B866" s="200" t="s">
        <v>568</v>
      </c>
      <c r="C866" s="203">
        <v>634</v>
      </c>
      <c r="D866" s="204" t="s">
        <v>570</v>
      </c>
    </row>
    <row r="867" spans="1:4" ht="15" x14ac:dyDescent="0.2">
      <c r="A867" s="234">
        <v>9791027606917</v>
      </c>
      <c r="B867" s="200" t="s">
        <v>568</v>
      </c>
      <c r="C867" s="203">
        <v>0</v>
      </c>
      <c r="D867" s="204" t="s">
        <v>2916</v>
      </c>
    </row>
    <row r="868" spans="1:4" ht="15" x14ac:dyDescent="0.2">
      <c r="A868" s="234">
        <v>9782227474789</v>
      </c>
      <c r="B868" s="200" t="s">
        <v>568</v>
      </c>
      <c r="C868" s="203">
        <v>26</v>
      </c>
      <c r="D868" s="204" t="s">
        <v>2920</v>
      </c>
    </row>
    <row r="869" spans="1:4" ht="15" x14ac:dyDescent="0.2">
      <c r="A869" s="234">
        <v>9791036345821</v>
      </c>
      <c r="B869" s="200" t="s">
        <v>568</v>
      </c>
      <c r="C869" s="203">
        <v>1127</v>
      </c>
      <c r="D869" s="204" t="s">
        <v>571</v>
      </c>
    </row>
    <row r="870" spans="1:4" ht="15" x14ac:dyDescent="0.2">
      <c r="A870" s="234">
        <v>9791036345852</v>
      </c>
      <c r="B870" s="200" t="s">
        <v>568</v>
      </c>
      <c r="C870" s="203">
        <v>1692</v>
      </c>
      <c r="D870" s="204" t="s">
        <v>571</v>
      </c>
    </row>
    <row r="871" spans="1:4" ht="15" x14ac:dyDescent="0.2">
      <c r="A871" s="234">
        <v>9791036345869</v>
      </c>
      <c r="B871" s="200" t="s">
        <v>568</v>
      </c>
      <c r="C871" s="203">
        <v>1927</v>
      </c>
      <c r="D871" s="204" t="s">
        <v>571</v>
      </c>
    </row>
    <row r="872" spans="1:4" ht="15" x14ac:dyDescent="0.2">
      <c r="A872" s="234">
        <v>9791036345890</v>
      </c>
      <c r="B872" s="200" t="s">
        <v>568</v>
      </c>
      <c r="C872" s="203">
        <v>2006</v>
      </c>
      <c r="D872" s="204" t="s">
        <v>571</v>
      </c>
    </row>
    <row r="873" spans="1:4" ht="15" x14ac:dyDescent="0.2">
      <c r="A873" s="234">
        <v>9791036345838</v>
      </c>
      <c r="B873" s="200" t="s">
        <v>568</v>
      </c>
      <c r="C873" s="203">
        <v>2981</v>
      </c>
      <c r="D873" s="204" t="s">
        <v>2919</v>
      </c>
    </row>
    <row r="874" spans="1:4" ht="15" x14ac:dyDescent="0.2">
      <c r="A874" s="234">
        <v>9791036345845</v>
      </c>
      <c r="B874" s="200" t="s">
        <v>568</v>
      </c>
      <c r="C874" s="203">
        <v>1012</v>
      </c>
      <c r="D874" s="204" t="s">
        <v>571</v>
      </c>
    </row>
    <row r="875" spans="1:4" ht="15" x14ac:dyDescent="0.2">
      <c r="A875" s="234">
        <v>9791036345876</v>
      </c>
      <c r="B875" s="200" t="s">
        <v>568</v>
      </c>
      <c r="C875" s="203">
        <v>2298</v>
      </c>
      <c r="D875" s="204" t="s">
        <v>571</v>
      </c>
    </row>
    <row r="876" spans="1:4" ht="15" x14ac:dyDescent="0.2">
      <c r="A876" s="234">
        <v>9791036345883</v>
      </c>
      <c r="B876" s="200" t="s">
        <v>568</v>
      </c>
      <c r="C876" s="203">
        <v>0</v>
      </c>
      <c r="D876" s="204" t="s">
        <v>2917</v>
      </c>
    </row>
    <row r="877" spans="1:4" ht="15" x14ac:dyDescent="0.2">
      <c r="A877" s="234">
        <v>9791036345906</v>
      </c>
      <c r="B877" s="200" t="s">
        <v>568</v>
      </c>
      <c r="C877" s="203">
        <v>1993</v>
      </c>
      <c r="D877" s="204" t="s">
        <v>571</v>
      </c>
    </row>
    <row r="878" spans="1:4" ht="15" x14ac:dyDescent="0.2">
      <c r="A878" s="234">
        <v>9791036345913</v>
      </c>
      <c r="B878" s="200" t="s">
        <v>568</v>
      </c>
      <c r="C878" s="203">
        <v>1981</v>
      </c>
      <c r="D878" s="204" t="s">
        <v>571</v>
      </c>
    </row>
    <row r="879" spans="1:4" ht="15" x14ac:dyDescent="0.2">
      <c r="A879" s="234">
        <v>9782227498129</v>
      </c>
      <c r="B879" s="200" t="s">
        <v>568</v>
      </c>
      <c r="C879" s="203">
        <v>0</v>
      </c>
      <c r="D879" s="204" t="s">
        <v>2916</v>
      </c>
    </row>
    <row r="880" spans="1:4" ht="15" x14ac:dyDescent="0.2">
      <c r="A880" s="234">
        <v>9782227476943</v>
      </c>
      <c r="B880" s="200" t="s">
        <v>568</v>
      </c>
      <c r="C880" s="203">
        <v>8</v>
      </c>
      <c r="D880" s="204" t="s">
        <v>2917</v>
      </c>
    </row>
    <row r="881" spans="1:4" ht="15" x14ac:dyDescent="0.2">
      <c r="A881" s="234">
        <v>9782227476356</v>
      </c>
      <c r="B881" s="200" t="s">
        <v>568</v>
      </c>
      <c r="C881" s="203">
        <v>0</v>
      </c>
      <c r="D881" s="204" t="s">
        <v>2916</v>
      </c>
    </row>
    <row r="882" spans="1:4" ht="15" x14ac:dyDescent="0.2">
      <c r="A882" s="234">
        <v>2200030904219</v>
      </c>
      <c r="B882" s="200" t="s">
        <v>568</v>
      </c>
      <c r="C882" s="203">
        <v>0</v>
      </c>
      <c r="D882" s="204" t="s">
        <v>2916</v>
      </c>
    </row>
    <row r="883" spans="1:4" ht="15" x14ac:dyDescent="0.2">
      <c r="A883" s="234">
        <v>9782227471290</v>
      </c>
      <c r="B883" s="200" t="s">
        <v>568</v>
      </c>
      <c r="C883" s="203">
        <v>0</v>
      </c>
      <c r="D883" s="204" t="s">
        <v>2917</v>
      </c>
    </row>
    <row r="884" spans="1:4" ht="15" x14ac:dyDescent="0.2">
      <c r="A884" s="234">
        <v>9782227470217</v>
      </c>
      <c r="B884" s="200" t="s">
        <v>568</v>
      </c>
      <c r="C884" s="203">
        <v>0</v>
      </c>
      <c r="D884" s="204" t="s">
        <v>2916</v>
      </c>
    </row>
    <row r="885" spans="1:4" ht="15" x14ac:dyDescent="0.2">
      <c r="A885" s="234">
        <v>9782745981998</v>
      </c>
      <c r="B885" s="200" t="s">
        <v>568</v>
      </c>
      <c r="C885" s="203">
        <v>1426</v>
      </c>
      <c r="D885" s="204" t="s">
        <v>571</v>
      </c>
    </row>
    <row r="886" spans="1:4" ht="15" x14ac:dyDescent="0.2">
      <c r="A886" s="234">
        <v>9782227491250</v>
      </c>
      <c r="B886" s="200" t="s">
        <v>568</v>
      </c>
      <c r="C886" s="203">
        <v>324</v>
      </c>
      <c r="D886" s="204" t="s">
        <v>570</v>
      </c>
    </row>
    <row r="887" spans="1:4" ht="15" x14ac:dyDescent="0.2">
      <c r="A887" s="234">
        <v>9782747080958</v>
      </c>
      <c r="B887" s="200" t="s">
        <v>568</v>
      </c>
      <c r="C887" s="203">
        <v>6</v>
      </c>
      <c r="D887" s="204" t="s">
        <v>572</v>
      </c>
    </row>
    <row r="888" spans="1:4" ht="15" x14ac:dyDescent="0.2">
      <c r="A888" s="234">
        <v>9782747080941</v>
      </c>
      <c r="B888" s="200" t="s">
        <v>568</v>
      </c>
      <c r="C888" s="203">
        <v>0</v>
      </c>
      <c r="D888" s="204" t="s">
        <v>2916</v>
      </c>
    </row>
    <row r="889" spans="1:4" ht="15" x14ac:dyDescent="0.2">
      <c r="A889" s="234">
        <v>9782747080859</v>
      </c>
      <c r="B889" s="200" t="s">
        <v>568</v>
      </c>
      <c r="C889" s="203">
        <v>2830</v>
      </c>
      <c r="D889" s="204" t="s">
        <v>571</v>
      </c>
    </row>
    <row r="890" spans="1:4" ht="15" x14ac:dyDescent="0.2">
      <c r="A890" s="234">
        <v>9782747080842</v>
      </c>
      <c r="B890" s="200" t="s">
        <v>568</v>
      </c>
      <c r="C890" s="203">
        <v>0</v>
      </c>
      <c r="D890" s="204" t="s">
        <v>2916</v>
      </c>
    </row>
    <row r="891" spans="1:4" ht="15" x14ac:dyDescent="0.2">
      <c r="A891" s="234">
        <v>9782747080835</v>
      </c>
      <c r="B891" s="200" t="s">
        <v>568</v>
      </c>
      <c r="C891" s="203">
        <v>467</v>
      </c>
      <c r="D891" s="204" t="s">
        <v>570</v>
      </c>
    </row>
    <row r="892" spans="1:4" ht="15" x14ac:dyDescent="0.2">
      <c r="A892" s="234">
        <v>9782747080828</v>
      </c>
      <c r="B892" s="200" t="s">
        <v>568</v>
      </c>
      <c r="C892" s="203">
        <v>727</v>
      </c>
      <c r="D892" s="204" t="s">
        <v>570</v>
      </c>
    </row>
    <row r="893" spans="1:4" ht="15" x14ac:dyDescent="0.2">
      <c r="A893" s="234">
        <v>9782747080934</v>
      </c>
      <c r="B893" s="200" t="s">
        <v>568</v>
      </c>
      <c r="C893" s="203">
        <v>0</v>
      </c>
      <c r="D893" s="204" t="s">
        <v>2916</v>
      </c>
    </row>
    <row r="894" spans="1:4" ht="15" x14ac:dyDescent="0.2">
      <c r="A894" s="234">
        <v>9782747080910</v>
      </c>
      <c r="B894" s="200" t="s">
        <v>568</v>
      </c>
      <c r="C894" s="203">
        <v>0</v>
      </c>
      <c r="D894" s="204" t="s">
        <v>2915</v>
      </c>
    </row>
    <row r="895" spans="1:4" ht="15" x14ac:dyDescent="0.2">
      <c r="A895" s="234">
        <v>9782747080903</v>
      </c>
      <c r="B895" s="200" t="s">
        <v>568</v>
      </c>
      <c r="C895" s="203">
        <v>0</v>
      </c>
      <c r="D895" s="204" t="s">
        <v>2916</v>
      </c>
    </row>
    <row r="896" spans="1:4" ht="15" x14ac:dyDescent="0.2">
      <c r="A896" s="234">
        <v>9782747080880</v>
      </c>
      <c r="B896" s="200" t="s">
        <v>568</v>
      </c>
      <c r="C896" s="203">
        <v>133</v>
      </c>
      <c r="D896" s="204" t="s">
        <v>570</v>
      </c>
    </row>
    <row r="897" spans="1:4" ht="15" x14ac:dyDescent="0.2">
      <c r="A897" s="234">
        <v>9782747080873</v>
      </c>
      <c r="B897" s="200" t="s">
        <v>568</v>
      </c>
      <c r="C897" s="203">
        <v>1000</v>
      </c>
      <c r="D897" s="204" t="s">
        <v>571</v>
      </c>
    </row>
    <row r="898" spans="1:4" ht="15" x14ac:dyDescent="0.2">
      <c r="A898" s="234">
        <v>9782747080866</v>
      </c>
      <c r="B898" s="200" t="s">
        <v>568</v>
      </c>
      <c r="C898" s="203">
        <v>6813</v>
      </c>
      <c r="D898" s="204" t="s">
        <v>571</v>
      </c>
    </row>
    <row r="899" spans="1:4" ht="15" x14ac:dyDescent="0.2">
      <c r="A899" s="234">
        <v>9782227498105</v>
      </c>
      <c r="B899" s="200" t="s">
        <v>568</v>
      </c>
      <c r="C899" s="203">
        <v>164</v>
      </c>
      <c r="D899" s="204" t="s">
        <v>570</v>
      </c>
    </row>
    <row r="900" spans="1:4" ht="15" x14ac:dyDescent="0.2">
      <c r="A900" s="234">
        <v>9782227498136</v>
      </c>
      <c r="B900" s="200" t="s">
        <v>568</v>
      </c>
      <c r="C900" s="203">
        <v>85</v>
      </c>
      <c r="D900" s="204" t="s">
        <v>569</v>
      </c>
    </row>
    <row r="901" spans="1:4" ht="15" x14ac:dyDescent="0.2">
      <c r="A901" s="234">
        <v>9782227323032</v>
      </c>
      <c r="B901" s="200" t="s">
        <v>568</v>
      </c>
      <c r="C901" s="203">
        <v>1286</v>
      </c>
      <c r="D901" s="204" t="s">
        <v>2919</v>
      </c>
    </row>
    <row r="902" spans="1:4" ht="15" x14ac:dyDescent="0.2">
      <c r="A902" s="234">
        <v>2200031362223</v>
      </c>
      <c r="B902" s="200" t="s">
        <v>568</v>
      </c>
      <c r="C902" s="203">
        <v>0</v>
      </c>
      <c r="D902" s="204" t="s">
        <v>2916</v>
      </c>
    </row>
    <row r="903" spans="1:4" ht="15" x14ac:dyDescent="0.2">
      <c r="A903" s="234">
        <v>9791027612352</v>
      </c>
      <c r="B903" s="200" t="s">
        <v>568</v>
      </c>
      <c r="C903" s="203">
        <v>0</v>
      </c>
      <c r="D903" s="204" t="s">
        <v>2917</v>
      </c>
    </row>
    <row r="904" spans="1:4" ht="15" x14ac:dyDescent="0.2">
      <c r="A904" s="234">
        <v>9791027612369</v>
      </c>
      <c r="B904" s="200" t="s">
        <v>568</v>
      </c>
      <c r="C904" s="203">
        <v>0</v>
      </c>
      <c r="D904" s="204" t="s">
        <v>2917</v>
      </c>
    </row>
    <row r="905" spans="1:4" ht="15" x14ac:dyDescent="0.2">
      <c r="A905" s="234">
        <v>9791027612376</v>
      </c>
      <c r="B905" s="200" t="s">
        <v>568</v>
      </c>
      <c r="C905" s="203">
        <v>0</v>
      </c>
      <c r="D905" s="204" t="s">
        <v>2917</v>
      </c>
    </row>
    <row r="906" spans="1:4" ht="15" x14ac:dyDescent="0.2">
      <c r="A906" s="234">
        <v>9791027612383</v>
      </c>
      <c r="B906" s="200" t="s">
        <v>568</v>
      </c>
      <c r="C906" s="203">
        <v>0</v>
      </c>
      <c r="D906" s="204" t="s">
        <v>2917</v>
      </c>
    </row>
    <row r="907" spans="1:4" ht="15" x14ac:dyDescent="0.2">
      <c r="A907" s="234">
        <v>9791027612390</v>
      </c>
      <c r="B907" s="200" t="s">
        <v>568</v>
      </c>
      <c r="C907" s="203">
        <v>0</v>
      </c>
      <c r="D907" s="204" t="s">
        <v>2917</v>
      </c>
    </row>
    <row r="908" spans="1:4" ht="15" x14ac:dyDescent="0.2">
      <c r="A908" s="234">
        <v>9791027612406</v>
      </c>
      <c r="B908" s="200" t="s">
        <v>568</v>
      </c>
      <c r="C908" s="203">
        <v>0</v>
      </c>
      <c r="D908" s="204" t="s">
        <v>2917</v>
      </c>
    </row>
    <row r="909" spans="1:4" ht="15" x14ac:dyDescent="0.2">
      <c r="A909" s="234">
        <v>9791027612413</v>
      </c>
      <c r="B909" s="200" t="s">
        <v>568</v>
      </c>
      <c r="C909" s="203">
        <v>0</v>
      </c>
      <c r="D909" s="204" t="s">
        <v>2917</v>
      </c>
    </row>
    <row r="910" spans="1:4" ht="15" x14ac:dyDescent="0.2">
      <c r="A910" s="234">
        <v>9791027612420</v>
      </c>
      <c r="B910" s="200" t="s">
        <v>568</v>
      </c>
      <c r="C910" s="203">
        <v>0</v>
      </c>
      <c r="D910" s="204" t="s">
        <v>2917</v>
      </c>
    </row>
    <row r="911" spans="1:4" ht="15" x14ac:dyDescent="0.2">
      <c r="A911" s="234">
        <v>9791036365867</v>
      </c>
      <c r="B911" s="200" t="s">
        <v>568</v>
      </c>
      <c r="C911" s="203">
        <v>0</v>
      </c>
      <c r="D911" s="204" t="s">
        <v>2917</v>
      </c>
    </row>
    <row r="912" spans="1:4" ht="15" x14ac:dyDescent="0.2">
      <c r="A912" s="234">
        <v>9782227501867</v>
      </c>
      <c r="B912" s="200" t="s">
        <v>568</v>
      </c>
      <c r="C912" s="203">
        <v>0</v>
      </c>
      <c r="D912" s="204" t="s">
        <v>2917</v>
      </c>
    </row>
    <row r="913" spans="1:4" ht="15" x14ac:dyDescent="0.2">
      <c r="A913" s="234">
        <v>9791036365829</v>
      </c>
      <c r="B913" s="200" t="s">
        <v>568</v>
      </c>
      <c r="C913" s="203">
        <v>0</v>
      </c>
      <c r="D913" s="204" t="s">
        <v>2917</v>
      </c>
    </row>
    <row r="914" spans="1:4" ht="15" x14ac:dyDescent="0.2">
      <c r="A914" s="234">
        <v>9791036365836</v>
      </c>
      <c r="B914" s="200" t="s">
        <v>568</v>
      </c>
      <c r="C914" s="203">
        <v>0</v>
      </c>
      <c r="D914" s="204" t="s">
        <v>2917</v>
      </c>
    </row>
    <row r="915" spans="1:4" ht="15" x14ac:dyDescent="0.2">
      <c r="A915" s="234">
        <v>9791036365874</v>
      </c>
      <c r="B915" s="200" t="s">
        <v>568</v>
      </c>
      <c r="C915" s="203">
        <v>0</v>
      </c>
      <c r="D915" s="204" t="s">
        <v>2917</v>
      </c>
    </row>
    <row r="916" spans="1:4" ht="15" x14ac:dyDescent="0.2">
      <c r="A916" s="234">
        <v>9791036365881</v>
      </c>
      <c r="B916" s="200" t="s">
        <v>568</v>
      </c>
      <c r="C916" s="203">
        <v>4336</v>
      </c>
      <c r="D916" s="204" t="s">
        <v>571</v>
      </c>
    </row>
    <row r="917" spans="1:4" ht="15" x14ac:dyDescent="0.2">
      <c r="A917" s="234">
        <v>9791036365898</v>
      </c>
      <c r="B917" s="200" t="s">
        <v>568</v>
      </c>
      <c r="C917" s="203">
        <v>0</v>
      </c>
      <c r="D917" s="204" t="s">
        <v>2917</v>
      </c>
    </row>
    <row r="918" spans="1:4" ht="15" x14ac:dyDescent="0.2">
      <c r="A918" s="234">
        <v>9791036365904</v>
      </c>
      <c r="B918" s="200" t="s">
        <v>568</v>
      </c>
      <c r="C918" s="203">
        <v>0</v>
      </c>
      <c r="D918" s="204" t="s">
        <v>2917</v>
      </c>
    </row>
    <row r="919" spans="1:4" ht="15" x14ac:dyDescent="0.2">
      <c r="A919" s="234">
        <v>9791036365843</v>
      </c>
      <c r="B919" s="200" t="s">
        <v>568</v>
      </c>
      <c r="C919" s="203">
        <v>0</v>
      </c>
      <c r="D919" s="204" t="s">
        <v>2917</v>
      </c>
    </row>
    <row r="920" spans="1:4" ht="15" x14ac:dyDescent="0.2">
      <c r="A920" s="234">
        <v>9791036365850</v>
      </c>
      <c r="B920" s="200" t="s">
        <v>568</v>
      </c>
      <c r="C920" s="203">
        <v>0</v>
      </c>
      <c r="D920" s="204" t="s">
        <v>2917</v>
      </c>
    </row>
    <row r="921" spans="1:4" ht="15" x14ac:dyDescent="0.2">
      <c r="A921" s="234">
        <v>9791036365911</v>
      </c>
      <c r="B921" s="200" t="s">
        <v>568</v>
      </c>
      <c r="C921" s="203">
        <v>2015</v>
      </c>
      <c r="D921" s="204" t="s">
        <v>571</v>
      </c>
    </row>
    <row r="922" spans="1:4" ht="15" x14ac:dyDescent="0.2">
      <c r="A922" s="234">
        <v>9782227488410</v>
      </c>
      <c r="B922" s="200" t="s">
        <v>568</v>
      </c>
      <c r="C922" s="203">
        <v>19</v>
      </c>
      <c r="D922" s="204" t="s">
        <v>2920</v>
      </c>
    </row>
    <row r="923" spans="1:4" ht="15" x14ac:dyDescent="0.2">
      <c r="A923" s="234">
        <v>9782227488403</v>
      </c>
      <c r="B923" s="200" t="s">
        <v>568</v>
      </c>
      <c r="C923" s="203">
        <v>46</v>
      </c>
      <c r="D923" s="204" t="s">
        <v>569</v>
      </c>
    </row>
    <row r="924" spans="1:4" ht="15" x14ac:dyDescent="0.2">
      <c r="A924" s="234">
        <v>9782227488397</v>
      </c>
      <c r="B924" s="200" t="s">
        <v>568</v>
      </c>
      <c r="C924" s="203">
        <v>0</v>
      </c>
      <c r="D924" s="204" t="s">
        <v>2917</v>
      </c>
    </row>
    <row r="925" spans="1:4" ht="15" x14ac:dyDescent="0.2">
      <c r="A925" s="234">
        <v>9782227488380</v>
      </c>
      <c r="B925" s="200" t="s">
        <v>568</v>
      </c>
      <c r="C925" s="203">
        <v>23</v>
      </c>
      <c r="D925" s="204" t="s">
        <v>2920</v>
      </c>
    </row>
    <row r="926" spans="1:4" ht="15" x14ac:dyDescent="0.2">
      <c r="A926" s="234">
        <v>9782227488373</v>
      </c>
      <c r="B926" s="200" t="s">
        <v>568</v>
      </c>
      <c r="C926" s="203">
        <v>0</v>
      </c>
      <c r="D926" s="204" t="s">
        <v>2917</v>
      </c>
    </row>
    <row r="927" spans="1:4" ht="15" x14ac:dyDescent="0.2">
      <c r="A927" s="234">
        <v>9782227488359</v>
      </c>
      <c r="B927" s="200" t="s">
        <v>568</v>
      </c>
      <c r="C927" s="203">
        <v>0</v>
      </c>
      <c r="D927" s="204" t="s">
        <v>2916</v>
      </c>
    </row>
    <row r="928" spans="1:4" ht="15" x14ac:dyDescent="0.2">
      <c r="A928" s="234">
        <v>9782227488342</v>
      </c>
      <c r="B928" s="200" t="s">
        <v>568</v>
      </c>
      <c r="C928" s="203">
        <v>0</v>
      </c>
      <c r="D928" s="204" t="s">
        <v>2917</v>
      </c>
    </row>
    <row r="929" spans="1:4" ht="15" x14ac:dyDescent="0.2">
      <c r="A929" s="234">
        <v>9782227488335</v>
      </c>
      <c r="B929" s="200" t="s">
        <v>568</v>
      </c>
      <c r="C929" s="203">
        <v>153</v>
      </c>
      <c r="D929" s="204" t="s">
        <v>2921</v>
      </c>
    </row>
    <row r="930" spans="1:4" ht="15" x14ac:dyDescent="0.2">
      <c r="A930" s="234">
        <v>9782227488328</v>
      </c>
      <c r="B930" s="200" t="s">
        <v>568</v>
      </c>
      <c r="C930" s="203">
        <v>36</v>
      </c>
      <c r="D930" s="204" t="s">
        <v>2920</v>
      </c>
    </row>
    <row r="931" spans="1:4" ht="15" x14ac:dyDescent="0.2">
      <c r="A931" s="234">
        <v>9782227488304</v>
      </c>
      <c r="B931" s="200" t="s">
        <v>568</v>
      </c>
      <c r="C931" s="203">
        <v>0</v>
      </c>
      <c r="D931" s="204" t="s">
        <v>2915</v>
      </c>
    </row>
    <row r="932" spans="1:4" ht="15" x14ac:dyDescent="0.2">
      <c r="A932" s="234">
        <v>9782227498143</v>
      </c>
      <c r="B932" s="200" t="s">
        <v>568</v>
      </c>
      <c r="C932" s="203">
        <v>152</v>
      </c>
      <c r="D932" s="204" t="s">
        <v>570</v>
      </c>
    </row>
    <row r="933" spans="1:4" ht="15" x14ac:dyDescent="0.2">
      <c r="A933" s="234">
        <v>9782227488281</v>
      </c>
      <c r="B933" s="200" t="s">
        <v>568</v>
      </c>
      <c r="C933" s="203">
        <v>0</v>
      </c>
      <c r="D933" s="204" t="s">
        <v>2917</v>
      </c>
    </row>
    <row r="934" spans="1:4" ht="15" x14ac:dyDescent="0.2">
      <c r="A934" s="234">
        <v>9782227488274</v>
      </c>
      <c r="B934" s="200" t="s">
        <v>568</v>
      </c>
      <c r="C934" s="203">
        <v>7</v>
      </c>
      <c r="D934" s="204" t="s">
        <v>2917</v>
      </c>
    </row>
    <row r="935" spans="1:4" ht="15" x14ac:dyDescent="0.2">
      <c r="A935" s="234">
        <v>9782227488243</v>
      </c>
      <c r="B935" s="200" t="s">
        <v>568</v>
      </c>
      <c r="C935" s="203">
        <v>0</v>
      </c>
      <c r="D935" s="204" t="s">
        <v>2917</v>
      </c>
    </row>
    <row r="936" spans="1:4" ht="15" x14ac:dyDescent="0.2">
      <c r="A936" s="234">
        <v>9782227488236</v>
      </c>
      <c r="B936" s="200" t="s">
        <v>568</v>
      </c>
      <c r="C936" s="203">
        <v>0</v>
      </c>
      <c r="D936" s="204" t="s">
        <v>2917</v>
      </c>
    </row>
    <row r="937" spans="1:4" ht="15" x14ac:dyDescent="0.2">
      <c r="A937" s="234">
        <v>9782227488229</v>
      </c>
      <c r="B937" s="200" t="s">
        <v>568</v>
      </c>
      <c r="C937" s="203">
        <v>0</v>
      </c>
      <c r="D937" s="204" t="s">
        <v>2916</v>
      </c>
    </row>
    <row r="938" spans="1:4" ht="15" x14ac:dyDescent="0.2">
      <c r="A938" s="234">
        <v>9782227488205</v>
      </c>
      <c r="B938" s="200" t="s">
        <v>568</v>
      </c>
      <c r="C938" s="203">
        <v>115</v>
      </c>
      <c r="D938" s="204" t="s">
        <v>570</v>
      </c>
    </row>
    <row r="939" spans="1:4" ht="15" x14ac:dyDescent="0.2">
      <c r="A939" s="234">
        <v>9782227488199</v>
      </c>
      <c r="B939" s="200" t="s">
        <v>568</v>
      </c>
      <c r="C939" s="203">
        <v>37</v>
      </c>
      <c r="D939" s="204" t="s">
        <v>2920</v>
      </c>
    </row>
    <row r="940" spans="1:4" ht="15" x14ac:dyDescent="0.2">
      <c r="A940" s="234">
        <v>9782227488182</v>
      </c>
      <c r="B940" s="200" t="s">
        <v>568</v>
      </c>
      <c r="C940" s="203">
        <v>0</v>
      </c>
      <c r="D940" s="204" t="s">
        <v>2917</v>
      </c>
    </row>
    <row r="941" spans="1:4" ht="15" x14ac:dyDescent="0.2">
      <c r="A941" s="234">
        <v>9782227488137</v>
      </c>
      <c r="B941" s="200" t="s">
        <v>568</v>
      </c>
      <c r="C941" s="203">
        <v>0</v>
      </c>
      <c r="D941" s="204" t="s">
        <v>2917</v>
      </c>
    </row>
    <row r="942" spans="1:4" ht="15" x14ac:dyDescent="0.2">
      <c r="A942" s="234">
        <v>9782227488106</v>
      </c>
      <c r="B942" s="200" t="s">
        <v>568</v>
      </c>
      <c r="C942" s="203">
        <v>0</v>
      </c>
      <c r="D942" s="204" t="s">
        <v>2917</v>
      </c>
    </row>
    <row r="943" spans="1:4" ht="15" x14ac:dyDescent="0.2">
      <c r="A943" s="234">
        <v>9782227488069</v>
      </c>
      <c r="B943" s="200" t="s">
        <v>568</v>
      </c>
      <c r="C943" s="203">
        <v>0</v>
      </c>
      <c r="D943" s="204" t="s">
        <v>2917</v>
      </c>
    </row>
    <row r="944" spans="1:4" ht="15" x14ac:dyDescent="0.2">
      <c r="A944" s="234">
        <v>9782747063456</v>
      </c>
      <c r="B944" s="200" t="s">
        <v>568</v>
      </c>
      <c r="C944" s="203">
        <v>1996</v>
      </c>
      <c r="D944" s="204" t="s">
        <v>571</v>
      </c>
    </row>
    <row r="945" spans="1:4" ht="15" x14ac:dyDescent="0.2">
      <c r="A945" s="234">
        <v>9782227488038</v>
      </c>
      <c r="B945" s="200" t="s">
        <v>568</v>
      </c>
      <c r="C945" s="203">
        <v>0</v>
      </c>
      <c r="D945" s="204" t="s">
        <v>2916</v>
      </c>
    </row>
    <row r="946" spans="1:4" ht="15" x14ac:dyDescent="0.2">
      <c r="A946" s="234">
        <v>9782227488014</v>
      </c>
      <c r="B946" s="200" t="s">
        <v>568</v>
      </c>
      <c r="C946" s="203">
        <v>22</v>
      </c>
      <c r="D946" s="204" t="s">
        <v>2920</v>
      </c>
    </row>
    <row r="947" spans="1:4" ht="15" x14ac:dyDescent="0.2">
      <c r="A947" s="234">
        <v>9782227487963</v>
      </c>
      <c r="B947" s="200" t="s">
        <v>568</v>
      </c>
      <c r="C947" s="203">
        <v>29</v>
      </c>
      <c r="D947" s="204" t="s">
        <v>2920</v>
      </c>
    </row>
    <row r="948" spans="1:4" ht="15" x14ac:dyDescent="0.2">
      <c r="A948" s="234">
        <v>9782227487956</v>
      </c>
      <c r="B948" s="200" t="s">
        <v>568</v>
      </c>
      <c r="C948" s="203">
        <v>30</v>
      </c>
      <c r="D948" s="204" t="s">
        <v>2920</v>
      </c>
    </row>
    <row r="949" spans="1:4" ht="15" x14ac:dyDescent="0.2">
      <c r="A949" s="234">
        <v>9791036365928</v>
      </c>
      <c r="B949" s="200" t="s">
        <v>568</v>
      </c>
      <c r="C949" s="203">
        <v>0</v>
      </c>
      <c r="D949" s="204" t="s">
        <v>2917</v>
      </c>
    </row>
    <row r="950" spans="1:4" ht="15" x14ac:dyDescent="0.2">
      <c r="A950" s="234">
        <v>9782227487949</v>
      </c>
      <c r="B950" s="200" t="s">
        <v>568</v>
      </c>
      <c r="C950" s="203">
        <v>-3</v>
      </c>
      <c r="D950" s="204" t="s">
        <v>2920</v>
      </c>
    </row>
    <row r="951" spans="1:4" ht="15" x14ac:dyDescent="0.2">
      <c r="A951" s="234">
        <v>9791036365935</v>
      </c>
      <c r="B951" s="200" t="s">
        <v>568</v>
      </c>
      <c r="C951" s="203">
        <v>0</v>
      </c>
      <c r="D951" s="204" t="s">
        <v>2917</v>
      </c>
    </row>
    <row r="952" spans="1:4" ht="15" x14ac:dyDescent="0.2">
      <c r="A952" s="234">
        <v>9782227487932</v>
      </c>
      <c r="B952" s="200" t="s">
        <v>568</v>
      </c>
      <c r="C952" s="203">
        <v>0</v>
      </c>
      <c r="D952" s="204" t="s">
        <v>2916</v>
      </c>
    </row>
    <row r="953" spans="1:4" ht="15" x14ac:dyDescent="0.2">
      <c r="A953" s="234">
        <v>9791036365959</v>
      </c>
      <c r="B953" s="200" t="s">
        <v>568</v>
      </c>
      <c r="C953" s="203">
        <v>0</v>
      </c>
      <c r="D953" s="204" t="s">
        <v>2917</v>
      </c>
    </row>
    <row r="954" spans="1:4" ht="15" x14ac:dyDescent="0.2">
      <c r="A954" s="234">
        <v>9782227487925</v>
      </c>
      <c r="B954" s="200" t="s">
        <v>568</v>
      </c>
      <c r="C954" s="203">
        <v>0</v>
      </c>
      <c r="D954" s="204" t="s">
        <v>2917</v>
      </c>
    </row>
    <row r="955" spans="1:4" ht="15" x14ac:dyDescent="0.2">
      <c r="A955" s="234">
        <v>9791027612437</v>
      </c>
      <c r="B955" s="200" t="s">
        <v>568</v>
      </c>
      <c r="C955" s="203">
        <v>1671</v>
      </c>
      <c r="D955" s="204" t="s">
        <v>571</v>
      </c>
    </row>
    <row r="956" spans="1:4" ht="15" x14ac:dyDescent="0.2">
      <c r="A956" s="234">
        <v>9782227487918</v>
      </c>
      <c r="B956" s="200" t="s">
        <v>568</v>
      </c>
      <c r="C956" s="203">
        <v>-1</v>
      </c>
      <c r="D956" s="204" t="s">
        <v>2920</v>
      </c>
    </row>
    <row r="957" spans="1:4" ht="15" x14ac:dyDescent="0.2">
      <c r="A957" s="234">
        <v>9791027612444</v>
      </c>
      <c r="B957" s="200" t="s">
        <v>568</v>
      </c>
      <c r="C957" s="203">
        <v>1678</v>
      </c>
      <c r="D957" s="204" t="s">
        <v>571</v>
      </c>
    </row>
    <row r="958" spans="1:4" ht="15" x14ac:dyDescent="0.2">
      <c r="A958" s="234">
        <v>9791027612451</v>
      </c>
      <c r="B958" s="200" t="s">
        <v>568</v>
      </c>
      <c r="C958" s="203">
        <v>0</v>
      </c>
      <c r="D958" s="204" t="s">
        <v>2917</v>
      </c>
    </row>
    <row r="959" spans="1:4" ht="15" x14ac:dyDescent="0.2">
      <c r="A959" s="234">
        <v>9782227487895</v>
      </c>
      <c r="B959" s="200" t="s">
        <v>568</v>
      </c>
      <c r="C959" s="203">
        <v>0</v>
      </c>
      <c r="D959" s="204" t="s">
        <v>2916</v>
      </c>
    </row>
    <row r="960" spans="1:4" ht="15" x14ac:dyDescent="0.2">
      <c r="A960" s="234">
        <v>9791036365966</v>
      </c>
      <c r="B960" s="200" t="s">
        <v>568</v>
      </c>
      <c r="C960" s="203">
        <v>0</v>
      </c>
      <c r="D960" s="204" t="s">
        <v>2917</v>
      </c>
    </row>
    <row r="961" spans="1:4" ht="15" x14ac:dyDescent="0.2">
      <c r="A961" s="234">
        <v>9782227487888</v>
      </c>
      <c r="B961" s="200" t="s">
        <v>568</v>
      </c>
      <c r="C961" s="203">
        <v>50</v>
      </c>
      <c r="D961" s="204" t="s">
        <v>2920</v>
      </c>
    </row>
    <row r="962" spans="1:4" ht="15" x14ac:dyDescent="0.2">
      <c r="A962" s="234">
        <v>9791036365980</v>
      </c>
      <c r="B962" s="200" t="s">
        <v>568</v>
      </c>
      <c r="C962" s="203">
        <v>0</v>
      </c>
      <c r="D962" s="204" t="s">
        <v>2917</v>
      </c>
    </row>
    <row r="963" spans="1:4" ht="15" x14ac:dyDescent="0.2">
      <c r="A963" s="234">
        <v>9782227487871</v>
      </c>
      <c r="B963" s="200" t="s">
        <v>568</v>
      </c>
      <c r="C963" s="203">
        <v>34</v>
      </c>
      <c r="D963" s="204" t="s">
        <v>2920</v>
      </c>
    </row>
    <row r="964" spans="1:4" ht="15" x14ac:dyDescent="0.2">
      <c r="A964" s="234">
        <v>9791036365942</v>
      </c>
      <c r="B964" s="200" t="s">
        <v>568</v>
      </c>
      <c r="C964" s="203">
        <v>0</v>
      </c>
      <c r="D964" s="204" t="s">
        <v>2917</v>
      </c>
    </row>
    <row r="965" spans="1:4" ht="15" x14ac:dyDescent="0.2">
      <c r="A965" s="234">
        <v>9782227487864</v>
      </c>
      <c r="B965" s="200" t="s">
        <v>568</v>
      </c>
      <c r="C965" s="203">
        <v>19</v>
      </c>
      <c r="D965" s="204" t="s">
        <v>2920</v>
      </c>
    </row>
    <row r="966" spans="1:4" ht="15" x14ac:dyDescent="0.2">
      <c r="A966" s="234">
        <v>9782227487840</v>
      </c>
      <c r="B966" s="200" t="s">
        <v>568</v>
      </c>
      <c r="C966" s="203">
        <v>41</v>
      </c>
      <c r="D966" s="204" t="s">
        <v>569</v>
      </c>
    </row>
    <row r="967" spans="1:4" ht="15" x14ac:dyDescent="0.2">
      <c r="A967" s="234">
        <v>9782227487826</v>
      </c>
      <c r="B967" s="200" t="s">
        <v>568</v>
      </c>
      <c r="C967" s="203">
        <v>106</v>
      </c>
      <c r="D967" s="204" t="s">
        <v>2921</v>
      </c>
    </row>
    <row r="968" spans="1:4" ht="15" x14ac:dyDescent="0.2">
      <c r="A968" s="234">
        <v>9782227487819</v>
      </c>
      <c r="B968" s="200" t="s">
        <v>568</v>
      </c>
      <c r="C968" s="203">
        <v>0</v>
      </c>
      <c r="D968" s="204" t="s">
        <v>2916</v>
      </c>
    </row>
    <row r="969" spans="1:4" ht="15" x14ac:dyDescent="0.2">
      <c r="A969" s="234">
        <v>9782227487802</v>
      </c>
      <c r="B969" s="200" t="s">
        <v>568</v>
      </c>
      <c r="C969" s="203">
        <v>24</v>
      </c>
      <c r="D969" s="204" t="s">
        <v>2920</v>
      </c>
    </row>
    <row r="970" spans="1:4" ht="15" x14ac:dyDescent="0.2">
      <c r="A970" s="234">
        <v>9782227487697</v>
      </c>
      <c r="B970" s="200" t="s">
        <v>568</v>
      </c>
      <c r="C970" s="203">
        <v>0</v>
      </c>
      <c r="D970" s="204" t="s">
        <v>2916</v>
      </c>
    </row>
    <row r="971" spans="1:4" ht="15" x14ac:dyDescent="0.2">
      <c r="A971" s="234">
        <v>9782227487680</v>
      </c>
      <c r="B971" s="200" t="s">
        <v>568</v>
      </c>
      <c r="C971" s="203">
        <v>740</v>
      </c>
      <c r="D971" s="204" t="s">
        <v>2921</v>
      </c>
    </row>
    <row r="972" spans="1:4" ht="15" x14ac:dyDescent="0.2">
      <c r="A972" s="234">
        <v>9782227487642</v>
      </c>
      <c r="B972" s="200" t="s">
        <v>568</v>
      </c>
      <c r="C972" s="203">
        <v>8</v>
      </c>
      <c r="D972" s="204" t="s">
        <v>2917</v>
      </c>
    </row>
    <row r="973" spans="1:4" ht="15" x14ac:dyDescent="0.2">
      <c r="A973" s="234">
        <v>9782227487635</v>
      </c>
      <c r="B973" s="200" t="s">
        <v>568</v>
      </c>
      <c r="C973" s="203">
        <v>0</v>
      </c>
      <c r="D973" s="204" t="s">
        <v>2917</v>
      </c>
    </row>
    <row r="974" spans="1:4" ht="15" x14ac:dyDescent="0.2">
      <c r="A974" s="234">
        <v>9782227487628</v>
      </c>
      <c r="B974" s="200" t="s">
        <v>568</v>
      </c>
      <c r="C974" s="203">
        <v>33</v>
      </c>
      <c r="D974" s="204" t="s">
        <v>2920</v>
      </c>
    </row>
    <row r="975" spans="1:4" ht="15" x14ac:dyDescent="0.2">
      <c r="A975" s="234">
        <v>9782227487611</v>
      </c>
      <c r="B975" s="200" t="s">
        <v>568</v>
      </c>
      <c r="C975" s="203">
        <v>0</v>
      </c>
      <c r="D975" s="204" t="s">
        <v>2916</v>
      </c>
    </row>
    <row r="976" spans="1:4" ht="15" x14ac:dyDescent="0.2">
      <c r="A976" s="234">
        <v>9782227487604</v>
      </c>
      <c r="B976" s="200" t="s">
        <v>568</v>
      </c>
      <c r="C976" s="203">
        <v>8</v>
      </c>
      <c r="D976" s="204" t="s">
        <v>2917</v>
      </c>
    </row>
    <row r="977" spans="1:4" ht="15" x14ac:dyDescent="0.2">
      <c r="A977" s="234">
        <v>9782227487505</v>
      </c>
      <c r="B977" s="200" t="s">
        <v>568</v>
      </c>
      <c r="C977" s="203">
        <v>92</v>
      </c>
      <c r="D977" s="204" t="s">
        <v>569</v>
      </c>
    </row>
    <row r="978" spans="1:4" ht="15" x14ac:dyDescent="0.2">
      <c r="A978" s="234">
        <v>9782227487475</v>
      </c>
      <c r="B978" s="200" t="s">
        <v>568</v>
      </c>
      <c r="C978" s="203">
        <v>25</v>
      </c>
      <c r="D978" s="204" t="s">
        <v>2920</v>
      </c>
    </row>
    <row r="979" spans="1:4" ht="15" x14ac:dyDescent="0.2">
      <c r="A979" s="234">
        <v>9782227487444</v>
      </c>
      <c r="B979" s="200" t="s">
        <v>568</v>
      </c>
      <c r="C979" s="203">
        <v>7</v>
      </c>
      <c r="D979" s="204" t="s">
        <v>2917</v>
      </c>
    </row>
    <row r="980" spans="1:4" ht="15" x14ac:dyDescent="0.2">
      <c r="A980" s="234">
        <v>9782227487437</v>
      </c>
      <c r="B980" s="200" t="s">
        <v>568</v>
      </c>
      <c r="C980" s="203">
        <v>0</v>
      </c>
      <c r="D980" s="204" t="s">
        <v>2917</v>
      </c>
    </row>
    <row r="981" spans="1:4" ht="15" x14ac:dyDescent="0.2">
      <c r="A981" s="234">
        <v>9782227487420</v>
      </c>
      <c r="B981" s="200" t="s">
        <v>568</v>
      </c>
      <c r="C981" s="203">
        <v>26</v>
      </c>
      <c r="D981" s="204" t="s">
        <v>2920</v>
      </c>
    </row>
    <row r="982" spans="1:4" ht="15" x14ac:dyDescent="0.2">
      <c r="A982" s="234">
        <v>9782227487413</v>
      </c>
      <c r="B982" s="200" t="s">
        <v>568</v>
      </c>
      <c r="C982" s="203">
        <v>24</v>
      </c>
      <c r="D982" s="204" t="s">
        <v>2920</v>
      </c>
    </row>
    <row r="983" spans="1:4" ht="15" x14ac:dyDescent="0.2">
      <c r="A983" s="234">
        <v>9782227487369</v>
      </c>
      <c r="B983" s="200" t="s">
        <v>568</v>
      </c>
      <c r="C983" s="203">
        <v>0</v>
      </c>
      <c r="D983" s="204" t="s">
        <v>2916</v>
      </c>
    </row>
    <row r="984" spans="1:4" ht="15" x14ac:dyDescent="0.2">
      <c r="A984" s="234">
        <v>9782227487345</v>
      </c>
      <c r="B984" s="200" t="s">
        <v>568</v>
      </c>
      <c r="C984" s="203">
        <v>31</v>
      </c>
      <c r="D984" s="204" t="s">
        <v>2920</v>
      </c>
    </row>
    <row r="985" spans="1:4" ht="15" x14ac:dyDescent="0.2">
      <c r="A985" s="234">
        <v>9782227487291</v>
      </c>
      <c r="B985" s="200" t="s">
        <v>568</v>
      </c>
      <c r="C985" s="203">
        <v>0</v>
      </c>
      <c r="D985" s="204" t="s">
        <v>2917</v>
      </c>
    </row>
    <row r="986" spans="1:4" ht="15" x14ac:dyDescent="0.2">
      <c r="A986" s="234">
        <v>9782227487260</v>
      </c>
      <c r="B986" s="200" t="s">
        <v>568</v>
      </c>
      <c r="C986" s="203">
        <v>17</v>
      </c>
      <c r="D986" s="204" t="s">
        <v>2920</v>
      </c>
    </row>
    <row r="987" spans="1:4" ht="15" x14ac:dyDescent="0.2">
      <c r="A987" s="234">
        <v>9782227487253</v>
      </c>
      <c r="B987" s="200" t="s">
        <v>568</v>
      </c>
      <c r="C987" s="203">
        <v>0</v>
      </c>
      <c r="D987" s="204" t="s">
        <v>2916</v>
      </c>
    </row>
    <row r="988" spans="1:4" ht="15" x14ac:dyDescent="0.2">
      <c r="A988" s="234">
        <v>9782227487246</v>
      </c>
      <c r="B988" s="200" t="s">
        <v>568</v>
      </c>
      <c r="C988" s="203">
        <v>29</v>
      </c>
      <c r="D988" s="204" t="s">
        <v>2920</v>
      </c>
    </row>
    <row r="989" spans="1:4" ht="15" x14ac:dyDescent="0.2">
      <c r="A989" s="234">
        <v>9782227487222</v>
      </c>
      <c r="B989" s="200" t="s">
        <v>568</v>
      </c>
      <c r="C989" s="203">
        <v>34</v>
      </c>
      <c r="D989" s="204" t="s">
        <v>2920</v>
      </c>
    </row>
    <row r="990" spans="1:4" ht="15" x14ac:dyDescent="0.2">
      <c r="A990" s="234">
        <v>9782227487215</v>
      </c>
      <c r="B990" s="200" t="s">
        <v>568</v>
      </c>
      <c r="C990" s="203">
        <v>811</v>
      </c>
      <c r="D990" s="204" t="s">
        <v>2921</v>
      </c>
    </row>
    <row r="991" spans="1:4" ht="15" x14ac:dyDescent="0.2">
      <c r="A991" s="234">
        <v>9782227487208</v>
      </c>
      <c r="B991" s="200" t="s">
        <v>568</v>
      </c>
      <c r="C991" s="203">
        <v>0</v>
      </c>
      <c r="D991" s="204" t="s">
        <v>2917</v>
      </c>
    </row>
    <row r="992" spans="1:4" ht="15" x14ac:dyDescent="0.2">
      <c r="A992" s="234">
        <v>9782227487192</v>
      </c>
      <c r="B992" s="200" t="s">
        <v>568</v>
      </c>
      <c r="C992" s="203">
        <v>0</v>
      </c>
      <c r="D992" s="204" t="s">
        <v>2916</v>
      </c>
    </row>
    <row r="993" spans="1:4" ht="15" x14ac:dyDescent="0.2">
      <c r="A993" s="234">
        <v>9782227487178</v>
      </c>
      <c r="B993" s="200" t="s">
        <v>568</v>
      </c>
      <c r="C993" s="203">
        <v>0</v>
      </c>
      <c r="D993" s="204" t="s">
        <v>2917</v>
      </c>
    </row>
    <row r="994" spans="1:4" ht="15" x14ac:dyDescent="0.2">
      <c r="A994" s="234">
        <v>9782227487130</v>
      </c>
      <c r="B994" s="200" t="s">
        <v>568</v>
      </c>
      <c r="C994" s="203">
        <v>21</v>
      </c>
      <c r="D994" s="204" t="s">
        <v>2920</v>
      </c>
    </row>
    <row r="995" spans="1:4" ht="15" x14ac:dyDescent="0.2">
      <c r="A995" s="234">
        <v>9782227487116</v>
      </c>
      <c r="B995" s="200" t="s">
        <v>568</v>
      </c>
      <c r="C995" s="203">
        <v>0</v>
      </c>
      <c r="D995" s="204" t="s">
        <v>2916</v>
      </c>
    </row>
    <row r="996" spans="1:4" ht="15" x14ac:dyDescent="0.2">
      <c r="A996" s="234">
        <v>9782227487086</v>
      </c>
      <c r="B996" s="200" t="s">
        <v>568</v>
      </c>
      <c r="C996" s="203">
        <v>0</v>
      </c>
      <c r="D996" s="204" t="s">
        <v>2916</v>
      </c>
    </row>
    <row r="997" spans="1:4" ht="15" x14ac:dyDescent="0.2">
      <c r="A997" s="234">
        <v>9782227487024</v>
      </c>
      <c r="B997" s="200" t="s">
        <v>568</v>
      </c>
      <c r="C997" s="203">
        <v>0</v>
      </c>
      <c r="D997" s="204" t="s">
        <v>2916</v>
      </c>
    </row>
    <row r="998" spans="1:4" ht="15" x14ac:dyDescent="0.2">
      <c r="A998" s="234">
        <v>9782227487017</v>
      </c>
      <c r="B998" s="200" t="s">
        <v>568</v>
      </c>
      <c r="C998" s="203">
        <v>20</v>
      </c>
      <c r="D998" s="204" t="s">
        <v>2920</v>
      </c>
    </row>
    <row r="999" spans="1:4" ht="15" x14ac:dyDescent="0.2">
      <c r="A999" s="234">
        <v>9782227486997</v>
      </c>
      <c r="B999" s="200" t="s">
        <v>568</v>
      </c>
      <c r="C999" s="203">
        <v>24</v>
      </c>
      <c r="D999" s="204" t="s">
        <v>2920</v>
      </c>
    </row>
    <row r="1000" spans="1:4" ht="15" x14ac:dyDescent="0.2">
      <c r="A1000" s="234">
        <v>9782227486973</v>
      </c>
      <c r="B1000" s="200" t="s">
        <v>568</v>
      </c>
      <c r="C1000" s="203">
        <v>0</v>
      </c>
      <c r="D1000" s="204" t="s">
        <v>2917</v>
      </c>
    </row>
    <row r="1001" spans="1:4" ht="15" x14ac:dyDescent="0.2">
      <c r="A1001" s="234">
        <v>9782227486898</v>
      </c>
      <c r="B1001" s="200" t="s">
        <v>568</v>
      </c>
      <c r="C1001" s="203">
        <v>0</v>
      </c>
      <c r="D1001" s="204" t="s">
        <v>2915</v>
      </c>
    </row>
    <row r="1002" spans="1:4" ht="15" x14ac:dyDescent="0.2">
      <c r="A1002" s="234">
        <v>9782227486836</v>
      </c>
      <c r="B1002" s="200" t="s">
        <v>568</v>
      </c>
      <c r="C1002" s="203">
        <v>0</v>
      </c>
      <c r="D1002" s="204" t="s">
        <v>2917</v>
      </c>
    </row>
    <row r="1003" spans="1:4" ht="15" x14ac:dyDescent="0.2">
      <c r="A1003" s="234">
        <v>9782227486829</v>
      </c>
      <c r="B1003" s="200" t="s">
        <v>568</v>
      </c>
      <c r="C1003" s="203">
        <v>59</v>
      </c>
      <c r="D1003" s="204" t="s">
        <v>2920</v>
      </c>
    </row>
    <row r="1004" spans="1:4" ht="15" x14ac:dyDescent="0.2">
      <c r="A1004" s="234">
        <v>9782227486805</v>
      </c>
      <c r="B1004" s="200" t="s">
        <v>568</v>
      </c>
      <c r="C1004" s="203">
        <v>1</v>
      </c>
      <c r="D1004" s="204" t="s">
        <v>2917</v>
      </c>
    </row>
    <row r="1005" spans="1:4" ht="15" x14ac:dyDescent="0.2">
      <c r="A1005" s="234">
        <v>9782227486799</v>
      </c>
      <c r="B1005" s="200" t="s">
        <v>568</v>
      </c>
      <c r="C1005" s="203">
        <v>0</v>
      </c>
      <c r="D1005" s="204" t="s">
        <v>2916</v>
      </c>
    </row>
    <row r="1006" spans="1:4" ht="15" x14ac:dyDescent="0.2">
      <c r="A1006" s="234">
        <v>9782227486744</v>
      </c>
      <c r="B1006" s="200" t="s">
        <v>568</v>
      </c>
      <c r="C1006" s="203">
        <v>0</v>
      </c>
      <c r="D1006" s="204" t="s">
        <v>2916</v>
      </c>
    </row>
    <row r="1007" spans="1:4" ht="15" x14ac:dyDescent="0.2">
      <c r="A1007" s="234">
        <v>9782227486690</v>
      </c>
      <c r="B1007" s="200" t="s">
        <v>568</v>
      </c>
      <c r="C1007" s="203">
        <v>16</v>
      </c>
      <c r="D1007" s="204" t="s">
        <v>2920</v>
      </c>
    </row>
    <row r="1008" spans="1:4" ht="15" x14ac:dyDescent="0.2">
      <c r="A1008" s="234">
        <v>9782227486683</v>
      </c>
      <c r="B1008" s="200" t="s">
        <v>568</v>
      </c>
      <c r="C1008" s="203">
        <v>62</v>
      </c>
      <c r="D1008" s="204" t="s">
        <v>2920</v>
      </c>
    </row>
    <row r="1009" spans="1:4" ht="15" x14ac:dyDescent="0.2">
      <c r="A1009" s="234">
        <v>9782227486645</v>
      </c>
      <c r="B1009" s="200" t="s">
        <v>568</v>
      </c>
      <c r="C1009" s="203">
        <v>0</v>
      </c>
      <c r="D1009" s="204" t="s">
        <v>2916</v>
      </c>
    </row>
    <row r="1010" spans="1:4" ht="15" x14ac:dyDescent="0.2">
      <c r="A1010" s="234">
        <v>9782227486447</v>
      </c>
      <c r="B1010" s="200" t="s">
        <v>568</v>
      </c>
      <c r="C1010" s="203">
        <v>0</v>
      </c>
      <c r="D1010" s="204" t="s">
        <v>2917</v>
      </c>
    </row>
    <row r="1011" spans="1:4" ht="15" x14ac:dyDescent="0.2">
      <c r="A1011" s="234">
        <v>9782227486355</v>
      </c>
      <c r="B1011" s="200" t="s">
        <v>568</v>
      </c>
      <c r="C1011" s="203">
        <v>0</v>
      </c>
      <c r="D1011" s="204" t="s">
        <v>2917</v>
      </c>
    </row>
    <row r="1012" spans="1:4" ht="15" x14ac:dyDescent="0.2">
      <c r="A1012" s="234">
        <v>9782227486324</v>
      </c>
      <c r="B1012" s="200" t="s">
        <v>568</v>
      </c>
      <c r="C1012" s="203">
        <v>1</v>
      </c>
      <c r="D1012" s="204" t="s">
        <v>2917</v>
      </c>
    </row>
    <row r="1013" spans="1:4" ht="15" x14ac:dyDescent="0.2">
      <c r="A1013" s="234">
        <v>9782227486256</v>
      </c>
      <c r="B1013" s="200" t="s">
        <v>568</v>
      </c>
      <c r="C1013" s="203">
        <v>0</v>
      </c>
      <c r="D1013" s="204" t="s">
        <v>2917</v>
      </c>
    </row>
    <row r="1014" spans="1:4" ht="15" x14ac:dyDescent="0.2">
      <c r="A1014" s="234">
        <v>9782227486027</v>
      </c>
      <c r="B1014" s="200" t="s">
        <v>568</v>
      </c>
      <c r="C1014" s="203">
        <v>223</v>
      </c>
      <c r="D1014" s="204" t="s">
        <v>2921</v>
      </c>
    </row>
    <row r="1015" spans="1:4" ht="15" x14ac:dyDescent="0.2">
      <c r="A1015" s="234">
        <v>9782227485976</v>
      </c>
      <c r="B1015" s="200" t="s">
        <v>568</v>
      </c>
      <c r="C1015" s="203">
        <v>20</v>
      </c>
      <c r="D1015" s="204" t="s">
        <v>2920</v>
      </c>
    </row>
    <row r="1016" spans="1:4" ht="15" x14ac:dyDescent="0.2">
      <c r="A1016" s="234">
        <v>9782227485891</v>
      </c>
      <c r="B1016" s="200" t="s">
        <v>568</v>
      </c>
      <c r="C1016" s="203">
        <v>21</v>
      </c>
      <c r="D1016" s="204" t="s">
        <v>2920</v>
      </c>
    </row>
    <row r="1017" spans="1:4" ht="15" x14ac:dyDescent="0.2">
      <c r="A1017" s="234">
        <v>9782227485341</v>
      </c>
      <c r="B1017" s="200" t="s">
        <v>568</v>
      </c>
      <c r="C1017" s="203">
        <v>16</v>
      </c>
      <c r="D1017" s="204" t="s">
        <v>2920</v>
      </c>
    </row>
    <row r="1018" spans="1:4" ht="15" x14ac:dyDescent="0.2">
      <c r="A1018" s="234">
        <v>9782227485327</v>
      </c>
      <c r="B1018" s="200" t="s">
        <v>568</v>
      </c>
      <c r="C1018" s="203">
        <v>0</v>
      </c>
      <c r="D1018" s="204" t="s">
        <v>2917</v>
      </c>
    </row>
    <row r="1019" spans="1:4" ht="15" x14ac:dyDescent="0.2">
      <c r="A1019" s="234">
        <v>9782227485259</v>
      </c>
      <c r="B1019" s="200" t="s">
        <v>568</v>
      </c>
      <c r="C1019" s="203">
        <v>104</v>
      </c>
      <c r="D1019" s="204" t="s">
        <v>2921</v>
      </c>
    </row>
    <row r="1020" spans="1:4" ht="15" x14ac:dyDescent="0.2">
      <c r="A1020" s="234">
        <v>9782227485204</v>
      </c>
      <c r="B1020" s="200" t="s">
        <v>568</v>
      </c>
      <c r="C1020" s="203">
        <v>0</v>
      </c>
      <c r="D1020" s="204" t="s">
        <v>2917</v>
      </c>
    </row>
    <row r="1021" spans="1:4" ht="15" x14ac:dyDescent="0.2">
      <c r="A1021" s="234">
        <v>9782227499492</v>
      </c>
      <c r="B1021" s="200" t="s">
        <v>568</v>
      </c>
      <c r="C1021" s="203">
        <v>0</v>
      </c>
      <c r="D1021" s="204" t="s">
        <v>2916</v>
      </c>
    </row>
    <row r="1022" spans="1:4" ht="15" x14ac:dyDescent="0.2">
      <c r="A1022" s="234">
        <v>9782227499515</v>
      </c>
      <c r="B1022" s="200" t="s">
        <v>568</v>
      </c>
      <c r="C1022" s="203">
        <v>206</v>
      </c>
      <c r="D1022" s="204" t="s">
        <v>570</v>
      </c>
    </row>
    <row r="1023" spans="1:4" ht="15" x14ac:dyDescent="0.2">
      <c r="A1023" s="234">
        <v>9782227485181</v>
      </c>
      <c r="B1023" s="200" t="s">
        <v>568</v>
      </c>
      <c r="C1023" s="203">
        <v>15</v>
      </c>
      <c r="D1023" s="204" t="s">
        <v>2920</v>
      </c>
    </row>
    <row r="1024" spans="1:4" ht="15" x14ac:dyDescent="0.2">
      <c r="A1024" s="234">
        <v>9791027610044</v>
      </c>
      <c r="B1024" s="200" t="s">
        <v>568</v>
      </c>
      <c r="C1024" s="203">
        <v>2692</v>
      </c>
      <c r="D1024" s="204" t="s">
        <v>571</v>
      </c>
    </row>
    <row r="1025" spans="1:4" ht="15" x14ac:dyDescent="0.2">
      <c r="A1025" s="234">
        <v>9791036329197</v>
      </c>
      <c r="B1025" s="200" t="s">
        <v>568</v>
      </c>
      <c r="C1025" s="203">
        <v>0</v>
      </c>
      <c r="D1025" s="204" t="s">
        <v>2915</v>
      </c>
    </row>
    <row r="1026" spans="1:4" ht="15" x14ac:dyDescent="0.2">
      <c r="A1026" s="234">
        <v>9791036329203</v>
      </c>
      <c r="B1026" s="200" t="s">
        <v>568</v>
      </c>
      <c r="C1026" s="203">
        <v>2143</v>
      </c>
      <c r="D1026" s="204" t="s">
        <v>571</v>
      </c>
    </row>
    <row r="1027" spans="1:4" ht="15" x14ac:dyDescent="0.2">
      <c r="A1027" s="234">
        <v>9791036329234</v>
      </c>
      <c r="B1027" s="200" t="s">
        <v>568</v>
      </c>
      <c r="C1027" s="203">
        <v>23918</v>
      </c>
      <c r="D1027" s="204" t="s">
        <v>573</v>
      </c>
    </row>
    <row r="1028" spans="1:4" ht="15" x14ac:dyDescent="0.2">
      <c r="A1028" s="234">
        <v>9782227484931</v>
      </c>
      <c r="B1028" s="200" t="s">
        <v>568</v>
      </c>
      <c r="C1028" s="203">
        <v>19</v>
      </c>
      <c r="D1028" s="204" t="s">
        <v>569</v>
      </c>
    </row>
    <row r="1029" spans="1:4" ht="15" x14ac:dyDescent="0.2">
      <c r="A1029" s="234">
        <v>9791036329272</v>
      </c>
      <c r="B1029" s="200" t="s">
        <v>568</v>
      </c>
      <c r="C1029" s="203">
        <v>10418</v>
      </c>
      <c r="D1029" s="204" t="s">
        <v>573</v>
      </c>
    </row>
    <row r="1030" spans="1:4" ht="15" x14ac:dyDescent="0.2">
      <c r="A1030" s="234">
        <v>9791036329289</v>
      </c>
      <c r="B1030" s="200" t="s">
        <v>568</v>
      </c>
      <c r="C1030" s="203">
        <v>4734</v>
      </c>
      <c r="D1030" s="204" t="s">
        <v>571</v>
      </c>
    </row>
    <row r="1031" spans="1:4" ht="15" x14ac:dyDescent="0.2">
      <c r="A1031" s="234">
        <v>9782227483576</v>
      </c>
      <c r="B1031" s="200" t="s">
        <v>568</v>
      </c>
      <c r="C1031" s="203">
        <v>0</v>
      </c>
      <c r="D1031" s="204" t="s">
        <v>2917</v>
      </c>
    </row>
    <row r="1032" spans="1:4" ht="15" x14ac:dyDescent="0.2">
      <c r="A1032" s="234">
        <v>9782227483354</v>
      </c>
      <c r="B1032" s="200" t="s">
        <v>568</v>
      </c>
      <c r="C1032" s="203">
        <v>96</v>
      </c>
      <c r="D1032" s="204" t="s">
        <v>2920</v>
      </c>
    </row>
    <row r="1033" spans="1:4" ht="15" x14ac:dyDescent="0.2">
      <c r="A1033" s="234">
        <v>9782227483309</v>
      </c>
      <c r="B1033" s="200" t="s">
        <v>568</v>
      </c>
      <c r="C1033" s="203">
        <v>19</v>
      </c>
      <c r="D1033" s="204" t="s">
        <v>2920</v>
      </c>
    </row>
    <row r="1034" spans="1:4" ht="15" x14ac:dyDescent="0.2">
      <c r="A1034" s="234">
        <v>9782227483293</v>
      </c>
      <c r="B1034" s="200" t="s">
        <v>568</v>
      </c>
      <c r="C1034" s="203">
        <v>21</v>
      </c>
      <c r="D1034" s="204" t="s">
        <v>2920</v>
      </c>
    </row>
    <row r="1035" spans="1:4" ht="15" x14ac:dyDescent="0.2">
      <c r="A1035" s="234">
        <v>9782227483262</v>
      </c>
      <c r="B1035" s="200" t="s">
        <v>568</v>
      </c>
      <c r="C1035" s="203">
        <v>0</v>
      </c>
      <c r="D1035" s="204" t="s">
        <v>2917</v>
      </c>
    </row>
    <row r="1036" spans="1:4" ht="15" x14ac:dyDescent="0.2">
      <c r="A1036" s="234">
        <v>9782227483101</v>
      </c>
      <c r="B1036" s="200" t="s">
        <v>568</v>
      </c>
      <c r="C1036" s="203">
        <v>0</v>
      </c>
      <c r="D1036" s="204" t="s">
        <v>2916</v>
      </c>
    </row>
    <row r="1037" spans="1:4" ht="15" x14ac:dyDescent="0.2">
      <c r="A1037" s="234">
        <v>9782227482883</v>
      </c>
      <c r="B1037" s="200" t="s">
        <v>568</v>
      </c>
      <c r="C1037" s="203">
        <v>12</v>
      </c>
      <c r="D1037" s="204" t="s">
        <v>2920</v>
      </c>
    </row>
    <row r="1038" spans="1:4" ht="15" x14ac:dyDescent="0.2">
      <c r="A1038" s="234">
        <v>9782227482746</v>
      </c>
      <c r="B1038" s="200" t="s">
        <v>568</v>
      </c>
      <c r="C1038" s="203">
        <v>0</v>
      </c>
      <c r="D1038" s="204" t="s">
        <v>2917</v>
      </c>
    </row>
    <row r="1039" spans="1:4" ht="15" x14ac:dyDescent="0.2">
      <c r="A1039" s="234">
        <v>9782227482715</v>
      </c>
      <c r="B1039" s="200" t="s">
        <v>568</v>
      </c>
      <c r="C1039" s="203">
        <v>0</v>
      </c>
      <c r="D1039" s="204" t="s">
        <v>2916</v>
      </c>
    </row>
    <row r="1040" spans="1:4" ht="15" x14ac:dyDescent="0.2">
      <c r="A1040" s="234">
        <v>9782227482708</v>
      </c>
      <c r="B1040" s="200" t="s">
        <v>568</v>
      </c>
      <c r="C1040" s="203">
        <v>16</v>
      </c>
      <c r="D1040" s="204" t="s">
        <v>2920</v>
      </c>
    </row>
    <row r="1041" spans="1:4" ht="15" x14ac:dyDescent="0.2">
      <c r="A1041" s="234">
        <v>9782227482531</v>
      </c>
      <c r="B1041" s="200" t="s">
        <v>568</v>
      </c>
      <c r="C1041" s="203">
        <v>43</v>
      </c>
      <c r="D1041" s="204" t="s">
        <v>2920</v>
      </c>
    </row>
    <row r="1042" spans="1:4" ht="15" x14ac:dyDescent="0.2">
      <c r="A1042" s="234">
        <v>9782227482395</v>
      </c>
      <c r="B1042" s="200" t="s">
        <v>568</v>
      </c>
      <c r="C1042" s="203">
        <v>36</v>
      </c>
      <c r="D1042" s="204" t="s">
        <v>2920</v>
      </c>
    </row>
    <row r="1043" spans="1:4" ht="15" x14ac:dyDescent="0.2">
      <c r="A1043" s="234">
        <v>9782227482289</v>
      </c>
      <c r="B1043" s="200" t="s">
        <v>568</v>
      </c>
      <c r="C1043" s="203">
        <v>0</v>
      </c>
      <c r="D1043" s="204" t="s">
        <v>2917</v>
      </c>
    </row>
    <row r="1044" spans="1:4" ht="15" x14ac:dyDescent="0.2">
      <c r="A1044" s="234">
        <v>9782227482203</v>
      </c>
      <c r="B1044" s="200" t="s">
        <v>568</v>
      </c>
      <c r="C1044" s="203">
        <v>29</v>
      </c>
      <c r="D1044" s="204" t="s">
        <v>2920</v>
      </c>
    </row>
    <row r="1045" spans="1:4" ht="15" x14ac:dyDescent="0.2">
      <c r="A1045" s="234">
        <v>9782227482081</v>
      </c>
      <c r="B1045" s="200" t="s">
        <v>568</v>
      </c>
      <c r="C1045" s="203">
        <v>43</v>
      </c>
      <c r="D1045" s="204" t="s">
        <v>2920</v>
      </c>
    </row>
    <row r="1046" spans="1:4" ht="15" x14ac:dyDescent="0.2">
      <c r="A1046" s="234">
        <v>9782227481961</v>
      </c>
      <c r="B1046" s="200" t="s">
        <v>568</v>
      </c>
      <c r="C1046" s="203">
        <v>0</v>
      </c>
      <c r="D1046" s="204" t="s">
        <v>2917</v>
      </c>
    </row>
    <row r="1047" spans="1:4" ht="15" x14ac:dyDescent="0.2">
      <c r="A1047" s="234">
        <v>9782227481954</v>
      </c>
      <c r="B1047" s="200" t="s">
        <v>568</v>
      </c>
      <c r="C1047" s="203">
        <v>0</v>
      </c>
      <c r="D1047" s="204" t="s">
        <v>2917</v>
      </c>
    </row>
    <row r="1048" spans="1:4" ht="15" x14ac:dyDescent="0.2">
      <c r="A1048" s="234">
        <v>9782227481886</v>
      </c>
      <c r="B1048" s="200" t="s">
        <v>568</v>
      </c>
      <c r="C1048" s="203">
        <v>10</v>
      </c>
      <c r="D1048" s="204" t="s">
        <v>2920</v>
      </c>
    </row>
    <row r="1049" spans="1:4" ht="15" x14ac:dyDescent="0.2">
      <c r="A1049" s="234">
        <v>9782227481817</v>
      </c>
      <c r="B1049" s="200" t="s">
        <v>568</v>
      </c>
      <c r="C1049" s="203">
        <v>0</v>
      </c>
      <c r="D1049" s="204" t="s">
        <v>2916</v>
      </c>
    </row>
    <row r="1050" spans="1:4" ht="15" x14ac:dyDescent="0.2">
      <c r="A1050" s="234">
        <v>9782227481800</v>
      </c>
      <c r="B1050" s="200" t="s">
        <v>568</v>
      </c>
      <c r="C1050" s="203">
        <v>22</v>
      </c>
      <c r="D1050" s="204" t="s">
        <v>2920</v>
      </c>
    </row>
    <row r="1051" spans="1:4" ht="15" x14ac:dyDescent="0.2">
      <c r="A1051" s="234">
        <v>9791027602148</v>
      </c>
      <c r="B1051" s="200" t="s">
        <v>568</v>
      </c>
      <c r="C1051" s="203">
        <v>0</v>
      </c>
      <c r="D1051" s="204" t="s">
        <v>2917</v>
      </c>
    </row>
    <row r="1052" spans="1:4" ht="15" x14ac:dyDescent="0.2">
      <c r="A1052" s="234">
        <v>9791036329296</v>
      </c>
      <c r="B1052" s="200" t="s">
        <v>568</v>
      </c>
      <c r="C1052" s="203">
        <v>1194</v>
      </c>
      <c r="D1052" s="204" t="s">
        <v>571</v>
      </c>
    </row>
    <row r="1053" spans="1:4" ht="15" x14ac:dyDescent="0.2">
      <c r="A1053" s="234">
        <v>9791036329302</v>
      </c>
      <c r="B1053" s="200" t="s">
        <v>568</v>
      </c>
      <c r="C1053" s="203">
        <v>651</v>
      </c>
      <c r="D1053" s="204" t="s">
        <v>570</v>
      </c>
    </row>
    <row r="1054" spans="1:4" ht="15" x14ac:dyDescent="0.2">
      <c r="A1054" s="234">
        <v>2200031989963</v>
      </c>
      <c r="B1054" s="200" t="s">
        <v>568</v>
      </c>
      <c r="C1054" s="203">
        <v>0</v>
      </c>
      <c r="D1054" s="204" t="s">
        <v>2916</v>
      </c>
    </row>
    <row r="1055" spans="1:4" ht="15" x14ac:dyDescent="0.2">
      <c r="A1055" s="234">
        <v>2200031991195</v>
      </c>
      <c r="B1055" s="200" t="s">
        <v>568</v>
      </c>
      <c r="C1055" s="203">
        <v>0</v>
      </c>
      <c r="D1055" s="204" t="s">
        <v>2916</v>
      </c>
    </row>
    <row r="1056" spans="1:4" ht="15" x14ac:dyDescent="0.2">
      <c r="A1056" s="234">
        <v>9791027602292</v>
      </c>
      <c r="B1056" s="200" t="s">
        <v>568</v>
      </c>
      <c r="C1056" s="203">
        <v>254</v>
      </c>
      <c r="D1056" s="204" t="s">
        <v>570</v>
      </c>
    </row>
    <row r="1057" spans="1:4" ht="15" x14ac:dyDescent="0.2">
      <c r="A1057" s="234">
        <v>9791027600670</v>
      </c>
      <c r="B1057" s="200" t="s">
        <v>568</v>
      </c>
      <c r="C1057" s="203">
        <v>3715</v>
      </c>
      <c r="D1057" s="204" t="s">
        <v>571</v>
      </c>
    </row>
    <row r="1058" spans="1:4" ht="15" x14ac:dyDescent="0.2">
      <c r="A1058" s="234">
        <v>9782227479173</v>
      </c>
      <c r="B1058" s="200" t="s">
        <v>568</v>
      </c>
      <c r="C1058" s="203">
        <v>28</v>
      </c>
      <c r="D1058" s="204" t="s">
        <v>2920</v>
      </c>
    </row>
    <row r="1059" spans="1:4" ht="15" x14ac:dyDescent="0.2">
      <c r="A1059" s="234">
        <v>9782227478657</v>
      </c>
      <c r="B1059" s="200" t="s">
        <v>568</v>
      </c>
      <c r="C1059" s="203">
        <v>0</v>
      </c>
      <c r="D1059" s="204" t="s">
        <v>2916</v>
      </c>
    </row>
    <row r="1060" spans="1:4" ht="15" x14ac:dyDescent="0.2">
      <c r="A1060" s="234">
        <v>9791027602377</v>
      </c>
      <c r="B1060" s="200" t="s">
        <v>568</v>
      </c>
      <c r="C1060" s="203">
        <v>47184</v>
      </c>
      <c r="D1060" s="204" t="s">
        <v>573</v>
      </c>
    </row>
    <row r="1061" spans="1:4" ht="15" x14ac:dyDescent="0.2">
      <c r="A1061" s="234">
        <v>9782227478558</v>
      </c>
      <c r="B1061" s="200" t="s">
        <v>568</v>
      </c>
      <c r="C1061" s="203">
        <v>0</v>
      </c>
      <c r="D1061" s="204" t="s">
        <v>2917</v>
      </c>
    </row>
    <row r="1062" spans="1:4" ht="15" x14ac:dyDescent="0.2">
      <c r="A1062" s="234">
        <v>9782227478244</v>
      </c>
      <c r="B1062" s="200" t="s">
        <v>568</v>
      </c>
      <c r="C1062" s="203">
        <v>0</v>
      </c>
      <c r="D1062" s="204" t="s">
        <v>2916</v>
      </c>
    </row>
    <row r="1063" spans="1:4" ht="15" x14ac:dyDescent="0.2">
      <c r="A1063" s="234">
        <v>9782227478213</v>
      </c>
      <c r="B1063" s="200" t="s">
        <v>568</v>
      </c>
      <c r="C1063" s="203">
        <v>0</v>
      </c>
      <c r="D1063" s="204" t="s">
        <v>2917</v>
      </c>
    </row>
    <row r="1064" spans="1:4" ht="15" x14ac:dyDescent="0.2">
      <c r="A1064" s="234">
        <v>9791036366000</v>
      </c>
      <c r="B1064" s="200" t="s">
        <v>568</v>
      </c>
      <c r="C1064" s="203">
        <v>0</v>
      </c>
      <c r="D1064" s="204" t="s">
        <v>2917</v>
      </c>
    </row>
    <row r="1065" spans="1:4" ht="15" x14ac:dyDescent="0.2">
      <c r="A1065" s="234">
        <v>9791036366024</v>
      </c>
      <c r="B1065" s="200" t="s">
        <v>568</v>
      </c>
      <c r="C1065" s="203">
        <v>0</v>
      </c>
      <c r="D1065" s="204" t="s">
        <v>2917</v>
      </c>
    </row>
    <row r="1066" spans="1:4" ht="15" x14ac:dyDescent="0.2">
      <c r="A1066" s="234">
        <v>9791036366048</v>
      </c>
      <c r="B1066" s="200" t="s">
        <v>568</v>
      </c>
      <c r="C1066" s="203">
        <v>0</v>
      </c>
      <c r="D1066" s="204" t="s">
        <v>2917</v>
      </c>
    </row>
    <row r="1067" spans="1:4" ht="15" x14ac:dyDescent="0.2">
      <c r="A1067" s="234">
        <v>9782857334361</v>
      </c>
      <c r="B1067" s="200" t="s">
        <v>568</v>
      </c>
      <c r="C1067" s="203">
        <v>0</v>
      </c>
      <c r="D1067" s="204" t="s">
        <v>2917</v>
      </c>
    </row>
    <row r="1068" spans="1:4" ht="15" x14ac:dyDescent="0.2">
      <c r="A1068" s="234">
        <v>9782857333289</v>
      </c>
      <c r="B1068" s="200" t="s">
        <v>568</v>
      </c>
      <c r="C1068" s="203">
        <v>1186</v>
      </c>
      <c r="D1068" s="204" t="s">
        <v>2919</v>
      </c>
    </row>
    <row r="1069" spans="1:4" ht="15" x14ac:dyDescent="0.2">
      <c r="A1069" s="234">
        <v>9782857333272</v>
      </c>
      <c r="B1069" s="200" t="s">
        <v>568</v>
      </c>
      <c r="C1069" s="203">
        <v>65</v>
      </c>
      <c r="D1069" s="204" t="s">
        <v>2920</v>
      </c>
    </row>
    <row r="1070" spans="1:4" ht="15" x14ac:dyDescent="0.2">
      <c r="A1070" s="234">
        <v>9782857332091</v>
      </c>
      <c r="B1070" s="200" t="s">
        <v>568</v>
      </c>
      <c r="C1070" s="203">
        <v>0</v>
      </c>
      <c r="D1070" s="204" t="s">
        <v>2917</v>
      </c>
    </row>
    <row r="1071" spans="1:4" ht="15" x14ac:dyDescent="0.2">
      <c r="A1071" s="234">
        <v>9782857332244</v>
      </c>
      <c r="B1071" s="200" t="s">
        <v>568</v>
      </c>
      <c r="C1071" s="203">
        <v>2340</v>
      </c>
      <c r="D1071" s="204" t="s">
        <v>2919</v>
      </c>
    </row>
    <row r="1072" spans="1:4" ht="15" x14ac:dyDescent="0.2">
      <c r="A1072" s="234">
        <v>9782857332251</v>
      </c>
      <c r="B1072" s="200" t="s">
        <v>568</v>
      </c>
      <c r="C1072" s="203">
        <v>370</v>
      </c>
      <c r="D1072" s="204" t="s">
        <v>2921</v>
      </c>
    </row>
    <row r="1073" spans="1:4" ht="15" x14ac:dyDescent="0.2">
      <c r="A1073" s="234">
        <v>9782857334231</v>
      </c>
      <c r="B1073" s="200" t="s">
        <v>568</v>
      </c>
      <c r="C1073" s="203">
        <v>468</v>
      </c>
      <c r="D1073" s="204" t="s">
        <v>2921</v>
      </c>
    </row>
    <row r="1074" spans="1:4" ht="15" x14ac:dyDescent="0.2">
      <c r="A1074" s="234">
        <v>9782747058216</v>
      </c>
      <c r="B1074" s="200" t="s">
        <v>568</v>
      </c>
      <c r="C1074" s="203">
        <v>0</v>
      </c>
      <c r="D1074" s="204" t="s">
        <v>2916</v>
      </c>
    </row>
    <row r="1075" spans="1:4" ht="15" x14ac:dyDescent="0.2">
      <c r="A1075" s="234">
        <v>9782747058032</v>
      </c>
      <c r="B1075" s="200" t="s">
        <v>568</v>
      </c>
      <c r="C1075" s="203">
        <v>0</v>
      </c>
      <c r="D1075" s="204" t="s">
        <v>2916</v>
      </c>
    </row>
    <row r="1076" spans="1:4" ht="15" x14ac:dyDescent="0.2">
      <c r="A1076" s="234">
        <v>9782857334682</v>
      </c>
      <c r="B1076" s="200" t="s">
        <v>568</v>
      </c>
      <c r="C1076" s="203">
        <v>1724</v>
      </c>
      <c r="D1076" s="204" t="s">
        <v>2919</v>
      </c>
    </row>
    <row r="1077" spans="1:4" ht="15" x14ac:dyDescent="0.2">
      <c r="A1077" s="234">
        <v>9782857334699</v>
      </c>
      <c r="B1077" s="200" t="s">
        <v>568</v>
      </c>
      <c r="C1077" s="203">
        <v>176</v>
      </c>
      <c r="D1077" s="204" t="s">
        <v>2921</v>
      </c>
    </row>
    <row r="1078" spans="1:4" ht="15" x14ac:dyDescent="0.2">
      <c r="A1078" s="234">
        <v>9782857333470</v>
      </c>
      <c r="B1078" s="200" t="s">
        <v>568</v>
      </c>
      <c r="C1078" s="203">
        <v>0</v>
      </c>
      <c r="D1078" s="204" t="s">
        <v>2917</v>
      </c>
    </row>
    <row r="1079" spans="1:4" ht="15" x14ac:dyDescent="0.2">
      <c r="A1079" s="234">
        <v>9782857331940</v>
      </c>
      <c r="B1079" s="200" t="s">
        <v>568</v>
      </c>
      <c r="C1079" s="203">
        <v>700</v>
      </c>
      <c r="D1079" s="204" t="s">
        <v>2921</v>
      </c>
    </row>
    <row r="1080" spans="1:4" ht="15" x14ac:dyDescent="0.2">
      <c r="A1080" s="234">
        <v>9782857334255</v>
      </c>
      <c r="B1080" s="200" t="s">
        <v>568</v>
      </c>
      <c r="C1080" s="203">
        <v>2191</v>
      </c>
      <c r="D1080" s="204" t="s">
        <v>2919</v>
      </c>
    </row>
    <row r="1081" spans="1:4" ht="15" x14ac:dyDescent="0.2">
      <c r="A1081" s="234">
        <v>9782857334248</v>
      </c>
      <c r="B1081" s="200" t="s">
        <v>568</v>
      </c>
      <c r="C1081" s="203">
        <v>1486</v>
      </c>
      <c r="D1081" s="204" t="s">
        <v>2919</v>
      </c>
    </row>
    <row r="1082" spans="1:4" ht="15" x14ac:dyDescent="0.2">
      <c r="A1082" s="234">
        <v>9782857332961</v>
      </c>
      <c r="B1082" s="200" t="s">
        <v>568</v>
      </c>
      <c r="C1082" s="203">
        <v>273</v>
      </c>
      <c r="D1082" s="204" t="s">
        <v>2921</v>
      </c>
    </row>
    <row r="1083" spans="1:4" ht="15" x14ac:dyDescent="0.2">
      <c r="A1083" s="234">
        <v>9782857332978</v>
      </c>
      <c r="B1083" s="200" t="s">
        <v>568</v>
      </c>
      <c r="C1083" s="203">
        <v>1689</v>
      </c>
      <c r="D1083" s="204" t="s">
        <v>2919</v>
      </c>
    </row>
    <row r="1084" spans="1:4" ht="15" x14ac:dyDescent="0.2">
      <c r="A1084" s="234">
        <v>9782857334811</v>
      </c>
      <c r="B1084" s="200" t="s">
        <v>568</v>
      </c>
      <c r="C1084" s="203">
        <v>417</v>
      </c>
      <c r="D1084" s="204" t="s">
        <v>2921</v>
      </c>
    </row>
    <row r="1085" spans="1:4" ht="15" x14ac:dyDescent="0.2">
      <c r="A1085" s="234">
        <v>9782857334750</v>
      </c>
      <c r="B1085" s="200" t="s">
        <v>568</v>
      </c>
      <c r="C1085" s="203">
        <v>570</v>
      </c>
      <c r="D1085" s="204" t="s">
        <v>2921</v>
      </c>
    </row>
    <row r="1086" spans="1:4" ht="15" x14ac:dyDescent="0.2">
      <c r="A1086" s="234">
        <v>9782857333432</v>
      </c>
      <c r="B1086" s="200" t="s">
        <v>568</v>
      </c>
      <c r="C1086" s="203">
        <v>130</v>
      </c>
      <c r="D1086" s="204" t="s">
        <v>2921</v>
      </c>
    </row>
    <row r="1087" spans="1:4" ht="15" x14ac:dyDescent="0.2">
      <c r="A1087" s="234">
        <v>9782857332893</v>
      </c>
      <c r="B1087" s="200" t="s">
        <v>568</v>
      </c>
      <c r="C1087" s="203">
        <v>925</v>
      </c>
      <c r="D1087" s="204" t="s">
        <v>2921</v>
      </c>
    </row>
    <row r="1088" spans="1:4" ht="15" x14ac:dyDescent="0.2">
      <c r="A1088" s="234">
        <v>9782857332886</v>
      </c>
      <c r="B1088" s="200" t="s">
        <v>568</v>
      </c>
      <c r="C1088" s="203">
        <v>58</v>
      </c>
      <c r="D1088" s="204" t="s">
        <v>2920</v>
      </c>
    </row>
    <row r="1089" spans="1:4" ht="15" x14ac:dyDescent="0.2">
      <c r="A1089" s="234">
        <v>9782857335412</v>
      </c>
      <c r="B1089" s="200" t="s">
        <v>568</v>
      </c>
      <c r="C1089" s="203">
        <v>2490</v>
      </c>
      <c r="D1089" s="204" t="s">
        <v>2919</v>
      </c>
    </row>
    <row r="1090" spans="1:4" ht="15" x14ac:dyDescent="0.2">
      <c r="A1090" s="234">
        <v>9782857335405</v>
      </c>
      <c r="B1090" s="200" t="s">
        <v>568</v>
      </c>
      <c r="C1090" s="203">
        <v>161</v>
      </c>
      <c r="D1090" s="204" t="s">
        <v>2921</v>
      </c>
    </row>
    <row r="1091" spans="1:4" ht="15" x14ac:dyDescent="0.2">
      <c r="A1091" s="234">
        <v>3260051328172</v>
      </c>
      <c r="B1091" s="200" t="s">
        <v>568</v>
      </c>
      <c r="C1091" s="203">
        <v>0</v>
      </c>
      <c r="D1091" s="204" t="s">
        <v>2916</v>
      </c>
    </row>
    <row r="1092" spans="1:4" ht="15" x14ac:dyDescent="0.2">
      <c r="A1092" s="234">
        <v>9782857334767</v>
      </c>
      <c r="B1092" s="200" t="s">
        <v>568</v>
      </c>
      <c r="C1092" s="203">
        <v>162</v>
      </c>
      <c r="D1092" s="204" t="s">
        <v>2921</v>
      </c>
    </row>
    <row r="1093" spans="1:4" ht="15" x14ac:dyDescent="0.2">
      <c r="A1093" s="234">
        <v>3260051328165</v>
      </c>
      <c r="B1093" s="200" t="s">
        <v>568</v>
      </c>
      <c r="C1093" s="203">
        <v>0</v>
      </c>
      <c r="D1093" s="204" t="s">
        <v>2916</v>
      </c>
    </row>
    <row r="1094" spans="1:4" ht="15" x14ac:dyDescent="0.2">
      <c r="A1094" s="234">
        <v>9782857335269</v>
      </c>
      <c r="B1094" s="200" t="s">
        <v>568</v>
      </c>
      <c r="C1094" s="203">
        <v>397</v>
      </c>
      <c r="D1094" s="204" t="s">
        <v>2921</v>
      </c>
    </row>
    <row r="1095" spans="1:4" ht="15" x14ac:dyDescent="0.2">
      <c r="A1095" s="234">
        <v>3260051328158</v>
      </c>
      <c r="B1095" s="200" t="s">
        <v>568</v>
      </c>
      <c r="C1095" s="203">
        <v>0</v>
      </c>
      <c r="D1095" s="204" t="s">
        <v>2916</v>
      </c>
    </row>
    <row r="1096" spans="1:4" ht="15" x14ac:dyDescent="0.2">
      <c r="A1096" s="234">
        <v>9782857334934</v>
      </c>
      <c r="B1096" s="200" t="s">
        <v>568</v>
      </c>
      <c r="C1096" s="203">
        <v>930</v>
      </c>
      <c r="D1096" s="204" t="s">
        <v>2921</v>
      </c>
    </row>
    <row r="1097" spans="1:4" ht="15" x14ac:dyDescent="0.2">
      <c r="A1097" s="234">
        <v>3260051328141</v>
      </c>
      <c r="B1097" s="200" t="s">
        <v>568</v>
      </c>
      <c r="C1097" s="203">
        <v>0</v>
      </c>
      <c r="D1097" s="204" t="s">
        <v>2916</v>
      </c>
    </row>
    <row r="1098" spans="1:4" ht="15" x14ac:dyDescent="0.2">
      <c r="A1098" s="234">
        <v>9782857334835</v>
      </c>
      <c r="B1098" s="200" t="s">
        <v>568</v>
      </c>
      <c r="C1098" s="203">
        <v>577</v>
      </c>
      <c r="D1098" s="204" t="s">
        <v>2921</v>
      </c>
    </row>
    <row r="1099" spans="1:4" ht="15" x14ac:dyDescent="0.2">
      <c r="A1099" s="234">
        <v>3260051328134</v>
      </c>
      <c r="B1099" s="200" t="s">
        <v>568</v>
      </c>
      <c r="C1099" s="203">
        <v>0</v>
      </c>
      <c r="D1099" s="204" t="s">
        <v>2916</v>
      </c>
    </row>
    <row r="1100" spans="1:4" ht="15" x14ac:dyDescent="0.2">
      <c r="A1100" s="234">
        <v>9782857335245</v>
      </c>
      <c r="B1100" s="200" t="s">
        <v>568</v>
      </c>
      <c r="C1100" s="203">
        <v>307</v>
      </c>
      <c r="D1100" s="204" t="s">
        <v>2921</v>
      </c>
    </row>
    <row r="1101" spans="1:4" ht="15" x14ac:dyDescent="0.2">
      <c r="A1101" s="234">
        <v>9782857334941</v>
      </c>
      <c r="B1101" s="200" t="s">
        <v>568</v>
      </c>
      <c r="C1101" s="203">
        <v>221</v>
      </c>
      <c r="D1101" s="204" t="s">
        <v>2921</v>
      </c>
    </row>
    <row r="1102" spans="1:4" ht="15" x14ac:dyDescent="0.2">
      <c r="A1102" s="234">
        <v>9782857334859</v>
      </c>
      <c r="B1102" s="200" t="s">
        <v>568</v>
      </c>
      <c r="C1102" s="203">
        <v>0</v>
      </c>
      <c r="D1102" s="204" t="s">
        <v>2917</v>
      </c>
    </row>
    <row r="1103" spans="1:4" ht="15" x14ac:dyDescent="0.2">
      <c r="A1103" s="234">
        <v>9782857335177</v>
      </c>
      <c r="B1103" s="200" t="s">
        <v>568</v>
      </c>
      <c r="C1103" s="203">
        <v>188</v>
      </c>
      <c r="D1103" s="204" t="s">
        <v>2921</v>
      </c>
    </row>
    <row r="1104" spans="1:4" ht="15" x14ac:dyDescent="0.2">
      <c r="A1104" s="234">
        <v>9782857333180</v>
      </c>
      <c r="B1104" s="200" t="s">
        <v>568</v>
      </c>
      <c r="C1104" s="203">
        <v>986</v>
      </c>
      <c r="D1104" s="204" t="s">
        <v>2921</v>
      </c>
    </row>
    <row r="1105" spans="1:4" ht="15" x14ac:dyDescent="0.2">
      <c r="A1105" s="234">
        <v>9782857334897</v>
      </c>
      <c r="B1105" s="200" t="s">
        <v>568</v>
      </c>
      <c r="C1105" s="203">
        <v>193</v>
      </c>
      <c r="D1105" s="204" t="s">
        <v>2921</v>
      </c>
    </row>
    <row r="1106" spans="1:4" ht="15" x14ac:dyDescent="0.2">
      <c r="A1106" s="234">
        <v>9782857334156</v>
      </c>
      <c r="B1106" s="200" t="s">
        <v>568</v>
      </c>
      <c r="C1106" s="203">
        <v>151</v>
      </c>
      <c r="D1106" s="204" t="s">
        <v>2921</v>
      </c>
    </row>
    <row r="1107" spans="1:4" ht="15" x14ac:dyDescent="0.2">
      <c r="A1107" s="234">
        <v>9782857334132</v>
      </c>
      <c r="B1107" s="200" t="s">
        <v>568</v>
      </c>
      <c r="C1107" s="203">
        <v>103</v>
      </c>
      <c r="D1107" s="204" t="s">
        <v>2921</v>
      </c>
    </row>
    <row r="1108" spans="1:4" ht="15" x14ac:dyDescent="0.2">
      <c r="A1108" s="234">
        <v>9782857334286</v>
      </c>
      <c r="B1108" s="200" t="s">
        <v>568</v>
      </c>
      <c r="C1108" s="203">
        <v>84</v>
      </c>
      <c r="D1108" s="204" t="s">
        <v>2920</v>
      </c>
    </row>
    <row r="1109" spans="1:4" ht="15" x14ac:dyDescent="0.2">
      <c r="A1109" s="234">
        <v>9782857334293</v>
      </c>
      <c r="B1109" s="200" t="s">
        <v>568</v>
      </c>
      <c r="C1109" s="203">
        <v>83</v>
      </c>
      <c r="D1109" s="204" t="s">
        <v>2920</v>
      </c>
    </row>
    <row r="1110" spans="1:4" ht="15" x14ac:dyDescent="0.2">
      <c r="A1110" s="234">
        <v>9782857334347</v>
      </c>
      <c r="B1110" s="200" t="s">
        <v>568</v>
      </c>
      <c r="C1110" s="203">
        <v>153</v>
      </c>
      <c r="D1110" s="204" t="s">
        <v>2921</v>
      </c>
    </row>
    <row r="1111" spans="1:4" ht="15" x14ac:dyDescent="0.2">
      <c r="A1111" s="234">
        <v>9782857334149</v>
      </c>
      <c r="B1111" s="200" t="s">
        <v>568</v>
      </c>
      <c r="C1111" s="203">
        <v>85</v>
      </c>
      <c r="D1111" s="204" t="s">
        <v>2920</v>
      </c>
    </row>
    <row r="1112" spans="1:4" ht="15" x14ac:dyDescent="0.2">
      <c r="A1112" s="234">
        <v>9782857334453</v>
      </c>
      <c r="B1112" s="200" t="s">
        <v>568</v>
      </c>
      <c r="C1112" s="203">
        <v>0</v>
      </c>
      <c r="D1112" s="204" t="s">
        <v>2916</v>
      </c>
    </row>
    <row r="1113" spans="1:4" ht="15" x14ac:dyDescent="0.2">
      <c r="A1113" s="234">
        <v>9782857334729</v>
      </c>
      <c r="B1113" s="200" t="s">
        <v>568</v>
      </c>
      <c r="C1113" s="203">
        <v>15</v>
      </c>
      <c r="D1113" s="204" t="s">
        <v>2920</v>
      </c>
    </row>
    <row r="1114" spans="1:4" ht="15" x14ac:dyDescent="0.2">
      <c r="A1114" s="234">
        <v>9782857334712</v>
      </c>
      <c r="B1114" s="200" t="s">
        <v>568</v>
      </c>
      <c r="C1114" s="203">
        <v>33</v>
      </c>
      <c r="D1114" s="204" t="s">
        <v>2920</v>
      </c>
    </row>
    <row r="1115" spans="1:4" ht="15" x14ac:dyDescent="0.2">
      <c r="A1115" s="234">
        <v>9782857334354</v>
      </c>
      <c r="B1115" s="200" t="s">
        <v>568</v>
      </c>
      <c r="C1115" s="203">
        <v>0</v>
      </c>
      <c r="D1115" s="204" t="s">
        <v>2917</v>
      </c>
    </row>
    <row r="1116" spans="1:4" ht="15" x14ac:dyDescent="0.2">
      <c r="A1116" s="234">
        <v>9782857334125</v>
      </c>
      <c r="B1116" s="200" t="s">
        <v>568</v>
      </c>
      <c r="C1116" s="203">
        <v>132</v>
      </c>
      <c r="D1116" s="204" t="s">
        <v>2921</v>
      </c>
    </row>
    <row r="1117" spans="1:4" ht="15" x14ac:dyDescent="0.2">
      <c r="A1117" s="234">
        <v>9782857335443</v>
      </c>
      <c r="B1117" s="200" t="s">
        <v>568</v>
      </c>
      <c r="C1117" s="203">
        <v>441</v>
      </c>
      <c r="D1117" s="204" t="s">
        <v>2921</v>
      </c>
    </row>
    <row r="1118" spans="1:4" ht="15" x14ac:dyDescent="0.2">
      <c r="A1118" s="234">
        <v>9782857335047</v>
      </c>
      <c r="B1118" s="200" t="s">
        <v>568</v>
      </c>
      <c r="C1118" s="203">
        <v>242</v>
      </c>
      <c r="D1118" s="204" t="s">
        <v>2921</v>
      </c>
    </row>
    <row r="1119" spans="1:4" ht="15" x14ac:dyDescent="0.2">
      <c r="A1119" s="234">
        <v>9782857335214</v>
      </c>
      <c r="B1119" s="200" t="s">
        <v>568</v>
      </c>
      <c r="C1119" s="203">
        <v>239</v>
      </c>
      <c r="D1119" s="204" t="s">
        <v>2921</v>
      </c>
    </row>
    <row r="1120" spans="1:4" ht="15" x14ac:dyDescent="0.2">
      <c r="A1120" s="234">
        <v>9782857335184</v>
      </c>
      <c r="B1120" s="200" t="s">
        <v>568</v>
      </c>
      <c r="C1120" s="203">
        <v>216</v>
      </c>
      <c r="D1120" s="204" t="s">
        <v>2921</v>
      </c>
    </row>
    <row r="1121" spans="1:4" ht="15" x14ac:dyDescent="0.2">
      <c r="A1121" s="234">
        <v>9782857334927</v>
      </c>
      <c r="B1121" s="200" t="s">
        <v>568</v>
      </c>
      <c r="C1121" s="203">
        <v>1</v>
      </c>
      <c r="D1121" s="204" t="s">
        <v>2917</v>
      </c>
    </row>
    <row r="1122" spans="1:4" ht="15" x14ac:dyDescent="0.2">
      <c r="A1122" s="234">
        <v>3260050795388</v>
      </c>
      <c r="B1122" s="200" t="s">
        <v>568</v>
      </c>
      <c r="C1122" s="203">
        <v>0</v>
      </c>
      <c r="D1122" s="204" t="s">
        <v>2916</v>
      </c>
    </row>
    <row r="1123" spans="1:4" ht="15" x14ac:dyDescent="0.2">
      <c r="A1123" s="234">
        <v>9782857334842</v>
      </c>
      <c r="B1123" s="200" t="s">
        <v>568</v>
      </c>
      <c r="C1123" s="203">
        <v>286</v>
      </c>
      <c r="D1123" s="204" t="s">
        <v>2921</v>
      </c>
    </row>
    <row r="1124" spans="1:4" ht="15" x14ac:dyDescent="0.2">
      <c r="A1124" s="234">
        <v>9782857334828</v>
      </c>
      <c r="B1124" s="200" t="s">
        <v>568</v>
      </c>
      <c r="C1124" s="203">
        <v>112</v>
      </c>
      <c r="D1124" s="204" t="s">
        <v>2921</v>
      </c>
    </row>
    <row r="1125" spans="1:4" ht="15" x14ac:dyDescent="0.2">
      <c r="A1125" s="234">
        <v>9782857334804</v>
      </c>
      <c r="B1125" s="200" t="s">
        <v>568</v>
      </c>
      <c r="C1125" s="203">
        <v>81</v>
      </c>
      <c r="D1125" s="204" t="s">
        <v>2920</v>
      </c>
    </row>
    <row r="1126" spans="1:4" ht="15" x14ac:dyDescent="0.2">
      <c r="A1126" s="234">
        <v>9782857335276</v>
      </c>
      <c r="B1126" s="200" t="s">
        <v>568</v>
      </c>
      <c r="C1126" s="203">
        <v>125</v>
      </c>
      <c r="D1126" s="204" t="s">
        <v>2921</v>
      </c>
    </row>
    <row r="1127" spans="1:4" ht="15" x14ac:dyDescent="0.2">
      <c r="A1127" s="234">
        <v>9782857335030</v>
      </c>
      <c r="B1127" s="200" t="s">
        <v>568</v>
      </c>
      <c r="C1127" s="203">
        <v>86</v>
      </c>
      <c r="D1127" s="204" t="s">
        <v>2920</v>
      </c>
    </row>
    <row r="1128" spans="1:4" ht="15" x14ac:dyDescent="0.2">
      <c r="A1128" s="234">
        <v>9782857334576</v>
      </c>
      <c r="B1128" s="200" t="s">
        <v>568</v>
      </c>
      <c r="C1128" s="203">
        <v>959</v>
      </c>
      <c r="D1128" s="204" t="s">
        <v>2921</v>
      </c>
    </row>
    <row r="1129" spans="1:4" ht="15" x14ac:dyDescent="0.2">
      <c r="A1129" s="234">
        <v>9782857334743</v>
      </c>
      <c r="B1129" s="200" t="s">
        <v>568</v>
      </c>
      <c r="C1129" s="203">
        <v>977</v>
      </c>
      <c r="D1129" s="204" t="s">
        <v>2921</v>
      </c>
    </row>
    <row r="1130" spans="1:4" ht="15" x14ac:dyDescent="0.2">
      <c r="A1130" s="234">
        <v>9791029600524</v>
      </c>
      <c r="B1130" s="200" t="s">
        <v>568</v>
      </c>
      <c r="C1130" s="203">
        <v>0</v>
      </c>
      <c r="D1130" s="204" t="s">
        <v>2916</v>
      </c>
    </row>
    <row r="1131" spans="1:4" ht="15" x14ac:dyDescent="0.2">
      <c r="A1131" s="234">
        <v>9782857334422</v>
      </c>
      <c r="B1131" s="200" t="s">
        <v>568</v>
      </c>
      <c r="C1131" s="203">
        <v>0</v>
      </c>
      <c r="D1131" s="204" t="s">
        <v>2916</v>
      </c>
    </row>
    <row r="1132" spans="1:4" ht="15" x14ac:dyDescent="0.2">
      <c r="A1132" s="234">
        <v>9782857334408</v>
      </c>
      <c r="B1132" s="200" t="s">
        <v>568</v>
      </c>
      <c r="C1132" s="203">
        <v>0</v>
      </c>
      <c r="D1132" s="204" t="s">
        <v>2916</v>
      </c>
    </row>
    <row r="1133" spans="1:4" ht="15" x14ac:dyDescent="0.2">
      <c r="A1133" s="234">
        <v>9782857335481</v>
      </c>
      <c r="B1133" s="200" t="s">
        <v>568</v>
      </c>
      <c r="C1133" s="203">
        <v>84</v>
      </c>
      <c r="D1133" s="204" t="s">
        <v>2920</v>
      </c>
    </row>
    <row r="1134" spans="1:4" ht="15" x14ac:dyDescent="0.2">
      <c r="A1134" s="234">
        <v>9782857335351</v>
      </c>
      <c r="B1134" s="200" t="s">
        <v>568</v>
      </c>
      <c r="C1134" s="203">
        <v>261</v>
      </c>
      <c r="D1134" s="204" t="s">
        <v>2921</v>
      </c>
    </row>
    <row r="1135" spans="1:4" ht="15" x14ac:dyDescent="0.2">
      <c r="A1135" s="234">
        <v>9782857335344</v>
      </c>
      <c r="B1135" s="200" t="s">
        <v>568</v>
      </c>
      <c r="C1135" s="203">
        <v>319</v>
      </c>
      <c r="D1135" s="204" t="s">
        <v>2921</v>
      </c>
    </row>
    <row r="1136" spans="1:4" ht="15" x14ac:dyDescent="0.2">
      <c r="A1136" s="234">
        <v>9782857335467</v>
      </c>
      <c r="B1136" s="200" t="s">
        <v>568</v>
      </c>
      <c r="C1136" s="203">
        <v>226</v>
      </c>
      <c r="D1136" s="204" t="s">
        <v>2921</v>
      </c>
    </row>
    <row r="1137" spans="1:4" ht="15" x14ac:dyDescent="0.2">
      <c r="A1137" s="234">
        <v>9782857335252</v>
      </c>
      <c r="B1137" s="200" t="s">
        <v>568</v>
      </c>
      <c r="C1137" s="203">
        <v>190</v>
      </c>
      <c r="D1137" s="204" t="s">
        <v>2921</v>
      </c>
    </row>
    <row r="1138" spans="1:4" ht="15" x14ac:dyDescent="0.2">
      <c r="A1138" s="234">
        <v>9782227501270</v>
      </c>
      <c r="B1138" s="200" t="s">
        <v>568</v>
      </c>
      <c r="C1138" s="203">
        <v>705</v>
      </c>
      <c r="D1138" s="204" t="s">
        <v>2921</v>
      </c>
    </row>
    <row r="1139" spans="1:4" ht="15" x14ac:dyDescent="0.2">
      <c r="A1139" s="234">
        <v>9782857335054</v>
      </c>
      <c r="B1139" s="200" t="s">
        <v>568</v>
      </c>
      <c r="C1139" s="203">
        <v>138</v>
      </c>
      <c r="D1139" s="204" t="s">
        <v>2921</v>
      </c>
    </row>
    <row r="1140" spans="1:4" ht="15" x14ac:dyDescent="0.2">
      <c r="A1140" s="234">
        <v>9782227501287</v>
      </c>
      <c r="B1140" s="200" t="s">
        <v>568</v>
      </c>
      <c r="C1140" s="203">
        <v>626</v>
      </c>
      <c r="D1140" s="204" t="s">
        <v>570</v>
      </c>
    </row>
    <row r="1141" spans="1:4" ht="15" x14ac:dyDescent="0.2">
      <c r="A1141" s="234">
        <v>9782857335450</v>
      </c>
      <c r="B1141" s="200" t="s">
        <v>568</v>
      </c>
      <c r="C1141" s="203">
        <v>535</v>
      </c>
      <c r="D1141" s="204" t="s">
        <v>2921</v>
      </c>
    </row>
    <row r="1142" spans="1:4" ht="15" x14ac:dyDescent="0.2">
      <c r="A1142" s="234">
        <v>9782227501294</v>
      </c>
      <c r="B1142" s="200" t="s">
        <v>568</v>
      </c>
      <c r="C1142" s="203">
        <v>967</v>
      </c>
      <c r="D1142" s="204" t="s">
        <v>570</v>
      </c>
    </row>
    <row r="1143" spans="1:4" ht="15" x14ac:dyDescent="0.2">
      <c r="A1143" s="234">
        <v>9782857335337</v>
      </c>
      <c r="B1143" s="200" t="s">
        <v>568</v>
      </c>
      <c r="C1143" s="203">
        <v>216</v>
      </c>
      <c r="D1143" s="204" t="s">
        <v>2921</v>
      </c>
    </row>
    <row r="1144" spans="1:4" ht="15" x14ac:dyDescent="0.2">
      <c r="A1144" s="234">
        <v>9791036358463</v>
      </c>
      <c r="B1144" s="200" t="s">
        <v>568</v>
      </c>
      <c r="C1144" s="203">
        <v>0</v>
      </c>
      <c r="D1144" s="204" t="s">
        <v>2917</v>
      </c>
    </row>
    <row r="1145" spans="1:4" ht="15" x14ac:dyDescent="0.2">
      <c r="A1145" s="234">
        <v>9782857335238</v>
      </c>
      <c r="B1145" s="200" t="s">
        <v>568</v>
      </c>
      <c r="C1145" s="203">
        <v>200</v>
      </c>
      <c r="D1145" s="204" t="s">
        <v>2921</v>
      </c>
    </row>
    <row r="1146" spans="1:4" ht="15" x14ac:dyDescent="0.2">
      <c r="A1146" s="234">
        <v>9791036358470</v>
      </c>
      <c r="B1146" s="200" t="s">
        <v>568</v>
      </c>
      <c r="C1146" s="203">
        <v>0</v>
      </c>
      <c r="D1146" s="204" t="s">
        <v>2917</v>
      </c>
    </row>
    <row r="1147" spans="1:4" ht="15" x14ac:dyDescent="0.2">
      <c r="A1147" s="234">
        <v>9782857335221</v>
      </c>
      <c r="B1147" s="200" t="s">
        <v>568</v>
      </c>
      <c r="C1147" s="203">
        <v>245</v>
      </c>
      <c r="D1147" s="204" t="s">
        <v>2921</v>
      </c>
    </row>
    <row r="1148" spans="1:4" ht="15" x14ac:dyDescent="0.2">
      <c r="A1148" s="234">
        <v>9782857333784</v>
      </c>
      <c r="B1148" s="200" t="s">
        <v>568</v>
      </c>
      <c r="C1148" s="203">
        <v>0</v>
      </c>
      <c r="D1148" s="204" t="s">
        <v>2916</v>
      </c>
    </row>
    <row r="1149" spans="1:4" ht="15" x14ac:dyDescent="0.2">
      <c r="A1149" s="234">
        <v>9782857334279</v>
      </c>
      <c r="B1149" s="200" t="s">
        <v>568</v>
      </c>
      <c r="C1149" s="203">
        <v>0</v>
      </c>
      <c r="D1149" s="204" t="s">
        <v>2916</v>
      </c>
    </row>
    <row r="1150" spans="1:4" ht="15" x14ac:dyDescent="0.2">
      <c r="A1150" s="234">
        <v>9782857334262</v>
      </c>
      <c r="B1150" s="200" t="s">
        <v>568</v>
      </c>
      <c r="C1150" s="203">
        <v>109</v>
      </c>
      <c r="D1150" s="204" t="s">
        <v>2921</v>
      </c>
    </row>
    <row r="1151" spans="1:4" ht="15" x14ac:dyDescent="0.2">
      <c r="A1151" s="234">
        <v>9782747062244</v>
      </c>
      <c r="B1151" s="200" t="s">
        <v>568</v>
      </c>
      <c r="C1151" s="203">
        <v>6</v>
      </c>
      <c r="D1151" s="204" t="s">
        <v>572</v>
      </c>
    </row>
    <row r="1152" spans="1:4" ht="15" x14ac:dyDescent="0.2">
      <c r="A1152" s="234">
        <v>9782857334217</v>
      </c>
      <c r="B1152" s="200" t="s">
        <v>568</v>
      </c>
      <c r="C1152" s="203">
        <v>128</v>
      </c>
      <c r="D1152" s="204" t="s">
        <v>2921</v>
      </c>
    </row>
    <row r="1153" spans="1:4" ht="15" x14ac:dyDescent="0.2">
      <c r="A1153" s="234">
        <v>9782857334194</v>
      </c>
      <c r="B1153" s="200" t="s">
        <v>568</v>
      </c>
      <c r="C1153" s="203">
        <v>0</v>
      </c>
      <c r="D1153" s="204" t="s">
        <v>2916</v>
      </c>
    </row>
    <row r="1154" spans="1:4" ht="15" x14ac:dyDescent="0.2">
      <c r="A1154" s="234">
        <v>9782747062220</v>
      </c>
      <c r="B1154" s="200" t="s">
        <v>568</v>
      </c>
      <c r="C1154" s="203">
        <v>52</v>
      </c>
      <c r="D1154" s="204" t="s">
        <v>569</v>
      </c>
    </row>
    <row r="1155" spans="1:4" ht="15" x14ac:dyDescent="0.2">
      <c r="A1155" s="234">
        <v>9782857334200</v>
      </c>
      <c r="B1155" s="200" t="s">
        <v>568</v>
      </c>
      <c r="C1155" s="203">
        <v>0</v>
      </c>
      <c r="D1155" s="204" t="s">
        <v>2917</v>
      </c>
    </row>
    <row r="1156" spans="1:4" ht="15" x14ac:dyDescent="0.2">
      <c r="A1156" s="234">
        <v>9782747062213</v>
      </c>
      <c r="B1156" s="200" t="s">
        <v>568</v>
      </c>
      <c r="C1156" s="203">
        <v>0</v>
      </c>
      <c r="D1156" s="204" t="s">
        <v>2916</v>
      </c>
    </row>
    <row r="1157" spans="1:4" ht="15" x14ac:dyDescent="0.2">
      <c r="A1157" s="234">
        <v>9782857334163</v>
      </c>
      <c r="B1157" s="200" t="s">
        <v>568</v>
      </c>
      <c r="C1157" s="203">
        <v>134</v>
      </c>
      <c r="D1157" s="204" t="s">
        <v>2921</v>
      </c>
    </row>
    <row r="1158" spans="1:4" ht="15" x14ac:dyDescent="0.2">
      <c r="A1158" s="234">
        <v>9782857334446</v>
      </c>
      <c r="B1158" s="200" t="s">
        <v>568</v>
      </c>
      <c r="C1158" s="203">
        <v>1</v>
      </c>
      <c r="D1158" s="204" t="s">
        <v>2917</v>
      </c>
    </row>
    <row r="1159" spans="1:4" ht="15" x14ac:dyDescent="0.2">
      <c r="A1159" s="234">
        <v>9782857334170</v>
      </c>
      <c r="B1159" s="200" t="s">
        <v>568</v>
      </c>
      <c r="C1159" s="203">
        <v>0</v>
      </c>
      <c r="D1159" s="204" t="s">
        <v>2916</v>
      </c>
    </row>
    <row r="1160" spans="1:4" ht="15" x14ac:dyDescent="0.2">
      <c r="A1160" s="234">
        <v>9782857334187</v>
      </c>
      <c r="B1160" s="200" t="s">
        <v>568</v>
      </c>
      <c r="C1160" s="203">
        <v>0</v>
      </c>
      <c r="D1160" s="204" t="s">
        <v>2917</v>
      </c>
    </row>
    <row r="1161" spans="1:4" ht="15" x14ac:dyDescent="0.2">
      <c r="A1161" s="234">
        <v>9782747062138</v>
      </c>
      <c r="B1161" s="200" t="s">
        <v>568</v>
      </c>
      <c r="C1161" s="203">
        <v>442</v>
      </c>
      <c r="D1161" s="204" t="s">
        <v>570</v>
      </c>
    </row>
    <row r="1162" spans="1:4" ht="15" x14ac:dyDescent="0.2">
      <c r="A1162" s="234">
        <v>9782227481619</v>
      </c>
      <c r="B1162" s="200" t="s">
        <v>568</v>
      </c>
      <c r="C1162" s="203">
        <v>0</v>
      </c>
      <c r="D1162" s="204" t="s">
        <v>2917</v>
      </c>
    </row>
    <row r="1163" spans="1:4" ht="15" x14ac:dyDescent="0.2">
      <c r="A1163" s="234">
        <v>9782747062121</v>
      </c>
      <c r="B1163" s="200" t="s">
        <v>568</v>
      </c>
      <c r="C1163" s="203">
        <v>749</v>
      </c>
      <c r="D1163" s="204" t="s">
        <v>570</v>
      </c>
    </row>
    <row r="1164" spans="1:4" ht="15" x14ac:dyDescent="0.2">
      <c r="A1164" s="234">
        <v>9782227481602</v>
      </c>
      <c r="B1164" s="200" t="s">
        <v>568</v>
      </c>
      <c r="C1164" s="203">
        <v>0</v>
      </c>
      <c r="D1164" s="204" t="s">
        <v>2916</v>
      </c>
    </row>
    <row r="1165" spans="1:4" ht="15" x14ac:dyDescent="0.2">
      <c r="A1165" s="234">
        <v>9782227473591</v>
      </c>
      <c r="B1165" s="200" t="s">
        <v>568</v>
      </c>
      <c r="C1165" s="203">
        <v>84</v>
      </c>
      <c r="D1165" s="204" t="s">
        <v>2920</v>
      </c>
    </row>
    <row r="1166" spans="1:4" ht="15" x14ac:dyDescent="0.2">
      <c r="A1166" s="234">
        <v>9782227299078</v>
      </c>
      <c r="B1166" s="200" t="s">
        <v>568</v>
      </c>
      <c r="C1166" s="203">
        <v>0</v>
      </c>
      <c r="D1166" s="204" t="s">
        <v>2916</v>
      </c>
    </row>
    <row r="1167" spans="1:4" ht="15" x14ac:dyDescent="0.2">
      <c r="A1167" s="234">
        <v>9782857335382</v>
      </c>
      <c r="B1167" s="200" t="s">
        <v>568</v>
      </c>
      <c r="C1167" s="203">
        <v>894</v>
      </c>
      <c r="D1167" s="204" t="s">
        <v>2921</v>
      </c>
    </row>
    <row r="1168" spans="1:4" ht="15" x14ac:dyDescent="0.2">
      <c r="A1168" s="234">
        <v>9782857335399</v>
      </c>
      <c r="B1168" s="200" t="s">
        <v>568</v>
      </c>
      <c r="C1168" s="203">
        <v>508</v>
      </c>
      <c r="D1168" s="204" t="s">
        <v>2921</v>
      </c>
    </row>
    <row r="1169" spans="1:4" ht="15" x14ac:dyDescent="0.2">
      <c r="A1169" s="234">
        <v>9782857335016</v>
      </c>
      <c r="B1169" s="200" t="s">
        <v>568</v>
      </c>
      <c r="C1169" s="203">
        <v>843</v>
      </c>
      <c r="D1169" s="204" t="s">
        <v>2921</v>
      </c>
    </row>
    <row r="1170" spans="1:4" ht="15" x14ac:dyDescent="0.2">
      <c r="A1170" s="234">
        <v>9782747062053</v>
      </c>
      <c r="B1170" s="200" t="s">
        <v>568</v>
      </c>
      <c r="C1170" s="203">
        <v>0</v>
      </c>
      <c r="D1170" s="204" t="s">
        <v>2916</v>
      </c>
    </row>
    <row r="1171" spans="1:4" ht="15" x14ac:dyDescent="0.2">
      <c r="A1171" s="234">
        <v>9782857335023</v>
      </c>
      <c r="B1171" s="200" t="s">
        <v>568</v>
      </c>
      <c r="C1171" s="203">
        <v>340</v>
      </c>
      <c r="D1171" s="204" t="s">
        <v>2921</v>
      </c>
    </row>
    <row r="1172" spans="1:4" ht="15" x14ac:dyDescent="0.2">
      <c r="A1172" s="234">
        <v>9782857335207</v>
      </c>
      <c r="B1172" s="200" t="s">
        <v>568</v>
      </c>
      <c r="C1172" s="203">
        <v>669</v>
      </c>
      <c r="D1172" s="204" t="s">
        <v>2921</v>
      </c>
    </row>
    <row r="1173" spans="1:4" ht="15" x14ac:dyDescent="0.2">
      <c r="A1173" s="234">
        <v>9782857335191</v>
      </c>
      <c r="B1173" s="200" t="s">
        <v>568</v>
      </c>
      <c r="C1173" s="203">
        <v>1177</v>
      </c>
      <c r="D1173" s="204" t="s">
        <v>2919</v>
      </c>
    </row>
    <row r="1174" spans="1:4" ht="15" x14ac:dyDescent="0.2">
      <c r="A1174" s="234">
        <v>9782747062022</v>
      </c>
      <c r="B1174" s="200" t="s">
        <v>568</v>
      </c>
      <c r="C1174" s="203">
        <v>98</v>
      </c>
      <c r="D1174" s="204" t="s">
        <v>569</v>
      </c>
    </row>
    <row r="1175" spans="1:4" ht="15" x14ac:dyDescent="0.2">
      <c r="A1175" s="234">
        <v>9782903898953</v>
      </c>
      <c r="B1175" s="200" t="s">
        <v>568</v>
      </c>
      <c r="C1175" s="203">
        <v>49</v>
      </c>
      <c r="D1175" s="204" t="s">
        <v>2920</v>
      </c>
    </row>
    <row r="1176" spans="1:4" ht="15" x14ac:dyDescent="0.2">
      <c r="A1176" s="234">
        <v>9782857332510</v>
      </c>
      <c r="B1176" s="200" t="s">
        <v>568</v>
      </c>
      <c r="C1176" s="203">
        <v>195</v>
      </c>
      <c r="D1176" s="204" t="s">
        <v>2921</v>
      </c>
    </row>
    <row r="1177" spans="1:4" ht="15" x14ac:dyDescent="0.2">
      <c r="A1177" s="234">
        <v>9782747062008</v>
      </c>
      <c r="B1177" s="200" t="s">
        <v>568</v>
      </c>
      <c r="C1177" s="203">
        <v>0</v>
      </c>
      <c r="D1177" s="204" t="s">
        <v>2916</v>
      </c>
    </row>
    <row r="1178" spans="1:4" ht="15" x14ac:dyDescent="0.2">
      <c r="A1178" s="234">
        <v>9782857333074</v>
      </c>
      <c r="B1178" s="200" t="s">
        <v>568</v>
      </c>
      <c r="C1178" s="203">
        <v>0</v>
      </c>
      <c r="D1178" s="204" t="s">
        <v>2917</v>
      </c>
    </row>
    <row r="1179" spans="1:4" ht="15" x14ac:dyDescent="0.2">
      <c r="A1179" s="234">
        <v>9782747061995</v>
      </c>
      <c r="B1179" s="200" t="s">
        <v>568</v>
      </c>
      <c r="C1179" s="203">
        <v>0</v>
      </c>
      <c r="D1179" s="204" t="s">
        <v>2917</v>
      </c>
    </row>
    <row r="1180" spans="1:4" ht="15" x14ac:dyDescent="0.2">
      <c r="A1180" s="234">
        <v>9782857332466</v>
      </c>
      <c r="B1180" s="200" t="s">
        <v>568</v>
      </c>
      <c r="C1180" s="203">
        <v>196</v>
      </c>
      <c r="D1180" s="204" t="s">
        <v>2921</v>
      </c>
    </row>
    <row r="1181" spans="1:4" ht="15" x14ac:dyDescent="0.2">
      <c r="A1181" s="234">
        <v>9782857333067</v>
      </c>
      <c r="B1181" s="200" t="s">
        <v>568</v>
      </c>
      <c r="C1181" s="203">
        <v>19</v>
      </c>
      <c r="D1181" s="204" t="s">
        <v>2920</v>
      </c>
    </row>
    <row r="1182" spans="1:4" ht="15" x14ac:dyDescent="0.2">
      <c r="A1182" s="234">
        <v>9782747061957</v>
      </c>
      <c r="B1182" s="200" t="s">
        <v>568</v>
      </c>
      <c r="C1182" s="203">
        <v>1086</v>
      </c>
      <c r="D1182" s="204" t="s">
        <v>571</v>
      </c>
    </row>
    <row r="1183" spans="1:4" ht="15" x14ac:dyDescent="0.2">
      <c r="A1183" s="234">
        <v>9782857332503</v>
      </c>
      <c r="B1183" s="200" t="s">
        <v>568</v>
      </c>
      <c r="C1183" s="203">
        <v>88</v>
      </c>
      <c r="D1183" s="204" t="s">
        <v>2920</v>
      </c>
    </row>
    <row r="1184" spans="1:4" ht="15" x14ac:dyDescent="0.2">
      <c r="A1184" s="234">
        <v>9782857333050</v>
      </c>
      <c r="B1184" s="200" t="s">
        <v>568</v>
      </c>
      <c r="C1184" s="203">
        <v>492</v>
      </c>
      <c r="D1184" s="204" t="s">
        <v>2921</v>
      </c>
    </row>
    <row r="1185" spans="1:4" ht="15" x14ac:dyDescent="0.2">
      <c r="A1185" s="234">
        <v>9782857333036</v>
      </c>
      <c r="B1185" s="200" t="s">
        <v>568</v>
      </c>
      <c r="C1185" s="203">
        <v>307</v>
      </c>
      <c r="D1185" s="204" t="s">
        <v>2921</v>
      </c>
    </row>
    <row r="1186" spans="1:4" ht="15" x14ac:dyDescent="0.2">
      <c r="A1186" s="234">
        <v>9782857333081</v>
      </c>
      <c r="B1186" s="200" t="s">
        <v>568</v>
      </c>
      <c r="C1186" s="203">
        <v>15</v>
      </c>
      <c r="D1186" s="204" t="s">
        <v>2920</v>
      </c>
    </row>
    <row r="1187" spans="1:4" ht="15" x14ac:dyDescent="0.2">
      <c r="A1187" s="234">
        <v>9782747061889</v>
      </c>
      <c r="B1187" s="200" t="s">
        <v>568</v>
      </c>
      <c r="C1187" s="203">
        <v>0</v>
      </c>
      <c r="D1187" s="204" t="s">
        <v>2916</v>
      </c>
    </row>
    <row r="1188" spans="1:4" ht="15" x14ac:dyDescent="0.2">
      <c r="A1188" s="234">
        <v>9782857333029</v>
      </c>
      <c r="B1188" s="200" t="s">
        <v>568</v>
      </c>
      <c r="C1188" s="203">
        <v>197</v>
      </c>
      <c r="D1188" s="204" t="s">
        <v>2921</v>
      </c>
    </row>
    <row r="1189" spans="1:4" ht="15" x14ac:dyDescent="0.2">
      <c r="A1189" s="234">
        <v>9782747061872</v>
      </c>
      <c r="B1189" s="200" t="s">
        <v>568</v>
      </c>
      <c r="C1189" s="203">
        <v>0</v>
      </c>
      <c r="D1189" s="204" t="s">
        <v>2916</v>
      </c>
    </row>
    <row r="1190" spans="1:4" ht="15" x14ac:dyDescent="0.2">
      <c r="A1190" s="234">
        <v>9782857333043</v>
      </c>
      <c r="B1190" s="200" t="s">
        <v>568</v>
      </c>
      <c r="C1190" s="203">
        <v>551</v>
      </c>
      <c r="D1190" s="204" t="s">
        <v>2921</v>
      </c>
    </row>
    <row r="1191" spans="1:4" ht="15" x14ac:dyDescent="0.2">
      <c r="A1191" s="234">
        <v>9782857332633</v>
      </c>
      <c r="B1191" s="200" t="s">
        <v>568</v>
      </c>
      <c r="C1191" s="203">
        <v>0</v>
      </c>
      <c r="D1191" s="204" t="s">
        <v>2916</v>
      </c>
    </row>
    <row r="1192" spans="1:4" ht="15" x14ac:dyDescent="0.2">
      <c r="A1192" s="234">
        <v>9782857332626</v>
      </c>
      <c r="B1192" s="200" t="s">
        <v>568</v>
      </c>
      <c r="C1192" s="203">
        <v>387</v>
      </c>
      <c r="D1192" s="204" t="s">
        <v>2921</v>
      </c>
    </row>
    <row r="1193" spans="1:4" ht="15" x14ac:dyDescent="0.2">
      <c r="A1193" s="234">
        <v>9782747061827</v>
      </c>
      <c r="B1193" s="200" t="s">
        <v>568</v>
      </c>
      <c r="C1193" s="203">
        <v>118</v>
      </c>
      <c r="D1193" s="204" t="s">
        <v>570</v>
      </c>
    </row>
    <row r="1194" spans="1:4" ht="15" x14ac:dyDescent="0.2">
      <c r="A1194" s="234">
        <v>9782857332534</v>
      </c>
      <c r="B1194" s="200" t="s">
        <v>568</v>
      </c>
      <c r="C1194" s="203">
        <v>293</v>
      </c>
      <c r="D1194" s="204" t="s">
        <v>2921</v>
      </c>
    </row>
    <row r="1195" spans="1:4" ht="15" x14ac:dyDescent="0.2">
      <c r="A1195" s="234">
        <v>9782857332343</v>
      </c>
      <c r="B1195" s="200" t="s">
        <v>568</v>
      </c>
      <c r="C1195" s="203">
        <v>134</v>
      </c>
      <c r="D1195" s="204" t="s">
        <v>2921</v>
      </c>
    </row>
    <row r="1196" spans="1:4" ht="15" x14ac:dyDescent="0.2">
      <c r="A1196" s="234">
        <v>9782857332350</v>
      </c>
      <c r="B1196" s="200" t="s">
        <v>568</v>
      </c>
      <c r="C1196" s="203">
        <v>267</v>
      </c>
      <c r="D1196" s="204" t="s">
        <v>2921</v>
      </c>
    </row>
    <row r="1197" spans="1:4" ht="15" x14ac:dyDescent="0.2">
      <c r="A1197" s="234">
        <v>9782747061773</v>
      </c>
      <c r="B1197" s="200" t="s">
        <v>568</v>
      </c>
      <c r="C1197" s="203">
        <v>0</v>
      </c>
      <c r="D1197" s="204" t="s">
        <v>2916</v>
      </c>
    </row>
    <row r="1198" spans="1:4" ht="15" x14ac:dyDescent="0.2">
      <c r="A1198" s="234">
        <v>9782857333166</v>
      </c>
      <c r="B1198" s="200" t="s">
        <v>568</v>
      </c>
      <c r="C1198" s="203">
        <v>7</v>
      </c>
      <c r="D1198" s="204" t="s">
        <v>2917</v>
      </c>
    </row>
    <row r="1199" spans="1:4" ht="15" x14ac:dyDescent="0.2">
      <c r="A1199" s="234">
        <v>9782747061766</v>
      </c>
      <c r="B1199" s="200" t="s">
        <v>568</v>
      </c>
      <c r="C1199" s="203">
        <v>0</v>
      </c>
      <c r="D1199" s="204" t="s">
        <v>2916</v>
      </c>
    </row>
    <row r="1200" spans="1:4" ht="15" x14ac:dyDescent="0.2">
      <c r="A1200" s="234">
        <v>9782857332305</v>
      </c>
      <c r="B1200" s="200" t="s">
        <v>568</v>
      </c>
      <c r="C1200" s="203">
        <v>271</v>
      </c>
      <c r="D1200" s="204" t="s">
        <v>2921</v>
      </c>
    </row>
    <row r="1201" spans="1:4" ht="15" x14ac:dyDescent="0.2">
      <c r="A1201" s="234">
        <v>9782857333388</v>
      </c>
      <c r="B1201" s="200" t="s">
        <v>568</v>
      </c>
      <c r="C1201" s="203">
        <v>32</v>
      </c>
      <c r="D1201" s="204" t="s">
        <v>2920</v>
      </c>
    </row>
    <row r="1202" spans="1:4" ht="15" x14ac:dyDescent="0.2">
      <c r="A1202" s="234">
        <v>9782857332367</v>
      </c>
      <c r="B1202" s="200" t="s">
        <v>568</v>
      </c>
      <c r="C1202" s="203">
        <v>304</v>
      </c>
      <c r="D1202" s="204" t="s">
        <v>2921</v>
      </c>
    </row>
    <row r="1203" spans="1:4" ht="15" x14ac:dyDescent="0.2">
      <c r="A1203" s="234">
        <v>9782747061728</v>
      </c>
      <c r="B1203" s="200" t="s">
        <v>568</v>
      </c>
      <c r="C1203" s="203">
        <v>94</v>
      </c>
      <c r="D1203" s="204" t="s">
        <v>569</v>
      </c>
    </row>
    <row r="1204" spans="1:4" ht="15" x14ac:dyDescent="0.2">
      <c r="A1204" s="234">
        <v>9782857332336</v>
      </c>
      <c r="B1204" s="200" t="s">
        <v>568</v>
      </c>
      <c r="C1204" s="203">
        <v>183</v>
      </c>
      <c r="D1204" s="204" t="s">
        <v>2921</v>
      </c>
    </row>
    <row r="1205" spans="1:4" ht="15" x14ac:dyDescent="0.2">
      <c r="A1205" s="234">
        <v>9782857332329</v>
      </c>
      <c r="B1205" s="200" t="s">
        <v>568</v>
      </c>
      <c r="C1205" s="203">
        <v>276</v>
      </c>
      <c r="D1205" s="204" t="s">
        <v>2921</v>
      </c>
    </row>
    <row r="1206" spans="1:4" ht="15" x14ac:dyDescent="0.2">
      <c r="A1206" s="234">
        <v>9782747061704</v>
      </c>
      <c r="B1206" s="200" t="s">
        <v>568</v>
      </c>
      <c r="C1206" s="203">
        <v>56</v>
      </c>
      <c r="D1206" s="204" t="s">
        <v>569</v>
      </c>
    </row>
    <row r="1207" spans="1:4" ht="15" x14ac:dyDescent="0.2">
      <c r="A1207" s="234">
        <v>9782857333159</v>
      </c>
      <c r="B1207" s="200" t="s">
        <v>568</v>
      </c>
      <c r="C1207" s="203">
        <v>14</v>
      </c>
      <c r="D1207" s="204" t="s">
        <v>2920</v>
      </c>
    </row>
    <row r="1208" spans="1:4" ht="15" x14ac:dyDescent="0.2">
      <c r="A1208" s="234">
        <v>9782857332312</v>
      </c>
      <c r="B1208" s="200" t="s">
        <v>568</v>
      </c>
      <c r="C1208" s="203">
        <v>234</v>
      </c>
      <c r="D1208" s="204" t="s">
        <v>2921</v>
      </c>
    </row>
    <row r="1209" spans="1:4" ht="15" x14ac:dyDescent="0.2">
      <c r="A1209" s="234">
        <v>9782747061322</v>
      </c>
      <c r="B1209" s="200" t="s">
        <v>568</v>
      </c>
      <c r="C1209" s="203">
        <v>2482</v>
      </c>
      <c r="D1209" s="204" t="s">
        <v>571</v>
      </c>
    </row>
    <row r="1210" spans="1:4" ht="15" x14ac:dyDescent="0.2">
      <c r="A1210" s="234">
        <v>9782857333173</v>
      </c>
      <c r="B1210" s="200" t="s">
        <v>568</v>
      </c>
      <c r="C1210" s="203">
        <v>10</v>
      </c>
      <c r="D1210" s="204" t="s">
        <v>2920</v>
      </c>
    </row>
    <row r="1211" spans="1:4" ht="15" x14ac:dyDescent="0.2">
      <c r="A1211" s="234">
        <v>9782857332459</v>
      </c>
      <c r="B1211" s="200" t="s">
        <v>568</v>
      </c>
      <c r="C1211" s="203">
        <v>7</v>
      </c>
      <c r="D1211" s="204" t="s">
        <v>2917</v>
      </c>
    </row>
    <row r="1212" spans="1:4" ht="15" x14ac:dyDescent="0.2">
      <c r="A1212" s="234">
        <v>9782857332381</v>
      </c>
      <c r="B1212" s="200" t="s">
        <v>568</v>
      </c>
      <c r="C1212" s="203">
        <v>21</v>
      </c>
      <c r="D1212" s="204" t="s">
        <v>2920</v>
      </c>
    </row>
    <row r="1213" spans="1:4" ht="15" x14ac:dyDescent="0.2">
      <c r="A1213" s="234">
        <v>9782857332756</v>
      </c>
      <c r="B1213" s="200" t="s">
        <v>568</v>
      </c>
      <c r="C1213" s="203">
        <v>45</v>
      </c>
      <c r="D1213" s="204" t="s">
        <v>2920</v>
      </c>
    </row>
    <row r="1214" spans="1:4" ht="15" x14ac:dyDescent="0.2">
      <c r="A1214" s="234">
        <v>9782857332732</v>
      </c>
      <c r="B1214" s="200" t="s">
        <v>568</v>
      </c>
      <c r="C1214" s="203">
        <v>0</v>
      </c>
      <c r="D1214" s="204" t="s">
        <v>2917</v>
      </c>
    </row>
    <row r="1215" spans="1:4" ht="15" x14ac:dyDescent="0.2">
      <c r="A1215" s="234">
        <v>9782747061278</v>
      </c>
      <c r="B1215" s="200" t="s">
        <v>568</v>
      </c>
      <c r="C1215" s="203">
        <v>262</v>
      </c>
      <c r="D1215" s="204" t="s">
        <v>570</v>
      </c>
    </row>
    <row r="1216" spans="1:4" ht="15" x14ac:dyDescent="0.2">
      <c r="A1216" s="234">
        <v>9782857332671</v>
      </c>
      <c r="B1216" s="200" t="s">
        <v>568</v>
      </c>
      <c r="C1216" s="203">
        <v>891</v>
      </c>
      <c r="D1216" s="204" t="s">
        <v>2921</v>
      </c>
    </row>
    <row r="1217" spans="1:4" ht="15" x14ac:dyDescent="0.2">
      <c r="A1217" s="234">
        <v>9782857332763</v>
      </c>
      <c r="B1217" s="200" t="s">
        <v>568</v>
      </c>
      <c r="C1217" s="203">
        <v>1891</v>
      </c>
      <c r="D1217" s="204" t="s">
        <v>2919</v>
      </c>
    </row>
    <row r="1218" spans="1:4" ht="15" x14ac:dyDescent="0.2">
      <c r="A1218" s="234">
        <v>9782857332664</v>
      </c>
      <c r="B1218" s="200" t="s">
        <v>568</v>
      </c>
      <c r="C1218" s="203">
        <v>2225</v>
      </c>
      <c r="D1218" s="204" t="s">
        <v>2919</v>
      </c>
    </row>
    <row r="1219" spans="1:4" ht="15" x14ac:dyDescent="0.2">
      <c r="A1219" s="234">
        <v>9782747060738</v>
      </c>
      <c r="B1219" s="200" t="s">
        <v>568</v>
      </c>
      <c r="C1219" s="203">
        <v>0</v>
      </c>
      <c r="D1219" s="204" t="s">
        <v>2916</v>
      </c>
    </row>
    <row r="1220" spans="1:4" ht="15" x14ac:dyDescent="0.2">
      <c r="A1220" s="234">
        <v>9782857332657</v>
      </c>
      <c r="B1220" s="200" t="s">
        <v>568</v>
      </c>
      <c r="C1220" s="203">
        <v>2049</v>
      </c>
      <c r="D1220" s="204" t="s">
        <v>2919</v>
      </c>
    </row>
    <row r="1221" spans="1:4" ht="15" x14ac:dyDescent="0.2">
      <c r="A1221" s="234">
        <v>9782747060721</v>
      </c>
      <c r="B1221" s="200" t="s">
        <v>568</v>
      </c>
      <c r="C1221" s="203">
        <v>166</v>
      </c>
      <c r="D1221" s="204" t="s">
        <v>570</v>
      </c>
    </row>
    <row r="1222" spans="1:4" ht="15" x14ac:dyDescent="0.2">
      <c r="A1222" s="234">
        <v>9782857332640</v>
      </c>
      <c r="B1222" s="200" t="s">
        <v>568</v>
      </c>
      <c r="C1222" s="203">
        <v>1776</v>
      </c>
      <c r="D1222" s="204" t="s">
        <v>2919</v>
      </c>
    </row>
    <row r="1223" spans="1:4" ht="15" x14ac:dyDescent="0.2">
      <c r="A1223" s="234">
        <v>9782747060684</v>
      </c>
      <c r="B1223" s="200" t="s">
        <v>568</v>
      </c>
      <c r="C1223" s="203">
        <v>0</v>
      </c>
      <c r="D1223" s="204" t="s">
        <v>2916</v>
      </c>
    </row>
    <row r="1224" spans="1:4" ht="15" x14ac:dyDescent="0.2">
      <c r="A1224" s="234">
        <v>9782857332770</v>
      </c>
      <c r="B1224" s="200" t="s">
        <v>568</v>
      </c>
      <c r="C1224" s="203">
        <v>1163</v>
      </c>
      <c r="D1224" s="204" t="s">
        <v>2919</v>
      </c>
    </row>
    <row r="1225" spans="1:4" ht="15" x14ac:dyDescent="0.2">
      <c r="A1225" s="234">
        <v>9782857333296</v>
      </c>
      <c r="B1225" s="200" t="s">
        <v>568</v>
      </c>
      <c r="C1225" s="203">
        <v>37</v>
      </c>
      <c r="D1225" s="204" t="s">
        <v>2920</v>
      </c>
    </row>
    <row r="1226" spans="1:4" ht="15" x14ac:dyDescent="0.2">
      <c r="A1226" s="234">
        <v>9782857332749</v>
      </c>
      <c r="B1226" s="200" t="s">
        <v>568</v>
      </c>
      <c r="C1226" s="203">
        <v>8</v>
      </c>
      <c r="D1226" s="204" t="s">
        <v>2917</v>
      </c>
    </row>
    <row r="1227" spans="1:4" ht="15" x14ac:dyDescent="0.2">
      <c r="A1227" s="234">
        <v>9782857332701</v>
      </c>
      <c r="B1227" s="200" t="s">
        <v>568</v>
      </c>
      <c r="C1227" s="203">
        <v>108</v>
      </c>
      <c r="D1227" s="204" t="s">
        <v>2921</v>
      </c>
    </row>
    <row r="1228" spans="1:4" ht="15" x14ac:dyDescent="0.2">
      <c r="A1228" s="234">
        <v>9782857333401</v>
      </c>
      <c r="B1228" s="200" t="s">
        <v>568</v>
      </c>
      <c r="C1228" s="203">
        <v>145</v>
      </c>
      <c r="D1228" s="204" t="s">
        <v>2921</v>
      </c>
    </row>
    <row r="1229" spans="1:4" ht="15" x14ac:dyDescent="0.2">
      <c r="A1229" s="234">
        <v>9782857333395</v>
      </c>
      <c r="B1229" s="200" t="s">
        <v>568</v>
      </c>
      <c r="C1229" s="203">
        <v>91</v>
      </c>
      <c r="D1229" s="204" t="s">
        <v>2920</v>
      </c>
    </row>
    <row r="1230" spans="1:4" ht="15" x14ac:dyDescent="0.2">
      <c r="A1230" s="234">
        <v>9782857333104</v>
      </c>
      <c r="B1230" s="200" t="s">
        <v>568</v>
      </c>
      <c r="C1230" s="203">
        <v>0</v>
      </c>
      <c r="D1230" s="204" t="s">
        <v>2917</v>
      </c>
    </row>
    <row r="1231" spans="1:4" ht="15" x14ac:dyDescent="0.2">
      <c r="A1231" s="234">
        <v>9782747060615</v>
      </c>
      <c r="B1231" s="200" t="s">
        <v>568</v>
      </c>
      <c r="C1231" s="203">
        <v>0</v>
      </c>
      <c r="D1231" s="204" t="s">
        <v>2916</v>
      </c>
    </row>
    <row r="1232" spans="1:4" ht="15" x14ac:dyDescent="0.2">
      <c r="A1232" s="234">
        <v>9782857334880</v>
      </c>
      <c r="B1232" s="200" t="s">
        <v>568</v>
      </c>
      <c r="C1232" s="203">
        <v>301</v>
      </c>
      <c r="D1232" s="204" t="s">
        <v>2921</v>
      </c>
    </row>
    <row r="1233" spans="1:4" ht="15" x14ac:dyDescent="0.2">
      <c r="A1233" s="234">
        <v>9782747060592</v>
      </c>
      <c r="B1233" s="200" t="s">
        <v>568</v>
      </c>
      <c r="C1233" s="203">
        <v>0</v>
      </c>
      <c r="D1233" s="204" t="s">
        <v>2916</v>
      </c>
    </row>
    <row r="1234" spans="1:4" ht="15" x14ac:dyDescent="0.2">
      <c r="A1234" s="234">
        <v>9782857335139</v>
      </c>
      <c r="B1234" s="200" t="s">
        <v>568</v>
      </c>
      <c r="C1234" s="203">
        <v>10024</v>
      </c>
      <c r="D1234" s="204" t="s">
        <v>2922</v>
      </c>
    </row>
    <row r="1235" spans="1:4" ht="15" x14ac:dyDescent="0.2">
      <c r="A1235" s="234">
        <v>9782747060585</v>
      </c>
      <c r="B1235" s="200" t="s">
        <v>568</v>
      </c>
      <c r="C1235" s="203">
        <v>0</v>
      </c>
      <c r="D1235" s="204" t="s">
        <v>2916</v>
      </c>
    </row>
    <row r="1236" spans="1:4" ht="15" x14ac:dyDescent="0.2">
      <c r="A1236" s="234">
        <v>9782857335122</v>
      </c>
      <c r="B1236" s="200" t="s">
        <v>568</v>
      </c>
      <c r="C1236" s="203">
        <v>950</v>
      </c>
      <c r="D1236" s="204" t="s">
        <v>2921</v>
      </c>
    </row>
    <row r="1237" spans="1:4" ht="15" x14ac:dyDescent="0.2">
      <c r="A1237" s="234">
        <v>9782747060578</v>
      </c>
      <c r="B1237" s="200" t="s">
        <v>568</v>
      </c>
      <c r="C1237" s="203">
        <v>0</v>
      </c>
      <c r="D1237" s="204" t="s">
        <v>2916</v>
      </c>
    </row>
    <row r="1238" spans="1:4" ht="15" x14ac:dyDescent="0.2">
      <c r="A1238" s="234">
        <v>9782857334989</v>
      </c>
      <c r="B1238" s="200" t="s">
        <v>568</v>
      </c>
      <c r="C1238" s="203">
        <v>3417</v>
      </c>
      <c r="D1238" s="204" t="s">
        <v>2919</v>
      </c>
    </row>
    <row r="1239" spans="1:4" ht="15" x14ac:dyDescent="0.2">
      <c r="A1239" s="234">
        <v>9782747060561</v>
      </c>
      <c r="B1239" s="200" t="s">
        <v>568</v>
      </c>
      <c r="C1239" s="203">
        <v>0</v>
      </c>
      <c r="D1239" s="204" t="s">
        <v>2916</v>
      </c>
    </row>
    <row r="1240" spans="1:4" ht="15" x14ac:dyDescent="0.2">
      <c r="A1240" s="234">
        <v>9782857334972</v>
      </c>
      <c r="B1240" s="200" t="s">
        <v>568</v>
      </c>
      <c r="C1240" s="203">
        <v>545</v>
      </c>
      <c r="D1240" s="204" t="s">
        <v>2921</v>
      </c>
    </row>
    <row r="1241" spans="1:4" ht="15" x14ac:dyDescent="0.2">
      <c r="A1241" s="234">
        <v>9782857334965</v>
      </c>
      <c r="B1241" s="200" t="s">
        <v>568</v>
      </c>
      <c r="C1241" s="203">
        <v>6580</v>
      </c>
      <c r="D1241" s="204" t="s">
        <v>2919</v>
      </c>
    </row>
    <row r="1242" spans="1:4" ht="15" x14ac:dyDescent="0.2">
      <c r="A1242" s="234">
        <v>9782857334958</v>
      </c>
      <c r="B1242" s="200" t="s">
        <v>568</v>
      </c>
      <c r="C1242" s="203">
        <v>1079</v>
      </c>
      <c r="D1242" s="204" t="s">
        <v>2919</v>
      </c>
    </row>
    <row r="1243" spans="1:4" ht="15" x14ac:dyDescent="0.2">
      <c r="A1243" s="234">
        <v>9782857335009</v>
      </c>
      <c r="B1243" s="200" t="s">
        <v>568</v>
      </c>
      <c r="C1243" s="203">
        <v>6562</v>
      </c>
      <c r="D1243" s="204" t="s">
        <v>2919</v>
      </c>
    </row>
    <row r="1244" spans="1:4" ht="15" x14ac:dyDescent="0.2">
      <c r="A1244" s="234">
        <v>9782857334996</v>
      </c>
      <c r="B1244" s="200" t="s">
        <v>568</v>
      </c>
      <c r="C1244" s="203">
        <v>1120</v>
      </c>
      <c r="D1244" s="204" t="s">
        <v>2919</v>
      </c>
    </row>
    <row r="1245" spans="1:4" ht="15" x14ac:dyDescent="0.2">
      <c r="A1245" s="234">
        <v>9782857335160</v>
      </c>
      <c r="B1245" s="200" t="s">
        <v>568</v>
      </c>
      <c r="C1245" s="203">
        <v>619</v>
      </c>
      <c r="D1245" s="204" t="s">
        <v>2921</v>
      </c>
    </row>
    <row r="1246" spans="1:4" ht="15" x14ac:dyDescent="0.2">
      <c r="A1246" s="234">
        <v>9782857332930</v>
      </c>
      <c r="B1246" s="200" t="s">
        <v>568</v>
      </c>
      <c r="C1246" s="203">
        <v>0</v>
      </c>
      <c r="D1246" s="204" t="s">
        <v>2916</v>
      </c>
    </row>
    <row r="1247" spans="1:4" ht="15" x14ac:dyDescent="0.2">
      <c r="A1247" s="234">
        <v>9782857332923</v>
      </c>
      <c r="B1247" s="200" t="s">
        <v>568</v>
      </c>
      <c r="C1247" s="203">
        <v>0</v>
      </c>
      <c r="D1247" s="204" t="s">
        <v>2916</v>
      </c>
    </row>
    <row r="1248" spans="1:4" ht="15" x14ac:dyDescent="0.2">
      <c r="A1248" s="234">
        <v>9782857333340</v>
      </c>
      <c r="B1248" s="200" t="s">
        <v>568</v>
      </c>
      <c r="C1248" s="203">
        <v>0</v>
      </c>
      <c r="D1248" s="204" t="s">
        <v>2916</v>
      </c>
    </row>
    <row r="1249" spans="1:4" ht="15" x14ac:dyDescent="0.2">
      <c r="A1249" s="234">
        <v>9782857333357</v>
      </c>
      <c r="B1249" s="200" t="s">
        <v>568</v>
      </c>
      <c r="C1249" s="203">
        <v>0</v>
      </c>
      <c r="D1249" s="204" t="s">
        <v>2916</v>
      </c>
    </row>
    <row r="1250" spans="1:4" ht="15" x14ac:dyDescent="0.2">
      <c r="A1250" s="234">
        <v>9782857333142</v>
      </c>
      <c r="B1250" s="200" t="s">
        <v>568</v>
      </c>
      <c r="C1250" s="203">
        <v>0</v>
      </c>
      <c r="D1250" s="204" t="s">
        <v>2916</v>
      </c>
    </row>
    <row r="1251" spans="1:4" ht="15" x14ac:dyDescent="0.2">
      <c r="A1251" s="234">
        <v>9782857333135</v>
      </c>
      <c r="B1251" s="200" t="s">
        <v>568</v>
      </c>
      <c r="C1251" s="203">
        <v>0</v>
      </c>
      <c r="D1251" s="204" t="s">
        <v>2916</v>
      </c>
    </row>
    <row r="1252" spans="1:4" ht="15" x14ac:dyDescent="0.2">
      <c r="A1252" s="234">
        <v>9782857333326</v>
      </c>
      <c r="B1252" s="200" t="s">
        <v>568</v>
      </c>
      <c r="C1252" s="203">
        <v>0</v>
      </c>
      <c r="D1252" s="204" t="s">
        <v>2916</v>
      </c>
    </row>
    <row r="1253" spans="1:4" ht="15" x14ac:dyDescent="0.2">
      <c r="A1253" s="234">
        <v>9782747059800</v>
      </c>
      <c r="B1253" s="200" t="s">
        <v>568</v>
      </c>
      <c r="C1253" s="203">
        <v>0</v>
      </c>
      <c r="D1253" s="204" t="s">
        <v>2916</v>
      </c>
    </row>
    <row r="1254" spans="1:4" ht="15" x14ac:dyDescent="0.2">
      <c r="A1254" s="234">
        <v>9782857333333</v>
      </c>
      <c r="B1254" s="200" t="s">
        <v>568</v>
      </c>
      <c r="C1254" s="203">
        <v>0</v>
      </c>
      <c r="D1254" s="204" t="s">
        <v>2916</v>
      </c>
    </row>
    <row r="1255" spans="1:4" ht="15" x14ac:dyDescent="0.2">
      <c r="A1255" s="234">
        <v>9782747059794</v>
      </c>
      <c r="B1255" s="200" t="s">
        <v>568</v>
      </c>
      <c r="C1255" s="203">
        <v>0</v>
      </c>
      <c r="D1255" s="204" t="s">
        <v>2917</v>
      </c>
    </row>
    <row r="1256" spans="1:4" ht="15" x14ac:dyDescent="0.2">
      <c r="A1256" s="234">
        <v>9782857333128</v>
      </c>
      <c r="B1256" s="200" t="s">
        <v>568</v>
      </c>
      <c r="C1256" s="203">
        <v>0</v>
      </c>
      <c r="D1256" s="204" t="s">
        <v>2916</v>
      </c>
    </row>
    <row r="1257" spans="1:4" ht="15" x14ac:dyDescent="0.2">
      <c r="A1257" s="234">
        <v>9782857333111</v>
      </c>
      <c r="B1257" s="200" t="s">
        <v>568</v>
      </c>
      <c r="C1257" s="203">
        <v>228</v>
      </c>
      <c r="D1257" s="204" t="s">
        <v>2921</v>
      </c>
    </row>
    <row r="1258" spans="1:4" ht="15" x14ac:dyDescent="0.2">
      <c r="A1258" s="234">
        <v>9782747059749</v>
      </c>
      <c r="B1258" s="200" t="s">
        <v>568</v>
      </c>
      <c r="C1258" s="203">
        <v>0</v>
      </c>
      <c r="D1258" s="204" t="s">
        <v>2916</v>
      </c>
    </row>
    <row r="1259" spans="1:4" ht="15" x14ac:dyDescent="0.2">
      <c r="A1259" s="234">
        <v>9782857332916</v>
      </c>
      <c r="B1259" s="200" t="s">
        <v>568</v>
      </c>
      <c r="C1259" s="203">
        <v>0</v>
      </c>
      <c r="D1259" s="204" t="s">
        <v>2916</v>
      </c>
    </row>
    <row r="1260" spans="1:4" ht="15" x14ac:dyDescent="0.2">
      <c r="A1260" s="234">
        <v>9782857332909</v>
      </c>
      <c r="B1260" s="200" t="s">
        <v>568</v>
      </c>
      <c r="C1260" s="203">
        <v>0</v>
      </c>
      <c r="D1260" s="204" t="s">
        <v>2916</v>
      </c>
    </row>
    <row r="1261" spans="1:4" ht="15" x14ac:dyDescent="0.2">
      <c r="A1261" s="234">
        <v>9782857334491</v>
      </c>
      <c r="B1261" s="200" t="s">
        <v>568</v>
      </c>
      <c r="C1261" s="203">
        <v>175</v>
      </c>
      <c r="D1261" s="204" t="s">
        <v>2921</v>
      </c>
    </row>
    <row r="1262" spans="1:4" ht="15" x14ac:dyDescent="0.2">
      <c r="A1262" s="234">
        <v>9782857334477</v>
      </c>
      <c r="B1262" s="200" t="s">
        <v>568</v>
      </c>
      <c r="C1262" s="203">
        <v>0</v>
      </c>
      <c r="D1262" s="204" t="s">
        <v>2917</v>
      </c>
    </row>
    <row r="1263" spans="1:4" ht="15" x14ac:dyDescent="0.2">
      <c r="A1263" s="234">
        <v>9782857334507</v>
      </c>
      <c r="B1263" s="200" t="s">
        <v>568</v>
      </c>
      <c r="C1263" s="203">
        <v>206</v>
      </c>
      <c r="D1263" s="204" t="s">
        <v>2921</v>
      </c>
    </row>
    <row r="1264" spans="1:4" ht="15" x14ac:dyDescent="0.2">
      <c r="A1264" s="234">
        <v>9782857334569</v>
      </c>
      <c r="B1264" s="200" t="s">
        <v>568</v>
      </c>
      <c r="C1264" s="203">
        <v>607</v>
      </c>
      <c r="D1264" s="204" t="s">
        <v>2921</v>
      </c>
    </row>
    <row r="1265" spans="1:4" ht="15" x14ac:dyDescent="0.2">
      <c r="A1265" s="234">
        <v>9782857335115</v>
      </c>
      <c r="B1265" s="200" t="s">
        <v>568</v>
      </c>
      <c r="C1265" s="203">
        <v>0</v>
      </c>
      <c r="D1265" s="204" t="s">
        <v>2916</v>
      </c>
    </row>
    <row r="1266" spans="1:4" ht="15" x14ac:dyDescent="0.2">
      <c r="A1266" s="234">
        <v>9782747059411</v>
      </c>
      <c r="B1266" s="200" t="s">
        <v>568</v>
      </c>
      <c r="C1266" s="203">
        <v>0</v>
      </c>
      <c r="D1266" s="204" t="s">
        <v>2916</v>
      </c>
    </row>
    <row r="1267" spans="1:4" ht="15" x14ac:dyDescent="0.2">
      <c r="A1267" s="234">
        <v>9782857335108</v>
      </c>
      <c r="B1267" s="200" t="s">
        <v>568</v>
      </c>
      <c r="C1267" s="203">
        <v>0</v>
      </c>
      <c r="D1267" s="204" t="s">
        <v>2916</v>
      </c>
    </row>
    <row r="1268" spans="1:4" ht="15" x14ac:dyDescent="0.2">
      <c r="A1268" s="234">
        <v>9782747059404</v>
      </c>
      <c r="B1268" s="200" t="s">
        <v>568</v>
      </c>
      <c r="C1268" s="203">
        <v>0</v>
      </c>
      <c r="D1268" s="204" t="s">
        <v>2916</v>
      </c>
    </row>
    <row r="1269" spans="1:4" ht="15" x14ac:dyDescent="0.2">
      <c r="A1269" s="234">
        <v>9782857335092</v>
      </c>
      <c r="B1269" s="200" t="s">
        <v>568</v>
      </c>
      <c r="C1269" s="203">
        <v>0</v>
      </c>
      <c r="D1269" s="204" t="s">
        <v>2916</v>
      </c>
    </row>
    <row r="1270" spans="1:4" ht="15" x14ac:dyDescent="0.2">
      <c r="A1270" s="234">
        <v>9782747059398</v>
      </c>
      <c r="B1270" s="200" t="s">
        <v>568</v>
      </c>
      <c r="C1270" s="203">
        <v>262</v>
      </c>
      <c r="D1270" s="204" t="s">
        <v>570</v>
      </c>
    </row>
    <row r="1271" spans="1:4" ht="15" x14ac:dyDescent="0.2">
      <c r="A1271" s="234">
        <v>9782857335436</v>
      </c>
      <c r="B1271" s="200" t="s">
        <v>568</v>
      </c>
      <c r="C1271" s="203">
        <v>192</v>
      </c>
      <c r="D1271" s="204" t="s">
        <v>2921</v>
      </c>
    </row>
    <row r="1272" spans="1:4" ht="15" x14ac:dyDescent="0.2">
      <c r="A1272" s="234">
        <v>9782857335085</v>
      </c>
      <c r="B1272" s="200" t="s">
        <v>568</v>
      </c>
      <c r="C1272" s="203">
        <v>0</v>
      </c>
      <c r="D1272" s="204" t="s">
        <v>2916</v>
      </c>
    </row>
    <row r="1273" spans="1:4" ht="15" x14ac:dyDescent="0.2">
      <c r="A1273" s="234">
        <v>9782857334781</v>
      </c>
      <c r="B1273" s="200" t="s">
        <v>568</v>
      </c>
      <c r="C1273" s="203">
        <v>72</v>
      </c>
      <c r="D1273" s="204" t="s">
        <v>2920</v>
      </c>
    </row>
    <row r="1274" spans="1:4" ht="15" x14ac:dyDescent="0.2">
      <c r="A1274" s="234">
        <v>9782857335283</v>
      </c>
      <c r="B1274" s="200" t="s">
        <v>568</v>
      </c>
      <c r="C1274" s="203">
        <v>39</v>
      </c>
      <c r="D1274" s="204" t="s">
        <v>2920</v>
      </c>
    </row>
    <row r="1275" spans="1:4" ht="15" x14ac:dyDescent="0.2">
      <c r="A1275" s="234">
        <v>9782857334873</v>
      </c>
      <c r="B1275" s="200" t="s">
        <v>568</v>
      </c>
      <c r="C1275" s="203">
        <v>91</v>
      </c>
      <c r="D1275" s="204" t="s">
        <v>2920</v>
      </c>
    </row>
    <row r="1276" spans="1:4" ht="15" x14ac:dyDescent="0.2">
      <c r="A1276" s="234">
        <v>9782857335429</v>
      </c>
      <c r="B1276" s="200" t="s">
        <v>568</v>
      </c>
      <c r="C1276" s="203">
        <v>272</v>
      </c>
      <c r="D1276" s="204" t="s">
        <v>2921</v>
      </c>
    </row>
    <row r="1277" spans="1:4" ht="15" x14ac:dyDescent="0.2">
      <c r="A1277" s="234">
        <v>9782857334866</v>
      </c>
      <c r="B1277" s="200" t="s">
        <v>568</v>
      </c>
      <c r="C1277" s="203">
        <v>86</v>
      </c>
      <c r="D1277" s="204" t="s">
        <v>2920</v>
      </c>
    </row>
    <row r="1278" spans="1:4" ht="15" x14ac:dyDescent="0.2">
      <c r="A1278" s="234">
        <v>9782747059152</v>
      </c>
      <c r="B1278" s="200" t="s">
        <v>568</v>
      </c>
      <c r="C1278" s="203">
        <v>0</v>
      </c>
      <c r="D1278" s="204" t="s">
        <v>2916</v>
      </c>
    </row>
    <row r="1279" spans="1:4" ht="15" x14ac:dyDescent="0.2">
      <c r="A1279" s="234">
        <v>9782857335153</v>
      </c>
      <c r="B1279" s="200" t="s">
        <v>568</v>
      </c>
      <c r="C1279" s="203">
        <v>142</v>
      </c>
      <c r="D1279" s="204" t="s">
        <v>2921</v>
      </c>
    </row>
    <row r="1280" spans="1:4" ht="15" x14ac:dyDescent="0.2">
      <c r="A1280" s="234">
        <v>9782857334798</v>
      </c>
      <c r="B1280" s="200" t="s">
        <v>568</v>
      </c>
      <c r="C1280" s="203">
        <v>49</v>
      </c>
      <c r="D1280" s="204" t="s">
        <v>2920</v>
      </c>
    </row>
    <row r="1281" spans="1:4" ht="15" x14ac:dyDescent="0.2">
      <c r="A1281" s="234">
        <v>9782747054027</v>
      </c>
      <c r="B1281" s="200" t="s">
        <v>568</v>
      </c>
      <c r="C1281" s="203">
        <v>38</v>
      </c>
      <c r="D1281" s="204" t="s">
        <v>2920</v>
      </c>
    </row>
    <row r="1282" spans="1:4" ht="15" x14ac:dyDescent="0.2">
      <c r="A1282" s="234">
        <v>9782747043229</v>
      </c>
      <c r="B1282" s="200" t="s">
        <v>568</v>
      </c>
      <c r="C1282" s="203">
        <v>0</v>
      </c>
      <c r="D1282" s="204" t="s">
        <v>2917</v>
      </c>
    </row>
    <row r="1283" spans="1:4" ht="15" x14ac:dyDescent="0.2">
      <c r="A1283" s="234">
        <v>9782747053730</v>
      </c>
      <c r="B1283" s="200" t="s">
        <v>568</v>
      </c>
      <c r="C1283" s="203">
        <v>41</v>
      </c>
      <c r="D1283" s="204" t="s">
        <v>2920</v>
      </c>
    </row>
    <row r="1284" spans="1:4" ht="15" x14ac:dyDescent="0.2">
      <c r="A1284" s="234">
        <v>9782747053815</v>
      </c>
      <c r="B1284" s="200" t="s">
        <v>568</v>
      </c>
      <c r="C1284" s="203">
        <v>70</v>
      </c>
      <c r="D1284" s="204" t="s">
        <v>2920</v>
      </c>
    </row>
    <row r="1285" spans="1:4" ht="15" x14ac:dyDescent="0.2">
      <c r="A1285" s="234">
        <v>9782747053723</v>
      </c>
      <c r="B1285" s="200" t="s">
        <v>568</v>
      </c>
      <c r="C1285" s="203">
        <v>3</v>
      </c>
      <c r="D1285" s="204" t="s">
        <v>2917</v>
      </c>
    </row>
    <row r="1286" spans="1:4" ht="15" x14ac:dyDescent="0.2">
      <c r="A1286" s="234">
        <v>9782747053808</v>
      </c>
      <c r="B1286" s="200" t="s">
        <v>568</v>
      </c>
      <c r="C1286" s="203">
        <v>8</v>
      </c>
      <c r="D1286" s="204" t="s">
        <v>2917</v>
      </c>
    </row>
    <row r="1287" spans="1:4" ht="15" x14ac:dyDescent="0.2">
      <c r="A1287" s="234">
        <v>9782747053716</v>
      </c>
      <c r="B1287" s="200" t="s">
        <v>568</v>
      </c>
      <c r="C1287" s="203">
        <v>229</v>
      </c>
      <c r="D1287" s="204" t="s">
        <v>2921</v>
      </c>
    </row>
    <row r="1288" spans="1:4" ht="15" x14ac:dyDescent="0.2">
      <c r="A1288" s="234">
        <v>9782747058940</v>
      </c>
      <c r="B1288" s="200" t="s">
        <v>568</v>
      </c>
      <c r="C1288" s="203">
        <v>0</v>
      </c>
      <c r="D1288" s="204" t="s">
        <v>2916</v>
      </c>
    </row>
    <row r="1289" spans="1:4" ht="15" x14ac:dyDescent="0.2">
      <c r="A1289" s="234">
        <v>9782747053792</v>
      </c>
      <c r="B1289" s="200" t="s">
        <v>568</v>
      </c>
      <c r="C1289" s="203">
        <v>14</v>
      </c>
      <c r="D1289" s="204" t="s">
        <v>2920</v>
      </c>
    </row>
    <row r="1290" spans="1:4" ht="15" x14ac:dyDescent="0.2">
      <c r="A1290" s="234">
        <v>9782747053709</v>
      </c>
      <c r="B1290" s="200" t="s">
        <v>568</v>
      </c>
      <c r="C1290" s="203">
        <v>2</v>
      </c>
      <c r="D1290" s="204" t="s">
        <v>2917</v>
      </c>
    </row>
    <row r="1291" spans="1:4" ht="15" x14ac:dyDescent="0.2">
      <c r="A1291" s="234">
        <v>9782747053785</v>
      </c>
      <c r="B1291" s="200" t="s">
        <v>568</v>
      </c>
      <c r="C1291" s="203">
        <v>26</v>
      </c>
      <c r="D1291" s="204" t="s">
        <v>2920</v>
      </c>
    </row>
    <row r="1292" spans="1:4" ht="15" x14ac:dyDescent="0.2">
      <c r="A1292" s="234">
        <v>9782747053693</v>
      </c>
      <c r="B1292" s="200" t="s">
        <v>568</v>
      </c>
      <c r="C1292" s="203">
        <v>459</v>
      </c>
      <c r="D1292" s="204" t="s">
        <v>2921</v>
      </c>
    </row>
    <row r="1293" spans="1:4" ht="15" x14ac:dyDescent="0.2">
      <c r="A1293" s="234">
        <v>9782747053686</v>
      </c>
      <c r="B1293" s="200" t="s">
        <v>568</v>
      </c>
      <c r="C1293" s="203">
        <v>8</v>
      </c>
      <c r="D1293" s="204" t="s">
        <v>2917</v>
      </c>
    </row>
    <row r="1294" spans="1:4" ht="15" x14ac:dyDescent="0.2">
      <c r="A1294" s="234">
        <v>9782747053761</v>
      </c>
      <c r="B1294" s="200" t="s">
        <v>568</v>
      </c>
      <c r="C1294" s="203">
        <v>28</v>
      </c>
      <c r="D1294" s="204" t="s">
        <v>2920</v>
      </c>
    </row>
    <row r="1295" spans="1:4" ht="15" x14ac:dyDescent="0.2">
      <c r="A1295" s="234">
        <v>9782747058872</v>
      </c>
      <c r="B1295" s="200" t="s">
        <v>568</v>
      </c>
      <c r="C1295" s="203">
        <v>0</v>
      </c>
      <c r="D1295" s="204" t="s">
        <v>2916</v>
      </c>
    </row>
    <row r="1296" spans="1:4" ht="15" x14ac:dyDescent="0.2">
      <c r="A1296" s="234">
        <v>9782747053754</v>
      </c>
      <c r="B1296" s="200" t="s">
        <v>568</v>
      </c>
      <c r="C1296" s="203">
        <v>29</v>
      </c>
      <c r="D1296" s="204" t="s">
        <v>2920</v>
      </c>
    </row>
    <row r="1297" spans="1:4" ht="15" x14ac:dyDescent="0.2">
      <c r="A1297" s="234">
        <v>9782747058865</v>
      </c>
      <c r="B1297" s="200" t="s">
        <v>568</v>
      </c>
      <c r="C1297" s="203">
        <v>0</v>
      </c>
      <c r="D1297" s="204" t="s">
        <v>2916</v>
      </c>
    </row>
    <row r="1298" spans="1:4" ht="15" x14ac:dyDescent="0.2">
      <c r="A1298" s="234">
        <v>9782747043113</v>
      </c>
      <c r="B1298" s="200" t="s">
        <v>568</v>
      </c>
      <c r="C1298" s="203">
        <v>282</v>
      </c>
      <c r="D1298" s="204" t="s">
        <v>2921</v>
      </c>
    </row>
    <row r="1299" spans="1:4" ht="15" x14ac:dyDescent="0.2">
      <c r="A1299" s="234">
        <v>9782747058858</v>
      </c>
      <c r="B1299" s="200" t="s">
        <v>568</v>
      </c>
      <c r="C1299" s="203">
        <v>0</v>
      </c>
      <c r="D1299" s="204" t="s">
        <v>2916</v>
      </c>
    </row>
    <row r="1300" spans="1:4" ht="15" x14ac:dyDescent="0.2">
      <c r="A1300" s="234">
        <v>9782747043236</v>
      </c>
      <c r="B1300" s="200" t="s">
        <v>568</v>
      </c>
      <c r="C1300" s="203">
        <v>27</v>
      </c>
      <c r="D1300" s="204" t="s">
        <v>2920</v>
      </c>
    </row>
    <row r="1301" spans="1:4" ht="15" x14ac:dyDescent="0.2">
      <c r="A1301" s="234">
        <v>9782747058841</v>
      </c>
      <c r="B1301" s="200" t="s">
        <v>568</v>
      </c>
      <c r="C1301" s="203">
        <v>0</v>
      </c>
      <c r="D1301" s="204" t="s">
        <v>2916</v>
      </c>
    </row>
    <row r="1302" spans="1:4" ht="15" x14ac:dyDescent="0.2">
      <c r="A1302" s="234">
        <v>9782747043120</v>
      </c>
      <c r="B1302" s="200" t="s">
        <v>568</v>
      </c>
      <c r="C1302" s="203">
        <v>147</v>
      </c>
      <c r="D1302" s="204" t="s">
        <v>2921</v>
      </c>
    </row>
    <row r="1303" spans="1:4" ht="15" x14ac:dyDescent="0.2">
      <c r="A1303" s="234">
        <v>9782747058834</v>
      </c>
      <c r="B1303" s="200" t="s">
        <v>568</v>
      </c>
      <c r="C1303" s="203">
        <v>0</v>
      </c>
      <c r="D1303" s="204" t="s">
        <v>2916</v>
      </c>
    </row>
    <row r="1304" spans="1:4" ht="15" x14ac:dyDescent="0.2">
      <c r="A1304" s="234">
        <v>9782747043243</v>
      </c>
      <c r="B1304" s="200" t="s">
        <v>568</v>
      </c>
      <c r="C1304" s="203">
        <v>102</v>
      </c>
      <c r="D1304" s="204" t="s">
        <v>2921</v>
      </c>
    </row>
    <row r="1305" spans="1:4" ht="15" x14ac:dyDescent="0.2">
      <c r="A1305" s="234">
        <v>9782747043076</v>
      </c>
      <c r="B1305" s="200" t="s">
        <v>568</v>
      </c>
      <c r="C1305" s="203">
        <v>400</v>
      </c>
      <c r="D1305" s="204" t="s">
        <v>2921</v>
      </c>
    </row>
    <row r="1306" spans="1:4" ht="15" x14ac:dyDescent="0.2">
      <c r="A1306" s="234">
        <v>9782747043199</v>
      </c>
      <c r="B1306" s="200" t="s">
        <v>568</v>
      </c>
      <c r="C1306" s="203">
        <v>24</v>
      </c>
      <c r="D1306" s="204" t="s">
        <v>2920</v>
      </c>
    </row>
    <row r="1307" spans="1:4" ht="15" x14ac:dyDescent="0.2">
      <c r="A1307" s="234">
        <v>9782747058803</v>
      </c>
      <c r="B1307" s="200" t="s">
        <v>568</v>
      </c>
      <c r="C1307" s="203">
        <v>0</v>
      </c>
      <c r="D1307" s="204" t="s">
        <v>2916</v>
      </c>
    </row>
    <row r="1308" spans="1:4" ht="15" x14ac:dyDescent="0.2">
      <c r="A1308" s="234">
        <v>9782747053662</v>
      </c>
      <c r="B1308" s="200" t="s">
        <v>568</v>
      </c>
      <c r="C1308" s="203">
        <v>145</v>
      </c>
      <c r="D1308" s="204" t="s">
        <v>2921</v>
      </c>
    </row>
    <row r="1309" spans="1:4" ht="15" x14ac:dyDescent="0.2">
      <c r="A1309" s="234">
        <v>9782747053747</v>
      </c>
      <c r="B1309" s="200" t="s">
        <v>568</v>
      </c>
      <c r="C1309" s="203">
        <v>31</v>
      </c>
      <c r="D1309" s="204" t="s">
        <v>2920</v>
      </c>
    </row>
    <row r="1310" spans="1:4" ht="15" x14ac:dyDescent="0.2">
      <c r="A1310" s="234">
        <v>9782747053679</v>
      </c>
      <c r="B1310" s="200" t="s">
        <v>568</v>
      </c>
      <c r="C1310" s="203">
        <v>82</v>
      </c>
      <c r="D1310" s="204" t="s">
        <v>2920</v>
      </c>
    </row>
    <row r="1311" spans="1:4" ht="15" x14ac:dyDescent="0.2">
      <c r="A1311" s="234">
        <v>9782747058773</v>
      </c>
      <c r="B1311" s="200" t="s">
        <v>568</v>
      </c>
      <c r="C1311" s="203">
        <v>2443</v>
      </c>
      <c r="D1311" s="204" t="s">
        <v>571</v>
      </c>
    </row>
    <row r="1312" spans="1:4" ht="15" x14ac:dyDescent="0.2">
      <c r="A1312" s="234">
        <v>9782747065856</v>
      </c>
      <c r="B1312" s="200" t="s">
        <v>568</v>
      </c>
      <c r="C1312" s="203">
        <v>0</v>
      </c>
      <c r="D1312" s="204" t="s">
        <v>2916</v>
      </c>
    </row>
    <row r="1313" spans="1:4" ht="15" x14ac:dyDescent="0.2">
      <c r="A1313" s="234">
        <v>9782747065863</v>
      </c>
      <c r="B1313" s="200" t="s">
        <v>568</v>
      </c>
      <c r="C1313" s="203">
        <v>0</v>
      </c>
      <c r="D1313" s="204" t="s">
        <v>2916</v>
      </c>
    </row>
    <row r="1314" spans="1:4" ht="15" x14ac:dyDescent="0.2">
      <c r="A1314" s="234">
        <v>9782747043106</v>
      </c>
      <c r="B1314" s="200" t="s">
        <v>568</v>
      </c>
      <c r="C1314" s="203">
        <v>442</v>
      </c>
      <c r="D1314" s="204" t="s">
        <v>2921</v>
      </c>
    </row>
    <row r="1315" spans="1:4" ht="15" x14ac:dyDescent="0.2">
      <c r="A1315" s="234">
        <v>9782747058742</v>
      </c>
      <c r="B1315" s="200" t="s">
        <v>568</v>
      </c>
      <c r="C1315" s="203">
        <v>0</v>
      </c>
      <c r="D1315" s="204" t="s">
        <v>2917</v>
      </c>
    </row>
    <row r="1316" spans="1:4" ht="15" x14ac:dyDescent="0.2">
      <c r="A1316" s="234">
        <v>9782747053778</v>
      </c>
      <c r="B1316" s="200" t="s">
        <v>568</v>
      </c>
      <c r="C1316" s="203">
        <v>19</v>
      </c>
      <c r="D1316" s="204" t="s">
        <v>2920</v>
      </c>
    </row>
    <row r="1317" spans="1:4" ht="15" x14ac:dyDescent="0.2">
      <c r="A1317" s="234">
        <v>9782747058735</v>
      </c>
      <c r="B1317" s="200" t="s">
        <v>568</v>
      </c>
      <c r="C1317" s="203">
        <v>0</v>
      </c>
      <c r="D1317" s="204" t="s">
        <v>2916</v>
      </c>
    </row>
    <row r="1318" spans="1:4" ht="15" x14ac:dyDescent="0.2">
      <c r="A1318" s="234">
        <v>9782857330943</v>
      </c>
      <c r="B1318" s="200" t="s">
        <v>568</v>
      </c>
      <c r="C1318" s="203">
        <v>0</v>
      </c>
      <c r="D1318" s="204" t="s">
        <v>2916</v>
      </c>
    </row>
    <row r="1319" spans="1:4" ht="15" x14ac:dyDescent="0.2">
      <c r="A1319" s="234">
        <v>9782747058728</v>
      </c>
      <c r="B1319" s="200" t="s">
        <v>568</v>
      </c>
      <c r="C1319" s="203">
        <v>0</v>
      </c>
      <c r="D1319" s="204" t="s">
        <v>2916</v>
      </c>
    </row>
    <row r="1320" spans="1:4" ht="15" x14ac:dyDescent="0.2">
      <c r="A1320" s="234">
        <v>9782857330998</v>
      </c>
      <c r="B1320" s="200" t="s">
        <v>568</v>
      </c>
      <c r="C1320" s="203">
        <v>0</v>
      </c>
      <c r="D1320" s="204" t="s">
        <v>2916</v>
      </c>
    </row>
    <row r="1321" spans="1:4" ht="15" x14ac:dyDescent="0.2">
      <c r="A1321" s="234">
        <v>9782747058711</v>
      </c>
      <c r="B1321" s="200" t="s">
        <v>568</v>
      </c>
      <c r="C1321" s="203">
        <v>11</v>
      </c>
      <c r="D1321" s="204" t="s">
        <v>569</v>
      </c>
    </row>
    <row r="1322" spans="1:4" ht="15" x14ac:dyDescent="0.2">
      <c r="A1322" s="234">
        <v>9782857330684</v>
      </c>
      <c r="B1322" s="200" t="s">
        <v>568</v>
      </c>
      <c r="C1322" s="203">
        <v>0</v>
      </c>
      <c r="D1322" s="204" t="s">
        <v>2916</v>
      </c>
    </row>
    <row r="1323" spans="1:4" ht="15" x14ac:dyDescent="0.2">
      <c r="A1323" s="234">
        <v>9782857334590</v>
      </c>
      <c r="B1323" s="200" t="s">
        <v>568</v>
      </c>
      <c r="C1323" s="203">
        <v>53</v>
      </c>
      <c r="D1323" s="204" t="s">
        <v>2920</v>
      </c>
    </row>
    <row r="1324" spans="1:4" ht="15" x14ac:dyDescent="0.2">
      <c r="A1324" s="234">
        <v>9782857334606</v>
      </c>
      <c r="B1324" s="200" t="s">
        <v>568</v>
      </c>
      <c r="C1324" s="203">
        <v>49</v>
      </c>
      <c r="D1324" s="204" t="s">
        <v>2920</v>
      </c>
    </row>
    <row r="1325" spans="1:4" ht="15" x14ac:dyDescent="0.2">
      <c r="A1325" s="234">
        <v>9782857334613</v>
      </c>
      <c r="B1325" s="200" t="s">
        <v>568</v>
      </c>
      <c r="C1325" s="203">
        <v>21</v>
      </c>
      <c r="D1325" s="204" t="s">
        <v>2920</v>
      </c>
    </row>
    <row r="1326" spans="1:4" ht="15" x14ac:dyDescent="0.2">
      <c r="A1326" s="234">
        <v>3700138700106</v>
      </c>
      <c r="B1326" s="200" t="s">
        <v>568</v>
      </c>
      <c r="C1326" s="203">
        <v>0</v>
      </c>
      <c r="D1326" s="204" t="s">
        <v>2916</v>
      </c>
    </row>
    <row r="1327" spans="1:4" ht="15" x14ac:dyDescent="0.2">
      <c r="A1327" s="234">
        <v>9782903898717</v>
      </c>
      <c r="B1327" s="200" t="s">
        <v>568</v>
      </c>
      <c r="C1327" s="203">
        <v>0</v>
      </c>
      <c r="D1327" s="204" t="s">
        <v>2916</v>
      </c>
    </row>
    <row r="1328" spans="1:4" ht="15" x14ac:dyDescent="0.2">
      <c r="A1328" s="234">
        <v>9782747058568</v>
      </c>
      <c r="B1328" s="200" t="s">
        <v>568</v>
      </c>
      <c r="C1328" s="203">
        <v>14</v>
      </c>
      <c r="D1328" s="204" t="s">
        <v>569</v>
      </c>
    </row>
    <row r="1329" spans="1:4" ht="15" x14ac:dyDescent="0.2">
      <c r="A1329" s="234">
        <v>3700138700113</v>
      </c>
      <c r="B1329" s="200" t="s">
        <v>568</v>
      </c>
      <c r="C1329" s="203">
        <v>0</v>
      </c>
      <c r="D1329" s="204" t="s">
        <v>2916</v>
      </c>
    </row>
    <row r="1330" spans="1:4" ht="15" x14ac:dyDescent="0.2">
      <c r="A1330" s="234">
        <v>3700138700236</v>
      </c>
      <c r="B1330" s="200" t="s">
        <v>568</v>
      </c>
      <c r="C1330" s="203">
        <v>0</v>
      </c>
      <c r="D1330" s="204" t="s">
        <v>2916</v>
      </c>
    </row>
    <row r="1331" spans="1:4" ht="15" x14ac:dyDescent="0.2">
      <c r="A1331" s="234">
        <v>9782747058544</v>
      </c>
      <c r="B1331" s="200" t="s">
        <v>568</v>
      </c>
      <c r="C1331" s="203">
        <v>0</v>
      </c>
      <c r="D1331" s="204" t="s">
        <v>2916</v>
      </c>
    </row>
    <row r="1332" spans="1:4" ht="15" x14ac:dyDescent="0.2">
      <c r="A1332" s="234">
        <v>9782903898793</v>
      </c>
      <c r="B1332" s="200" t="s">
        <v>568</v>
      </c>
      <c r="C1332" s="203">
        <v>0</v>
      </c>
      <c r="D1332" s="204" t="s">
        <v>2916</v>
      </c>
    </row>
    <row r="1333" spans="1:4" ht="15" x14ac:dyDescent="0.2">
      <c r="A1333" s="234">
        <v>9782747058421</v>
      </c>
      <c r="B1333" s="200" t="s">
        <v>568</v>
      </c>
      <c r="C1333" s="203">
        <v>0</v>
      </c>
      <c r="D1333" s="204" t="s">
        <v>2916</v>
      </c>
    </row>
    <row r="1334" spans="1:4" ht="15" x14ac:dyDescent="0.2">
      <c r="A1334" s="234">
        <v>9782747090650</v>
      </c>
      <c r="B1334" s="200" t="s">
        <v>568</v>
      </c>
      <c r="C1334" s="203">
        <v>0</v>
      </c>
      <c r="D1334" s="204" t="s">
        <v>2916</v>
      </c>
    </row>
    <row r="1335" spans="1:4" ht="15" x14ac:dyDescent="0.2">
      <c r="A1335" s="234">
        <v>9782903898526</v>
      </c>
      <c r="B1335" s="200" t="s">
        <v>568</v>
      </c>
      <c r="C1335" s="203">
        <v>0</v>
      </c>
      <c r="D1335" s="204" t="s">
        <v>2916</v>
      </c>
    </row>
    <row r="1336" spans="1:4" ht="15" x14ac:dyDescent="0.2">
      <c r="A1336" s="234">
        <v>9782903898519</v>
      </c>
      <c r="B1336" s="200" t="s">
        <v>568</v>
      </c>
      <c r="C1336" s="203">
        <v>0</v>
      </c>
      <c r="D1336" s="204" t="s">
        <v>2916</v>
      </c>
    </row>
    <row r="1337" spans="1:4" ht="15" x14ac:dyDescent="0.2">
      <c r="A1337" s="234">
        <v>9782903898656</v>
      </c>
      <c r="B1337" s="200" t="s">
        <v>568</v>
      </c>
      <c r="C1337" s="203">
        <v>301</v>
      </c>
      <c r="D1337" s="204" t="s">
        <v>2921</v>
      </c>
    </row>
    <row r="1338" spans="1:4" ht="15" x14ac:dyDescent="0.2">
      <c r="A1338" s="234">
        <v>9782903898663</v>
      </c>
      <c r="B1338" s="200" t="s">
        <v>568</v>
      </c>
      <c r="C1338" s="203">
        <v>60</v>
      </c>
      <c r="D1338" s="204" t="s">
        <v>2920</v>
      </c>
    </row>
    <row r="1339" spans="1:4" ht="15" x14ac:dyDescent="0.2">
      <c r="A1339" s="234">
        <v>3700138700328</v>
      </c>
      <c r="B1339" s="200" t="s">
        <v>568</v>
      </c>
      <c r="C1339" s="203">
        <v>0</v>
      </c>
      <c r="D1339" s="204" t="s">
        <v>2917</v>
      </c>
    </row>
    <row r="1340" spans="1:4" ht="15" x14ac:dyDescent="0.2">
      <c r="A1340" s="234">
        <v>9782919396290</v>
      </c>
      <c r="B1340" s="200" t="s">
        <v>568</v>
      </c>
      <c r="C1340" s="203">
        <v>21</v>
      </c>
      <c r="D1340" s="204" t="s">
        <v>2920</v>
      </c>
    </row>
    <row r="1341" spans="1:4" ht="15" x14ac:dyDescent="0.2">
      <c r="A1341" s="234">
        <v>3700138700304</v>
      </c>
      <c r="B1341" s="200" t="s">
        <v>568</v>
      </c>
      <c r="C1341" s="203">
        <v>39</v>
      </c>
      <c r="D1341" s="204" t="s">
        <v>2920</v>
      </c>
    </row>
    <row r="1342" spans="1:4" ht="15" x14ac:dyDescent="0.2">
      <c r="A1342" s="234">
        <v>9782747090834</v>
      </c>
      <c r="B1342" s="200" t="s">
        <v>568</v>
      </c>
      <c r="C1342" s="203">
        <v>137</v>
      </c>
      <c r="D1342" s="204" t="s">
        <v>570</v>
      </c>
    </row>
    <row r="1343" spans="1:4" ht="15" x14ac:dyDescent="0.2">
      <c r="A1343" s="234">
        <v>9782919396306</v>
      </c>
      <c r="B1343" s="200" t="s">
        <v>568</v>
      </c>
      <c r="C1343" s="203">
        <v>41</v>
      </c>
      <c r="D1343" s="204" t="s">
        <v>2920</v>
      </c>
    </row>
    <row r="1344" spans="1:4" ht="15" x14ac:dyDescent="0.2">
      <c r="A1344" s="234">
        <v>9782747058339</v>
      </c>
      <c r="B1344" s="200" t="s">
        <v>568</v>
      </c>
      <c r="C1344" s="203">
        <v>138</v>
      </c>
      <c r="D1344" s="204" t="s">
        <v>570</v>
      </c>
    </row>
    <row r="1345" spans="1:4" ht="15" x14ac:dyDescent="0.2">
      <c r="A1345" s="234">
        <v>9782919396313</v>
      </c>
      <c r="B1345" s="200" t="s">
        <v>568</v>
      </c>
      <c r="C1345" s="203">
        <v>660</v>
      </c>
      <c r="D1345" s="204" t="s">
        <v>2921</v>
      </c>
    </row>
    <row r="1346" spans="1:4" ht="15" x14ac:dyDescent="0.2">
      <c r="A1346" s="234">
        <v>9782747058322</v>
      </c>
      <c r="B1346" s="200" t="s">
        <v>568</v>
      </c>
      <c r="C1346" s="203">
        <v>1707</v>
      </c>
      <c r="D1346" s="204" t="s">
        <v>571</v>
      </c>
    </row>
    <row r="1347" spans="1:4" ht="15" x14ac:dyDescent="0.2">
      <c r="A1347" s="234">
        <v>3700138700267</v>
      </c>
      <c r="B1347" s="200" t="s">
        <v>568</v>
      </c>
      <c r="C1347" s="203">
        <v>716</v>
      </c>
      <c r="D1347" s="204" t="s">
        <v>2921</v>
      </c>
    </row>
    <row r="1348" spans="1:4" ht="15" x14ac:dyDescent="0.2">
      <c r="A1348" s="234">
        <v>9782747058315</v>
      </c>
      <c r="B1348" s="200" t="s">
        <v>568</v>
      </c>
      <c r="C1348" s="203">
        <v>1259</v>
      </c>
      <c r="D1348" s="204" t="s">
        <v>571</v>
      </c>
    </row>
    <row r="1349" spans="1:4" ht="15" x14ac:dyDescent="0.2">
      <c r="A1349" s="234">
        <v>9782919396375</v>
      </c>
      <c r="B1349" s="200" t="s">
        <v>568</v>
      </c>
      <c r="C1349" s="203">
        <v>0</v>
      </c>
      <c r="D1349" s="204" t="s">
        <v>2917</v>
      </c>
    </row>
    <row r="1350" spans="1:4" ht="15" x14ac:dyDescent="0.2">
      <c r="A1350" s="234">
        <v>9782747058308</v>
      </c>
      <c r="B1350" s="200" t="s">
        <v>568</v>
      </c>
      <c r="C1350" s="203">
        <v>1294</v>
      </c>
      <c r="D1350" s="204" t="s">
        <v>571</v>
      </c>
    </row>
    <row r="1351" spans="1:4" ht="15" x14ac:dyDescent="0.2">
      <c r="A1351" s="234">
        <v>9782919396191</v>
      </c>
      <c r="B1351" s="200" t="s">
        <v>568</v>
      </c>
      <c r="C1351" s="203">
        <v>297</v>
      </c>
      <c r="D1351" s="204" t="s">
        <v>2921</v>
      </c>
    </row>
    <row r="1352" spans="1:4" ht="15" x14ac:dyDescent="0.2">
      <c r="A1352" s="234">
        <v>9782919396337</v>
      </c>
      <c r="B1352" s="200" t="s">
        <v>568</v>
      </c>
      <c r="C1352" s="203">
        <v>266</v>
      </c>
      <c r="D1352" s="204" t="s">
        <v>2921</v>
      </c>
    </row>
    <row r="1353" spans="1:4" ht="15" x14ac:dyDescent="0.2">
      <c r="A1353" s="234">
        <v>9782747058285</v>
      </c>
      <c r="B1353" s="200" t="s">
        <v>568</v>
      </c>
      <c r="C1353" s="203">
        <v>3435</v>
      </c>
      <c r="D1353" s="204" t="s">
        <v>2919</v>
      </c>
    </row>
    <row r="1354" spans="1:4" ht="15" x14ac:dyDescent="0.2">
      <c r="A1354" s="234">
        <v>9782919396061</v>
      </c>
      <c r="B1354" s="200" t="s">
        <v>568</v>
      </c>
      <c r="C1354" s="203">
        <v>1819</v>
      </c>
      <c r="D1354" s="204" t="s">
        <v>2919</v>
      </c>
    </row>
    <row r="1355" spans="1:4" ht="15" x14ac:dyDescent="0.2">
      <c r="A1355" s="234">
        <v>9782747058261</v>
      </c>
      <c r="B1355" s="200" t="s">
        <v>568</v>
      </c>
      <c r="C1355" s="203">
        <v>80</v>
      </c>
      <c r="D1355" s="204" t="s">
        <v>569</v>
      </c>
    </row>
    <row r="1356" spans="1:4" ht="15" x14ac:dyDescent="0.2">
      <c r="A1356" s="234">
        <v>9782919396054</v>
      </c>
      <c r="B1356" s="200" t="s">
        <v>568</v>
      </c>
      <c r="C1356" s="203">
        <v>2139</v>
      </c>
      <c r="D1356" s="204" t="s">
        <v>2919</v>
      </c>
    </row>
    <row r="1357" spans="1:4" ht="15" x14ac:dyDescent="0.2">
      <c r="A1357" s="234">
        <v>9782919396047</v>
      </c>
      <c r="B1357" s="200" t="s">
        <v>568</v>
      </c>
      <c r="C1357" s="203">
        <v>2828</v>
      </c>
      <c r="D1357" s="204" t="s">
        <v>2919</v>
      </c>
    </row>
    <row r="1358" spans="1:4" ht="15" x14ac:dyDescent="0.2">
      <c r="A1358" s="234">
        <v>2200032509597</v>
      </c>
      <c r="B1358" s="200" t="s">
        <v>568</v>
      </c>
      <c r="C1358" s="203">
        <v>0</v>
      </c>
      <c r="D1358" s="204" t="s">
        <v>2916</v>
      </c>
    </row>
    <row r="1359" spans="1:4" ht="15" x14ac:dyDescent="0.2">
      <c r="A1359" s="234">
        <v>9782903898991</v>
      </c>
      <c r="B1359" s="200" t="s">
        <v>568</v>
      </c>
      <c r="C1359" s="203">
        <v>1162</v>
      </c>
      <c r="D1359" s="204" t="s">
        <v>2919</v>
      </c>
    </row>
    <row r="1360" spans="1:4" ht="15" x14ac:dyDescent="0.2">
      <c r="A1360" s="234">
        <v>9782747058209</v>
      </c>
      <c r="B1360" s="200" t="s">
        <v>568</v>
      </c>
      <c r="C1360" s="203">
        <v>0</v>
      </c>
      <c r="D1360" s="204" t="s">
        <v>2916</v>
      </c>
    </row>
    <row r="1361" spans="1:4" ht="15" x14ac:dyDescent="0.2">
      <c r="A1361" s="234">
        <v>9782919396344</v>
      </c>
      <c r="B1361" s="200" t="s">
        <v>568</v>
      </c>
      <c r="C1361" s="203">
        <v>4987</v>
      </c>
      <c r="D1361" s="204" t="s">
        <v>2919</v>
      </c>
    </row>
    <row r="1362" spans="1:4" ht="15" x14ac:dyDescent="0.2">
      <c r="A1362" s="234">
        <v>9782903898977</v>
      </c>
      <c r="B1362" s="200" t="s">
        <v>568</v>
      </c>
      <c r="C1362" s="203">
        <v>2035</v>
      </c>
      <c r="D1362" s="204" t="s">
        <v>2919</v>
      </c>
    </row>
    <row r="1363" spans="1:4" ht="15" x14ac:dyDescent="0.2">
      <c r="A1363" s="234">
        <v>9782903898922</v>
      </c>
      <c r="B1363" s="200" t="s">
        <v>568</v>
      </c>
      <c r="C1363" s="203">
        <v>3513</v>
      </c>
      <c r="D1363" s="204" t="s">
        <v>2919</v>
      </c>
    </row>
    <row r="1364" spans="1:4" ht="15" x14ac:dyDescent="0.2">
      <c r="A1364" s="234">
        <v>9782903898915</v>
      </c>
      <c r="B1364" s="200" t="s">
        <v>568</v>
      </c>
      <c r="C1364" s="203">
        <v>1174</v>
      </c>
      <c r="D1364" s="204" t="s">
        <v>2919</v>
      </c>
    </row>
    <row r="1365" spans="1:4" ht="15" x14ac:dyDescent="0.2">
      <c r="A1365" s="234">
        <v>9782919396269</v>
      </c>
      <c r="B1365" s="200" t="s">
        <v>568</v>
      </c>
      <c r="C1365" s="203">
        <v>2668</v>
      </c>
      <c r="D1365" s="204" t="s">
        <v>2919</v>
      </c>
    </row>
    <row r="1366" spans="1:4" ht="15" x14ac:dyDescent="0.2">
      <c r="A1366" s="234">
        <v>9782919396252</v>
      </c>
      <c r="B1366" s="200" t="s">
        <v>568</v>
      </c>
      <c r="C1366" s="203">
        <v>2850</v>
      </c>
      <c r="D1366" s="204" t="s">
        <v>2919</v>
      </c>
    </row>
    <row r="1367" spans="1:4" ht="15" x14ac:dyDescent="0.2">
      <c r="A1367" s="234">
        <v>9782747058049</v>
      </c>
      <c r="B1367" s="200" t="s">
        <v>568</v>
      </c>
      <c r="C1367" s="203">
        <v>12</v>
      </c>
      <c r="D1367" s="204" t="s">
        <v>2920</v>
      </c>
    </row>
    <row r="1368" spans="1:4" ht="15" x14ac:dyDescent="0.2">
      <c r="A1368" s="234">
        <v>9782919396245</v>
      </c>
      <c r="B1368" s="200" t="s">
        <v>568</v>
      </c>
      <c r="C1368" s="203">
        <v>5331</v>
      </c>
      <c r="D1368" s="204" t="s">
        <v>2919</v>
      </c>
    </row>
    <row r="1369" spans="1:4" ht="15" x14ac:dyDescent="0.2">
      <c r="A1369" s="234">
        <v>2200032519442</v>
      </c>
      <c r="B1369" s="200" t="s">
        <v>568</v>
      </c>
      <c r="C1369" s="203">
        <v>0</v>
      </c>
      <c r="D1369" s="204" t="s">
        <v>2916</v>
      </c>
    </row>
    <row r="1370" spans="1:4" ht="15" x14ac:dyDescent="0.2">
      <c r="A1370" s="234">
        <v>9782919396184</v>
      </c>
      <c r="B1370" s="200" t="s">
        <v>568</v>
      </c>
      <c r="C1370" s="203">
        <v>829</v>
      </c>
      <c r="D1370" s="204" t="s">
        <v>2921</v>
      </c>
    </row>
    <row r="1371" spans="1:4" ht="15" x14ac:dyDescent="0.2">
      <c r="A1371" s="234">
        <v>9782919396177</v>
      </c>
      <c r="B1371" s="200" t="s">
        <v>568</v>
      </c>
      <c r="C1371" s="203">
        <v>1719</v>
      </c>
      <c r="D1371" s="204" t="s">
        <v>2919</v>
      </c>
    </row>
    <row r="1372" spans="1:4" ht="15" x14ac:dyDescent="0.2">
      <c r="A1372" s="234">
        <v>9782919396160</v>
      </c>
      <c r="B1372" s="200" t="s">
        <v>568</v>
      </c>
      <c r="C1372" s="203">
        <v>3276</v>
      </c>
      <c r="D1372" s="204" t="s">
        <v>2919</v>
      </c>
    </row>
    <row r="1373" spans="1:4" ht="15" x14ac:dyDescent="0.2">
      <c r="A1373" s="234">
        <v>9782747058001</v>
      </c>
      <c r="B1373" s="200" t="s">
        <v>568</v>
      </c>
      <c r="C1373" s="203">
        <v>1341</v>
      </c>
      <c r="D1373" s="204" t="s">
        <v>571</v>
      </c>
    </row>
    <row r="1374" spans="1:4" ht="15" x14ac:dyDescent="0.2">
      <c r="A1374" s="234">
        <v>9782919396320</v>
      </c>
      <c r="B1374" s="200" t="s">
        <v>568</v>
      </c>
      <c r="C1374" s="203">
        <v>5311</v>
      </c>
      <c r="D1374" s="204" t="s">
        <v>2919</v>
      </c>
    </row>
    <row r="1375" spans="1:4" ht="15" x14ac:dyDescent="0.2">
      <c r="A1375" s="234">
        <v>9782919396115</v>
      </c>
      <c r="B1375" s="200" t="s">
        <v>568</v>
      </c>
      <c r="C1375" s="203">
        <v>3040</v>
      </c>
      <c r="D1375" s="204" t="s">
        <v>2919</v>
      </c>
    </row>
    <row r="1376" spans="1:4" ht="15" x14ac:dyDescent="0.2">
      <c r="A1376" s="234">
        <v>9782919396108</v>
      </c>
      <c r="B1376" s="200" t="s">
        <v>568</v>
      </c>
      <c r="C1376" s="203">
        <v>4351</v>
      </c>
      <c r="D1376" s="204" t="s">
        <v>2919</v>
      </c>
    </row>
    <row r="1377" spans="1:4" ht="15" x14ac:dyDescent="0.2">
      <c r="A1377" s="234">
        <v>9782903898908</v>
      </c>
      <c r="B1377" s="200" t="s">
        <v>568</v>
      </c>
      <c r="C1377" s="203">
        <v>827</v>
      </c>
      <c r="D1377" s="204" t="s">
        <v>2921</v>
      </c>
    </row>
    <row r="1378" spans="1:4" ht="15" x14ac:dyDescent="0.2">
      <c r="A1378" s="234">
        <v>9782919396078</v>
      </c>
      <c r="B1378" s="200" t="s">
        <v>568</v>
      </c>
      <c r="C1378" s="203">
        <v>191</v>
      </c>
      <c r="D1378" s="204" t="s">
        <v>2921</v>
      </c>
    </row>
    <row r="1379" spans="1:4" ht="15" x14ac:dyDescent="0.2">
      <c r="A1379" s="234">
        <v>9782903898939</v>
      </c>
      <c r="B1379" s="200" t="s">
        <v>568</v>
      </c>
      <c r="C1379" s="203">
        <v>276</v>
      </c>
      <c r="D1379" s="204" t="s">
        <v>2921</v>
      </c>
    </row>
    <row r="1380" spans="1:4" ht="15" x14ac:dyDescent="0.2">
      <c r="A1380" s="234">
        <v>9782919396016</v>
      </c>
      <c r="B1380" s="200" t="s">
        <v>568</v>
      </c>
      <c r="C1380" s="203">
        <v>26</v>
      </c>
      <c r="D1380" s="204" t="s">
        <v>2920</v>
      </c>
    </row>
    <row r="1381" spans="1:4" ht="15" x14ac:dyDescent="0.2">
      <c r="A1381" s="234">
        <v>9782747057912</v>
      </c>
      <c r="B1381" s="200" t="s">
        <v>568</v>
      </c>
      <c r="C1381" s="203">
        <v>0</v>
      </c>
      <c r="D1381" s="204" t="s">
        <v>2916</v>
      </c>
    </row>
    <row r="1382" spans="1:4" ht="15" x14ac:dyDescent="0.2">
      <c r="A1382" s="234">
        <v>9782919396009</v>
      </c>
      <c r="B1382" s="200" t="s">
        <v>568</v>
      </c>
      <c r="C1382" s="203">
        <v>1181</v>
      </c>
      <c r="D1382" s="204" t="s">
        <v>2919</v>
      </c>
    </row>
    <row r="1383" spans="1:4" ht="15" x14ac:dyDescent="0.2">
      <c r="A1383" s="234">
        <v>9782919396221</v>
      </c>
      <c r="B1383" s="200" t="s">
        <v>568</v>
      </c>
      <c r="C1383" s="203">
        <v>1147</v>
      </c>
      <c r="D1383" s="204" t="s">
        <v>2919</v>
      </c>
    </row>
    <row r="1384" spans="1:4" ht="15" x14ac:dyDescent="0.2">
      <c r="A1384" s="234">
        <v>9782747057899</v>
      </c>
      <c r="B1384" s="200" t="s">
        <v>568</v>
      </c>
      <c r="C1384" s="203">
        <v>0</v>
      </c>
      <c r="D1384" s="204" t="s">
        <v>2916</v>
      </c>
    </row>
    <row r="1385" spans="1:4" ht="15" x14ac:dyDescent="0.2">
      <c r="A1385" s="234">
        <v>9782919396238</v>
      </c>
      <c r="B1385" s="200" t="s">
        <v>568</v>
      </c>
      <c r="C1385" s="203">
        <v>90</v>
      </c>
      <c r="D1385" s="204" t="s">
        <v>2920</v>
      </c>
    </row>
    <row r="1386" spans="1:4" ht="15" x14ac:dyDescent="0.2">
      <c r="A1386" s="234">
        <v>9782903898946</v>
      </c>
      <c r="B1386" s="200" t="s">
        <v>568</v>
      </c>
      <c r="C1386" s="203">
        <v>2243</v>
      </c>
      <c r="D1386" s="204" t="s">
        <v>2919</v>
      </c>
    </row>
    <row r="1387" spans="1:4" ht="15" x14ac:dyDescent="0.2">
      <c r="A1387" s="234">
        <v>9782747057837</v>
      </c>
      <c r="B1387" s="200" t="s">
        <v>568</v>
      </c>
      <c r="C1387" s="203">
        <v>104</v>
      </c>
      <c r="D1387" s="204" t="s">
        <v>2921</v>
      </c>
    </row>
    <row r="1388" spans="1:4" ht="15" x14ac:dyDescent="0.2">
      <c r="A1388" s="234">
        <v>9782919396085</v>
      </c>
      <c r="B1388" s="200" t="s">
        <v>568</v>
      </c>
      <c r="C1388" s="203">
        <v>2048</v>
      </c>
      <c r="D1388" s="204" t="s">
        <v>2919</v>
      </c>
    </row>
    <row r="1389" spans="1:4" ht="15" x14ac:dyDescent="0.2">
      <c r="A1389" s="234">
        <v>9782919396092</v>
      </c>
      <c r="B1389" s="200" t="s">
        <v>568</v>
      </c>
      <c r="C1389" s="203">
        <v>68</v>
      </c>
      <c r="D1389" s="204" t="s">
        <v>2920</v>
      </c>
    </row>
    <row r="1390" spans="1:4" ht="15" x14ac:dyDescent="0.2">
      <c r="A1390" s="234">
        <v>9782919396146</v>
      </c>
      <c r="B1390" s="200" t="s">
        <v>568</v>
      </c>
      <c r="C1390" s="203">
        <v>1617</v>
      </c>
      <c r="D1390" s="204" t="s">
        <v>2919</v>
      </c>
    </row>
    <row r="1391" spans="1:4" ht="15" x14ac:dyDescent="0.2">
      <c r="A1391" s="234">
        <v>9782919396153</v>
      </c>
      <c r="B1391" s="200" t="s">
        <v>568</v>
      </c>
      <c r="C1391" s="203">
        <v>55</v>
      </c>
      <c r="D1391" s="204" t="s">
        <v>2920</v>
      </c>
    </row>
    <row r="1392" spans="1:4" ht="15" x14ac:dyDescent="0.2">
      <c r="A1392" s="234">
        <v>3700138700298</v>
      </c>
      <c r="B1392" s="200" t="s">
        <v>568</v>
      </c>
      <c r="C1392" s="203">
        <v>20</v>
      </c>
      <c r="D1392" s="204" t="s">
        <v>2920</v>
      </c>
    </row>
    <row r="1393" spans="1:4" ht="15" x14ac:dyDescent="0.2">
      <c r="A1393" s="234">
        <v>9782747057783</v>
      </c>
      <c r="B1393" s="200" t="s">
        <v>568</v>
      </c>
      <c r="C1393" s="203">
        <v>0</v>
      </c>
      <c r="D1393" s="204" t="s">
        <v>2916</v>
      </c>
    </row>
    <row r="1394" spans="1:4" ht="15" x14ac:dyDescent="0.2">
      <c r="A1394" s="234">
        <v>3700138700281</v>
      </c>
      <c r="B1394" s="200" t="s">
        <v>568</v>
      </c>
      <c r="C1394" s="203">
        <v>18</v>
      </c>
      <c r="D1394" s="204" t="s">
        <v>2920</v>
      </c>
    </row>
    <row r="1395" spans="1:4" ht="15" x14ac:dyDescent="0.2">
      <c r="A1395" s="234">
        <v>9782747057776</v>
      </c>
      <c r="B1395" s="200" t="s">
        <v>568</v>
      </c>
      <c r="C1395" s="203">
        <v>0</v>
      </c>
      <c r="D1395" s="204" t="s">
        <v>2916</v>
      </c>
    </row>
    <row r="1396" spans="1:4" ht="15" x14ac:dyDescent="0.2">
      <c r="A1396" s="234">
        <v>3700138700311</v>
      </c>
      <c r="B1396" s="200" t="s">
        <v>568</v>
      </c>
      <c r="C1396" s="203">
        <v>0</v>
      </c>
      <c r="D1396" s="204" t="s">
        <v>2917</v>
      </c>
    </row>
    <row r="1397" spans="1:4" ht="15" x14ac:dyDescent="0.2">
      <c r="A1397" s="234">
        <v>9782919396030</v>
      </c>
      <c r="B1397" s="200" t="s">
        <v>568</v>
      </c>
      <c r="C1397" s="203">
        <v>14</v>
      </c>
      <c r="D1397" s="204" t="s">
        <v>2920</v>
      </c>
    </row>
    <row r="1398" spans="1:4" ht="15" x14ac:dyDescent="0.2">
      <c r="A1398" s="234">
        <v>9782919396023</v>
      </c>
      <c r="B1398" s="200" t="s">
        <v>568</v>
      </c>
      <c r="C1398" s="203">
        <v>0</v>
      </c>
      <c r="D1398" s="204" t="s">
        <v>2915</v>
      </c>
    </row>
    <row r="1399" spans="1:4" ht="15" x14ac:dyDescent="0.2">
      <c r="A1399" s="234">
        <v>9782919396276</v>
      </c>
      <c r="B1399" s="200" t="s">
        <v>568</v>
      </c>
      <c r="C1399" s="203">
        <v>222</v>
      </c>
      <c r="D1399" s="204" t="s">
        <v>2921</v>
      </c>
    </row>
    <row r="1400" spans="1:4" ht="15" x14ac:dyDescent="0.2">
      <c r="A1400" s="234">
        <v>9782919396207</v>
      </c>
      <c r="B1400" s="200" t="s">
        <v>568</v>
      </c>
      <c r="C1400" s="203">
        <v>36</v>
      </c>
      <c r="D1400" s="204" t="s">
        <v>2920</v>
      </c>
    </row>
    <row r="1401" spans="1:4" ht="15" x14ac:dyDescent="0.2">
      <c r="A1401" s="234">
        <v>9782919396214</v>
      </c>
      <c r="B1401" s="200" t="s">
        <v>568</v>
      </c>
      <c r="C1401" s="203">
        <v>36</v>
      </c>
      <c r="D1401" s="204" t="s">
        <v>2920</v>
      </c>
    </row>
    <row r="1402" spans="1:4" ht="15" x14ac:dyDescent="0.2">
      <c r="A1402" s="234">
        <v>9782903898489</v>
      </c>
      <c r="B1402" s="200" t="s">
        <v>568</v>
      </c>
      <c r="C1402" s="203">
        <v>0</v>
      </c>
      <c r="D1402" s="204" t="s">
        <v>2916</v>
      </c>
    </row>
    <row r="1403" spans="1:4" ht="15" x14ac:dyDescent="0.2">
      <c r="A1403" s="234">
        <v>3700138700212</v>
      </c>
      <c r="B1403" s="200" t="s">
        <v>568</v>
      </c>
      <c r="C1403" s="203">
        <v>374</v>
      </c>
      <c r="D1403" s="204" t="s">
        <v>2921</v>
      </c>
    </row>
    <row r="1404" spans="1:4" ht="15" x14ac:dyDescent="0.2">
      <c r="A1404" s="234">
        <v>3700138700175</v>
      </c>
      <c r="B1404" s="200" t="s">
        <v>568</v>
      </c>
      <c r="C1404" s="203">
        <v>164</v>
      </c>
      <c r="D1404" s="204" t="s">
        <v>2921</v>
      </c>
    </row>
    <row r="1405" spans="1:4" ht="15" x14ac:dyDescent="0.2">
      <c r="A1405" s="234">
        <v>3700138700182</v>
      </c>
      <c r="B1405" s="200" t="s">
        <v>568</v>
      </c>
      <c r="C1405" s="203">
        <v>1</v>
      </c>
      <c r="D1405" s="204" t="s">
        <v>2917</v>
      </c>
    </row>
    <row r="1406" spans="1:4" ht="15" x14ac:dyDescent="0.2">
      <c r="A1406" s="234">
        <v>9782903898755</v>
      </c>
      <c r="B1406" s="200" t="s">
        <v>568</v>
      </c>
      <c r="C1406" s="203">
        <v>154</v>
      </c>
      <c r="D1406" s="204" t="s">
        <v>2921</v>
      </c>
    </row>
    <row r="1407" spans="1:4" ht="15" x14ac:dyDescent="0.2">
      <c r="A1407" s="234">
        <v>3700138700205</v>
      </c>
      <c r="B1407" s="200" t="s">
        <v>568</v>
      </c>
      <c r="C1407" s="203">
        <v>90</v>
      </c>
      <c r="D1407" s="204" t="s">
        <v>2920</v>
      </c>
    </row>
    <row r="1408" spans="1:4" ht="15" x14ac:dyDescent="0.2">
      <c r="A1408" s="234">
        <v>3700138700168</v>
      </c>
      <c r="B1408" s="200" t="s">
        <v>568</v>
      </c>
      <c r="C1408" s="203">
        <v>0</v>
      </c>
      <c r="D1408" s="204" t="s">
        <v>2917</v>
      </c>
    </row>
    <row r="1409" spans="1:4" ht="15" x14ac:dyDescent="0.2">
      <c r="A1409" s="234">
        <v>9782903898748</v>
      </c>
      <c r="B1409" s="200" t="s">
        <v>568</v>
      </c>
      <c r="C1409" s="203">
        <v>82</v>
      </c>
      <c r="D1409" s="204" t="s">
        <v>2920</v>
      </c>
    </row>
    <row r="1410" spans="1:4" ht="15" x14ac:dyDescent="0.2">
      <c r="A1410" s="234">
        <v>3700138700199</v>
      </c>
      <c r="B1410" s="200" t="s">
        <v>568</v>
      </c>
      <c r="C1410" s="203">
        <v>47</v>
      </c>
      <c r="D1410" s="204" t="s">
        <v>2920</v>
      </c>
    </row>
    <row r="1411" spans="1:4" ht="15" x14ac:dyDescent="0.2">
      <c r="A1411" s="234">
        <v>9782903898496</v>
      </c>
      <c r="B1411" s="200" t="s">
        <v>568</v>
      </c>
      <c r="C1411" s="203">
        <v>0</v>
      </c>
      <c r="D1411" s="204" t="s">
        <v>2916</v>
      </c>
    </row>
    <row r="1412" spans="1:4" ht="15" x14ac:dyDescent="0.2">
      <c r="A1412" s="234">
        <v>9782903898861</v>
      </c>
      <c r="B1412" s="200" t="s">
        <v>568</v>
      </c>
      <c r="C1412" s="203">
        <v>1273</v>
      </c>
      <c r="D1412" s="204" t="s">
        <v>2919</v>
      </c>
    </row>
    <row r="1413" spans="1:4" ht="15" x14ac:dyDescent="0.2">
      <c r="A1413" s="234">
        <v>9782903898878</v>
      </c>
      <c r="B1413" s="200" t="s">
        <v>568</v>
      </c>
      <c r="C1413" s="203">
        <v>32</v>
      </c>
      <c r="D1413" s="204" t="s">
        <v>2920</v>
      </c>
    </row>
    <row r="1414" spans="1:4" ht="15" x14ac:dyDescent="0.2">
      <c r="A1414" s="234">
        <v>9782747057455</v>
      </c>
      <c r="B1414" s="200" t="s">
        <v>568</v>
      </c>
      <c r="C1414" s="203">
        <v>0</v>
      </c>
      <c r="D1414" s="204" t="s">
        <v>2915</v>
      </c>
    </row>
    <row r="1415" spans="1:4" ht="15" x14ac:dyDescent="0.2">
      <c r="A1415" s="234">
        <v>9782903898847</v>
      </c>
      <c r="B1415" s="200" t="s">
        <v>568</v>
      </c>
      <c r="C1415" s="203">
        <v>0</v>
      </c>
      <c r="D1415" s="204" t="s">
        <v>2916</v>
      </c>
    </row>
    <row r="1416" spans="1:4" ht="15" x14ac:dyDescent="0.2">
      <c r="A1416" s="234">
        <v>9782747057448</v>
      </c>
      <c r="B1416" s="200" t="s">
        <v>568</v>
      </c>
      <c r="C1416" s="203">
        <v>319</v>
      </c>
      <c r="D1416" s="204" t="s">
        <v>2921</v>
      </c>
    </row>
    <row r="1417" spans="1:4" ht="15" x14ac:dyDescent="0.2">
      <c r="A1417" s="234">
        <v>9782903898854</v>
      </c>
      <c r="B1417" s="200" t="s">
        <v>568</v>
      </c>
      <c r="C1417" s="203">
        <v>0</v>
      </c>
      <c r="D1417" s="204" t="s">
        <v>2916</v>
      </c>
    </row>
    <row r="1418" spans="1:4" ht="15" x14ac:dyDescent="0.2">
      <c r="A1418" s="234">
        <v>9782857335313</v>
      </c>
      <c r="B1418" s="200" t="s">
        <v>568</v>
      </c>
      <c r="C1418" s="203">
        <v>469</v>
      </c>
      <c r="D1418" s="204" t="s">
        <v>2921</v>
      </c>
    </row>
    <row r="1419" spans="1:4" ht="15" x14ac:dyDescent="0.2">
      <c r="A1419" s="234">
        <v>9782747057424</v>
      </c>
      <c r="B1419" s="200" t="s">
        <v>568</v>
      </c>
      <c r="C1419" s="203">
        <v>1387</v>
      </c>
      <c r="D1419" s="204" t="s">
        <v>2919</v>
      </c>
    </row>
    <row r="1420" spans="1:4" ht="15" x14ac:dyDescent="0.2">
      <c r="A1420" s="234">
        <v>9782857335061</v>
      </c>
      <c r="B1420" s="200" t="s">
        <v>568</v>
      </c>
      <c r="C1420" s="203">
        <v>505</v>
      </c>
      <c r="D1420" s="204" t="s">
        <v>2921</v>
      </c>
    </row>
    <row r="1421" spans="1:4" ht="15" x14ac:dyDescent="0.2">
      <c r="A1421" s="234">
        <v>9782747057417</v>
      </c>
      <c r="B1421" s="200" t="s">
        <v>568</v>
      </c>
      <c r="C1421" s="203">
        <v>0</v>
      </c>
      <c r="D1421" s="204" t="s">
        <v>2916</v>
      </c>
    </row>
    <row r="1422" spans="1:4" ht="15" x14ac:dyDescent="0.2">
      <c r="A1422" s="234">
        <v>9782857333418</v>
      </c>
      <c r="B1422" s="200" t="s">
        <v>568</v>
      </c>
      <c r="C1422" s="203">
        <v>0</v>
      </c>
      <c r="D1422" s="204" t="s">
        <v>2917</v>
      </c>
    </row>
    <row r="1423" spans="1:4" ht="15" x14ac:dyDescent="0.2">
      <c r="A1423" s="234">
        <v>9782747057400</v>
      </c>
      <c r="B1423" s="200" t="s">
        <v>568</v>
      </c>
      <c r="C1423" s="203">
        <v>341</v>
      </c>
      <c r="D1423" s="204" t="s">
        <v>570</v>
      </c>
    </row>
    <row r="1424" spans="1:4" ht="15" x14ac:dyDescent="0.2">
      <c r="A1424" s="234">
        <v>9782857334385</v>
      </c>
      <c r="B1424" s="200" t="s">
        <v>568</v>
      </c>
      <c r="C1424" s="203">
        <v>0</v>
      </c>
      <c r="D1424" s="204" t="s">
        <v>2916</v>
      </c>
    </row>
    <row r="1425" spans="1:4" ht="15" x14ac:dyDescent="0.2">
      <c r="A1425" s="234">
        <v>9791036365379</v>
      </c>
      <c r="B1425" s="200" t="s">
        <v>568</v>
      </c>
      <c r="C1425" s="203">
        <v>2175</v>
      </c>
      <c r="D1425" s="204" t="s">
        <v>571</v>
      </c>
    </row>
    <row r="1426" spans="1:4" ht="15" x14ac:dyDescent="0.2">
      <c r="A1426" s="234">
        <v>9782857334514</v>
      </c>
      <c r="B1426" s="200" t="s">
        <v>568</v>
      </c>
      <c r="C1426" s="203">
        <v>0</v>
      </c>
      <c r="D1426" s="204" t="s">
        <v>2916</v>
      </c>
    </row>
    <row r="1427" spans="1:4" ht="15" x14ac:dyDescent="0.2">
      <c r="A1427" s="234">
        <v>9791036365973</v>
      </c>
      <c r="B1427" s="200" t="s">
        <v>568</v>
      </c>
      <c r="C1427" s="203">
        <v>0</v>
      </c>
      <c r="D1427" s="204" t="s">
        <v>2917</v>
      </c>
    </row>
    <row r="1428" spans="1:4" ht="15" x14ac:dyDescent="0.2">
      <c r="A1428" s="234">
        <v>9782747057370</v>
      </c>
      <c r="B1428" s="200" t="s">
        <v>568</v>
      </c>
      <c r="C1428" s="203">
        <v>1600</v>
      </c>
      <c r="D1428" s="204" t="s">
        <v>571</v>
      </c>
    </row>
    <row r="1429" spans="1:4" ht="15" x14ac:dyDescent="0.2">
      <c r="A1429" s="234">
        <v>9782857332848</v>
      </c>
      <c r="B1429" s="200" t="s">
        <v>568</v>
      </c>
      <c r="C1429" s="203">
        <v>0</v>
      </c>
      <c r="D1429" s="204" t="s">
        <v>2916</v>
      </c>
    </row>
    <row r="1430" spans="1:4" ht="15" x14ac:dyDescent="0.2">
      <c r="A1430" s="234">
        <v>9791036366017</v>
      </c>
      <c r="B1430" s="200" t="s">
        <v>568</v>
      </c>
      <c r="C1430" s="203">
        <v>0</v>
      </c>
      <c r="D1430" s="204" t="s">
        <v>2917</v>
      </c>
    </row>
    <row r="1431" spans="1:4" ht="15" x14ac:dyDescent="0.2">
      <c r="A1431" s="234">
        <v>9782747057363</v>
      </c>
      <c r="B1431" s="200" t="s">
        <v>568</v>
      </c>
      <c r="C1431" s="203">
        <v>945</v>
      </c>
      <c r="D1431" s="204" t="s">
        <v>570</v>
      </c>
    </row>
    <row r="1432" spans="1:4" ht="15" x14ac:dyDescent="0.2">
      <c r="A1432" s="234">
        <v>9782857332817</v>
      </c>
      <c r="B1432" s="200" t="s">
        <v>568</v>
      </c>
      <c r="C1432" s="203">
        <v>0</v>
      </c>
      <c r="D1432" s="204" t="s">
        <v>2916</v>
      </c>
    </row>
    <row r="1433" spans="1:4" ht="15" x14ac:dyDescent="0.2">
      <c r="A1433" s="234">
        <v>9782747057356</v>
      </c>
      <c r="B1433" s="200" t="s">
        <v>568</v>
      </c>
      <c r="C1433" s="203">
        <v>1076</v>
      </c>
      <c r="D1433" s="204" t="s">
        <v>571</v>
      </c>
    </row>
    <row r="1434" spans="1:4" ht="15" x14ac:dyDescent="0.2">
      <c r="A1434" s="234">
        <v>9782857334309</v>
      </c>
      <c r="B1434" s="200" t="s">
        <v>568</v>
      </c>
      <c r="C1434" s="203">
        <v>0</v>
      </c>
      <c r="D1434" s="204" t="s">
        <v>2916</v>
      </c>
    </row>
    <row r="1435" spans="1:4" ht="15" x14ac:dyDescent="0.2">
      <c r="A1435" s="234">
        <v>9782747057127</v>
      </c>
      <c r="B1435" s="200" t="s">
        <v>568</v>
      </c>
      <c r="C1435" s="203">
        <v>0</v>
      </c>
      <c r="D1435" s="204" t="s">
        <v>2916</v>
      </c>
    </row>
    <row r="1436" spans="1:4" ht="15" x14ac:dyDescent="0.2">
      <c r="A1436" s="234">
        <v>9782747057004</v>
      </c>
      <c r="B1436" s="200" t="s">
        <v>568</v>
      </c>
      <c r="C1436" s="203">
        <v>0</v>
      </c>
      <c r="D1436" s="204" t="s">
        <v>2917</v>
      </c>
    </row>
    <row r="1437" spans="1:4" ht="15" x14ac:dyDescent="0.2">
      <c r="A1437" s="234">
        <v>9782747056991</v>
      </c>
      <c r="B1437" s="200" t="s">
        <v>568</v>
      </c>
      <c r="C1437" s="203">
        <v>604</v>
      </c>
      <c r="D1437" s="204" t="s">
        <v>570</v>
      </c>
    </row>
    <row r="1438" spans="1:4" ht="15" x14ac:dyDescent="0.2">
      <c r="A1438" s="234">
        <v>9782747056946</v>
      </c>
      <c r="B1438" s="200" t="s">
        <v>568</v>
      </c>
      <c r="C1438" s="203">
        <v>0</v>
      </c>
      <c r="D1438" s="204" t="s">
        <v>2916</v>
      </c>
    </row>
    <row r="1439" spans="1:4" ht="15" x14ac:dyDescent="0.2">
      <c r="A1439" s="234">
        <v>9782747056939</v>
      </c>
      <c r="B1439" s="200" t="s">
        <v>568</v>
      </c>
      <c r="C1439" s="203">
        <v>0</v>
      </c>
      <c r="D1439" s="204" t="s">
        <v>2916</v>
      </c>
    </row>
    <row r="1440" spans="1:4" ht="15" x14ac:dyDescent="0.2">
      <c r="A1440" s="234">
        <v>9782747056892</v>
      </c>
      <c r="B1440" s="200" t="s">
        <v>568</v>
      </c>
      <c r="C1440" s="203">
        <v>0</v>
      </c>
      <c r="D1440" s="204" t="s">
        <v>2917</v>
      </c>
    </row>
    <row r="1441" spans="1:4" ht="15" x14ac:dyDescent="0.2">
      <c r="A1441" s="234">
        <v>9782747056878</v>
      </c>
      <c r="B1441" s="200" t="s">
        <v>568</v>
      </c>
      <c r="C1441" s="203">
        <v>625</v>
      </c>
      <c r="D1441" s="204" t="s">
        <v>2921</v>
      </c>
    </row>
    <row r="1442" spans="1:4" ht="15" x14ac:dyDescent="0.2">
      <c r="A1442" s="234">
        <v>9782747056861</v>
      </c>
      <c r="B1442" s="200" t="s">
        <v>568</v>
      </c>
      <c r="C1442" s="203">
        <v>0</v>
      </c>
      <c r="D1442" s="204" t="s">
        <v>2917</v>
      </c>
    </row>
    <row r="1443" spans="1:4" ht="15" x14ac:dyDescent="0.2">
      <c r="A1443" s="234">
        <v>9782747055765</v>
      </c>
      <c r="B1443" s="200" t="s">
        <v>568</v>
      </c>
      <c r="C1443" s="203">
        <v>0</v>
      </c>
      <c r="D1443" s="204" t="s">
        <v>2916</v>
      </c>
    </row>
    <row r="1444" spans="1:4" ht="15" x14ac:dyDescent="0.2">
      <c r="A1444" s="234">
        <v>9782747055550</v>
      </c>
      <c r="B1444" s="200" t="s">
        <v>568</v>
      </c>
      <c r="C1444" s="203">
        <v>0</v>
      </c>
      <c r="D1444" s="204" t="s">
        <v>2917</v>
      </c>
    </row>
    <row r="1445" spans="1:4" ht="15" x14ac:dyDescent="0.2">
      <c r="A1445" s="234">
        <v>9782747055505</v>
      </c>
      <c r="B1445" s="200" t="s">
        <v>568</v>
      </c>
      <c r="C1445" s="203">
        <v>0</v>
      </c>
      <c r="D1445" s="204" t="s">
        <v>2916</v>
      </c>
    </row>
    <row r="1446" spans="1:4" ht="15" x14ac:dyDescent="0.2">
      <c r="A1446" s="234">
        <v>9782747055338</v>
      </c>
      <c r="B1446" s="200" t="s">
        <v>568</v>
      </c>
      <c r="C1446" s="203">
        <v>24</v>
      </c>
      <c r="D1446" s="204" t="s">
        <v>2920</v>
      </c>
    </row>
    <row r="1447" spans="1:4" ht="15" x14ac:dyDescent="0.2">
      <c r="A1447" s="234">
        <v>9782747054263</v>
      </c>
      <c r="B1447" s="200" t="s">
        <v>568</v>
      </c>
      <c r="C1447" s="203">
        <v>38</v>
      </c>
      <c r="D1447" s="204" t="s">
        <v>2920</v>
      </c>
    </row>
    <row r="1448" spans="1:4" ht="15" x14ac:dyDescent="0.2">
      <c r="A1448" s="234">
        <v>2200032656093</v>
      </c>
      <c r="B1448" s="200" t="s">
        <v>568</v>
      </c>
      <c r="C1448" s="203">
        <v>0</v>
      </c>
      <c r="D1448" s="204" t="s">
        <v>2916</v>
      </c>
    </row>
    <row r="1449" spans="1:4" ht="15" x14ac:dyDescent="0.2">
      <c r="A1449" s="234">
        <v>9782747053877</v>
      </c>
      <c r="B1449" s="200" t="s">
        <v>568</v>
      </c>
      <c r="C1449" s="203">
        <v>0</v>
      </c>
      <c r="D1449" s="204" t="s">
        <v>2916</v>
      </c>
    </row>
    <row r="1450" spans="1:4" ht="15" x14ac:dyDescent="0.2">
      <c r="A1450" s="234">
        <v>9782747053860</v>
      </c>
      <c r="B1450" s="200" t="s">
        <v>568</v>
      </c>
      <c r="C1450" s="203">
        <v>0</v>
      </c>
      <c r="D1450" s="204" t="s">
        <v>2916</v>
      </c>
    </row>
    <row r="1451" spans="1:4" ht="15" x14ac:dyDescent="0.2">
      <c r="A1451" s="234">
        <v>9782747053846</v>
      </c>
      <c r="B1451" s="200" t="s">
        <v>568</v>
      </c>
      <c r="C1451" s="203">
        <v>0</v>
      </c>
      <c r="D1451" s="204" t="s">
        <v>2916</v>
      </c>
    </row>
    <row r="1452" spans="1:4" ht="15" x14ac:dyDescent="0.2">
      <c r="A1452" s="234">
        <v>9782747053839</v>
      </c>
      <c r="B1452" s="200" t="s">
        <v>568</v>
      </c>
      <c r="C1452" s="203">
        <v>672</v>
      </c>
      <c r="D1452" s="204" t="s">
        <v>2921</v>
      </c>
    </row>
    <row r="1453" spans="1:4" ht="15" x14ac:dyDescent="0.2">
      <c r="A1453" s="234">
        <v>2200032665934</v>
      </c>
      <c r="B1453" s="200" t="s">
        <v>568</v>
      </c>
      <c r="C1453" s="203">
        <v>0</v>
      </c>
      <c r="D1453" s="204" t="s">
        <v>2916</v>
      </c>
    </row>
    <row r="1454" spans="1:4" ht="15" x14ac:dyDescent="0.2">
      <c r="A1454" s="234">
        <v>2200032667204</v>
      </c>
      <c r="B1454" s="200" t="s">
        <v>568</v>
      </c>
      <c r="C1454" s="203">
        <v>0</v>
      </c>
      <c r="D1454" s="204" t="s">
        <v>2916</v>
      </c>
    </row>
    <row r="1455" spans="1:4" ht="15" x14ac:dyDescent="0.2">
      <c r="A1455" s="234">
        <v>2200032668430</v>
      </c>
      <c r="B1455" s="200" t="s">
        <v>568</v>
      </c>
      <c r="C1455" s="203">
        <v>0</v>
      </c>
      <c r="D1455" s="204" t="s">
        <v>2916</v>
      </c>
    </row>
    <row r="1456" spans="1:4" ht="15" x14ac:dyDescent="0.2">
      <c r="A1456" s="234">
        <v>2200032669666</v>
      </c>
      <c r="B1456" s="200" t="s">
        <v>568</v>
      </c>
      <c r="C1456" s="203">
        <v>0</v>
      </c>
      <c r="D1456" s="204" t="s">
        <v>2916</v>
      </c>
    </row>
    <row r="1457" spans="1:4" ht="15" x14ac:dyDescent="0.2">
      <c r="A1457" s="234">
        <v>2200032670891</v>
      </c>
      <c r="B1457" s="200" t="s">
        <v>568</v>
      </c>
      <c r="C1457" s="203">
        <v>0</v>
      </c>
      <c r="D1457" s="204" t="s">
        <v>2916</v>
      </c>
    </row>
    <row r="1458" spans="1:4" ht="15" x14ac:dyDescent="0.2">
      <c r="A1458" s="234">
        <v>2200032672123</v>
      </c>
      <c r="B1458" s="200" t="s">
        <v>568</v>
      </c>
      <c r="C1458" s="203">
        <v>0</v>
      </c>
      <c r="D1458" s="204" t="s">
        <v>2916</v>
      </c>
    </row>
    <row r="1459" spans="1:4" ht="15" x14ac:dyDescent="0.2">
      <c r="A1459" s="234">
        <v>2200032673359</v>
      </c>
      <c r="B1459" s="200" t="s">
        <v>568</v>
      </c>
      <c r="C1459" s="203">
        <v>0</v>
      </c>
      <c r="D1459" s="204" t="s">
        <v>2916</v>
      </c>
    </row>
    <row r="1460" spans="1:4" ht="15" x14ac:dyDescent="0.2">
      <c r="A1460" s="234">
        <v>2200032674585</v>
      </c>
      <c r="B1460" s="200" t="s">
        <v>568</v>
      </c>
      <c r="C1460" s="203">
        <v>0</v>
      </c>
      <c r="D1460" s="204" t="s">
        <v>2916</v>
      </c>
    </row>
    <row r="1461" spans="1:4" ht="15" x14ac:dyDescent="0.2">
      <c r="A1461" s="234">
        <v>2200032675810</v>
      </c>
      <c r="B1461" s="200" t="s">
        <v>568</v>
      </c>
      <c r="C1461" s="203">
        <v>0</v>
      </c>
      <c r="D1461" s="204" t="s">
        <v>2916</v>
      </c>
    </row>
    <row r="1462" spans="1:4" ht="15" x14ac:dyDescent="0.2">
      <c r="A1462" s="234">
        <v>2200032677043</v>
      </c>
      <c r="B1462" s="200" t="s">
        <v>568</v>
      </c>
      <c r="C1462" s="203">
        <v>0</v>
      </c>
      <c r="D1462" s="204" t="s">
        <v>2916</v>
      </c>
    </row>
    <row r="1463" spans="1:4" ht="15" x14ac:dyDescent="0.2">
      <c r="A1463" s="234">
        <v>2200032678279</v>
      </c>
      <c r="B1463" s="200" t="s">
        <v>568</v>
      </c>
      <c r="C1463" s="203">
        <v>0</v>
      </c>
      <c r="D1463" s="204" t="s">
        <v>2916</v>
      </c>
    </row>
    <row r="1464" spans="1:4" ht="15" x14ac:dyDescent="0.2">
      <c r="A1464" s="234">
        <v>2200032679504</v>
      </c>
      <c r="B1464" s="200" t="s">
        <v>568</v>
      </c>
      <c r="C1464" s="203">
        <v>0</v>
      </c>
      <c r="D1464" s="204" t="s">
        <v>2916</v>
      </c>
    </row>
    <row r="1465" spans="1:4" ht="15" x14ac:dyDescent="0.2">
      <c r="A1465" s="234">
        <v>2200032680739</v>
      </c>
      <c r="B1465" s="200" t="s">
        <v>568</v>
      </c>
      <c r="C1465" s="203">
        <v>0</v>
      </c>
      <c r="D1465" s="204" t="s">
        <v>2916</v>
      </c>
    </row>
    <row r="1466" spans="1:4" ht="15" x14ac:dyDescent="0.2">
      <c r="A1466" s="234">
        <v>2200032681965</v>
      </c>
      <c r="B1466" s="200" t="s">
        <v>568</v>
      </c>
      <c r="C1466" s="203">
        <v>0</v>
      </c>
      <c r="D1466" s="204" t="s">
        <v>2916</v>
      </c>
    </row>
    <row r="1467" spans="1:4" ht="15" x14ac:dyDescent="0.2">
      <c r="A1467" s="234">
        <v>2200032683198</v>
      </c>
      <c r="B1467" s="200" t="s">
        <v>568</v>
      </c>
      <c r="C1467" s="203">
        <v>0</v>
      </c>
      <c r="D1467" s="204" t="s">
        <v>2916</v>
      </c>
    </row>
    <row r="1468" spans="1:4" ht="15" x14ac:dyDescent="0.2">
      <c r="A1468" s="234">
        <v>2200032684423</v>
      </c>
      <c r="B1468" s="200" t="s">
        <v>568</v>
      </c>
      <c r="C1468" s="203">
        <v>0</v>
      </c>
      <c r="D1468" s="204" t="s">
        <v>2916</v>
      </c>
    </row>
    <row r="1469" spans="1:4" ht="15" x14ac:dyDescent="0.2">
      <c r="A1469" s="234">
        <v>9782747053587</v>
      </c>
      <c r="B1469" s="200" t="s">
        <v>568</v>
      </c>
      <c r="C1469" s="203">
        <v>1946</v>
      </c>
      <c r="D1469" s="204" t="s">
        <v>571</v>
      </c>
    </row>
    <row r="1470" spans="1:4" ht="15" x14ac:dyDescent="0.2">
      <c r="A1470" s="234">
        <v>9782747053457</v>
      </c>
      <c r="B1470" s="200" t="s">
        <v>568</v>
      </c>
      <c r="C1470" s="203">
        <v>0</v>
      </c>
      <c r="D1470" s="204" t="s">
        <v>2917</v>
      </c>
    </row>
    <row r="1471" spans="1:4" ht="15" x14ac:dyDescent="0.2">
      <c r="A1471" s="234">
        <v>9782747053440</v>
      </c>
      <c r="B1471" s="200" t="s">
        <v>568</v>
      </c>
      <c r="C1471" s="203">
        <v>0</v>
      </c>
      <c r="D1471" s="204" t="s">
        <v>2917</v>
      </c>
    </row>
    <row r="1472" spans="1:4" ht="15" x14ac:dyDescent="0.2">
      <c r="A1472" s="234">
        <v>9782747053426</v>
      </c>
      <c r="B1472" s="200" t="s">
        <v>568</v>
      </c>
      <c r="C1472" s="203">
        <v>167</v>
      </c>
      <c r="D1472" s="204" t="s">
        <v>2921</v>
      </c>
    </row>
    <row r="1473" spans="1:4" ht="15" x14ac:dyDescent="0.2">
      <c r="A1473" s="234">
        <v>9782747053419</v>
      </c>
      <c r="B1473" s="200" t="s">
        <v>568</v>
      </c>
      <c r="C1473" s="203">
        <v>0</v>
      </c>
      <c r="D1473" s="204" t="s">
        <v>2917</v>
      </c>
    </row>
    <row r="1474" spans="1:4" ht="15" x14ac:dyDescent="0.2">
      <c r="A1474" s="234">
        <v>9782747053310</v>
      </c>
      <c r="B1474" s="200" t="s">
        <v>568</v>
      </c>
      <c r="C1474" s="203">
        <v>0</v>
      </c>
      <c r="D1474" s="204" t="s">
        <v>2916</v>
      </c>
    </row>
    <row r="1475" spans="1:4" ht="15" x14ac:dyDescent="0.2">
      <c r="A1475" s="234">
        <v>9782747053297</v>
      </c>
      <c r="B1475" s="200" t="s">
        <v>568</v>
      </c>
      <c r="C1475" s="203">
        <v>117</v>
      </c>
      <c r="D1475" s="204" t="s">
        <v>2921</v>
      </c>
    </row>
    <row r="1476" spans="1:4" ht="15" x14ac:dyDescent="0.2">
      <c r="A1476" s="234">
        <v>9782747052924</v>
      </c>
      <c r="B1476" s="200" t="s">
        <v>568</v>
      </c>
      <c r="C1476" s="203">
        <v>0</v>
      </c>
      <c r="D1476" s="204" t="s">
        <v>2916</v>
      </c>
    </row>
    <row r="1477" spans="1:4" ht="15" x14ac:dyDescent="0.2">
      <c r="A1477" s="234">
        <v>9782747052887</v>
      </c>
      <c r="B1477" s="200" t="s">
        <v>568</v>
      </c>
      <c r="C1477" s="203">
        <v>382</v>
      </c>
      <c r="D1477" s="204" t="s">
        <v>570</v>
      </c>
    </row>
    <row r="1478" spans="1:4" ht="15" x14ac:dyDescent="0.2">
      <c r="A1478" s="234">
        <v>9782747052818</v>
      </c>
      <c r="B1478" s="200" t="s">
        <v>568</v>
      </c>
      <c r="C1478" s="203">
        <v>2271</v>
      </c>
      <c r="D1478" s="204" t="s">
        <v>571</v>
      </c>
    </row>
    <row r="1479" spans="1:4" ht="15" x14ac:dyDescent="0.2">
      <c r="A1479" s="234">
        <v>9782747052696</v>
      </c>
      <c r="B1479" s="200" t="s">
        <v>568</v>
      </c>
      <c r="C1479" s="203">
        <v>0</v>
      </c>
      <c r="D1479" s="204" t="s">
        <v>2916</v>
      </c>
    </row>
    <row r="1480" spans="1:4" ht="15" x14ac:dyDescent="0.2">
      <c r="A1480" s="234">
        <v>9782747052528</v>
      </c>
      <c r="B1480" s="200" t="s">
        <v>568</v>
      </c>
      <c r="C1480" s="203">
        <v>5011</v>
      </c>
      <c r="D1480" s="204" t="s">
        <v>2919</v>
      </c>
    </row>
    <row r="1481" spans="1:4" ht="15" x14ac:dyDescent="0.2">
      <c r="A1481" s="234">
        <v>9782747052511</v>
      </c>
      <c r="B1481" s="200" t="s">
        <v>568</v>
      </c>
      <c r="C1481" s="203">
        <v>0</v>
      </c>
      <c r="D1481" s="204" t="s">
        <v>2916</v>
      </c>
    </row>
    <row r="1482" spans="1:4" ht="15" x14ac:dyDescent="0.2">
      <c r="A1482" s="234">
        <v>9782747052498</v>
      </c>
      <c r="B1482" s="200" t="s">
        <v>568</v>
      </c>
      <c r="C1482" s="203">
        <v>0</v>
      </c>
      <c r="D1482" s="204" t="s">
        <v>2917</v>
      </c>
    </row>
    <row r="1483" spans="1:4" ht="15" x14ac:dyDescent="0.2">
      <c r="A1483" s="234">
        <v>9782747052283</v>
      </c>
      <c r="B1483" s="200" t="s">
        <v>568</v>
      </c>
      <c r="C1483" s="203">
        <v>2311</v>
      </c>
      <c r="D1483" s="204" t="s">
        <v>571</v>
      </c>
    </row>
    <row r="1484" spans="1:4" ht="15" x14ac:dyDescent="0.2">
      <c r="A1484" s="234">
        <v>9782747052108</v>
      </c>
      <c r="B1484" s="200" t="s">
        <v>568</v>
      </c>
      <c r="C1484" s="203">
        <v>0</v>
      </c>
      <c r="D1484" s="204" t="s">
        <v>2916</v>
      </c>
    </row>
    <row r="1485" spans="1:4" ht="15" x14ac:dyDescent="0.2">
      <c r="A1485" s="234">
        <v>9782747051965</v>
      </c>
      <c r="B1485" s="200" t="s">
        <v>568</v>
      </c>
      <c r="C1485" s="203">
        <v>143</v>
      </c>
      <c r="D1485" s="204" t="s">
        <v>2921</v>
      </c>
    </row>
    <row r="1486" spans="1:4" ht="15" x14ac:dyDescent="0.2">
      <c r="A1486" s="234">
        <v>9782747051941</v>
      </c>
      <c r="B1486" s="200" t="s">
        <v>568</v>
      </c>
      <c r="C1486" s="203">
        <v>0</v>
      </c>
      <c r="D1486" s="204" t="s">
        <v>2916</v>
      </c>
    </row>
    <row r="1487" spans="1:4" ht="15" x14ac:dyDescent="0.2">
      <c r="A1487" s="234">
        <v>9782747051903</v>
      </c>
      <c r="B1487" s="200" t="s">
        <v>568</v>
      </c>
      <c r="C1487" s="203">
        <v>0</v>
      </c>
      <c r="D1487" s="204" t="s">
        <v>2916</v>
      </c>
    </row>
    <row r="1488" spans="1:4" ht="15" x14ac:dyDescent="0.2">
      <c r="A1488" s="234">
        <v>9782747051873</v>
      </c>
      <c r="B1488" s="200" t="s">
        <v>568</v>
      </c>
      <c r="C1488" s="203">
        <v>1277</v>
      </c>
      <c r="D1488" s="204" t="s">
        <v>2919</v>
      </c>
    </row>
    <row r="1489" spans="1:4" ht="15" x14ac:dyDescent="0.2">
      <c r="A1489" s="234">
        <v>9782747051415</v>
      </c>
      <c r="B1489" s="200" t="s">
        <v>568</v>
      </c>
      <c r="C1489" s="203">
        <v>1542</v>
      </c>
      <c r="D1489" s="204" t="s">
        <v>2919</v>
      </c>
    </row>
    <row r="1490" spans="1:4" ht="15" x14ac:dyDescent="0.2">
      <c r="A1490" s="234">
        <v>9782747051408</v>
      </c>
      <c r="B1490" s="200" t="s">
        <v>568</v>
      </c>
      <c r="C1490" s="203">
        <v>2248</v>
      </c>
      <c r="D1490" s="204" t="s">
        <v>2919</v>
      </c>
    </row>
    <row r="1491" spans="1:4" ht="15" x14ac:dyDescent="0.2">
      <c r="A1491" s="234">
        <v>9782747051309</v>
      </c>
      <c r="B1491" s="200" t="s">
        <v>568</v>
      </c>
      <c r="C1491" s="203">
        <v>1541</v>
      </c>
      <c r="D1491" s="204" t="s">
        <v>571</v>
      </c>
    </row>
    <row r="1492" spans="1:4" ht="15" x14ac:dyDescent="0.2">
      <c r="A1492" s="234">
        <v>9782747051248</v>
      </c>
      <c r="B1492" s="200" t="s">
        <v>568</v>
      </c>
      <c r="C1492" s="203">
        <v>56</v>
      </c>
      <c r="D1492" s="204" t="s">
        <v>569</v>
      </c>
    </row>
    <row r="1493" spans="1:4" ht="15" x14ac:dyDescent="0.2">
      <c r="A1493" s="234">
        <v>9782747051132</v>
      </c>
      <c r="B1493" s="200" t="s">
        <v>568</v>
      </c>
      <c r="C1493" s="203">
        <v>0</v>
      </c>
      <c r="D1493" s="204" t="s">
        <v>2916</v>
      </c>
    </row>
    <row r="1494" spans="1:4" ht="15" x14ac:dyDescent="0.2">
      <c r="A1494" s="234">
        <v>9782747050739</v>
      </c>
      <c r="B1494" s="200" t="s">
        <v>568</v>
      </c>
      <c r="C1494" s="203">
        <v>0</v>
      </c>
      <c r="D1494" s="204" t="s">
        <v>2916</v>
      </c>
    </row>
    <row r="1495" spans="1:4" ht="15" x14ac:dyDescent="0.2">
      <c r="A1495" s="234">
        <v>9782747050005</v>
      </c>
      <c r="B1495" s="200" t="s">
        <v>568</v>
      </c>
      <c r="C1495" s="203">
        <v>80</v>
      </c>
      <c r="D1495" s="204" t="s">
        <v>2920</v>
      </c>
    </row>
    <row r="1496" spans="1:4" ht="15" x14ac:dyDescent="0.2">
      <c r="A1496" s="234">
        <v>9791036346071</v>
      </c>
      <c r="B1496" s="200" t="s">
        <v>568</v>
      </c>
      <c r="C1496" s="203">
        <v>1365</v>
      </c>
      <c r="D1496" s="204" t="s">
        <v>571</v>
      </c>
    </row>
    <row r="1497" spans="1:4" ht="15" x14ac:dyDescent="0.2">
      <c r="A1497" s="234">
        <v>9791036346088</v>
      </c>
      <c r="B1497" s="200" t="s">
        <v>568</v>
      </c>
      <c r="C1497" s="203">
        <v>990</v>
      </c>
      <c r="D1497" s="204" t="s">
        <v>570</v>
      </c>
    </row>
    <row r="1498" spans="1:4" ht="15" x14ac:dyDescent="0.2">
      <c r="A1498" s="234">
        <v>9782747049740</v>
      </c>
      <c r="B1498" s="200" t="s">
        <v>568</v>
      </c>
      <c r="C1498" s="203">
        <v>265</v>
      </c>
      <c r="D1498" s="204" t="s">
        <v>570</v>
      </c>
    </row>
    <row r="1499" spans="1:4" ht="15" x14ac:dyDescent="0.2">
      <c r="A1499" s="234">
        <v>9791036346101</v>
      </c>
      <c r="B1499" s="200" t="s">
        <v>568</v>
      </c>
      <c r="C1499" s="203">
        <v>5679</v>
      </c>
      <c r="D1499" s="204" t="s">
        <v>571</v>
      </c>
    </row>
    <row r="1500" spans="1:4" ht="15" x14ac:dyDescent="0.2">
      <c r="A1500" s="234">
        <v>9782227489288</v>
      </c>
      <c r="B1500" s="200" t="s">
        <v>568</v>
      </c>
      <c r="C1500" s="203">
        <v>0</v>
      </c>
      <c r="D1500" s="204" t="s">
        <v>2916</v>
      </c>
    </row>
    <row r="1501" spans="1:4" ht="15" x14ac:dyDescent="0.2">
      <c r="A1501" s="234">
        <v>9791036346118</v>
      </c>
      <c r="B1501" s="200" t="s">
        <v>568</v>
      </c>
      <c r="C1501" s="203">
        <v>1110</v>
      </c>
      <c r="D1501" s="204" t="s">
        <v>571</v>
      </c>
    </row>
    <row r="1502" spans="1:4" ht="15" x14ac:dyDescent="0.2">
      <c r="A1502" s="234">
        <v>9782227489301</v>
      </c>
      <c r="B1502" s="200" t="s">
        <v>568</v>
      </c>
      <c r="C1502" s="203">
        <v>7</v>
      </c>
      <c r="D1502" s="204" t="s">
        <v>572</v>
      </c>
    </row>
    <row r="1503" spans="1:4" ht="15" x14ac:dyDescent="0.2">
      <c r="A1503" s="234">
        <v>9791036346125</v>
      </c>
      <c r="B1503" s="200" t="s">
        <v>568</v>
      </c>
      <c r="C1503" s="203">
        <v>1452</v>
      </c>
      <c r="D1503" s="204" t="s">
        <v>571</v>
      </c>
    </row>
    <row r="1504" spans="1:4" ht="15" x14ac:dyDescent="0.2">
      <c r="A1504" s="234">
        <v>9782227489295</v>
      </c>
      <c r="B1504" s="200" t="s">
        <v>568</v>
      </c>
      <c r="C1504" s="203">
        <v>170</v>
      </c>
      <c r="D1504" s="204" t="s">
        <v>570</v>
      </c>
    </row>
    <row r="1505" spans="1:4" ht="15" x14ac:dyDescent="0.2">
      <c r="A1505" s="234">
        <v>9791036346132</v>
      </c>
      <c r="B1505" s="200" t="s">
        <v>568</v>
      </c>
      <c r="C1505" s="203">
        <v>4460</v>
      </c>
      <c r="D1505" s="204" t="s">
        <v>571</v>
      </c>
    </row>
    <row r="1506" spans="1:4" ht="15" x14ac:dyDescent="0.2">
      <c r="A1506" s="234">
        <v>9791036346149</v>
      </c>
      <c r="B1506" s="200" t="s">
        <v>568</v>
      </c>
      <c r="C1506" s="203">
        <v>0</v>
      </c>
      <c r="D1506" s="204" t="s">
        <v>2915</v>
      </c>
    </row>
    <row r="1507" spans="1:4" ht="15" x14ac:dyDescent="0.2">
      <c r="A1507" s="234">
        <v>9782747049641</v>
      </c>
      <c r="B1507" s="200" t="s">
        <v>568</v>
      </c>
      <c r="C1507" s="203">
        <v>0</v>
      </c>
      <c r="D1507" s="204" t="s">
        <v>2916</v>
      </c>
    </row>
    <row r="1508" spans="1:4" ht="15" x14ac:dyDescent="0.2">
      <c r="A1508" s="234">
        <v>9782747071604</v>
      </c>
      <c r="B1508" s="200" t="s">
        <v>568</v>
      </c>
      <c r="C1508" s="203">
        <v>2374</v>
      </c>
      <c r="D1508" s="204" t="s">
        <v>571</v>
      </c>
    </row>
    <row r="1509" spans="1:4" ht="15" x14ac:dyDescent="0.2">
      <c r="A1509" s="234">
        <v>9791036346156</v>
      </c>
      <c r="B1509" s="200" t="s">
        <v>568</v>
      </c>
      <c r="C1509" s="203">
        <v>600</v>
      </c>
      <c r="D1509" s="204" t="s">
        <v>570</v>
      </c>
    </row>
    <row r="1510" spans="1:4" ht="15" x14ac:dyDescent="0.2">
      <c r="A1510" s="234">
        <v>9791036346163</v>
      </c>
      <c r="B1510" s="200" t="s">
        <v>568</v>
      </c>
      <c r="C1510" s="203">
        <v>1828</v>
      </c>
      <c r="D1510" s="204" t="s">
        <v>571</v>
      </c>
    </row>
    <row r="1511" spans="1:4" ht="15" x14ac:dyDescent="0.2">
      <c r="A1511" s="234">
        <v>9782227489318</v>
      </c>
      <c r="B1511" s="200" t="s">
        <v>568</v>
      </c>
      <c r="C1511" s="203">
        <v>16</v>
      </c>
      <c r="D1511" s="204" t="s">
        <v>569</v>
      </c>
    </row>
    <row r="1512" spans="1:4" ht="15" x14ac:dyDescent="0.2">
      <c r="A1512" s="234">
        <v>9791036346170</v>
      </c>
      <c r="B1512" s="200" t="s">
        <v>568</v>
      </c>
      <c r="C1512" s="203">
        <v>2197</v>
      </c>
      <c r="D1512" s="204" t="s">
        <v>571</v>
      </c>
    </row>
    <row r="1513" spans="1:4" ht="15" x14ac:dyDescent="0.2">
      <c r="A1513" s="234">
        <v>9782227489257</v>
      </c>
      <c r="B1513" s="200" t="s">
        <v>568</v>
      </c>
      <c r="C1513" s="203">
        <v>48</v>
      </c>
      <c r="D1513" s="204" t="s">
        <v>569</v>
      </c>
    </row>
    <row r="1514" spans="1:4" ht="15" x14ac:dyDescent="0.2">
      <c r="A1514" s="234">
        <v>9782227500693</v>
      </c>
      <c r="B1514" s="200" t="s">
        <v>568</v>
      </c>
      <c r="C1514" s="203">
        <v>737</v>
      </c>
      <c r="D1514" s="204" t="s">
        <v>570</v>
      </c>
    </row>
    <row r="1515" spans="1:4" ht="15" x14ac:dyDescent="0.2">
      <c r="A1515" s="234">
        <v>9782747049498</v>
      </c>
      <c r="B1515" s="200" t="s">
        <v>568</v>
      </c>
      <c r="C1515" s="203">
        <v>549</v>
      </c>
      <c r="D1515" s="204" t="s">
        <v>2921</v>
      </c>
    </row>
    <row r="1516" spans="1:4" ht="15" x14ac:dyDescent="0.2">
      <c r="A1516" s="234">
        <v>9782227489240</v>
      </c>
      <c r="B1516" s="200" t="s">
        <v>568</v>
      </c>
      <c r="C1516" s="203">
        <v>0</v>
      </c>
      <c r="D1516" s="204" t="s">
        <v>2915</v>
      </c>
    </row>
    <row r="1517" spans="1:4" ht="15" x14ac:dyDescent="0.2">
      <c r="A1517" s="234">
        <v>9782227489233</v>
      </c>
      <c r="B1517" s="200" t="s">
        <v>568</v>
      </c>
      <c r="C1517" s="203">
        <v>0</v>
      </c>
      <c r="D1517" s="204" t="s">
        <v>2916</v>
      </c>
    </row>
    <row r="1518" spans="1:4" ht="15" x14ac:dyDescent="0.2">
      <c r="A1518" s="234">
        <v>9782747049474</v>
      </c>
      <c r="B1518" s="200" t="s">
        <v>568</v>
      </c>
      <c r="C1518" s="203">
        <v>1500</v>
      </c>
      <c r="D1518" s="204" t="s">
        <v>2919</v>
      </c>
    </row>
    <row r="1519" spans="1:4" ht="15" x14ac:dyDescent="0.2">
      <c r="A1519" s="234">
        <v>9782747049436</v>
      </c>
      <c r="B1519" s="200" t="s">
        <v>568</v>
      </c>
      <c r="C1519" s="203">
        <v>0</v>
      </c>
      <c r="D1519" s="204" t="s">
        <v>2915</v>
      </c>
    </row>
    <row r="1520" spans="1:4" ht="15" x14ac:dyDescent="0.2">
      <c r="A1520" s="234">
        <v>9782747049399</v>
      </c>
      <c r="B1520" s="200" t="s">
        <v>568</v>
      </c>
      <c r="C1520" s="203">
        <v>0</v>
      </c>
      <c r="D1520" s="204" t="s">
        <v>2917</v>
      </c>
    </row>
    <row r="1521" spans="1:4" ht="15" x14ac:dyDescent="0.2">
      <c r="A1521" s="234">
        <v>9782747049382</v>
      </c>
      <c r="B1521" s="200" t="s">
        <v>568</v>
      </c>
      <c r="C1521" s="203">
        <v>0</v>
      </c>
      <c r="D1521" s="204" t="s">
        <v>2916</v>
      </c>
    </row>
    <row r="1522" spans="1:4" ht="15" x14ac:dyDescent="0.2">
      <c r="A1522" s="234">
        <v>9782747049030</v>
      </c>
      <c r="B1522" s="200" t="s">
        <v>568</v>
      </c>
      <c r="C1522" s="203">
        <v>7319</v>
      </c>
      <c r="D1522" s="204" t="s">
        <v>2919</v>
      </c>
    </row>
    <row r="1523" spans="1:4" ht="15" x14ac:dyDescent="0.2">
      <c r="A1523" s="234">
        <v>9782747048743</v>
      </c>
      <c r="B1523" s="200" t="s">
        <v>568</v>
      </c>
      <c r="C1523" s="203">
        <v>0</v>
      </c>
      <c r="D1523" s="204" t="s">
        <v>2917</v>
      </c>
    </row>
    <row r="1524" spans="1:4" ht="15" x14ac:dyDescent="0.2">
      <c r="A1524" s="234">
        <v>9782747048668</v>
      </c>
      <c r="B1524" s="200" t="s">
        <v>568</v>
      </c>
      <c r="C1524" s="203">
        <v>0</v>
      </c>
      <c r="D1524" s="204" t="s">
        <v>2916</v>
      </c>
    </row>
    <row r="1525" spans="1:4" ht="15" x14ac:dyDescent="0.2">
      <c r="A1525" s="234">
        <v>9791036317156</v>
      </c>
      <c r="B1525" s="200" t="s">
        <v>568</v>
      </c>
      <c r="C1525" s="203">
        <v>1052</v>
      </c>
      <c r="D1525" s="204" t="s">
        <v>571</v>
      </c>
    </row>
    <row r="1526" spans="1:4" ht="15" x14ac:dyDescent="0.2">
      <c r="A1526" s="234">
        <v>9782747048644</v>
      </c>
      <c r="B1526" s="200" t="s">
        <v>568</v>
      </c>
      <c r="C1526" s="203">
        <v>0</v>
      </c>
      <c r="D1526" s="204" t="s">
        <v>2916</v>
      </c>
    </row>
    <row r="1527" spans="1:4" ht="15" x14ac:dyDescent="0.2">
      <c r="A1527" s="234">
        <v>9782747048279</v>
      </c>
      <c r="B1527" s="200" t="s">
        <v>568</v>
      </c>
      <c r="C1527" s="203">
        <v>1247</v>
      </c>
      <c r="D1527" s="204" t="s">
        <v>571</v>
      </c>
    </row>
    <row r="1528" spans="1:4" ht="15" x14ac:dyDescent="0.2">
      <c r="A1528" s="234">
        <v>9782747048095</v>
      </c>
      <c r="B1528" s="200" t="s">
        <v>568</v>
      </c>
      <c r="C1528" s="203">
        <v>0</v>
      </c>
      <c r="D1528" s="204" t="s">
        <v>2916</v>
      </c>
    </row>
    <row r="1529" spans="1:4" ht="15" x14ac:dyDescent="0.2">
      <c r="A1529" s="234">
        <v>9782747047760</v>
      </c>
      <c r="B1529" s="200" t="s">
        <v>568</v>
      </c>
      <c r="C1529" s="203">
        <v>0</v>
      </c>
      <c r="D1529" s="204" t="s">
        <v>2917</v>
      </c>
    </row>
    <row r="1530" spans="1:4" ht="15" x14ac:dyDescent="0.2">
      <c r="A1530" s="234">
        <v>9782747047746</v>
      </c>
      <c r="B1530" s="200" t="s">
        <v>568</v>
      </c>
      <c r="C1530" s="203">
        <v>14</v>
      </c>
      <c r="D1530" s="204" t="s">
        <v>2920</v>
      </c>
    </row>
    <row r="1531" spans="1:4" ht="15" x14ac:dyDescent="0.2">
      <c r="A1531" s="234">
        <v>9782747047401</v>
      </c>
      <c r="B1531" s="200" t="s">
        <v>568</v>
      </c>
      <c r="C1531" s="203">
        <v>0</v>
      </c>
      <c r="D1531" s="204" t="s">
        <v>2916</v>
      </c>
    </row>
    <row r="1532" spans="1:4" ht="15" x14ac:dyDescent="0.2">
      <c r="A1532" s="234">
        <v>9782747047227</v>
      </c>
      <c r="B1532" s="200" t="s">
        <v>568</v>
      </c>
      <c r="C1532" s="203">
        <v>0</v>
      </c>
      <c r="D1532" s="204" t="s">
        <v>2915</v>
      </c>
    </row>
    <row r="1533" spans="1:4" ht="15" x14ac:dyDescent="0.2">
      <c r="A1533" s="234">
        <v>9782747047210</v>
      </c>
      <c r="B1533" s="200" t="s">
        <v>568</v>
      </c>
      <c r="C1533" s="203">
        <v>0</v>
      </c>
      <c r="D1533" s="204" t="s">
        <v>2916</v>
      </c>
    </row>
    <row r="1534" spans="1:4" ht="15" x14ac:dyDescent="0.2">
      <c r="A1534" s="234">
        <v>9782747046930</v>
      </c>
      <c r="B1534" s="200" t="s">
        <v>568</v>
      </c>
      <c r="C1534" s="203">
        <v>0</v>
      </c>
      <c r="D1534" s="204" t="s">
        <v>2917</v>
      </c>
    </row>
    <row r="1535" spans="1:4" ht="15" x14ac:dyDescent="0.2">
      <c r="A1535" s="234">
        <v>9782747046800</v>
      </c>
      <c r="B1535" s="200" t="s">
        <v>568</v>
      </c>
      <c r="C1535" s="203">
        <v>0</v>
      </c>
      <c r="D1535" s="204" t="s">
        <v>2916</v>
      </c>
    </row>
    <row r="1536" spans="1:4" ht="15" x14ac:dyDescent="0.2">
      <c r="A1536" s="234">
        <v>9782747046794</v>
      </c>
      <c r="B1536" s="200" t="s">
        <v>568</v>
      </c>
      <c r="C1536" s="203">
        <v>0</v>
      </c>
      <c r="D1536" s="204" t="s">
        <v>2917</v>
      </c>
    </row>
    <row r="1537" spans="1:4" ht="15" x14ac:dyDescent="0.2">
      <c r="A1537" s="234">
        <v>9782747046626</v>
      </c>
      <c r="B1537" s="200" t="s">
        <v>568</v>
      </c>
      <c r="C1537" s="203">
        <v>593</v>
      </c>
      <c r="D1537" s="204" t="s">
        <v>2921</v>
      </c>
    </row>
    <row r="1538" spans="1:4" ht="15" x14ac:dyDescent="0.2">
      <c r="A1538" s="234">
        <v>9782747045872</v>
      </c>
      <c r="B1538" s="200" t="s">
        <v>568</v>
      </c>
      <c r="C1538" s="203">
        <v>1450</v>
      </c>
      <c r="D1538" s="204" t="s">
        <v>2919</v>
      </c>
    </row>
    <row r="1539" spans="1:4" ht="15" x14ac:dyDescent="0.2">
      <c r="A1539" s="234">
        <v>9782747045155</v>
      </c>
      <c r="B1539" s="200" t="s">
        <v>568</v>
      </c>
      <c r="C1539" s="203">
        <v>78</v>
      </c>
      <c r="D1539" s="204" t="s">
        <v>2920</v>
      </c>
    </row>
    <row r="1540" spans="1:4" ht="15" x14ac:dyDescent="0.2">
      <c r="A1540" s="234">
        <v>9782747044981</v>
      </c>
      <c r="B1540" s="200" t="s">
        <v>568</v>
      </c>
      <c r="C1540" s="203">
        <v>1565</v>
      </c>
      <c r="D1540" s="204" t="s">
        <v>571</v>
      </c>
    </row>
    <row r="1541" spans="1:4" ht="15" x14ac:dyDescent="0.2">
      <c r="A1541" s="234">
        <v>9782747044974</v>
      </c>
      <c r="B1541" s="200" t="s">
        <v>568</v>
      </c>
      <c r="C1541" s="203">
        <v>0</v>
      </c>
      <c r="D1541" s="204" t="s">
        <v>2916</v>
      </c>
    </row>
    <row r="1542" spans="1:4" ht="15" x14ac:dyDescent="0.2">
      <c r="A1542" s="234">
        <v>9782747044844</v>
      </c>
      <c r="B1542" s="200" t="s">
        <v>568</v>
      </c>
      <c r="C1542" s="203">
        <v>0</v>
      </c>
      <c r="D1542" s="204" t="s">
        <v>2916</v>
      </c>
    </row>
    <row r="1543" spans="1:4" ht="15" x14ac:dyDescent="0.2">
      <c r="A1543" s="234">
        <v>9782747043915</v>
      </c>
      <c r="B1543" s="200" t="s">
        <v>568</v>
      </c>
      <c r="C1543" s="203">
        <v>0</v>
      </c>
      <c r="D1543" s="204" t="s">
        <v>2916</v>
      </c>
    </row>
    <row r="1544" spans="1:4" ht="15" x14ac:dyDescent="0.2">
      <c r="A1544" s="234">
        <v>9782747043755</v>
      </c>
      <c r="B1544" s="200" t="s">
        <v>568</v>
      </c>
      <c r="C1544" s="203">
        <v>0</v>
      </c>
      <c r="D1544" s="204" t="s">
        <v>2916</v>
      </c>
    </row>
    <row r="1545" spans="1:4" ht="15" x14ac:dyDescent="0.2">
      <c r="A1545" s="234">
        <v>2200033123853</v>
      </c>
      <c r="B1545" s="200" t="s">
        <v>568</v>
      </c>
      <c r="C1545" s="203">
        <v>0</v>
      </c>
      <c r="D1545" s="204" t="s">
        <v>2916</v>
      </c>
    </row>
    <row r="1546" spans="1:4" ht="15" x14ac:dyDescent="0.2">
      <c r="A1546" s="234">
        <v>2200033125086</v>
      </c>
      <c r="B1546" s="200" t="s">
        <v>568</v>
      </c>
      <c r="C1546" s="203">
        <v>0</v>
      </c>
      <c r="D1546" s="204" t="s">
        <v>2916</v>
      </c>
    </row>
    <row r="1547" spans="1:4" ht="15" x14ac:dyDescent="0.2">
      <c r="A1547" s="234">
        <v>2200033126311</v>
      </c>
      <c r="B1547" s="200" t="s">
        <v>568</v>
      </c>
      <c r="C1547" s="203">
        <v>0</v>
      </c>
      <c r="D1547" s="204" t="s">
        <v>2916</v>
      </c>
    </row>
    <row r="1548" spans="1:4" ht="15" x14ac:dyDescent="0.2">
      <c r="A1548" s="234">
        <v>2200033130004</v>
      </c>
      <c r="B1548" s="200" t="s">
        <v>568</v>
      </c>
      <c r="C1548" s="203">
        <v>0</v>
      </c>
      <c r="D1548" s="204" t="s">
        <v>2916</v>
      </c>
    </row>
    <row r="1549" spans="1:4" ht="15" x14ac:dyDescent="0.2">
      <c r="A1549" s="234">
        <v>9782747043182</v>
      </c>
      <c r="B1549" s="200" t="s">
        <v>568</v>
      </c>
      <c r="C1549" s="203">
        <v>0</v>
      </c>
      <c r="D1549" s="204" t="s">
        <v>2916</v>
      </c>
    </row>
    <row r="1550" spans="1:4" ht="15" x14ac:dyDescent="0.2">
      <c r="A1550" s="234">
        <v>2200033138611</v>
      </c>
      <c r="B1550" s="200" t="s">
        <v>568</v>
      </c>
      <c r="C1550" s="203">
        <v>0</v>
      </c>
      <c r="D1550" s="204" t="s">
        <v>2916</v>
      </c>
    </row>
    <row r="1551" spans="1:4" ht="15" x14ac:dyDescent="0.2">
      <c r="A1551" s="234">
        <v>2200033139847</v>
      </c>
      <c r="B1551" s="200" t="s">
        <v>568</v>
      </c>
      <c r="C1551" s="203">
        <v>0</v>
      </c>
      <c r="D1551" s="204" t="s">
        <v>2916</v>
      </c>
    </row>
    <row r="1552" spans="1:4" ht="15" x14ac:dyDescent="0.2">
      <c r="A1552" s="234">
        <v>2200033141079</v>
      </c>
      <c r="B1552" s="200" t="s">
        <v>568</v>
      </c>
      <c r="C1552" s="203">
        <v>0</v>
      </c>
      <c r="D1552" s="204" t="s">
        <v>2916</v>
      </c>
    </row>
    <row r="1553" spans="1:4" ht="15" x14ac:dyDescent="0.2">
      <c r="A1553" s="234">
        <v>2200033144766</v>
      </c>
      <c r="B1553" s="200" t="s">
        <v>568</v>
      </c>
      <c r="C1553" s="203">
        <v>0</v>
      </c>
      <c r="D1553" s="204" t="s">
        <v>2916</v>
      </c>
    </row>
    <row r="1554" spans="1:4" ht="15" x14ac:dyDescent="0.2">
      <c r="A1554" s="234">
        <v>9782747042956</v>
      </c>
      <c r="B1554" s="200" t="s">
        <v>568</v>
      </c>
      <c r="C1554" s="203">
        <v>1631</v>
      </c>
      <c r="D1554" s="204" t="s">
        <v>2919</v>
      </c>
    </row>
    <row r="1555" spans="1:4" ht="15" x14ac:dyDescent="0.2">
      <c r="A1555" s="234">
        <v>9782747040204</v>
      </c>
      <c r="B1555" s="200" t="s">
        <v>568</v>
      </c>
      <c r="C1555" s="203">
        <v>0</v>
      </c>
      <c r="D1555" s="204" t="s">
        <v>2917</v>
      </c>
    </row>
    <row r="1556" spans="1:4" ht="15" x14ac:dyDescent="0.2">
      <c r="A1556" s="234">
        <v>9782747040174</v>
      </c>
      <c r="B1556" s="200" t="s">
        <v>568</v>
      </c>
      <c r="C1556" s="203">
        <v>0</v>
      </c>
      <c r="D1556" s="204" t="s">
        <v>2917</v>
      </c>
    </row>
    <row r="1557" spans="1:4" ht="15" x14ac:dyDescent="0.2">
      <c r="A1557" s="234">
        <v>9782747040167</v>
      </c>
      <c r="B1557" s="200" t="s">
        <v>568</v>
      </c>
      <c r="C1557" s="203">
        <v>1383</v>
      </c>
      <c r="D1557" s="204" t="s">
        <v>2919</v>
      </c>
    </row>
    <row r="1558" spans="1:4" ht="15" x14ac:dyDescent="0.2">
      <c r="A1558" s="234">
        <v>9782747040150</v>
      </c>
      <c r="B1558" s="200" t="s">
        <v>568</v>
      </c>
      <c r="C1558" s="203">
        <v>0</v>
      </c>
      <c r="D1558" s="204" t="s">
        <v>2916</v>
      </c>
    </row>
    <row r="1559" spans="1:4" ht="15" x14ac:dyDescent="0.2">
      <c r="A1559" s="234">
        <v>9782747039932</v>
      </c>
      <c r="B1559" s="200" t="s">
        <v>568</v>
      </c>
      <c r="C1559" s="203">
        <v>1634</v>
      </c>
      <c r="D1559" s="204" t="s">
        <v>2919</v>
      </c>
    </row>
    <row r="1560" spans="1:4" ht="15" x14ac:dyDescent="0.2">
      <c r="A1560" s="234">
        <v>9782747039697</v>
      </c>
      <c r="B1560" s="200" t="s">
        <v>568</v>
      </c>
      <c r="C1560" s="203">
        <v>0</v>
      </c>
      <c r="D1560" s="204" t="s">
        <v>2916</v>
      </c>
    </row>
    <row r="1561" spans="1:4" ht="15" x14ac:dyDescent="0.2">
      <c r="A1561" s="234">
        <v>9782747039666</v>
      </c>
      <c r="B1561" s="200" t="s">
        <v>568</v>
      </c>
      <c r="C1561" s="203">
        <v>0</v>
      </c>
      <c r="D1561" s="204" t="s">
        <v>2916</v>
      </c>
    </row>
    <row r="1562" spans="1:4" ht="15" x14ac:dyDescent="0.2">
      <c r="A1562" s="234">
        <v>9782747039086</v>
      </c>
      <c r="B1562" s="200" t="s">
        <v>568</v>
      </c>
      <c r="C1562" s="203">
        <v>1377</v>
      </c>
      <c r="D1562" s="204" t="s">
        <v>2919</v>
      </c>
    </row>
    <row r="1563" spans="1:4" ht="15" x14ac:dyDescent="0.2">
      <c r="A1563" s="234">
        <v>9782747038591</v>
      </c>
      <c r="B1563" s="200" t="s">
        <v>568</v>
      </c>
      <c r="C1563" s="203">
        <v>0</v>
      </c>
      <c r="D1563" s="204" t="s">
        <v>2917</v>
      </c>
    </row>
    <row r="1564" spans="1:4" ht="15" x14ac:dyDescent="0.2">
      <c r="A1564" s="234">
        <v>9782747038416</v>
      </c>
      <c r="B1564" s="200" t="s">
        <v>568</v>
      </c>
      <c r="C1564" s="203">
        <v>1934</v>
      </c>
      <c r="D1564" s="204" t="s">
        <v>2919</v>
      </c>
    </row>
    <row r="1565" spans="1:4" ht="15" x14ac:dyDescent="0.2">
      <c r="A1565" s="234">
        <v>9782747036788</v>
      </c>
      <c r="B1565" s="200" t="s">
        <v>568</v>
      </c>
      <c r="C1565" s="203">
        <v>0</v>
      </c>
      <c r="D1565" s="204" t="s">
        <v>2916</v>
      </c>
    </row>
    <row r="1566" spans="1:4" ht="15" x14ac:dyDescent="0.2">
      <c r="A1566" s="234">
        <v>9782747036405</v>
      </c>
      <c r="B1566" s="200" t="s">
        <v>568</v>
      </c>
      <c r="C1566" s="203">
        <v>326</v>
      </c>
      <c r="D1566" s="204" t="s">
        <v>2921</v>
      </c>
    </row>
    <row r="1567" spans="1:4" ht="15" x14ac:dyDescent="0.2">
      <c r="A1567" s="234">
        <v>9782747035217</v>
      </c>
      <c r="B1567" s="200" t="s">
        <v>568</v>
      </c>
      <c r="C1567" s="203">
        <v>0</v>
      </c>
      <c r="D1567" s="204" t="s">
        <v>2916</v>
      </c>
    </row>
    <row r="1568" spans="1:4" ht="15" x14ac:dyDescent="0.2">
      <c r="A1568" s="234">
        <v>9782747034975</v>
      </c>
      <c r="B1568" s="200" t="s">
        <v>568</v>
      </c>
      <c r="C1568" s="203">
        <v>0</v>
      </c>
      <c r="D1568" s="204" t="s">
        <v>2916</v>
      </c>
    </row>
    <row r="1569" spans="1:4" ht="15" x14ac:dyDescent="0.2">
      <c r="A1569" s="234">
        <v>9782747034876</v>
      </c>
      <c r="B1569" s="200" t="s">
        <v>568</v>
      </c>
      <c r="C1569" s="203">
        <v>0</v>
      </c>
      <c r="D1569" s="204" t="s">
        <v>2916</v>
      </c>
    </row>
    <row r="1570" spans="1:4" ht="15" x14ac:dyDescent="0.2">
      <c r="A1570" s="234">
        <v>9782747034807</v>
      </c>
      <c r="B1570" s="200" t="s">
        <v>568</v>
      </c>
      <c r="C1570" s="203">
        <v>0</v>
      </c>
      <c r="D1570" s="204" t="s">
        <v>2916</v>
      </c>
    </row>
    <row r="1571" spans="1:4" ht="15" x14ac:dyDescent="0.2">
      <c r="A1571" s="234">
        <v>9782747034739</v>
      </c>
      <c r="B1571" s="200" t="s">
        <v>568</v>
      </c>
      <c r="C1571" s="203">
        <v>0</v>
      </c>
      <c r="D1571" s="204" t="s">
        <v>2917</v>
      </c>
    </row>
    <row r="1572" spans="1:4" ht="15" x14ac:dyDescent="0.2">
      <c r="A1572" s="234">
        <v>9782747033350</v>
      </c>
      <c r="B1572" s="200" t="s">
        <v>568</v>
      </c>
      <c r="C1572" s="203">
        <v>0</v>
      </c>
      <c r="D1572" s="204" t="s">
        <v>2916</v>
      </c>
    </row>
    <row r="1573" spans="1:4" ht="15" x14ac:dyDescent="0.2">
      <c r="A1573" s="234">
        <v>9782747032919</v>
      </c>
      <c r="B1573" s="200" t="s">
        <v>568</v>
      </c>
      <c r="C1573" s="203">
        <v>0</v>
      </c>
      <c r="D1573" s="204" t="s">
        <v>2916</v>
      </c>
    </row>
    <row r="1574" spans="1:4" ht="15" x14ac:dyDescent="0.2">
      <c r="A1574" s="234">
        <v>9782747032308</v>
      </c>
      <c r="B1574" s="200" t="s">
        <v>568</v>
      </c>
      <c r="C1574" s="203">
        <v>7247</v>
      </c>
      <c r="D1574" s="204" t="s">
        <v>571</v>
      </c>
    </row>
    <row r="1575" spans="1:4" ht="15" x14ac:dyDescent="0.2">
      <c r="A1575" s="234">
        <v>9791036317200</v>
      </c>
      <c r="B1575" s="200" t="s">
        <v>568</v>
      </c>
      <c r="C1575" s="203">
        <v>532</v>
      </c>
      <c r="D1575" s="204" t="s">
        <v>570</v>
      </c>
    </row>
    <row r="1576" spans="1:4" ht="15" x14ac:dyDescent="0.2">
      <c r="A1576" s="234">
        <v>9791036317170</v>
      </c>
      <c r="B1576" s="200" t="s">
        <v>568</v>
      </c>
      <c r="C1576" s="203">
        <v>275</v>
      </c>
      <c r="D1576" s="204" t="s">
        <v>570</v>
      </c>
    </row>
    <row r="1577" spans="1:4" ht="15" x14ac:dyDescent="0.2">
      <c r="A1577" s="234">
        <v>9782747029575</v>
      </c>
      <c r="B1577" s="200" t="s">
        <v>568</v>
      </c>
      <c r="C1577" s="203">
        <v>4512</v>
      </c>
      <c r="D1577" s="204" t="s">
        <v>2919</v>
      </c>
    </row>
    <row r="1578" spans="1:4" ht="15" x14ac:dyDescent="0.2">
      <c r="A1578" s="234">
        <v>9782747029384</v>
      </c>
      <c r="B1578" s="200" t="s">
        <v>568</v>
      </c>
      <c r="C1578" s="203">
        <v>1728</v>
      </c>
      <c r="D1578" s="204" t="s">
        <v>2919</v>
      </c>
    </row>
    <row r="1579" spans="1:4" ht="15" x14ac:dyDescent="0.2">
      <c r="A1579" s="234">
        <v>9791036317224</v>
      </c>
      <c r="B1579" s="200" t="s">
        <v>568</v>
      </c>
      <c r="C1579" s="203">
        <v>0</v>
      </c>
      <c r="D1579" s="204" t="s">
        <v>2916</v>
      </c>
    </row>
    <row r="1580" spans="1:4" ht="15" x14ac:dyDescent="0.2">
      <c r="A1580" s="234">
        <v>9791036317217</v>
      </c>
      <c r="B1580" s="200" t="s">
        <v>568</v>
      </c>
      <c r="C1580" s="203">
        <v>599</v>
      </c>
      <c r="D1580" s="204" t="s">
        <v>570</v>
      </c>
    </row>
    <row r="1581" spans="1:4" ht="15" x14ac:dyDescent="0.2">
      <c r="A1581" s="234">
        <v>9782747028776</v>
      </c>
      <c r="B1581" s="200" t="s">
        <v>568</v>
      </c>
      <c r="C1581" s="203">
        <v>0</v>
      </c>
      <c r="D1581" s="204" t="s">
        <v>2916</v>
      </c>
    </row>
    <row r="1582" spans="1:4" ht="15" x14ac:dyDescent="0.2">
      <c r="A1582" s="234">
        <v>9782747027854</v>
      </c>
      <c r="B1582" s="200" t="s">
        <v>568</v>
      </c>
      <c r="C1582" s="203">
        <v>2974</v>
      </c>
      <c r="D1582" s="204" t="s">
        <v>2919</v>
      </c>
    </row>
    <row r="1583" spans="1:4" ht="15" x14ac:dyDescent="0.2">
      <c r="A1583" s="234">
        <v>9782747027427</v>
      </c>
      <c r="B1583" s="200" t="s">
        <v>568</v>
      </c>
      <c r="C1583" s="203">
        <v>0</v>
      </c>
      <c r="D1583" s="204" t="s">
        <v>2916</v>
      </c>
    </row>
    <row r="1584" spans="1:4" ht="15" x14ac:dyDescent="0.2">
      <c r="A1584" s="234">
        <v>9782747026895</v>
      </c>
      <c r="B1584" s="200" t="s">
        <v>568</v>
      </c>
      <c r="C1584" s="203">
        <v>0</v>
      </c>
      <c r="D1584" s="204" t="s">
        <v>2916</v>
      </c>
    </row>
    <row r="1585" spans="1:4" ht="15" x14ac:dyDescent="0.2">
      <c r="A1585" s="234">
        <v>9782747026536</v>
      </c>
      <c r="B1585" s="200" t="s">
        <v>568</v>
      </c>
      <c r="C1585" s="203">
        <v>0</v>
      </c>
      <c r="D1585" s="204" t="s">
        <v>2916</v>
      </c>
    </row>
    <row r="1586" spans="1:4" ht="15" x14ac:dyDescent="0.2">
      <c r="A1586" s="234">
        <v>9782747026451</v>
      </c>
      <c r="B1586" s="200" t="s">
        <v>568</v>
      </c>
      <c r="C1586" s="203">
        <v>838</v>
      </c>
      <c r="D1586" s="204" t="s">
        <v>2921</v>
      </c>
    </row>
    <row r="1587" spans="1:4" ht="15" x14ac:dyDescent="0.2">
      <c r="A1587" s="234">
        <v>3760262411927</v>
      </c>
      <c r="B1587" s="200" t="s">
        <v>568</v>
      </c>
      <c r="C1587" s="203">
        <v>0</v>
      </c>
      <c r="D1587" s="204" t="s">
        <v>2917</v>
      </c>
    </row>
    <row r="1588" spans="1:4" ht="15" x14ac:dyDescent="0.2">
      <c r="A1588" s="234">
        <v>3760262411934</v>
      </c>
      <c r="B1588" s="200" t="s">
        <v>568</v>
      </c>
      <c r="C1588" s="203">
        <v>242</v>
      </c>
      <c r="D1588" s="204" t="s">
        <v>570</v>
      </c>
    </row>
    <row r="1589" spans="1:4" ht="15" x14ac:dyDescent="0.2">
      <c r="A1589" s="234">
        <v>3760262411941</v>
      </c>
      <c r="B1589" s="200" t="s">
        <v>568</v>
      </c>
      <c r="C1589" s="203">
        <v>154</v>
      </c>
      <c r="D1589" s="204" t="s">
        <v>570</v>
      </c>
    </row>
    <row r="1590" spans="1:4" ht="15" x14ac:dyDescent="0.2">
      <c r="A1590" s="234">
        <v>9782747044592</v>
      </c>
      <c r="B1590" s="200" t="s">
        <v>568</v>
      </c>
      <c r="C1590" s="203">
        <v>0</v>
      </c>
      <c r="D1590" s="204" t="s">
        <v>2916</v>
      </c>
    </row>
    <row r="1591" spans="1:4" ht="15" x14ac:dyDescent="0.2">
      <c r="A1591" s="234">
        <v>9782747044905</v>
      </c>
      <c r="B1591" s="200" t="s">
        <v>568</v>
      </c>
      <c r="C1591" s="203">
        <v>5566</v>
      </c>
      <c r="D1591" s="204" t="s">
        <v>571</v>
      </c>
    </row>
    <row r="1592" spans="1:4" ht="15" x14ac:dyDescent="0.2">
      <c r="A1592" s="234">
        <v>9782747046237</v>
      </c>
      <c r="B1592" s="200" t="s">
        <v>568</v>
      </c>
      <c r="C1592" s="203">
        <v>4178</v>
      </c>
      <c r="D1592" s="204" t="s">
        <v>571</v>
      </c>
    </row>
    <row r="1593" spans="1:4" ht="15" x14ac:dyDescent="0.2">
      <c r="A1593" s="234">
        <v>9782747049603</v>
      </c>
      <c r="B1593" s="200" t="s">
        <v>568</v>
      </c>
      <c r="C1593" s="203">
        <v>265</v>
      </c>
      <c r="D1593" s="204" t="s">
        <v>570</v>
      </c>
    </row>
    <row r="1594" spans="1:4" ht="15" x14ac:dyDescent="0.2">
      <c r="A1594" s="234">
        <v>9782747049689</v>
      </c>
      <c r="B1594" s="200" t="s">
        <v>568</v>
      </c>
      <c r="C1594" s="203">
        <v>0</v>
      </c>
      <c r="D1594" s="204" t="s">
        <v>2916</v>
      </c>
    </row>
    <row r="1595" spans="1:4" ht="15" x14ac:dyDescent="0.2">
      <c r="A1595" s="234">
        <v>9782747036207</v>
      </c>
      <c r="B1595" s="200" t="s">
        <v>568</v>
      </c>
      <c r="C1595" s="203">
        <v>0</v>
      </c>
      <c r="D1595" s="204" t="s">
        <v>2916</v>
      </c>
    </row>
    <row r="1596" spans="1:4" ht="15" x14ac:dyDescent="0.2">
      <c r="A1596" s="234">
        <v>9782747049597</v>
      </c>
      <c r="B1596" s="200" t="s">
        <v>568</v>
      </c>
      <c r="C1596" s="203">
        <v>6193</v>
      </c>
      <c r="D1596" s="204" t="s">
        <v>571</v>
      </c>
    </row>
    <row r="1597" spans="1:4" ht="15" x14ac:dyDescent="0.2">
      <c r="A1597" s="234">
        <v>9782747050388</v>
      </c>
      <c r="B1597" s="200" t="s">
        <v>568</v>
      </c>
      <c r="C1597" s="203">
        <v>0</v>
      </c>
      <c r="D1597" s="204" t="s">
        <v>2916</v>
      </c>
    </row>
    <row r="1598" spans="1:4" ht="15" x14ac:dyDescent="0.2">
      <c r="A1598" s="234">
        <v>9782747049634</v>
      </c>
      <c r="B1598" s="200" t="s">
        <v>568</v>
      </c>
      <c r="C1598" s="203">
        <v>5711</v>
      </c>
      <c r="D1598" s="204" t="s">
        <v>571</v>
      </c>
    </row>
    <row r="1599" spans="1:4" ht="15" x14ac:dyDescent="0.2">
      <c r="A1599" s="234">
        <v>9782747049627</v>
      </c>
      <c r="B1599" s="200" t="s">
        <v>568</v>
      </c>
      <c r="C1599" s="203">
        <v>8740</v>
      </c>
      <c r="D1599" s="204" t="s">
        <v>571</v>
      </c>
    </row>
    <row r="1600" spans="1:4" ht="15" x14ac:dyDescent="0.2">
      <c r="A1600" s="234">
        <v>9782747047128</v>
      </c>
      <c r="B1600" s="200" t="s">
        <v>568</v>
      </c>
      <c r="C1600" s="203">
        <v>0</v>
      </c>
      <c r="D1600" s="204" t="s">
        <v>2916</v>
      </c>
    </row>
    <row r="1601" spans="1:4" ht="15" x14ac:dyDescent="0.2">
      <c r="A1601" s="234">
        <v>9782747032469</v>
      </c>
      <c r="B1601" s="200" t="s">
        <v>568</v>
      </c>
      <c r="C1601" s="203">
        <v>6969</v>
      </c>
      <c r="D1601" s="204" t="s">
        <v>571</v>
      </c>
    </row>
    <row r="1602" spans="1:4" ht="15" x14ac:dyDescent="0.2">
      <c r="A1602" s="234">
        <v>9791036358494</v>
      </c>
      <c r="B1602" s="200" t="s">
        <v>568</v>
      </c>
      <c r="C1602" s="203">
        <v>0</v>
      </c>
      <c r="D1602" s="204" t="s">
        <v>2917</v>
      </c>
    </row>
    <row r="1603" spans="1:4" ht="15" x14ac:dyDescent="0.2">
      <c r="A1603" s="234">
        <v>9791036328961</v>
      </c>
      <c r="B1603" s="200" t="s">
        <v>568</v>
      </c>
      <c r="C1603" s="203">
        <v>0</v>
      </c>
      <c r="D1603" s="204" t="s">
        <v>2916</v>
      </c>
    </row>
    <row r="1604" spans="1:4" ht="15" x14ac:dyDescent="0.2">
      <c r="A1604" s="234">
        <v>9782747024693</v>
      </c>
      <c r="B1604" s="200" t="s">
        <v>568</v>
      </c>
      <c r="C1604" s="203">
        <v>998</v>
      </c>
      <c r="D1604" s="204" t="s">
        <v>2921</v>
      </c>
    </row>
    <row r="1605" spans="1:4" ht="15" x14ac:dyDescent="0.2">
      <c r="A1605" s="234">
        <v>9791036329647</v>
      </c>
      <c r="B1605" s="200" t="s">
        <v>568</v>
      </c>
      <c r="C1605" s="203">
        <v>2623</v>
      </c>
      <c r="D1605" s="204" t="s">
        <v>571</v>
      </c>
    </row>
    <row r="1606" spans="1:4" ht="15" x14ac:dyDescent="0.2">
      <c r="A1606" s="234">
        <v>9782747020534</v>
      </c>
      <c r="B1606" s="200" t="s">
        <v>568</v>
      </c>
      <c r="C1606" s="203">
        <v>0</v>
      </c>
      <c r="D1606" s="204" t="s">
        <v>2916</v>
      </c>
    </row>
    <row r="1607" spans="1:4" ht="15" x14ac:dyDescent="0.2">
      <c r="A1607" s="234">
        <v>9782747019828</v>
      </c>
      <c r="B1607" s="200" t="s">
        <v>568</v>
      </c>
      <c r="C1607" s="203">
        <v>0</v>
      </c>
      <c r="D1607" s="204" t="s">
        <v>2917</v>
      </c>
    </row>
    <row r="1608" spans="1:4" ht="15" x14ac:dyDescent="0.2">
      <c r="A1608" s="234">
        <v>9782747019262</v>
      </c>
      <c r="B1608" s="200" t="s">
        <v>568</v>
      </c>
      <c r="C1608" s="203">
        <v>9906</v>
      </c>
      <c r="D1608" s="204" t="s">
        <v>2919</v>
      </c>
    </row>
    <row r="1609" spans="1:4" ht="15" x14ac:dyDescent="0.2">
      <c r="A1609" s="234">
        <v>9791036317248</v>
      </c>
      <c r="B1609" s="200" t="s">
        <v>568</v>
      </c>
      <c r="C1609" s="203">
        <v>1168</v>
      </c>
      <c r="D1609" s="204" t="s">
        <v>571</v>
      </c>
    </row>
    <row r="1610" spans="1:4" ht="15" x14ac:dyDescent="0.2">
      <c r="A1610" s="234">
        <v>9791036317279</v>
      </c>
      <c r="B1610" s="200" t="s">
        <v>568</v>
      </c>
      <c r="C1610" s="203">
        <v>1323</v>
      </c>
      <c r="D1610" s="204" t="s">
        <v>571</v>
      </c>
    </row>
    <row r="1611" spans="1:4" ht="15" x14ac:dyDescent="0.2">
      <c r="A1611" s="234">
        <v>9791036317231</v>
      </c>
      <c r="B1611" s="200" t="s">
        <v>568</v>
      </c>
      <c r="C1611" s="203">
        <v>1000</v>
      </c>
      <c r="D1611" s="204" t="s">
        <v>571</v>
      </c>
    </row>
    <row r="1612" spans="1:4" ht="15" x14ac:dyDescent="0.2">
      <c r="A1612" s="234">
        <v>9791036317255</v>
      </c>
      <c r="B1612" s="200" t="s">
        <v>568</v>
      </c>
      <c r="C1612" s="203">
        <v>572</v>
      </c>
      <c r="D1612" s="204" t="s">
        <v>570</v>
      </c>
    </row>
    <row r="1613" spans="1:4" ht="15" x14ac:dyDescent="0.2">
      <c r="A1613" s="234">
        <v>9791036317286</v>
      </c>
      <c r="B1613" s="200" t="s">
        <v>568</v>
      </c>
      <c r="C1613" s="203">
        <v>0</v>
      </c>
      <c r="D1613" s="204" t="s">
        <v>2916</v>
      </c>
    </row>
    <row r="1614" spans="1:4" ht="15" x14ac:dyDescent="0.2">
      <c r="A1614" s="234">
        <v>9791036317309</v>
      </c>
      <c r="B1614" s="200" t="s">
        <v>568</v>
      </c>
      <c r="C1614" s="203">
        <v>0</v>
      </c>
      <c r="D1614" s="204" t="s">
        <v>2915</v>
      </c>
    </row>
    <row r="1615" spans="1:4" ht="15" x14ac:dyDescent="0.2">
      <c r="A1615" s="234">
        <v>9782747017770</v>
      </c>
      <c r="B1615" s="200" t="s">
        <v>568</v>
      </c>
      <c r="C1615" s="203">
        <v>3071</v>
      </c>
      <c r="D1615" s="204" t="s">
        <v>2919</v>
      </c>
    </row>
    <row r="1616" spans="1:4" ht="15" x14ac:dyDescent="0.2">
      <c r="A1616" s="234">
        <v>9791036309397</v>
      </c>
      <c r="B1616" s="200" t="s">
        <v>568</v>
      </c>
      <c r="C1616" s="203">
        <v>0</v>
      </c>
      <c r="D1616" s="204" t="s">
        <v>2916</v>
      </c>
    </row>
    <row r="1617" spans="1:4" ht="15" x14ac:dyDescent="0.2">
      <c r="A1617" s="234">
        <v>9791027603985</v>
      </c>
      <c r="B1617" s="200" t="s">
        <v>568</v>
      </c>
      <c r="C1617" s="203">
        <v>0</v>
      </c>
      <c r="D1617" s="204" t="s">
        <v>2916</v>
      </c>
    </row>
    <row r="1618" spans="1:4" ht="15" x14ac:dyDescent="0.2">
      <c r="A1618" s="234">
        <v>9791036302893</v>
      </c>
      <c r="B1618" s="200" t="s">
        <v>568</v>
      </c>
      <c r="C1618" s="203">
        <v>0</v>
      </c>
      <c r="D1618" s="204" t="s">
        <v>2917</v>
      </c>
    </row>
    <row r="1619" spans="1:4" ht="15" x14ac:dyDescent="0.2">
      <c r="A1619" s="234">
        <v>9791036302909</v>
      </c>
      <c r="B1619" s="200" t="s">
        <v>568</v>
      </c>
      <c r="C1619" s="203">
        <v>1109</v>
      </c>
      <c r="D1619" s="204" t="s">
        <v>571</v>
      </c>
    </row>
    <row r="1620" spans="1:4" ht="15" x14ac:dyDescent="0.2">
      <c r="A1620" s="234">
        <v>9791036302923</v>
      </c>
      <c r="B1620" s="200" t="s">
        <v>568</v>
      </c>
      <c r="C1620" s="203">
        <v>1573</v>
      </c>
      <c r="D1620" s="204" t="s">
        <v>571</v>
      </c>
    </row>
    <row r="1621" spans="1:4" ht="15" x14ac:dyDescent="0.2">
      <c r="A1621" s="234">
        <v>9791036302930</v>
      </c>
      <c r="B1621" s="200" t="s">
        <v>568</v>
      </c>
      <c r="C1621" s="203">
        <v>0</v>
      </c>
      <c r="D1621" s="204" t="s">
        <v>2916</v>
      </c>
    </row>
    <row r="1622" spans="1:4" ht="15" x14ac:dyDescent="0.2">
      <c r="A1622" s="234">
        <v>9791036302954</v>
      </c>
      <c r="B1622" s="200" t="s">
        <v>568</v>
      </c>
      <c r="C1622" s="203">
        <v>0</v>
      </c>
      <c r="D1622" s="204" t="s">
        <v>2916</v>
      </c>
    </row>
    <row r="1623" spans="1:4" ht="15" x14ac:dyDescent="0.2">
      <c r="A1623" s="234">
        <v>9791036302961</v>
      </c>
      <c r="B1623" s="200" t="s">
        <v>568</v>
      </c>
      <c r="C1623" s="203">
        <v>293</v>
      </c>
      <c r="D1623" s="204" t="s">
        <v>570</v>
      </c>
    </row>
    <row r="1624" spans="1:4" ht="15" x14ac:dyDescent="0.2">
      <c r="A1624" s="234">
        <v>9791036302992</v>
      </c>
      <c r="B1624" s="200" t="s">
        <v>568</v>
      </c>
      <c r="C1624" s="203">
        <v>260</v>
      </c>
      <c r="D1624" s="204" t="s">
        <v>570</v>
      </c>
    </row>
    <row r="1625" spans="1:4" ht="15" x14ac:dyDescent="0.2">
      <c r="A1625" s="234">
        <v>9782747030694</v>
      </c>
      <c r="B1625" s="200" t="s">
        <v>568</v>
      </c>
      <c r="C1625" s="203">
        <v>4474</v>
      </c>
      <c r="D1625" s="204" t="s">
        <v>571</v>
      </c>
    </row>
    <row r="1626" spans="1:4" ht="15" x14ac:dyDescent="0.2">
      <c r="A1626" s="234">
        <v>9782747035415</v>
      </c>
      <c r="B1626" s="200" t="s">
        <v>568</v>
      </c>
      <c r="C1626" s="203">
        <v>13711</v>
      </c>
      <c r="D1626" s="204" t="s">
        <v>573</v>
      </c>
    </row>
    <row r="1627" spans="1:4" ht="15" x14ac:dyDescent="0.2">
      <c r="A1627" s="234">
        <v>9782747036337</v>
      </c>
      <c r="B1627" s="200" t="s">
        <v>568</v>
      </c>
      <c r="C1627" s="203">
        <v>0</v>
      </c>
      <c r="D1627" s="204" t="s">
        <v>2916</v>
      </c>
    </row>
    <row r="1628" spans="1:4" ht="15" x14ac:dyDescent="0.2">
      <c r="A1628" s="234">
        <v>9782745953025</v>
      </c>
      <c r="B1628" s="200" t="s">
        <v>568</v>
      </c>
      <c r="C1628" s="203">
        <v>0</v>
      </c>
      <c r="D1628" s="204" t="s">
        <v>2916</v>
      </c>
    </row>
    <row r="1629" spans="1:4" ht="15" x14ac:dyDescent="0.2">
      <c r="A1629" s="234">
        <v>9782747037808</v>
      </c>
      <c r="B1629" s="200" t="s">
        <v>568</v>
      </c>
      <c r="C1629" s="203">
        <v>15234</v>
      </c>
      <c r="D1629" s="204" t="s">
        <v>2922</v>
      </c>
    </row>
    <row r="1630" spans="1:4" ht="15" x14ac:dyDescent="0.2">
      <c r="A1630" s="234">
        <v>9782747037815</v>
      </c>
      <c r="B1630" s="200" t="s">
        <v>568</v>
      </c>
      <c r="C1630" s="203">
        <v>11378</v>
      </c>
      <c r="D1630" s="204" t="s">
        <v>2922</v>
      </c>
    </row>
    <row r="1631" spans="1:4" ht="15" x14ac:dyDescent="0.2">
      <c r="A1631" s="234">
        <v>9782747037792</v>
      </c>
      <c r="B1631" s="200" t="s">
        <v>568</v>
      </c>
      <c r="C1631" s="203">
        <v>10628</v>
      </c>
      <c r="D1631" s="204" t="s">
        <v>2922</v>
      </c>
    </row>
    <row r="1632" spans="1:4" ht="15" x14ac:dyDescent="0.2">
      <c r="A1632" s="234">
        <v>9782747037822</v>
      </c>
      <c r="B1632" s="200" t="s">
        <v>568</v>
      </c>
      <c r="C1632" s="203">
        <v>10663</v>
      </c>
      <c r="D1632" s="204" t="s">
        <v>2922</v>
      </c>
    </row>
    <row r="1633" spans="1:4" ht="15" x14ac:dyDescent="0.2">
      <c r="A1633" s="234">
        <v>9782747037839</v>
      </c>
      <c r="B1633" s="200" t="s">
        <v>568</v>
      </c>
      <c r="C1633" s="203">
        <v>7221</v>
      </c>
      <c r="D1633" s="204" t="s">
        <v>2919</v>
      </c>
    </row>
    <row r="1634" spans="1:4" ht="15" x14ac:dyDescent="0.2">
      <c r="A1634" s="234">
        <v>9782747037648</v>
      </c>
      <c r="B1634" s="200" t="s">
        <v>568</v>
      </c>
      <c r="C1634" s="203">
        <v>10861</v>
      </c>
      <c r="D1634" s="204" t="s">
        <v>2922</v>
      </c>
    </row>
    <row r="1635" spans="1:4" ht="15" x14ac:dyDescent="0.2">
      <c r="A1635" s="234">
        <v>9782747037686</v>
      </c>
      <c r="B1635" s="200" t="s">
        <v>568</v>
      </c>
      <c r="C1635" s="203">
        <v>24549</v>
      </c>
      <c r="D1635" s="204" t="s">
        <v>2922</v>
      </c>
    </row>
    <row r="1636" spans="1:4" ht="15" x14ac:dyDescent="0.2">
      <c r="A1636" s="234">
        <v>9782747037723</v>
      </c>
      <c r="B1636" s="200" t="s">
        <v>568</v>
      </c>
      <c r="C1636" s="203">
        <v>23418</v>
      </c>
      <c r="D1636" s="204" t="s">
        <v>2922</v>
      </c>
    </row>
    <row r="1637" spans="1:4" ht="15" x14ac:dyDescent="0.2">
      <c r="A1637" s="234">
        <v>9782747037730</v>
      </c>
      <c r="B1637" s="200" t="s">
        <v>568</v>
      </c>
      <c r="C1637" s="203">
        <v>22176</v>
      </c>
      <c r="D1637" s="204" t="s">
        <v>2922</v>
      </c>
    </row>
    <row r="1638" spans="1:4" ht="15" x14ac:dyDescent="0.2">
      <c r="A1638" s="234">
        <v>9782747039048</v>
      </c>
      <c r="B1638" s="200" t="s">
        <v>568</v>
      </c>
      <c r="C1638" s="203">
        <v>20584</v>
      </c>
      <c r="D1638" s="204" t="s">
        <v>573</v>
      </c>
    </row>
    <row r="1639" spans="1:4" ht="15" x14ac:dyDescent="0.2">
      <c r="A1639" s="234">
        <v>9782747039055</v>
      </c>
      <c r="B1639" s="200" t="s">
        <v>568</v>
      </c>
      <c r="C1639" s="203">
        <v>0</v>
      </c>
      <c r="D1639" s="204" t="s">
        <v>2916</v>
      </c>
    </row>
    <row r="1640" spans="1:4" ht="15" x14ac:dyDescent="0.2">
      <c r="A1640" s="234">
        <v>9782747039079</v>
      </c>
      <c r="B1640" s="200" t="s">
        <v>568</v>
      </c>
      <c r="C1640" s="203">
        <v>7205</v>
      </c>
      <c r="D1640" s="204" t="s">
        <v>571</v>
      </c>
    </row>
    <row r="1641" spans="1:4" ht="15" x14ac:dyDescent="0.2">
      <c r="A1641" s="234">
        <v>9782747039796</v>
      </c>
      <c r="B1641" s="200" t="s">
        <v>568</v>
      </c>
      <c r="C1641" s="203">
        <v>14636</v>
      </c>
      <c r="D1641" s="204" t="s">
        <v>573</v>
      </c>
    </row>
    <row r="1642" spans="1:4" ht="15" x14ac:dyDescent="0.2">
      <c r="A1642" s="234">
        <v>9782747044622</v>
      </c>
      <c r="B1642" s="200" t="s">
        <v>568</v>
      </c>
      <c r="C1642" s="203">
        <v>9961</v>
      </c>
      <c r="D1642" s="204" t="s">
        <v>571</v>
      </c>
    </row>
    <row r="1643" spans="1:4" ht="15" x14ac:dyDescent="0.2">
      <c r="A1643" s="234">
        <v>9782747044639</v>
      </c>
      <c r="B1643" s="200" t="s">
        <v>568</v>
      </c>
      <c r="C1643" s="203">
        <v>5979</v>
      </c>
      <c r="D1643" s="204" t="s">
        <v>571</v>
      </c>
    </row>
    <row r="1644" spans="1:4" ht="15" x14ac:dyDescent="0.2">
      <c r="A1644" s="234">
        <v>9782745957481</v>
      </c>
      <c r="B1644" s="200" t="s">
        <v>568</v>
      </c>
      <c r="C1644" s="203">
        <v>0</v>
      </c>
      <c r="D1644" s="204" t="s">
        <v>2915</v>
      </c>
    </row>
    <row r="1645" spans="1:4" ht="15" x14ac:dyDescent="0.2">
      <c r="A1645" s="234">
        <v>9791036358555</v>
      </c>
      <c r="B1645" s="200" t="s">
        <v>568</v>
      </c>
      <c r="C1645" s="203">
        <v>0</v>
      </c>
      <c r="D1645" s="204" t="s">
        <v>2917</v>
      </c>
    </row>
    <row r="1646" spans="1:4" ht="15" x14ac:dyDescent="0.2">
      <c r="A1646" s="234">
        <v>9791036358562</v>
      </c>
      <c r="B1646" s="200" t="s">
        <v>568</v>
      </c>
      <c r="C1646" s="203">
        <v>1476</v>
      </c>
      <c r="D1646" s="204" t="s">
        <v>571</v>
      </c>
    </row>
    <row r="1647" spans="1:4" ht="15" x14ac:dyDescent="0.2">
      <c r="A1647" s="234">
        <v>9791036358579</v>
      </c>
      <c r="B1647" s="200" t="s">
        <v>568</v>
      </c>
      <c r="C1647" s="203">
        <v>0</v>
      </c>
      <c r="D1647" s="204" t="s">
        <v>2917</v>
      </c>
    </row>
    <row r="1648" spans="1:4" ht="15" x14ac:dyDescent="0.2">
      <c r="A1648" s="234">
        <v>9791036358586</v>
      </c>
      <c r="B1648" s="200" t="s">
        <v>568</v>
      </c>
      <c r="C1648" s="203">
        <v>0</v>
      </c>
      <c r="D1648" s="204" t="s">
        <v>2917</v>
      </c>
    </row>
    <row r="1649" spans="1:4" ht="15" x14ac:dyDescent="0.2">
      <c r="A1649" s="234">
        <v>9782227494695</v>
      </c>
      <c r="B1649" s="200" t="s">
        <v>568</v>
      </c>
      <c r="C1649" s="203">
        <v>185</v>
      </c>
      <c r="D1649" s="204" t="s">
        <v>570</v>
      </c>
    </row>
    <row r="1650" spans="1:4" ht="15" x14ac:dyDescent="0.2">
      <c r="A1650" s="234">
        <v>9782227494701</v>
      </c>
      <c r="B1650" s="200" t="s">
        <v>568</v>
      </c>
      <c r="C1650" s="203">
        <v>138</v>
      </c>
      <c r="D1650" s="204" t="s">
        <v>570</v>
      </c>
    </row>
    <row r="1651" spans="1:4" ht="15" x14ac:dyDescent="0.2">
      <c r="A1651" s="234">
        <v>9782227501874</v>
      </c>
      <c r="B1651" s="200" t="s">
        <v>568</v>
      </c>
      <c r="C1651" s="203">
        <v>1930</v>
      </c>
      <c r="D1651" s="204" t="s">
        <v>571</v>
      </c>
    </row>
    <row r="1652" spans="1:4" ht="15" x14ac:dyDescent="0.2">
      <c r="A1652" s="234">
        <v>9791036365997</v>
      </c>
      <c r="B1652" s="200" t="s">
        <v>568</v>
      </c>
      <c r="C1652" s="203">
        <v>0</v>
      </c>
      <c r="D1652" s="204" t="s">
        <v>2917</v>
      </c>
    </row>
    <row r="1653" spans="1:4" ht="15" x14ac:dyDescent="0.2">
      <c r="A1653" s="234">
        <v>9782747013055</v>
      </c>
      <c r="B1653" s="200" t="s">
        <v>568</v>
      </c>
      <c r="C1653" s="203">
        <v>463</v>
      </c>
      <c r="D1653" s="204" t="s">
        <v>2921</v>
      </c>
    </row>
    <row r="1654" spans="1:4" ht="15" x14ac:dyDescent="0.2">
      <c r="A1654" s="234">
        <v>9782747012645</v>
      </c>
      <c r="B1654" s="200" t="s">
        <v>568</v>
      </c>
      <c r="C1654" s="203">
        <v>0</v>
      </c>
      <c r="D1654" s="204" t="s">
        <v>2916</v>
      </c>
    </row>
    <row r="1655" spans="1:4" ht="15" x14ac:dyDescent="0.2">
      <c r="A1655" s="234">
        <v>9791036346644</v>
      </c>
      <c r="B1655" s="200" t="s">
        <v>568</v>
      </c>
      <c r="C1655" s="203">
        <v>2346</v>
      </c>
      <c r="D1655" s="204" t="s">
        <v>571</v>
      </c>
    </row>
    <row r="1656" spans="1:4" ht="15" x14ac:dyDescent="0.2">
      <c r="A1656" s="234">
        <v>9791036346651</v>
      </c>
      <c r="B1656" s="200" t="s">
        <v>568</v>
      </c>
      <c r="C1656" s="203">
        <v>705</v>
      </c>
      <c r="D1656" s="204" t="s">
        <v>570</v>
      </c>
    </row>
    <row r="1657" spans="1:4" ht="15" x14ac:dyDescent="0.2">
      <c r="A1657" s="234">
        <v>9782747080996</v>
      </c>
      <c r="B1657" s="200" t="s">
        <v>568</v>
      </c>
      <c r="C1657" s="203">
        <v>1712</v>
      </c>
      <c r="D1657" s="204" t="s">
        <v>571</v>
      </c>
    </row>
    <row r="1658" spans="1:4" ht="15" x14ac:dyDescent="0.2">
      <c r="A1658" s="234">
        <v>9782747080989</v>
      </c>
      <c r="B1658" s="200" t="s">
        <v>568</v>
      </c>
      <c r="C1658" s="203">
        <v>0</v>
      </c>
      <c r="D1658" s="204" t="s">
        <v>2915</v>
      </c>
    </row>
    <row r="1659" spans="1:4" ht="15" x14ac:dyDescent="0.2">
      <c r="A1659" s="234">
        <v>9782747080972</v>
      </c>
      <c r="B1659" s="200" t="s">
        <v>568</v>
      </c>
      <c r="C1659" s="203">
        <v>0</v>
      </c>
      <c r="D1659" s="204" t="s">
        <v>2916</v>
      </c>
    </row>
    <row r="1660" spans="1:4" ht="15" x14ac:dyDescent="0.2">
      <c r="A1660" s="234">
        <v>9782747081030</v>
      </c>
      <c r="B1660" s="200" t="s">
        <v>568</v>
      </c>
      <c r="C1660" s="203">
        <v>695</v>
      </c>
      <c r="D1660" s="204" t="s">
        <v>570</v>
      </c>
    </row>
    <row r="1661" spans="1:4" ht="15" x14ac:dyDescent="0.2">
      <c r="A1661" s="234">
        <v>9782747081016</v>
      </c>
      <c r="B1661" s="200" t="s">
        <v>568</v>
      </c>
      <c r="C1661" s="203">
        <v>602</v>
      </c>
      <c r="D1661" s="204" t="s">
        <v>570</v>
      </c>
    </row>
    <row r="1662" spans="1:4" ht="15" x14ac:dyDescent="0.2">
      <c r="A1662" s="234">
        <v>9782747081092</v>
      </c>
      <c r="B1662" s="200" t="s">
        <v>568</v>
      </c>
      <c r="C1662" s="203">
        <v>0</v>
      </c>
      <c r="D1662" s="204" t="s">
        <v>2916</v>
      </c>
    </row>
    <row r="1663" spans="1:4" ht="15" x14ac:dyDescent="0.2">
      <c r="A1663" s="234">
        <v>9782747081078</v>
      </c>
      <c r="B1663" s="200" t="s">
        <v>568</v>
      </c>
      <c r="C1663" s="203">
        <v>0</v>
      </c>
      <c r="D1663" s="204" t="s">
        <v>2916</v>
      </c>
    </row>
    <row r="1664" spans="1:4" ht="15" x14ac:dyDescent="0.2">
      <c r="A1664" s="234">
        <v>9782747081061</v>
      </c>
      <c r="B1664" s="200" t="s">
        <v>568</v>
      </c>
      <c r="C1664" s="203">
        <v>0</v>
      </c>
      <c r="D1664" s="204" t="s">
        <v>2916</v>
      </c>
    </row>
    <row r="1665" spans="1:4" ht="15" x14ac:dyDescent="0.2">
      <c r="A1665" s="234">
        <v>9782747081054</v>
      </c>
      <c r="B1665" s="200" t="s">
        <v>568</v>
      </c>
      <c r="C1665" s="203">
        <v>0</v>
      </c>
      <c r="D1665" s="204" t="s">
        <v>2916</v>
      </c>
    </row>
    <row r="1666" spans="1:4" ht="15" x14ac:dyDescent="0.2">
      <c r="A1666" s="234">
        <v>9782227499508</v>
      </c>
      <c r="B1666" s="200" t="s">
        <v>568</v>
      </c>
      <c r="C1666" s="203">
        <v>0</v>
      </c>
      <c r="D1666" s="204" t="s">
        <v>2916</v>
      </c>
    </row>
    <row r="1667" spans="1:4" ht="15" x14ac:dyDescent="0.2">
      <c r="A1667" s="234">
        <v>9782227499669</v>
      </c>
      <c r="B1667" s="200" t="s">
        <v>568</v>
      </c>
      <c r="C1667" s="203">
        <v>122</v>
      </c>
      <c r="D1667" s="204" t="s">
        <v>570</v>
      </c>
    </row>
    <row r="1668" spans="1:4" ht="15" x14ac:dyDescent="0.2">
      <c r="A1668" s="234">
        <v>9791027610099</v>
      </c>
      <c r="B1668" s="200" t="s">
        <v>568</v>
      </c>
      <c r="C1668" s="203">
        <v>3260</v>
      </c>
      <c r="D1668" s="204" t="s">
        <v>571</v>
      </c>
    </row>
    <row r="1669" spans="1:4" ht="15" x14ac:dyDescent="0.2">
      <c r="A1669" s="234">
        <v>9791027610105</v>
      </c>
      <c r="B1669" s="200" t="s">
        <v>568</v>
      </c>
      <c r="C1669" s="203">
        <v>2284</v>
      </c>
      <c r="D1669" s="204" t="s">
        <v>571</v>
      </c>
    </row>
    <row r="1670" spans="1:4" ht="15" x14ac:dyDescent="0.2">
      <c r="A1670" s="234">
        <v>9791036329135</v>
      </c>
      <c r="B1670" s="200" t="s">
        <v>568</v>
      </c>
      <c r="C1670" s="203">
        <v>0</v>
      </c>
      <c r="D1670" s="204" t="s">
        <v>2917</v>
      </c>
    </row>
    <row r="1671" spans="1:4" ht="15" x14ac:dyDescent="0.2">
      <c r="A1671" s="234">
        <v>9791036330094</v>
      </c>
      <c r="B1671" s="200" t="s">
        <v>568</v>
      </c>
      <c r="C1671" s="203">
        <v>478</v>
      </c>
      <c r="D1671" s="204" t="s">
        <v>570</v>
      </c>
    </row>
    <row r="1672" spans="1:4" ht="15" x14ac:dyDescent="0.2">
      <c r="A1672" s="234">
        <v>9791036330100</v>
      </c>
      <c r="B1672" s="200" t="s">
        <v>568</v>
      </c>
      <c r="C1672" s="203">
        <v>0</v>
      </c>
      <c r="D1672" s="204" t="s">
        <v>2916</v>
      </c>
    </row>
    <row r="1673" spans="1:4" ht="15" x14ac:dyDescent="0.2">
      <c r="A1673" s="234">
        <v>9791036330117</v>
      </c>
      <c r="B1673" s="200" t="s">
        <v>568</v>
      </c>
      <c r="C1673" s="203">
        <v>1163</v>
      </c>
      <c r="D1673" s="204" t="s">
        <v>571</v>
      </c>
    </row>
    <row r="1674" spans="1:4" ht="15" x14ac:dyDescent="0.2">
      <c r="A1674" s="234">
        <v>9791027606924</v>
      </c>
      <c r="B1674" s="200" t="s">
        <v>568</v>
      </c>
      <c r="C1674" s="203">
        <v>0</v>
      </c>
      <c r="D1674" s="204" t="s">
        <v>2917</v>
      </c>
    </row>
    <row r="1675" spans="1:4" ht="15" x14ac:dyDescent="0.2">
      <c r="A1675" s="234">
        <v>9791027606931</v>
      </c>
      <c r="B1675" s="200" t="s">
        <v>568</v>
      </c>
      <c r="C1675" s="203">
        <v>0</v>
      </c>
      <c r="D1675" s="204" t="s">
        <v>2917</v>
      </c>
    </row>
    <row r="1676" spans="1:4" ht="15" x14ac:dyDescent="0.2">
      <c r="A1676" s="234">
        <v>9782747088855</v>
      </c>
      <c r="B1676" s="200" t="s">
        <v>568</v>
      </c>
      <c r="C1676" s="203">
        <v>0</v>
      </c>
      <c r="D1676" s="204" t="s">
        <v>2916</v>
      </c>
    </row>
    <row r="1677" spans="1:4" ht="15" x14ac:dyDescent="0.2">
      <c r="A1677" s="234">
        <v>9782747090667</v>
      </c>
      <c r="B1677" s="200" t="s">
        <v>568</v>
      </c>
      <c r="C1677" s="203">
        <v>0</v>
      </c>
      <c r="D1677" s="204" t="s">
        <v>2916</v>
      </c>
    </row>
    <row r="1678" spans="1:4" ht="15" x14ac:dyDescent="0.2">
      <c r="A1678" s="234">
        <v>9782747088046</v>
      </c>
      <c r="B1678" s="200" t="s">
        <v>568</v>
      </c>
      <c r="C1678" s="203">
        <v>0</v>
      </c>
      <c r="D1678" s="204" t="s">
        <v>2916</v>
      </c>
    </row>
    <row r="1679" spans="1:4" ht="15" x14ac:dyDescent="0.2">
      <c r="A1679" s="234">
        <v>9782747009416</v>
      </c>
      <c r="B1679" s="200" t="s">
        <v>568</v>
      </c>
      <c r="C1679" s="203">
        <v>0</v>
      </c>
      <c r="D1679" s="204" t="s">
        <v>2916</v>
      </c>
    </row>
    <row r="1680" spans="1:4" ht="15" x14ac:dyDescent="0.2">
      <c r="A1680" s="234">
        <v>9782747088312</v>
      </c>
      <c r="B1680" s="200" t="s">
        <v>568</v>
      </c>
      <c r="C1680" s="203">
        <v>0</v>
      </c>
      <c r="D1680" s="204" t="s">
        <v>2916</v>
      </c>
    </row>
    <row r="1681" spans="1:4" ht="15" x14ac:dyDescent="0.2">
      <c r="A1681" s="234">
        <v>9782747088848</v>
      </c>
      <c r="B1681" s="200" t="s">
        <v>568</v>
      </c>
      <c r="C1681" s="203">
        <v>0</v>
      </c>
      <c r="D1681" s="204" t="s">
        <v>2915</v>
      </c>
    </row>
    <row r="1682" spans="1:4" ht="15" x14ac:dyDescent="0.2">
      <c r="A1682" s="234">
        <v>9782747007757</v>
      </c>
      <c r="B1682" s="200" t="s">
        <v>568</v>
      </c>
      <c r="C1682" s="203">
        <v>3</v>
      </c>
      <c r="D1682" s="204" t="s">
        <v>2917</v>
      </c>
    </row>
    <row r="1683" spans="1:4" ht="15" x14ac:dyDescent="0.2">
      <c r="A1683" s="234">
        <v>9782747088817</v>
      </c>
      <c r="B1683" s="200" t="s">
        <v>568</v>
      </c>
      <c r="C1683" s="203">
        <v>430</v>
      </c>
      <c r="D1683" s="204" t="s">
        <v>570</v>
      </c>
    </row>
    <row r="1684" spans="1:4" ht="15" x14ac:dyDescent="0.2">
      <c r="A1684" s="234">
        <v>9782747090926</v>
      </c>
      <c r="B1684" s="200" t="s">
        <v>568</v>
      </c>
      <c r="C1684" s="203">
        <v>1414</v>
      </c>
      <c r="D1684" s="204" t="s">
        <v>571</v>
      </c>
    </row>
    <row r="1685" spans="1:4" ht="15" x14ac:dyDescent="0.2">
      <c r="A1685" s="234">
        <v>9782747090933</v>
      </c>
      <c r="B1685" s="200" t="s">
        <v>568</v>
      </c>
      <c r="C1685" s="203">
        <v>2199</v>
      </c>
      <c r="D1685" s="204" t="s">
        <v>571</v>
      </c>
    </row>
    <row r="1686" spans="1:4" ht="15" x14ac:dyDescent="0.2">
      <c r="A1686" s="234">
        <v>9782747090940</v>
      </c>
      <c r="B1686" s="200" t="s">
        <v>568</v>
      </c>
      <c r="C1686" s="203">
        <v>0</v>
      </c>
      <c r="D1686" s="204" t="s">
        <v>2915</v>
      </c>
    </row>
    <row r="1687" spans="1:4" ht="15" x14ac:dyDescent="0.2">
      <c r="A1687" s="234">
        <v>9782747090964</v>
      </c>
      <c r="B1687" s="200" t="s">
        <v>568</v>
      </c>
      <c r="C1687" s="203">
        <v>0</v>
      </c>
      <c r="D1687" s="204" t="s">
        <v>2917</v>
      </c>
    </row>
    <row r="1688" spans="1:4" ht="15" x14ac:dyDescent="0.2">
      <c r="A1688" s="234">
        <v>9782747090988</v>
      </c>
      <c r="B1688" s="200" t="s">
        <v>568</v>
      </c>
      <c r="C1688" s="203">
        <v>0</v>
      </c>
      <c r="D1688" s="204" t="s">
        <v>2915</v>
      </c>
    </row>
    <row r="1689" spans="1:4" ht="15" x14ac:dyDescent="0.2">
      <c r="A1689" s="234">
        <v>9782747090995</v>
      </c>
      <c r="B1689" s="200" t="s">
        <v>568</v>
      </c>
      <c r="C1689" s="203">
        <v>1055</v>
      </c>
      <c r="D1689" s="204" t="s">
        <v>571</v>
      </c>
    </row>
    <row r="1690" spans="1:4" ht="15" x14ac:dyDescent="0.2">
      <c r="A1690" s="234">
        <v>9782747091008</v>
      </c>
      <c r="B1690" s="200" t="s">
        <v>568</v>
      </c>
      <c r="C1690" s="203">
        <v>0</v>
      </c>
      <c r="D1690" s="204" t="s">
        <v>2916</v>
      </c>
    </row>
    <row r="1691" spans="1:4" ht="15" x14ac:dyDescent="0.2">
      <c r="A1691" s="234">
        <v>9782747091015</v>
      </c>
      <c r="B1691" s="200" t="s">
        <v>568</v>
      </c>
      <c r="C1691" s="203">
        <v>2793</v>
      </c>
      <c r="D1691" s="204" t="s">
        <v>571</v>
      </c>
    </row>
    <row r="1692" spans="1:4" ht="15" x14ac:dyDescent="0.2">
      <c r="A1692" s="234">
        <v>9782747091022</v>
      </c>
      <c r="B1692" s="200" t="s">
        <v>568</v>
      </c>
      <c r="C1692" s="203">
        <v>0</v>
      </c>
      <c r="D1692" s="204" t="s">
        <v>2916</v>
      </c>
    </row>
    <row r="1693" spans="1:4" ht="15" x14ac:dyDescent="0.2">
      <c r="A1693" s="234">
        <v>9782747091039</v>
      </c>
      <c r="B1693" s="200" t="s">
        <v>568</v>
      </c>
      <c r="C1693" s="203">
        <v>0</v>
      </c>
      <c r="D1693" s="204" t="s">
        <v>2916</v>
      </c>
    </row>
    <row r="1694" spans="1:4" ht="15" x14ac:dyDescent="0.2">
      <c r="A1694" s="234">
        <v>9782747091060</v>
      </c>
      <c r="B1694" s="200" t="s">
        <v>568</v>
      </c>
      <c r="C1694" s="203">
        <v>911</v>
      </c>
      <c r="D1694" s="204" t="s">
        <v>570</v>
      </c>
    </row>
    <row r="1695" spans="1:4" ht="15" x14ac:dyDescent="0.2">
      <c r="A1695" s="234">
        <v>9782747091084</v>
      </c>
      <c r="B1695" s="200" t="s">
        <v>568</v>
      </c>
      <c r="C1695" s="203">
        <v>0</v>
      </c>
      <c r="D1695" s="204" t="s">
        <v>2916</v>
      </c>
    </row>
    <row r="1696" spans="1:4" ht="15" x14ac:dyDescent="0.2">
      <c r="A1696" s="234">
        <v>9791027603701</v>
      </c>
      <c r="B1696" s="200" t="s">
        <v>568</v>
      </c>
      <c r="C1696" s="203">
        <v>2541</v>
      </c>
      <c r="D1696" s="204" t="s">
        <v>571</v>
      </c>
    </row>
    <row r="1697" spans="1:4" ht="15" x14ac:dyDescent="0.2">
      <c r="A1697" s="234">
        <v>9791027607969</v>
      </c>
      <c r="B1697" s="200" t="s">
        <v>568</v>
      </c>
      <c r="C1697" s="203">
        <v>0</v>
      </c>
      <c r="D1697" s="204" t="s">
        <v>2916</v>
      </c>
    </row>
    <row r="1698" spans="1:4" ht="15" x14ac:dyDescent="0.2">
      <c r="A1698" s="234">
        <v>9791036317262</v>
      </c>
      <c r="B1698" s="200" t="s">
        <v>568</v>
      </c>
      <c r="C1698" s="203">
        <v>0</v>
      </c>
      <c r="D1698" s="204" t="s">
        <v>2916</v>
      </c>
    </row>
    <row r="1699" spans="1:4" ht="15" x14ac:dyDescent="0.2">
      <c r="A1699" s="234">
        <v>9791036317293</v>
      </c>
      <c r="B1699" s="200" t="s">
        <v>568</v>
      </c>
      <c r="C1699" s="203">
        <v>391</v>
      </c>
      <c r="D1699" s="204" t="s">
        <v>570</v>
      </c>
    </row>
    <row r="1700" spans="1:4" ht="15" x14ac:dyDescent="0.2">
      <c r="A1700" s="234">
        <v>9782227498150</v>
      </c>
      <c r="B1700" s="200" t="s">
        <v>568</v>
      </c>
      <c r="C1700" s="203">
        <v>180</v>
      </c>
      <c r="D1700" s="204" t="s">
        <v>570</v>
      </c>
    </row>
    <row r="1701" spans="1:4" ht="15" x14ac:dyDescent="0.2">
      <c r="A1701" s="234">
        <v>9782227489325</v>
      </c>
      <c r="B1701" s="200" t="s">
        <v>568</v>
      </c>
      <c r="C1701" s="203">
        <v>0</v>
      </c>
      <c r="D1701" s="204" t="s">
        <v>2916</v>
      </c>
    </row>
    <row r="1702" spans="1:4" ht="15" x14ac:dyDescent="0.2">
      <c r="A1702" s="234">
        <v>9782227488670</v>
      </c>
      <c r="B1702" s="200" t="s">
        <v>568</v>
      </c>
      <c r="C1702" s="203">
        <v>0</v>
      </c>
      <c r="D1702" s="204" t="s">
        <v>2915</v>
      </c>
    </row>
    <row r="1703" spans="1:4" ht="15" x14ac:dyDescent="0.2">
      <c r="A1703" s="234">
        <v>9782227489356</v>
      </c>
      <c r="B1703" s="200" t="s">
        <v>568</v>
      </c>
      <c r="C1703" s="203">
        <v>0</v>
      </c>
      <c r="D1703" s="204" t="s">
        <v>2915</v>
      </c>
    </row>
    <row r="1704" spans="1:4" ht="15" x14ac:dyDescent="0.2">
      <c r="A1704" s="234">
        <v>9782227489349</v>
      </c>
      <c r="B1704" s="200" t="s">
        <v>568</v>
      </c>
      <c r="C1704" s="203">
        <v>0</v>
      </c>
      <c r="D1704" s="204" t="s">
        <v>2916</v>
      </c>
    </row>
    <row r="1705" spans="1:4" ht="15" x14ac:dyDescent="0.2">
      <c r="A1705" s="234">
        <v>9782227489332</v>
      </c>
      <c r="B1705" s="200" t="s">
        <v>568</v>
      </c>
      <c r="C1705" s="203">
        <v>0</v>
      </c>
      <c r="D1705" s="204" t="s">
        <v>2915</v>
      </c>
    </row>
    <row r="1706" spans="1:4" ht="15" x14ac:dyDescent="0.2">
      <c r="A1706" s="234">
        <v>9791027603152</v>
      </c>
      <c r="B1706" s="200" t="s">
        <v>568</v>
      </c>
      <c r="C1706" s="203">
        <v>0</v>
      </c>
      <c r="D1706" s="204" t="s">
        <v>2915</v>
      </c>
    </row>
    <row r="1707" spans="1:4" ht="15" x14ac:dyDescent="0.2">
      <c r="A1707" s="234">
        <v>9791027603947</v>
      </c>
      <c r="B1707" s="200" t="s">
        <v>568</v>
      </c>
      <c r="C1707" s="203">
        <v>0</v>
      </c>
      <c r="D1707" s="204" t="s">
        <v>2916</v>
      </c>
    </row>
    <row r="1708" spans="1:4" ht="15" x14ac:dyDescent="0.2">
      <c r="A1708" s="234">
        <v>9791027603992</v>
      </c>
      <c r="B1708" s="200" t="s">
        <v>568</v>
      </c>
      <c r="C1708" s="203">
        <v>0</v>
      </c>
      <c r="D1708" s="204" t="s">
        <v>2916</v>
      </c>
    </row>
    <row r="1709" spans="1:4" ht="15" x14ac:dyDescent="0.2">
      <c r="A1709" s="234">
        <v>9791027604227</v>
      </c>
      <c r="B1709" s="200" t="s">
        <v>568</v>
      </c>
      <c r="C1709" s="203">
        <v>386</v>
      </c>
      <c r="D1709" s="204" t="s">
        <v>570</v>
      </c>
    </row>
    <row r="1710" spans="1:4" ht="15" x14ac:dyDescent="0.2">
      <c r="A1710" s="234">
        <v>9791027604685</v>
      </c>
      <c r="B1710" s="200" t="s">
        <v>568</v>
      </c>
      <c r="C1710" s="203">
        <v>0</v>
      </c>
      <c r="D1710" s="204" t="s">
        <v>2916</v>
      </c>
    </row>
    <row r="1711" spans="1:4" ht="15" x14ac:dyDescent="0.2">
      <c r="A1711" s="234">
        <v>9782747004398</v>
      </c>
      <c r="B1711" s="200" t="s">
        <v>568</v>
      </c>
      <c r="C1711" s="203">
        <v>0</v>
      </c>
      <c r="D1711" s="204" t="s">
        <v>2916</v>
      </c>
    </row>
    <row r="1712" spans="1:4" ht="15" x14ac:dyDescent="0.2">
      <c r="A1712" s="234">
        <v>9791036303210</v>
      </c>
      <c r="B1712" s="200" t="s">
        <v>568</v>
      </c>
      <c r="C1712" s="203">
        <v>0</v>
      </c>
      <c r="D1712" s="204" t="s">
        <v>2916</v>
      </c>
    </row>
    <row r="1713" spans="1:4" ht="15" x14ac:dyDescent="0.2">
      <c r="A1713" s="234">
        <v>9791036303234</v>
      </c>
      <c r="B1713" s="200" t="s">
        <v>568</v>
      </c>
      <c r="C1713" s="203">
        <v>805</v>
      </c>
      <c r="D1713" s="204" t="s">
        <v>570</v>
      </c>
    </row>
    <row r="1714" spans="1:4" ht="15" x14ac:dyDescent="0.2">
      <c r="A1714" s="234">
        <v>9782747088305</v>
      </c>
      <c r="B1714" s="200" t="s">
        <v>568</v>
      </c>
      <c r="C1714" s="203">
        <v>52</v>
      </c>
      <c r="D1714" s="204" t="s">
        <v>569</v>
      </c>
    </row>
    <row r="1715" spans="1:4" ht="15" x14ac:dyDescent="0.2">
      <c r="A1715" s="234">
        <v>9782747088480</v>
      </c>
      <c r="B1715" s="200" t="s">
        <v>568</v>
      </c>
      <c r="C1715" s="203">
        <v>0</v>
      </c>
      <c r="D1715" s="204" t="s">
        <v>2916</v>
      </c>
    </row>
    <row r="1716" spans="1:4" ht="15" x14ac:dyDescent="0.2">
      <c r="A1716" s="234">
        <v>9782747088770</v>
      </c>
      <c r="B1716" s="200" t="s">
        <v>568</v>
      </c>
      <c r="C1716" s="203">
        <v>914</v>
      </c>
      <c r="D1716" s="204" t="s">
        <v>570</v>
      </c>
    </row>
    <row r="1717" spans="1:4" ht="15" x14ac:dyDescent="0.2">
      <c r="A1717" s="234">
        <v>9782747088909</v>
      </c>
      <c r="B1717" s="200" t="s">
        <v>568</v>
      </c>
      <c r="C1717" s="203">
        <v>474</v>
      </c>
      <c r="D1717" s="204" t="s">
        <v>570</v>
      </c>
    </row>
    <row r="1718" spans="1:4" ht="15" x14ac:dyDescent="0.2">
      <c r="A1718" s="234">
        <v>9791036347153</v>
      </c>
      <c r="B1718" s="200" t="s">
        <v>568</v>
      </c>
      <c r="C1718" s="203">
        <v>902</v>
      </c>
      <c r="D1718" s="204" t="s">
        <v>570</v>
      </c>
    </row>
    <row r="1719" spans="1:4" ht="15" x14ac:dyDescent="0.2">
      <c r="A1719" s="234">
        <v>9791036347160</v>
      </c>
      <c r="B1719" s="200" t="s">
        <v>568</v>
      </c>
      <c r="C1719" s="203">
        <v>1559</v>
      </c>
      <c r="D1719" s="204" t="s">
        <v>571</v>
      </c>
    </row>
    <row r="1720" spans="1:4" ht="15" x14ac:dyDescent="0.2">
      <c r="A1720" s="234">
        <v>9791036347177</v>
      </c>
      <c r="B1720" s="200" t="s">
        <v>568</v>
      </c>
      <c r="C1720" s="203">
        <v>1485</v>
      </c>
      <c r="D1720" s="204" t="s">
        <v>571</v>
      </c>
    </row>
    <row r="1721" spans="1:4" ht="15" x14ac:dyDescent="0.2">
      <c r="A1721" s="234">
        <v>9791036347184</v>
      </c>
      <c r="B1721" s="200" t="s">
        <v>568</v>
      </c>
      <c r="C1721" s="203">
        <v>1359</v>
      </c>
      <c r="D1721" s="204" t="s">
        <v>571</v>
      </c>
    </row>
    <row r="1722" spans="1:4" ht="15" x14ac:dyDescent="0.2">
      <c r="A1722" s="234">
        <v>9791036347191</v>
      </c>
      <c r="B1722" s="200" t="s">
        <v>568</v>
      </c>
      <c r="C1722" s="203">
        <v>2321</v>
      </c>
      <c r="D1722" s="204" t="s">
        <v>571</v>
      </c>
    </row>
    <row r="1723" spans="1:4" ht="15" x14ac:dyDescent="0.2">
      <c r="A1723" s="234">
        <v>9782747081108</v>
      </c>
      <c r="B1723" s="200" t="s">
        <v>568</v>
      </c>
      <c r="C1723" s="203">
        <v>2402</v>
      </c>
      <c r="D1723" s="204" t="s">
        <v>571</v>
      </c>
    </row>
    <row r="1724" spans="1:4" ht="15" x14ac:dyDescent="0.2">
      <c r="A1724" s="234">
        <v>9782747081115</v>
      </c>
      <c r="B1724" s="200" t="s">
        <v>568</v>
      </c>
      <c r="C1724" s="203">
        <v>1839</v>
      </c>
      <c r="D1724" s="204" t="s">
        <v>571</v>
      </c>
    </row>
    <row r="1725" spans="1:4" ht="15" x14ac:dyDescent="0.2">
      <c r="A1725" s="234">
        <v>9791027612468</v>
      </c>
      <c r="B1725" s="200" t="s">
        <v>568</v>
      </c>
      <c r="C1725" s="203">
        <v>0</v>
      </c>
      <c r="D1725" s="204" t="s">
        <v>2917</v>
      </c>
    </row>
    <row r="1726" spans="1:4" ht="15" x14ac:dyDescent="0.2">
      <c r="A1726" s="234">
        <v>9782227912038</v>
      </c>
      <c r="B1726" s="200" t="s">
        <v>568</v>
      </c>
      <c r="C1726" s="203">
        <v>0</v>
      </c>
      <c r="D1726" s="204" t="s">
        <v>2916</v>
      </c>
    </row>
    <row r="1727" spans="1:4" ht="15" x14ac:dyDescent="0.2">
      <c r="A1727" s="234">
        <v>9782227912014</v>
      </c>
      <c r="B1727" s="200" t="s">
        <v>568</v>
      </c>
      <c r="C1727" s="203">
        <v>0</v>
      </c>
      <c r="D1727" s="204" t="s">
        <v>2916</v>
      </c>
    </row>
    <row r="1728" spans="1:4" ht="15" x14ac:dyDescent="0.2">
      <c r="A1728" s="234">
        <v>9791036346095</v>
      </c>
      <c r="B1728" s="200" t="s">
        <v>568</v>
      </c>
      <c r="C1728" s="203">
        <v>1168</v>
      </c>
      <c r="D1728" s="204" t="s">
        <v>571</v>
      </c>
    </row>
    <row r="1729" spans="1:4" ht="15" x14ac:dyDescent="0.2">
      <c r="A1729" s="234">
        <v>9791036347306</v>
      </c>
      <c r="B1729" s="200" t="s">
        <v>568</v>
      </c>
      <c r="C1729" s="203">
        <v>2501</v>
      </c>
      <c r="D1729" s="204" t="s">
        <v>571</v>
      </c>
    </row>
    <row r="1730" spans="1:4" ht="15" x14ac:dyDescent="0.2">
      <c r="A1730" s="234">
        <v>9791036347313</v>
      </c>
      <c r="B1730" s="200" t="s">
        <v>568</v>
      </c>
      <c r="C1730" s="203">
        <v>2242</v>
      </c>
      <c r="D1730" s="204" t="s">
        <v>571</v>
      </c>
    </row>
    <row r="1731" spans="1:4" ht="15" x14ac:dyDescent="0.2">
      <c r="A1731" s="234">
        <v>9791036347320</v>
      </c>
      <c r="B1731" s="200" t="s">
        <v>568</v>
      </c>
      <c r="C1731" s="203">
        <v>2785</v>
      </c>
      <c r="D1731" s="204" t="s">
        <v>2919</v>
      </c>
    </row>
    <row r="1732" spans="1:4" ht="15" x14ac:dyDescent="0.2">
      <c r="A1732" s="234">
        <v>9791036347337</v>
      </c>
      <c r="B1732" s="200" t="s">
        <v>568</v>
      </c>
      <c r="C1732" s="203">
        <v>2939</v>
      </c>
      <c r="D1732" s="204" t="s">
        <v>571</v>
      </c>
    </row>
    <row r="1733" spans="1:4" ht="15" x14ac:dyDescent="0.2">
      <c r="A1733" s="234">
        <v>9782227910584</v>
      </c>
      <c r="B1733" s="200" t="s">
        <v>568</v>
      </c>
      <c r="C1733" s="203">
        <v>0</v>
      </c>
      <c r="D1733" s="204" t="s">
        <v>2916</v>
      </c>
    </row>
    <row r="1734" spans="1:4" ht="15" x14ac:dyDescent="0.2">
      <c r="A1734" s="234">
        <v>9782747051033</v>
      </c>
      <c r="B1734" s="200" t="s">
        <v>568</v>
      </c>
      <c r="C1734" s="203">
        <v>0</v>
      </c>
      <c r="D1734" s="204" t="s">
        <v>2916</v>
      </c>
    </row>
    <row r="1735" spans="1:4" ht="15" x14ac:dyDescent="0.2">
      <c r="A1735" s="234">
        <v>9791029613333</v>
      </c>
      <c r="B1735" s="200" t="s">
        <v>568</v>
      </c>
      <c r="C1735" s="203">
        <v>0</v>
      </c>
      <c r="D1735" s="204" t="s">
        <v>2916</v>
      </c>
    </row>
    <row r="1736" spans="1:4" ht="15" x14ac:dyDescent="0.2">
      <c r="A1736" s="234">
        <v>9791036303326</v>
      </c>
      <c r="B1736" s="200" t="s">
        <v>568</v>
      </c>
      <c r="C1736" s="203">
        <v>467</v>
      </c>
      <c r="D1736" s="204" t="s">
        <v>570</v>
      </c>
    </row>
    <row r="1737" spans="1:4" ht="15" x14ac:dyDescent="0.2">
      <c r="A1737" s="234">
        <v>9791036303241</v>
      </c>
      <c r="B1737" s="200" t="s">
        <v>568</v>
      </c>
      <c r="C1737" s="203">
        <v>0</v>
      </c>
      <c r="D1737" s="204" t="s">
        <v>2916</v>
      </c>
    </row>
    <row r="1738" spans="1:4" ht="15" x14ac:dyDescent="0.2">
      <c r="A1738" s="234">
        <v>9791036303272</v>
      </c>
      <c r="B1738" s="200" t="s">
        <v>568</v>
      </c>
      <c r="C1738" s="203">
        <v>0</v>
      </c>
      <c r="D1738" s="204" t="s">
        <v>2915</v>
      </c>
    </row>
    <row r="1739" spans="1:4" ht="15" x14ac:dyDescent="0.2">
      <c r="A1739" s="234">
        <v>9791027605842</v>
      </c>
      <c r="B1739" s="200" t="s">
        <v>568</v>
      </c>
      <c r="C1739" s="203">
        <v>0</v>
      </c>
      <c r="D1739" s="204" t="s">
        <v>2916</v>
      </c>
    </row>
    <row r="1740" spans="1:4" ht="15" x14ac:dyDescent="0.2">
      <c r="A1740" s="234">
        <v>9782408019013</v>
      </c>
      <c r="B1740" s="200" t="s">
        <v>568</v>
      </c>
      <c r="C1740" s="203">
        <v>106</v>
      </c>
      <c r="D1740" s="204" t="s">
        <v>570</v>
      </c>
    </row>
    <row r="1741" spans="1:4" ht="15" x14ac:dyDescent="0.2">
      <c r="A1741" s="234">
        <v>9782227501904</v>
      </c>
      <c r="B1741" s="200" t="s">
        <v>568</v>
      </c>
      <c r="C1741" s="203">
        <v>0</v>
      </c>
      <c r="D1741" s="204" t="s">
        <v>2917</v>
      </c>
    </row>
    <row r="1742" spans="1:4" ht="15" x14ac:dyDescent="0.2">
      <c r="A1742" s="234">
        <v>9782227501911</v>
      </c>
      <c r="B1742" s="200" t="s">
        <v>568</v>
      </c>
      <c r="C1742" s="203">
        <v>0</v>
      </c>
      <c r="D1742" s="204" t="s">
        <v>2917</v>
      </c>
    </row>
    <row r="1743" spans="1:4" ht="15" x14ac:dyDescent="0.2">
      <c r="A1743" s="234">
        <v>9782227501928</v>
      </c>
      <c r="B1743" s="200" t="s">
        <v>568</v>
      </c>
      <c r="C1743" s="203">
        <v>0</v>
      </c>
      <c r="D1743" s="204" t="s">
        <v>2917</v>
      </c>
    </row>
    <row r="1744" spans="1:4" ht="15" x14ac:dyDescent="0.2">
      <c r="A1744" s="234">
        <v>9782227705593</v>
      </c>
      <c r="B1744" s="200" t="s">
        <v>568</v>
      </c>
      <c r="C1744" s="203">
        <v>1481</v>
      </c>
      <c r="D1744" s="204" t="s">
        <v>2919</v>
      </c>
    </row>
    <row r="1745" spans="1:4" ht="15" x14ac:dyDescent="0.2">
      <c r="A1745" s="234">
        <v>9791036366451</v>
      </c>
      <c r="B1745" s="200" t="s">
        <v>568</v>
      </c>
      <c r="C1745" s="203">
        <v>0</v>
      </c>
      <c r="D1745" s="204" t="s">
        <v>2917</v>
      </c>
    </row>
    <row r="1746" spans="1:4" ht="15" x14ac:dyDescent="0.2">
      <c r="A1746" s="234">
        <v>9791036366468</v>
      </c>
      <c r="B1746" s="200" t="s">
        <v>568</v>
      </c>
      <c r="C1746" s="203">
        <v>0</v>
      </c>
      <c r="D1746" s="204" t="s">
        <v>2917</v>
      </c>
    </row>
    <row r="1747" spans="1:4" ht="15" x14ac:dyDescent="0.2">
      <c r="A1747" s="234">
        <v>9782227488632</v>
      </c>
      <c r="B1747" s="200" t="s">
        <v>568</v>
      </c>
      <c r="C1747" s="203">
        <v>39</v>
      </c>
      <c r="D1747" s="204" t="s">
        <v>569</v>
      </c>
    </row>
    <row r="1748" spans="1:4" ht="15" x14ac:dyDescent="0.2">
      <c r="A1748" s="234">
        <v>9782227488625</v>
      </c>
      <c r="B1748" s="200" t="s">
        <v>568</v>
      </c>
      <c r="C1748" s="203">
        <v>0</v>
      </c>
      <c r="D1748" s="204" t="s">
        <v>2916</v>
      </c>
    </row>
    <row r="1749" spans="1:4" ht="15" x14ac:dyDescent="0.2">
      <c r="A1749" s="234">
        <v>9782227488618</v>
      </c>
      <c r="B1749" s="200" t="s">
        <v>568</v>
      </c>
      <c r="C1749" s="203">
        <v>14</v>
      </c>
      <c r="D1749" s="204" t="s">
        <v>2920</v>
      </c>
    </row>
    <row r="1750" spans="1:4" ht="15" x14ac:dyDescent="0.2">
      <c r="A1750" s="234">
        <v>9782227488557</v>
      </c>
      <c r="B1750" s="200" t="s">
        <v>568</v>
      </c>
      <c r="C1750" s="203">
        <v>92</v>
      </c>
      <c r="D1750" s="204" t="s">
        <v>569</v>
      </c>
    </row>
    <row r="1751" spans="1:4" ht="15" x14ac:dyDescent="0.2">
      <c r="A1751" s="234">
        <v>9782227488540</v>
      </c>
      <c r="B1751" s="200" t="s">
        <v>568</v>
      </c>
      <c r="C1751" s="203">
        <v>0</v>
      </c>
      <c r="D1751" s="204" t="s">
        <v>2916</v>
      </c>
    </row>
    <row r="1752" spans="1:4" ht="15" x14ac:dyDescent="0.2">
      <c r="A1752" s="234">
        <v>9782227488526</v>
      </c>
      <c r="B1752" s="200" t="s">
        <v>568</v>
      </c>
      <c r="C1752" s="203">
        <v>52</v>
      </c>
      <c r="D1752" s="204" t="s">
        <v>2920</v>
      </c>
    </row>
    <row r="1753" spans="1:4" ht="15" x14ac:dyDescent="0.2">
      <c r="A1753" s="234">
        <v>9782227488519</v>
      </c>
      <c r="B1753" s="200" t="s">
        <v>568</v>
      </c>
      <c r="C1753" s="203">
        <v>102</v>
      </c>
      <c r="D1753" s="204" t="s">
        <v>2921</v>
      </c>
    </row>
    <row r="1754" spans="1:4" ht="15" x14ac:dyDescent="0.2">
      <c r="A1754" s="234">
        <v>9782227488472</v>
      </c>
      <c r="B1754" s="200" t="s">
        <v>568</v>
      </c>
      <c r="C1754" s="203">
        <v>45</v>
      </c>
      <c r="D1754" s="204" t="s">
        <v>2920</v>
      </c>
    </row>
    <row r="1755" spans="1:4" ht="15" x14ac:dyDescent="0.2">
      <c r="A1755" s="234">
        <v>9782227488465</v>
      </c>
      <c r="B1755" s="200" t="s">
        <v>568</v>
      </c>
      <c r="C1755" s="203">
        <v>0</v>
      </c>
      <c r="D1755" s="204" t="s">
        <v>2917</v>
      </c>
    </row>
    <row r="1756" spans="1:4" ht="15" x14ac:dyDescent="0.2">
      <c r="A1756" s="234">
        <v>9782227488458</v>
      </c>
      <c r="B1756" s="200" t="s">
        <v>568</v>
      </c>
      <c r="C1756" s="203">
        <v>0</v>
      </c>
      <c r="D1756" s="204" t="s">
        <v>2916</v>
      </c>
    </row>
    <row r="1757" spans="1:4" ht="15" x14ac:dyDescent="0.2">
      <c r="A1757" s="234">
        <v>9782227488441</v>
      </c>
      <c r="B1757" s="200" t="s">
        <v>568</v>
      </c>
      <c r="C1757" s="203">
        <v>0</v>
      </c>
      <c r="D1757" s="204" t="s">
        <v>2917</v>
      </c>
    </row>
    <row r="1758" spans="1:4" ht="15" x14ac:dyDescent="0.2">
      <c r="A1758" s="234">
        <v>9782227488427</v>
      </c>
      <c r="B1758" s="200" t="s">
        <v>568</v>
      </c>
      <c r="C1758" s="203">
        <v>3</v>
      </c>
      <c r="D1758" s="204" t="s">
        <v>572</v>
      </c>
    </row>
    <row r="1759" spans="1:4" ht="15" x14ac:dyDescent="0.2">
      <c r="A1759" s="234">
        <v>9782227481640</v>
      </c>
      <c r="B1759" s="200" t="s">
        <v>568</v>
      </c>
      <c r="C1759" s="203">
        <v>-1</v>
      </c>
      <c r="D1759" s="204" t="s">
        <v>2920</v>
      </c>
    </row>
    <row r="1760" spans="1:4" ht="15" x14ac:dyDescent="0.2">
      <c r="A1760" s="234">
        <v>9782227488489</v>
      </c>
      <c r="B1760" s="200" t="s">
        <v>568</v>
      </c>
      <c r="C1760" s="203">
        <v>37</v>
      </c>
      <c r="D1760" s="204" t="s">
        <v>569</v>
      </c>
    </row>
    <row r="1761" spans="1:4" ht="15" x14ac:dyDescent="0.2">
      <c r="A1761" s="234">
        <v>9782227498167</v>
      </c>
      <c r="B1761" s="200" t="s">
        <v>568</v>
      </c>
      <c r="C1761" s="203">
        <v>32</v>
      </c>
      <c r="D1761" s="204" t="s">
        <v>569</v>
      </c>
    </row>
    <row r="1762" spans="1:4" ht="15" x14ac:dyDescent="0.2">
      <c r="A1762" s="234">
        <v>9782227498181</v>
      </c>
      <c r="B1762" s="200" t="s">
        <v>568</v>
      </c>
      <c r="C1762" s="203">
        <v>64</v>
      </c>
      <c r="D1762" s="204" t="s">
        <v>569</v>
      </c>
    </row>
    <row r="1763" spans="1:4" ht="15" x14ac:dyDescent="0.2">
      <c r="A1763" s="234">
        <v>9791036317422</v>
      </c>
      <c r="B1763" s="200" t="s">
        <v>568</v>
      </c>
      <c r="C1763" s="203">
        <v>1102</v>
      </c>
      <c r="D1763" s="204" t="s">
        <v>571</v>
      </c>
    </row>
    <row r="1764" spans="1:4" ht="15" x14ac:dyDescent="0.2">
      <c r="A1764" s="234">
        <v>9791036317392</v>
      </c>
      <c r="B1764" s="200" t="s">
        <v>568</v>
      </c>
      <c r="C1764" s="203">
        <v>0</v>
      </c>
      <c r="D1764" s="204" t="s">
        <v>2916</v>
      </c>
    </row>
    <row r="1765" spans="1:4" ht="15" x14ac:dyDescent="0.2">
      <c r="A1765" s="234">
        <v>9791036317378</v>
      </c>
      <c r="B1765" s="200" t="s">
        <v>568</v>
      </c>
      <c r="C1765" s="203">
        <v>0</v>
      </c>
      <c r="D1765" s="204" t="s">
        <v>2916</v>
      </c>
    </row>
    <row r="1766" spans="1:4" ht="15" x14ac:dyDescent="0.2">
      <c r="A1766" s="234">
        <v>9791036317460</v>
      </c>
      <c r="B1766" s="200" t="s">
        <v>568</v>
      </c>
      <c r="C1766" s="203">
        <v>0</v>
      </c>
      <c r="D1766" s="204" t="s">
        <v>2916</v>
      </c>
    </row>
    <row r="1767" spans="1:4" ht="15" x14ac:dyDescent="0.2">
      <c r="A1767" s="234">
        <v>9791036317415</v>
      </c>
      <c r="B1767" s="200" t="s">
        <v>568</v>
      </c>
      <c r="C1767" s="203">
        <v>706</v>
      </c>
      <c r="D1767" s="204" t="s">
        <v>570</v>
      </c>
    </row>
    <row r="1768" spans="1:4" ht="15" x14ac:dyDescent="0.2">
      <c r="A1768" s="234">
        <v>9791036317439</v>
      </c>
      <c r="B1768" s="200" t="s">
        <v>568</v>
      </c>
      <c r="C1768" s="203">
        <v>779</v>
      </c>
      <c r="D1768" s="204" t="s">
        <v>570</v>
      </c>
    </row>
    <row r="1769" spans="1:4" ht="15" x14ac:dyDescent="0.2">
      <c r="A1769" s="234">
        <v>9791036317453</v>
      </c>
      <c r="B1769" s="200" t="s">
        <v>568</v>
      </c>
      <c r="C1769" s="203">
        <v>1149</v>
      </c>
      <c r="D1769" s="204" t="s">
        <v>571</v>
      </c>
    </row>
    <row r="1770" spans="1:4" ht="15" x14ac:dyDescent="0.2">
      <c r="A1770" s="234">
        <v>9791036317491</v>
      </c>
      <c r="B1770" s="200" t="s">
        <v>568</v>
      </c>
      <c r="C1770" s="203">
        <v>351</v>
      </c>
      <c r="D1770" s="204" t="s">
        <v>570</v>
      </c>
    </row>
    <row r="1771" spans="1:4" ht="15" x14ac:dyDescent="0.2">
      <c r="A1771" s="234">
        <v>9791036317385</v>
      </c>
      <c r="B1771" s="200" t="s">
        <v>568</v>
      </c>
      <c r="C1771" s="203">
        <v>0</v>
      </c>
      <c r="D1771" s="204" t="s">
        <v>2916</v>
      </c>
    </row>
    <row r="1772" spans="1:4" ht="15" x14ac:dyDescent="0.2">
      <c r="A1772" s="234">
        <v>9782747047524</v>
      </c>
      <c r="B1772" s="200" t="s">
        <v>568</v>
      </c>
      <c r="C1772" s="203">
        <v>0</v>
      </c>
      <c r="D1772" s="204" t="s">
        <v>2916</v>
      </c>
    </row>
    <row r="1773" spans="1:4" ht="15" x14ac:dyDescent="0.2">
      <c r="A1773" s="234">
        <v>9782227498174</v>
      </c>
      <c r="B1773" s="200" t="s">
        <v>568</v>
      </c>
      <c r="C1773" s="203">
        <v>147</v>
      </c>
      <c r="D1773" s="204" t="s">
        <v>570</v>
      </c>
    </row>
    <row r="1774" spans="1:4" ht="15" x14ac:dyDescent="0.2">
      <c r="A1774" s="234">
        <v>9791036317316</v>
      </c>
      <c r="B1774" s="200" t="s">
        <v>568</v>
      </c>
      <c r="C1774" s="203">
        <v>434</v>
      </c>
      <c r="D1774" s="204" t="s">
        <v>570</v>
      </c>
    </row>
    <row r="1775" spans="1:4" ht="15" x14ac:dyDescent="0.2">
      <c r="A1775" s="234">
        <v>9791036317323</v>
      </c>
      <c r="B1775" s="200" t="s">
        <v>568</v>
      </c>
      <c r="C1775" s="203">
        <v>762</v>
      </c>
      <c r="D1775" s="204" t="s">
        <v>570</v>
      </c>
    </row>
    <row r="1776" spans="1:4" ht="15" x14ac:dyDescent="0.2">
      <c r="A1776" s="234">
        <v>9791036317347</v>
      </c>
      <c r="B1776" s="200" t="s">
        <v>568</v>
      </c>
      <c r="C1776" s="203">
        <v>593</v>
      </c>
      <c r="D1776" s="204" t="s">
        <v>570</v>
      </c>
    </row>
    <row r="1777" spans="1:4" ht="15" x14ac:dyDescent="0.2">
      <c r="A1777" s="234">
        <v>9782227499676</v>
      </c>
      <c r="B1777" s="200" t="s">
        <v>568</v>
      </c>
      <c r="C1777" s="203">
        <v>0</v>
      </c>
      <c r="D1777" s="204" t="s">
        <v>2917</v>
      </c>
    </row>
    <row r="1778" spans="1:4" ht="15" x14ac:dyDescent="0.2">
      <c r="A1778" s="234">
        <v>9782227499683</v>
      </c>
      <c r="B1778" s="200" t="s">
        <v>568</v>
      </c>
      <c r="C1778" s="203">
        <v>800</v>
      </c>
      <c r="D1778" s="204" t="s">
        <v>570</v>
      </c>
    </row>
    <row r="1779" spans="1:4" ht="15" x14ac:dyDescent="0.2">
      <c r="A1779" s="234">
        <v>9782227499690</v>
      </c>
      <c r="B1779" s="200" t="s">
        <v>568</v>
      </c>
      <c r="C1779" s="203">
        <v>779</v>
      </c>
      <c r="D1779" s="204" t="s">
        <v>570</v>
      </c>
    </row>
    <row r="1780" spans="1:4" ht="15" x14ac:dyDescent="0.2">
      <c r="A1780" s="234">
        <v>9782227499706</v>
      </c>
      <c r="B1780" s="200" t="s">
        <v>568</v>
      </c>
      <c r="C1780" s="203">
        <v>371</v>
      </c>
      <c r="D1780" s="204" t="s">
        <v>570</v>
      </c>
    </row>
    <row r="1781" spans="1:4" ht="15" x14ac:dyDescent="0.2">
      <c r="A1781" s="234">
        <v>9791036317446</v>
      </c>
      <c r="B1781" s="200" t="s">
        <v>568</v>
      </c>
      <c r="C1781" s="203">
        <v>1487</v>
      </c>
      <c r="D1781" s="204" t="s">
        <v>571</v>
      </c>
    </row>
    <row r="1782" spans="1:4" ht="15" x14ac:dyDescent="0.2">
      <c r="A1782" s="234">
        <v>9791036317507</v>
      </c>
      <c r="B1782" s="200" t="s">
        <v>568</v>
      </c>
      <c r="C1782" s="203">
        <v>2029</v>
      </c>
      <c r="D1782" s="204" t="s">
        <v>571</v>
      </c>
    </row>
    <row r="1783" spans="1:4" ht="15" x14ac:dyDescent="0.2">
      <c r="A1783" s="234">
        <v>9791036330346</v>
      </c>
      <c r="B1783" s="200" t="s">
        <v>568</v>
      </c>
      <c r="C1783" s="203">
        <v>1078</v>
      </c>
      <c r="D1783" s="204" t="s">
        <v>571</v>
      </c>
    </row>
    <row r="1784" spans="1:4" ht="15" x14ac:dyDescent="0.2">
      <c r="A1784" s="234">
        <v>9791036330353</v>
      </c>
      <c r="B1784" s="200" t="s">
        <v>568</v>
      </c>
      <c r="C1784" s="203">
        <v>2410</v>
      </c>
      <c r="D1784" s="204" t="s">
        <v>571</v>
      </c>
    </row>
    <row r="1785" spans="1:4" ht="15" x14ac:dyDescent="0.2">
      <c r="A1785" s="234">
        <v>9791036330360</v>
      </c>
      <c r="B1785" s="200" t="s">
        <v>568</v>
      </c>
      <c r="C1785" s="203">
        <v>0</v>
      </c>
      <c r="D1785" s="204" t="s">
        <v>2917</v>
      </c>
    </row>
    <row r="1786" spans="1:4" ht="15" x14ac:dyDescent="0.2">
      <c r="A1786" s="234">
        <v>9791036330377</v>
      </c>
      <c r="B1786" s="200" t="s">
        <v>568</v>
      </c>
      <c r="C1786" s="203">
        <v>1187</v>
      </c>
      <c r="D1786" s="204" t="s">
        <v>571</v>
      </c>
    </row>
    <row r="1787" spans="1:4" ht="15" x14ac:dyDescent="0.2">
      <c r="A1787" s="234">
        <v>9791036330384</v>
      </c>
      <c r="B1787" s="200" t="s">
        <v>568</v>
      </c>
      <c r="C1787" s="203">
        <v>4414</v>
      </c>
      <c r="D1787" s="204" t="s">
        <v>571</v>
      </c>
    </row>
    <row r="1788" spans="1:4" ht="15" x14ac:dyDescent="0.2">
      <c r="A1788" s="234">
        <v>9791036330391</v>
      </c>
      <c r="B1788" s="200" t="s">
        <v>568</v>
      </c>
      <c r="C1788" s="203">
        <v>0</v>
      </c>
      <c r="D1788" s="204" t="s">
        <v>2917</v>
      </c>
    </row>
    <row r="1789" spans="1:4" ht="15" x14ac:dyDescent="0.2">
      <c r="A1789" s="234">
        <v>9782747044424</v>
      </c>
      <c r="B1789" s="200" t="s">
        <v>568</v>
      </c>
      <c r="C1789" s="203">
        <v>758</v>
      </c>
      <c r="D1789" s="204" t="s">
        <v>2921</v>
      </c>
    </row>
    <row r="1790" spans="1:4" ht="15" x14ac:dyDescent="0.2">
      <c r="A1790" s="234">
        <v>9782747028028</v>
      </c>
      <c r="B1790" s="200" t="s">
        <v>568</v>
      </c>
      <c r="C1790" s="203">
        <v>0</v>
      </c>
      <c r="D1790" s="204" t="s">
        <v>2916</v>
      </c>
    </row>
    <row r="1791" spans="1:4" ht="15" x14ac:dyDescent="0.2">
      <c r="A1791" s="234">
        <v>9782747027977</v>
      </c>
      <c r="B1791" s="200" t="s">
        <v>568</v>
      </c>
      <c r="C1791" s="203">
        <v>267</v>
      </c>
      <c r="D1791" s="204" t="s">
        <v>2921</v>
      </c>
    </row>
    <row r="1792" spans="1:4" ht="15" x14ac:dyDescent="0.2">
      <c r="A1792" s="234">
        <v>9782747026253</v>
      </c>
      <c r="B1792" s="200" t="s">
        <v>568</v>
      </c>
      <c r="C1792" s="203">
        <v>0</v>
      </c>
      <c r="D1792" s="204" t="s">
        <v>2916</v>
      </c>
    </row>
    <row r="1793" spans="1:4" ht="15" x14ac:dyDescent="0.2">
      <c r="A1793" s="234">
        <v>9782747026246</v>
      </c>
      <c r="B1793" s="200" t="s">
        <v>568</v>
      </c>
      <c r="C1793" s="203">
        <v>0</v>
      </c>
      <c r="D1793" s="204" t="s">
        <v>2916</v>
      </c>
    </row>
    <row r="1794" spans="1:4" ht="15" x14ac:dyDescent="0.2">
      <c r="A1794" s="234">
        <v>9782747055628</v>
      </c>
      <c r="B1794" s="200" t="s">
        <v>568</v>
      </c>
      <c r="C1794" s="203">
        <v>221</v>
      </c>
      <c r="D1794" s="204" t="s">
        <v>2921</v>
      </c>
    </row>
    <row r="1795" spans="1:4" ht="15" x14ac:dyDescent="0.2">
      <c r="A1795" s="234">
        <v>9782747045209</v>
      </c>
      <c r="B1795" s="200" t="s">
        <v>568</v>
      </c>
      <c r="C1795" s="203">
        <v>0</v>
      </c>
      <c r="D1795" s="204" t="s">
        <v>2916</v>
      </c>
    </row>
    <row r="1796" spans="1:4" ht="15" x14ac:dyDescent="0.2">
      <c r="A1796" s="234">
        <v>9782747044226</v>
      </c>
      <c r="B1796" s="200" t="s">
        <v>568</v>
      </c>
      <c r="C1796" s="203">
        <v>0</v>
      </c>
      <c r="D1796" s="204" t="s">
        <v>2917</v>
      </c>
    </row>
    <row r="1797" spans="1:4" ht="15" x14ac:dyDescent="0.2">
      <c r="A1797" s="234">
        <v>9782747035675</v>
      </c>
      <c r="B1797" s="200" t="s">
        <v>568</v>
      </c>
      <c r="C1797" s="203">
        <v>0</v>
      </c>
      <c r="D1797" s="204" t="s">
        <v>2916</v>
      </c>
    </row>
    <row r="1798" spans="1:4" ht="15" x14ac:dyDescent="0.2">
      <c r="A1798" s="234">
        <v>9782747037884</v>
      </c>
      <c r="B1798" s="200" t="s">
        <v>568</v>
      </c>
      <c r="C1798" s="203">
        <v>658</v>
      </c>
      <c r="D1798" s="204" t="s">
        <v>2921</v>
      </c>
    </row>
    <row r="1799" spans="1:4" ht="15" x14ac:dyDescent="0.2">
      <c r="A1799" s="234">
        <v>9782747038577</v>
      </c>
      <c r="B1799" s="200" t="s">
        <v>568</v>
      </c>
      <c r="C1799" s="203">
        <v>962</v>
      </c>
      <c r="D1799" s="204" t="s">
        <v>2921</v>
      </c>
    </row>
    <row r="1800" spans="1:4" ht="15" x14ac:dyDescent="0.2">
      <c r="A1800" s="234">
        <v>9782747045384</v>
      </c>
      <c r="B1800" s="200" t="s">
        <v>568</v>
      </c>
      <c r="C1800" s="203">
        <v>0</v>
      </c>
      <c r="D1800" s="204" t="s">
        <v>2916</v>
      </c>
    </row>
    <row r="1801" spans="1:4" ht="15" x14ac:dyDescent="0.2">
      <c r="A1801" s="234">
        <v>9782747045254</v>
      </c>
      <c r="B1801" s="200" t="s">
        <v>568</v>
      </c>
      <c r="C1801" s="203">
        <v>0</v>
      </c>
      <c r="D1801" s="204" t="s">
        <v>2916</v>
      </c>
    </row>
    <row r="1802" spans="1:4" ht="15" x14ac:dyDescent="0.2">
      <c r="A1802" s="234">
        <v>9782747037136</v>
      </c>
      <c r="B1802" s="200" t="s">
        <v>568</v>
      </c>
      <c r="C1802" s="203">
        <v>755</v>
      </c>
      <c r="D1802" s="204" t="s">
        <v>2921</v>
      </c>
    </row>
    <row r="1803" spans="1:4" ht="15" x14ac:dyDescent="0.2">
      <c r="A1803" s="234">
        <v>9782747045223</v>
      </c>
      <c r="B1803" s="200" t="s">
        <v>568</v>
      </c>
      <c r="C1803" s="203">
        <v>0</v>
      </c>
      <c r="D1803" s="204" t="s">
        <v>2916</v>
      </c>
    </row>
    <row r="1804" spans="1:4" ht="15" x14ac:dyDescent="0.2">
      <c r="A1804" s="234">
        <v>9782747039239</v>
      </c>
      <c r="B1804" s="200" t="s">
        <v>568</v>
      </c>
      <c r="C1804" s="203">
        <v>0</v>
      </c>
      <c r="D1804" s="204" t="s">
        <v>2916</v>
      </c>
    </row>
    <row r="1805" spans="1:4" ht="15" x14ac:dyDescent="0.2">
      <c r="A1805" s="234">
        <v>9782747052184</v>
      </c>
      <c r="B1805" s="200" t="s">
        <v>568</v>
      </c>
      <c r="C1805" s="203">
        <v>23642</v>
      </c>
      <c r="D1805" s="204" t="s">
        <v>2922</v>
      </c>
    </row>
    <row r="1806" spans="1:4" ht="15" x14ac:dyDescent="0.2">
      <c r="A1806" s="234">
        <v>9782747025737</v>
      </c>
      <c r="B1806" s="200" t="s">
        <v>568</v>
      </c>
      <c r="C1806" s="203">
        <v>1161</v>
      </c>
      <c r="D1806" s="204" t="s">
        <v>2919</v>
      </c>
    </row>
    <row r="1807" spans="1:4" ht="15" x14ac:dyDescent="0.2">
      <c r="A1807" s="234">
        <v>9782747017237</v>
      </c>
      <c r="B1807" s="200" t="s">
        <v>568</v>
      </c>
      <c r="C1807" s="203">
        <v>1167</v>
      </c>
      <c r="D1807" s="204" t="s">
        <v>2919</v>
      </c>
    </row>
    <row r="1808" spans="1:4" ht="15" x14ac:dyDescent="0.2">
      <c r="A1808" s="234">
        <v>9782747017220</v>
      </c>
      <c r="B1808" s="200" t="s">
        <v>568</v>
      </c>
      <c r="C1808" s="203">
        <v>473</v>
      </c>
      <c r="D1808" s="204" t="s">
        <v>2921</v>
      </c>
    </row>
    <row r="1809" spans="1:4" ht="15" x14ac:dyDescent="0.2">
      <c r="A1809" s="234">
        <v>9782747051163</v>
      </c>
      <c r="B1809" s="200" t="s">
        <v>568</v>
      </c>
      <c r="C1809" s="203">
        <v>1858</v>
      </c>
      <c r="D1809" s="204" t="s">
        <v>571</v>
      </c>
    </row>
    <row r="1810" spans="1:4" ht="15" x14ac:dyDescent="0.2">
      <c r="A1810" s="234">
        <v>9782747017107</v>
      </c>
      <c r="B1810" s="200" t="s">
        <v>568</v>
      </c>
      <c r="C1810" s="203">
        <v>1349</v>
      </c>
      <c r="D1810" s="204" t="s">
        <v>2919</v>
      </c>
    </row>
    <row r="1811" spans="1:4" ht="15" x14ac:dyDescent="0.2">
      <c r="A1811" s="234">
        <v>9782747033725</v>
      </c>
      <c r="B1811" s="200" t="s">
        <v>568</v>
      </c>
      <c r="C1811" s="203">
        <v>861</v>
      </c>
      <c r="D1811" s="204" t="s">
        <v>2921</v>
      </c>
    </row>
    <row r="1812" spans="1:4" ht="15" x14ac:dyDescent="0.2">
      <c r="A1812" s="234">
        <v>9782747036863</v>
      </c>
      <c r="B1812" s="200" t="s">
        <v>568</v>
      </c>
      <c r="C1812" s="203">
        <v>0</v>
      </c>
      <c r="D1812" s="204" t="s">
        <v>2916</v>
      </c>
    </row>
    <row r="1813" spans="1:4" ht="15" x14ac:dyDescent="0.2">
      <c r="A1813" s="234">
        <v>9782747036856</v>
      </c>
      <c r="B1813" s="200" t="s">
        <v>568</v>
      </c>
      <c r="C1813" s="203">
        <v>0</v>
      </c>
      <c r="D1813" s="204" t="s">
        <v>2916</v>
      </c>
    </row>
    <row r="1814" spans="1:4" ht="15" x14ac:dyDescent="0.2">
      <c r="A1814" s="234">
        <v>9782747034555</v>
      </c>
      <c r="B1814" s="200" t="s">
        <v>568</v>
      </c>
      <c r="C1814" s="203">
        <v>0</v>
      </c>
      <c r="D1814" s="204" t="s">
        <v>2916</v>
      </c>
    </row>
    <row r="1815" spans="1:4" ht="15" x14ac:dyDescent="0.2">
      <c r="A1815" s="234">
        <v>9782747034524</v>
      </c>
      <c r="B1815" s="200" t="s">
        <v>568</v>
      </c>
      <c r="C1815" s="203">
        <v>0</v>
      </c>
      <c r="D1815" s="204" t="s">
        <v>2916</v>
      </c>
    </row>
    <row r="1816" spans="1:4" ht="15" x14ac:dyDescent="0.2">
      <c r="A1816" s="234">
        <v>9782747028486</v>
      </c>
      <c r="B1816" s="200" t="s">
        <v>568</v>
      </c>
      <c r="C1816" s="203">
        <v>1161</v>
      </c>
      <c r="D1816" s="204" t="s">
        <v>571</v>
      </c>
    </row>
    <row r="1817" spans="1:4" ht="15" x14ac:dyDescent="0.2">
      <c r="A1817" s="234">
        <v>9782747033107</v>
      </c>
      <c r="B1817" s="200" t="s">
        <v>568</v>
      </c>
      <c r="C1817" s="203">
        <v>688</v>
      </c>
      <c r="D1817" s="204" t="s">
        <v>570</v>
      </c>
    </row>
    <row r="1818" spans="1:4" ht="15" x14ac:dyDescent="0.2">
      <c r="A1818" s="234">
        <v>9782747033091</v>
      </c>
      <c r="B1818" s="200" t="s">
        <v>568</v>
      </c>
      <c r="C1818" s="203">
        <v>0</v>
      </c>
      <c r="D1818" s="204" t="s">
        <v>2916</v>
      </c>
    </row>
    <row r="1819" spans="1:4" ht="15" x14ac:dyDescent="0.2">
      <c r="A1819" s="234">
        <v>9782747032988</v>
      </c>
      <c r="B1819" s="200" t="s">
        <v>568</v>
      </c>
      <c r="C1819" s="203">
        <v>0</v>
      </c>
      <c r="D1819" s="204" t="s">
        <v>2917</v>
      </c>
    </row>
    <row r="1820" spans="1:4" ht="15" x14ac:dyDescent="0.2">
      <c r="A1820" s="234">
        <v>9782747032940</v>
      </c>
      <c r="B1820" s="200" t="s">
        <v>568</v>
      </c>
      <c r="C1820" s="203">
        <v>0</v>
      </c>
      <c r="D1820" s="204" t="s">
        <v>2916</v>
      </c>
    </row>
    <row r="1821" spans="1:4" ht="15" x14ac:dyDescent="0.2">
      <c r="A1821" s="234">
        <v>9782747032933</v>
      </c>
      <c r="B1821" s="200" t="s">
        <v>568</v>
      </c>
      <c r="C1821" s="203">
        <v>0</v>
      </c>
      <c r="D1821" s="204" t="s">
        <v>2916</v>
      </c>
    </row>
    <row r="1822" spans="1:4" ht="15" x14ac:dyDescent="0.2">
      <c r="A1822" s="234">
        <v>9782747027984</v>
      </c>
      <c r="B1822" s="200" t="s">
        <v>568</v>
      </c>
      <c r="C1822" s="203">
        <v>0</v>
      </c>
      <c r="D1822" s="204" t="s">
        <v>2916</v>
      </c>
    </row>
    <row r="1823" spans="1:4" ht="15" x14ac:dyDescent="0.2">
      <c r="A1823" s="234">
        <v>9791036330452</v>
      </c>
      <c r="B1823" s="200" t="s">
        <v>568</v>
      </c>
      <c r="C1823" s="203">
        <v>0</v>
      </c>
      <c r="D1823" s="204" t="s">
        <v>2917</v>
      </c>
    </row>
    <row r="1824" spans="1:4" ht="15" x14ac:dyDescent="0.2">
      <c r="A1824" s="234">
        <v>9791036317675</v>
      </c>
      <c r="B1824" s="200" t="s">
        <v>568</v>
      </c>
      <c r="C1824" s="203">
        <v>0</v>
      </c>
      <c r="D1824" s="204" t="s">
        <v>2916</v>
      </c>
    </row>
    <row r="1825" spans="1:4" ht="15" x14ac:dyDescent="0.2">
      <c r="A1825" s="234">
        <v>9791036317866</v>
      </c>
      <c r="B1825" s="200" t="s">
        <v>568</v>
      </c>
      <c r="C1825" s="203">
        <v>3617</v>
      </c>
      <c r="D1825" s="204" t="s">
        <v>571</v>
      </c>
    </row>
    <row r="1826" spans="1:4" ht="15" x14ac:dyDescent="0.2">
      <c r="A1826" s="234">
        <v>9791036317897</v>
      </c>
      <c r="B1826" s="200" t="s">
        <v>568</v>
      </c>
      <c r="C1826" s="203">
        <v>2838</v>
      </c>
      <c r="D1826" s="204" t="s">
        <v>571</v>
      </c>
    </row>
    <row r="1827" spans="1:4" ht="15" x14ac:dyDescent="0.2">
      <c r="A1827" s="234">
        <v>9791036317705</v>
      </c>
      <c r="B1827" s="200" t="s">
        <v>568</v>
      </c>
      <c r="C1827" s="203">
        <v>17039</v>
      </c>
      <c r="D1827" s="204" t="s">
        <v>573</v>
      </c>
    </row>
    <row r="1828" spans="1:4" ht="15" x14ac:dyDescent="0.2">
      <c r="A1828" s="234">
        <v>9791036317774</v>
      </c>
      <c r="B1828" s="200" t="s">
        <v>568</v>
      </c>
      <c r="C1828" s="203">
        <v>5031</v>
      </c>
      <c r="D1828" s="204" t="s">
        <v>571</v>
      </c>
    </row>
    <row r="1829" spans="1:4" ht="15" x14ac:dyDescent="0.2">
      <c r="A1829" s="234">
        <v>9791036317804</v>
      </c>
      <c r="B1829" s="200" t="s">
        <v>568</v>
      </c>
      <c r="C1829" s="203">
        <v>5107</v>
      </c>
      <c r="D1829" s="204" t="s">
        <v>571</v>
      </c>
    </row>
    <row r="1830" spans="1:4" ht="15" x14ac:dyDescent="0.2">
      <c r="A1830" s="234">
        <v>9791036317910</v>
      </c>
      <c r="B1830" s="200" t="s">
        <v>568</v>
      </c>
      <c r="C1830" s="203">
        <v>3008</v>
      </c>
      <c r="D1830" s="204" t="s">
        <v>571</v>
      </c>
    </row>
    <row r="1831" spans="1:4" ht="15" x14ac:dyDescent="0.2">
      <c r="A1831" s="234">
        <v>9791036317699</v>
      </c>
      <c r="B1831" s="200" t="s">
        <v>568</v>
      </c>
      <c r="C1831" s="203">
        <v>37812</v>
      </c>
      <c r="D1831" s="204" t="s">
        <v>573</v>
      </c>
    </row>
    <row r="1832" spans="1:4" ht="15" x14ac:dyDescent="0.2">
      <c r="A1832" s="234">
        <v>9791036317712</v>
      </c>
      <c r="B1832" s="200" t="s">
        <v>568</v>
      </c>
      <c r="C1832" s="203">
        <v>21703</v>
      </c>
      <c r="D1832" s="204" t="s">
        <v>573</v>
      </c>
    </row>
    <row r="1833" spans="1:4" ht="15" x14ac:dyDescent="0.2">
      <c r="A1833" s="234">
        <v>9791036317743</v>
      </c>
      <c r="B1833" s="200" t="s">
        <v>568</v>
      </c>
      <c r="C1833" s="203">
        <v>8259</v>
      </c>
      <c r="D1833" s="204" t="s">
        <v>571</v>
      </c>
    </row>
    <row r="1834" spans="1:4" ht="15" x14ac:dyDescent="0.2">
      <c r="A1834" s="234">
        <v>9791036317842</v>
      </c>
      <c r="B1834" s="200" t="s">
        <v>568</v>
      </c>
      <c r="C1834" s="203">
        <v>2250</v>
      </c>
      <c r="D1834" s="204" t="s">
        <v>571</v>
      </c>
    </row>
    <row r="1835" spans="1:4" ht="15" x14ac:dyDescent="0.2">
      <c r="A1835" s="234">
        <v>9791036317873</v>
      </c>
      <c r="B1835" s="200" t="s">
        <v>568</v>
      </c>
      <c r="C1835" s="203">
        <v>3663</v>
      </c>
      <c r="D1835" s="204" t="s">
        <v>571</v>
      </c>
    </row>
    <row r="1836" spans="1:4" ht="15" x14ac:dyDescent="0.2">
      <c r="A1836" s="234">
        <v>9791036317903</v>
      </c>
      <c r="B1836" s="200" t="s">
        <v>568</v>
      </c>
      <c r="C1836" s="203">
        <v>1382</v>
      </c>
      <c r="D1836" s="204" t="s">
        <v>571</v>
      </c>
    </row>
    <row r="1837" spans="1:4" ht="15" x14ac:dyDescent="0.2">
      <c r="A1837" s="234">
        <v>9791036317811</v>
      </c>
      <c r="B1837" s="200" t="s">
        <v>568</v>
      </c>
      <c r="C1837" s="203">
        <v>2806</v>
      </c>
      <c r="D1837" s="204" t="s">
        <v>571</v>
      </c>
    </row>
    <row r="1838" spans="1:4" ht="15" x14ac:dyDescent="0.2">
      <c r="A1838" s="234">
        <v>9791036317880</v>
      </c>
      <c r="B1838" s="200" t="s">
        <v>568</v>
      </c>
      <c r="C1838" s="203">
        <v>2904</v>
      </c>
      <c r="D1838" s="204" t="s">
        <v>571</v>
      </c>
    </row>
    <row r="1839" spans="1:4" ht="15" x14ac:dyDescent="0.2">
      <c r="A1839" s="234">
        <v>9791036317682</v>
      </c>
      <c r="B1839" s="200" t="s">
        <v>568</v>
      </c>
      <c r="C1839" s="203">
        <v>545</v>
      </c>
      <c r="D1839" s="204" t="s">
        <v>570</v>
      </c>
    </row>
    <row r="1840" spans="1:4" ht="15" x14ac:dyDescent="0.2">
      <c r="A1840" s="234">
        <v>9791036317729</v>
      </c>
      <c r="B1840" s="200" t="s">
        <v>568</v>
      </c>
      <c r="C1840" s="203">
        <v>9647</v>
      </c>
      <c r="D1840" s="204" t="s">
        <v>571</v>
      </c>
    </row>
    <row r="1841" spans="1:4" ht="15" x14ac:dyDescent="0.2">
      <c r="A1841" s="234">
        <v>9791036317736</v>
      </c>
      <c r="B1841" s="200" t="s">
        <v>568</v>
      </c>
      <c r="C1841" s="203">
        <v>8201</v>
      </c>
      <c r="D1841" s="204" t="s">
        <v>571</v>
      </c>
    </row>
    <row r="1842" spans="1:4" ht="15" x14ac:dyDescent="0.2">
      <c r="A1842" s="234">
        <v>9791036317750</v>
      </c>
      <c r="B1842" s="200" t="s">
        <v>568</v>
      </c>
      <c r="C1842" s="203">
        <v>11986</v>
      </c>
      <c r="D1842" s="204" t="s">
        <v>573</v>
      </c>
    </row>
    <row r="1843" spans="1:4" ht="15" x14ac:dyDescent="0.2">
      <c r="A1843" s="234">
        <v>9791036317767</v>
      </c>
      <c r="B1843" s="200" t="s">
        <v>568</v>
      </c>
      <c r="C1843" s="203">
        <v>5734</v>
      </c>
      <c r="D1843" s="204" t="s">
        <v>571</v>
      </c>
    </row>
    <row r="1844" spans="1:4" ht="15" x14ac:dyDescent="0.2">
      <c r="A1844" s="234">
        <v>9791036317781</v>
      </c>
      <c r="B1844" s="200" t="s">
        <v>568</v>
      </c>
      <c r="C1844" s="203">
        <v>5662</v>
      </c>
      <c r="D1844" s="204" t="s">
        <v>571</v>
      </c>
    </row>
    <row r="1845" spans="1:4" ht="15" x14ac:dyDescent="0.2">
      <c r="A1845" s="234">
        <v>9791036317828</v>
      </c>
      <c r="B1845" s="200" t="s">
        <v>568</v>
      </c>
      <c r="C1845" s="203">
        <v>2737</v>
      </c>
      <c r="D1845" s="204" t="s">
        <v>571</v>
      </c>
    </row>
    <row r="1846" spans="1:4" ht="15" x14ac:dyDescent="0.2">
      <c r="A1846" s="234">
        <v>9791036317835</v>
      </c>
      <c r="B1846" s="200" t="s">
        <v>568</v>
      </c>
      <c r="C1846" s="203">
        <v>1600</v>
      </c>
      <c r="D1846" s="204" t="s">
        <v>571</v>
      </c>
    </row>
    <row r="1847" spans="1:4" ht="15" x14ac:dyDescent="0.2">
      <c r="A1847" s="234">
        <v>9791036317859</v>
      </c>
      <c r="B1847" s="200" t="s">
        <v>568</v>
      </c>
      <c r="C1847" s="203">
        <v>2512</v>
      </c>
      <c r="D1847" s="204" t="s">
        <v>571</v>
      </c>
    </row>
    <row r="1848" spans="1:4" ht="15" x14ac:dyDescent="0.2">
      <c r="A1848" s="234">
        <v>9782848019949</v>
      </c>
      <c r="B1848" s="200" t="s">
        <v>568</v>
      </c>
      <c r="C1848" s="203">
        <v>0</v>
      </c>
      <c r="D1848" s="204" t="s">
        <v>2916</v>
      </c>
    </row>
    <row r="1849" spans="1:4" ht="15" x14ac:dyDescent="0.2">
      <c r="A1849" s="234">
        <v>9782227499713</v>
      </c>
      <c r="B1849" s="200" t="s">
        <v>568</v>
      </c>
      <c r="C1849" s="203">
        <v>225</v>
      </c>
      <c r="D1849" s="204" t="s">
        <v>570</v>
      </c>
    </row>
    <row r="1850" spans="1:4" ht="15" x14ac:dyDescent="0.2">
      <c r="A1850" s="234">
        <v>9782227499720</v>
      </c>
      <c r="B1850" s="200" t="s">
        <v>568</v>
      </c>
      <c r="C1850" s="203">
        <v>102</v>
      </c>
      <c r="D1850" s="204" t="s">
        <v>570</v>
      </c>
    </row>
    <row r="1851" spans="1:4" ht="15" x14ac:dyDescent="0.2">
      <c r="A1851" s="234">
        <v>9782227499737</v>
      </c>
      <c r="B1851" s="200" t="s">
        <v>568</v>
      </c>
      <c r="C1851" s="203">
        <v>867</v>
      </c>
      <c r="D1851" s="204" t="s">
        <v>570</v>
      </c>
    </row>
    <row r="1852" spans="1:4" ht="15" x14ac:dyDescent="0.2">
      <c r="A1852" s="234">
        <v>9782227499744</v>
      </c>
      <c r="B1852" s="200" t="s">
        <v>568</v>
      </c>
      <c r="C1852" s="203">
        <v>849</v>
      </c>
      <c r="D1852" s="204" t="s">
        <v>570</v>
      </c>
    </row>
    <row r="1853" spans="1:4" ht="15" x14ac:dyDescent="0.2">
      <c r="A1853" s="234">
        <v>9782227499751</v>
      </c>
      <c r="B1853" s="200" t="s">
        <v>568</v>
      </c>
      <c r="C1853" s="203">
        <v>251</v>
      </c>
      <c r="D1853" s="204" t="s">
        <v>570</v>
      </c>
    </row>
    <row r="1854" spans="1:4" ht="15" x14ac:dyDescent="0.2">
      <c r="A1854" s="234">
        <v>9791036330469</v>
      </c>
      <c r="B1854" s="200" t="s">
        <v>568</v>
      </c>
      <c r="C1854" s="203">
        <v>0</v>
      </c>
      <c r="D1854" s="204" t="s">
        <v>2915</v>
      </c>
    </row>
    <row r="1855" spans="1:4" ht="15" x14ac:dyDescent="0.2">
      <c r="A1855" s="234">
        <v>9791036330483</v>
      </c>
      <c r="B1855" s="200" t="s">
        <v>568</v>
      </c>
      <c r="C1855" s="203">
        <v>2267</v>
      </c>
      <c r="D1855" s="204" t="s">
        <v>571</v>
      </c>
    </row>
    <row r="1856" spans="1:4" ht="15" x14ac:dyDescent="0.2">
      <c r="A1856" s="234">
        <v>9791036330506</v>
      </c>
      <c r="B1856" s="200" t="s">
        <v>568</v>
      </c>
      <c r="C1856" s="203">
        <v>2299</v>
      </c>
      <c r="D1856" s="204" t="s">
        <v>571</v>
      </c>
    </row>
    <row r="1857" spans="1:4" ht="15" x14ac:dyDescent="0.2">
      <c r="A1857" s="234">
        <v>9791036330513</v>
      </c>
      <c r="B1857" s="200" t="s">
        <v>568</v>
      </c>
      <c r="C1857" s="203">
        <v>1438</v>
      </c>
      <c r="D1857" s="204" t="s">
        <v>571</v>
      </c>
    </row>
    <row r="1858" spans="1:4" ht="15" x14ac:dyDescent="0.2">
      <c r="A1858" s="234">
        <v>9791036330520</v>
      </c>
      <c r="B1858" s="200" t="s">
        <v>568</v>
      </c>
      <c r="C1858" s="203">
        <v>831</v>
      </c>
      <c r="D1858" s="204" t="s">
        <v>570</v>
      </c>
    </row>
    <row r="1859" spans="1:4" ht="15" x14ac:dyDescent="0.2">
      <c r="A1859" s="234">
        <v>9791027603923</v>
      </c>
      <c r="B1859" s="200" t="s">
        <v>568</v>
      </c>
      <c r="C1859" s="203">
        <v>0</v>
      </c>
      <c r="D1859" s="204" t="s">
        <v>2917</v>
      </c>
    </row>
    <row r="1860" spans="1:4" ht="15" x14ac:dyDescent="0.2">
      <c r="A1860" s="234">
        <v>9791036330476</v>
      </c>
      <c r="B1860" s="200" t="s">
        <v>568</v>
      </c>
      <c r="C1860" s="203">
        <v>957</v>
      </c>
      <c r="D1860" s="204" t="s">
        <v>570</v>
      </c>
    </row>
    <row r="1861" spans="1:4" ht="15" x14ac:dyDescent="0.2">
      <c r="A1861" s="234">
        <v>9791036366475</v>
      </c>
      <c r="B1861" s="200" t="s">
        <v>568</v>
      </c>
      <c r="C1861" s="203">
        <v>0</v>
      </c>
      <c r="D1861" s="204" t="s">
        <v>2917</v>
      </c>
    </row>
    <row r="1862" spans="1:4" ht="15" x14ac:dyDescent="0.2">
      <c r="A1862" s="234">
        <v>9791036366482</v>
      </c>
      <c r="B1862" s="200" t="s">
        <v>568</v>
      </c>
      <c r="C1862" s="203">
        <v>0</v>
      </c>
      <c r="D1862" s="204" t="s">
        <v>2917</v>
      </c>
    </row>
    <row r="1863" spans="1:4" ht="15" x14ac:dyDescent="0.2">
      <c r="A1863" s="234">
        <v>9791036366499</v>
      </c>
      <c r="B1863" s="200" t="s">
        <v>568</v>
      </c>
      <c r="C1863" s="203">
        <v>0</v>
      </c>
      <c r="D1863" s="204" t="s">
        <v>2917</v>
      </c>
    </row>
    <row r="1864" spans="1:4" ht="15" x14ac:dyDescent="0.2">
      <c r="A1864" s="234">
        <v>9791036366505</v>
      </c>
      <c r="B1864" s="200" t="s">
        <v>568</v>
      </c>
      <c r="C1864" s="203">
        <v>1107</v>
      </c>
      <c r="D1864" s="204" t="s">
        <v>571</v>
      </c>
    </row>
    <row r="1865" spans="1:4" ht="15" x14ac:dyDescent="0.2">
      <c r="A1865" s="234">
        <v>9791036366512</v>
      </c>
      <c r="B1865" s="200" t="s">
        <v>568</v>
      </c>
      <c r="C1865" s="203">
        <v>0</v>
      </c>
      <c r="D1865" s="204" t="s">
        <v>2917</v>
      </c>
    </row>
    <row r="1866" spans="1:4" ht="15" x14ac:dyDescent="0.2">
      <c r="A1866" s="234">
        <v>9791036366529</v>
      </c>
      <c r="B1866" s="200" t="s">
        <v>568</v>
      </c>
      <c r="C1866" s="203">
        <v>0</v>
      </c>
      <c r="D1866" s="204" t="s">
        <v>2917</v>
      </c>
    </row>
    <row r="1867" spans="1:4" ht="15" x14ac:dyDescent="0.2">
      <c r="A1867" s="234">
        <v>9791036366536</v>
      </c>
      <c r="B1867" s="200" t="s">
        <v>568</v>
      </c>
      <c r="C1867" s="203">
        <v>0</v>
      </c>
      <c r="D1867" s="204" t="s">
        <v>2917</v>
      </c>
    </row>
    <row r="1868" spans="1:4" ht="15" x14ac:dyDescent="0.2">
      <c r="A1868" s="234">
        <v>9791036366543</v>
      </c>
      <c r="B1868" s="200" t="s">
        <v>568</v>
      </c>
      <c r="C1868" s="203">
        <v>0</v>
      </c>
      <c r="D1868" s="204" t="s">
        <v>2917</v>
      </c>
    </row>
    <row r="1869" spans="1:4" ht="15" x14ac:dyDescent="0.2">
      <c r="A1869" s="234">
        <v>9791036366550</v>
      </c>
      <c r="B1869" s="200" t="s">
        <v>568</v>
      </c>
      <c r="C1869" s="203">
        <v>0</v>
      </c>
      <c r="D1869" s="204" t="s">
        <v>2917</v>
      </c>
    </row>
    <row r="1870" spans="1:4" ht="15" x14ac:dyDescent="0.2">
      <c r="A1870" s="234">
        <v>9791036366567</v>
      </c>
      <c r="B1870" s="200" t="s">
        <v>568</v>
      </c>
      <c r="C1870" s="203">
        <v>0</v>
      </c>
      <c r="D1870" s="204" t="s">
        <v>2917</v>
      </c>
    </row>
    <row r="1871" spans="1:4" ht="15" x14ac:dyDescent="0.2">
      <c r="A1871" s="234">
        <v>9791036366574</v>
      </c>
      <c r="B1871" s="200" t="s">
        <v>568</v>
      </c>
      <c r="C1871" s="203">
        <v>0</v>
      </c>
      <c r="D1871" s="204" t="s">
        <v>2917</v>
      </c>
    </row>
    <row r="1872" spans="1:4" ht="15" x14ac:dyDescent="0.2">
      <c r="A1872" s="234">
        <v>9791036366581</v>
      </c>
      <c r="B1872" s="200" t="s">
        <v>568</v>
      </c>
      <c r="C1872" s="203">
        <v>0</v>
      </c>
      <c r="D1872" s="204" t="s">
        <v>2917</v>
      </c>
    </row>
    <row r="1873" spans="1:4" ht="15" x14ac:dyDescent="0.2">
      <c r="A1873" s="234">
        <v>9791036366598</v>
      </c>
      <c r="B1873" s="200" t="s">
        <v>568</v>
      </c>
      <c r="C1873" s="203">
        <v>0</v>
      </c>
      <c r="D1873" s="204" t="s">
        <v>2917</v>
      </c>
    </row>
    <row r="1874" spans="1:4" ht="15" x14ac:dyDescent="0.2">
      <c r="A1874" s="234">
        <v>9791036366604</v>
      </c>
      <c r="B1874" s="200" t="s">
        <v>568</v>
      </c>
      <c r="C1874" s="203">
        <v>0</v>
      </c>
      <c r="D1874" s="204" t="s">
        <v>2917</v>
      </c>
    </row>
    <row r="1875" spans="1:4" ht="15" x14ac:dyDescent="0.2">
      <c r="A1875" s="234">
        <v>9791027611911</v>
      </c>
      <c r="B1875" s="200" t="s">
        <v>568</v>
      </c>
      <c r="C1875" s="203">
        <v>0</v>
      </c>
      <c r="D1875" s="204" t="s">
        <v>2917</v>
      </c>
    </row>
    <row r="1876" spans="1:4" ht="15" x14ac:dyDescent="0.2">
      <c r="A1876" s="234">
        <v>9791036366611</v>
      </c>
      <c r="B1876" s="200" t="s">
        <v>568</v>
      </c>
      <c r="C1876" s="203">
        <v>0</v>
      </c>
      <c r="D1876" s="204" t="s">
        <v>2917</v>
      </c>
    </row>
    <row r="1877" spans="1:4" ht="15" x14ac:dyDescent="0.2">
      <c r="A1877" s="234">
        <v>9791036366628</v>
      </c>
      <c r="B1877" s="200" t="s">
        <v>568</v>
      </c>
      <c r="C1877" s="203">
        <v>0</v>
      </c>
      <c r="D1877" s="204" t="s">
        <v>2917</v>
      </c>
    </row>
    <row r="1878" spans="1:4" ht="15" x14ac:dyDescent="0.2">
      <c r="A1878" s="234">
        <v>9791036366642</v>
      </c>
      <c r="B1878" s="200" t="s">
        <v>568</v>
      </c>
      <c r="C1878" s="203">
        <v>0</v>
      </c>
      <c r="D1878" s="204" t="s">
        <v>2917</v>
      </c>
    </row>
    <row r="1879" spans="1:4" ht="15" x14ac:dyDescent="0.2">
      <c r="A1879" s="234">
        <v>9791036366659</v>
      </c>
      <c r="B1879" s="200" t="s">
        <v>568</v>
      </c>
      <c r="C1879" s="203">
        <v>0</v>
      </c>
      <c r="D1879" s="204" t="s">
        <v>2917</v>
      </c>
    </row>
    <row r="1880" spans="1:4" ht="15" x14ac:dyDescent="0.2">
      <c r="A1880" s="234">
        <v>9791036366666</v>
      </c>
      <c r="B1880" s="200" t="s">
        <v>568</v>
      </c>
      <c r="C1880" s="203">
        <v>0</v>
      </c>
      <c r="D1880" s="204" t="s">
        <v>2917</v>
      </c>
    </row>
    <row r="1881" spans="1:4" ht="15" x14ac:dyDescent="0.2">
      <c r="A1881" s="234">
        <v>9791036317798</v>
      </c>
      <c r="B1881" s="200" t="s">
        <v>568</v>
      </c>
      <c r="C1881" s="203">
        <v>2456</v>
      </c>
      <c r="D1881" s="204" t="s">
        <v>571</v>
      </c>
    </row>
    <row r="1882" spans="1:4" ht="15" x14ac:dyDescent="0.2">
      <c r="A1882" s="234">
        <v>9782227486591</v>
      </c>
      <c r="B1882" s="200" t="s">
        <v>568</v>
      </c>
      <c r="C1882" s="203">
        <v>80</v>
      </c>
      <c r="D1882" s="204" t="s">
        <v>569</v>
      </c>
    </row>
    <row r="1883" spans="1:4" ht="15" x14ac:dyDescent="0.2">
      <c r="A1883" s="234">
        <v>9782227486171</v>
      </c>
      <c r="B1883" s="200" t="s">
        <v>568</v>
      </c>
      <c r="C1883" s="203">
        <v>59</v>
      </c>
      <c r="D1883" s="204" t="s">
        <v>569</v>
      </c>
    </row>
    <row r="1884" spans="1:4" ht="15" x14ac:dyDescent="0.2">
      <c r="A1884" s="234">
        <v>9782227488656</v>
      </c>
      <c r="B1884" s="200" t="s">
        <v>568</v>
      </c>
      <c r="C1884" s="203">
        <v>0</v>
      </c>
      <c r="D1884" s="204" t="s">
        <v>2916</v>
      </c>
    </row>
    <row r="1885" spans="1:4" ht="15" x14ac:dyDescent="0.2">
      <c r="A1885" s="234">
        <v>9791027606948</v>
      </c>
      <c r="B1885" s="200" t="s">
        <v>568</v>
      </c>
      <c r="C1885" s="203">
        <v>3159</v>
      </c>
      <c r="D1885" s="204" t="s">
        <v>571</v>
      </c>
    </row>
    <row r="1886" spans="1:4" ht="15" x14ac:dyDescent="0.2">
      <c r="A1886" s="234">
        <v>9782747049771</v>
      </c>
      <c r="B1886" s="200" t="s">
        <v>568</v>
      </c>
      <c r="C1886" s="203">
        <v>398</v>
      </c>
      <c r="D1886" s="204" t="s">
        <v>570</v>
      </c>
    </row>
    <row r="1887" spans="1:4" ht="15" x14ac:dyDescent="0.2">
      <c r="A1887" s="234">
        <v>9782747062282</v>
      </c>
      <c r="B1887" s="200" t="s">
        <v>568</v>
      </c>
      <c r="C1887" s="203">
        <v>204</v>
      </c>
      <c r="D1887" s="204" t="s">
        <v>2921</v>
      </c>
    </row>
    <row r="1888" spans="1:4" ht="15" x14ac:dyDescent="0.2">
      <c r="A1888" s="234">
        <v>9782747050821</v>
      </c>
      <c r="B1888" s="200" t="s">
        <v>568</v>
      </c>
      <c r="C1888" s="203">
        <v>0</v>
      </c>
      <c r="D1888" s="204" t="s">
        <v>2916</v>
      </c>
    </row>
    <row r="1889" spans="1:4" ht="15" x14ac:dyDescent="0.2">
      <c r="A1889" s="234">
        <v>9782747062527</v>
      </c>
      <c r="B1889" s="200" t="s">
        <v>568</v>
      </c>
      <c r="C1889" s="203">
        <v>0</v>
      </c>
      <c r="D1889" s="204" t="s">
        <v>2916</v>
      </c>
    </row>
    <row r="1890" spans="1:4" ht="15" x14ac:dyDescent="0.2">
      <c r="A1890" s="234">
        <v>9782747051200</v>
      </c>
      <c r="B1890" s="200" t="s">
        <v>568</v>
      </c>
      <c r="C1890" s="203">
        <v>1118</v>
      </c>
      <c r="D1890" s="204" t="s">
        <v>571</v>
      </c>
    </row>
    <row r="1891" spans="1:4" ht="15" x14ac:dyDescent="0.2">
      <c r="A1891" s="234">
        <v>9782747062541</v>
      </c>
      <c r="B1891" s="200" t="s">
        <v>568</v>
      </c>
      <c r="C1891" s="203">
        <v>1190</v>
      </c>
      <c r="D1891" s="204" t="s">
        <v>571</v>
      </c>
    </row>
    <row r="1892" spans="1:4" ht="15" x14ac:dyDescent="0.2">
      <c r="A1892" s="234">
        <v>9782747060462</v>
      </c>
      <c r="B1892" s="200" t="s">
        <v>568</v>
      </c>
      <c r="C1892" s="203">
        <v>0</v>
      </c>
      <c r="D1892" s="204" t="s">
        <v>2916</v>
      </c>
    </row>
    <row r="1893" spans="1:4" ht="15" x14ac:dyDescent="0.2">
      <c r="A1893" s="234">
        <v>9782747058506</v>
      </c>
      <c r="B1893" s="200" t="s">
        <v>568</v>
      </c>
      <c r="C1893" s="203">
        <v>0</v>
      </c>
      <c r="D1893" s="204" t="s">
        <v>2916</v>
      </c>
    </row>
    <row r="1894" spans="1:4" ht="15" x14ac:dyDescent="0.2">
      <c r="A1894" s="234">
        <v>9791036330759</v>
      </c>
      <c r="B1894" s="200" t="s">
        <v>568</v>
      </c>
      <c r="C1894" s="203">
        <v>3835</v>
      </c>
      <c r="D1894" s="204" t="s">
        <v>571</v>
      </c>
    </row>
    <row r="1895" spans="1:4" ht="15" x14ac:dyDescent="0.2">
      <c r="A1895" s="234">
        <v>9791036330780</v>
      </c>
      <c r="B1895" s="200" t="s">
        <v>568</v>
      </c>
      <c r="C1895" s="203">
        <v>6919</v>
      </c>
      <c r="D1895" s="204" t="s">
        <v>571</v>
      </c>
    </row>
    <row r="1896" spans="1:4" ht="15" x14ac:dyDescent="0.2">
      <c r="A1896" s="234">
        <v>9782227499768</v>
      </c>
      <c r="B1896" s="200" t="s">
        <v>568</v>
      </c>
      <c r="C1896" s="203">
        <v>481</v>
      </c>
      <c r="D1896" s="204" t="s">
        <v>570</v>
      </c>
    </row>
    <row r="1897" spans="1:4" ht="15" x14ac:dyDescent="0.2">
      <c r="A1897" s="234">
        <v>9782227499775</v>
      </c>
      <c r="B1897" s="200" t="s">
        <v>568</v>
      </c>
      <c r="C1897" s="203">
        <v>276</v>
      </c>
      <c r="D1897" s="204" t="s">
        <v>570</v>
      </c>
    </row>
    <row r="1898" spans="1:4" ht="15" x14ac:dyDescent="0.2">
      <c r="A1898" s="234">
        <v>9782227499782</v>
      </c>
      <c r="B1898" s="200" t="s">
        <v>568</v>
      </c>
      <c r="C1898" s="203">
        <v>72</v>
      </c>
      <c r="D1898" s="204" t="s">
        <v>569</v>
      </c>
    </row>
    <row r="1899" spans="1:4" ht="15" x14ac:dyDescent="0.2">
      <c r="A1899" s="234">
        <v>9782227499799</v>
      </c>
      <c r="B1899" s="200" t="s">
        <v>568</v>
      </c>
      <c r="C1899" s="203">
        <v>438</v>
      </c>
      <c r="D1899" s="204" t="s">
        <v>570</v>
      </c>
    </row>
    <row r="1900" spans="1:4" ht="15" x14ac:dyDescent="0.2">
      <c r="A1900" s="234">
        <v>9782227499805</v>
      </c>
      <c r="B1900" s="200" t="s">
        <v>568</v>
      </c>
      <c r="C1900" s="203">
        <v>579</v>
      </c>
      <c r="D1900" s="204" t="s">
        <v>570</v>
      </c>
    </row>
    <row r="1901" spans="1:4" ht="15" x14ac:dyDescent="0.2">
      <c r="A1901" s="234">
        <v>9791027610136</v>
      </c>
      <c r="B1901" s="200" t="s">
        <v>568</v>
      </c>
      <c r="C1901" s="203">
        <v>1716</v>
      </c>
      <c r="D1901" s="204" t="s">
        <v>571</v>
      </c>
    </row>
    <row r="1902" spans="1:4" ht="15" x14ac:dyDescent="0.2">
      <c r="A1902" s="234">
        <v>9791036330742</v>
      </c>
      <c r="B1902" s="200" t="s">
        <v>568</v>
      </c>
      <c r="C1902" s="203">
        <v>0</v>
      </c>
      <c r="D1902" s="204" t="s">
        <v>2916</v>
      </c>
    </row>
    <row r="1903" spans="1:4" ht="15" x14ac:dyDescent="0.2">
      <c r="A1903" s="234">
        <v>9791036330766</v>
      </c>
      <c r="B1903" s="200" t="s">
        <v>568</v>
      </c>
      <c r="C1903" s="203">
        <v>2472</v>
      </c>
      <c r="D1903" s="204" t="s">
        <v>571</v>
      </c>
    </row>
    <row r="1904" spans="1:4" ht="15" x14ac:dyDescent="0.2">
      <c r="A1904" s="234">
        <v>9791036330773</v>
      </c>
      <c r="B1904" s="200" t="s">
        <v>568</v>
      </c>
      <c r="C1904" s="203">
        <v>0</v>
      </c>
      <c r="D1904" s="204" t="s">
        <v>2916</v>
      </c>
    </row>
    <row r="1905" spans="1:4" ht="15" x14ac:dyDescent="0.2">
      <c r="A1905" s="234">
        <v>9791036366758</v>
      </c>
      <c r="B1905" s="200" t="s">
        <v>568</v>
      </c>
      <c r="C1905" s="203">
        <v>1736</v>
      </c>
      <c r="D1905" s="204" t="s">
        <v>571</v>
      </c>
    </row>
    <row r="1906" spans="1:4" ht="15" x14ac:dyDescent="0.2">
      <c r="A1906" s="234">
        <v>9791036366765</v>
      </c>
      <c r="B1906" s="200" t="s">
        <v>568</v>
      </c>
      <c r="C1906" s="203">
        <v>2152</v>
      </c>
      <c r="D1906" s="204" t="s">
        <v>571</v>
      </c>
    </row>
    <row r="1907" spans="1:4" ht="15" x14ac:dyDescent="0.2">
      <c r="A1907" s="234">
        <v>9791036366772</v>
      </c>
      <c r="B1907" s="200" t="s">
        <v>568</v>
      </c>
      <c r="C1907" s="203">
        <v>0</v>
      </c>
      <c r="D1907" s="204" t="s">
        <v>2917</v>
      </c>
    </row>
    <row r="1908" spans="1:4" ht="15" x14ac:dyDescent="0.2">
      <c r="A1908" s="234">
        <v>9791036366789</v>
      </c>
      <c r="B1908" s="200" t="s">
        <v>568</v>
      </c>
      <c r="C1908" s="203">
        <v>0</v>
      </c>
      <c r="D1908" s="204" t="s">
        <v>2917</v>
      </c>
    </row>
    <row r="1909" spans="1:4" ht="15" x14ac:dyDescent="0.2">
      <c r="A1909" s="234">
        <v>9791036347962</v>
      </c>
      <c r="B1909" s="200" t="s">
        <v>568</v>
      </c>
      <c r="C1909" s="203">
        <v>7708</v>
      </c>
      <c r="D1909" s="204" t="s">
        <v>571</v>
      </c>
    </row>
    <row r="1910" spans="1:4" ht="15" x14ac:dyDescent="0.2">
      <c r="A1910" s="234">
        <v>9791036348020</v>
      </c>
      <c r="B1910" s="200" t="s">
        <v>568</v>
      </c>
      <c r="C1910" s="203">
        <v>5433</v>
      </c>
      <c r="D1910" s="204" t="s">
        <v>571</v>
      </c>
    </row>
    <row r="1911" spans="1:4" ht="15" x14ac:dyDescent="0.2">
      <c r="A1911" s="234">
        <v>9791036348037</v>
      </c>
      <c r="B1911" s="200" t="s">
        <v>568</v>
      </c>
      <c r="C1911" s="203">
        <v>11314</v>
      </c>
      <c r="D1911" s="204" t="s">
        <v>573</v>
      </c>
    </row>
    <row r="1912" spans="1:4" ht="15" x14ac:dyDescent="0.2">
      <c r="A1912" s="234">
        <v>9791036348242</v>
      </c>
      <c r="B1912" s="200" t="s">
        <v>568</v>
      </c>
      <c r="C1912" s="203">
        <v>1822</v>
      </c>
      <c r="D1912" s="204" t="s">
        <v>571</v>
      </c>
    </row>
    <row r="1913" spans="1:4" ht="15" x14ac:dyDescent="0.2">
      <c r="A1913" s="234">
        <v>9782747063081</v>
      </c>
      <c r="B1913" s="200" t="s">
        <v>568</v>
      </c>
      <c r="C1913" s="203">
        <v>0</v>
      </c>
      <c r="D1913" s="204" t="s">
        <v>2916</v>
      </c>
    </row>
    <row r="1914" spans="1:4" ht="15" x14ac:dyDescent="0.2">
      <c r="A1914" s="234">
        <v>9791036330797</v>
      </c>
      <c r="B1914" s="200" t="s">
        <v>568</v>
      </c>
      <c r="C1914" s="203">
        <v>0</v>
      </c>
      <c r="D1914" s="204" t="s">
        <v>2917</v>
      </c>
    </row>
    <row r="1915" spans="1:4" ht="15" x14ac:dyDescent="0.2">
      <c r="A1915" s="234">
        <v>9791036330803</v>
      </c>
      <c r="B1915" s="200" t="s">
        <v>568</v>
      </c>
      <c r="C1915" s="203">
        <v>142</v>
      </c>
      <c r="D1915" s="204" t="s">
        <v>570</v>
      </c>
    </row>
    <row r="1916" spans="1:4" ht="15" x14ac:dyDescent="0.2">
      <c r="A1916" s="234">
        <v>9791036330810</v>
      </c>
      <c r="B1916" s="200" t="s">
        <v>568</v>
      </c>
      <c r="C1916" s="203">
        <v>1861</v>
      </c>
      <c r="D1916" s="204" t="s">
        <v>571</v>
      </c>
    </row>
    <row r="1917" spans="1:4" ht="15" x14ac:dyDescent="0.2">
      <c r="A1917" s="234">
        <v>9791036330827</v>
      </c>
      <c r="B1917" s="200" t="s">
        <v>568</v>
      </c>
      <c r="C1917" s="203">
        <v>0</v>
      </c>
      <c r="D1917" s="204" t="s">
        <v>2917</v>
      </c>
    </row>
    <row r="1918" spans="1:4" ht="15" x14ac:dyDescent="0.2">
      <c r="A1918" s="234">
        <v>9791036330834</v>
      </c>
      <c r="B1918" s="200" t="s">
        <v>568</v>
      </c>
      <c r="C1918" s="203">
        <v>1041</v>
      </c>
      <c r="D1918" s="204" t="s">
        <v>571</v>
      </c>
    </row>
    <row r="1919" spans="1:4" ht="15" x14ac:dyDescent="0.2">
      <c r="A1919" s="234">
        <v>9791036330858</v>
      </c>
      <c r="B1919" s="200" t="s">
        <v>568</v>
      </c>
      <c r="C1919" s="203">
        <v>613</v>
      </c>
      <c r="D1919" s="204" t="s">
        <v>570</v>
      </c>
    </row>
    <row r="1920" spans="1:4" ht="15" x14ac:dyDescent="0.2">
      <c r="A1920" s="234">
        <v>9791036330865</v>
      </c>
      <c r="B1920" s="200" t="s">
        <v>568</v>
      </c>
      <c r="C1920" s="203">
        <v>213</v>
      </c>
      <c r="D1920" s="204" t="s">
        <v>570</v>
      </c>
    </row>
    <row r="1921" spans="1:4" ht="15" x14ac:dyDescent="0.2">
      <c r="A1921" s="234">
        <v>9791036330872</v>
      </c>
      <c r="B1921" s="200" t="s">
        <v>568</v>
      </c>
      <c r="C1921" s="203">
        <v>0</v>
      </c>
      <c r="D1921" s="204" t="s">
        <v>2916</v>
      </c>
    </row>
    <row r="1922" spans="1:4" ht="15" x14ac:dyDescent="0.2">
      <c r="A1922" s="234">
        <v>9791036330889</v>
      </c>
      <c r="B1922" s="200" t="s">
        <v>568</v>
      </c>
      <c r="C1922" s="203">
        <v>71</v>
      </c>
      <c r="D1922" s="204" t="s">
        <v>569</v>
      </c>
    </row>
    <row r="1923" spans="1:4" ht="15" x14ac:dyDescent="0.2">
      <c r="A1923" s="234">
        <v>9791036330902</v>
      </c>
      <c r="B1923" s="200" t="s">
        <v>568</v>
      </c>
      <c r="C1923" s="203">
        <v>26</v>
      </c>
      <c r="D1923" s="204" t="s">
        <v>569</v>
      </c>
    </row>
    <row r="1924" spans="1:4" ht="15" x14ac:dyDescent="0.2">
      <c r="A1924" s="234">
        <v>9791027610112</v>
      </c>
      <c r="B1924" s="200" t="s">
        <v>568</v>
      </c>
      <c r="C1924" s="203">
        <v>2311</v>
      </c>
      <c r="D1924" s="204" t="s">
        <v>571</v>
      </c>
    </row>
    <row r="1925" spans="1:4" ht="15" x14ac:dyDescent="0.2">
      <c r="A1925" s="234">
        <v>9782747023306</v>
      </c>
      <c r="B1925" s="200" t="s">
        <v>568</v>
      </c>
      <c r="C1925" s="203">
        <v>0</v>
      </c>
      <c r="D1925" s="204" t="s">
        <v>2916</v>
      </c>
    </row>
    <row r="1926" spans="1:4" ht="15" x14ac:dyDescent="0.2">
      <c r="A1926" s="234">
        <v>9791036330919</v>
      </c>
      <c r="B1926" s="200" t="s">
        <v>568</v>
      </c>
      <c r="C1926" s="203">
        <v>1902</v>
      </c>
      <c r="D1926" s="204" t="s">
        <v>571</v>
      </c>
    </row>
    <row r="1927" spans="1:4" ht="15" x14ac:dyDescent="0.2">
      <c r="A1927" s="234">
        <v>9782227486072</v>
      </c>
      <c r="B1927" s="200" t="s">
        <v>568</v>
      </c>
      <c r="C1927" s="203">
        <v>0</v>
      </c>
      <c r="D1927" s="204" t="s">
        <v>2916</v>
      </c>
    </row>
    <row r="1928" spans="1:4" ht="15" x14ac:dyDescent="0.2">
      <c r="A1928" s="234">
        <v>9782747052863</v>
      </c>
      <c r="B1928" s="200" t="s">
        <v>568</v>
      </c>
      <c r="C1928" s="203">
        <v>0</v>
      </c>
      <c r="D1928" s="204" t="s">
        <v>2916</v>
      </c>
    </row>
    <row r="1929" spans="1:4" ht="15" x14ac:dyDescent="0.2">
      <c r="A1929" s="234">
        <v>9782227487727</v>
      </c>
      <c r="B1929" s="200" t="s">
        <v>568</v>
      </c>
      <c r="C1929" s="203">
        <v>0</v>
      </c>
      <c r="D1929" s="204" t="s">
        <v>2916</v>
      </c>
    </row>
    <row r="1930" spans="1:4" ht="15" x14ac:dyDescent="0.2">
      <c r="A1930" s="234">
        <v>9782747055215</v>
      </c>
      <c r="B1930" s="200" t="s">
        <v>568</v>
      </c>
      <c r="C1930" s="203">
        <v>0</v>
      </c>
      <c r="D1930" s="204" t="s">
        <v>2917</v>
      </c>
    </row>
    <row r="1931" spans="1:4" ht="15" x14ac:dyDescent="0.2">
      <c r="A1931" s="234">
        <v>9782747055222</v>
      </c>
      <c r="B1931" s="200" t="s">
        <v>568</v>
      </c>
      <c r="C1931" s="203">
        <v>0</v>
      </c>
      <c r="D1931" s="204" t="s">
        <v>2916</v>
      </c>
    </row>
    <row r="1932" spans="1:4" ht="15" x14ac:dyDescent="0.2">
      <c r="A1932" s="234">
        <v>9782747050449</v>
      </c>
      <c r="B1932" s="200" t="s">
        <v>568</v>
      </c>
      <c r="C1932" s="203">
        <v>2035</v>
      </c>
      <c r="D1932" s="204" t="s">
        <v>2919</v>
      </c>
    </row>
    <row r="1933" spans="1:4" ht="15" x14ac:dyDescent="0.2">
      <c r="A1933" s="234">
        <v>9782747049580</v>
      </c>
      <c r="B1933" s="200" t="s">
        <v>568</v>
      </c>
      <c r="C1933" s="203">
        <v>0</v>
      </c>
      <c r="D1933" s="204" t="s">
        <v>2915</v>
      </c>
    </row>
    <row r="1934" spans="1:4" ht="15" x14ac:dyDescent="0.2">
      <c r="A1934" s="234">
        <v>9782747050791</v>
      </c>
      <c r="B1934" s="200" t="s">
        <v>568</v>
      </c>
      <c r="C1934" s="203">
        <v>0</v>
      </c>
      <c r="D1934" s="204" t="s">
        <v>2916</v>
      </c>
    </row>
    <row r="1935" spans="1:4" ht="15" x14ac:dyDescent="0.2">
      <c r="A1935" s="234">
        <v>9782747047173</v>
      </c>
      <c r="B1935" s="200" t="s">
        <v>568</v>
      </c>
      <c r="C1935" s="203">
        <v>0</v>
      </c>
      <c r="D1935" s="204" t="s">
        <v>2915</v>
      </c>
    </row>
    <row r="1936" spans="1:4" ht="15" x14ac:dyDescent="0.2">
      <c r="A1936" s="234">
        <v>9782747028516</v>
      </c>
      <c r="B1936" s="200" t="s">
        <v>568</v>
      </c>
      <c r="C1936" s="203">
        <v>0</v>
      </c>
      <c r="D1936" s="204" t="s">
        <v>2916</v>
      </c>
    </row>
    <row r="1937" spans="1:4" ht="15" x14ac:dyDescent="0.2">
      <c r="A1937" s="234">
        <v>9782747050678</v>
      </c>
      <c r="B1937" s="200" t="s">
        <v>568</v>
      </c>
      <c r="C1937" s="203">
        <v>0</v>
      </c>
      <c r="D1937" s="204" t="s">
        <v>2916</v>
      </c>
    </row>
    <row r="1938" spans="1:4" ht="15" x14ac:dyDescent="0.2">
      <c r="A1938" s="234">
        <v>9782747050364</v>
      </c>
      <c r="B1938" s="200" t="s">
        <v>568</v>
      </c>
      <c r="C1938" s="203">
        <v>0</v>
      </c>
      <c r="D1938" s="204" t="s">
        <v>2916</v>
      </c>
    </row>
    <row r="1939" spans="1:4" ht="15" x14ac:dyDescent="0.2">
      <c r="A1939" s="234">
        <v>9782747047463</v>
      </c>
      <c r="B1939" s="200" t="s">
        <v>568</v>
      </c>
      <c r="C1939" s="203">
        <v>0</v>
      </c>
      <c r="D1939" s="204" t="s">
        <v>2916</v>
      </c>
    </row>
    <row r="1940" spans="1:4" ht="15" x14ac:dyDescent="0.2">
      <c r="A1940" s="234">
        <v>9782747050708</v>
      </c>
      <c r="B1940" s="200" t="s">
        <v>568</v>
      </c>
      <c r="C1940" s="203">
        <v>0</v>
      </c>
      <c r="D1940" s="204" t="s">
        <v>2916</v>
      </c>
    </row>
    <row r="1941" spans="1:4" ht="15" x14ac:dyDescent="0.2">
      <c r="A1941" s="234">
        <v>9782747028509</v>
      </c>
      <c r="B1941" s="200" t="s">
        <v>568</v>
      </c>
      <c r="C1941" s="203">
        <v>136</v>
      </c>
      <c r="D1941" s="204" t="s">
        <v>2921</v>
      </c>
    </row>
    <row r="1942" spans="1:4" ht="15" x14ac:dyDescent="0.2">
      <c r="A1942" s="234">
        <v>9782747053563</v>
      </c>
      <c r="B1942" s="200" t="s">
        <v>568</v>
      </c>
      <c r="C1942" s="203">
        <v>203</v>
      </c>
      <c r="D1942" s="204" t="s">
        <v>570</v>
      </c>
    </row>
    <row r="1943" spans="1:4" ht="15" x14ac:dyDescent="0.2">
      <c r="A1943" s="234">
        <v>9782747058292</v>
      </c>
      <c r="B1943" s="200" t="s">
        <v>568</v>
      </c>
      <c r="C1943" s="203">
        <v>2419</v>
      </c>
      <c r="D1943" s="204" t="s">
        <v>571</v>
      </c>
    </row>
    <row r="1944" spans="1:4" ht="15" x14ac:dyDescent="0.2">
      <c r="A1944" s="234">
        <v>9782747058414</v>
      </c>
      <c r="B1944" s="200" t="s">
        <v>568</v>
      </c>
      <c r="C1944" s="203">
        <v>0</v>
      </c>
      <c r="D1944" s="204" t="s">
        <v>2916</v>
      </c>
    </row>
    <row r="1945" spans="1:4" ht="15" x14ac:dyDescent="0.2">
      <c r="A1945" s="234">
        <v>9782747057325</v>
      </c>
      <c r="B1945" s="200" t="s">
        <v>568</v>
      </c>
      <c r="C1945" s="203">
        <v>0</v>
      </c>
      <c r="D1945" s="204" t="s">
        <v>2916</v>
      </c>
    </row>
    <row r="1946" spans="1:4" ht="15" x14ac:dyDescent="0.2">
      <c r="A1946" s="234">
        <v>9782747054362</v>
      </c>
      <c r="B1946" s="200" t="s">
        <v>568</v>
      </c>
      <c r="C1946" s="203">
        <v>0</v>
      </c>
      <c r="D1946" s="204" t="s">
        <v>2916</v>
      </c>
    </row>
    <row r="1947" spans="1:4" ht="15" x14ac:dyDescent="0.2">
      <c r="A1947" s="234">
        <v>9782747050692</v>
      </c>
      <c r="B1947" s="200" t="s">
        <v>568</v>
      </c>
      <c r="C1947" s="203">
        <v>0</v>
      </c>
      <c r="D1947" s="204" t="s">
        <v>2916</v>
      </c>
    </row>
    <row r="1948" spans="1:4" ht="15" x14ac:dyDescent="0.2">
      <c r="A1948" s="234">
        <v>9782747088145</v>
      </c>
      <c r="B1948" s="200" t="s">
        <v>568</v>
      </c>
      <c r="C1948" s="203">
        <v>506</v>
      </c>
      <c r="D1948" s="204" t="s">
        <v>570</v>
      </c>
    </row>
    <row r="1949" spans="1:4" ht="15" x14ac:dyDescent="0.2">
      <c r="A1949" s="234">
        <v>9782747027236</v>
      </c>
      <c r="B1949" s="200" t="s">
        <v>568</v>
      </c>
      <c r="C1949" s="203">
        <v>0</v>
      </c>
      <c r="D1949" s="204" t="s">
        <v>2916</v>
      </c>
    </row>
    <row r="1950" spans="1:4" ht="15" x14ac:dyDescent="0.2">
      <c r="A1950" s="234">
        <v>9782747019897</v>
      </c>
      <c r="B1950" s="200" t="s">
        <v>568</v>
      </c>
      <c r="C1950" s="203">
        <v>0</v>
      </c>
      <c r="D1950" s="204" t="s">
        <v>2916</v>
      </c>
    </row>
    <row r="1951" spans="1:4" ht="15" x14ac:dyDescent="0.2">
      <c r="A1951" s="234">
        <v>9782747027533</v>
      </c>
      <c r="B1951" s="200" t="s">
        <v>568</v>
      </c>
      <c r="C1951" s="203">
        <v>0</v>
      </c>
      <c r="D1951" s="204" t="s">
        <v>2917</v>
      </c>
    </row>
    <row r="1952" spans="1:4" ht="15" x14ac:dyDescent="0.2">
      <c r="A1952" s="234">
        <v>9782747091275</v>
      </c>
      <c r="B1952" s="200" t="s">
        <v>568</v>
      </c>
      <c r="C1952" s="203">
        <v>379</v>
      </c>
      <c r="D1952" s="204" t="s">
        <v>570</v>
      </c>
    </row>
    <row r="1953" spans="1:4" ht="15" x14ac:dyDescent="0.2">
      <c r="A1953" s="234">
        <v>9782747091282</v>
      </c>
      <c r="B1953" s="200" t="s">
        <v>568</v>
      </c>
      <c r="C1953" s="203">
        <v>0</v>
      </c>
      <c r="D1953" s="204" t="s">
        <v>2916</v>
      </c>
    </row>
    <row r="1954" spans="1:4" ht="15" x14ac:dyDescent="0.2">
      <c r="A1954" s="234">
        <v>9791036302916</v>
      </c>
      <c r="B1954" s="200" t="s">
        <v>568</v>
      </c>
      <c r="C1954" s="203">
        <v>0</v>
      </c>
      <c r="D1954" s="204" t="s">
        <v>2916</v>
      </c>
    </row>
    <row r="1955" spans="1:4" ht="15" x14ac:dyDescent="0.2">
      <c r="A1955" s="234">
        <v>9791036309472</v>
      </c>
      <c r="B1955" s="200" t="s">
        <v>568</v>
      </c>
      <c r="C1955" s="203">
        <v>0</v>
      </c>
      <c r="D1955" s="204" t="s">
        <v>2916</v>
      </c>
    </row>
    <row r="1956" spans="1:4" ht="15" x14ac:dyDescent="0.2">
      <c r="A1956" s="234">
        <v>9791036309489</v>
      </c>
      <c r="B1956" s="200" t="s">
        <v>568</v>
      </c>
      <c r="C1956" s="203">
        <v>0</v>
      </c>
      <c r="D1956" s="204" t="s">
        <v>2916</v>
      </c>
    </row>
    <row r="1957" spans="1:4" ht="15" x14ac:dyDescent="0.2">
      <c r="A1957" s="234">
        <v>9791036309496</v>
      </c>
      <c r="B1957" s="200" t="s">
        <v>568</v>
      </c>
      <c r="C1957" s="203">
        <v>4946</v>
      </c>
      <c r="D1957" s="204" t="s">
        <v>571</v>
      </c>
    </row>
    <row r="1958" spans="1:4" ht="15" x14ac:dyDescent="0.2">
      <c r="A1958" s="234">
        <v>9791036309502</v>
      </c>
      <c r="B1958" s="200" t="s">
        <v>568</v>
      </c>
      <c r="C1958" s="203">
        <v>2567</v>
      </c>
      <c r="D1958" s="204" t="s">
        <v>571</v>
      </c>
    </row>
    <row r="1959" spans="1:4" ht="15" x14ac:dyDescent="0.2">
      <c r="A1959" s="234">
        <v>9791036309519</v>
      </c>
      <c r="B1959" s="200" t="s">
        <v>568</v>
      </c>
      <c r="C1959" s="203">
        <v>1513</v>
      </c>
      <c r="D1959" s="204" t="s">
        <v>571</v>
      </c>
    </row>
    <row r="1960" spans="1:4" ht="15" x14ac:dyDescent="0.2">
      <c r="A1960" s="234">
        <v>9791036309526</v>
      </c>
      <c r="B1960" s="200" t="s">
        <v>568</v>
      </c>
      <c r="C1960" s="203">
        <v>0</v>
      </c>
      <c r="D1960" s="204" t="s">
        <v>2916</v>
      </c>
    </row>
    <row r="1961" spans="1:4" ht="15" x14ac:dyDescent="0.2">
      <c r="A1961" s="234">
        <v>9791036309533</v>
      </c>
      <c r="B1961" s="200" t="s">
        <v>568</v>
      </c>
      <c r="C1961" s="203">
        <v>0</v>
      </c>
      <c r="D1961" s="204" t="s">
        <v>2916</v>
      </c>
    </row>
    <row r="1962" spans="1:4" ht="15" x14ac:dyDescent="0.2">
      <c r="A1962" s="234">
        <v>9782747029544</v>
      </c>
      <c r="B1962" s="200" t="s">
        <v>568</v>
      </c>
      <c r="C1962" s="203">
        <v>0</v>
      </c>
      <c r="D1962" s="204" t="s">
        <v>2916</v>
      </c>
    </row>
    <row r="1963" spans="1:4" ht="15" x14ac:dyDescent="0.2">
      <c r="A1963" s="234">
        <v>9791036358708</v>
      </c>
      <c r="B1963" s="200" t="s">
        <v>568</v>
      </c>
      <c r="C1963" s="203">
        <v>0</v>
      </c>
      <c r="D1963" s="204" t="s">
        <v>2917</v>
      </c>
    </row>
    <row r="1964" spans="1:4" ht="15" x14ac:dyDescent="0.2">
      <c r="A1964" s="234">
        <v>9791036358715</v>
      </c>
      <c r="B1964" s="200" t="s">
        <v>568</v>
      </c>
      <c r="C1964" s="203">
        <v>0</v>
      </c>
      <c r="D1964" s="204" t="s">
        <v>2917</v>
      </c>
    </row>
    <row r="1965" spans="1:4" ht="15" x14ac:dyDescent="0.2">
      <c r="A1965" s="234">
        <v>9791036358722</v>
      </c>
      <c r="B1965" s="200" t="s">
        <v>568</v>
      </c>
      <c r="C1965" s="203">
        <v>0</v>
      </c>
      <c r="D1965" s="204" t="s">
        <v>2917</v>
      </c>
    </row>
    <row r="1966" spans="1:4" ht="15" x14ac:dyDescent="0.2">
      <c r="A1966" s="234">
        <v>9791036358739</v>
      </c>
      <c r="B1966" s="200" t="s">
        <v>568</v>
      </c>
      <c r="C1966" s="203">
        <v>0</v>
      </c>
      <c r="D1966" s="204" t="s">
        <v>2917</v>
      </c>
    </row>
    <row r="1967" spans="1:4" ht="15" x14ac:dyDescent="0.2">
      <c r="A1967" s="234">
        <v>9791036358746</v>
      </c>
      <c r="B1967" s="200" t="s">
        <v>568</v>
      </c>
      <c r="C1967" s="203">
        <v>4381</v>
      </c>
      <c r="D1967" s="204" t="s">
        <v>571</v>
      </c>
    </row>
    <row r="1968" spans="1:4" ht="15" x14ac:dyDescent="0.2">
      <c r="A1968" s="234">
        <v>9782747046558</v>
      </c>
      <c r="B1968" s="200" t="s">
        <v>568</v>
      </c>
      <c r="C1968" s="203">
        <v>0</v>
      </c>
      <c r="D1968" s="204" t="s">
        <v>2916</v>
      </c>
    </row>
    <row r="1969" spans="1:4" ht="15" x14ac:dyDescent="0.2">
      <c r="A1969" s="234">
        <v>9791036358753</v>
      </c>
      <c r="B1969" s="200" t="s">
        <v>568</v>
      </c>
      <c r="C1969" s="203">
        <v>3200</v>
      </c>
      <c r="D1969" s="204" t="s">
        <v>571</v>
      </c>
    </row>
    <row r="1970" spans="1:4" ht="15" x14ac:dyDescent="0.2">
      <c r="A1970" s="234">
        <v>9791036358760</v>
      </c>
      <c r="B1970" s="200" t="s">
        <v>568</v>
      </c>
      <c r="C1970" s="203">
        <v>0</v>
      </c>
      <c r="D1970" s="204" t="s">
        <v>2917</v>
      </c>
    </row>
    <row r="1971" spans="1:4" ht="15" x14ac:dyDescent="0.2">
      <c r="A1971" s="234">
        <v>9791036358784</v>
      </c>
      <c r="B1971" s="200" t="s">
        <v>568</v>
      </c>
      <c r="C1971" s="203">
        <v>2673</v>
      </c>
      <c r="D1971" s="204" t="s">
        <v>571</v>
      </c>
    </row>
    <row r="1972" spans="1:4" ht="15" x14ac:dyDescent="0.2">
      <c r="A1972" s="234">
        <v>9782747046473</v>
      </c>
      <c r="B1972" s="200" t="s">
        <v>568</v>
      </c>
      <c r="C1972" s="203">
        <v>0</v>
      </c>
      <c r="D1972" s="204" t="s">
        <v>2916</v>
      </c>
    </row>
    <row r="1973" spans="1:4" ht="15" x14ac:dyDescent="0.2">
      <c r="A1973" s="234">
        <v>9782747046428</v>
      </c>
      <c r="B1973" s="200" t="s">
        <v>568</v>
      </c>
      <c r="C1973" s="203">
        <v>0</v>
      </c>
      <c r="D1973" s="204" t="s">
        <v>2916</v>
      </c>
    </row>
    <row r="1974" spans="1:4" ht="15" x14ac:dyDescent="0.2">
      <c r="A1974" s="234">
        <v>9782747053075</v>
      </c>
      <c r="B1974" s="200" t="s">
        <v>568</v>
      </c>
      <c r="C1974" s="203">
        <v>-1</v>
      </c>
      <c r="D1974" s="204" t="s">
        <v>2918</v>
      </c>
    </row>
    <row r="1975" spans="1:4" ht="15" x14ac:dyDescent="0.2">
      <c r="A1975" s="234">
        <v>9782747052474</v>
      </c>
      <c r="B1975" s="200" t="s">
        <v>568</v>
      </c>
      <c r="C1975" s="203">
        <v>1548</v>
      </c>
      <c r="D1975" s="204" t="s">
        <v>2919</v>
      </c>
    </row>
    <row r="1976" spans="1:4" ht="15" x14ac:dyDescent="0.2">
      <c r="A1976" s="234">
        <v>9782747052467</v>
      </c>
      <c r="B1976" s="200" t="s">
        <v>568</v>
      </c>
      <c r="C1976" s="203">
        <v>0</v>
      </c>
      <c r="D1976" s="204" t="s">
        <v>2915</v>
      </c>
    </row>
    <row r="1977" spans="1:4" ht="15" x14ac:dyDescent="0.2">
      <c r="A1977" s="234">
        <v>9782747052450</v>
      </c>
      <c r="B1977" s="200" t="s">
        <v>568</v>
      </c>
      <c r="C1977" s="203">
        <v>6161</v>
      </c>
      <c r="D1977" s="204" t="s">
        <v>2919</v>
      </c>
    </row>
    <row r="1978" spans="1:4" ht="15" x14ac:dyDescent="0.2">
      <c r="A1978" s="234">
        <v>9782747052443</v>
      </c>
      <c r="B1978" s="200" t="s">
        <v>568</v>
      </c>
      <c r="C1978" s="203">
        <v>3022</v>
      </c>
      <c r="D1978" s="204" t="s">
        <v>2919</v>
      </c>
    </row>
    <row r="1979" spans="1:4" ht="15" x14ac:dyDescent="0.2">
      <c r="A1979" s="234">
        <v>9782747052436</v>
      </c>
      <c r="B1979" s="200" t="s">
        <v>568</v>
      </c>
      <c r="C1979" s="203">
        <v>0</v>
      </c>
      <c r="D1979" s="204" t="s">
        <v>2916</v>
      </c>
    </row>
    <row r="1980" spans="1:4" ht="15" x14ac:dyDescent="0.2">
      <c r="A1980" s="234">
        <v>9782747052429</v>
      </c>
      <c r="B1980" s="200" t="s">
        <v>568</v>
      </c>
      <c r="C1980" s="203">
        <v>0</v>
      </c>
      <c r="D1980" s="204" t="s">
        <v>2916</v>
      </c>
    </row>
    <row r="1981" spans="1:4" ht="15" x14ac:dyDescent="0.2">
      <c r="A1981" s="234">
        <v>9782747052412</v>
      </c>
      <c r="B1981" s="200" t="s">
        <v>568</v>
      </c>
      <c r="C1981" s="203">
        <v>583</v>
      </c>
      <c r="D1981" s="204" t="s">
        <v>2921</v>
      </c>
    </row>
    <row r="1982" spans="1:4" ht="15" x14ac:dyDescent="0.2">
      <c r="A1982" s="234">
        <v>9782747052405</v>
      </c>
      <c r="B1982" s="200" t="s">
        <v>568</v>
      </c>
      <c r="C1982" s="203">
        <v>4071</v>
      </c>
      <c r="D1982" s="204" t="s">
        <v>2919</v>
      </c>
    </row>
    <row r="1983" spans="1:4" ht="15" x14ac:dyDescent="0.2">
      <c r="A1983" s="234">
        <v>9782747052399</v>
      </c>
      <c r="B1983" s="200" t="s">
        <v>568</v>
      </c>
      <c r="C1983" s="203">
        <v>3430</v>
      </c>
      <c r="D1983" s="204" t="s">
        <v>2919</v>
      </c>
    </row>
    <row r="1984" spans="1:4" ht="15" x14ac:dyDescent="0.2">
      <c r="A1984" s="234">
        <v>9782747052382</v>
      </c>
      <c r="B1984" s="200" t="s">
        <v>568</v>
      </c>
      <c r="C1984" s="203">
        <v>2256</v>
      </c>
      <c r="D1984" s="204" t="s">
        <v>2919</v>
      </c>
    </row>
    <row r="1985" spans="1:4" ht="15" x14ac:dyDescent="0.2">
      <c r="A1985" s="234">
        <v>9782747052375</v>
      </c>
      <c r="B1985" s="200" t="s">
        <v>568</v>
      </c>
      <c r="C1985" s="203">
        <v>7040</v>
      </c>
      <c r="D1985" s="204" t="s">
        <v>2919</v>
      </c>
    </row>
    <row r="1986" spans="1:4" ht="15" x14ac:dyDescent="0.2">
      <c r="A1986" s="234">
        <v>9782747052368</v>
      </c>
      <c r="B1986" s="200" t="s">
        <v>568</v>
      </c>
      <c r="C1986" s="203">
        <v>1830</v>
      </c>
      <c r="D1986" s="204" t="s">
        <v>2919</v>
      </c>
    </row>
    <row r="1987" spans="1:4" ht="15" x14ac:dyDescent="0.2">
      <c r="A1987" s="234">
        <v>9782747035033</v>
      </c>
      <c r="B1987" s="200" t="s">
        <v>568</v>
      </c>
      <c r="C1987" s="203">
        <v>0</v>
      </c>
      <c r="D1987" s="204" t="s">
        <v>2917</v>
      </c>
    </row>
    <row r="1988" spans="1:4" ht="15" x14ac:dyDescent="0.2">
      <c r="A1988" s="234">
        <v>9782747055772</v>
      </c>
      <c r="B1988" s="200" t="s">
        <v>568</v>
      </c>
      <c r="C1988" s="203">
        <v>0</v>
      </c>
      <c r="D1988" s="204" t="s">
        <v>2916</v>
      </c>
    </row>
    <row r="1989" spans="1:4" ht="15" x14ac:dyDescent="0.2">
      <c r="A1989" s="234">
        <v>9782747055079</v>
      </c>
      <c r="B1989" s="200" t="s">
        <v>568</v>
      </c>
      <c r="C1989" s="203">
        <v>4743</v>
      </c>
      <c r="D1989" s="204" t="s">
        <v>2919</v>
      </c>
    </row>
    <row r="1990" spans="1:4" ht="15" x14ac:dyDescent="0.2">
      <c r="A1990" s="234">
        <v>9782747055024</v>
      </c>
      <c r="B1990" s="200" t="s">
        <v>568</v>
      </c>
      <c r="C1990" s="203">
        <v>0</v>
      </c>
      <c r="D1990" s="204" t="s">
        <v>2916</v>
      </c>
    </row>
    <row r="1991" spans="1:4" ht="15" x14ac:dyDescent="0.2">
      <c r="A1991" s="234">
        <v>9782747058513</v>
      </c>
      <c r="B1991" s="200" t="s">
        <v>568</v>
      </c>
      <c r="C1991" s="203">
        <v>0</v>
      </c>
      <c r="D1991" s="204" t="s">
        <v>2916</v>
      </c>
    </row>
    <row r="1992" spans="1:4" ht="15" x14ac:dyDescent="0.2">
      <c r="A1992" s="234">
        <v>9782747053389</v>
      </c>
      <c r="B1992" s="200" t="s">
        <v>568</v>
      </c>
      <c r="C1992" s="203">
        <v>0</v>
      </c>
      <c r="D1992" s="204" t="s">
        <v>2916</v>
      </c>
    </row>
    <row r="1993" spans="1:4" ht="15" x14ac:dyDescent="0.2">
      <c r="A1993" s="234">
        <v>9782747057349</v>
      </c>
      <c r="B1993" s="200" t="s">
        <v>568</v>
      </c>
      <c r="C1993" s="203">
        <v>5902</v>
      </c>
      <c r="D1993" s="204" t="s">
        <v>571</v>
      </c>
    </row>
    <row r="1994" spans="1:4" ht="15" x14ac:dyDescent="0.2">
      <c r="A1994" s="234">
        <v>9782747058148</v>
      </c>
      <c r="B1994" s="200" t="s">
        <v>568</v>
      </c>
      <c r="C1994" s="203">
        <v>126</v>
      </c>
      <c r="D1994" s="204" t="s">
        <v>2921</v>
      </c>
    </row>
    <row r="1995" spans="1:4" ht="15" x14ac:dyDescent="0.2">
      <c r="A1995" s="234">
        <v>9782747058155</v>
      </c>
      <c r="B1995" s="200" t="s">
        <v>568</v>
      </c>
      <c r="C1995" s="203">
        <v>958</v>
      </c>
      <c r="D1995" s="204" t="s">
        <v>2921</v>
      </c>
    </row>
    <row r="1996" spans="1:4" ht="15" x14ac:dyDescent="0.2">
      <c r="A1996" s="234">
        <v>9782747058162</v>
      </c>
      <c r="B1996" s="200" t="s">
        <v>568</v>
      </c>
      <c r="C1996" s="203">
        <v>0</v>
      </c>
      <c r="D1996" s="204" t="s">
        <v>2916</v>
      </c>
    </row>
    <row r="1997" spans="1:4" ht="15" x14ac:dyDescent="0.2">
      <c r="A1997" s="234">
        <v>9782747058179</v>
      </c>
      <c r="B1997" s="200" t="s">
        <v>568</v>
      </c>
      <c r="C1997" s="203">
        <v>3918</v>
      </c>
      <c r="D1997" s="204" t="s">
        <v>2919</v>
      </c>
    </row>
    <row r="1998" spans="1:4" ht="15" x14ac:dyDescent="0.2">
      <c r="A1998" s="234">
        <v>9782747058131</v>
      </c>
      <c r="B1998" s="200" t="s">
        <v>568</v>
      </c>
      <c r="C1998" s="203">
        <v>0</v>
      </c>
      <c r="D1998" s="204" t="s">
        <v>2916</v>
      </c>
    </row>
    <row r="1999" spans="1:4" ht="15" x14ac:dyDescent="0.2">
      <c r="A1999" s="234">
        <v>9782747052481</v>
      </c>
      <c r="B1999" s="200" t="s">
        <v>568</v>
      </c>
      <c r="C1999" s="203">
        <v>0</v>
      </c>
      <c r="D1999" s="204" t="s">
        <v>2916</v>
      </c>
    </row>
    <row r="2000" spans="1:4" ht="15" x14ac:dyDescent="0.2">
      <c r="A2000" s="234">
        <v>9782227487550</v>
      </c>
      <c r="B2000" s="200" t="s">
        <v>568</v>
      </c>
      <c r="C2000" s="203">
        <v>37</v>
      </c>
      <c r="D2000" s="204" t="s">
        <v>2920</v>
      </c>
    </row>
    <row r="2001" spans="1:4" ht="15" x14ac:dyDescent="0.2">
      <c r="A2001" s="234">
        <v>9782747055055</v>
      </c>
      <c r="B2001" s="200" t="s">
        <v>568</v>
      </c>
      <c r="C2001" s="203">
        <v>-70</v>
      </c>
      <c r="D2001" s="204" t="s">
        <v>2921</v>
      </c>
    </row>
    <row r="2002" spans="1:4" ht="15" x14ac:dyDescent="0.2">
      <c r="A2002" s="234">
        <v>9782747055062</v>
      </c>
      <c r="B2002" s="200" t="s">
        <v>568</v>
      </c>
      <c r="C2002" s="203">
        <v>0</v>
      </c>
      <c r="D2002" s="204" t="s">
        <v>2916</v>
      </c>
    </row>
    <row r="2003" spans="1:4" ht="15" x14ac:dyDescent="0.2">
      <c r="A2003" s="234">
        <v>9782747055093</v>
      </c>
      <c r="B2003" s="200" t="s">
        <v>568</v>
      </c>
      <c r="C2003" s="203">
        <v>9089</v>
      </c>
      <c r="D2003" s="204" t="s">
        <v>2919</v>
      </c>
    </row>
    <row r="2004" spans="1:4" ht="15" x14ac:dyDescent="0.2">
      <c r="A2004" s="234">
        <v>9782747091299</v>
      </c>
      <c r="B2004" s="200" t="s">
        <v>568</v>
      </c>
      <c r="C2004" s="203">
        <v>0</v>
      </c>
      <c r="D2004" s="204" t="s">
        <v>2916</v>
      </c>
    </row>
    <row r="2005" spans="1:4" ht="15" x14ac:dyDescent="0.2">
      <c r="A2005" s="234">
        <v>9782747055086</v>
      </c>
      <c r="B2005" s="200" t="s">
        <v>568</v>
      </c>
      <c r="C2005" s="203">
        <v>202</v>
      </c>
      <c r="D2005" s="204" t="s">
        <v>2921</v>
      </c>
    </row>
    <row r="2006" spans="1:4" ht="15" x14ac:dyDescent="0.2">
      <c r="A2006" s="234">
        <v>9782747055109</v>
      </c>
      <c r="B2006" s="200" t="s">
        <v>568</v>
      </c>
      <c r="C2006" s="203">
        <v>0</v>
      </c>
      <c r="D2006" s="204" t="s">
        <v>2916</v>
      </c>
    </row>
    <row r="2007" spans="1:4" ht="15" x14ac:dyDescent="0.2">
      <c r="A2007" s="234">
        <v>9782747055116</v>
      </c>
      <c r="B2007" s="200" t="s">
        <v>568</v>
      </c>
      <c r="C2007" s="203">
        <v>0</v>
      </c>
      <c r="D2007" s="204" t="s">
        <v>2917</v>
      </c>
    </row>
    <row r="2008" spans="1:4" ht="15" x14ac:dyDescent="0.2">
      <c r="A2008" s="234">
        <v>9782747055123</v>
      </c>
      <c r="B2008" s="200" t="s">
        <v>568</v>
      </c>
      <c r="C2008" s="203">
        <v>0</v>
      </c>
      <c r="D2008" s="204" t="s">
        <v>2915</v>
      </c>
    </row>
    <row r="2009" spans="1:4" ht="15" x14ac:dyDescent="0.2">
      <c r="A2009" s="234">
        <v>9782747033244</v>
      </c>
      <c r="B2009" s="200" t="s">
        <v>568</v>
      </c>
      <c r="C2009" s="203">
        <v>0</v>
      </c>
      <c r="D2009" s="204" t="s">
        <v>2916</v>
      </c>
    </row>
    <row r="2010" spans="1:4" ht="15" x14ac:dyDescent="0.2">
      <c r="A2010" s="234">
        <v>9782747055130</v>
      </c>
      <c r="B2010" s="200" t="s">
        <v>568</v>
      </c>
      <c r="C2010" s="203">
        <v>0</v>
      </c>
      <c r="D2010" s="204" t="s">
        <v>2916</v>
      </c>
    </row>
    <row r="2011" spans="1:4" ht="15" x14ac:dyDescent="0.2">
      <c r="A2011" s="234">
        <v>9782747055154</v>
      </c>
      <c r="B2011" s="200" t="s">
        <v>568</v>
      </c>
      <c r="C2011" s="203">
        <v>8507</v>
      </c>
      <c r="D2011" s="204" t="s">
        <v>2919</v>
      </c>
    </row>
    <row r="2012" spans="1:4" ht="15" x14ac:dyDescent="0.2">
      <c r="A2012" s="234">
        <v>9782747055161</v>
      </c>
      <c r="B2012" s="200" t="s">
        <v>568</v>
      </c>
      <c r="C2012" s="203">
        <v>14971</v>
      </c>
      <c r="D2012" s="204" t="s">
        <v>573</v>
      </c>
    </row>
    <row r="2013" spans="1:4" ht="15" x14ac:dyDescent="0.2">
      <c r="A2013" s="234">
        <v>9782747052160</v>
      </c>
      <c r="B2013" s="200" t="s">
        <v>568</v>
      </c>
      <c r="C2013" s="203">
        <v>72</v>
      </c>
      <c r="D2013" s="204" t="s">
        <v>2920</v>
      </c>
    </row>
    <row r="2014" spans="1:4" ht="15" x14ac:dyDescent="0.2">
      <c r="A2014" s="234">
        <v>9782747052153</v>
      </c>
      <c r="B2014" s="200" t="s">
        <v>568</v>
      </c>
      <c r="C2014" s="203">
        <v>6877</v>
      </c>
      <c r="D2014" s="204" t="s">
        <v>2919</v>
      </c>
    </row>
    <row r="2015" spans="1:4" ht="15" x14ac:dyDescent="0.2">
      <c r="A2015" s="234">
        <v>9782747055178</v>
      </c>
      <c r="B2015" s="200" t="s">
        <v>568</v>
      </c>
      <c r="C2015" s="203">
        <v>776</v>
      </c>
      <c r="D2015" s="204" t="s">
        <v>2921</v>
      </c>
    </row>
    <row r="2016" spans="1:4" ht="15" x14ac:dyDescent="0.2">
      <c r="A2016" s="234">
        <v>9782747055185</v>
      </c>
      <c r="B2016" s="200" t="s">
        <v>568</v>
      </c>
      <c r="C2016" s="203">
        <v>1651</v>
      </c>
      <c r="D2016" s="204" t="s">
        <v>2919</v>
      </c>
    </row>
    <row r="2017" spans="1:4" ht="15" x14ac:dyDescent="0.2">
      <c r="A2017" s="234">
        <v>9782747055192</v>
      </c>
      <c r="B2017" s="200" t="s">
        <v>568</v>
      </c>
      <c r="C2017" s="203">
        <v>1418</v>
      </c>
      <c r="D2017" s="204" t="s">
        <v>2919</v>
      </c>
    </row>
    <row r="2018" spans="1:4" ht="15" x14ac:dyDescent="0.2">
      <c r="A2018" s="234">
        <v>9782747052146</v>
      </c>
      <c r="B2018" s="200" t="s">
        <v>568</v>
      </c>
      <c r="C2018" s="203">
        <v>5338</v>
      </c>
      <c r="D2018" s="204" t="s">
        <v>2919</v>
      </c>
    </row>
    <row r="2019" spans="1:4" ht="15" x14ac:dyDescent="0.2">
      <c r="A2019" s="234">
        <v>9782747055208</v>
      </c>
      <c r="B2019" s="200" t="s">
        <v>568</v>
      </c>
      <c r="C2019" s="203">
        <v>1472</v>
      </c>
      <c r="D2019" s="204" t="s">
        <v>2919</v>
      </c>
    </row>
    <row r="2020" spans="1:4" ht="15" x14ac:dyDescent="0.2">
      <c r="A2020" s="234">
        <v>9782747051705</v>
      </c>
      <c r="B2020" s="200" t="s">
        <v>568</v>
      </c>
      <c r="C2020" s="203">
        <v>0</v>
      </c>
      <c r="D2020" s="204" t="s">
        <v>2916</v>
      </c>
    </row>
    <row r="2021" spans="1:4" ht="15" x14ac:dyDescent="0.2">
      <c r="A2021" s="234">
        <v>9782747025652</v>
      </c>
      <c r="B2021" s="200" t="s">
        <v>568</v>
      </c>
      <c r="C2021" s="203">
        <v>0</v>
      </c>
      <c r="D2021" s="204" t="s">
        <v>2917</v>
      </c>
    </row>
    <row r="2022" spans="1:4" ht="15" x14ac:dyDescent="0.2">
      <c r="A2022" s="234">
        <v>9782747044868</v>
      </c>
      <c r="B2022" s="200" t="s">
        <v>568</v>
      </c>
      <c r="C2022" s="203">
        <v>0</v>
      </c>
      <c r="D2022" s="204" t="s">
        <v>2916</v>
      </c>
    </row>
    <row r="2023" spans="1:4" ht="15" x14ac:dyDescent="0.2">
      <c r="A2023" s="234">
        <v>9782747053372</v>
      </c>
      <c r="B2023" s="200" t="s">
        <v>568</v>
      </c>
      <c r="C2023" s="203">
        <v>0</v>
      </c>
      <c r="D2023" s="204" t="s">
        <v>2916</v>
      </c>
    </row>
    <row r="2024" spans="1:4" ht="15" x14ac:dyDescent="0.2">
      <c r="A2024" s="234">
        <v>9782747051187</v>
      </c>
      <c r="B2024" s="200" t="s">
        <v>568</v>
      </c>
      <c r="C2024" s="203">
        <v>1024</v>
      </c>
      <c r="D2024" s="204" t="s">
        <v>571</v>
      </c>
    </row>
    <row r="2025" spans="1:4" ht="15" x14ac:dyDescent="0.2">
      <c r="A2025" s="234">
        <v>9782747048460</v>
      </c>
      <c r="B2025" s="200" t="s">
        <v>568</v>
      </c>
      <c r="C2025" s="203">
        <v>0</v>
      </c>
      <c r="D2025" s="204" t="s">
        <v>2916</v>
      </c>
    </row>
    <row r="2026" spans="1:4" ht="15" x14ac:dyDescent="0.2">
      <c r="A2026" s="234">
        <v>9782747028455</v>
      </c>
      <c r="B2026" s="200" t="s">
        <v>568</v>
      </c>
      <c r="C2026" s="203">
        <v>573</v>
      </c>
      <c r="D2026" s="204" t="s">
        <v>570</v>
      </c>
    </row>
    <row r="2027" spans="1:4" ht="15" x14ac:dyDescent="0.2">
      <c r="A2027" s="234">
        <v>9782747028431</v>
      </c>
      <c r="B2027" s="200" t="s">
        <v>568</v>
      </c>
      <c r="C2027" s="203">
        <v>2380</v>
      </c>
      <c r="D2027" s="204" t="s">
        <v>571</v>
      </c>
    </row>
    <row r="2028" spans="1:4" ht="15" x14ac:dyDescent="0.2">
      <c r="A2028" s="234">
        <v>9782747028448</v>
      </c>
      <c r="B2028" s="200" t="s">
        <v>568</v>
      </c>
      <c r="C2028" s="203">
        <v>1624</v>
      </c>
      <c r="D2028" s="204" t="s">
        <v>571</v>
      </c>
    </row>
    <row r="2029" spans="1:4" ht="15" x14ac:dyDescent="0.2">
      <c r="A2029" s="234">
        <v>9782747023078</v>
      </c>
      <c r="B2029" s="200" t="s">
        <v>568</v>
      </c>
      <c r="C2029" s="203">
        <v>0</v>
      </c>
      <c r="D2029" s="204" t="s">
        <v>2916</v>
      </c>
    </row>
    <row r="2030" spans="1:4" ht="15" x14ac:dyDescent="0.2">
      <c r="A2030" s="234">
        <v>9791036309564</v>
      </c>
      <c r="B2030" s="200" t="s">
        <v>568</v>
      </c>
      <c r="C2030" s="203">
        <v>3870</v>
      </c>
      <c r="D2030" s="204" t="s">
        <v>571</v>
      </c>
    </row>
    <row r="2031" spans="1:4" ht="15" x14ac:dyDescent="0.2">
      <c r="A2031" s="234">
        <v>9782747023061</v>
      </c>
      <c r="B2031" s="200" t="s">
        <v>568</v>
      </c>
      <c r="C2031" s="203">
        <v>0</v>
      </c>
      <c r="D2031" s="204" t="s">
        <v>2916</v>
      </c>
    </row>
    <row r="2032" spans="1:4" ht="15" x14ac:dyDescent="0.2">
      <c r="A2032" s="234">
        <v>9791036309571</v>
      </c>
      <c r="B2032" s="200" t="s">
        <v>568</v>
      </c>
      <c r="C2032" s="203">
        <v>4362</v>
      </c>
      <c r="D2032" s="204" t="s">
        <v>571</v>
      </c>
    </row>
    <row r="2033" spans="1:4" ht="15" x14ac:dyDescent="0.2">
      <c r="A2033" s="234">
        <v>9782747018524</v>
      </c>
      <c r="B2033" s="200" t="s">
        <v>568</v>
      </c>
      <c r="C2033" s="203">
        <v>0</v>
      </c>
      <c r="D2033" s="204" t="s">
        <v>2916</v>
      </c>
    </row>
    <row r="2034" spans="1:4" ht="15" x14ac:dyDescent="0.2">
      <c r="A2034" s="234">
        <v>9782747018470</v>
      </c>
      <c r="B2034" s="200" t="s">
        <v>568</v>
      </c>
      <c r="C2034" s="203">
        <v>0</v>
      </c>
      <c r="D2034" s="204" t="s">
        <v>2916</v>
      </c>
    </row>
    <row r="2035" spans="1:4" ht="15" x14ac:dyDescent="0.2">
      <c r="A2035" s="234">
        <v>9782747018463</v>
      </c>
      <c r="B2035" s="200" t="s">
        <v>568</v>
      </c>
      <c r="C2035" s="203">
        <v>0</v>
      </c>
      <c r="D2035" s="204" t="s">
        <v>2916</v>
      </c>
    </row>
    <row r="2036" spans="1:4" ht="15" x14ac:dyDescent="0.2">
      <c r="A2036" s="234">
        <v>9782747018449</v>
      </c>
      <c r="B2036" s="200" t="s">
        <v>568</v>
      </c>
      <c r="C2036" s="203">
        <v>0</v>
      </c>
      <c r="D2036" s="204" t="s">
        <v>2916</v>
      </c>
    </row>
    <row r="2037" spans="1:4" ht="15" x14ac:dyDescent="0.2">
      <c r="A2037" s="234">
        <v>9782747018432</v>
      </c>
      <c r="B2037" s="200" t="s">
        <v>568</v>
      </c>
      <c r="C2037" s="203">
        <v>0</v>
      </c>
      <c r="D2037" s="204" t="s">
        <v>2916</v>
      </c>
    </row>
    <row r="2038" spans="1:4" ht="15" x14ac:dyDescent="0.2">
      <c r="A2038" s="234">
        <v>9791036331138</v>
      </c>
      <c r="B2038" s="200" t="s">
        <v>568</v>
      </c>
      <c r="C2038" s="203">
        <v>2235</v>
      </c>
      <c r="D2038" s="204" t="s">
        <v>571</v>
      </c>
    </row>
    <row r="2039" spans="1:4" ht="15" x14ac:dyDescent="0.2">
      <c r="A2039" s="234">
        <v>9782747018418</v>
      </c>
      <c r="B2039" s="200" t="s">
        <v>568</v>
      </c>
      <c r="C2039" s="203">
        <v>0</v>
      </c>
      <c r="D2039" s="204" t="s">
        <v>2916</v>
      </c>
    </row>
    <row r="2040" spans="1:4" ht="15" x14ac:dyDescent="0.2">
      <c r="A2040" s="234">
        <v>9791036358777</v>
      </c>
      <c r="B2040" s="200" t="s">
        <v>568</v>
      </c>
      <c r="C2040" s="203">
        <v>957</v>
      </c>
      <c r="D2040" s="204" t="s">
        <v>570</v>
      </c>
    </row>
    <row r="2041" spans="1:4" ht="15" x14ac:dyDescent="0.2">
      <c r="A2041" s="234">
        <v>9791036331145</v>
      </c>
      <c r="B2041" s="200" t="s">
        <v>568</v>
      </c>
      <c r="C2041" s="203">
        <v>1092</v>
      </c>
      <c r="D2041" s="204" t="s">
        <v>571</v>
      </c>
    </row>
    <row r="2042" spans="1:4" ht="15" x14ac:dyDescent="0.2">
      <c r="A2042" s="234">
        <v>9782747018500</v>
      </c>
      <c r="B2042" s="200" t="s">
        <v>568</v>
      </c>
      <c r="C2042" s="203">
        <v>0</v>
      </c>
      <c r="D2042" s="204" t="s">
        <v>2916</v>
      </c>
    </row>
    <row r="2043" spans="1:4" ht="15" x14ac:dyDescent="0.2">
      <c r="A2043" s="234">
        <v>9791036358791</v>
      </c>
      <c r="B2043" s="200" t="s">
        <v>568</v>
      </c>
      <c r="C2043" s="203">
        <v>6106</v>
      </c>
      <c r="D2043" s="204" t="s">
        <v>571</v>
      </c>
    </row>
    <row r="2044" spans="1:4" ht="15" x14ac:dyDescent="0.2">
      <c r="A2044" s="234">
        <v>9791036358807</v>
      </c>
      <c r="B2044" s="200" t="s">
        <v>568</v>
      </c>
      <c r="C2044" s="203">
        <v>587</v>
      </c>
      <c r="D2044" s="204" t="s">
        <v>570</v>
      </c>
    </row>
    <row r="2045" spans="1:4" ht="15" x14ac:dyDescent="0.2">
      <c r="A2045" s="234">
        <v>9782747018517</v>
      </c>
      <c r="B2045" s="200" t="s">
        <v>568</v>
      </c>
      <c r="C2045" s="203">
        <v>0</v>
      </c>
      <c r="D2045" s="204" t="s">
        <v>2916</v>
      </c>
    </row>
    <row r="2046" spans="1:4" ht="15" x14ac:dyDescent="0.2">
      <c r="A2046" s="234">
        <v>9791036358814</v>
      </c>
      <c r="B2046" s="200" t="s">
        <v>568</v>
      </c>
      <c r="C2046" s="203">
        <v>0</v>
      </c>
      <c r="D2046" s="204" t="s">
        <v>2917</v>
      </c>
    </row>
    <row r="2047" spans="1:4" ht="15" x14ac:dyDescent="0.2">
      <c r="A2047" s="234">
        <v>9782747018487</v>
      </c>
      <c r="B2047" s="200" t="s">
        <v>568</v>
      </c>
      <c r="C2047" s="203">
        <v>0</v>
      </c>
      <c r="D2047" s="204" t="s">
        <v>2916</v>
      </c>
    </row>
    <row r="2048" spans="1:4" ht="15" x14ac:dyDescent="0.2">
      <c r="A2048" s="234">
        <v>9791036358821</v>
      </c>
      <c r="B2048" s="200" t="s">
        <v>568</v>
      </c>
      <c r="C2048" s="203">
        <v>0</v>
      </c>
      <c r="D2048" s="204" t="s">
        <v>2917</v>
      </c>
    </row>
    <row r="2049" spans="1:4" ht="15" x14ac:dyDescent="0.2">
      <c r="A2049" s="234">
        <v>9782747018456</v>
      </c>
      <c r="B2049" s="200" t="s">
        <v>568</v>
      </c>
      <c r="C2049" s="203">
        <v>0</v>
      </c>
      <c r="D2049" s="204" t="s">
        <v>2916</v>
      </c>
    </row>
    <row r="2050" spans="1:4" ht="15" x14ac:dyDescent="0.2">
      <c r="A2050" s="234">
        <v>9782747018425</v>
      </c>
      <c r="B2050" s="200" t="s">
        <v>568</v>
      </c>
      <c r="C2050" s="203">
        <v>0</v>
      </c>
      <c r="D2050" s="204" t="s">
        <v>2916</v>
      </c>
    </row>
    <row r="2051" spans="1:4" ht="15" x14ac:dyDescent="0.2">
      <c r="A2051" s="234">
        <v>9782747018401</v>
      </c>
      <c r="B2051" s="200" t="s">
        <v>568</v>
      </c>
      <c r="C2051" s="203">
        <v>0</v>
      </c>
      <c r="D2051" s="204" t="s">
        <v>2916</v>
      </c>
    </row>
    <row r="2052" spans="1:4" ht="15" x14ac:dyDescent="0.2">
      <c r="A2052" s="234">
        <v>9782747018364</v>
      </c>
      <c r="B2052" s="200" t="s">
        <v>568</v>
      </c>
      <c r="C2052" s="203">
        <v>0</v>
      </c>
      <c r="D2052" s="204" t="s">
        <v>2916</v>
      </c>
    </row>
    <row r="2053" spans="1:4" ht="15" x14ac:dyDescent="0.2">
      <c r="A2053" s="234">
        <v>9782747018357</v>
      </c>
      <c r="B2053" s="200" t="s">
        <v>568</v>
      </c>
      <c r="C2053" s="203">
        <v>0</v>
      </c>
      <c r="D2053" s="204" t="s">
        <v>2916</v>
      </c>
    </row>
    <row r="2054" spans="1:4" ht="15" x14ac:dyDescent="0.2">
      <c r="A2054" s="234">
        <v>9782747018494</v>
      </c>
      <c r="B2054" s="200" t="s">
        <v>568</v>
      </c>
      <c r="C2054" s="203">
        <v>0</v>
      </c>
      <c r="D2054" s="204" t="s">
        <v>2916</v>
      </c>
    </row>
    <row r="2055" spans="1:4" ht="15" x14ac:dyDescent="0.2">
      <c r="A2055" s="234">
        <v>9782747018395</v>
      </c>
      <c r="B2055" s="200" t="s">
        <v>568</v>
      </c>
      <c r="C2055" s="203">
        <v>0</v>
      </c>
      <c r="D2055" s="204" t="s">
        <v>2916</v>
      </c>
    </row>
    <row r="2056" spans="1:4" ht="15" x14ac:dyDescent="0.2">
      <c r="A2056" s="234">
        <v>9782747018371</v>
      </c>
      <c r="B2056" s="200" t="s">
        <v>568</v>
      </c>
      <c r="C2056" s="203">
        <v>0</v>
      </c>
      <c r="D2056" s="204" t="s">
        <v>2916</v>
      </c>
    </row>
    <row r="2057" spans="1:4" ht="15" x14ac:dyDescent="0.2">
      <c r="A2057" s="234">
        <v>9782747018388</v>
      </c>
      <c r="B2057" s="200" t="s">
        <v>568</v>
      </c>
      <c r="C2057" s="203">
        <v>0</v>
      </c>
      <c r="D2057" s="204" t="s">
        <v>2916</v>
      </c>
    </row>
    <row r="2058" spans="1:4" ht="15" x14ac:dyDescent="0.2">
      <c r="A2058" s="234">
        <v>9782747018340</v>
      </c>
      <c r="B2058" s="200" t="s">
        <v>568</v>
      </c>
      <c r="C2058" s="203">
        <v>0</v>
      </c>
      <c r="D2058" s="204" t="s">
        <v>2916</v>
      </c>
    </row>
    <row r="2059" spans="1:4" ht="15" x14ac:dyDescent="0.2">
      <c r="A2059" s="234">
        <v>9782747017305</v>
      </c>
      <c r="B2059" s="200" t="s">
        <v>568</v>
      </c>
      <c r="C2059" s="203">
        <v>0</v>
      </c>
      <c r="D2059" s="204" t="s">
        <v>2916</v>
      </c>
    </row>
    <row r="2060" spans="1:4" ht="15" x14ac:dyDescent="0.2">
      <c r="A2060" s="234">
        <v>9782747039000</v>
      </c>
      <c r="B2060" s="200" t="s">
        <v>568</v>
      </c>
      <c r="C2060" s="203">
        <v>0</v>
      </c>
      <c r="D2060" s="204" t="s">
        <v>2916</v>
      </c>
    </row>
    <row r="2061" spans="1:4" ht="15" x14ac:dyDescent="0.2">
      <c r="A2061" s="234">
        <v>9782747017312</v>
      </c>
      <c r="B2061" s="200" t="s">
        <v>568</v>
      </c>
      <c r="C2061" s="203">
        <v>0</v>
      </c>
      <c r="D2061" s="204" t="s">
        <v>2916</v>
      </c>
    </row>
    <row r="2062" spans="1:4" ht="15" x14ac:dyDescent="0.2">
      <c r="A2062" s="234">
        <v>9782747017329</v>
      </c>
      <c r="B2062" s="200" t="s">
        <v>568</v>
      </c>
      <c r="C2062" s="203">
        <v>0</v>
      </c>
      <c r="D2062" s="204" t="s">
        <v>2916</v>
      </c>
    </row>
    <row r="2063" spans="1:4" ht="15" x14ac:dyDescent="0.2">
      <c r="A2063" s="234">
        <v>9782747017336</v>
      </c>
      <c r="B2063" s="200" t="s">
        <v>568</v>
      </c>
      <c r="C2063" s="203">
        <v>0</v>
      </c>
      <c r="D2063" s="204" t="s">
        <v>2916</v>
      </c>
    </row>
    <row r="2064" spans="1:4" ht="15" x14ac:dyDescent="0.2">
      <c r="A2064" s="234">
        <v>9782747035682</v>
      </c>
      <c r="B2064" s="200" t="s">
        <v>568</v>
      </c>
      <c r="C2064" s="203">
        <v>0</v>
      </c>
      <c r="D2064" s="204" t="s">
        <v>2916</v>
      </c>
    </row>
    <row r="2065" spans="1:4" ht="15" x14ac:dyDescent="0.2">
      <c r="A2065" s="234">
        <v>9782747035521</v>
      </c>
      <c r="B2065" s="200" t="s">
        <v>568</v>
      </c>
      <c r="C2065" s="203">
        <v>0</v>
      </c>
      <c r="D2065" s="204" t="s">
        <v>2916</v>
      </c>
    </row>
    <row r="2066" spans="1:4" ht="15" x14ac:dyDescent="0.2">
      <c r="A2066" s="234">
        <v>9782747028493</v>
      </c>
      <c r="B2066" s="200" t="s">
        <v>568</v>
      </c>
      <c r="C2066" s="203">
        <v>0</v>
      </c>
      <c r="D2066" s="204" t="s">
        <v>2916</v>
      </c>
    </row>
    <row r="2067" spans="1:4" ht="15" x14ac:dyDescent="0.2">
      <c r="A2067" s="234">
        <v>9782747034456</v>
      </c>
      <c r="B2067" s="200" t="s">
        <v>568</v>
      </c>
      <c r="C2067" s="203">
        <v>0</v>
      </c>
      <c r="D2067" s="204" t="s">
        <v>2915</v>
      </c>
    </row>
    <row r="2068" spans="1:4" ht="15" x14ac:dyDescent="0.2">
      <c r="A2068" s="234">
        <v>9782747033138</v>
      </c>
      <c r="B2068" s="200" t="s">
        <v>568</v>
      </c>
      <c r="C2068" s="203">
        <v>0</v>
      </c>
      <c r="D2068" s="204" t="s">
        <v>2916</v>
      </c>
    </row>
    <row r="2069" spans="1:4" ht="15" x14ac:dyDescent="0.2">
      <c r="A2069" s="234">
        <v>9782747033084</v>
      </c>
      <c r="B2069" s="200" t="s">
        <v>568</v>
      </c>
      <c r="C2069" s="203">
        <v>0</v>
      </c>
      <c r="D2069" s="204" t="s">
        <v>2916</v>
      </c>
    </row>
    <row r="2070" spans="1:4" ht="15" x14ac:dyDescent="0.2">
      <c r="A2070" s="234">
        <v>9782747033077</v>
      </c>
      <c r="B2070" s="200" t="s">
        <v>568</v>
      </c>
      <c r="C2070" s="203">
        <v>0</v>
      </c>
      <c r="D2070" s="204" t="s">
        <v>2916</v>
      </c>
    </row>
    <row r="2071" spans="1:4" ht="15" x14ac:dyDescent="0.2">
      <c r="A2071" s="234">
        <v>9782747032995</v>
      </c>
      <c r="B2071" s="200" t="s">
        <v>568</v>
      </c>
      <c r="C2071" s="203">
        <v>851</v>
      </c>
      <c r="D2071" s="204" t="s">
        <v>570</v>
      </c>
    </row>
    <row r="2072" spans="1:4" ht="15" x14ac:dyDescent="0.2">
      <c r="A2072" s="234">
        <v>9782747032971</v>
      </c>
      <c r="B2072" s="200" t="s">
        <v>568</v>
      </c>
      <c r="C2072" s="203">
        <v>5</v>
      </c>
      <c r="D2072" s="204" t="s">
        <v>2917</v>
      </c>
    </row>
    <row r="2073" spans="1:4" ht="15" x14ac:dyDescent="0.2">
      <c r="A2073" s="234">
        <v>9782747032964</v>
      </c>
      <c r="B2073" s="200" t="s">
        <v>568</v>
      </c>
      <c r="C2073" s="203">
        <v>0</v>
      </c>
      <c r="D2073" s="204" t="s">
        <v>2916</v>
      </c>
    </row>
    <row r="2074" spans="1:4" ht="15" x14ac:dyDescent="0.2">
      <c r="A2074" s="234">
        <v>9782747032957</v>
      </c>
      <c r="B2074" s="200" t="s">
        <v>568</v>
      </c>
      <c r="C2074" s="203">
        <v>0</v>
      </c>
      <c r="D2074" s="204" t="s">
        <v>2916</v>
      </c>
    </row>
    <row r="2075" spans="1:4" ht="15" x14ac:dyDescent="0.2">
      <c r="A2075" s="234">
        <v>9782747031981</v>
      </c>
      <c r="B2075" s="200" t="s">
        <v>568</v>
      </c>
      <c r="C2075" s="203">
        <v>0</v>
      </c>
      <c r="D2075" s="204" t="s">
        <v>2915</v>
      </c>
    </row>
    <row r="2076" spans="1:4" ht="15" x14ac:dyDescent="0.2">
      <c r="A2076" s="234">
        <v>9782747032186</v>
      </c>
      <c r="B2076" s="200" t="s">
        <v>568</v>
      </c>
      <c r="C2076" s="203">
        <v>0</v>
      </c>
      <c r="D2076" s="204" t="s">
        <v>2916</v>
      </c>
    </row>
    <row r="2077" spans="1:4" ht="15" x14ac:dyDescent="0.2">
      <c r="A2077" s="234">
        <v>9782747091329</v>
      </c>
      <c r="B2077" s="200" t="s">
        <v>568</v>
      </c>
      <c r="C2077" s="203">
        <v>0</v>
      </c>
      <c r="D2077" s="204" t="s">
        <v>2916</v>
      </c>
    </row>
    <row r="2078" spans="1:4" ht="15" x14ac:dyDescent="0.2">
      <c r="A2078" s="234">
        <v>9782747045728</v>
      </c>
      <c r="B2078" s="200" t="s">
        <v>568</v>
      </c>
      <c r="C2078" s="203">
        <v>286</v>
      </c>
      <c r="D2078" s="204" t="s">
        <v>570</v>
      </c>
    </row>
    <row r="2079" spans="1:4" ht="15" x14ac:dyDescent="0.2">
      <c r="A2079" s="234">
        <v>9782747028547</v>
      </c>
      <c r="B2079" s="200" t="s">
        <v>568</v>
      </c>
      <c r="C2079" s="203">
        <v>0</v>
      </c>
      <c r="D2079" s="204" t="s">
        <v>2916</v>
      </c>
    </row>
    <row r="2080" spans="1:4" ht="15" x14ac:dyDescent="0.2">
      <c r="A2080" s="234">
        <v>9782747088558</v>
      </c>
      <c r="B2080" s="200" t="s">
        <v>568</v>
      </c>
      <c r="C2080" s="203">
        <v>151</v>
      </c>
      <c r="D2080" s="204" t="s">
        <v>570</v>
      </c>
    </row>
    <row r="2081" spans="1:4" ht="15" x14ac:dyDescent="0.2">
      <c r="A2081" s="234">
        <v>9782747044912</v>
      </c>
      <c r="B2081" s="200" t="s">
        <v>568</v>
      </c>
      <c r="C2081" s="203">
        <v>513</v>
      </c>
      <c r="D2081" s="204" t="s">
        <v>2921</v>
      </c>
    </row>
    <row r="2082" spans="1:4" ht="15" x14ac:dyDescent="0.2">
      <c r="A2082" s="234">
        <v>9782747091343</v>
      </c>
      <c r="B2082" s="200" t="s">
        <v>568</v>
      </c>
      <c r="C2082" s="203">
        <v>266</v>
      </c>
      <c r="D2082" s="204" t="s">
        <v>570</v>
      </c>
    </row>
    <row r="2083" spans="1:4" ht="15" x14ac:dyDescent="0.2">
      <c r="A2083" s="234">
        <v>9782408036812</v>
      </c>
      <c r="B2083" s="200" t="s">
        <v>568</v>
      </c>
      <c r="C2083" s="203">
        <v>2303</v>
      </c>
      <c r="D2083" s="204" t="s">
        <v>571</v>
      </c>
    </row>
    <row r="2084" spans="1:4" ht="15" x14ac:dyDescent="0.2">
      <c r="A2084" s="234">
        <v>9782747028523</v>
      </c>
      <c r="B2084" s="200" t="s">
        <v>568</v>
      </c>
      <c r="C2084" s="203">
        <v>0</v>
      </c>
      <c r="D2084" s="204" t="s">
        <v>2916</v>
      </c>
    </row>
    <row r="2085" spans="1:4" ht="15" x14ac:dyDescent="0.2">
      <c r="A2085" s="234">
        <v>9791036347979</v>
      </c>
      <c r="B2085" s="200" t="s">
        <v>568</v>
      </c>
      <c r="C2085" s="203">
        <v>2338</v>
      </c>
      <c r="D2085" s="204" t="s">
        <v>571</v>
      </c>
    </row>
    <row r="2086" spans="1:4" ht="15" x14ac:dyDescent="0.2">
      <c r="A2086" s="234">
        <v>9791036348150</v>
      </c>
      <c r="B2086" s="200" t="s">
        <v>568</v>
      </c>
      <c r="C2086" s="203">
        <v>67</v>
      </c>
      <c r="D2086" s="204" t="s">
        <v>569</v>
      </c>
    </row>
    <row r="2087" spans="1:4" ht="15" x14ac:dyDescent="0.2">
      <c r="A2087" s="234">
        <v>9782747044400</v>
      </c>
      <c r="B2087" s="200" t="s">
        <v>568</v>
      </c>
      <c r="C2087" s="203">
        <v>0</v>
      </c>
      <c r="D2087" s="204" t="s">
        <v>2916</v>
      </c>
    </row>
    <row r="2088" spans="1:4" ht="15" x14ac:dyDescent="0.2">
      <c r="A2088" s="234">
        <v>9782747044387</v>
      </c>
      <c r="B2088" s="200" t="s">
        <v>568</v>
      </c>
      <c r="C2088" s="203">
        <v>0</v>
      </c>
      <c r="D2088" s="204" t="s">
        <v>2916</v>
      </c>
    </row>
    <row r="2089" spans="1:4" ht="15" x14ac:dyDescent="0.2">
      <c r="A2089" s="234">
        <v>9782747090636</v>
      </c>
      <c r="B2089" s="200" t="s">
        <v>568</v>
      </c>
      <c r="C2089" s="203">
        <v>0</v>
      </c>
      <c r="D2089" s="204" t="s">
        <v>2915</v>
      </c>
    </row>
    <row r="2090" spans="1:4" ht="15" x14ac:dyDescent="0.2">
      <c r="A2090" s="234">
        <v>9782747090759</v>
      </c>
      <c r="B2090" s="200" t="s">
        <v>568</v>
      </c>
      <c r="C2090" s="203">
        <v>0</v>
      </c>
      <c r="D2090" s="204" t="s">
        <v>2916</v>
      </c>
    </row>
    <row r="2091" spans="1:4" ht="15" x14ac:dyDescent="0.2">
      <c r="A2091" s="234">
        <v>9782747091350</v>
      </c>
      <c r="B2091" s="200" t="s">
        <v>568</v>
      </c>
      <c r="C2091" s="203">
        <v>0</v>
      </c>
      <c r="D2091" s="204" t="s">
        <v>2916</v>
      </c>
    </row>
    <row r="2092" spans="1:4" ht="15" x14ac:dyDescent="0.2">
      <c r="A2092" s="234">
        <v>9782747091367</v>
      </c>
      <c r="B2092" s="200" t="s">
        <v>568</v>
      </c>
      <c r="C2092" s="203">
        <v>0</v>
      </c>
      <c r="D2092" s="204" t="s">
        <v>2915</v>
      </c>
    </row>
    <row r="2093" spans="1:4" ht="15" x14ac:dyDescent="0.2">
      <c r="A2093" s="234">
        <v>9782227486614</v>
      </c>
      <c r="B2093" s="200" t="s">
        <v>568</v>
      </c>
      <c r="C2093" s="203">
        <v>98</v>
      </c>
      <c r="D2093" s="204" t="s">
        <v>2920</v>
      </c>
    </row>
    <row r="2094" spans="1:4" ht="15" x14ac:dyDescent="0.2">
      <c r="A2094" s="234">
        <v>9782747091381</v>
      </c>
      <c r="B2094" s="200" t="s">
        <v>568</v>
      </c>
      <c r="C2094" s="203">
        <v>628</v>
      </c>
      <c r="D2094" s="204" t="s">
        <v>570</v>
      </c>
    </row>
    <row r="2095" spans="1:4" ht="15" x14ac:dyDescent="0.2">
      <c r="A2095" s="234">
        <v>9782747045414</v>
      </c>
      <c r="B2095" s="200" t="s">
        <v>568</v>
      </c>
      <c r="C2095" s="203">
        <v>0</v>
      </c>
      <c r="D2095" s="204" t="s">
        <v>2916</v>
      </c>
    </row>
    <row r="2096" spans="1:4" ht="15" x14ac:dyDescent="0.2">
      <c r="A2096" s="234">
        <v>9782747045292</v>
      </c>
      <c r="B2096" s="200" t="s">
        <v>568</v>
      </c>
      <c r="C2096" s="203">
        <v>0</v>
      </c>
      <c r="D2096" s="204" t="s">
        <v>2916</v>
      </c>
    </row>
    <row r="2097" spans="1:4" ht="15" x14ac:dyDescent="0.2">
      <c r="A2097" s="234">
        <v>9782747050012</v>
      </c>
      <c r="B2097" s="200" t="s">
        <v>568</v>
      </c>
      <c r="C2097" s="203">
        <v>0</v>
      </c>
      <c r="D2097" s="204" t="s">
        <v>2916</v>
      </c>
    </row>
    <row r="2098" spans="1:4" ht="15" x14ac:dyDescent="0.2">
      <c r="A2098" s="234">
        <v>9782747051989</v>
      </c>
      <c r="B2098" s="200" t="s">
        <v>568</v>
      </c>
      <c r="C2098" s="203">
        <v>0</v>
      </c>
      <c r="D2098" s="204" t="s">
        <v>2916</v>
      </c>
    </row>
    <row r="2099" spans="1:4" ht="15" x14ac:dyDescent="0.2">
      <c r="A2099" s="234">
        <v>9782747048972</v>
      </c>
      <c r="B2099" s="200" t="s">
        <v>568</v>
      </c>
      <c r="C2099" s="203">
        <v>0</v>
      </c>
      <c r="D2099" s="204" t="s">
        <v>2916</v>
      </c>
    </row>
    <row r="2100" spans="1:4" ht="15" x14ac:dyDescent="0.2">
      <c r="A2100" s="234">
        <v>9791036303340</v>
      </c>
      <c r="B2100" s="200" t="s">
        <v>568</v>
      </c>
      <c r="C2100" s="203">
        <v>0</v>
      </c>
      <c r="D2100" s="204" t="s">
        <v>2916</v>
      </c>
    </row>
    <row r="2101" spans="1:4" ht="15" x14ac:dyDescent="0.2">
      <c r="A2101" s="234">
        <v>9791027604302</v>
      </c>
      <c r="B2101" s="200" t="s">
        <v>568</v>
      </c>
      <c r="C2101" s="203">
        <v>0</v>
      </c>
      <c r="D2101" s="204" t="s">
        <v>2916</v>
      </c>
    </row>
    <row r="2102" spans="1:4" ht="15" x14ac:dyDescent="0.2">
      <c r="A2102" s="234">
        <v>9791027604319</v>
      </c>
      <c r="B2102" s="200" t="s">
        <v>568</v>
      </c>
      <c r="C2102" s="203">
        <v>0</v>
      </c>
      <c r="D2102" s="204" t="s">
        <v>2916</v>
      </c>
    </row>
    <row r="2103" spans="1:4" ht="15" x14ac:dyDescent="0.2">
      <c r="A2103" s="234">
        <v>9782227488496</v>
      </c>
      <c r="B2103" s="200" t="s">
        <v>568</v>
      </c>
      <c r="C2103" s="203">
        <v>13</v>
      </c>
      <c r="D2103" s="204" t="s">
        <v>2920</v>
      </c>
    </row>
    <row r="2104" spans="1:4" ht="15" x14ac:dyDescent="0.2">
      <c r="A2104" s="234">
        <v>9791036348082</v>
      </c>
      <c r="B2104" s="200" t="s">
        <v>568</v>
      </c>
      <c r="C2104" s="203">
        <v>0</v>
      </c>
      <c r="D2104" s="204" t="s">
        <v>2917</v>
      </c>
    </row>
    <row r="2105" spans="1:4" ht="15" x14ac:dyDescent="0.2">
      <c r="A2105" s="234">
        <v>9791036348143</v>
      </c>
      <c r="B2105" s="200" t="s">
        <v>568</v>
      </c>
      <c r="C2105" s="203">
        <v>826</v>
      </c>
      <c r="D2105" s="204" t="s">
        <v>570</v>
      </c>
    </row>
    <row r="2106" spans="1:4" ht="15" x14ac:dyDescent="0.2">
      <c r="A2106" s="234">
        <v>9782747057769</v>
      </c>
      <c r="B2106" s="200" t="s">
        <v>568</v>
      </c>
      <c r="C2106" s="203">
        <v>0</v>
      </c>
      <c r="D2106" s="204" t="s">
        <v>2916</v>
      </c>
    </row>
    <row r="2107" spans="1:4" ht="15" x14ac:dyDescent="0.2">
      <c r="A2107" s="234">
        <v>9791036348259</v>
      </c>
      <c r="B2107" s="200" t="s">
        <v>568</v>
      </c>
      <c r="C2107" s="203">
        <v>2025</v>
      </c>
      <c r="D2107" s="204" t="s">
        <v>571</v>
      </c>
    </row>
    <row r="2108" spans="1:4" ht="15" x14ac:dyDescent="0.2">
      <c r="A2108" s="234">
        <v>9782747051170</v>
      </c>
      <c r="B2108" s="200" t="s">
        <v>568</v>
      </c>
      <c r="C2108" s="203">
        <v>473</v>
      </c>
      <c r="D2108" s="204" t="s">
        <v>570</v>
      </c>
    </row>
    <row r="2109" spans="1:4" ht="15" x14ac:dyDescent="0.2">
      <c r="A2109" s="234">
        <v>9782747028837</v>
      </c>
      <c r="B2109" s="200" t="s">
        <v>568</v>
      </c>
      <c r="C2109" s="203">
        <v>0</v>
      </c>
      <c r="D2109" s="204" t="s">
        <v>2916</v>
      </c>
    </row>
    <row r="2110" spans="1:4" ht="15" x14ac:dyDescent="0.2">
      <c r="A2110" s="234">
        <v>9782747028820</v>
      </c>
      <c r="B2110" s="200" t="s">
        <v>568</v>
      </c>
      <c r="C2110" s="203">
        <v>0</v>
      </c>
      <c r="D2110" s="204" t="s">
        <v>2916</v>
      </c>
    </row>
    <row r="2111" spans="1:4" ht="15" x14ac:dyDescent="0.2">
      <c r="A2111" s="234">
        <v>9782747026512</v>
      </c>
      <c r="B2111" s="200" t="s">
        <v>568</v>
      </c>
      <c r="C2111" s="203">
        <v>0</v>
      </c>
      <c r="D2111" s="204" t="s">
        <v>2916</v>
      </c>
    </row>
    <row r="2112" spans="1:4" ht="15" x14ac:dyDescent="0.2">
      <c r="A2112" s="234">
        <v>9782747028011</v>
      </c>
      <c r="B2112" s="200" t="s">
        <v>568</v>
      </c>
      <c r="C2112" s="203">
        <v>0</v>
      </c>
      <c r="D2112" s="204" t="s">
        <v>2916</v>
      </c>
    </row>
    <row r="2113" spans="1:4" ht="15" x14ac:dyDescent="0.2">
      <c r="A2113" s="234">
        <v>9782747026758</v>
      </c>
      <c r="B2113" s="200" t="s">
        <v>568</v>
      </c>
      <c r="C2113" s="203">
        <v>0</v>
      </c>
      <c r="D2113" s="204" t="s">
        <v>2916</v>
      </c>
    </row>
    <row r="2114" spans="1:4" ht="15" x14ac:dyDescent="0.2">
      <c r="A2114" s="234">
        <v>9782747027137</v>
      </c>
      <c r="B2114" s="200" t="s">
        <v>568</v>
      </c>
      <c r="C2114" s="203">
        <v>0</v>
      </c>
      <c r="D2114" s="204" t="s">
        <v>2916</v>
      </c>
    </row>
    <row r="2115" spans="1:4" ht="15" x14ac:dyDescent="0.2">
      <c r="A2115" s="234">
        <v>9791036347986</v>
      </c>
      <c r="B2115" s="200" t="s">
        <v>568</v>
      </c>
      <c r="C2115" s="203">
        <v>716</v>
      </c>
      <c r="D2115" s="204" t="s">
        <v>570</v>
      </c>
    </row>
    <row r="2116" spans="1:4" ht="15" x14ac:dyDescent="0.2">
      <c r="A2116" s="234">
        <v>9782747081382</v>
      </c>
      <c r="B2116" s="200" t="s">
        <v>568</v>
      </c>
      <c r="C2116" s="203">
        <v>93</v>
      </c>
      <c r="D2116" s="204" t="s">
        <v>569</v>
      </c>
    </row>
    <row r="2117" spans="1:4" ht="15" x14ac:dyDescent="0.2">
      <c r="A2117" s="234">
        <v>9782747081375</v>
      </c>
      <c r="B2117" s="200" t="s">
        <v>568</v>
      </c>
      <c r="C2117" s="203">
        <v>0</v>
      </c>
      <c r="D2117" s="204" t="s">
        <v>2916</v>
      </c>
    </row>
    <row r="2118" spans="1:4" ht="15" x14ac:dyDescent="0.2">
      <c r="A2118" s="234">
        <v>9782747081344</v>
      </c>
      <c r="B2118" s="200" t="s">
        <v>568</v>
      </c>
      <c r="C2118" s="203">
        <v>3067</v>
      </c>
      <c r="D2118" s="204" t="s">
        <v>571</v>
      </c>
    </row>
    <row r="2119" spans="1:4" ht="15" x14ac:dyDescent="0.2">
      <c r="A2119" s="234">
        <v>9782747037013</v>
      </c>
      <c r="B2119" s="200" t="s">
        <v>568</v>
      </c>
      <c r="C2119" s="203">
        <v>448</v>
      </c>
      <c r="D2119" s="204" t="s">
        <v>2921</v>
      </c>
    </row>
    <row r="2120" spans="1:4" ht="15" x14ac:dyDescent="0.2">
      <c r="A2120" s="234">
        <v>9782747014755</v>
      </c>
      <c r="B2120" s="200" t="s">
        <v>568</v>
      </c>
      <c r="C2120" s="203">
        <v>0</v>
      </c>
      <c r="D2120" s="204" t="s">
        <v>2916</v>
      </c>
    </row>
    <row r="2121" spans="1:4" ht="15" x14ac:dyDescent="0.2">
      <c r="A2121" s="234">
        <v>9782747032001</v>
      </c>
      <c r="B2121" s="200" t="s">
        <v>568</v>
      </c>
      <c r="C2121" s="203">
        <v>0</v>
      </c>
      <c r="D2121" s="204" t="s">
        <v>2916</v>
      </c>
    </row>
    <row r="2122" spans="1:4" ht="15" x14ac:dyDescent="0.2">
      <c r="A2122" s="234">
        <v>9782747033671</v>
      </c>
      <c r="B2122" s="200" t="s">
        <v>568</v>
      </c>
      <c r="C2122" s="203">
        <v>0</v>
      </c>
      <c r="D2122" s="204" t="s">
        <v>2916</v>
      </c>
    </row>
    <row r="2123" spans="1:4" ht="15" x14ac:dyDescent="0.2">
      <c r="A2123" s="234">
        <v>9782747036399</v>
      </c>
      <c r="B2123" s="200" t="s">
        <v>568</v>
      </c>
      <c r="C2123" s="203">
        <v>0</v>
      </c>
      <c r="D2123" s="204" t="s">
        <v>2916</v>
      </c>
    </row>
    <row r="2124" spans="1:4" ht="15" x14ac:dyDescent="0.2">
      <c r="A2124" s="234">
        <v>9782747033718</v>
      </c>
      <c r="B2124" s="200" t="s">
        <v>568</v>
      </c>
      <c r="C2124" s="203">
        <v>881</v>
      </c>
      <c r="D2124" s="204" t="s">
        <v>2921</v>
      </c>
    </row>
    <row r="2125" spans="1:4" ht="15" x14ac:dyDescent="0.2">
      <c r="A2125" s="234">
        <v>9782747034579</v>
      </c>
      <c r="B2125" s="200" t="s">
        <v>568</v>
      </c>
      <c r="C2125" s="203">
        <v>1260</v>
      </c>
      <c r="D2125" s="204" t="s">
        <v>2919</v>
      </c>
    </row>
    <row r="2126" spans="1:4" ht="15" x14ac:dyDescent="0.2">
      <c r="A2126" s="234">
        <v>9782747033664</v>
      </c>
      <c r="B2126" s="200" t="s">
        <v>568</v>
      </c>
      <c r="C2126" s="203">
        <v>0</v>
      </c>
      <c r="D2126" s="204" t="s">
        <v>2916</v>
      </c>
    </row>
    <row r="2127" spans="1:4" ht="15" x14ac:dyDescent="0.2">
      <c r="A2127" s="234">
        <v>9782747033701</v>
      </c>
      <c r="B2127" s="200" t="s">
        <v>568</v>
      </c>
      <c r="C2127" s="203">
        <v>0</v>
      </c>
      <c r="D2127" s="204" t="s">
        <v>2916</v>
      </c>
    </row>
    <row r="2128" spans="1:4" ht="15" x14ac:dyDescent="0.2">
      <c r="A2128" s="234">
        <v>9782747030229</v>
      </c>
      <c r="B2128" s="200" t="s">
        <v>568</v>
      </c>
      <c r="C2128" s="203">
        <v>0</v>
      </c>
      <c r="D2128" s="204" t="s">
        <v>2916</v>
      </c>
    </row>
    <row r="2129" spans="1:4" ht="15" x14ac:dyDescent="0.2">
      <c r="A2129" s="234">
        <v>9791036303364</v>
      </c>
      <c r="B2129" s="200" t="s">
        <v>568</v>
      </c>
      <c r="C2129" s="203">
        <v>0</v>
      </c>
      <c r="D2129" s="204" t="s">
        <v>2916</v>
      </c>
    </row>
    <row r="2130" spans="1:4" ht="15" x14ac:dyDescent="0.2">
      <c r="A2130" s="234">
        <v>9791036303371</v>
      </c>
      <c r="B2130" s="200" t="s">
        <v>568</v>
      </c>
      <c r="C2130" s="203">
        <v>5530</v>
      </c>
      <c r="D2130" s="204" t="s">
        <v>571</v>
      </c>
    </row>
    <row r="2131" spans="1:4" ht="15" x14ac:dyDescent="0.2">
      <c r="A2131" s="234">
        <v>9791036303388</v>
      </c>
      <c r="B2131" s="200" t="s">
        <v>568</v>
      </c>
      <c r="C2131" s="203">
        <v>2196</v>
      </c>
      <c r="D2131" s="204" t="s">
        <v>571</v>
      </c>
    </row>
    <row r="2132" spans="1:4" ht="15" x14ac:dyDescent="0.2">
      <c r="A2132" s="234">
        <v>9791036303401</v>
      </c>
      <c r="B2132" s="200" t="s">
        <v>568</v>
      </c>
      <c r="C2132" s="203">
        <v>1126</v>
      </c>
      <c r="D2132" s="204" t="s">
        <v>571</v>
      </c>
    </row>
    <row r="2133" spans="1:4" ht="15" x14ac:dyDescent="0.2">
      <c r="A2133" s="234">
        <v>9791036303418</v>
      </c>
      <c r="B2133" s="200" t="s">
        <v>568</v>
      </c>
      <c r="C2133" s="203">
        <v>436</v>
      </c>
      <c r="D2133" s="204" t="s">
        <v>570</v>
      </c>
    </row>
    <row r="2134" spans="1:4" ht="15" x14ac:dyDescent="0.2">
      <c r="A2134" s="234">
        <v>9782747030212</v>
      </c>
      <c r="B2134" s="200" t="s">
        <v>568</v>
      </c>
      <c r="C2134" s="203">
        <v>0</v>
      </c>
      <c r="D2134" s="204" t="s">
        <v>2916</v>
      </c>
    </row>
    <row r="2135" spans="1:4" ht="15" x14ac:dyDescent="0.2">
      <c r="A2135" s="234">
        <v>9782227500716</v>
      </c>
      <c r="B2135" s="200" t="s">
        <v>568</v>
      </c>
      <c r="C2135" s="203">
        <v>1203</v>
      </c>
      <c r="D2135" s="204" t="s">
        <v>571</v>
      </c>
    </row>
    <row r="2136" spans="1:4" ht="15" x14ac:dyDescent="0.2">
      <c r="A2136" s="234">
        <v>9791036347993</v>
      </c>
      <c r="B2136" s="200" t="s">
        <v>568</v>
      </c>
      <c r="C2136" s="203">
        <v>1050</v>
      </c>
      <c r="D2136" s="204" t="s">
        <v>571</v>
      </c>
    </row>
    <row r="2137" spans="1:4" ht="15" x14ac:dyDescent="0.2">
      <c r="A2137" s="234">
        <v>9782747006606</v>
      </c>
      <c r="B2137" s="200" t="s">
        <v>568</v>
      </c>
      <c r="C2137" s="203">
        <v>1196</v>
      </c>
      <c r="D2137" s="204" t="s">
        <v>2919</v>
      </c>
    </row>
    <row r="2138" spans="1:4" ht="15" x14ac:dyDescent="0.2">
      <c r="A2138" s="234">
        <v>9791036348181</v>
      </c>
      <c r="B2138" s="200" t="s">
        <v>568</v>
      </c>
      <c r="C2138" s="203">
        <v>0</v>
      </c>
      <c r="D2138" s="204" t="s">
        <v>2917</v>
      </c>
    </row>
    <row r="2139" spans="1:4" ht="15" x14ac:dyDescent="0.2">
      <c r="A2139" s="234">
        <v>9791036348235</v>
      </c>
      <c r="B2139" s="200" t="s">
        <v>568</v>
      </c>
      <c r="C2139" s="203">
        <v>2209</v>
      </c>
      <c r="D2139" s="204" t="s">
        <v>571</v>
      </c>
    </row>
    <row r="2140" spans="1:4" ht="15" x14ac:dyDescent="0.2">
      <c r="A2140" s="234">
        <v>9791036348594</v>
      </c>
      <c r="B2140" s="200" t="s">
        <v>568</v>
      </c>
      <c r="C2140" s="203">
        <v>842</v>
      </c>
      <c r="D2140" s="204" t="s">
        <v>570</v>
      </c>
    </row>
    <row r="2141" spans="1:4" ht="15" x14ac:dyDescent="0.2">
      <c r="A2141" s="234">
        <v>9791036348006</v>
      </c>
      <c r="B2141" s="200" t="s">
        <v>568</v>
      </c>
      <c r="C2141" s="203">
        <v>1773</v>
      </c>
      <c r="D2141" s="204" t="s">
        <v>571</v>
      </c>
    </row>
    <row r="2142" spans="1:4" ht="15" x14ac:dyDescent="0.2">
      <c r="A2142" s="234">
        <v>9782747048958</v>
      </c>
      <c r="B2142" s="200" t="s">
        <v>568</v>
      </c>
      <c r="C2142" s="203">
        <v>0</v>
      </c>
      <c r="D2142" s="204" t="s">
        <v>2916</v>
      </c>
    </row>
    <row r="2143" spans="1:4" ht="15" x14ac:dyDescent="0.2">
      <c r="A2143" s="234">
        <v>9791036348013</v>
      </c>
      <c r="B2143" s="200" t="s">
        <v>568</v>
      </c>
      <c r="C2143" s="203">
        <v>2226</v>
      </c>
      <c r="D2143" s="204" t="s">
        <v>571</v>
      </c>
    </row>
    <row r="2144" spans="1:4" ht="15" x14ac:dyDescent="0.2">
      <c r="A2144" s="234">
        <v>9782747044240</v>
      </c>
      <c r="B2144" s="200" t="s">
        <v>568</v>
      </c>
      <c r="C2144" s="203">
        <v>0</v>
      </c>
      <c r="D2144" s="204" t="s">
        <v>2917</v>
      </c>
    </row>
    <row r="2145" spans="1:4" ht="15" x14ac:dyDescent="0.2">
      <c r="A2145" s="234">
        <v>9791036348044</v>
      </c>
      <c r="B2145" s="200" t="s">
        <v>568</v>
      </c>
      <c r="C2145" s="203">
        <v>0</v>
      </c>
      <c r="D2145" s="204" t="s">
        <v>2917</v>
      </c>
    </row>
    <row r="2146" spans="1:4" ht="15" x14ac:dyDescent="0.2">
      <c r="A2146" s="234">
        <v>9791036348051</v>
      </c>
      <c r="B2146" s="200" t="s">
        <v>568</v>
      </c>
      <c r="C2146" s="203">
        <v>0</v>
      </c>
      <c r="D2146" s="204" t="s">
        <v>2917</v>
      </c>
    </row>
    <row r="2147" spans="1:4" ht="15" x14ac:dyDescent="0.2">
      <c r="A2147" s="234">
        <v>9791036348068</v>
      </c>
      <c r="B2147" s="200" t="s">
        <v>568</v>
      </c>
      <c r="C2147" s="203">
        <v>1397</v>
      </c>
      <c r="D2147" s="204" t="s">
        <v>571</v>
      </c>
    </row>
    <row r="2148" spans="1:4" ht="15" x14ac:dyDescent="0.2">
      <c r="A2148" s="234">
        <v>9791036348075</v>
      </c>
      <c r="B2148" s="200" t="s">
        <v>568</v>
      </c>
      <c r="C2148" s="203">
        <v>700</v>
      </c>
      <c r="D2148" s="204" t="s">
        <v>570</v>
      </c>
    </row>
    <row r="2149" spans="1:4" ht="15" x14ac:dyDescent="0.2">
      <c r="A2149" s="234">
        <v>9791036348099</v>
      </c>
      <c r="B2149" s="200" t="s">
        <v>568</v>
      </c>
      <c r="C2149" s="203">
        <v>0</v>
      </c>
      <c r="D2149" s="204" t="s">
        <v>2917</v>
      </c>
    </row>
    <row r="2150" spans="1:4" ht="15" x14ac:dyDescent="0.2">
      <c r="A2150" s="234">
        <v>9791036348105</v>
      </c>
      <c r="B2150" s="200" t="s">
        <v>568</v>
      </c>
      <c r="C2150" s="203">
        <v>0</v>
      </c>
      <c r="D2150" s="204" t="s">
        <v>2915</v>
      </c>
    </row>
    <row r="2151" spans="1:4" ht="15" x14ac:dyDescent="0.2">
      <c r="A2151" s="234">
        <v>9791036348112</v>
      </c>
      <c r="B2151" s="200" t="s">
        <v>568</v>
      </c>
      <c r="C2151" s="203">
        <v>353</v>
      </c>
      <c r="D2151" s="204" t="s">
        <v>570</v>
      </c>
    </row>
    <row r="2152" spans="1:4" ht="15" x14ac:dyDescent="0.2">
      <c r="A2152" s="234">
        <v>9791036348129</v>
      </c>
      <c r="B2152" s="200" t="s">
        <v>568</v>
      </c>
      <c r="C2152" s="203">
        <v>1701</v>
      </c>
      <c r="D2152" s="204" t="s">
        <v>571</v>
      </c>
    </row>
    <row r="2153" spans="1:4" ht="15" x14ac:dyDescent="0.2">
      <c r="A2153" s="234">
        <v>9791036348136</v>
      </c>
      <c r="B2153" s="200" t="s">
        <v>568</v>
      </c>
      <c r="C2153" s="203">
        <v>1723</v>
      </c>
      <c r="D2153" s="204" t="s">
        <v>571</v>
      </c>
    </row>
    <row r="2154" spans="1:4" ht="15" x14ac:dyDescent="0.2">
      <c r="A2154" s="234">
        <v>9791036348167</v>
      </c>
      <c r="B2154" s="200" t="s">
        <v>568</v>
      </c>
      <c r="C2154" s="203">
        <v>819</v>
      </c>
      <c r="D2154" s="204" t="s">
        <v>570</v>
      </c>
    </row>
    <row r="2155" spans="1:4" ht="15" x14ac:dyDescent="0.2">
      <c r="A2155" s="234">
        <v>9791036348198</v>
      </c>
      <c r="B2155" s="200" t="s">
        <v>568</v>
      </c>
      <c r="C2155" s="203">
        <v>865</v>
      </c>
      <c r="D2155" s="204" t="s">
        <v>570</v>
      </c>
    </row>
    <row r="2156" spans="1:4" ht="15" x14ac:dyDescent="0.2">
      <c r="A2156" s="234">
        <v>9791036348211</v>
      </c>
      <c r="B2156" s="200" t="s">
        <v>568</v>
      </c>
      <c r="C2156" s="203">
        <v>816</v>
      </c>
      <c r="D2156" s="204" t="s">
        <v>570</v>
      </c>
    </row>
    <row r="2157" spans="1:4" ht="15" x14ac:dyDescent="0.2">
      <c r="A2157" s="234">
        <v>9791036348228</v>
      </c>
      <c r="B2157" s="200" t="s">
        <v>568</v>
      </c>
      <c r="C2157" s="203">
        <v>2806</v>
      </c>
      <c r="D2157" s="204" t="s">
        <v>571</v>
      </c>
    </row>
    <row r="2158" spans="1:4" ht="15" x14ac:dyDescent="0.2">
      <c r="A2158" s="234">
        <v>9791036348563</v>
      </c>
      <c r="B2158" s="200" t="s">
        <v>568</v>
      </c>
      <c r="C2158" s="203">
        <v>1969</v>
      </c>
      <c r="D2158" s="204" t="s">
        <v>571</v>
      </c>
    </row>
    <row r="2159" spans="1:4" ht="15" x14ac:dyDescent="0.2">
      <c r="A2159" s="234">
        <v>9791036348587</v>
      </c>
      <c r="B2159" s="200" t="s">
        <v>568</v>
      </c>
      <c r="C2159" s="203">
        <v>0</v>
      </c>
      <c r="D2159" s="204" t="s">
        <v>2915</v>
      </c>
    </row>
    <row r="2160" spans="1:4" ht="15" x14ac:dyDescent="0.2">
      <c r="A2160" s="234">
        <v>9791036348600</v>
      </c>
      <c r="B2160" s="200" t="s">
        <v>568</v>
      </c>
      <c r="C2160" s="203">
        <v>1108</v>
      </c>
      <c r="D2160" s="204" t="s">
        <v>571</v>
      </c>
    </row>
    <row r="2161" spans="1:4" ht="15" x14ac:dyDescent="0.2">
      <c r="A2161" s="234">
        <v>9791036348617</v>
      </c>
      <c r="B2161" s="200" t="s">
        <v>568</v>
      </c>
      <c r="C2161" s="203">
        <v>1350</v>
      </c>
      <c r="D2161" s="204" t="s">
        <v>571</v>
      </c>
    </row>
    <row r="2162" spans="1:4" ht="15" x14ac:dyDescent="0.2">
      <c r="A2162" s="234">
        <v>9791036348624</v>
      </c>
      <c r="B2162" s="200" t="s">
        <v>568</v>
      </c>
      <c r="C2162" s="203">
        <v>1331</v>
      </c>
      <c r="D2162" s="204" t="s">
        <v>2919</v>
      </c>
    </row>
    <row r="2163" spans="1:4" ht="15" x14ac:dyDescent="0.2">
      <c r="A2163" s="234">
        <v>9782747044233</v>
      </c>
      <c r="B2163" s="200" t="s">
        <v>568</v>
      </c>
      <c r="C2163" s="203">
        <v>698</v>
      </c>
      <c r="D2163" s="204" t="s">
        <v>2921</v>
      </c>
    </row>
    <row r="2164" spans="1:4" ht="15" x14ac:dyDescent="0.2">
      <c r="A2164" s="234">
        <v>9791036348631</v>
      </c>
      <c r="B2164" s="200" t="s">
        <v>568</v>
      </c>
      <c r="C2164" s="203">
        <v>726</v>
      </c>
      <c r="D2164" s="204" t="s">
        <v>2921</v>
      </c>
    </row>
    <row r="2165" spans="1:4" ht="15" x14ac:dyDescent="0.2">
      <c r="A2165" s="234">
        <v>9791036348648</v>
      </c>
      <c r="B2165" s="200" t="s">
        <v>568</v>
      </c>
      <c r="C2165" s="203">
        <v>80</v>
      </c>
      <c r="D2165" s="204" t="s">
        <v>569</v>
      </c>
    </row>
    <row r="2166" spans="1:4" ht="15" x14ac:dyDescent="0.2">
      <c r="A2166" s="234">
        <v>9782747045018</v>
      </c>
      <c r="B2166" s="200" t="s">
        <v>568</v>
      </c>
      <c r="C2166" s="203">
        <v>7</v>
      </c>
      <c r="D2166" s="204" t="s">
        <v>2917</v>
      </c>
    </row>
    <row r="2167" spans="1:4" ht="15" x14ac:dyDescent="0.2">
      <c r="A2167" s="234">
        <v>9782747033695</v>
      </c>
      <c r="B2167" s="200" t="s">
        <v>568</v>
      </c>
      <c r="C2167" s="203">
        <v>0</v>
      </c>
      <c r="D2167" s="204" t="s">
        <v>2916</v>
      </c>
    </row>
    <row r="2168" spans="1:4" ht="15" x14ac:dyDescent="0.2">
      <c r="A2168" s="234">
        <v>9782747037891</v>
      </c>
      <c r="B2168" s="200" t="s">
        <v>568</v>
      </c>
      <c r="C2168" s="203">
        <v>334</v>
      </c>
      <c r="D2168" s="204" t="s">
        <v>2921</v>
      </c>
    </row>
    <row r="2169" spans="1:4" ht="15" x14ac:dyDescent="0.2">
      <c r="A2169" s="234">
        <v>9782747049801</v>
      </c>
      <c r="B2169" s="200" t="s">
        <v>568</v>
      </c>
      <c r="C2169" s="203">
        <v>833</v>
      </c>
      <c r="D2169" s="204" t="s">
        <v>2921</v>
      </c>
    </row>
    <row r="2170" spans="1:4" ht="15" x14ac:dyDescent="0.2">
      <c r="A2170" s="234">
        <v>9782747045698</v>
      </c>
      <c r="B2170" s="200" t="s">
        <v>568</v>
      </c>
      <c r="C2170" s="203">
        <v>0</v>
      </c>
      <c r="D2170" s="204" t="s">
        <v>2916</v>
      </c>
    </row>
    <row r="2171" spans="1:4" ht="15" x14ac:dyDescent="0.2">
      <c r="A2171" s="234">
        <v>9782747049818</v>
      </c>
      <c r="B2171" s="200" t="s">
        <v>568</v>
      </c>
      <c r="C2171" s="203">
        <v>722</v>
      </c>
      <c r="D2171" s="204" t="s">
        <v>2921</v>
      </c>
    </row>
    <row r="2172" spans="1:4" ht="15" x14ac:dyDescent="0.2">
      <c r="A2172" s="234">
        <v>9782747048927</v>
      </c>
      <c r="B2172" s="200" t="s">
        <v>568</v>
      </c>
      <c r="C2172" s="203">
        <v>54</v>
      </c>
      <c r="D2172" s="204" t="s">
        <v>2920</v>
      </c>
    </row>
    <row r="2173" spans="1:4" ht="15" x14ac:dyDescent="0.2">
      <c r="A2173" s="234">
        <v>9782747046176</v>
      </c>
      <c r="B2173" s="200" t="s">
        <v>568</v>
      </c>
      <c r="C2173" s="203">
        <v>0</v>
      </c>
      <c r="D2173" s="204" t="s">
        <v>2916</v>
      </c>
    </row>
    <row r="2174" spans="1:4" ht="15" x14ac:dyDescent="0.2">
      <c r="A2174" s="234">
        <v>9782747037877</v>
      </c>
      <c r="B2174" s="200" t="s">
        <v>568</v>
      </c>
      <c r="C2174" s="203">
        <v>0</v>
      </c>
      <c r="D2174" s="204" t="s">
        <v>2917</v>
      </c>
    </row>
    <row r="2175" spans="1:4" ht="15" x14ac:dyDescent="0.2">
      <c r="A2175" s="234">
        <v>9791036348174</v>
      </c>
      <c r="B2175" s="200" t="s">
        <v>568</v>
      </c>
      <c r="C2175" s="203">
        <v>1350</v>
      </c>
      <c r="D2175" s="204" t="s">
        <v>571</v>
      </c>
    </row>
    <row r="2176" spans="1:4" ht="15" x14ac:dyDescent="0.2">
      <c r="A2176" s="234">
        <v>9791027602483</v>
      </c>
      <c r="B2176" s="200" t="s">
        <v>568</v>
      </c>
      <c r="C2176" s="203">
        <v>54525</v>
      </c>
      <c r="D2176" s="204" t="s">
        <v>573</v>
      </c>
    </row>
    <row r="2177" spans="1:4" ht="15" x14ac:dyDescent="0.2">
      <c r="A2177" s="234">
        <v>9791036348204</v>
      </c>
      <c r="B2177" s="200" t="s">
        <v>568</v>
      </c>
      <c r="C2177" s="203">
        <v>1543</v>
      </c>
      <c r="D2177" s="204" t="s">
        <v>571</v>
      </c>
    </row>
    <row r="2178" spans="1:4" ht="15" x14ac:dyDescent="0.2">
      <c r="A2178" s="234">
        <v>9791036348723</v>
      </c>
      <c r="B2178" s="200" t="s">
        <v>568</v>
      </c>
      <c r="C2178" s="203">
        <v>4003</v>
      </c>
      <c r="D2178" s="204" t="s">
        <v>571</v>
      </c>
    </row>
    <row r="2179" spans="1:4" ht="15" x14ac:dyDescent="0.2">
      <c r="A2179" s="234">
        <v>9782747038584</v>
      </c>
      <c r="B2179" s="200" t="s">
        <v>568</v>
      </c>
      <c r="C2179" s="203">
        <v>2881</v>
      </c>
      <c r="D2179" s="204" t="s">
        <v>2919</v>
      </c>
    </row>
    <row r="2180" spans="1:4" ht="15" x14ac:dyDescent="0.2">
      <c r="A2180" s="234">
        <v>9782747058537</v>
      </c>
      <c r="B2180" s="200" t="s">
        <v>568</v>
      </c>
      <c r="C2180" s="203">
        <v>0</v>
      </c>
      <c r="D2180" s="204" t="s">
        <v>2916</v>
      </c>
    </row>
    <row r="2181" spans="1:4" ht="15" x14ac:dyDescent="0.2">
      <c r="A2181" s="234">
        <v>9791036303449</v>
      </c>
      <c r="B2181" s="200" t="s">
        <v>568</v>
      </c>
      <c r="C2181" s="203">
        <v>2103</v>
      </c>
      <c r="D2181" s="204" t="s">
        <v>571</v>
      </c>
    </row>
    <row r="2182" spans="1:4" ht="15" x14ac:dyDescent="0.2">
      <c r="A2182" s="234">
        <v>9782408007447</v>
      </c>
      <c r="B2182" s="200" t="s">
        <v>568</v>
      </c>
      <c r="C2182" s="203">
        <v>828</v>
      </c>
      <c r="D2182" s="204" t="s">
        <v>570</v>
      </c>
    </row>
    <row r="2183" spans="1:4" ht="15" x14ac:dyDescent="0.2">
      <c r="A2183" s="234">
        <v>9791036303425</v>
      </c>
      <c r="B2183" s="200" t="s">
        <v>568</v>
      </c>
      <c r="C2183" s="203">
        <v>826</v>
      </c>
      <c r="D2183" s="204" t="s">
        <v>570</v>
      </c>
    </row>
    <row r="2184" spans="1:4" ht="15" x14ac:dyDescent="0.2">
      <c r="A2184" s="234">
        <v>9791036303456</v>
      </c>
      <c r="B2184" s="200" t="s">
        <v>568</v>
      </c>
      <c r="C2184" s="203">
        <v>0</v>
      </c>
      <c r="D2184" s="204" t="s">
        <v>2916</v>
      </c>
    </row>
    <row r="2185" spans="1:4" ht="15" x14ac:dyDescent="0.2">
      <c r="A2185" s="234">
        <v>9791036303470</v>
      </c>
      <c r="B2185" s="200" t="s">
        <v>568</v>
      </c>
      <c r="C2185" s="203">
        <v>753</v>
      </c>
      <c r="D2185" s="204" t="s">
        <v>570</v>
      </c>
    </row>
    <row r="2186" spans="1:4" ht="15" x14ac:dyDescent="0.2">
      <c r="A2186" s="234">
        <v>9782227494718</v>
      </c>
      <c r="B2186" s="200" t="s">
        <v>568</v>
      </c>
      <c r="C2186" s="203">
        <v>19</v>
      </c>
      <c r="D2186" s="204" t="s">
        <v>569</v>
      </c>
    </row>
    <row r="2187" spans="1:4" ht="15" x14ac:dyDescent="0.2">
      <c r="A2187" s="234">
        <v>9782227494725</v>
      </c>
      <c r="B2187" s="200" t="s">
        <v>568</v>
      </c>
      <c r="C2187" s="203">
        <v>48</v>
      </c>
      <c r="D2187" s="204" t="s">
        <v>569</v>
      </c>
    </row>
    <row r="2188" spans="1:4" ht="15" x14ac:dyDescent="0.2">
      <c r="A2188" s="234">
        <v>9791027602452</v>
      </c>
      <c r="B2188" s="200" t="s">
        <v>568</v>
      </c>
      <c r="C2188" s="203">
        <v>0</v>
      </c>
      <c r="D2188" s="204" t="s">
        <v>2916</v>
      </c>
    </row>
    <row r="2189" spans="1:4" ht="15" x14ac:dyDescent="0.2">
      <c r="A2189" s="234">
        <v>9782747053211</v>
      </c>
      <c r="B2189" s="200" t="s">
        <v>568</v>
      </c>
      <c r="C2189" s="203">
        <v>0</v>
      </c>
      <c r="D2189" s="204" t="s">
        <v>2916</v>
      </c>
    </row>
    <row r="2190" spans="1:4" ht="15" x14ac:dyDescent="0.2">
      <c r="A2190" s="234">
        <v>9782227491274</v>
      </c>
      <c r="B2190" s="200" t="s">
        <v>568</v>
      </c>
      <c r="C2190" s="203">
        <v>-5</v>
      </c>
      <c r="D2190" s="204" t="s">
        <v>2918</v>
      </c>
    </row>
    <row r="2191" spans="1:4" ht="15" x14ac:dyDescent="0.2">
      <c r="A2191" s="234">
        <v>9782747081511</v>
      </c>
      <c r="B2191" s="200" t="s">
        <v>568</v>
      </c>
      <c r="C2191" s="203">
        <v>21135</v>
      </c>
      <c r="D2191" s="204" t="s">
        <v>573</v>
      </c>
    </row>
    <row r="2192" spans="1:4" ht="15" x14ac:dyDescent="0.2">
      <c r="A2192" s="234">
        <v>9782747081498</v>
      </c>
      <c r="B2192" s="200" t="s">
        <v>568</v>
      </c>
      <c r="C2192" s="203">
        <v>0</v>
      </c>
      <c r="D2192" s="204" t="s">
        <v>2916</v>
      </c>
    </row>
    <row r="2193" spans="1:4" ht="15" x14ac:dyDescent="0.2">
      <c r="A2193" s="234">
        <v>9782747081481</v>
      </c>
      <c r="B2193" s="200" t="s">
        <v>568</v>
      </c>
      <c r="C2193" s="203">
        <v>393</v>
      </c>
      <c r="D2193" s="204" t="s">
        <v>570</v>
      </c>
    </row>
    <row r="2194" spans="1:4" ht="15" x14ac:dyDescent="0.2">
      <c r="A2194" s="234">
        <v>9782747081474</v>
      </c>
      <c r="B2194" s="200" t="s">
        <v>568</v>
      </c>
      <c r="C2194" s="203">
        <v>0</v>
      </c>
      <c r="D2194" s="204" t="s">
        <v>2916</v>
      </c>
    </row>
    <row r="2195" spans="1:4" ht="15" x14ac:dyDescent="0.2">
      <c r="A2195" s="234">
        <v>9782745998101</v>
      </c>
      <c r="B2195" s="200" t="s">
        <v>568</v>
      </c>
      <c r="C2195" s="203">
        <v>0</v>
      </c>
      <c r="D2195" s="204" t="s">
        <v>2916</v>
      </c>
    </row>
    <row r="2196" spans="1:4" ht="15" x14ac:dyDescent="0.2">
      <c r="A2196" s="234">
        <v>9791036317163</v>
      </c>
      <c r="B2196" s="200" t="s">
        <v>568</v>
      </c>
      <c r="C2196" s="203">
        <v>1835</v>
      </c>
      <c r="D2196" s="204" t="s">
        <v>571</v>
      </c>
    </row>
    <row r="2197" spans="1:4" ht="15" x14ac:dyDescent="0.2">
      <c r="A2197" s="234">
        <v>9791036309601</v>
      </c>
      <c r="B2197" s="200" t="s">
        <v>568</v>
      </c>
      <c r="C2197" s="203">
        <v>0</v>
      </c>
      <c r="D2197" s="204" t="s">
        <v>2916</v>
      </c>
    </row>
    <row r="2198" spans="1:4" ht="15" x14ac:dyDescent="0.2">
      <c r="A2198" s="234">
        <v>9791036309618</v>
      </c>
      <c r="B2198" s="200" t="s">
        <v>568</v>
      </c>
      <c r="C2198" s="203">
        <v>1917</v>
      </c>
      <c r="D2198" s="204" t="s">
        <v>571</v>
      </c>
    </row>
    <row r="2199" spans="1:4" ht="15" x14ac:dyDescent="0.2">
      <c r="A2199" s="234">
        <v>9791036309625</v>
      </c>
      <c r="B2199" s="200" t="s">
        <v>568</v>
      </c>
      <c r="C2199" s="203">
        <v>568</v>
      </c>
      <c r="D2199" s="204" t="s">
        <v>570</v>
      </c>
    </row>
    <row r="2200" spans="1:4" ht="15" x14ac:dyDescent="0.2">
      <c r="A2200" s="234">
        <v>9791036309632</v>
      </c>
      <c r="B2200" s="200" t="s">
        <v>568</v>
      </c>
      <c r="C2200" s="203">
        <v>1601</v>
      </c>
      <c r="D2200" s="204" t="s">
        <v>571</v>
      </c>
    </row>
    <row r="2201" spans="1:4" ht="15" x14ac:dyDescent="0.2">
      <c r="A2201" s="234">
        <v>9791036309649</v>
      </c>
      <c r="B2201" s="200" t="s">
        <v>568</v>
      </c>
      <c r="C2201" s="203">
        <v>3885</v>
      </c>
      <c r="D2201" s="204" t="s">
        <v>571</v>
      </c>
    </row>
    <row r="2202" spans="1:4" ht="15" x14ac:dyDescent="0.2">
      <c r="A2202" s="234">
        <v>9791036309656</v>
      </c>
      <c r="B2202" s="200" t="s">
        <v>568</v>
      </c>
      <c r="C2202" s="203">
        <v>1162</v>
      </c>
      <c r="D2202" s="204" t="s">
        <v>571</v>
      </c>
    </row>
    <row r="2203" spans="1:4" ht="15" x14ac:dyDescent="0.2">
      <c r="A2203" s="234">
        <v>9791036309663</v>
      </c>
      <c r="B2203" s="200" t="s">
        <v>568</v>
      </c>
      <c r="C2203" s="203">
        <v>1152</v>
      </c>
      <c r="D2203" s="204" t="s">
        <v>571</v>
      </c>
    </row>
    <row r="2204" spans="1:4" ht="15" x14ac:dyDescent="0.2">
      <c r="A2204" s="234">
        <v>9791036309687</v>
      </c>
      <c r="B2204" s="200" t="s">
        <v>568</v>
      </c>
      <c r="C2204" s="203">
        <v>504</v>
      </c>
      <c r="D2204" s="204" t="s">
        <v>570</v>
      </c>
    </row>
    <row r="2205" spans="1:4" ht="15" x14ac:dyDescent="0.2">
      <c r="A2205" s="234">
        <v>9791036309694</v>
      </c>
      <c r="B2205" s="200" t="s">
        <v>568</v>
      </c>
      <c r="C2205" s="203">
        <v>0</v>
      </c>
      <c r="D2205" s="204" t="s">
        <v>2916</v>
      </c>
    </row>
    <row r="2206" spans="1:4" ht="15" x14ac:dyDescent="0.2">
      <c r="A2206" s="234">
        <v>9791036358838</v>
      </c>
      <c r="B2206" s="200" t="s">
        <v>568</v>
      </c>
      <c r="C2206" s="203">
        <v>3329</v>
      </c>
      <c r="D2206" s="204" t="s">
        <v>571</v>
      </c>
    </row>
    <row r="2207" spans="1:4" ht="15" x14ac:dyDescent="0.2">
      <c r="A2207" s="234">
        <v>9791036308734</v>
      </c>
      <c r="B2207" s="200" t="s">
        <v>568</v>
      </c>
      <c r="C2207" s="203">
        <v>0</v>
      </c>
      <c r="D2207" s="204" t="s">
        <v>2916</v>
      </c>
    </row>
    <row r="2208" spans="1:4" ht="15" x14ac:dyDescent="0.2">
      <c r="A2208" s="234">
        <v>9791036309731</v>
      </c>
      <c r="B2208" s="200" t="s">
        <v>568</v>
      </c>
      <c r="C2208" s="203">
        <v>0</v>
      </c>
      <c r="D2208" s="204" t="s">
        <v>2916</v>
      </c>
    </row>
    <row r="2209" spans="1:4" ht="15" x14ac:dyDescent="0.2">
      <c r="A2209" s="234">
        <v>9791036309748</v>
      </c>
      <c r="B2209" s="200" t="s">
        <v>568</v>
      </c>
      <c r="C2209" s="203">
        <v>502</v>
      </c>
      <c r="D2209" s="204" t="s">
        <v>570</v>
      </c>
    </row>
    <row r="2210" spans="1:4" ht="15" x14ac:dyDescent="0.2">
      <c r="A2210" s="234">
        <v>9782227496026</v>
      </c>
      <c r="B2210" s="200" t="s">
        <v>568</v>
      </c>
      <c r="C2210" s="203">
        <v>0</v>
      </c>
      <c r="D2210" s="204" t="s">
        <v>2916</v>
      </c>
    </row>
    <row r="2211" spans="1:4" ht="15" x14ac:dyDescent="0.2">
      <c r="A2211" s="234">
        <v>9782227496033</v>
      </c>
      <c r="B2211" s="200" t="s">
        <v>568</v>
      </c>
      <c r="C2211" s="203">
        <v>89</v>
      </c>
      <c r="D2211" s="204" t="s">
        <v>569</v>
      </c>
    </row>
    <row r="2212" spans="1:4" ht="15" x14ac:dyDescent="0.2">
      <c r="A2212" s="234">
        <v>9782227500747</v>
      </c>
      <c r="B2212" s="200" t="s">
        <v>568</v>
      </c>
      <c r="C2212" s="203">
        <v>0</v>
      </c>
      <c r="D2212" s="204" t="s">
        <v>2916</v>
      </c>
    </row>
    <row r="2213" spans="1:4" ht="15" x14ac:dyDescent="0.2">
      <c r="A2213" s="234">
        <v>9791036348747</v>
      </c>
      <c r="B2213" s="200" t="s">
        <v>568</v>
      </c>
      <c r="C2213" s="203">
        <v>0</v>
      </c>
      <c r="D2213" s="204" t="s">
        <v>2917</v>
      </c>
    </row>
    <row r="2214" spans="1:4" ht="15" x14ac:dyDescent="0.2">
      <c r="A2214" s="234">
        <v>9791036348754</v>
      </c>
      <c r="B2214" s="200" t="s">
        <v>568</v>
      </c>
      <c r="C2214" s="203">
        <v>0</v>
      </c>
      <c r="D2214" s="204" t="s">
        <v>2917</v>
      </c>
    </row>
    <row r="2215" spans="1:4" ht="15" x14ac:dyDescent="0.2">
      <c r="A2215" s="234">
        <v>9791036348761</v>
      </c>
      <c r="B2215" s="200" t="s">
        <v>568</v>
      </c>
      <c r="C2215" s="203">
        <v>0</v>
      </c>
      <c r="D2215" s="204" t="s">
        <v>2917</v>
      </c>
    </row>
    <row r="2216" spans="1:4" ht="15" x14ac:dyDescent="0.2">
      <c r="A2216" s="234">
        <v>9791036348778</v>
      </c>
      <c r="B2216" s="200" t="s">
        <v>568</v>
      </c>
      <c r="C2216" s="203">
        <v>0</v>
      </c>
      <c r="D2216" s="204" t="s">
        <v>2917</v>
      </c>
    </row>
    <row r="2217" spans="1:4" ht="15" x14ac:dyDescent="0.2">
      <c r="A2217" s="234">
        <v>9791036348785</v>
      </c>
      <c r="B2217" s="200" t="s">
        <v>568</v>
      </c>
      <c r="C2217" s="203">
        <v>0</v>
      </c>
      <c r="D2217" s="204" t="s">
        <v>2917</v>
      </c>
    </row>
    <row r="2218" spans="1:4" ht="15" x14ac:dyDescent="0.2">
      <c r="A2218" s="234">
        <v>9791036348792</v>
      </c>
      <c r="B2218" s="200" t="s">
        <v>568</v>
      </c>
      <c r="C2218" s="203">
        <v>0</v>
      </c>
      <c r="D2218" s="204" t="s">
        <v>2917</v>
      </c>
    </row>
    <row r="2219" spans="1:4" ht="15" x14ac:dyDescent="0.2">
      <c r="A2219" s="234">
        <v>9791036348808</v>
      </c>
      <c r="B2219" s="200" t="s">
        <v>568</v>
      </c>
      <c r="C2219" s="203">
        <v>0</v>
      </c>
      <c r="D2219" s="204" t="s">
        <v>2917</v>
      </c>
    </row>
    <row r="2220" spans="1:4" ht="15" x14ac:dyDescent="0.2">
      <c r="A2220" s="234">
        <v>9791036348815</v>
      </c>
      <c r="B2220" s="200" t="s">
        <v>568</v>
      </c>
      <c r="C2220" s="203">
        <v>0</v>
      </c>
      <c r="D2220" s="204" t="s">
        <v>2917</v>
      </c>
    </row>
    <row r="2221" spans="1:4" ht="15" x14ac:dyDescent="0.2">
      <c r="A2221" s="234">
        <v>9782227499836</v>
      </c>
      <c r="B2221" s="200" t="s">
        <v>568</v>
      </c>
      <c r="C2221" s="203">
        <v>36</v>
      </c>
      <c r="D2221" s="204" t="s">
        <v>569</v>
      </c>
    </row>
    <row r="2222" spans="1:4" ht="15" x14ac:dyDescent="0.2">
      <c r="A2222" s="234">
        <v>9791036331565</v>
      </c>
      <c r="B2222" s="200" t="s">
        <v>568</v>
      </c>
      <c r="C2222" s="203">
        <v>4323</v>
      </c>
      <c r="D2222" s="204" t="s">
        <v>571</v>
      </c>
    </row>
    <row r="2223" spans="1:4" ht="15" x14ac:dyDescent="0.2">
      <c r="A2223" s="234">
        <v>9791036331572</v>
      </c>
      <c r="B2223" s="200" t="s">
        <v>568</v>
      </c>
      <c r="C2223" s="203">
        <v>1770</v>
      </c>
      <c r="D2223" s="204" t="s">
        <v>571</v>
      </c>
    </row>
    <row r="2224" spans="1:4" ht="15" x14ac:dyDescent="0.2">
      <c r="A2224" s="234">
        <v>9791036331589</v>
      </c>
      <c r="B2224" s="200" t="s">
        <v>568</v>
      </c>
      <c r="C2224" s="203">
        <v>1588</v>
      </c>
      <c r="D2224" s="204" t="s">
        <v>571</v>
      </c>
    </row>
    <row r="2225" spans="1:4" ht="15" x14ac:dyDescent="0.2">
      <c r="A2225" s="234">
        <v>9791036331596</v>
      </c>
      <c r="B2225" s="200" t="s">
        <v>568</v>
      </c>
      <c r="C2225" s="203">
        <v>1408</v>
      </c>
      <c r="D2225" s="204" t="s">
        <v>571</v>
      </c>
    </row>
    <row r="2226" spans="1:4" ht="15" x14ac:dyDescent="0.2">
      <c r="A2226" s="234">
        <v>9791036331602</v>
      </c>
      <c r="B2226" s="200" t="s">
        <v>568</v>
      </c>
      <c r="C2226" s="203">
        <v>2025</v>
      </c>
      <c r="D2226" s="204" t="s">
        <v>571</v>
      </c>
    </row>
    <row r="2227" spans="1:4" ht="15" x14ac:dyDescent="0.2">
      <c r="A2227" s="234">
        <v>9791036331619</v>
      </c>
      <c r="B2227" s="200" t="s">
        <v>568</v>
      </c>
      <c r="C2227" s="203">
        <v>1926</v>
      </c>
      <c r="D2227" s="204" t="s">
        <v>571</v>
      </c>
    </row>
    <row r="2228" spans="1:4" ht="15" x14ac:dyDescent="0.2">
      <c r="A2228" s="234">
        <v>9791036309557</v>
      </c>
      <c r="B2228" s="200" t="s">
        <v>568</v>
      </c>
      <c r="C2228" s="203">
        <v>0</v>
      </c>
      <c r="D2228" s="204" t="s">
        <v>2916</v>
      </c>
    </row>
    <row r="2229" spans="1:4" ht="15" x14ac:dyDescent="0.2">
      <c r="A2229" s="234">
        <v>9791036309755</v>
      </c>
      <c r="B2229" s="200" t="s">
        <v>568</v>
      </c>
      <c r="C2229" s="203">
        <v>2160</v>
      </c>
      <c r="D2229" s="204" t="s">
        <v>571</v>
      </c>
    </row>
    <row r="2230" spans="1:4" ht="15" x14ac:dyDescent="0.2">
      <c r="A2230" s="234">
        <v>9791036309762</v>
      </c>
      <c r="B2230" s="200" t="s">
        <v>568</v>
      </c>
      <c r="C2230" s="203">
        <v>206</v>
      </c>
      <c r="D2230" s="204" t="s">
        <v>570</v>
      </c>
    </row>
    <row r="2231" spans="1:4" ht="15" x14ac:dyDescent="0.2">
      <c r="A2231" s="234">
        <v>9791027607006</v>
      </c>
      <c r="B2231" s="200" t="s">
        <v>568</v>
      </c>
      <c r="C2231" s="203">
        <v>0</v>
      </c>
      <c r="D2231" s="204" t="s">
        <v>2915</v>
      </c>
    </row>
    <row r="2232" spans="1:4" ht="15" x14ac:dyDescent="0.2">
      <c r="A2232" s="234">
        <v>9791036318337</v>
      </c>
      <c r="B2232" s="200" t="s">
        <v>568</v>
      </c>
      <c r="C2232" s="203">
        <v>0</v>
      </c>
      <c r="D2232" s="204" t="s">
        <v>2916</v>
      </c>
    </row>
    <row r="2233" spans="1:4" ht="15" x14ac:dyDescent="0.2">
      <c r="A2233" s="234">
        <v>9791036318344</v>
      </c>
      <c r="B2233" s="200" t="s">
        <v>568</v>
      </c>
      <c r="C2233" s="203">
        <v>1394</v>
      </c>
      <c r="D2233" s="204" t="s">
        <v>571</v>
      </c>
    </row>
    <row r="2234" spans="1:4" ht="15" x14ac:dyDescent="0.2">
      <c r="A2234" s="234">
        <v>9791036318351</v>
      </c>
      <c r="B2234" s="200" t="s">
        <v>568</v>
      </c>
      <c r="C2234" s="203">
        <v>1400</v>
      </c>
      <c r="D2234" s="204" t="s">
        <v>571</v>
      </c>
    </row>
    <row r="2235" spans="1:4" ht="15" x14ac:dyDescent="0.2">
      <c r="A2235" s="234">
        <v>9791036318368</v>
      </c>
      <c r="B2235" s="200" t="s">
        <v>568</v>
      </c>
      <c r="C2235" s="203">
        <v>447</v>
      </c>
      <c r="D2235" s="204" t="s">
        <v>570</v>
      </c>
    </row>
    <row r="2236" spans="1:4" ht="15" x14ac:dyDescent="0.2">
      <c r="A2236" s="234">
        <v>9791036318399</v>
      </c>
      <c r="B2236" s="200" t="s">
        <v>568</v>
      </c>
      <c r="C2236" s="203">
        <v>1237</v>
      </c>
      <c r="D2236" s="204" t="s">
        <v>571</v>
      </c>
    </row>
    <row r="2237" spans="1:4" ht="15" x14ac:dyDescent="0.2">
      <c r="A2237" s="234">
        <v>9791036318405</v>
      </c>
      <c r="B2237" s="200" t="s">
        <v>568</v>
      </c>
      <c r="C2237" s="203">
        <v>415</v>
      </c>
      <c r="D2237" s="204" t="s">
        <v>570</v>
      </c>
    </row>
    <row r="2238" spans="1:4" ht="15" x14ac:dyDescent="0.2">
      <c r="A2238" s="234">
        <v>9782227498204</v>
      </c>
      <c r="B2238" s="200" t="s">
        <v>568</v>
      </c>
      <c r="C2238" s="203">
        <v>665</v>
      </c>
      <c r="D2238" s="204" t="s">
        <v>570</v>
      </c>
    </row>
    <row r="2239" spans="1:4" ht="15" x14ac:dyDescent="0.2">
      <c r="A2239" s="234">
        <v>9782857334774</v>
      </c>
      <c r="B2239" s="200" t="s">
        <v>568</v>
      </c>
      <c r="C2239" s="203">
        <v>1883</v>
      </c>
      <c r="D2239" s="204" t="s">
        <v>2919</v>
      </c>
    </row>
    <row r="2240" spans="1:4" ht="15" x14ac:dyDescent="0.2">
      <c r="A2240" s="234">
        <v>9782857335504</v>
      </c>
      <c r="B2240" s="200" t="s">
        <v>568</v>
      </c>
      <c r="C2240" s="203">
        <v>296</v>
      </c>
      <c r="D2240" s="204" t="s">
        <v>2921</v>
      </c>
    </row>
    <row r="2241" spans="1:4" ht="15" x14ac:dyDescent="0.2">
      <c r="A2241" s="234">
        <v>9782857335566</v>
      </c>
      <c r="B2241" s="200" t="s">
        <v>568</v>
      </c>
      <c r="C2241" s="203">
        <v>304</v>
      </c>
      <c r="D2241" s="204" t="s">
        <v>2921</v>
      </c>
    </row>
    <row r="2242" spans="1:4" ht="15" x14ac:dyDescent="0.2">
      <c r="A2242" s="234">
        <v>9791036318429</v>
      </c>
      <c r="B2242" s="200" t="s">
        <v>568</v>
      </c>
      <c r="C2242" s="203">
        <v>2273</v>
      </c>
      <c r="D2242" s="204" t="s">
        <v>571</v>
      </c>
    </row>
    <row r="2243" spans="1:4" ht="15" x14ac:dyDescent="0.2">
      <c r="A2243" s="234">
        <v>9791036367076</v>
      </c>
      <c r="B2243" s="200" t="s">
        <v>568</v>
      </c>
      <c r="C2243" s="203">
        <v>1888</v>
      </c>
      <c r="D2243" s="204" t="s">
        <v>571</v>
      </c>
    </row>
    <row r="2244" spans="1:4" ht="15" x14ac:dyDescent="0.2">
      <c r="A2244" s="234">
        <v>9782747056915</v>
      </c>
      <c r="B2244" s="200" t="s">
        <v>568</v>
      </c>
      <c r="C2244" s="203">
        <v>0</v>
      </c>
      <c r="D2244" s="204" t="s">
        <v>2915</v>
      </c>
    </row>
    <row r="2245" spans="1:4" ht="15" x14ac:dyDescent="0.2">
      <c r="A2245" s="234">
        <v>9782857336235</v>
      </c>
      <c r="B2245" s="200" t="s">
        <v>568</v>
      </c>
      <c r="C2245" s="203">
        <v>704</v>
      </c>
      <c r="D2245" s="204" t="s">
        <v>570</v>
      </c>
    </row>
    <row r="2246" spans="1:4" ht="15" x14ac:dyDescent="0.2">
      <c r="A2246" s="234">
        <v>9782857336273</v>
      </c>
      <c r="B2246" s="200" t="s">
        <v>568</v>
      </c>
      <c r="C2246" s="203">
        <v>1279</v>
      </c>
      <c r="D2246" s="204" t="s">
        <v>571</v>
      </c>
    </row>
    <row r="2247" spans="1:4" ht="15" x14ac:dyDescent="0.2">
      <c r="A2247" s="234">
        <v>9782857336280</v>
      </c>
      <c r="B2247" s="200" t="s">
        <v>568</v>
      </c>
      <c r="C2247" s="203">
        <v>1562</v>
      </c>
      <c r="D2247" s="204" t="s">
        <v>571</v>
      </c>
    </row>
    <row r="2248" spans="1:4" ht="15" x14ac:dyDescent="0.2">
      <c r="A2248" s="234">
        <v>9791036367120</v>
      </c>
      <c r="B2248" s="200" t="s">
        <v>568</v>
      </c>
      <c r="C2248" s="203">
        <v>0</v>
      </c>
      <c r="D2248" s="204" t="s">
        <v>2917</v>
      </c>
    </row>
    <row r="2249" spans="1:4" ht="15" x14ac:dyDescent="0.2">
      <c r="A2249" s="234">
        <v>9791036367137</v>
      </c>
      <c r="B2249" s="200" t="s">
        <v>568</v>
      </c>
      <c r="C2249" s="203">
        <v>0</v>
      </c>
      <c r="D2249" s="204" t="s">
        <v>2917</v>
      </c>
    </row>
    <row r="2250" spans="1:4" ht="15" x14ac:dyDescent="0.2">
      <c r="A2250" s="234">
        <v>9782857336242</v>
      </c>
      <c r="B2250" s="200" t="s">
        <v>568</v>
      </c>
      <c r="C2250" s="203">
        <v>1</v>
      </c>
      <c r="D2250" s="204" t="s">
        <v>572</v>
      </c>
    </row>
    <row r="2251" spans="1:4" ht="15" x14ac:dyDescent="0.2">
      <c r="A2251" s="234">
        <v>9782857336259</v>
      </c>
      <c r="B2251" s="200" t="s">
        <v>568</v>
      </c>
      <c r="C2251" s="203">
        <v>891</v>
      </c>
      <c r="D2251" s="204" t="s">
        <v>570</v>
      </c>
    </row>
    <row r="2252" spans="1:4" ht="15" x14ac:dyDescent="0.2">
      <c r="A2252" s="234">
        <v>9782857336266</v>
      </c>
      <c r="B2252" s="200" t="s">
        <v>568</v>
      </c>
      <c r="C2252" s="203">
        <v>1255</v>
      </c>
      <c r="D2252" s="204" t="s">
        <v>571</v>
      </c>
    </row>
    <row r="2253" spans="1:4" ht="15" x14ac:dyDescent="0.2">
      <c r="A2253" s="234">
        <v>9782857336297</v>
      </c>
      <c r="B2253" s="200" t="s">
        <v>568</v>
      </c>
      <c r="C2253" s="203">
        <v>1479</v>
      </c>
      <c r="D2253" s="204" t="s">
        <v>571</v>
      </c>
    </row>
    <row r="2254" spans="1:4" ht="15" x14ac:dyDescent="0.2">
      <c r="A2254" s="234">
        <v>9791036367083</v>
      </c>
      <c r="B2254" s="200" t="s">
        <v>568</v>
      </c>
      <c r="C2254" s="203">
        <v>0</v>
      </c>
      <c r="D2254" s="204" t="s">
        <v>2917</v>
      </c>
    </row>
    <row r="2255" spans="1:4" ht="15" x14ac:dyDescent="0.2">
      <c r="A2255" s="234">
        <v>9791036367090</v>
      </c>
      <c r="B2255" s="200" t="s">
        <v>568</v>
      </c>
      <c r="C2255" s="203">
        <v>0</v>
      </c>
      <c r="D2255" s="204" t="s">
        <v>2917</v>
      </c>
    </row>
    <row r="2256" spans="1:4" ht="15" x14ac:dyDescent="0.2">
      <c r="A2256" s="234">
        <v>9791036367113</v>
      </c>
      <c r="B2256" s="200" t="s">
        <v>568</v>
      </c>
      <c r="C2256" s="203">
        <v>0</v>
      </c>
      <c r="D2256" s="204" t="s">
        <v>2917</v>
      </c>
    </row>
    <row r="2257" spans="1:4" ht="15" x14ac:dyDescent="0.2">
      <c r="A2257" s="234">
        <v>9791027612598</v>
      </c>
      <c r="B2257" s="200" t="s">
        <v>568</v>
      </c>
      <c r="C2257" s="203">
        <v>0</v>
      </c>
      <c r="D2257" s="204" t="s">
        <v>2917</v>
      </c>
    </row>
    <row r="2258" spans="1:4" ht="15" x14ac:dyDescent="0.2">
      <c r="A2258" s="234">
        <v>9791027612604</v>
      </c>
      <c r="B2258" s="200" t="s">
        <v>568</v>
      </c>
      <c r="C2258" s="203">
        <v>0</v>
      </c>
      <c r="D2258" s="204" t="s">
        <v>2917</v>
      </c>
    </row>
    <row r="2259" spans="1:4" ht="15" x14ac:dyDescent="0.2">
      <c r="A2259" s="234">
        <v>9791027612611</v>
      </c>
      <c r="B2259" s="200" t="s">
        <v>568</v>
      </c>
      <c r="C2259" s="203">
        <v>0</v>
      </c>
      <c r="D2259" s="204" t="s">
        <v>2917</v>
      </c>
    </row>
    <row r="2260" spans="1:4" ht="15" x14ac:dyDescent="0.2">
      <c r="A2260" s="234">
        <v>9791027612628</v>
      </c>
      <c r="B2260" s="200" t="s">
        <v>568</v>
      </c>
      <c r="C2260" s="203">
        <v>0</v>
      </c>
      <c r="D2260" s="204" t="s">
        <v>2917</v>
      </c>
    </row>
    <row r="2261" spans="1:4" ht="15" x14ac:dyDescent="0.2">
      <c r="A2261" s="234">
        <v>9791027612635</v>
      </c>
      <c r="B2261" s="200" t="s">
        <v>568</v>
      </c>
      <c r="C2261" s="203">
        <v>0</v>
      </c>
      <c r="D2261" s="204" t="s">
        <v>2917</v>
      </c>
    </row>
    <row r="2262" spans="1:4" ht="15" x14ac:dyDescent="0.2">
      <c r="A2262" s="234">
        <v>9791027612642</v>
      </c>
      <c r="B2262" s="200" t="s">
        <v>568</v>
      </c>
      <c r="C2262" s="203">
        <v>0</v>
      </c>
      <c r="D2262" s="204" t="s">
        <v>2917</v>
      </c>
    </row>
    <row r="2263" spans="1:4" ht="15" x14ac:dyDescent="0.2">
      <c r="A2263" s="234">
        <v>9791036367182</v>
      </c>
      <c r="B2263" s="200" t="s">
        <v>568</v>
      </c>
      <c r="C2263" s="203">
        <v>0</v>
      </c>
      <c r="D2263" s="204" t="s">
        <v>2917</v>
      </c>
    </row>
    <row r="2264" spans="1:4" ht="15" x14ac:dyDescent="0.2">
      <c r="A2264" s="234">
        <v>9791036367212</v>
      </c>
      <c r="B2264" s="200" t="s">
        <v>568</v>
      </c>
      <c r="C2264" s="203">
        <v>0</v>
      </c>
      <c r="D2264" s="204" t="s">
        <v>2917</v>
      </c>
    </row>
    <row r="2265" spans="1:4" ht="15" x14ac:dyDescent="0.2">
      <c r="A2265" s="234">
        <v>9791036367168</v>
      </c>
      <c r="B2265" s="200" t="s">
        <v>568</v>
      </c>
      <c r="C2265" s="203">
        <v>0</v>
      </c>
      <c r="D2265" s="204" t="s">
        <v>2917</v>
      </c>
    </row>
    <row r="2266" spans="1:4" ht="15" x14ac:dyDescent="0.2">
      <c r="A2266" s="234">
        <v>9791036367199</v>
      </c>
      <c r="B2266" s="200" t="s">
        <v>568</v>
      </c>
      <c r="C2266" s="203">
        <v>0</v>
      </c>
      <c r="D2266" s="204" t="s">
        <v>2917</v>
      </c>
    </row>
    <row r="2267" spans="1:4" ht="15" x14ac:dyDescent="0.2">
      <c r="A2267" s="234">
        <v>9782227501935</v>
      </c>
      <c r="B2267" s="200" t="s">
        <v>568</v>
      </c>
      <c r="C2267" s="203">
        <v>0</v>
      </c>
      <c r="D2267" s="204" t="s">
        <v>2917</v>
      </c>
    </row>
    <row r="2268" spans="1:4" ht="15" x14ac:dyDescent="0.2">
      <c r="A2268" s="234">
        <v>9782857336228</v>
      </c>
      <c r="B2268" s="200" t="s">
        <v>568</v>
      </c>
      <c r="C2268" s="203">
        <v>1076</v>
      </c>
      <c r="D2268" s="204" t="s">
        <v>571</v>
      </c>
    </row>
    <row r="2269" spans="1:4" ht="15" x14ac:dyDescent="0.2">
      <c r="A2269" s="234">
        <v>9791036367106</v>
      </c>
      <c r="B2269" s="200" t="s">
        <v>568</v>
      </c>
      <c r="C2269" s="203">
        <v>0</v>
      </c>
      <c r="D2269" s="204" t="s">
        <v>2917</v>
      </c>
    </row>
    <row r="2270" spans="1:4" ht="15" x14ac:dyDescent="0.2">
      <c r="A2270" s="234">
        <v>9791036367144</v>
      </c>
      <c r="B2270" s="200" t="s">
        <v>568</v>
      </c>
      <c r="C2270" s="203">
        <v>5217</v>
      </c>
      <c r="D2270" s="204" t="s">
        <v>571</v>
      </c>
    </row>
    <row r="2271" spans="1:4" ht="15" x14ac:dyDescent="0.2">
      <c r="A2271" s="234">
        <v>9791036367151</v>
      </c>
      <c r="B2271" s="200" t="s">
        <v>568</v>
      </c>
      <c r="C2271" s="203">
        <v>0</v>
      </c>
      <c r="D2271" s="204" t="s">
        <v>2917</v>
      </c>
    </row>
    <row r="2272" spans="1:4" ht="15" x14ac:dyDescent="0.2">
      <c r="A2272" s="234">
        <v>9791036367175</v>
      </c>
      <c r="B2272" s="200" t="s">
        <v>568</v>
      </c>
      <c r="C2272" s="203">
        <v>0</v>
      </c>
      <c r="D2272" s="204" t="s">
        <v>2917</v>
      </c>
    </row>
    <row r="2273" spans="1:4" ht="15" x14ac:dyDescent="0.2">
      <c r="A2273" s="234">
        <v>9791036367205</v>
      </c>
      <c r="B2273" s="200" t="s">
        <v>568</v>
      </c>
      <c r="C2273" s="203">
        <v>0</v>
      </c>
      <c r="D2273" s="204" t="s">
        <v>2917</v>
      </c>
    </row>
    <row r="2274" spans="1:4" ht="15" x14ac:dyDescent="0.2">
      <c r="A2274" s="234">
        <v>9791036367229</v>
      </c>
      <c r="B2274" s="200" t="s">
        <v>568</v>
      </c>
      <c r="C2274" s="203">
        <v>0</v>
      </c>
      <c r="D2274" s="204" t="s">
        <v>2917</v>
      </c>
    </row>
    <row r="2275" spans="1:4" ht="15" x14ac:dyDescent="0.2">
      <c r="A2275" s="234">
        <v>9791036367236</v>
      </c>
      <c r="B2275" s="200" t="s">
        <v>568</v>
      </c>
      <c r="C2275" s="203">
        <v>0</v>
      </c>
      <c r="D2275" s="204" t="s">
        <v>2917</v>
      </c>
    </row>
    <row r="2276" spans="1:4" ht="15" x14ac:dyDescent="0.2">
      <c r="A2276" s="234">
        <v>9791036367243</v>
      </c>
      <c r="B2276" s="200" t="s">
        <v>568</v>
      </c>
      <c r="C2276" s="203">
        <v>0</v>
      </c>
      <c r="D2276" s="204" t="s">
        <v>2917</v>
      </c>
    </row>
    <row r="2277" spans="1:4" ht="15" x14ac:dyDescent="0.2">
      <c r="A2277" s="234">
        <v>9791036367250</v>
      </c>
      <c r="B2277" s="200" t="s">
        <v>568</v>
      </c>
      <c r="C2277" s="203">
        <v>0</v>
      </c>
      <c r="D2277" s="204" t="s">
        <v>2917</v>
      </c>
    </row>
    <row r="2278" spans="1:4" ht="15" x14ac:dyDescent="0.2">
      <c r="A2278" s="234">
        <v>9782747061735</v>
      </c>
      <c r="B2278" s="200" t="s">
        <v>568</v>
      </c>
      <c r="C2278" s="203">
        <v>0</v>
      </c>
      <c r="D2278" s="204" t="s">
        <v>2916</v>
      </c>
    </row>
    <row r="2279" spans="1:4" ht="15" x14ac:dyDescent="0.2">
      <c r="A2279" s="234">
        <v>9791027608812</v>
      </c>
      <c r="B2279" s="200" t="s">
        <v>568</v>
      </c>
      <c r="C2279" s="203">
        <v>0</v>
      </c>
      <c r="D2279" s="204" t="s">
        <v>2915</v>
      </c>
    </row>
    <row r="2280" spans="1:4" ht="15" x14ac:dyDescent="0.2">
      <c r="A2280" s="234">
        <v>9791027608829</v>
      </c>
      <c r="B2280" s="200" t="s">
        <v>568</v>
      </c>
      <c r="C2280" s="203">
        <v>0</v>
      </c>
      <c r="D2280" s="204" t="s">
        <v>2916</v>
      </c>
    </row>
    <row r="2281" spans="1:4" ht="15" x14ac:dyDescent="0.2">
      <c r="A2281" s="234">
        <v>9791027608836</v>
      </c>
      <c r="B2281" s="200" t="s">
        <v>568</v>
      </c>
      <c r="C2281" s="203">
        <v>739</v>
      </c>
      <c r="D2281" s="204" t="s">
        <v>570</v>
      </c>
    </row>
    <row r="2282" spans="1:4" ht="15" x14ac:dyDescent="0.2">
      <c r="A2282" s="234">
        <v>9791027608843</v>
      </c>
      <c r="B2282" s="200" t="s">
        <v>568</v>
      </c>
      <c r="C2282" s="203">
        <v>2591</v>
      </c>
      <c r="D2282" s="204" t="s">
        <v>571</v>
      </c>
    </row>
    <row r="2283" spans="1:4" ht="15" x14ac:dyDescent="0.2">
      <c r="A2283" s="234">
        <v>9791027608867</v>
      </c>
      <c r="B2283" s="200" t="s">
        <v>568</v>
      </c>
      <c r="C2283" s="203">
        <v>1607</v>
      </c>
      <c r="D2283" s="204" t="s">
        <v>571</v>
      </c>
    </row>
    <row r="2284" spans="1:4" ht="15" x14ac:dyDescent="0.2">
      <c r="A2284" s="234">
        <v>9782408007454</v>
      </c>
      <c r="B2284" s="200" t="s">
        <v>568</v>
      </c>
      <c r="C2284" s="203">
        <v>0</v>
      </c>
      <c r="D2284" s="204" t="s">
        <v>2915</v>
      </c>
    </row>
    <row r="2285" spans="1:4" ht="15" x14ac:dyDescent="0.2">
      <c r="A2285" s="234">
        <v>9791027605910</v>
      </c>
      <c r="B2285" s="200" t="s">
        <v>568</v>
      </c>
      <c r="C2285" s="203">
        <v>681</v>
      </c>
      <c r="D2285" s="204" t="s">
        <v>570</v>
      </c>
    </row>
    <row r="2286" spans="1:4" ht="15" x14ac:dyDescent="0.2">
      <c r="A2286" s="234">
        <v>9782747098717</v>
      </c>
      <c r="B2286" s="200" t="s">
        <v>568</v>
      </c>
      <c r="C2286" s="203">
        <v>277</v>
      </c>
      <c r="D2286" s="204" t="s">
        <v>570</v>
      </c>
    </row>
    <row r="2287" spans="1:4" ht="15" x14ac:dyDescent="0.2">
      <c r="A2287" s="234">
        <v>9791036303494</v>
      </c>
      <c r="B2287" s="200" t="s">
        <v>568</v>
      </c>
      <c r="C2287" s="203">
        <v>0</v>
      </c>
      <c r="D2287" s="204" t="s">
        <v>2916</v>
      </c>
    </row>
    <row r="2288" spans="1:4" ht="15" x14ac:dyDescent="0.2">
      <c r="A2288" s="234">
        <v>9791036303500</v>
      </c>
      <c r="B2288" s="200" t="s">
        <v>568</v>
      </c>
      <c r="C2288" s="203">
        <v>323</v>
      </c>
      <c r="D2288" s="204" t="s">
        <v>570</v>
      </c>
    </row>
    <row r="2289" spans="1:4" ht="15" x14ac:dyDescent="0.2">
      <c r="A2289" s="234">
        <v>9791036318559</v>
      </c>
      <c r="B2289" s="200" t="s">
        <v>568</v>
      </c>
      <c r="C2289" s="203">
        <v>2915</v>
      </c>
      <c r="D2289" s="204" t="s">
        <v>571</v>
      </c>
    </row>
    <row r="2290" spans="1:4" ht="15" x14ac:dyDescent="0.2">
      <c r="A2290" s="234">
        <v>9791036366055</v>
      </c>
      <c r="B2290" s="200" t="s">
        <v>568</v>
      </c>
      <c r="C2290" s="203">
        <v>0</v>
      </c>
      <c r="D2290" s="204" t="s">
        <v>2915</v>
      </c>
    </row>
    <row r="2291" spans="1:4" ht="15" x14ac:dyDescent="0.2">
      <c r="A2291" s="234">
        <v>9791036366086</v>
      </c>
      <c r="B2291" s="200" t="s">
        <v>568</v>
      </c>
      <c r="C2291" s="203">
        <v>0</v>
      </c>
      <c r="D2291" s="204" t="s">
        <v>2917</v>
      </c>
    </row>
    <row r="2292" spans="1:4" ht="15" x14ac:dyDescent="0.2">
      <c r="A2292" s="234">
        <v>9791036366093</v>
      </c>
      <c r="B2292" s="200" t="s">
        <v>568</v>
      </c>
      <c r="C2292" s="203">
        <v>2201</v>
      </c>
      <c r="D2292" s="204" t="s">
        <v>571</v>
      </c>
    </row>
    <row r="2293" spans="1:4" ht="15" x14ac:dyDescent="0.2">
      <c r="A2293" s="234">
        <v>9791036366116</v>
      </c>
      <c r="B2293" s="200" t="s">
        <v>568</v>
      </c>
      <c r="C2293" s="203">
        <v>0</v>
      </c>
      <c r="D2293" s="204" t="s">
        <v>2917</v>
      </c>
    </row>
    <row r="2294" spans="1:4" ht="15" x14ac:dyDescent="0.2">
      <c r="A2294" s="234">
        <v>9791036366123</v>
      </c>
      <c r="B2294" s="200" t="s">
        <v>568</v>
      </c>
      <c r="C2294" s="203">
        <v>938</v>
      </c>
      <c r="D2294" s="204" t="s">
        <v>570</v>
      </c>
    </row>
    <row r="2295" spans="1:4" ht="15" x14ac:dyDescent="0.2">
      <c r="A2295" s="234">
        <v>9782747051194</v>
      </c>
      <c r="B2295" s="200" t="s">
        <v>568</v>
      </c>
      <c r="C2295" s="203">
        <v>719</v>
      </c>
      <c r="D2295" s="204" t="s">
        <v>2921</v>
      </c>
    </row>
    <row r="2296" spans="1:4" ht="15" x14ac:dyDescent="0.2">
      <c r="A2296" s="234">
        <v>9782227488151</v>
      </c>
      <c r="B2296" s="200" t="s">
        <v>568</v>
      </c>
      <c r="C2296" s="203">
        <v>-2</v>
      </c>
      <c r="D2296" s="204" t="s">
        <v>2920</v>
      </c>
    </row>
    <row r="2297" spans="1:4" ht="15" x14ac:dyDescent="0.2">
      <c r="A2297" s="234">
        <v>9782227483347</v>
      </c>
      <c r="B2297" s="200" t="s">
        <v>568</v>
      </c>
      <c r="C2297" s="203">
        <v>31</v>
      </c>
      <c r="D2297" s="204" t="s">
        <v>2920</v>
      </c>
    </row>
    <row r="2298" spans="1:4" ht="15" x14ac:dyDescent="0.2">
      <c r="A2298" s="234">
        <v>9782227486768</v>
      </c>
      <c r="B2298" s="200" t="s">
        <v>568</v>
      </c>
      <c r="C2298" s="203">
        <v>23</v>
      </c>
      <c r="D2298" s="204" t="s">
        <v>2920</v>
      </c>
    </row>
    <row r="2299" spans="1:4" ht="15" x14ac:dyDescent="0.2">
      <c r="A2299" s="234">
        <v>9782747061919</v>
      </c>
      <c r="B2299" s="200" t="s">
        <v>568</v>
      </c>
      <c r="C2299" s="203">
        <v>0</v>
      </c>
      <c r="D2299" s="204" t="s">
        <v>2916</v>
      </c>
    </row>
    <row r="2300" spans="1:4" ht="15" x14ac:dyDescent="0.2">
      <c r="A2300" s="234">
        <v>9782857333098</v>
      </c>
      <c r="B2300" s="200" t="s">
        <v>568</v>
      </c>
      <c r="C2300" s="203">
        <v>732</v>
      </c>
      <c r="D2300" s="204" t="s">
        <v>2921</v>
      </c>
    </row>
    <row r="2301" spans="1:4" ht="15" x14ac:dyDescent="0.2">
      <c r="A2301" s="234">
        <v>9782857333456</v>
      </c>
      <c r="B2301" s="200" t="s">
        <v>568</v>
      </c>
      <c r="C2301" s="203">
        <v>74</v>
      </c>
      <c r="D2301" s="204" t="s">
        <v>2920</v>
      </c>
    </row>
    <row r="2302" spans="1:4" ht="15" x14ac:dyDescent="0.2">
      <c r="A2302" s="234">
        <v>9782857332220</v>
      </c>
      <c r="B2302" s="200" t="s">
        <v>568</v>
      </c>
      <c r="C2302" s="203">
        <v>164</v>
      </c>
      <c r="D2302" s="204" t="s">
        <v>2921</v>
      </c>
    </row>
    <row r="2303" spans="1:4" ht="15" x14ac:dyDescent="0.2">
      <c r="A2303" s="234">
        <v>9782857334224</v>
      </c>
      <c r="B2303" s="200" t="s">
        <v>568</v>
      </c>
      <c r="C2303" s="203">
        <v>107</v>
      </c>
      <c r="D2303" s="204" t="s">
        <v>2921</v>
      </c>
    </row>
    <row r="2304" spans="1:4" ht="15" x14ac:dyDescent="0.2">
      <c r="A2304" s="234">
        <v>9791036303524</v>
      </c>
      <c r="B2304" s="200" t="s">
        <v>568</v>
      </c>
      <c r="C2304" s="203">
        <v>126</v>
      </c>
      <c r="D2304" s="204" t="s">
        <v>570</v>
      </c>
    </row>
    <row r="2305" spans="1:4" ht="15" x14ac:dyDescent="0.2">
      <c r="A2305" s="234">
        <v>9791036303531</v>
      </c>
      <c r="B2305" s="200" t="s">
        <v>568</v>
      </c>
      <c r="C2305" s="203">
        <v>127</v>
      </c>
      <c r="D2305" s="204" t="s">
        <v>570</v>
      </c>
    </row>
    <row r="2306" spans="1:4" ht="15" x14ac:dyDescent="0.2">
      <c r="A2306" s="234">
        <v>9791036303579</v>
      </c>
      <c r="B2306" s="200" t="s">
        <v>568</v>
      </c>
      <c r="C2306" s="203">
        <v>408</v>
      </c>
      <c r="D2306" s="204" t="s">
        <v>570</v>
      </c>
    </row>
    <row r="2307" spans="1:4" ht="15" x14ac:dyDescent="0.2">
      <c r="A2307" s="234">
        <v>9791036303586</v>
      </c>
      <c r="B2307" s="200" t="s">
        <v>568</v>
      </c>
      <c r="C2307" s="203">
        <v>1185</v>
      </c>
      <c r="D2307" s="204" t="s">
        <v>571</v>
      </c>
    </row>
    <row r="2308" spans="1:4" ht="15" x14ac:dyDescent="0.2">
      <c r="A2308" s="234">
        <v>9791036303593</v>
      </c>
      <c r="B2308" s="200" t="s">
        <v>568</v>
      </c>
      <c r="C2308" s="203">
        <v>780</v>
      </c>
      <c r="D2308" s="204" t="s">
        <v>570</v>
      </c>
    </row>
    <row r="2309" spans="1:4" ht="15" x14ac:dyDescent="0.2">
      <c r="A2309" s="234">
        <v>9791036303609</v>
      </c>
      <c r="B2309" s="200" t="s">
        <v>568</v>
      </c>
      <c r="C2309" s="203">
        <v>0</v>
      </c>
      <c r="D2309" s="204" t="s">
        <v>2915</v>
      </c>
    </row>
    <row r="2310" spans="1:4" ht="15" x14ac:dyDescent="0.2">
      <c r="A2310" s="234">
        <v>9782747057387</v>
      </c>
      <c r="B2310" s="200" t="s">
        <v>568</v>
      </c>
      <c r="C2310" s="203">
        <v>689</v>
      </c>
      <c r="D2310" s="204" t="s">
        <v>570</v>
      </c>
    </row>
    <row r="2311" spans="1:4" ht="15" x14ac:dyDescent="0.2">
      <c r="A2311" s="234">
        <v>9782747021258</v>
      </c>
      <c r="B2311" s="200" t="s">
        <v>568</v>
      </c>
      <c r="C2311" s="203">
        <v>0</v>
      </c>
      <c r="D2311" s="204" t="s">
        <v>2916</v>
      </c>
    </row>
    <row r="2312" spans="1:4" ht="15" x14ac:dyDescent="0.2">
      <c r="A2312" s="234">
        <v>9782747051422</v>
      </c>
      <c r="B2312" s="200" t="s">
        <v>568</v>
      </c>
      <c r="C2312" s="203">
        <v>949</v>
      </c>
      <c r="D2312" s="204" t="s">
        <v>2921</v>
      </c>
    </row>
    <row r="2313" spans="1:4" ht="15" x14ac:dyDescent="0.2">
      <c r="A2313" s="234">
        <v>9782747098441</v>
      </c>
      <c r="B2313" s="200" t="s">
        <v>568</v>
      </c>
      <c r="C2313" s="203">
        <v>280</v>
      </c>
      <c r="D2313" s="204" t="s">
        <v>570</v>
      </c>
    </row>
    <row r="2314" spans="1:4" ht="15" x14ac:dyDescent="0.2">
      <c r="A2314" s="234">
        <v>9782747098793</v>
      </c>
      <c r="B2314" s="200" t="s">
        <v>568</v>
      </c>
      <c r="C2314" s="203">
        <v>96</v>
      </c>
      <c r="D2314" s="204" t="s">
        <v>569</v>
      </c>
    </row>
    <row r="2315" spans="1:4" ht="15" x14ac:dyDescent="0.2">
      <c r="A2315" s="234">
        <v>9782747099004</v>
      </c>
      <c r="B2315" s="200" t="s">
        <v>568</v>
      </c>
      <c r="C2315" s="203">
        <v>150</v>
      </c>
      <c r="D2315" s="204" t="s">
        <v>570</v>
      </c>
    </row>
    <row r="2316" spans="1:4" ht="15" x14ac:dyDescent="0.2">
      <c r="A2316" s="234">
        <v>9782227494749</v>
      </c>
      <c r="B2316" s="200" t="s">
        <v>568</v>
      </c>
      <c r="C2316" s="203">
        <v>0</v>
      </c>
      <c r="D2316" s="204" t="s">
        <v>2916</v>
      </c>
    </row>
    <row r="2317" spans="1:4" ht="15" x14ac:dyDescent="0.2">
      <c r="A2317" s="234">
        <v>9791036332050</v>
      </c>
      <c r="B2317" s="200" t="s">
        <v>568</v>
      </c>
      <c r="C2317" s="203">
        <v>0</v>
      </c>
      <c r="D2317" s="204" t="s">
        <v>2917</v>
      </c>
    </row>
    <row r="2318" spans="1:4" ht="15" x14ac:dyDescent="0.2">
      <c r="A2318" s="234">
        <v>9791036332067</v>
      </c>
      <c r="B2318" s="200" t="s">
        <v>568</v>
      </c>
      <c r="C2318" s="203">
        <v>1925</v>
      </c>
      <c r="D2318" s="204" t="s">
        <v>571</v>
      </c>
    </row>
    <row r="2319" spans="1:4" ht="15" x14ac:dyDescent="0.2">
      <c r="A2319" s="234">
        <v>9791036332074</v>
      </c>
      <c r="B2319" s="200" t="s">
        <v>568</v>
      </c>
      <c r="C2319" s="203">
        <v>0</v>
      </c>
      <c r="D2319" s="204" t="s">
        <v>2917</v>
      </c>
    </row>
    <row r="2320" spans="1:4" ht="15" x14ac:dyDescent="0.2">
      <c r="A2320" s="234">
        <v>9791036332098</v>
      </c>
      <c r="B2320" s="200" t="s">
        <v>568</v>
      </c>
      <c r="C2320" s="203">
        <v>2087</v>
      </c>
      <c r="D2320" s="204" t="s">
        <v>571</v>
      </c>
    </row>
    <row r="2321" spans="1:4" ht="15" x14ac:dyDescent="0.2">
      <c r="A2321" s="234">
        <v>9791036332104</v>
      </c>
      <c r="B2321" s="200" t="s">
        <v>568</v>
      </c>
      <c r="C2321" s="203">
        <v>0</v>
      </c>
      <c r="D2321" s="204" t="s">
        <v>2917</v>
      </c>
    </row>
    <row r="2322" spans="1:4" ht="15" x14ac:dyDescent="0.2">
      <c r="A2322" s="234">
        <v>9791036332111</v>
      </c>
      <c r="B2322" s="200" t="s">
        <v>568</v>
      </c>
      <c r="C2322" s="203">
        <v>1448</v>
      </c>
      <c r="D2322" s="204" t="s">
        <v>571</v>
      </c>
    </row>
    <row r="2323" spans="1:4" ht="15" x14ac:dyDescent="0.2">
      <c r="A2323" s="234">
        <v>9782227499843</v>
      </c>
      <c r="B2323" s="200" t="s">
        <v>568</v>
      </c>
      <c r="C2323" s="203">
        <v>202</v>
      </c>
      <c r="D2323" s="204" t="s">
        <v>570</v>
      </c>
    </row>
    <row r="2324" spans="1:4" ht="15" x14ac:dyDescent="0.2">
      <c r="A2324" s="234">
        <v>9791027610143</v>
      </c>
      <c r="B2324" s="200" t="s">
        <v>568</v>
      </c>
      <c r="C2324" s="203">
        <v>3307</v>
      </c>
      <c r="D2324" s="204" t="s">
        <v>571</v>
      </c>
    </row>
    <row r="2325" spans="1:4" ht="15" x14ac:dyDescent="0.2">
      <c r="A2325" s="234">
        <v>9791027610150</v>
      </c>
      <c r="B2325" s="200" t="s">
        <v>568</v>
      </c>
      <c r="C2325" s="203">
        <v>2384</v>
      </c>
      <c r="D2325" s="204" t="s">
        <v>571</v>
      </c>
    </row>
    <row r="2326" spans="1:4" ht="15" x14ac:dyDescent="0.2">
      <c r="A2326" s="234">
        <v>9791036318566</v>
      </c>
      <c r="B2326" s="200" t="s">
        <v>568</v>
      </c>
      <c r="C2326" s="203">
        <v>0</v>
      </c>
      <c r="D2326" s="204" t="s">
        <v>2916</v>
      </c>
    </row>
    <row r="2327" spans="1:4" ht="15" x14ac:dyDescent="0.2">
      <c r="A2327" s="234">
        <v>9791036318580</v>
      </c>
      <c r="B2327" s="200" t="s">
        <v>568</v>
      </c>
      <c r="C2327" s="203">
        <v>302</v>
      </c>
      <c r="D2327" s="204" t="s">
        <v>570</v>
      </c>
    </row>
    <row r="2328" spans="1:4" ht="15" x14ac:dyDescent="0.2">
      <c r="A2328" s="234">
        <v>9791036318597</v>
      </c>
      <c r="B2328" s="200" t="s">
        <v>568</v>
      </c>
      <c r="C2328" s="203">
        <v>2408</v>
      </c>
      <c r="D2328" s="204" t="s">
        <v>571</v>
      </c>
    </row>
    <row r="2329" spans="1:4" ht="15" x14ac:dyDescent="0.2">
      <c r="A2329" s="234">
        <v>9791036318573</v>
      </c>
      <c r="B2329" s="200" t="s">
        <v>568</v>
      </c>
      <c r="C2329" s="203">
        <v>1305</v>
      </c>
      <c r="D2329" s="204" t="s">
        <v>571</v>
      </c>
    </row>
    <row r="2330" spans="1:4" ht="15" x14ac:dyDescent="0.2">
      <c r="A2330" s="234">
        <v>9791027608874</v>
      </c>
      <c r="B2330" s="200" t="s">
        <v>568</v>
      </c>
      <c r="C2330" s="203">
        <v>0</v>
      </c>
      <c r="D2330" s="204" t="s">
        <v>2916</v>
      </c>
    </row>
    <row r="2331" spans="1:4" ht="15" x14ac:dyDescent="0.2">
      <c r="A2331" s="234">
        <v>9791027608881</v>
      </c>
      <c r="B2331" s="200" t="s">
        <v>568</v>
      </c>
      <c r="C2331" s="203">
        <v>0</v>
      </c>
      <c r="D2331" s="204" t="s">
        <v>2916</v>
      </c>
    </row>
    <row r="2332" spans="1:4" ht="15" x14ac:dyDescent="0.2">
      <c r="A2332" s="234">
        <v>9791027608898</v>
      </c>
      <c r="B2332" s="200" t="s">
        <v>568</v>
      </c>
      <c r="C2332" s="203">
        <v>612</v>
      </c>
      <c r="D2332" s="204" t="s">
        <v>570</v>
      </c>
    </row>
    <row r="2333" spans="1:4" ht="15" x14ac:dyDescent="0.2">
      <c r="A2333" s="234">
        <v>9791027608904</v>
      </c>
      <c r="B2333" s="200" t="s">
        <v>568</v>
      </c>
      <c r="C2333" s="203">
        <v>0</v>
      </c>
      <c r="D2333" s="204" t="s">
        <v>2916</v>
      </c>
    </row>
    <row r="2334" spans="1:4" ht="15" x14ac:dyDescent="0.2">
      <c r="A2334" s="234">
        <v>9791027608911</v>
      </c>
      <c r="B2334" s="200" t="s">
        <v>568</v>
      </c>
      <c r="C2334" s="203">
        <v>816</v>
      </c>
      <c r="D2334" s="204" t="s">
        <v>570</v>
      </c>
    </row>
    <row r="2335" spans="1:4" ht="15" x14ac:dyDescent="0.2">
      <c r="A2335" s="234">
        <v>9791027608935</v>
      </c>
      <c r="B2335" s="200" t="s">
        <v>568</v>
      </c>
      <c r="C2335" s="203">
        <v>0</v>
      </c>
      <c r="D2335" s="204" t="s">
        <v>2916</v>
      </c>
    </row>
    <row r="2336" spans="1:4" ht="15" x14ac:dyDescent="0.2">
      <c r="A2336" s="234">
        <v>9791027608942</v>
      </c>
      <c r="B2336" s="200" t="s">
        <v>568</v>
      </c>
      <c r="C2336" s="203">
        <v>1377</v>
      </c>
      <c r="D2336" s="204" t="s">
        <v>571</v>
      </c>
    </row>
    <row r="2337" spans="1:4" ht="15" x14ac:dyDescent="0.2">
      <c r="A2337" s="234">
        <v>9791027608928</v>
      </c>
      <c r="B2337" s="200" t="s">
        <v>568</v>
      </c>
      <c r="C2337" s="203">
        <v>1505</v>
      </c>
      <c r="D2337" s="204" t="s">
        <v>571</v>
      </c>
    </row>
    <row r="2338" spans="1:4" ht="15" x14ac:dyDescent="0.2">
      <c r="A2338" s="234">
        <v>9782857334620</v>
      </c>
      <c r="B2338" s="200" t="s">
        <v>568</v>
      </c>
      <c r="C2338" s="203">
        <v>0</v>
      </c>
      <c r="D2338" s="204" t="s">
        <v>2916</v>
      </c>
    </row>
    <row r="2339" spans="1:4" ht="15" x14ac:dyDescent="0.2">
      <c r="A2339" s="234">
        <v>9782857334637</v>
      </c>
      <c r="B2339" s="200" t="s">
        <v>568</v>
      </c>
      <c r="C2339" s="203">
        <v>0</v>
      </c>
      <c r="D2339" s="204" t="s">
        <v>2916</v>
      </c>
    </row>
    <row r="2340" spans="1:4" ht="15" x14ac:dyDescent="0.2">
      <c r="A2340" s="234">
        <v>9782857334644</v>
      </c>
      <c r="B2340" s="200" t="s">
        <v>568</v>
      </c>
      <c r="C2340" s="203">
        <v>0</v>
      </c>
      <c r="D2340" s="204" t="s">
        <v>2916</v>
      </c>
    </row>
    <row r="2341" spans="1:4" ht="15" x14ac:dyDescent="0.2">
      <c r="A2341" s="234">
        <v>9782857334651</v>
      </c>
      <c r="B2341" s="200" t="s">
        <v>568</v>
      </c>
      <c r="C2341" s="203">
        <v>0</v>
      </c>
      <c r="D2341" s="204" t="s">
        <v>2916</v>
      </c>
    </row>
    <row r="2342" spans="1:4" ht="15" x14ac:dyDescent="0.2">
      <c r="A2342" s="234">
        <v>9782857334668</v>
      </c>
      <c r="B2342" s="200" t="s">
        <v>568</v>
      </c>
      <c r="C2342" s="203">
        <v>0</v>
      </c>
      <c r="D2342" s="204" t="s">
        <v>2916</v>
      </c>
    </row>
    <row r="2343" spans="1:4" ht="15" x14ac:dyDescent="0.2">
      <c r="A2343" s="234">
        <v>9782857334675</v>
      </c>
      <c r="B2343" s="200" t="s">
        <v>568</v>
      </c>
      <c r="C2343" s="203">
        <v>0</v>
      </c>
      <c r="D2343" s="204" t="s">
        <v>2916</v>
      </c>
    </row>
    <row r="2344" spans="1:4" ht="15" x14ac:dyDescent="0.2">
      <c r="A2344" s="234">
        <v>9782747010290</v>
      </c>
      <c r="B2344" s="200" t="s">
        <v>568</v>
      </c>
      <c r="C2344" s="203">
        <v>0</v>
      </c>
      <c r="D2344" s="204" t="s">
        <v>2917</v>
      </c>
    </row>
    <row r="2345" spans="1:4" ht="15" x14ac:dyDescent="0.2">
      <c r="A2345" s="234">
        <v>9782747088299</v>
      </c>
      <c r="B2345" s="200" t="s">
        <v>568</v>
      </c>
      <c r="C2345" s="203">
        <v>0</v>
      </c>
      <c r="D2345" s="204" t="s">
        <v>2916</v>
      </c>
    </row>
    <row r="2346" spans="1:4" ht="15" x14ac:dyDescent="0.2">
      <c r="A2346" s="234">
        <v>9791027612505</v>
      </c>
      <c r="B2346" s="200" t="s">
        <v>568</v>
      </c>
      <c r="C2346" s="203">
        <v>0</v>
      </c>
      <c r="D2346" s="204" t="s">
        <v>2917</v>
      </c>
    </row>
    <row r="2347" spans="1:4" ht="15" x14ac:dyDescent="0.2">
      <c r="A2347" s="234">
        <v>9791027612512</v>
      </c>
      <c r="B2347" s="200" t="s">
        <v>568</v>
      </c>
      <c r="C2347" s="203">
        <v>0</v>
      </c>
      <c r="D2347" s="204" t="s">
        <v>2917</v>
      </c>
    </row>
    <row r="2348" spans="1:4" ht="15" x14ac:dyDescent="0.2">
      <c r="A2348" s="234">
        <v>9791027612529</v>
      </c>
      <c r="B2348" s="200" t="s">
        <v>568</v>
      </c>
      <c r="C2348" s="203">
        <v>0</v>
      </c>
      <c r="D2348" s="204" t="s">
        <v>2917</v>
      </c>
    </row>
    <row r="2349" spans="1:4" ht="15" x14ac:dyDescent="0.2">
      <c r="A2349" s="234">
        <v>9791027612536</v>
      </c>
      <c r="B2349" s="200" t="s">
        <v>568</v>
      </c>
      <c r="C2349" s="203">
        <v>0</v>
      </c>
      <c r="D2349" s="204" t="s">
        <v>2917</v>
      </c>
    </row>
    <row r="2350" spans="1:4" ht="15" x14ac:dyDescent="0.2">
      <c r="A2350" s="234">
        <v>9791027612581</v>
      </c>
      <c r="B2350" s="200" t="s">
        <v>568</v>
      </c>
      <c r="C2350" s="203">
        <v>0</v>
      </c>
      <c r="D2350" s="204" t="s">
        <v>2917</v>
      </c>
    </row>
    <row r="2351" spans="1:4" ht="15" x14ac:dyDescent="0.2">
      <c r="A2351" s="234">
        <v>9791027612543</v>
      </c>
      <c r="B2351" s="200" t="s">
        <v>568</v>
      </c>
      <c r="C2351" s="203">
        <v>0</v>
      </c>
      <c r="D2351" s="204" t="s">
        <v>2917</v>
      </c>
    </row>
    <row r="2352" spans="1:4" ht="15" x14ac:dyDescent="0.2">
      <c r="A2352" s="234">
        <v>9791027612574</v>
      </c>
      <c r="B2352" s="200" t="s">
        <v>568</v>
      </c>
      <c r="C2352" s="203">
        <v>0</v>
      </c>
      <c r="D2352" s="204" t="s">
        <v>2917</v>
      </c>
    </row>
    <row r="2353" spans="1:4" ht="15" x14ac:dyDescent="0.2">
      <c r="A2353" s="234">
        <v>9791036366079</v>
      </c>
      <c r="B2353" s="200" t="s">
        <v>568</v>
      </c>
      <c r="C2353" s="203">
        <v>2431</v>
      </c>
      <c r="D2353" s="204" t="s">
        <v>571</v>
      </c>
    </row>
    <row r="2354" spans="1:4" ht="15" x14ac:dyDescent="0.2">
      <c r="A2354" s="234">
        <v>9791036366109</v>
      </c>
      <c r="B2354" s="200" t="s">
        <v>568</v>
      </c>
      <c r="C2354" s="203">
        <v>0</v>
      </c>
      <c r="D2354" s="204" t="s">
        <v>2917</v>
      </c>
    </row>
    <row r="2355" spans="1:4" ht="15" x14ac:dyDescent="0.2">
      <c r="A2355" s="234">
        <v>9791027612550</v>
      </c>
      <c r="B2355" s="200" t="s">
        <v>568</v>
      </c>
      <c r="C2355" s="203">
        <v>0</v>
      </c>
      <c r="D2355" s="204" t="s">
        <v>2917</v>
      </c>
    </row>
    <row r="2356" spans="1:4" ht="15" x14ac:dyDescent="0.2">
      <c r="A2356" s="234">
        <v>9791027612567</v>
      </c>
      <c r="B2356" s="200" t="s">
        <v>568</v>
      </c>
      <c r="C2356" s="203">
        <v>0</v>
      </c>
      <c r="D2356" s="204" t="s">
        <v>2917</v>
      </c>
    </row>
    <row r="2357" spans="1:4" ht="15" x14ac:dyDescent="0.2">
      <c r="A2357" s="234">
        <v>9791036365546</v>
      </c>
      <c r="B2357" s="200" t="s">
        <v>568</v>
      </c>
      <c r="C2357" s="203">
        <v>0</v>
      </c>
      <c r="D2357" s="204" t="s">
        <v>2917</v>
      </c>
    </row>
    <row r="2358" spans="1:4" ht="15" x14ac:dyDescent="0.2">
      <c r="A2358" s="234">
        <v>9791036366635</v>
      </c>
      <c r="B2358" s="200" t="s">
        <v>568</v>
      </c>
      <c r="C2358" s="203">
        <v>0</v>
      </c>
      <c r="D2358" s="204" t="s">
        <v>2917</v>
      </c>
    </row>
    <row r="2359" spans="1:4" ht="15" x14ac:dyDescent="0.2">
      <c r="A2359" s="234">
        <v>9782857335559</v>
      </c>
      <c r="B2359" s="200" t="s">
        <v>568</v>
      </c>
      <c r="C2359" s="203">
        <v>430</v>
      </c>
      <c r="D2359" s="204" t="s">
        <v>570</v>
      </c>
    </row>
    <row r="2360" spans="1:4" ht="15" x14ac:dyDescent="0.2">
      <c r="A2360" s="234">
        <v>9782857335580</v>
      </c>
      <c r="B2360" s="200" t="s">
        <v>568</v>
      </c>
      <c r="C2360" s="203">
        <v>660</v>
      </c>
      <c r="D2360" s="204" t="s">
        <v>570</v>
      </c>
    </row>
    <row r="2361" spans="1:4" ht="15" x14ac:dyDescent="0.2">
      <c r="A2361" s="234">
        <v>9782857335573</v>
      </c>
      <c r="B2361" s="200" t="s">
        <v>568</v>
      </c>
      <c r="C2361" s="203">
        <v>795</v>
      </c>
      <c r="D2361" s="204" t="s">
        <v>570</v>
      </c>
    </row>
    <row r="2362" spans="1:4" ht="15" x14ac:dyDescent="0.2">
      <c r="A2362" s="234">
        <v>9782857335603</v>
      </c>
      <c r="B2362" s="200" t="s">
        <v>568</v>
      </c>
      <c r="C2362" s="203">
        <v>645</v>
      </c>
      <c r="D2362" s="204" t="s">
        <v>570</v>
      </c>
    </row>
    <row r="2363" spans="1:4" ht="15" x14ac:dyDescent="0.2">
      <c r="A2363" s="234">
        <v>9782857335597</v>
      </c>
      <c r="B2363" s="200" t="s">
        <v>568</v>
      </c>
      <c r="C2363" s="203">
        <v>2700</v>
      </c>
      <c r="D2363" s="204" t="s">
        <v>571</v>
      </c>
    </row>
    <row r="2364" spans="1:4" ht="15" x14ac:dyDescent="0.2">
      <c r="A2364" s="234">
        <v>9782747099608</v>
      </c>
      <c r="B2364" s="200" t="s">
        <v>568</v>
      </c>
      <c r="C2364" s="203">
        <v>1095</v>
      </c>
      <c r="D2364" s="204" t="s">
        <v>571</v>
      </c>
    </row>
    <row r="2365" spans="1:4" ht="15" x14ac:dyDescent="0.2">
      <c r="A2365" s="234">
        <v>9782857335627</v>
      </c>
      <c r="B2365" s="200" t="s">
        <v>568</v>
      </c>
      <c r="C2365" s="203">
        <v>725</v>
      </c>
      <c r="D2365" s="204" t="s">
        <v>570</v>
      </c>
    </row>
    <row r="2366" spans="1:4" ht="15" x14ac:dyDescent="0.2">
      <c r="A2366" s="234">
        <v>9782747099592</v>
      </c>
      <c r="B2366" s="200" t="s">
        <v>568</v>
      </c>
      <c r="C2366" s="203">
        <v>0</v>
      </c>
      <c r="D2366" s="204" t="s">
        <v>2916</v>
      </c>
    </row>
    <row r="2367" spans="1:4" ht="15" x14ac:dyDescent="0.2">
      <c r="A2367" s="234">
        <v>9782857335610</v>
      </c>
      <c r="B2367" s="200" t="s">
        <v>568</v>
      </c>
      <c r="C2367" s="203">
        <v>3078</v>
      </c>
      <c r="D2367" s="204" t="s">
        <v>571</v>
      </c>
    </row>
    <row r="2368" spans="1:4" ht="15" x14ac:dyDescent="0.2">
      <c r="A2368" s="234">
        <v>9791036332081</v>
      </c>
      <c r="B2368" s="200" t="s">
        <v>568</v>
      </c>
      <c r="C2368" s="203">
        <v>4747</v>
      </c>
      <c r="D2368" s="204" t="s">
        <v>571</v>
      </c>
    </row>
    <row r="2369" spans="1:4" ht="15" x14ac:dyDescent="0.2">
      <c r="A2369" s="234">
        <v>9782857336204</v>
      </c>
      <c r="B2369" s="200" t="s">
        <v>568</v>
      </c>
      <c r="C2369" s="203">
        <v>875</v>
      </c>
      <c r="D2369" s="204" t="s">
        <v>570</v>
      </c>
    </row>
    <row r="2370" spans="1:4" ht="15" x14ac:dyDescent="0.2">
      <c r="A2370" s="234">
        <v>9782857336211</v>
      </c>
      <c r="B2370" s="200" t="s">
        <v>568</v>
      </c>
      <c r="C2370" s="203">
        <v>906</v>
      </c>
      <c r="D2370" s="204" t="s">
        <v>570</v>
      </c>
    </row>
    <row r="2371" spans="1:4" ht="15" x14ac:dyDescent="0.2">
      <c r="A2371" s="234">
        <v>9791036367007</v>
      </c>
      <c r="B2371" s="200" t="s">
        <v>568</v>
      </c>
      <c r="C2371" s="203">
        <v>1021</v>
      </c>
      <c r="D2371" s="204" t="s">
        <v>571</v>
      </c>
    </row>
    <row r="2372" spans="1:4" ht="15" x14ac:dyDescent="0.2">
      <c r="A2372" s="234">
        <v>9791036367014</v>
      </c>
      <c r="B2372" s="200" t="s">
        <v>568</v>
      </c>
      <c r="C2372" s="203">
        <v>1037</v>
      </c>
      <c r="D2372" s="204" t="s">
        <v>571</v>
      </c>
    </row>
    <row r="2373" spans="1:4" ht="15" x14ac:dyDescent="0.2">
      <c r="A2373" s="234">
        <v>9791036367021</v>
      </c>
      <c r="B2373" s="200" t="s">
        <v>568</v>
      </c>
      <c r="C2373" s="203">
        <v>3436</v>
      </c>
      <c r="D2373" s="204" t="s">
        <v>571</v>
      </c>
    </row>
    <row r="2374" spans="1:4" ht="15" x14ac:dyDescent="0.2">
      <c r="A2374" s="234">
        <v>9791036367038</v>
      </c>
      <c r="B2374" s="200" t="s">
        <v>568</v>
      </c>
      <c r="C2374" s="203">
        <v>995</v>
      </c>
      <c r="D2374" s="204" t="s">
        <v>570</v>
      </c>
    </row>
    <row r="2375" spans="1:4" ht="15" x14ac:dyDescent="0.2">
      <c r="A2375" s="234">
        <v>9791036367045</v>
      </c>
      <c r="B2375" s="200" t="s">
        <v>568</v>
      </c>
      <c r="C2375" s="203">
        <v>664</v>
      </c>
      <c r="D2375" s="204" t="s">
        <v>570</v>
      </c>
    </row>
    <row r="2376" spans="1:4" ht="15" x14ac:dyDescent="0.2">
      <c r="A2376" s="234">
        <v>9791036367052</v>
      </c>
      <c r="B2376" s="200" t="s">
        <v>568</v>
      </c>
      <c r="C2376" s="203">
        <v>1252</v>
      </c>
      <c r="D2376" s="204" t="s">
        <v>571</v>
      </c>
    </row>
    <row r="2377" spans="1:4" ht="15" x14ac:dyDescent="0.2">
      <c r="A2377" s="234">
        <v>9782745984098</v>
      </c>
      <c r="B2377" s="200" t="s">
        <v>568</v>
      </c>
      <c r="C2377" s="203">
        <v>0</v>
      </c>
      <c r="D2377" s="204" t="s">
        <v>2915</v>
      </c>
    </row>
    <row r="2378" spans="1:4" ht="15" x14ac:dyDescent="0.2">
      <c r="A2378" s="234">
        <v>9791036366062</v>
      </c>
      <c r="B2378" s="200" t="s">
        <v>568</v>
      </c>
      <c r="C2378" s="203">
        <v>0</v>
      </c>
      <c r="D2378" s="204" t="s">
        <v>2917</v>
      </c>
    </row>
    <row r="2379" spans="1:4" ht="15" x14ac:dyDescent="0.2">
      <c r="A2379" s="234">
        <v>9782227498211</v>
      </c>
      <c r="B2379" s="200" t="s">
        <v>568</v>
      </c>
      <c r="C2379" s="203">
        <v>105</v>
      </c>
      <c r="D2379" s="204" t="s">
        <v>570</v>
      </c>
    </row>
    <row r="2380" spans="1:4" ht="15" x14ac:dyDescent="0.2">
      <c r="A2380" s="234">
        <v>9782227498228</v>
      </c>
      <c r="B2380" s="200" t="s">
        <v>568</v>
      </c>
      <c r="C2380" s="203">
        <v>612</v>
      </c>
      <c r="D2380" s="204" t="s">
        <v>570</v>
      </c>
    </row>
    <row r="2381" spans="1:4" ht="15" x14ac:dyDescent="0.2">
      <c r="A2381" s="234">
        <v>9791036318665</v>
      </c>
      <c r="B2381" s="200" t="s">
        <v>568</v>
      </c>
      <c r="C2381" s="203">
        <v>0</v>
      </c>
      <c r="D2381" s="204" t="s">
        <v>2916</v>
      </c>
    </row>
    <row r="2382" spans="1:4" ht="15" x14ac:dyDescent="0.2">
      <c r="A2382" s="234">
        <v>9791036309786</v>
      </c>
      <c r="B2382" s="200" t="s">
        <v>568</v>
      </c>
      <c r="C2382" s="203">
        <v>360</v>
      </c>
      <c r="D2382" s="204" t="s">
        <v>570</v>
      </c>
    </row>
    <row r="2383" spans="1:4" ht="15" x14ac:dyDescent="0.2">
      <c r="A2383" s="234">
        <v>9791036309793</v>
      </c>
      <c r="B2383" s="200" t="s">
        <v>568</v>
      </c>
      <c r="C2383" s="203">
        <v>1530</v>
      </c>
      <c r="D2383" s="204" t="s">
        <v>571</v>
      </c>
    </row>
    <row r="2384" spans="1:4" ht="15" x14ac:dyDescent="0.2">
      <c r="A2384" s="234">
        <v>9791036332449</v>
      </c>
      <c r="B2384" s="200" t="s">
        <v>568</v>
      </c>
      <c r="C2384" s="203">
        <v>0</v>
      </c>
      <c r="D2384" s="204" t="s">
        <v>2917</v>
      </c>
    </row>
    <row r="2385" spans="1:4" ht="15" x14ac:dyDescent="0.2">
      <c r="A2385" s="234">
        <v>9791036332456</v>
      </c>
      <c r="B2385" s="200" t="s">
        <v>568</v>
      </c>
      <c r="C2385" s="203">
        <v>0</v>
      </c>
      <c r="D2385" s="204" t="s">
        <v>2917</v>
      </c>
    </row>
    <row r="2386" spans="1:4" ht="15" x14ac:dyDescent="0.2">
      <c r="A2386" s="234">
        <v>9791036332463</v>
      </c>
      <c r="B2386" s="200" t="s">
        <v>568</v>
      </c>
      <c r="C2386" s="203">
        <v>1302</v>
      </c>
      <c r="D2386" s="204" t="s">
        <v>571</v>
      </c>
    </row>
    <row r="2387" spans="1:4" ht="15" x14ac:dyDescent="0.2">
      <c r="A2387" s="234">
        <v>9791036332470</v>
      </c>
      <c r="B2387" s="200" t="s">
        <v>568</v>
      </c>
      <c r="C2387" s="203">
        <v>736</v>
      </c>
      <c r="D2387" s="204" t="s">
        <v>570</v>
      </c>
    </row>
    <row r="2388" spans="1:4" ht="15" x14ac:dyDescent="0.2">
      <c r="A2388" s="234">
        <v>9791036303197</v>
      </c>
      <c r="B2388" s="200" t="s">
        <v>568</v>
      </c>
      <c r="C2388" s="203">
        <v>0</v>
      </c>
      <c r="D2388" s="204" t="s">
        <v>2916</v>
      </c>
    </row>
    <row r="2389" spans="1:4" ht="15" x14ac:dyDescent="0.2">
      <c r="A2389" s="234">
        <v>9791036303203</v>
      </c>
      <c r="B2389" s="200" t="s">
        <v>568</v>
      </c>
      <c r="C2389" s="203">
        <v>0</v>
      </c>
      <c r="D2389" s="204" t="s">
        <v>2915</v>
      </c>
    </row>
    <row r="2390" spans="1:4" ht="15" x14ac:dyDescent="0.2">
      <c r="A2390" s="234">
        <v>9791036303616</v>
      </c>
      <c r="B2390" s="200" t="s">
        <v>568</v>
      </c>
      <c r="C2390" s="203">
        <v>15633</v>
      </c>
      <c r="D2390" s="204" t="s">
        <v>573</v>
      </c>
    </row>
    <row r="2391" spans="1:4" ht="15" x14ac:dyDescent="0.2">
      <c r="A2391" s="234">
        <v>9791036303647</v>
      </c>
      <c r="B2391" s="200" t="s">
        <v>568</v>
      </c>
      <c r="C2391" s="203">
        <v>2155</v>
      </c>
      <c r="D2391" s="204" t="s">
        <v>571</v>
      </c>
    </row>
    <row r="2392" spans="1:4" ht="15" x14ac:dyDescent="0.2">
      <c r="A2392" s="234">
        <v>9791036303678</v>
      </c>
      <c r="B2392" s="200" t="s">
        <v>568</v>
      </c>
      <c r="C2392" s="203">
        <v>389</v>
      </c>
      <c r="D2392" s="204" t="s">
        <v>570</v>
      </c>
    </row>
    <row r="2393" spans="1:4" ht="15" x14ac:dyDescent="0.2">
      <c r="A2393" s="234">
        <v>9791036303685</v>
      </c>
      <c r="B2393" s="200" t="s">
        <v>568</v>
      </c>
      <c r="C2393" s="203">
        <v>1121</v>
      </c>
      <c r="D2393" s="204" t="s">
        <v>571</v>
      </c>
    </row>
    <row r="2394" spans="1:4" ht="15" x14ac:dyDescent="0.2">
      <c r="A2394" s="234">
        <v>9791036303692</v>
      </c>
      <c r="B2394" s="200" t="s">
        <v>568</v>
      </c>
      <c r="C2394" s="203">
        <v>1872</v>
      </c>
      <c r="D2394" s="204" t="s">
        <v>571</v>
      </c>
    </row>
    <row r="2395" spans="1:4" ht="15" x14ac:dyDescent="0.2">
      <c r="A2395" s="234">
        <v>9791027605927</v>
      </c>
      <c r="B2395" s="200" t="s">
        <v>568</v>
      </c>
      <c r="C2395" s="203">
        <v>1228</v>
      </c>
      <c r="D2395" s="204" t="s">
        <v>571</v>
      </c>
    </row>
    <row r="2396" spans="1:4" ht="15" x14ac:dyDescent="0.2">
      <c r="A2396" s="234">
        <v>9791036318672</v>
      </c>
      <c r="B2396" s="200" t="s">
        <v>568</v>
      </c>
      <c r="C2396" s="203">
        <v>0</v>
      </c>
      <c r="D2396" s="204" t="s">
        <v>2916</v>
      </c>
    </row>
    <row r="2397" spans="1:4" ht="15" x14ac:dyDescent="0.2">
      <c r="A2397" s="234">
        <v>9782227498235</v>
      </c>
      <c r="B2397" s="200" t="s">
        <v>568</v>
      </c>
      <c r="C2397" s="203">
        <v>1104</v>
      </c>
      <c r="D2397" s="204" t="s">
        <v>571</v>
      </c>
    </row>
    <row r="2398" spans="1:4" ht="15" x14ac:dyDescent="0.2">
      <c r="A2398" s="234">
        <v>9791036318696</v>
      </c>
      <c r="B2398" s="200" t="s">
        <v>568</v>
      </c>
      <c r="C2398" s="203">
        <v>531</v>
      </c>
      <c r="D2398" s="204" t="s">
        <v>570</v>
      </c>
    </row>
    <row r="2399" spans="1:4" ht="15" x14ac:dyDescent="0.2">
      <c r="A2399" s="234">
        <v>9782227501324</v>
      </c>
      <c r="B2399" s="200" t="s">
        <v>568</v>
      </c>
      <c r="C2399" s="203">
        <v>488</v>
      </c>
      <c r="D2399" s="204" t="s">
        <v>570</v>
      </c>
    </row>
    <row r="2400" spans="1:4" ht="15" x14ac:dyDescent="0.2">
      <c r="A2400" s="234">
        <v>9791036358883</v>
      </c>
      <c r="B2400" s="200" t="s">
        <v>568</v>
      </c>
      <c r="C2400" s="203">
        <v>12571</v>
      </c>
      <c r="D2400" s="204" t="s">
        <v>573</v>
      </c>
    </row>
    <row r="2401" spans="1:4" ht="15" x14ac:dyDescent="0.2">
      <c r="A2401" s="234">
        <v>9791036358890</v>
      </c>
      <c r="B2401" s="200" t="s">
        <v>568</v>
      </c>
      <c r="C2401" s="203">
        <v>3191</v>
      </c>
      <c r="D2401" s="204" t="s">
        <v>571</v>
      </c>
    </row>
    <row r="2402" spans="1:4" ht="15" x14ac:dyDescent="0.2">
      <c r="A2402" s="234">
        <v>9791036358906</v>
      </c>
      <c r="B2402" s="200" t="s">
        <v>568</v>
      </c>
      <c r="C2402" s="203">
        <v>1948</v>
      </c>
      <c r="D2402" s="204" t="s">
        <v>571</v>
      </c>
    </row>
    <row r="2403" spans="1:4" ht="15" x14ac:dyDescent="0.2">
      <c r="A2403" s="234">
        <v>9782227499850</v>
      </c>
      <c r="B2403" s="200" t="s">
        <v>568</v>
      </c>
      <c r="C2403" s="203">
        <v>103</v>
      </c>
      <c r="D2403" s="204" t="s">
        <v>570</v>
      </c>
    </row>
    <row r="2404" spans="1:4" ht="15" x14ac:dyDescent="0.2">
      <c r="A2404" s="234">
        <v>9791036332487</v>
      </c>
      <c r="B2404" s="200" t="s">
        <v>568</v>
      </c>
      <c r="C2404" s="203">
        <v>1173</v>
      </c>
      <c r="D2404" s="204" t="s">
        <v>571</v>
      </c>
    </row>
    <row r="2405" spans="1:4" ht="15" x14ac:dyDescent="0.2">
      <c r="A2405" s="234">
        <v>9791036332630</v>
      </c>
      <c r="B2405" s="200" t="s">
        <v>568</v>
      </c>
      <c r="C2405" s="203">
        <v>2439</v>
      </c>
      <c r="D2405" s="204" t="s">
        <v>571</v>
      </c>
    </row>
    <row r="2406" spans="1:4" ht="15" x14ac:dyDescent="0.2">
      <c r="A2406" s="234">
        <v>9791036332616</v>
      </c>
      <c r="B2406" s="200" t="s">
        <v>568</v>
      </c>
      <c r="C2406" s="203">
        <v>2352</v>
      </c>
      <c r="D2406" s="204" t="s">
        <v>571</v>
      </c>
    </row>
    <row r="2407" spans="1:4" ht="15" x14ac:dyDescent="0.2">
      <c r="A2407" s="234">
        <v>9791036332654</v>
      </c>
      <c r="B2407" s="200" t="s">
        <v>568</v>
      </c>
      <c r="C2407" s="203">
        <v>338</v>
      </c>
      <c r="D2407" s="204" t="s">
        <v>570</v>
      </c>
    </row>
    <row r="2408" spans="1:4" ht="15" x14ac:dyDescent="0.2">
      <c r="A2408" s="234">
        <v>9791036332722</v>
      </c>
      <c r="B2408" s="200" t="s">
        <v>568</v>
      </c>
      <c r="C2408" s="203">
        <v>2101</v>
      </c>
      <c r="D2408" s="204" t="s">
        <v>571</v>
      </c>
    </row>
    <row r="2409" spans="1:4" ht="15" x14ac:dyDescent="0.2">
      <c r="A2409" s="234">
        <v>9791036332746</v>
      </c>
      <c r="B2409" s="200" t="s">
        <v>568</v>
      </c>
      <c r="C2409" s="203">
        <v>3884</v>
      </c>
      <c r="D2409" s="204" t="s">
        <v>571</v>
      </c>
    </row>
    <row r="2410" spans="1:4" ht="15" x14ac:dyDescent="0.2">
      <c r="A2410" s="234">
        <v>9791036332777</v>
      </c>
      <c r="B2410" s="200" t="s">
        <v>568</v>
      </c>
      <c r="C2410" s="203">
        <v>0</v>
      </c>
      <c r="D2410" s="204" t="s">
        <v>2917</v>
      </c>
    </row>
    <row r="2411" spans="1:4" ht="15" x14ac:dyDescent="0.2">
      <c r="A2411" s="234">
        <v>9791036332784</v>
      </c>
      <c r="B2411" s="200" t="s">
        <v>568</v>
      </c>
      <c r="C2411" s="203">
        <v>2037</v>
      </c>
      <c r="D2411" s="204" t="s">
        <v>571</v>
      </c>
    </row>
    <row r="2412" spans="1:4" ht="15" x14ac:dyDescent="0.2">
      <c r="A2412" s="234">
        <v>9791036332814</v>
      </c>
      <c r="B2412" s="200" t="s">
        <v>568</v>
      </c>
      <c r="C2412" s="203">
        <v>2052</v>
      </c>
      <c r="D2412" s="204" t="s">
        <v>571</v>
      </c>
    </row>
    <row r="2413" spans="1:4" ht="15" x14ac:dyDescent="0.2">
      <c r="A2413" s="234">
        <v>9791029611629</v>
      </c>
      <c r="B2413" s="200" t="s">
        <v>568</v>
      </c>
      <c r="C2413" s="203">
        <v>0</v>
      </c>
      <c r="D2413" s="204" t="s">
        <v>2916</v>
      </c>
    </row>
    <row r="2414" spans="1:4" ht="15" x14ac:dyDescent="0.2">
      <c r="A2414" s="234">
        <v>9791036332586</v>
      </c>
      <c r="B2414" s="200" t="s">
        <v>568</v>
      </c>
      <c r="C2414" s="203">
        <v>1247</v>
      </c>
      <c r="D2414" s="204" t="s">
        <v>571</v>
      </c>
    </row>
    <row r="2415" spans="1:4" ht="15" x14ac:dyDescent="0.2">
      <c r="A2415" s="234">
        <v>9791036332593</v>
      </c>
      <c r="B2415" s="200" t="s">
        <v>568</v>
      </c>
      <c r="C2415" s="203">
        <v>778</v>
      </c>
      <c r="D2415" s="204" t="s">
        <v>570</v>
      </c>
    </row>
    <row r="2416" spans="1:4" ht="15" x14ac:dyDescent="0.2">
      <c r="A2416" s="234">
        <v>9791036332609</v>
      </c>
      <c r="B2416" s="200" t="s">
        <v>568</v>
      </c>
      <c r="C2416" s="203">
        <v>1329</v>
      </c>
      <c r="D2416" s="204" t="s">
        <v>571</v>
      </c>
    </row>
    <row r="2417" spans="1:4" ht="15" x14ac:dyDescent="0.2">
      <c r="A2417" s="234">
        <v>9791036332623</v>
      </c>
      <c r="B2417" s="200" t="s">
        <v>568</v>
      </c>
      <c r="C2417" s="203">
        <v>614</v>
      </c>
      <c r="D2417" s="204" t="s">
        <v>570</v>
      </c>
    </row>
    <row r="2418" spans="1:4" ht="15" x14ac:dyDescent="0.2">
      <c r="A2418" s="234">
        <v>9791036332685</v>
      </c>
      <c r="B2418" s="200" t="s">
        <v>568</v>
      </c>
      <c r="C2418" s="203">
        <v>0</v>
      </c>
      <c r="D2418" s="204" t="s">
        <v>2915</v>
      </c>
    </row>
    <row r="2419" spans="1:4" ht="15" x14ac:dyDescent="0.2">
      <c r="A2419" s="234">
        <v>9791036332692</v>
      </c>
      <c r="B2419" s="200" t="s">
        <v>568</v>
      </c>
      <c r="C2419" s="203">
        <v>810</v>
      </c>
      <c r="D2419" s="204" t="s">
        <v>570</v>
      </c>
    </row>
    <row r="2420" spans="1:4" ht="15" x14ac:dyDescent="0.2">
      <c r="A2420" s="234">
        <v>9791036332708</v>
      </c>
      <c r="B2420" s="200" t="s">
        <v>568</v>
      </c>
      <c r="C2420" s="203">
        <v>1371</v>
      </c>
      <c r="D2420" s="204" t="s">
        <v>571</v>
      </c>
    </row>
    <row r="2421" spans="1:4" ht="15" x14ac:dyDescent="0.2">
      <c r="A2421" s="234">
        <v>9791036332715</v>
      </c>
      <c r="B2421" s="200" t="s">
        <v>568</v>
      </c>
      <c r="C2421" s="203">
        <v>0</v>
      </c>
      <c r="D2421" s="204" t="s">
        <v>2917</v>
      </c>
    </row>
    <row r="2422" spans="1:4" ht="15" x14ac:dyDescent="0.2">
      <c r="A2422" s="234">
        <v>9791036332739</v>
      </c>
      <c r="B2422" s="200" t="s">
        <v>568</v>
      </c>
      <c r="C2422" s="203">
        <v>875</v>
      </c>
      <c r="D2422" s="204" t="s">
        <v>570</v>
      </c>
    </row>
    <row r="2423" spans="1:4" ht="15" x14ac:dyDescent="0.2">
      <c r="A2423" s="234">
        <v>9791036332760</v>
      </c>
      <c r="B2423" s="200" t="s">
        <v>568</v>
      </c>
      <c r="C2423" s="203">
        <v>0</v>
      </c>
      <c r="D2423" s="204" t="s">
        <v>2917</v>
      </c>
    </row>
    <row r="2424" spans="1:4" ht="15" x14ac:dyDescent="0.2">
      <c r="A2424" s="234">
        <v>9791036332791</v>
      </c>
      <c r="B2424" s="200" t="s">
        <v>568</v>
      </c>
      <c r="C2424" s="203">
        <v>1692</v>
      </c>
      <c r="D2424" s="204" t="s">
        <v>571</v>
      </c>
    </row>
    <row r="2425" spans="1:4" ht="15" x14ac:dyDescent="0.2">
      <c r="A2425" s="234">
        <v>9791036332807</v>
      </c>
      <c r="B2425" s="200" t="s">
        <v>568</v>
      </c>
      <c r="C2425" s="203">
        <v>1530</v>
      </c>
      <c r="D2425" s="204" t="s">
        <v>571</v>
      </c>
    </row>
    <row r="2426" spans="1:4" ht="15" x14ac:dyDescent="0.2">
      <c r="A2426" s="234">
        <v>9791036332821</v>
      </c>
      <c r="B2426" s="200" t="s">
        <v>568</v>
      </c>
      <c r="C2426" s="203">
        <v>1875</v>
      </c>
      <c r="D2426" s="204" t="s">
        <v>571</v>
      </c>
    </row>
    <row r="2427" spans="1:4" ht="15" x14ac:dyDescent="0.2">
      <c r="A2427" s="234">
        <v>9791036332838</v>
      </c>
      <c r="B2427" s="200" t="s">
        <v>568</v>
      </c>
      <c r="C2427" s="203">
        <v>236</v>
      </c>
      <c r="D2427" s="204" t="s">
        <v>570</v>
      </c>
    </row>
    <row r="2428" spans="1:4" ht="15" x14ac:dyDescent="0.2">
      <c r="A2428" s="234">
        <v>9782227499867</v>
      </c>
      <c r="B2428" s="200" t="s">
        <v>568</v>
      </c>
      <c r="C2428" s="203">
        <v>213</v>
      </c>
      <c r="D2428" s="204" t="s">
        <v>570</v>
      </c>
    </row>
    <row r="2429" spans="1:4" ht="15" x14ac:dyDescent="0.2">
      <c r="A2429" s="234">
        <v>9782227489370</v>
      </c>
      <c r="B2429" s="200" t="s">
        <v>568</v>
      </c>
      <c r="C2429" s="203">
        <v>300</v>
      </c>
      <c r="D2429" s="204" t="s">
        <v>570</v>
      </c>
    </row>
    <row r="2430" spans="1:4" ht="15" x14ac:dyDescent="0.2">
      <c r="A2430" s="234">
        <v>9782227489387</v>
      </c>
      <c r="B2430" s="200" t="s">
        <v>568</v>
      </c>
      <c r="C2430" s="203">
        <v>6</v>
      </c>
      <c r="D2430" s="204" t="s">
        <v>572</v>
      </c>
    </row>
    <row r="2431" spans="1:4" ht="15" x14ac:dyDescent="0.2">
      <c r="A2431" s="234">
        <v>9782227489363</v>
      </c>
      <c r="B2431" s="200" t="s">
        <v>568</v>
      </c>
      <c r="C2431" s="203">
        <v>-6</v>
      </c>
      <c r="D2431" s="204" t="s">
        <v>2918</v>
      </c>
    </row>
    <row r="2432" spans="1:4" ht="15" x14ac:dyDescent="0.2">
      <c r="A2432" s="234">
        <v>9782227489394</v>
      </c>
      <c r="B2432" s="200" t="s">
        <v>568</v>
      </c>
      <c r="C2432" s="203">
        <v>48</v>
      </c>
      <c r="D2432" s="204" t="s">
        <v>569</v>
      </c>
    </row>
    <row r="2433" spans="1:4" ht="15" x14ac:dyDescent="0.2">
      <c r="A2433" s="234">
        <v>9782227489400</v>
      </c>
      <c r="B2433" s="200" t="s">
        <v>568</v>
      </c>
      <c r="C2433" s="203">
        <v>23</v>
      </c>
      <c r="D2433" s="204" t="s">
        <v>569</v>
      </c>
    </row>
    <row r="2434" spans="1:4" ht="15" x14ac:dyDescent="0.2">
      <c r="A2434" s="234">
        <v>9791036303890</v>
      </c>
      <c r="B2434" s="200" t="s">
        <v>568</v>
      </c>
      <c r="C2434" s="203">
        <v>0</v>
      </c>
      <c r="D2434" s="204" t="s">
        <v>2916</v>
      </c>
    </row>
    <row r="2435" spans="1:4" ht="15" x14ac:dyDescent="0.2">
      <c r="A2435" s="234">
        <v>9782747071949</v>
      </c>
      <c r="B2435" s="200" t="s">
        <v>568</v>
      </c>
      <c r="C2435" s="203">
        <v>0</v>
      </c>
      <c r="D2435" s="204" t="s">
        <v>2916</v>
      </c>
    </row>
    <row r="2436" spans="1:4" ht="15" x14ac:dyDescent="0.2">
      <c r="A2436" s="234">
        <v>9782747072236</v>
      </c>
      <c r="B2436" s="200" t="s">
        <v>568</v>
      </c>
      <c r="C2436" s="203">
        <v>2042</v>
      </c>
      <c r="D2436" s="204" t="s">
        <v>2919</v>
      </c>
    </row>
    <row r="2437" spans="1:4" ht="15" x14ac:dyDescent="0.2">
      <c r="A2437" s="234">
        <v>9791036318771</v>
      </c>
      <c r="B2437" s="200" t="s">
        <v>568</v>
      </c>
      <c r="C2437" s="203">
        <v>0</v>
      </c>
      <c r="D2437" s="204" t="s">
        <v>2917</v>
      </c>
    </row>
    <row r="2438" spans="1:4" ht="15" x14ac:dyDescent="0.2">
      <c r="A2438" s="234">
        <v>9791036318733</v>
      </c>
      <c r="B2438" s="200" t="s">
        <v>568</v>
      </c>
      <c r="C2438" s="203">
        <v>223</v>
      </c>
      <c r="D2438" s="204" t="s">
        <v>570</v>
      </c>
    </row>
    <row r="2439" spans="1:4" ht="15" x14ac:dyDescent="0.2">
      <c r="A2439" s="234">
        <v>9791036318764</v>
      </c>
      <c r="B2439" s="200" t="s">
        <v>568</v>
      </c>
      <c r="C2439" s="203">
        <v>0</v>
      </c>
      <c r="D2439" s="204" t="s">
        <v>2917</v>
      </c>
    </row>
    <row r="2440" spans="1:4" ht="15" x14ac:dyDescent="0.2">
      <c r="A2440" s="234">
        <v>9791036318801</v>
      </c>
      <c r="B2440" s="200" t="s">
        <v>568</v>
      </c>
      <c r="C2440" s="203">
        <v>2840</v>
      </c>
      <c r="D2440" s="204" t="s">
        <v>571</v>
      </c>
    </row>
    <row r="2441" spans="1:4" ht="15" x14ac:dyDescent="0.2">
      <c r="A2441" s="234">
        <v>9791036318740</v>
      </c>
      <c r="B2441" s="200" t="s">
        <v>568</v>
      </c>
      <c r="C2441" s="203">
        <v>2041</v>
      </c>
      <c r="D2441" s="204" t="s">
        <v>571</v>
      </c>
    </row>
    <row r="2442" spans="1:4" ht="15" x14ac:dyDescent="0.2">
      <c r="A2442" s="234">
        <v>9791036318757</v>
      </c>
      <c r="B2442" s="200" t="s">
        <v>568</v>
      </c>
      <c r="C2442" s="203">
        <v>2751</v>
      </c>
      <c r="D2442" s="204" t="s">
        <v>571</v>
      </c>
    </row>
    <row r="2443" spans="1:4" ht="15" x14ac:dyDescent="0.2">
      <c r="A2443" s="234">
        <v>9791036318788</v>
      </c>
      <c r="B2443" s="200" t="s">
        <v>568</v>
      </c>
      <c r="C2443" s="203">
        <v>651</v>
      </c>
      <c r="D2443" s="204" t="s">
        <v>570</v>
      </c>
    </row>
    <row r="2444" spans="1:4" ht="15" x14ac:dyDescent="0.2">
      <c r="A2444" s="234">
        <v>9791036318795</v>
      </c>
      <c r="B2444" s="200" t="s">
        <v>568</v>
      </c>
      <c r="C2444" s="203">
        <v>2392</v>
      </c>
      <c r="D2444" s="204" t="s">
        <v>571</v>
      </c>
    </row>
    <row r="2445" spans="1:4" ht="15" x14ac:dyDescent="0.2">
      <c r="A2445" s="234">
        <v>9791036332845</v>
      </c>
      <c r="B2445" s="200" t="s">
        <v>568</v>
      </c>
      <c r="C2445" s="203">
        <v>1882</v>
      </c>
      <c r="D2445" s="204" t="s">
        <v>571</v>
      </c>
    </row>
    <row r="2446" spans="1:4" ht="15" x14ac:dyDescent="0.2">
      <c r="A2446" s="234">
        <v>9791036332852</v>
      </c>
      <c r="B2446" s="200" t="s">
        <v>568</v>
      </c>
      <c r="C2446" s="203">
        <v>0</v>
      </c>
      <c r="D2446" s="204" t="s">
        <v>2917</v>
      </c>
    </row>
    <row r="2447" spans="1:4" ht="15" x14ac:dyDescent="0.2">
      <c r="A2447" s="234">
        <v>9791036332869</v>
      </c>
      <c r="B2447" s="200" t="s">
        <v>568</v>
      </c>
      <c r="C2447" s="203">
        <v>0</v>
      </c>
      <c r="D2447" s="204" t="s">
        <v>2917</v>
      </c>
    </row>
    <row r="2448" spans="1:4" ht="15" x14ac:dyDescent="0.2">
      <c r="A2448" s="234">
        <v>9791036332876</v>
      </c>
      <c r="B2448" s="200" t="s">
        <v>568</v>
      </c>
      <c r="C2448" s="203">
        <v>1970</v>
      </c>
      <c r="D2448" s="204" t="s">
        <v>571</v>
      </c>
    </row>
    <row r="2449" spans="1:4" ht="15" x14ac:dyDescent="0.2">
      <c r="A2449" s="234">
        <v>9791036332883</v>
      </c>
      <c r="B2449" s="200" t="s">
        <v>568</v>
      </c>
      <c r="C2449" s="203">
        <v>627</v>
      </c>
      <c r="D2449" s="204" t="s">
        <v>570</v>
      </c>
    </row>
    <row r="2450" spans="1:4" ht="15" x14ac:dyDescent="0.2">
      <c r="A2450" s="234">
        <v>9791036332890</v>
      </c>
      <c r="B2450" s="200" t="s">
        <v>568</v>
      </c>
      <c r="C2450" s="203">
        <v>2108</v>
      </c>
      <c r="D2450" s="204" t="s">
        <v>571</v>
      </c>
    </row>
    <row r="2451" spans="1:4" ht="15" x14ac:dyDescent="0.2">
      <c r="A2451" s="234">
        <v>9791036332906</v>
      </c>
      <c r="B2451" s="200" t="s">
        <v>568</v>
      </c>
      <c r="C2451" s="203">
        <v>1098</v>
      </c>
      <c r="D2451" s="204" t="s">
        <v>571</v>
      </c>
    </row>
    <row r="2452" spans="1:4" ht="15" x14ac:dyDescent="0.2">
      <c r="A2452" s="234">
        <v>9791036332913</v>
      </c>
      <c r="B2452" s="200" t="s">
        <v>568</v>
      </c>
      <c r="C2452" s="203">
        <v>1840</v>
      </c>
      <c r="D2452" s="204" t="s">
        <v>571</v>
      </c>
    </row>
    <row r="2453" spans="1:4" ht="15" x14ac:dyDescent="0.2">
      <c r="A2453" s="234">
        <v>9791036332920</v>
      </c>
      <c r="B2453" s="200" t="s">
        <v>568</v>
      </c>
      <c r="C2453" s="203">
        <v>2736</v>
      </c>
      <c r="D2453" s="204" t="s">
        <v>571</v>
      </c>
    </row>
    <row r="2454" spans="1:4" ht="15" x14ac:dyDescent="0.2">
      <c r="A2454" s="234">
        <v>9791036332937</v>
      </c>
      <c r="B2454" s="200" t="s">
        <v>568</v>
      </c>
      <c r="C2454" s="203">
        <v>1325</v>
      </c>
      <c r="D2454" s="204" t="s">
        <v>571</v>
      </c>
    </row>
    <row r="2455" spans="1:4" ht="15" x14ac:dyDescent="0.2">
      <c r="A2455" s="234">
        <v>9791036332944</v>
      </c>
      <c r="B2455" s="200" t="s">
        <v>568</v>
      </c>
      <c r="C2455" s="203">
        <v>17</v>
      </c>
      <c r="D2455" s="204" t="s">
        <v>569</v>
      </c>
    </row>
    <row r="2456" spans="1:4" ht="15" x14ac:dyDescent="0.2">
      <c r="A2456" s="234">
        <v>9791036332951</v>
      </c>
      <c r="B2456" s="200" t="s">
        <v>568</v>
      </c>
      <c r="C2456" s="203">
        <v>941</v>
      </c>
      <c r="D2456" s="204" t="s">
        <v>570</v>
      </c>
    </row>
    <row r="2457" spans="1:4" ht="15" x14ac:dyDescent="0.2">
      <c r="A2457" s="234">
        <v>9791036332968</v>
      </c>
      <c r="B2457" s="200" t="s">
        <v>568</v>
      </c>
      <c r="C2457" s="203">
        <v>372</v>
      </c>
      <c r="D2457" s="204" t="s">
        <v>570</v>
      </c>
    </row>
    <row r="2458" spans="1:4" ht="15" x14ac:dyDescent="0.2">
      <c r="A2458" s="234">
        <v>9791036332975</v>
      </c>
      <c r="B2458" s="200" t="s">
        <v>568</v>
      </c>
      <c r="C2458" s="203">
        <v>2596</v>
      </c>
      <c r="D2458" s="204" t="s">
        <v>571</v>
      </c>
    </row>
    <row r="2459" spans="1:4" ht="15" x14ac:dyDescent="0.2">
      <c r="A2459" s="234">
        <v>9791036332982</v>
      </c>
      <c r="B2459" s="200" t="s">
        <v>568</v>
      </c>
      <c r="C2459" s="203">
        <v>4595</v>
      </c>
      <c r="D2459" s="204" t="s">
        <v>571</v>
      </c>
    </row>
    <row r="2460" spans="1:4" ht="15" x14ac:dyDescent="0.2">
      <c r="A2460" s="234">
        <v>9782227499898</v>
      </c>
      <c r="B2460" s="200" t="s">
        <v>568</v>
      </c>
      <c r="C2460" s="203">
        <v>45</v>
      </c>
      <c r="D2460" s="204" t="s">
        <v>569</v>
      </c>
    </row>
    <row r="2461" spans="1:4" ht="15" x14ac:dyDescent="0.2">
      <c r="A2461" s="234">
        <v>9791027610211</v>
      </c>
      <c r="B2461" s="200" t="s">
        <v>568</v>
      </c>
      <c r="C2461" s="203">
        <v>2162</v>
      </c>
      <c r="D2461" s="204" t="s">
        <v>571</v>
      </c>
    </row>
    <row r="2462" spans="1:4" ht="15" x14ac:dyDescent="0.2">
      <c r="A2462" s="234">
        <v>9791027610228</v>
      </c>
      <c r="B2462" s="200" t="s">
        <v>568</v>
      </c>
      <c r="C2462" s="203">
        <v>2548</v>
      </c>
      <c r="D2462" s="204" t="s">
        <v>571</v>
      </c>
    </row>
    <row r="2463" spans="1:4" ht="15" x14ac:dyDescent="0.2">
      <c r="A2463" s="234">
        <v>3600950000197</v>
      </c>
      <c r="B2463" s="200" t="s">
        <v>568</v>
      </c>
      <c r="C2463" s="203">
        <v>0</v>
      </c>
      <c r="D2463" s="204" t="s">
        <v>2917</v>
      </c>
    </row>
    <row r="2464" spans="1:4" ht="15" x14ac:dyDescent="0.2">
      <c r="A2464" s="234">
        <v>9782747098250</v>
      </c>
      <c r="B2464" s="200" t="s">
        <v>568</v>
      </c>
      <c r="C2464" s="203">
        <v>293</v>
      </c>
      <c r="D2464" s="204" t="s">
        <v>570</v>
      </c>
    </row>
    <row r="2465" spans="1:4" ht="15" x14ac:dyDescent="0.2">
      <c r="A2465" s="234">
        <v>3600950000210</v>
      </c>
      <c r="B2465" s="200" t="s">
        <v>568</v>
      </c>
      <c r="C2465" s="203">
        <v>0</v>
      </c>
      <c r="D2465" s="204" t="s">
        <v>2917</v>
      </c>
    </row>
    <row r="2466" spans="1:4" ht="15" x14ac:dyDescent="0.2">
      <c r="A2466" s="234">
        <v>9791027603527</v>
      </c>
      <c r="B2466" s="200" t="s">
        <v>568</v>
      </c>
      <c r="C2466" s="203">
        <v>1808</v>
      </c>
      <c r="D2466" s="204" t="s">
        <v>571</v>
      </c>
    </row>
    <row r="2467" spans="1:4" ht="15" x14ac:dyDescent="0.2">
      <c r="A2467" s="234">
        <v>3600950000180</v>
      </c>
      <c r="B2467" s="200" t="s">
        <v>568</v>
      </c>
      <c r="C2467" s="203">
        <v>0</v>
      </c>
      <c r="D2467" s="204" t="s">
        <v>2917</v>
      </c>
    </row>
    <row r="2468" spans="1:4" ht="15" x14ac:dyDescent="0.2">
      <c r="A2468" s="234">
        <v>9791036303258</v>
      </c>
      <c r="B2468" s="200" t="s">
        <v>568</v>
      </c>
      <c r="C2468" s="203">
        <v>0</v>
      </c>
      <c r="D2468" s="204" t="s">
        <v>2916</v>
      </c>
    </row>
    <row r="2469" spans="1:4" ht="15" x14ac:dyDescent="0.2">
      <c r="A2469" s="234">
        <v>9791036310119</v>
      </c>
      <c r="B2469" s="200" t="s">
        <v>568</v>
      </c>
      <c r="C2469" s="203">
        <v>843</v>
      </c>
      <c r="D2469" s="204" t="s">
        <v>570</v>
      </c>
    </row>
    <row r="2470" spans="1:4" ht="15" x14ac:dyDescent="0.2">
      <c r="A2470" s="234">
        <v>9791036310126</v>
      </c>
      <c r="B2470" s="200" t="s">
        <v>568</v>
      </c>
      <c r="C2470" s="203">
        <v>259</v>
      </c>
      <c r="D2470" s="204" t="s">
        <v>570</v>
      </c>
    </row>
    <row r="2471" spans="1:4" ht="15" x14ac:dyDescent="0.2">
      <c r="A2471" s="234">
        <v>9791027607129</v>
      </c>
      <c r="B2471" s="200" t="s">
        <v>568</v>
      </c>
      <c r="C2471" s="203">
        <v>62896</v>
      </c>
      <c r="D2471" s="204" t="s">
        <v>573</v>
      </c>
    </row>
    <row r="2472" spans="1:4" ht="15" x14ac:dyDescent="0.2">
      <c r="A2472" s="234">
        <v>9791036318818</v>
      </c>
      <c r="B2472" s="200" t="s">
        <v>568</v>
      </c>
      <c r="C2472" s="203">
        <v>1642</v>
      </c>
      <c r="D2472" s="204" t="s">
        <v>571</v>
      </c>
    </row>
    <row r="2473" spans="1:4" ht="15" x14ac:dyDescent="0.2">
      <c r="A2473" s="234">
        <v>9791036318825</v>
      </c>
      <c r="B2473" s="200" t="s">
        <v>568</v>
      </c>
      <c r="C2473" s="203">
        <v>1150</v>
      </c>
      <c r="D2473" s="204" t="s">
        <v>571</v>
      </c>
    </row>
    <row r="2474" spans="1:4" ht="15" x14ac:dyDescent="0.2">
      <c r="A2474" s="234">
        <v>9791036318870</v>
      </c>
      <c r="B2474" s="200" t="s">
        <v>568</v>
      </c>
      <c r="C2474" s="203">
        <v>0</v>
      </c>
      <c r="D2474" s="204" t="s">
        <v>2917</v>
      </c>
    </row>
    <row r="2475" spans="1:4" ht="15" x14ac:dyDescent="0.2">
      <c r="A2475" s="234">
        <v>9791036318948</v>
      </c>
      <c r="B2475" s="200" t="s">
        <v>568</v>
      </c>
      <c r="C2475" s="203">
        <v>563</v>
      </c>
      <c r="D2475" s="204" t="s">
        <v>570</v>
      </c>
    </row>
    <row r="2476" spans="1:4" ht="15" x14ac:dyDescent="0.2">
      <c r="A2476" s="234">
        <v>9791036318993</v>
      </c>
      <c r="B2476" s="200" t="s">
        <v>568</v>
      </c>
      <c r="C2476" s="203">
        <v>875</v>
      </c>
      <c r="D2476" s="204" t="s">
        <v>570</v>
      </c>
    </row>
    <row r="2477" spans="1:4" ht="15" x14ac:dyDescent="0.2">
      <c r="A2477" s="234">
        <v>9791036319020</v>
      </c>
      <c r="B2477" s="200" t="s">
        <v>568</v>
      </c>
      <c r="C2477" s="203">
        <v>964</v>
      </c>
      <c r="D2477" s="204" t="s">
        <v>570</v>
      </c>
    </row>
    <row r="2478" spans="1:4" ht="15" x14ac:dyDescent="0.2">
      <c r="A2478" s="234">
        <v>9791036319037</v>
      </c>
      <c r="B2478" s="200" t="s">
        <v>568</v>
      </c>
      <c r="C2478" s="203">
        <v>491</v>
      </c>
      <c r="D2478" s="204" t="s">
        <v>570</v>
      </c>
    </row>
    <row r="2479" spans="1:4" ht="15" x14ac:dyDescent="0.2">
      <c r="A2479" s="234">
        <v>9791036319044</v>
      </c>
      <c r="B2479" s="200" t="s">
        <v>568</v>
      </c>
      <c r="C2479" s="203">
        <v>1933</v>
      </c>
      <c r="D2479" s="204" t="s">
        <v>571</v>
      </c>
    </row>
    <row r="2480" spans="1:4" ht="15" x14ac:dyDescent="0.2">
      <c r="A2480" s="234">
        <v>9791036319051</v>
      </c>
      <c r="B2480" s="200" t="s">
        <v>568</v>
      </c>
      <c r="C2480" s="203">
        <v>3236</v>
      </c>
      <c r="D2480" s="204" t="s">
        <v>571</v>
      </c>
    </row>
    <row r="2481" spans="1:4" ht="15" x14ac:dyDescent="0.2">
      <c r="A2481" s="234">
        <v>9791036318900</v>
      </c>
      <c r="B2481" s="200" t="s">
        <v>568</v>
      </c>
      <c r="C2481" s="203">
        <v>1832</v>
      </c>
      <c r="D2481" s="204" t="s">
        <v>571</v>
      </c>
    </row>
    <row r="2482" spans="1:4" ht="15" x14ac:dyDescent="0.2">
      <c r="A2482" s="234">
        <v>9791036318986</v>
      </c>
      <c r="B2482" s="200" t="s">
        <v>568</v>
      </c>
      <c r="C2482" s="203">
        <v>2381</v>
      </c>
      <c r="D2482" s="204" t="s">
        <v>571</v>
      </c>
    </row>
    <row r="2483" spans="1:4" ht="15" x14ac:dyDescent="0.2">
      <c r="A2483" s="234">
        <v>9791036318832</v>
      </c>
      <c r="B2483" s="200" t="s">
        <v>568</v>
      </c>
      <c r="C2483" s="203">
        <v>3134</v>
      </c>
      <c r="D2483" s="204" t="s">
        <v>571</v>
      </c>
    </row>
    <row r="2484" spans="1:4" ht="15" x14ac:dyDescent="0.2">
      <c r="A2484" s="234">
        <v>9791036318856</v>
      </c>
      <c r="B2484" s="200" t="s">
        <v>568</v>
      </c>
      <c r="C2484" s="203">
        <v>1505</v>
      </c>
      <c r="D2484" s="204" t="s">
        <v>571</v>
      </c>
    </row>
    <row r="2485" spans="1:4" ht="15" x14ac:dyDescent="0.2">
      <c r="A2485" s="234">
        <v>9791036318863</v>
      </c>
      <c r="B2485" s="200" t="s">
        <v>568</v>
      </c>
      <c r="C2485" s="203">
        <v>2038</v>
      </c>
      <c r="D2485" s="204" t="s">
        <v>571</v>
      </c>
    </row>
    <row r="2486" spans="1:4" ht="15" x14ac:dyDescent="0.2">
      <c r="A2486" s="234">
        <v>9791036318894</v>
      </c>
      <c r="B2486" s="200" t="s">
        <v>568</v>
      </c>
      <c r="C2486" s="203">
        <v>960</v>
      </c>
      <c r="D2486" s="204" t="s">
        <v>570</v>
      </c>
    </row>
    <row r="2487" spans="1:4" ht="15" x14ac:dyDescent="0.2">
      <c r="A2487" s="234">
        <v>9791036319006</v>
      </c>
      <c r="B2487" s="200" t="s">
        <v>568</v>
      </c>
      <c r="C2487" s="203">
        <v>994</v>
      </c>
      <c r="D2487" s="204" t="s">
        <v>570</v>
      </c>
    </row>
    <row r="2488" spans="1:4" ht="15" x14ac:dyDescent="0.2">
      <c r="A2488" s="234">
        <v>9791036319013</v>
      </c>
      <c r="B2488" s="200" t="s">
        <v>568</v>
      </c>
      <c r="C2488" s="203">
        <v>1393</v>
      </c>
      <c r="D2488" s="204" t="s">
        <v>571</v>
      </c>
    </row>
    <row r="2489" spans="1:4" ht="15" x14ac:dyDescent="0.2">
      <c r="A2489" s="234">
        <v>9791036318887</v>
      </c>
      <c r="B2489" s="200" t="s">
        <v>568</v>
      </c>
      <c r="C2489" s="203">
        <v>3503</v>
      </c>
      <c r="D2489" s="204" t="s">
        <v>571</v>
      </c>
    </row>
    <row r="2490" spans="1:4" ht="15" x14ac:dyDescent="0.2">
      <c r="A2490" s="234">
        <v>9791036303265</v>
      </c>
      <c r="B2490" s="200" t="s">
        <v>568</v>
      </c>
      <c r="C2490" s="203">
        <v>347</v>
      </c>
      <c r="D2490" s="204" t="s">
        <v>570</v>
      </c>
    </row>
    <row r="2491" spans="1:4" ht="15" x14ac:dyDescent="0.2">
      <c r="A2491" s="234">
        <v>9791036303845</v>
      </c>
      <c r="B2491" s="200" t="s">
        <v>568</v>
      </c>
      <c r="C2491" s="203">
        <v>1652</v>
      </c>
      <c r="D2491" s="204" t="s">
        <v>571</v>
      </c>
    </row>
    <row r="2492" spans="1:4" ht="15" x14ac:dyDescent="0.2">
      <c r="A2492" s="234">
        <v>9791036303289</v>
      </c>
      <c r="B2492" s="200" t="s">
        <v>568</v>
      </c>
      <c r="C2492" s="203">
        <v>0</v>
      </c>
      <c r="D2492" s="204" t="s">
        <v>2916</v>
      </c>
    </row>
    <row r="2493" spans="1:4" ht="15" x14ac:dyDescent="0.2">
      <c r="A2493" s="234">
        <v>9791036303296</v>
      </c>
      <c r="B2493" s="200" t="s">
        <v>568</v>
      </c>
      <c r="C2493" s="203">
        <v>0</v>
      </c>
      <c r="D2493" s="204" t="s">
        <v>2916</v>
      </c>
    </row>
    <row r="2494" spans="1:4" ht="15" x14ac:dyDescent="0.2">
      <c r="A2494" s="234">
        <v>9791027604241</v>
      </c>
      <c r="B2494" s="200" t="s">
        <v>568</v>
      </c>
      <c r="C2494" s="203">
        <v>0</v>
      </c>
      <c r="D2494" s="204" t="s">
        <v>2916</v>
      </c>
    </row>
    <row r="2495" spans="1:4" ht="15" x14ac:dyDescent="0.2">
      <c r="A2495" s="234">
        <v>9791036310140</v>
      </c>
      <c r="B2495" s="200" t="s">
        <v>568</v>
      </c>
      <c r="C2495" s="203">
        <v>1533</v>
      </c>
      <c r="D2495" s="204" t="s">
        <v>571</v>
      </c>
    </row>
    <row r="2496" spans="1:4" ht="15" x14ac:dyDescent="0.2">
      <c r="A2496" s="234">
        <v>9791036310157</v>
      </c>
      <c r="B2496" s="200" t="s">
        <v>568</v>
      </c>
      <c r="C2496" s="203">
        <v>149</v>
      </c>
      <c r="D2496" s="204" t="s">
        <v>570</v>
      </c>
    </row>
    <row r="2497" spans="1:4" ht="15" x14ac:dyDescent="0.2">
      <c r="A2497" s="234">
        <v>9791036310164</v>
      </c>
      <c r="B2497" s="200" t="s">
        <v>568</v>
      </c>
      <c r="C2497" s="203">
        <v>1367</v>
      </c>
      <c r="D2497" s="204" t="s">
        <v>571</v>
      </c>
    </row>
    <row r="2498" spans="1:4" ht="15" x14ac:dyDescent="0.2">
      <c r="A2498" s="234">
        <v>9791036348860</v>
      </c>
      <c r="B2498" s="200" t="s">
        <v>568</v>
      </c>
      <c r="C2498" s="203">
        <v>0</v>
      </c>
      <c r="D2498" s="204" t="s">
        <v>2917</v>
      </c>
    </row>
    <row r="2499" spans="1:4" ht="15" x14ac:dyDescent="0.2">
      <c r="A2499" s="234">
        <v>9791036348877</v>
      </c>
      <c r="B2499" s="200" t="s">
        <v>568</v>
      </c>
      <c r="C2499" s="203">
        <v>0</v>
      </c>
      <c r="D2499" s="204" t="s">
        <v>2917</v>
      </c>
    </row>
    <row r="2500" spans="1:4" ht="15" x14ac:dyDescent="0.2">
      <c r="A2500" s="234">
        <v>9791036348884</v>
      </c>
      <c r="B2500" s="200" t="s">
        <v>568</v>
      </c>
      <c r="C2500" s="203">
        <v>529</v>
      </c>
      <c r="D2500" s="204" t="s">
        <v>570</v>
      </c>
    </row>
    <row r="2501" spans="1:4" ht="15" x14ac:dyDescent="0.2">
      <c r="A2501" s="234">
        <v>9791036359217</v>
      </c>
      <c r="B2501" s="200" t="s">
        <v>568</v>
      </c>
      <c r="C2501" s="203">
        <v>861</v>
      </c>
      <c r="D2501" s="204" t="s">
        <v>570</v>
      </c>
    </row>
    <row r="2502" spans="1:4" ht="15" x14ac:dyDescent="0.2">
      <c r="A2502" s="234">
        <v>9791036348914</v>
      </c>
      <c r="B2502" s="200" t="s">
        <v>568</v>
      </c>
      <c r="C2502" s="203">
        <v>0</v>
      </c>
      <c r="D2502" s="204" t="s">
        <v>2915</v>
      </c>
    </row>
    <row r="2503" spans="1:4" ht="15" x14ac:dyDescent="0.2">
      <c r="A2503" s="234">
        <v>9791036359323</v>
      </c>
      <c r="B2503" s="200" t="s">
        <v>568</v>
      </c>
      <c r="C2503" s="203">
        <v>18882</v>
      </c>
      <c r="D2503" s="204" t="s">
        <v>573</v>
      </c>
    </row>
    <row r="2504" spans="1:4" ht="15" x14ac:dyDescent="0.2">
      <c r="A2504" s="234">
        <v>9791036302947</v>
      </c>
      <c r="B2504" s="200" t="s">
        <v>568</v>
      </c>
      <c r="C2504" s="203">
        <v>0</v>
      </c>
      <c r="D2504" s="204" t="s">
        <v>2916</v>
      </c>
    </row>
    <row r="2505" spans="1:4" ht="15" x14ac:dyDescent="0.2">
      <c r="A2505" s="234">
        <v>9791027611003</v>
      </c>
      <c r="B2505" s="200" t="s">
        <v>568</v>
      </c>
      <c r="C2505" s="203">
        <v>0</v>
      </c>
      <c r="D2505" s="204" t="s">
        <v>2917</v>
      </c>
    </row>
    <row r="2506" spans="1:4" ht="15" x14ac:dyDescent="0.2">
      <c r="A2506" s="234">
        <v>9791036309540</v>
      </c>
      <c r="B2506" s="200" t="s">
        <v>568</v>
      </c>
      <c r="C2506" s="203">
        <v>197</v>
      </c>
      <c r="D2506" s="204" t="s">
        <v>570</v>
      </c>
    </row>
    <row r="2507" spans="1:4" ht="15" x14ac:dyDescent="0.2">
      <c r="A2507" s="234">
        <v>9791036309595</v>
      </c>
      <c r="B2507" s="200" t="s">
        <v>568</v>
      </c>
      <c r="C2507" s="203">
        <v>0</v>
      </c>
      <c r="D2507" s="204" t="s">
        <v>2916</v>
      </c>
    </row>
    <row r="2508" spans="1:4" ht="15" x14ac:dyDescent="0.2">
      <c r="A2508" s="234">
        <v>9791036310041</v>
      </c>
      <c r="B2508" s="200" t="s">
        <v>568</v>
      </c>
      <c r="C2508" s="203">
        <v>0</v>
      </c>
      <c r="D2508" s="204" t="s">
        <v>2916</v>
      </c>
    </row>
    <row r="2509" spans="1:4" ht="15" x14ac:dyDescent="0.2">
      <c r="A2509" s="234">
        <v>9791036310171</v>
      </c>
      <c r="B2509" s="200" t="s">
        <v>568</v>
      </c>
      <c r="C2509" s="203">
        <v>635</v>
      </c>
      <c r="D2509" s="204" t="s">
        <v>570</v>
      </c>
    </row>
    <row r="2510" spans="1:4" ht="15" x14ac:dyDescent="0.2">
      <c r="A2510" s="234">
        <v>9782227498297</v>
      </c>
      <c r="B2510" s="200" t="s">
        <v>568</v>
      </c>
      <c r="C2510" s="203">
        <v>0</v>
      </c>
      <c r="D2510" s="204" t="s">
        <v>2916</v>
      </c>
    </row>
    <row r="2511" spans="1:4" ht="15" x14ac:dyDescent="0.2">
      <c r="A2511" s="234">
        <v>9791036310300</v>
      </c>
      <c r="B2511" s="200" t="s">
        <v>568</v>
      </c>
      <c r="C2511" s="203">
        <v>1377</v>
      </c>
      <c r="D2511" s="204" t="s">
        <v>571</v>
      </c>
    </row>
    <row r="2512" spans="1:4" ht="15" x14ac:dyDescent="0.2">
      <c r="A2512" s="234">
        <v>9791036319068</v>
      </c>
      <c r="B2512" s="200" t="s">
        <v>568</v>
      </c>
      <c r="C2512" s="203">
        <v>1703</v>
      </c>
      <c r="D2512" s="204" t="s">
        <v>571</v>
      </c>
    </row>
    <row r="2513" spans="1:4" ht="15" x14ac:dyDescent="0.2">
      <c r="A2513" s="234">
        <v>9782227498242</v>
      </c>
      <c r="B2513" s="200" t="s">
        <v>568</v>
      </c>
      <c r="C2513" s="203">
        <v>0</v>
      </c>
      <c r="D2513" s="204" t="s">
        <v>2916</v>
      </c>
    </row>
    <row r="2514" spans="1:4" ht="15" x14ac:dyDescent="0.2">
      <c r="A2514" s="234">
        <v>9782227498266</v>
      </c>
      <c r="B2514" s="200" t="s">
        <v>568</v>
      </c>
      <c r="C2514" s="203">
        <v>228</v>
      </c>
      <c r="D2514" s="204" t="s">
        <v>570</v>
      </c>
    </row>
    <row r="2515" spans="1:4" ht="15" x14ac:dyDescent="0.2">
      <c r="A2515" s="234">
        <v>9782227498273</v>
      </c>
      <c r="B2515" s="200" t="s">
        <v>568</v>
      </c>
      <c r="C2515" s="203">
        <v>137</v>
      </c>
      <c r="D2515" s="204" t="s">
        <v>570</v>
      </c>
    </row>
    <row r="2516" spans="1:4" ht="15" x14ac:dyDescent="0.2">
      <c r="A2516" s="234">
        <v>9782227498280</v>
      </c>
      <c r="B2516" s="200" t="s">
        <v>568</v>
      </c>
      <c r="C2516" s="203">
        <v>350</v>
      </c>
      <c r="D2516" s="204" t="s">
        <v>570</v>
      </c>
    </row>
    <row r="2517" spans="1:4" ht="15" x14ac:dyDescent="0.2">
      <c r="A2517" s="234">
        <v>9782227498310</v>
      </c>
      <c r="B2517" s="200" t="s">
        <v>568</v>
      </c>
      <c r="C2517" s="203">
        <v>477</v>
      </c>
      <c r="D2517" s="204" t="s">
        <v>570</v>
      </c>
    </row>
    <row r="2518" spans="1:4" ht="15" x14ac:dyDescent="0.2">
      <c r="A2518" s="234">
        <v>9791036303869</v>
      </c>
      <c r="B2518" s="200" t="s">
        <v>568</v>
      </c>
      <c r="C2518" s="203">
        <v>1878</v>
      </c>
      <c r="D2518" s="204" t="s">
        <v>571</v>
      </c>
    </row>
    <row r="2519" spans="1:4" ht="15" x14ac:dyDescent="0.2">
      <c r="A2519" s="234">
        <v>9791036303876</v>
      </c>
      <c r="B2519" s="200" t="s">
        <v>568</v>
      </c>
      <c r="C2519" s="203">
        <v>1696</v>
      </c>
      <c r="D2519" s="204" t="s">
        <v>571</v>
      </c>
    </row>
    <row r="2520" spans="1:4" ht="15" x14ac:dyDescent="0.2">
      <c r="A2520" s="234">
        <v>9791036303906</v>
      </c>
      <c r="B2520" s="200" t="s">
        <v>568</v>
      </c>
      <c r="C2520" s="203">
        <v>945</v>
      </c>
      <c r="D2520" s="204" t="s">
        <v>570</v>
      </c>
    </row>
    <row r="2521" spans="1:4" ht="15" x14ac:dyDescent="0.2">
      <c r="A2521" s="234">
        <v>9782227494756</v>
      </c>
      <c r="B2521" s="200" t="s">
        <v>568</v>
      </c>
      <c r="C2521" s="203">
        <v>178</v>
      </c>
      <c r="D2521" s="204" t="s">
        <v>570</v>
      </c>
    </row>
    <row r="2522" spans="1:4" ht="15" x14ac:dyDescent="0.2">
      <c r="A2522" s="234">
        <v>9782227494763</v>
      </c>
      <c r="B2522" s="200" t="s">
        <v>568</v>
      </c>
      <c r="C2522" s="203">
        <v>330</v>
      </c>
      <c r="D2522" s="204" t="s">
        <v>570</v>
      </c>
    </row>
    <row r="2523" spans="1:4" ht="15" x14ac:dyDescent="0.2">
      <c r="A2523" s="234">
        <v>9782227494794</v>
      </c>
      <c r="B2523" s="200" t="s">
        <v>568</v>
      </c>
      <c r="C2523" s="203">
        <v>207</v>
      </c>
      <c r="D2523" s="204" t="s">
        <v>570</v>
      </c>
    </row>
    <row r="2524" spans="1:4" ht="15" x14ac:dyDescent="0.2">
      <c r="A2524" s="234">
        <v>9791027604258</v>
      </c>
      <c r="B2524" s="200" t="s">
        <v>568</v>
      </c>
      <c r="C2524" s="203">
        <v>689</v>
      </c>
      <c r="D2524" s="204" t="s">
        <v>570</v>
      </c>
    </row>
    <row r="2525" spans="1:4" ht="15" x14ac:dyDescent="0.2">
      <c r="A2525" s="234">
        <v>9782227498327</v>
      </c>
      <c r="B2525" s="200" t="s">
        <v>568</v>
      </c>
      <c r="C2525" s="203">
        <v>205</v>
      </c>
      <c r="D2525" s="204" t="s">
        <v>570</v>
      </c>
    </row>
    <row r="2526" spans="1:4" ht="15" x14ac:dyDescent="0.2">
      <c r="A2526" s="234">
        <v>9782227498334</v>
      </c>
      <c r="B2526" s="200" t="s">
        <v>568</v>
      </c>
      <c r="C2526" s="203">
        <v>695</v>
      </c>
      <c r="D2526" s="204" t="s">
        <v>570</v>
      </c>
    </row>
    <row r="2527" spans="1:4" ht="15" x14ac:dyDescent="0.2">
      <c r="A2527" s="234">
        <v>9782227498341</v>
      </c>
      <c r="B2527" s="200" t="s">
        <v>568</v>
      </c>
      <c r="C2527" s="203">
        <v>298</v>
      </c>
      <c r="D2527" s="204" t="s">
        <v>570</v>
      </c>
    </row>
    <row r="2528" spans="1:4" ht="15" x14ac:dyDescent="0.2">
      <c r="A2528" s="234">
        <v>9791036319136</v>
      </c>
      <c r="B2528" s="200" t="s">
        <v>568</v>
      </c>
      <c r="C2528" s="203">
        <v>0</v>
      </c>
      <c r="D2528" s="204" t="s">
        <v>2916</v>
      </c>
    </row>
    <row r="2529" spans="1:4" ht="15" x14ac:dyDescent="0.2">
      <c r="A2529" s="234">
        <v>9791036319082</v>
      </c>
      <c r="B2529" s="200" t="s">
        <v>568</v>
      </c>
      <c r="C2529" s="203">
        <v>70</v>
      </c>
      <c r="D2529" s="204" t="s">
        <v>569</v>
      </c>
    </row>
    <row r="2530" spans="1:4" ht="15" x14ac:dyDescent="0.2">
      <c r="A2530" s="234">
        <v>9791036319099</v>
      </c>
      <c r="B2530" s="200" t="s">
        <v>568</v>
      </c>
      <c r="C2530" s="203">
        <v>378</v>
      </c>
      <c r="D2530" s="204" t="s">
        <v>570</v>
      </c>
    </row>
    <row r="2531" spans="1:4" ht="15" x14ac:dyDescent="0.2">
      <c r="A2531" s="234">
        <v>9791036319112</v>
      </c>
      <c r="B2531" s="200" t="s">
        <v>568</v>
      </c>
      <c r="C2531" s="203">
        <v>513</v>
      </c>
      <c r="D2531" s="204" t="s">
        <v>570</v>
      </c>
    </row>
    <row r="2532" spans="1:4" ht="15" x14ac:dyDescent="0.2">
      <c r="A2532" s="234">
        <v>9791036319129</v>
      </c>
      <c r="B2532" s="200" t="s">
        <v>568</v>
      </c>
      <c r="C2532" s="203">
        <v>396</v>
      </c>
      <c r="D2532" s="204" t="s">
        <v>570</v>
      </c>
    </row>
    <row r="2533" spans="1:4" ht="15" x14ac:dyDescent="0.2">
      <c r="A2533" s="234">
        <v>9791036309670</v>
      </c>
      <c r="B2533" s="200" t="s">
        <v>568</v>
      </c>
      <c r="C2533" s="203">
        <v>577</v>
      </c>
      <c r="D2533" s="204" t="s">
        <v>570</v>
      </c>
    </row>
    <row r="2534" spans="1:4" ht="15" x14ac:dyDescent="0.2">
      <c r="A2534" s="234">
        <v>9791027607136</v>
      </c>
      <c r="B2534" s="200" t="s">
        <v>568</v>
      </c>
      <c r="C2534" s="203">
        <v>347</v>
      </c>
      <c r="D2534" s="204" t="s">
        <v>570</v>
      </c>
    </row>
    <row r="2535" spans="1:4" ht="15" x14ac:dyDescent="0.2">
      <c r="A2535" s="234">
        <v>9791036303937</v>
      </c>
      <c r="B2535" s="200" t="s">
        <v>568</v>
      </c>
      <c r="C2535" s="203">
        <v>1952</v>
      </c>
      <c r="D2535" s="204" t="s">
        <v>571</v>
      </c>
    </row>
    <row r="2536" spans="1:4" ht="15" x14ac:dyDescent="0.2">
      <c r="A2536" s="234">
        <v>9782227494800</v>
      </c>
      <c r="B2536" s="200" t="s">
        <v>568</v>
      </c>
      <c r="C2536" s="203">
        <v>30</v>
      </c>
      <c r="D2536" s="204" t="s">
        <v>569</v>
      </c>
    </row>
    <row r="2537" spans="1:4" ht="15" x14ac:dyDescent="0.2">
      <c r="A2537" s="234">
        <v>9791027602810</v>
      </c>
      <c r="B2537" s="200" t="s">
        <v>568</v>
      </c>
      <c r="C2537" s="203">
        <v>1657</v>
      </c>
      <c r="D2537" s="204" t="s">
        <v>571</v>
      </c>
    </row>
    <row r="2538" spans="1:4" ht="15" x14ac:dyDescent="0.2">
      <c r="A2538" s="234">
        <v>9791036319327</v>
      </c>
      <c r="B2538" s="200" t="s">
        <v>568</v>
      </c>
      <c r="C2538" s="203">
        <v>0</v>
      </c>
      <c r="D2538" s="204" t="s">
        <v>2915</v>
      </c>
    </row>
    <row r="2539" spans="1:4" ht="15" x14ac:dyDescent="0.2">
      <c r="A2539" s="234">
        <v>9791036319174</v>
      </c>
      <c r="B2539" s="200" t="s">
        <v>568</v>
      </c>
      <c r="C2539" s="203">
        <v>875</v>
      </c>
      <c r="D2539" s="204" t="s">
        <v>570</v>
      </c>
    </row>
    <row r="2540" spans="1:4" ht="15" x14ac:dyDescent="0.2">
      <c r="A2540" s="234">
        <v>9791036319204</v>
      </c>
      <c r="B2540" s="200" t="s">
        <v>568</v>
      </c>
      <c r="C2540" s="203">
        <v>2786</v>
      </c>
      <c r="D2540" s="204" t="s">
        <v>571</v>
      </c>
    </row>
    <row r="2541" spans="1:4" ht="15" x14ac:dyDescent="0.2">
      <c r="A2541" s="234">
        <v>9791036319242</v>
      </c>
      <c r="B2541" s="200" t="s">
        <v>568</v>
      </c>
      <c r="C2541" s="203">
        <v>934</v>
      </c>
      <c r="D2541" s="204" t="s">
        <v>570</v>
      </c>
    </row>
    <row r="2542" spans="1:4" ht="15" x14ac:dyDescent="0.2">
      <c r="A2542" s="234">
        <v>9791036319273</v>
      </c>
      <c r="B2542" s="200" t="s">
        <v>568</v>
      </c>
      <c r="C2542" s="203">
        <v>1267</v>
      </c>
      <c r="D2542" s="204" t="s">
        <v>571</v>
      </c>
    </row>
    <row r="2543" spans="1:4" ht="15" x14ac:dyDescent="0.2">
      <c r="A2543" s="234">
        <v>9791036319280</v>
      </c>
      <c r="B2543" s="200" t="s">
        <v>568</v>
      </c>
      <c r="C2543" s="203">
        <v>795</v>
      </c>
      <c r="D2543" s="204" t="s">
        <v>570</v>
      </c>
    </row>
    <row r="2544" spans="1:4" ht="15" x14ac:dyDescent="0.2">
      <c r="A2544" s="234">
        <v>9791036319181</v>
      </c>
      <c r="B2544" s="200" t="s">
        <v>568</v>
      </c>
      <c r="C2544" s="203">
        <v>1115</v>
      </c>
      <c r="D2544" s="204" t="s">
        <v>571</v>
      </c>
    </row>
    <row r="2545" spans="1:4" ht="15" x14ac:dyDescent="0.2">
      <c r="A2545" s="234">
        <v>9791036319198</v>
      </c>
      <c r="B2545" s="200" t="s">
        <v>568</v>
      </c>
      <c r="C2545" s="203">
        <v>1053</v>
      </c>
      <c r="D2545" s="204" t="s">
        <v>571</v>
      </c>
    </row>
    <row r="2546" spans="1:4" ht="15" x14ac:dyDescent="0.2">
      <c r="A2546" s="234">
        <v>9791036319211</v>
      </c>
      <c r="B2546" s="200" t="s">
        <v>568</v>
      </c>
      <c r="C2546" s="203">
        <v>1082</v>
      </c>
      <c r="D2546" s="204" t="s">
        <v>571</v>
      </c>
    </row>
    <row r="2547" spans="1:4" ht="15" x14ac:dyDescent="0.2">
      <c r="A2547" s="234">
        <v>9791036319228</v>
      </c>
      <c r="B2547" s="200" t="s">
        <v>568</v>
      </c>
      <c r="C2547" s="203">
        <v>0</v>
      </c>
      <c r="D2547" s="204" t="s">
        <v>2916</v>
      </c>
    </row>
    <row r="2548" spans="1:4" ht="15" x14ac:dyDescent="0.2">
      <c r="A2548" s="234">
        <v>9791036319235</v>
      </c>
      <c r="B2548" s="200" t="s">
        <v>568</v>
      </c>
      <c r="C2548" s="203">
        <v>9</v>
      </c>
      <c r="D2548" s="204" t="s">
        <v>572</v>
      </c>
    </row>
    <row r="2549" spans="1:4" ht="15" x14ac:dyDescent="0.2">
      <c r="A2549" s="234">
        <v>9791036319259</v>
      </c>
      <c r="B2549" s="200" t="s">
        <v>568</v>
      </c>
      <c r="C2549" s="203">
        <v>621</v>
      </c>
      <c r="D2549" s="204" t="s">
        <v>570</v>
      </c>
    </row>
    <row r="2550" spans="1:4" ht="15" x14ac:dyDescent="0.2">
      <c r="A2550" s="234">
        <v>9791036319266</v>
      </c>
      <c r="B2550" s="200" t="s">
        <v>568</v>
      </c>
      <c r="C2550" s="203">
        <v>747</v>
      </c>
      <c r="D2550" s="204" t="s">
        <v>570</v>
      </c>
    </row>
    <row r="2551" spans="1:4" ht="15" x14ac:dyDescent="0.2">
      <c r="A2551" s="234">
        <v>9791036319297</v>
      </c>
      <c r="B2551" s="200" t="s">
        <v>568</v>
      </c>
      <c r="C2551" s="203">
        <v>2057</v>
      </c>
      <c r="D2551" s="204" t="s">
        <v>571</v>
      </c>
    </row>
    <row r="2552" spans="1:4" ht="15" x14ac:dyDescent="0.2">
      <c r="A2552" s="234">
        <v>9791036319303</v>
      </c>
      <c r="B2552" s="200" t="s">
        <v>568</v>
      </c>
      <c r="C2552" s="203">
        <v>896</v>
      </c>
      <c r="D2552" s="204" t="s">
        <v>570</v>
      </c>
    </row>
    <row r="2553" spans="1:4" ht="15" x14ac:dyDescent="0.2">
      <c r="A2553" s="234">
        <v>9791036319310</v>
      </c>
      <c r="B2553" s="200" t="s">
        <v>568</v>
      </c>
      <c r="C2553" s="203">
        <v>0</v>
      </c>
      <c r="D2553" s="204" t="s">
        <v>2916</v>
      </c>
    </row>
    <row r="2554" spans="1:4" ht="15" x14ac:dyDescent="0.2">
      <c r="A2554" s="234">
        <v>9791036319334</v>
      </c>
      <c r="B2554" s="200" t="s">
        <v>568</v>
      </c>
      <c r="C2554" s="203">
        <v>664</v>
      </c>
      <c r="D2554" s="204" t="s">
        <v>570</v>
      </c>
    </row>
    <row r="2555" spans="1:4" ht="15" x14ac:dyDescent="0.2">
      <c r="A2555" s="234">
        <v>9791036319341</v>
      </c>
      <c r="B2555" s="200" t="s">
        <v>568</v>
      </c>
      <c r="C2555" s="203">
        <v>299</v>
      </c>
      <c r="D2555" s="204" t="s">
        <v>570</v>
      </c>
    </row>
    <row r="2556" spans="1:4" ht="15" x14ac:dyDescent="0.2">
      <c r="A2556" s="234">
        <v>9782227494817</v>
      </c>
      <c r="B2556" s="200" t="s">
        <v>568</v>
      </c>
      <c r="C2556" s="203">
        <v>0</v>
      </c>
      <c r="D2556" s="204" t="s">
        <v>2916</v>
      </c>
    </row>
    <row r="2557" spans="1:4" ht="15" x14ac:dyDescent="0.2">
      <c r="A2557" s="234">
        <v>9782227494824</v>
      </c>
      <c r="B2557" s="200" t="s">
        <v>568</v>
      </c>
      <c r="C2557" s="203">
        <v>60</v>
      </c>
      <c r="D2557" s="204" t="s">
        <v>569</v>
      </c>
    </row>
    <row r="2558" spans="1:4" ht="15" x14ac:dyDescent="0.2">
      <c r="A2558" s="234">
        <v>9782227494831</v>
      </c>
      <c r="B2558" s="200" t="s">
        <v>568</v>
      </c>
      <c r="C2558" s="203">
        <v>0</v>
      </c>
      <c r="D2558" s="204" t="s">
        <v>2917</v>
      </c>
    </row>
    <row r="2559" spans="1:4" ht="15" x14ac:dyDescent="0.2">
      <c r="A2559" s="234">
        <v>9782227494848</v>
      </c>
      <c r="B2559" s="200" t="s">
        <v>568</v>
      </c>
      <c r="C2559" s="203">
        <v>36</v>
      </c>
      <c r="D2559" s="204" t="s">
        <v>569</v>
      </c>
    </row>
    <row r="2560" spans="1:4" ht="15" x14ac:dyDescent="0.2">
      <c r="A2560" s="234">
        <v>9782227494855</v>
      </c>
      <c r="B2560" s="200" t="s">
        <v>568</v>
      </c>
      <c r="C2560" s="203">
        <v>0</v>
      </c>
      <c r="D2560" s="204" t="s">
        <v>2916</v>
      </c>
    </row>
    <row r="2561" spans="1:4" ht="15" x14ac:dyDescent="0.2">
      <c r="A2561" s="234">
        <v>9782227494862</v>
      </c>
      <c r="B2561" s="200" t="s">
        <v>568</v>
      </c>
      <c r="C2561" s="203">
        <v>0</v>
      </c>
      <c r="D2561" s="204" t="s">
        <v>2916</v>
      </c>
    </row>
    <row r="2562" spans="1:4" ht="15" x14ac:dyDescent="0.2">
      <c r="A2562" s="234">
        <v>9791036319358</v>
      </c>
      <c r="B2562" s="200" t="s">
        <v>568</v>
      </c>
      <c r="C2562" s="203">
        <v>1434</v>
      </c>
      <c r="D2562" s="204" t="s">
        <v>571</v>
      </c>
    </row>
    <row r="2563" spans="1:4" ht="15" x14ac:dyDescent="0.2">
      <c r="A2563" s="234">
        <v>9791036319075</v>
      </c>
      <c r="B2563" s="200" t="s">
        <v>568</v>
      </c>
      <c r="C2563" s="203">
        <v>288</v>
      </c>
      <c r="D2563" s="204" t="s">
        <v>570</v>
      </c>
    </row>
    <row r="2564" spans="1:4" ht="15" x14ac:dyDescent="0.2">
      <c r="A2564" s="234">
        <v>9791036319372</v>
      </c>
      <c r="B2564" s="200" t="s">
        <v>568</v>
      </c>
      <c r="C2564" s="203">
        <v>2230</v>
      </c>
      <c r="D2564" s="204" t="s">
        <v>571</v>
      </c>
    </row>
    <row r="2565" spans="1:4" ht="15" x14ac:dyDescent="0.2">
      <c r="A2565" s="234">
        <v>9782227498259</v>
      </c>
      <c r="B2565" s="200" t="s">
        <v>568</v>
      </c>
      <c r="C2565" s="203">
        <v>131</v>
      </c>
      <c r="D2565" s="204" t="s">
        <v>570</v>
      </c>
    </row>
    <row r="2566" spans="1:4" ht="15" x14ac:dyDescent="0.2">
      <c r="A2566" s="234">
        <v>9791036310324</v>
      </c>
      <c r="B2566" s="200" t="s">
        <v>568</v>
      </c>
      <c r="C2566" s="203">
        <v>800</v>
      </c>
      <c r="D2566" s="204" t="s">
        <v>570</v>
      </c>
    </row>
    <row r="2567" spans="1:4" ht="15" x14ac:dyDescent="0.2">
      <c r="A2567" s="234">
        <v>9791036310331</v>
      </c>
      <c r="B2567" s="200" t="s">
        <v>568</v>
      </c>
      <c r="C2567" s="203">
        <v>1070</v>
      </c>
      <c r="D2567" s="204" t="s">
        <v>571</v>
      </c>
    </row>
    <row r="2568" spans="1:4" ht="15" x14ac:dyDescent="0.2">
      <c r="A2568" s="234">
        <v>9782227491298</v>
      </c>
      <c r="B2568" s="200" t="s">
        <v>568</v>
      </c>
      <c r="C2568" s="203">
        <v>30</v>
      </c>
      <c r="D2568" s="204" t="s">
        <v>569</v>
      </c>
    </row>
    <row r="2569" spans="1:4" ht="15" x14ac:dyDescent="0.2">
      <c r="A2569" s="234">
        <v>9791036310348</v>
      </c>
      <c r="B2569" s="200" t="s">
        <v>568</v>
      </c>
      <c r="C2569" s="203">
        <v>579</v>
      </c>
      <c r="D2569" s="204" t="s">
        <v>570</v>
      </c>
    </row>
    <row r="2570" spans="1:4" ht="15" x14ac:dyDescent="0.2">
      <c r="A2570" s="234">
        <v>9791036310362</v>
      </c>
      <c r="B2570" s="200" t="s">
        <v>568</v>
      </c>
      <c r="C2570" s="203">
        <v>1663</v>
      </c>
      <c r="D2570" s="204" t="s">
        <v>571</v>
      </c>
    </row>
    <row r="2571" spans="1:4" ht="15" x14ac:dyDescent="0.2">
      <c r="A2571" s="234">
        <v>9782747081702</v>
      </c>
      <c r="B2571" s="200" t="s">
        <v>568</v>
      </c>
      <c r="C2571" s="203">
        <v>3067</v>
      </c>
      <c r="D2571" s="204" t="s">
        <v>571</v>
      </c>
    </row>
    <row r="2572" spans="1:4" ht="15" x14ac:dyDescent="0.2">
      <c r="A2572" s="234">
        <v>9791036310379</v>
      </c>
      <c r="B2572" s="200" t="s">
        <v>568</v>
      </c>
      <c r="C2572" s="203">
        <v>500</v>
      </c>
      <c r="D2572" s="204" t="s">
        <v>570</v>
      </c>
    </row>
    <row r="2573" spans="1:4" ht="15" x14ac:dyDescent="0.2">
      <c r="A2573" s="234">
        <v>9782747081696</v>
      </c>
      <c r="B2573" s="200" t="s">
        <v>568</v>
      </c>
      <c r="C2573" s="203">
        <v>0</v>
      </c>
      <c r="D2573" s="204" t="s">
        <v>2916</v>
      </c>
    </row>
    <row r="2574" spans="1:4" ht="15" x14ac:dyDescent="0.2">
      <c r="A2574" s="234">
        <v>9782747081689</v>
      </c>
      <c r="B2574" s="200" t="s">
        <v>568</v>
      </c>
      <c r="C2574" s="203">
        <v>0</v>
      </c>
      <c r="D2574" s="204" t="s">
        <v>2915</v>
      </c>
    </row>
    <row r="2575" spans="1:4" ht="15" x14ac:dyDescent="0.2">
      <c r="A2575" s="234">
        <v>9782747081672</v>
      </c>
      <c r="B2575" s="200" t="s">
        <v>568</v>
      </c>
      <c r="C2575" s="203">
        <v>46</v>
      </c>
      <c r="D2575" s="204" t="s">
        <v>569</v>
      </c>
    </row>
    <row r="2576" spans="1:4" ht="15" x14ac:dyDescent="0.2">
      <c r="A2576" s="234">
        <v>9782747081665</v>
      </c>
      <c r="B2576" s="200" t="s">
        <v>568</v>
      </c>
      <c r="C2576" s="203">
        <v>178</v>
      </c>
      <c r="D2576" s="204" t="s">
        <v>570</v>
      </c>
    </row>
    <row r="2577" spans="1:4" ht="15" x14ac:dyDescent="0.2">
      <c r="A2577" s="234">
        <v>9782747081658</v>
      </c>
      <c r="B2577" s="200" t="s">
        <v>568</v>
      </c>
      <c r="C2577" s="203">
        <v>151</v>
      </c>
      <c r="D2577" s="204" t="s">
        <v>570</v>
      </c>
    </row>
    <row r="2578" spans="1:4" ht="15" x14ac:dyDescent="0.2">
      <c r="A2578" s="234">
        <v>9782227491311</v>
      </c>
      <c r="B2578" s="200" t="s">
        <v>568</v>
      </c>
      <c r="C2578" s="203">
        <v>0</v>
      </c>
      <c r="D2578" s="204" t="s">
        <v>2916</v>
      </c>
    </row>
    <row r="2579" spans="1:4" ht="15" x14ac:dyDescent="0.2">
      <c r="A2579" s="234">
        <v>9782227491304</v>
      </c>
      <c r="B2579" s="200" t="s">
        <v>568</v>
      </c>
      <c r="C2579" s="203">
        <v>0</v>
      </c>
      <c r="D2579" s="204" t="s">
        <v>2915</v>
      </c>
    </row>
    <row r="2580" spans="1:4" ht="15" x14ac:dyDescent="0.2">
      <c r="A2580" s="234">
        <v>9782747081726</v>
      </c>
      <c r="B2580" s="200" t="s">
        <v>568</v>
      </c>
      <c r="C2580" s="203">
        <v>1490</v>
      </c>
      <c r="D2580" s="204" t="s">
        <v>571</v>
      </c>
    </row>
    <row r="2581" spans="1:4" ht="15" x14ac:dyDescent="0.2">
      <c r="A2581" s="234">
        <v>9782747081719</v>
      </c>
      <c r="B2581" s="200" t="s">
        <v>568</v>
      </c>
      <c r="C2581" s="203">
        <v>2423</v>
      </c>
      <c r="D2581" s="204" t="s">
        <v>571</v>
      </c>
    </row>
    <row r="2582" spans="1:4" ht="15" x14ac:dyDescent="0.2">
      <c r="A2582" s="234">
        <v>9782227491328</v>
      </c>
      <c r="B2582" s="200" t="s">
        <v>568</v>
      </c>
      <c r="C2582" s="203">
        <v>0</v>
      </c>
      <c r="D2582" s="204" t="s">
        <v>2916</v>
      </c>
    </row>
    <row r="2583" spans="1:4" ht="15" x14ac:dyDescent="0.2">
      <c r="A2583" s="234">
        <v>9782227494886</v>
      </c>
      <c r="B2583" s="200" t="s">
        <v>568</v>
      </c>
      <c r="C2583" s="203">
        <v>0</v>
      </c>
      <c r="D2583" s="204" t="s">
        <v>2916</v>
      </c>
    </row>
    <row r="2584" spans="1:4" ht="15" x14ac:dyDescent="0.2">
      <c r="A2584" s="234">
        <v>9782227494893</v>
      </c>
      <c r="B2584" s="200" t="s">
        <v>568</v>
      </c>
      <c r="C2584" s="203">
        <v>199</v>
      </c>
      <c r="D2584" s="204" t="s">
        <v>570</v>
      </c>
    </row>
    <row r="2585" spans="1:4" ht="15" x14ac:dyDescent="0.2">
      <c r="A2585" s="234">
        <v>9782227494879</v>
      </c>
      <c r="B2585" s="200" t="s">
        <v>568</v>
      </c>
      <c r="C2585" s="203">
        <v>125</v>
      </c>
      <c r="D2585" s="204" t="s">
        <v>570</v>
      </c>
    </row>
    <row r="2586" spans="1:4" ht="15" x14ac:dyDescent="0.2">
      <c r="A2586" s="234">
        <v>9791036319433</v>
      </c>
      <c r="B2586" s="200" t="s">
        <v>568</v>
      </c>
      <c r="C2586" s="203">
        <v>953</v>
      </c>
      <c r="D2586" s="204" t="s">
        <v>570</v>
      </c>
    </row>
    <row r="2587" spans="1:4" ht="15" x14ac:dyDescent="0.2">
      <c r="A2587" s="234">
        <v>9791036319488</v>
      </c>
      <c r="B2587" s="200" t="s">
        <v>568</v>
      </c>
      <c r="C2587" s="203">
        <v>498</v>
      </c>
      <c r="D2587" s="204" t="s">
        <v>570</v>
      </c>
    </row>
    <row r="2588" spans="1:4" ht="15" x14ac:dyDescent="0.2">
      <c r="A2588" s="234">
        <v>9791036319389</v>
      </c>
      <c r="B2588" s="200" t="s">
        <v>568</v>
      </c>
      <c r="C2588" s="203">
        <v>530</v>
      </c>
      <c r="D2588" s="204" t="s">
        <v>570</v>
      </c>
    </row>
    <row r="2589" spans="1:4" ht="15" x14ac:dyDescent="0.2">
      <c r="A2589" s="234">
        <v>9791036319396</v>
      </c>
      <c r="B2589" s="200" t="s">
        <v>568</v>
      </c>
      <c r="C2589" s="203">
        <v>1001</v>
      </c>
      <c r="D2589" s="204" t="s">
        <v>571</v>
      </c>
    </row>
    <row r="2590" spans="1:4" ht="15" x14ac:dyDescent="0.2">
      <c r="A2590" s="234">
        <v>9791036319402</v>
      </c>
      <c r="B2590" s="200" t="s">
        <v>568</v>
      </c>
      <c r="C2590" s="203">
        <v>995</v>
      </c>
      <c r="D2590" s="204" t="s">
        <v>570</v>
      </c>
    </row>
    <row r="2591" spans="1:4" ht="15" x14ac:dyDescent="0.2">
      <c r="A2591" s="234">
        <v>9791036302978</v>
      </c>
      <c r="B2591" s="200" t="s">
        <v>568</v>
      </c>
      <c r="C2591" s="203">
        <v>0</v>
      </c>
      <c r="D2591" s="204" t="s">
        <v>2916</v>
      </c>
    </row>
    <row r="2592" spans="1:4" ht="15" x14ac:dyDescent="0.2">
      <c r="A2592" s="234">
        <v>9791036319419</v>
      </c>
      <c r="B2592" s="200" t="s">
        <v>568</v>
      </c>
      <c r="C2592" s="203">
        <v>547</v>
      </c>
      <c r="D2592" s="204" t="s">
        <v>570</v>
      </c>
    </row>
    <row r="2593" spans="1:4" ht="15" x14ac:dyDescent="0.2">
      <c r="A2593" s="234">
        <v>9791036302985</v>
      </c>
      <c r="B2593" s="200" t="s">
        <v>568</v>
      </c>
      <c r="C2593" s="203">
        <v>1713</v>
      </c>
      <c r="D2593" s="204" t="s">
        <v>571</v>
      </c>
    </row>
    <row r="2594" spans="1:4" ht="15" x14ac:dyDescent="0.2">
      <c r="A2594" s="234">
        <v>9791036319426</v>
      </c>
      <c r="B2594" s="200" t="s">
        <v>568</v>
      </c>
      <c r="C2594" s="203">
        <v>1277</v>
      </c>
      <c r="D2594" s="204" t="s">
        <v>571</v>
      </c>
    </row>
    <row r="2595" spans="1:4" ht="15" x14ac:dyDescent="0.2">
      <c r="A2595" s="234">
        <v>9791036319440</v>
      </c>
      <c r="B2595" s="200" t="s">
        <v>568</v>
      </c>
      <c r="C2595" s="203">
        <v>1288</v>
      </c>
      <c r="D2595" s="204" t="s">
        <v>571</v>
      </c>
    </row>
    <row r="2596" spans="1:4" ht="15" x14ac:dyDescent="0.2">
      <c r="A2596" s="234">
        <v>9791036319457</v>
      </c>
      <c r="B2596" s="200" t="s">
        <v>568</v>
      </c>
      <c r="C2596" s="203">
        <v>422</v>
      </c>
      <c r="D2596" s="204" t="s">
        <v>570</v>
      </c>
    </row>
    <row r="2597" spans="1:4" ht="15" x14ac:dyDescent="0.2">
      <c r="A2597" s="234">
        <v>9791036319471</v>
      </c>
      <c r="B2597" s="200" t="s">
        <v>568</v>
      </c>
      <c r="C2597" s="203">
        <v>1126</v>
      </c>
      <c r="D2597" s="204" t="s">
        <v>571</v>
      </c>
    </row>
    <row r="2598" spans="1:4" ht="15" x14ac:dyDescent="0.2">
      <c r="A2598" s="234">
        <v>9791036319495</v>
      </c>
      <c r="B2598" s="200" t="s">
        <v>568</v>
      </c>
      <c r="C2598" s="203">
        <v>918</v>
      </c>
      <c r="D2598" s="204" t="s">
        <v>570</v>
      </c>
    </row>
    <row r="2599" spans="1:4" ht="15" x14ac:dyDescent="0.2">
      <c r="A2599" s="234">
        <v>9791036319501</v>
      </c>
      <c r="B2599" s="200" t="s">
        <v>568</v>
      </c>
      <c r="C2599" s="203">
        <v>1129</v>
      </c>
      <c r="D2599" s="204" t="s">
        <v>571</v>
      </c>
    </row>
    <row r="2600" spans="1:4" ht="15" x14ac:dyDescent="0.2">
      <c r="A2600" s="234">
        <v>9791036319518</v>
      </c>
      <c r="B2600" s="200" t="s">
        <v>568</v>
      </c>
      <c r="C2600" s="203">
        <v>764</v>
      </c>
      <c r="D2600" s="204" t="s">
        <v>570</v>
      </c>
    </row>
    <row r="2601" spans="1:4" ht="15" x14ac:dyDescent="0.2">
      <c r="A2601" s="234">
        <v>9791036319525</v>
      </c>
      <c r="B2601" s="200" t="s">
        <v>568</v>
      </c>
      <c r="C2601" s="203">
        <v>2167</v>
      </c>
      <c r="D2601" s="204" t="s">
        <v>571</v>
      </c>
    </row>
    <row r="2602" spans="1:4" ht="15" x14ac:dyDescent="0.2">
      <c r="A2602" s="234">
        <v>9791036319532</v>
      </c>
      <c r="B2602" s="200" t="s">
        <v>568</v>
      </c>
      <c r="C2602" s="203">
        <v>958</v>
      </c>
      <c r="D2602" s="204" t="s">
        <v>570</v>
      </c>
    </row>
    <row r="2603" spans="1:4" ht="15" x14ac:dyDescent="0.2">
      <c r="A2603" s="234">
        <v>9791036319556</v>
      </c>
      <c r="B2603" s="200" t="s">
        <v>568</v>
      </c>
      <c r="C2603" s="203">
        <v>960</v>
      </c>
      <c r="D2603" s="204" t="s">
        <v>570</v>
      </c>
    </row>
    <row r="2604" spans="1:4" ht="15" x14ac:dyDescent="0.2">
      <c r="A2604" s="234">
        <v>9791036319570</v>
      </c>
      <c r="B2604" s="200" t="s">
        <v>568</v>
      </c>
      <c r="C2604" s="203">
        <v>874</v>
      </c>
      <c r="D2604" s="204" t="s">
        <v>570</v>
      </c>
    </row>
    <row r="2605" spans="1:4" ht="15" x14ac:dyDescent="0.2">
      <c r="A2605" s="234">
        <v>9791036319587</v>
      </c>
      <c r="B2605" s="200" t="s">
        <v>568</v>
      </c>
      <c r="C2605" s="203">
        <v>1556</v>
      </c>
      <c r="D2605" s="204" t="s">
        <v>571</v>
      </c>
    </row>
    <row r="2606" spans="1:4" ht="15" x14ac:dyDescent="0.2">
      <c r="A2606" s="234">
        <v>9791036319600</v>
      </c>
      <c r="B2606" s="200" t="s">
        <v>568</v>
      </c>
      <c r="C2606" s="203">
        <v>1089</v>
      </c>
      <c r="D2606" s="204" t="s">
        <v>571</v>
      </c>
    </row>
    <row r="2607" spans="1:4" ht="15" x14ac:dyDescent="0.2">
      <c r="A2607" s="234">
        <v>9791036319662</v>
      </c>
      <c r="B2607" s="200" t="s">
        <v>568</v>
      </c>
      <c r="C2607" s="203">
        <v>838</v>
      </c>
      <c r="D2607" s="204" t="s">
        <v>570</v>
      </c>
    </row>
    <row r="2608" spans="1:4" ht="15" x14ac:dyDescent="0.2">
      <c r="A2608" s="234">
        <v>9791036319631</v>
      </c>
      <c r="B2608" s="200" t="s">
        <v>568</v>
      </c>
      <c r="C2608" s="203">
        <v>1563</v>
      </c>
      <c r="D2608" s="204" t="s">
        <v>571</v>
      </c>
    </row>
    <row r="2609" spans="1:4" ht="15" x14ac:dyDescent="0.2">
      <c r="A2609" s="234">
        <v>9791036319679</v>
      </c>
      <c r="B2609" s="200" t="s">
        <v>568</v>
      </c>
      <c r="C2609" s="203">
        <v>287</v>
      </c>
      <c r="D2609" s="204" t="s">
        <v>570</v>
      </c>
    </row>
    <row r="2610" spans="1:4" ht="15" x14ac:dyDescent="0.2">
      <c r="A2610" s="234">
        <v>9791036319563</v>
      </c>
      <c r="B2610" s="200" t="s">
        <v>568</v>
      </c>
      <c r="C2610" s="203">
        <v>1470</v>
      </c>
      <c r="D2610" s="204" t="s">
        <v>571</v>
      </c>
    </row>
    <row r="2611" spans="1:4" ht="15" x14ac:dyDescent="0.2">
      <c r="A2611" s="234">
        <v>9791036319617</v>
      </c>
      <c r="B2611" s="200" t="s">
        <v>568</v>
      </c>
      <c r="C2611" s="203">
        <v>1211</v>
      </c>
      <c r="D2611" s="204" t="s">
        <v>571</v>
      </c>
    </row>
    <row r="2612" spans="1:4" ht="15" x14ac:dyDescent="0.2">
      <c r="A2612" s="234">
        <v>9791036319624</v>
      </c>
      <c r="B2612" s="200" t="s">
        <v>568</v>
      </c>
      <c r="C2612" s="203">
        <v>639</v>
      </c>
      <c r="D2612" s="204" t="s">
        <v>570</v>
      </c>
    </row>
    <row r="2613" spans="1:4" ht="15" x14ac:dyDescent="0.2">
      <c r="A2613" s="234">
        <v>9791036319648</v>
      </c>
      <c r="B2613" s="200" t="s">
        <v>568</v>
      </c>
      <c r="C2613" s="203">
        <v>673</v>
      </c>
      <c r="D2613" s="204" t="s">
        <v>570</v>
      </c>
    </row>
    <row r="2614" spans="1:4" ht="15" x14ac:dyDescent="0.2">
      <c r="A2614" s="234">
        <v>9791036319693</v>
      </c>
      <c r="B2614" s="200" t="s">
        <v>568</v>
      </c>
      <c r="C2614" s="203">
        <v>0</v>
      </c>
      <c r="D2614" s="204" t="s">
        <v>2915</v>
      </c>
    </row>
    <row r="2615" spans="1:4" ht="15" x14ac:dyDescent="0.2">
      <c r="A2615" s="234">
        <v>9791036319709</v>
      </c>
      <c r="B2615" s="200" t="s">
        <v>568</v>
      </c>
      <c r="C2615" s="203">
        <v>4326</v>
      </c>
      <c r="D2615" s="204" t="s">
        <v>571</v>
      </c>
    </row>
    <row r="2616" spans="1:4" ht="15" x14ac:dyDescent="0.2">
      <c r="A2616" s="234">
        <v>9791036319655</v>
      </c>
      <c r="B2616" s="200" t="s">
        <v>568</v>
      </c>
      <c r="C2616" s="203">
        <v>928</v>
      </c>
      <c r="D2616" s="204" t="s">
        <v>570</v>
      </c>
    </row>
    <row r="2617" spans="1:4" ht="15" x14ac:dyDescent="0.2">
      <c r="A2617" s="234">
        <v>9791036304187</v>
      </c>
      <c r="B2617" s="200" t="s">
        <v>568</v>
      </c>
      <c r="C2617" s="203">
        <v>0</v>
      </c>
      <c r="D2617" s="204" t="s">
        <v>2916</v>
      </c>
    </row>
    <row r="2618" spans="1:4" ht="15" x14ac:dyDescent="0.2">
      <c r="A2618" s="234">
        <v>9782227494909</v>
      </c>
      <c r="B2618" s="200" t="s">
        <v>568</v>
      </c>
      <c r="C2618" s="203">
        <v>0</v>
      </c>
      <c r="D2618" s="204" t="s">
        <v>2916</v>
      </c>
    </row>
    <row r="2619" spans="1:4" ht="15" x14ac:dyDescent="0.2">
      <c r="A2619" s="234">
        <v>9791027605972</v>
      </c>
      <c r="B2619" s="200" t="s">
        <v>568</v>
      </c>
      <c r="C2619" s="203">
        <v>0</v>
      </c>
      <c r="D2619" s="204" t="s">
        <v>2916</v>
      </c>
    </row>
    <row r="2620" spans="1:4" ht="15" x14ac:dyDescent="0.2">
      <c r="A2620" s="234">
        <v>9791027609024</v>
      </c>
      <c r="B2620" s="200" t="s">
        <v>568</v>
      </c>
      <c r="C2620" s="203">
        <v>0</v>
      </c>
      <c r="D2620" s="204" t="s">
        <v>2916</v>
      </c>
    </row>
    <row r="2621" spans="1:4" ht="15" x14ac:dyDescent="0.2">
      <c r="A2621" s="234">
        <v>9791027609031</v>
      </c>
      <c r="B2621" s="200" t="s">
        <v>568</v>
      </c>
      <c r="C2621" s="203">
        <v>24</v>
      </c>
      <c r="D2621" s="204" t="s">
        <v>569</v>
      </c>
    </row>
    <row r="2622" spans="1:4" ht="15" x14ac:dyDescent="0.2">
      <c r="A2622" s="234">
        <v>9791036319808</v>
      </c>
      <c r="B2622" s="200" t="s">
        <v>568</v>
      </c>
      <c r="C2622" s="203">
        <v>511</v>
      </c>
      <c r="D2622" s="204" t="s">
        <v>570</v>
      </c>
    </row>
    <row r="2623" spans="1:4" ht="15" x14ac:dyDescent="0.2">
      <c r="A2623" s="234">
        <v>9791036319815</v>
      </c>
      <c r="B2623" s="200" t="s">
        <v>568</v>
      </c>
      <c r="C2623" s="203">
        <v>627</v>
      </c>
      <c r="D2623" s="204" t="s">
        <v>570</v>
      </c>
    </row>
    <row r="2624" spans="1:4" ht="15" x14ac:dyDescent="0.2">
      <c r="A2624" s="234">
        <v>9791036319792</v>
      </c>
      <c r="B2624" s="200" t="s">
        <v>568</v>
      </c>
      <c r="C2624" s="203">
        <v>928</v>
      </c>
      <c r="D2624" s="204" t="s">
        <v>570</v>
      </c>
    </row>
    <row r="2625" spans="1:4" ht="15" x14ac:dyDescent="0.2">
      <c r="A2625" s="234">
        <v>9791036319822</v>
      </c>
      <c r="B2625" s="200" t="s">
        <v>568</v>
      </c>
      <c r="C2625" s="203">
        <v>831</v>
      </c>
      <c r="D2625" s="204" t="s">
        <v>570</v>
      </c>
    </row>
    <row r="2626" spans="1:4" ht="15" x14ac:dyDescent="0.2">
      <c r="A2626" s="234">
        <v>9791036359330</v>
      </c>
      <c r="B2626" s="200" t="s">
        <v>568</v>
      </c>
      <c r="C2626" s="203">
        <v>26846</v>
      </c>
      <c r="D2626" s="204" t="s">
        <v>573</v>
      </c>
    </row>
    <row r="2627" spans="1:4" ht="15" x14ac:dyDescent="0.2">
      <c r="A2627" s="234">
        <v>9791036349096</v>
      </c>
      <c r="B2627" s="200" t="s">
        <v>568</v>
      </c>
      <c r="C2627" s="203">
        <v>1746</v>
      </c>
      <c r="D2627" s="204" t="s">
        <v>571</v>
      </c>
    </row>
    <row r="2628" spans="1:4" ht="15" x14ac:dyDescent="0.2">
      <c r="A2628" s="234">
        <v>9791036304217</v>
      </c>
      <c r="B2628" s="200" t="s">
        <v>568</v>
      </c>
      <c r="C2628" s="203">
        <v>0</v>
      </c>
      <c r="D2628" s="204" t="s">
        <v>2916</v>
      </c>
    </row>
    <row r="2629" spans="1:4" ht="15" x14ac:dyDescent="0.2">
      <c r="A2629" s="234">
        <v>9782227494930</v>
      </c>
      <c r="B2629" s="200" t="s">
        <v>568</v>
      </c>
      <c r="C2629" s="203">
        <v>102</v>
      </c>
      <c r="D2629" s="204" t="s">
        <v>570</v>
      </c>
    </row>
    <row r="2630" spans="1:4" ht="15" x14ac:dyDescent="0.2">
      <c r="A2630" s="234">
        <v>9782227494947</v>
      </c>
      <c r="B2630" s="200" t="s">
        <v>568</v>
      </c>
      <c r="C2630" s="203">
        <v>121</v>
      </c>
      <c r="D2630" s="204" t="s">
        <v>570</v>
      </c>
    </row>
    <row r="2631" spans="1:4" ht="15" x14ac:dyDescent="0.2">
      <c r="A2631" s="234">
        <v>9791036304224</v>
      </c>
      <c r="B2631" s="200" t="s">
        <v>568</v>
      </c>
      <c r="C2631" s="203">
        <v>738</v>
      </c>
      <c r="D2631" s="204" t="s">
        <v>570</v>
      </c>
    </row>
    <row r="2632" spans="1:4" ht="15" x14ac:dyDescent="0.2">
      <c r="A2632" s="234">
        <v>9791036304231</v>
      </c>
      <c r="B2632" s="200" t="s">
        <v>568</v>
      </c>
      <c r="C2632" s="203">
        <v>374</v>
      </c>
      <c r="D2632" s="204" t="s">
        <v>570</v>
      </c>
    </row>
    <row r="2633" spans="1:4" ht="15" x14ac:dyDescent="0.2">
      <c r="A2633" s="234">
        <v>9782227494954</v>
      </c>
      <c r="B2633" s="200" t="s">
        <v>568</v>
      </c>
      <c r="C2633" s="203">
        <v>0</v>
      </c>
      <c r="D2633" s="204" t="s">
        <v>2915</v>
      </c>
    </row>
    <row r="2634" spans="1:4" ht="15" x14ac:dyDescent="0.2">
      <c r="A2634" s="234">
        <v>9791036304255</v>
      </c>
      <c r="B2634" s="200" t="s">
        <v>568</v>
      </c>
      <c r="C2634" s="203">
        <v>116</v>
      </c>
      <c r="D2634" s="204" t="s">
        <v>570</v>
      </c>
    </row>
    <row r="2635" spans="1:4" ht="15" x14ac:dyDescent="0.2">
      <c r="A2635" s="234">
        <v>9791027606023</v>
      </c>
      <c r="B2635" s="200" t="s">
        <v>568</v>
      </c>
      <c r="C2635" s="203">
        <v>55754</v>
      </c>
      <c r="D2635" s="204" t="s">
        <v>573</v>
      </c>
    </row>
    <row r="2636" spans="1:4" ht="15" x14ac:dyDescent="0.2">
      <c r="A2636" s="234">
        <v>9791027609062</v>
      </c>
      <c r="B2636" s="200" t="s">
        <v>568</v>
      </c>
      <c r="C2636" s="203">
        <v>0</v>
      </c>
      <c r="D2636" s="204" t="s">
        <v>2916</v>
      </c>
    </row>
    <row r="2637" spans="1:4" ht="15" x14ac:dyDescent="0.2">
      <c r="A2637" s="234">
        <v>9791027609079</v>
      </c>
      <c r="B2637" s="200" t="s">
        <v>568</v>
      </c>
      <c r="C2637" s="203">
        <v>0</v>
      </c>
      <c r="D2637" s="204" t="s">
        <v>2916</v>
      </c>
    </row>
    <row r="2638" spans="1:4" ht="15" x14ac:dyDescent="0.2">
      <c r="A2638" s="234">
        <v>9791036319846</v>
      </c>
      <c r="B2638" s="200" t="s">
        <v>568</v>
      </c>
      <c r="C2638" s="203">
        <v>1189</v>
      </c>
      <c r="D2638" s="204" t="s">
        <v>571</v>
      </c>
    </row>
    <row r="2639" spans="1:4" ht="15" x14ac:dyDescent="0.2">
      <c r="A2639" s="234">
        <v>3600950000036</v>
      </c>
      <c r="B2639" s="200" t="s">
        <v>568</v>
      </c>
      <c r="C2639" s="203">
        <v>0</v>
      </c>
      <c r="D2639" s="204" t="s">
        <v>2915</v>
      </c>
    </row>
    <row r="2640" spans="1:4" ht="15" x14ac:dyDescent="0.2">
      <c r="A2640" s="234">
        <v>3600950000043</v>
      </c>
      <c r="B2640" s="200" t="s">
        <v>568</v>
      </c>
      <c r="C2640" s="203">
        <v>0</v>
      </c>
      <c r="D2640" s="204" t="s">
        <v>2915</v>
      </c>
    </row>
    <row r="2641" spans="1:4" ht="15" x14ac:dyDescent="0.2">
      <c r="A2641" s="234">
        <v>3600950000050</v>
      </c>
      <c r="B2641" s="200" t="s">
        <v>568</v>
      </c>
      <c r="C2641" s="203">
        <v>0</v>
      </c>
      <c r="D2641" s="204" t="s">
        <v>2915</v>
      </c>
    </row>
    <row r="2642" spans="1:4" ht="15" x14ac:dyDescent="0.2">
      <c r="A2642" s="234">
        <v>3600950000081</v>
      </c>
      <c r="B2642" s="200" t="s">
        <v>568</v>
      </c>
      <c r="C2642" s="203">
        <v>0</v>
      </c>
      <c r="D2642" s="204" t="s">
        <v>2917</v>
      </c>
    </row>
    <row r="2643" spans="1:4" ht="15" x14ac:dyDescent="0.2">
      <c r="A2643" s="234">
        <v>3600950000029</v>
      </c>
      <c r="B2643" s="200" t="s">
        <v>568</v>
      </c>
      <c r="C2643" s="203">
        <v>0</v>
      </c>
      <c r="D2643" s="204" t="s">
        <v>2915</v>
      </c>
    </row>
    <row r="2644" spans="1:4" ht="15" x14ac:dyDescent="0.2">
      <c r="A2644" s="234">
        <v>3600950000067</v>
      </c>
      <c r="B2644" s="200" t="s">
        <v>568</v>
      </c>
      <c r="C2644" s="203">
        <v>0</v>
      </c>
      <c r="D2644" s="204" t="s">
        <v>2915</v>
      </c>
    </row>
    <row r="2645" spans="1:4" ht="15" x14ac:dyDescent="0.2">
      <c r="A2645" s="234">
        <v>9791027611010</v>
      </c>
      <c r="B2645" s="200" t="s">
        <v>568</v>
      </c>
      <c r="C2645" s="203">
        <v>1872</v>
      </c>
      <c r="D2645" s="204" t="s">
        <v>571</v>
      </c>
    </row>
    <row r="2646" spans="1:4" ht="15" x14ac:dyDescent="0.2">
      <c r="A2646" s="234">
        <v>9791027611027</v>
      </c>
      <c r="B2646" s="200" t="s">
        <v>568</v>
      </c>
      <c r="C2646" s="203">
        <v>3189</v>
      </c>
      <c r="D2646" s="204" t="s">
        <v>571</v>
      </c>
    </row>
    <row r="2647" spans="1:4" ht="15" x14ac:dyDescent="0.2">
      <c r="A2647" s="234">
        <v>9791027611034</v>
      </c>
      <c r="B2647" s="200" t="s">
        <v>568</v>
      </c>
      <c r="C2647" s="203">
        <v>727</v>
      </c>
      <c r="D2647" s="204" t="s">
        <v>570</v>
      </c>
    </row>
    <row r="2648" spans="1:4" ht="15" x14ac:dyDescent="0.2">
      <c r="A2648" s="234">
        <v>9791027611041</v>
      </c>
      <c r="B2648" s="200" t="s">
        <v>568</v>
      </c>
      <c r="C2648" s="203">
        <v>192</v>
      </c>
      <c r="D2648" s="204" t="s">
        <v>570</v>
      </c>
    </row>
    <row r="2649" spans="1:4" ht="15" x14ac:dyDescent="0.2">
      <c r="A2649" s="234">
        <v>9791027611058</v>
      </c>
      <c r="B2649" s="200" t="s">
        <v>568</v>
      </c>
      <c r="C2649" s="203">
        <v>3736</v>
      </c>
      <c r="D2649" s="204" t="s">
        <v>571</v>
      </c>
    </row>
    <row r="2650" spans="1:4" ht="15" x14ac:dyDescent="0.2">
      <c r="A2650" s="234">
        <v>9791036349591</v>
      </c>
      <c r="B2650" s="200" t="s">
        <v>568</v>
      </c>
      <c r="C2650" s="203">
        <v>3667</v>
      </c>
      <c r="D2650" s="204" t="s">
        <v>571</v>
      </c>
    </row>
    <row r="2651" spans="1:4" ht="15" x14ac:dyDescent="0.2">
      <c r="A2651" s="234">
        <v>9791036349614</v>
      </c>
      <c r="B2651" s="200" t="s">
        <v>568</v>
      </c>
      <c r="C2651" s="203">
        <v>0</v>
      </c>
      <c r="D2651" s="204" t="s">
        <v>2917</v>
      </c>
    </row>
    <row r="2652" spans="1:4" ht="15" x14ac:dyDescent="0.2">
      <c r="A2652" s="234">
        <v>9791036349621</v>
      </c>
      <c r="B2652" s="200" t="s">
        <v>568</v>
      </c>
      <c r="C2652" s="203">
        <v>5652</v>
      </c>
      <c r="D2652" s="204" t="s">
        <v>571</v>
      </c>
    </row>
    <row r="2653" spans="1:4" ht="15" x14ac:dyDescent="0.2">
      <c r="A2653" s="234">
        <v>9791036349652</v>
      </c>
      <c r="B2653" s="200" t="s">
        <v>568</v>
      </c>
      <c r="C2653" s="203">
        <v>3590</v>
      </c>
      <c r="D2653" s="204" t="s">
        <v>571</v>
      </c>
    </row>
    <row r="2654" spans="1:4" ht="15" x14ac:dyDescent="0.2">
      <c r="A2654" s="234">
        <v>9791036349683</v>
      </c>
      <c r="B2654" s="200" t="s">
        <v>568</v>
      </c>
      <c r="C2654" s="203">
        <v>1450</v>
      </c>
      <c r="D2654" s="204" t="s">
        <v>571</v>
      </c>
    </row>
    <row r="2655" spans="1:4" ht="15" x14ac:dyDescent="0.2">
      <c r="A2655" s="234">
        <v>9791036349584</v>
      </c>
      <c r="B2655" s="200" t="s">
        <v>568</v>
      </c>
      <c r="C2655" s="203">
        <v>1492</v>
      </c>
      <c r="D2655" s="204" t="s">
        <v>571</v>
      </c>
    </row>
    <row r="2656" spans="1:4" ht="15" x14ac:dyDescent="0.2">
      <c r="A2656" s="234">
        <v>9791036349638</v>
      </c>
      <c r="B2656" s="200" t="s">
        <v>568</v>
      </c>
      <c r="C2656" s="203">
        <v>2270</v>
      </c>
      <c r="D2656" s="204" t="s">
        <v>571</v>
      </c>
    </row>
    <row r="2657" spans="1:4" ht="15" x14ac:dyDescent="0.2">
      <c r="A2657" s="234">
        <v>9791036349645</v>
      </c>
      <c r="B2657" s="200" t="s">
        <v>568</v>
      </c>
      <c r="C2657" s="203">
        <v>2085</v>
      </c>
      <c r="D2657" s="204" t="s">
        <v>571</v>
      </c>
    </row>
    <row r="2658" spans="1:4" ht="15" x14ac:dyDescent="0.2">
      <c r="A2658" s="234">
        <v>9791036349607</v>
      </c>
      <c r="B2658" s="200" t="s">
        <v>568</v>
      </c>
      <c r="C2658" s="203">
        <v>1220</v>
      </c>
      <c r="D2658" s="204" t="s">
        <v>571</v>
      </c>
    </row>
    <row r="2659" spans="1:4" ht="15" x14ac:dyDescent="0.2">
      <c r="A2659" s="234">
        <v>9791036349676</v>
      </c>
      <c r="B2659" s="200" t="s">
        <v>568</v>
      </c>
      <c r="C2659" s="203">
        <v>448</v>
      </c>
      <c r="D2659" s="204" t="s">
        <v>2921</v>
      </c>
    </row>
    <row r="2660" spans="1:4" ht="15" x14ac:dyDescent="0.2">
      <c r="A2660" s="234">
        <v>9791027608959</v>
      </c>
      <c r="B2660" s="200" t="s">
        <v>568</v>
      </c>
      <c r="C2660" s="203">
        <v>888</v>
      </c>
      <c r="D2660" s="204" t="s">
        <v>570</v>
      </c>
    </row>
    <row r="2661" spans="1:4" ht="15" x14ac:dyDescent="0.2">
      <c r="A2661" s="234">
        <v>9782227498358</v>
      </c>
      <c r="B2661" s="200" t="s">
        <v>568</v>
      </c>
      <c r="C2661" s="203">
        <v>238</v>
      </c>
      <c r="D2661" s="204" t="s">
        <v>570</v>
      </c>
    </row>
    <row r="2662" spans="1:4" ht="15" x14ac:dyDescent="0.2">
      <c r="A2662" s="234">
        <v>9791027608850</v>
      </c>
      <c r="B2662" s="200" t="s">
        <v>568</v>
      </c>
      <c r="C2662" s="203">
        <v>1683</v>
      </c>
      <c r="D2662" s="204" t="s">
        <v>571</v>
      </c>
    </row>
    <row r="2663" spans="1:4" ht="15" x14ac:dyDescent="0.2">
      <c r="A2663" s="234">
        <v>9791036333064</v>
      </c>
      <c r="B2663" s="200" t="s">
        <v>568</v>
      </c>
      <c r="C2663" s="203">
        <v>407</v>
      </c>
      <c r="D2663" s="204" t="s">
        <v>570</v>
      </c>
    </row>
    <row r="2664" spans="1:4" ht="15" x14ac:dyDescent="0.2">
      <c r="A2664" s="234">
        <v>9791036333071</v>
      </c>
      <c r="B2664" s="200" t="s">
        <v>568</v>
      </c>
      <c r="C2664" s="203">
        <v>164</v>
      </c>
      <c r="D2664" s="204" t="s">
        <v>570</v>
      </c>
    </row>
    <row r="2665" spans="1:4" ht="15" x14ac:dyDescent="0.2">
      <c r="A2665" s="234">
        <v>9791036333088</v>
      </c>
      <c r="B2665" s="200" t="s">
        <v>568</v>
      </c>
      <c r="C2665" s="203">
        <v>2439</v>
      </c>
      <c r="D2665" s="204" t="s">
        <v>571</v>
      </c>
    </row>
    <row r="2666" spans="1:4" ht="15" x14ac:dyDescent="0.2">
      <c r="A2666" s="234">
        <v>9791036333095</v>
      </c>
      <c r="B2666" s="200" t="s">
        <v>568</v>
      </c>
      <c r="C2666" s="203">
        <v>1817</v>
      </c>
      <c r="D2666" s="204" t="s">
        <v>571</v>
      </c>
    </row>
    <row r="2667" spans="1:4" ht="15" x14ac:dyDescent="0.2">
      <c r="A2667" s="234">
        <v>9791036333101</v>
      </c>
      <c r="B2667" s="200" t="s">
        <v>568</v>
      </c>
      <c r="C2667" s="203">
        <v>3898</v>
      </c>
      <c r="D2667" s="204" t="s">
        <v>571</v>
      </c>
    </row>
    <row r="2668" spans="1:4" ht="15" x14ac:dyDescent="0.2">
      <c r="A2668" s="234">
        <v>9791036333118</v>
      </c>
      <c r="B2668" s="200" t="s">
        <v>568</v>
      </c>
      <c r="C2668" s="203">
        <v>12295</v>
      </c>
      <c r="D2668" s="204" t="s">
        <v>573</v>
      </c>
    </row>
    <row r="2669" spans="1:4" ht="15" x14ac:dyDescent="0.2">
      <c r="A2669" s="234">
        <v>9791036333125</v>
      </c>
      <c r="B2669" s="200" t="s">
        <v>568</v>
      </c>
      <c r="C2669" s="203">
        <v>4120</v>
      </c>
      <c r="D2669" s="204" t="s">
        <v>571</v>
      </c>
    </row>
    <row r="2670" spans="1:4" ht="15" x14ac:dyDescent="0.2">
      <c r="A2670" s="234">
        <v>9791036333132</v>
      </c>
      <c r="B2670" s="200" t="s">
        <v>568</v>
      </c>
      <c r="C2670" s="203">
        <v>1021</v>
      </c>
      <c r="D2670" s="204" t="s">
        <v>571</v>
      </c>
    </row>
    <row r="2671" spans="1:4" ht="15" x14ac:dyDescent="0.2">
      <c r="A2671" s="234">
        <v>9791027607037</v>
      </c>
      <c r="B2671" s="200" t="s">
        <v>568</v>
      </c>
      <c r="C2671" s="203">
        <v>0</v>
      </c>
      <c r="D2671" s="204" t="s">
        <v>2917</v>
      </c>
    </row>
    <row r="2672" spans="1:4" ht="15" x14ac:dyDescent="0.2">
      <c r="A2672" s="234">
        <v>9791036349706</v>
      </c>
      <c r="B2672" s="200" t="s">
        <v>568</v>
      </c>
      <c r="C2672" s="203">
        <v>2336</v>
      </c>
      <c r="D2672" s="204" t="s">
        <v>571</v>
      </c>
    </row>
    <row r="2673" spans="1:4" ht="15" x14ac:dyDescent="0.2">
      <c r="A2673" s="234">
        <v>9791036349713</v>
      </c>
      <c r="B2673" s="200" t="s">
        <v>568</v>
      </c>
      <c r="C2673" s="203">
        <v>0</v>
      </c>
      <c r="D2673" s="204" t="s">
        <v>2915</v>
      </c>
    </row>
    <row r="2674" spans="1:4" ht="15" x14ac:dyDescent="0.2">
      <c r="A2674" s="234">
        <v>9791036349768</v>
      </c>
      <c r="B2674" s="200" t="s">
        <v>568</v>
      </c>
      <c r="C2674" s="203">
        <v>894</v>
      </c>
      <c r="D2674" s="204" t="s">
        <v>570</v>
      </c>
    </row>
    <row r="2675" spans="1:4" ht="15" x14ac:dyDescent="0.2">
      <c r="A2675" s="234">
        <v>9791036349690</v>
      </c>
      <c r="B2675" s="200" t="s">
        <v>568</v>
      </c>
      <c r="C2675" s="203">
        <v>2062</v>
      </c>
      <c r="D2675" s="204" t="s">
        <v>571</v>
      </c>
    </row>
    <row r="2676" spans="1:4" ht="15" x14ac:dyDescent="0.2">
      <c r="A2676" s="234">
        <v>9791036349737</v>
      </c>
      <c r="B2676" s="200" t="s">
        <v>568</v>
      </c>
      <c r="C2676" s="203">
        <v>1082</v>
      </c>
      <c r="D2676" s="204" t="s">
        <v>571</v>
      </c>
    </row>
    <row r="2677" spans="1:4" ht="15" x14ac:dyDescent="0.2">
      <c r="A2677" s="234">
        <v>9791036349744</v>
      </c>
      <c r="B2677" s="200" t="s">
        <v>568</v>
      </c>
      <c r="C2677" s="203">
        <v>0</v>
      </c>
      <c r="D2677" s="204" t="s">
        <v>2915</v>
      </c>
    </row>
    <row r="2678" spans="1:4" ht="15" x14ac:dyDescent="0.2">
      <c r="A2678" s="234">
        <v>9791036319891</v>
      </c>
      <c r="B2678" s="200" t="s">
        <v>568</v>
      </c>
      <c r="C2678" s="203">
        <v>0</v>
      </c>
      <c r="D2678" s="204" t="s">
        <v>2916</v>
      </c>
    </row>
    <row r="2679" spans="1:4" ht="15" x14ac:dyDescent="0.2">
      <c r="A2679" s="234">
        <v>9791036349751</v>
      </c>
      <c r="B2679" s="200" t="s">
        <v>568</v>
      </c>
      <c r="C2679" s="203">
        <v>0</v>
      </c>
      <c r="D2679" s="204" t="s">
        <v>2917</v>
      </c>
    </row>
    <row r="2680" spans="1:4" ht="15" x14ac:dyDescent="0.2">
      <c r="A2680" s="234">
        <v>9791036328619</v>
      </c>
      <c r="B2680" s="200" t="s">
        <v>568</v>
      </c>
      <c r="C2680" s="203">
        <v>0</v>
      </c>
      <c r="D2680" s="204" t="s">
        <v>2917</v>
      </c>
    </row>
    <row r="2681" spans="1:4" ht="15" x14ac:dyDescent="0.2">
      <c r="A2681" s="234">
        <v>9791036333149</v>
      </c>
      <c r="B2681" s="200" t="s">
        <v>568</v>
      </c>
      <c r="C2681" s="203">
        <v>1417</v>
      </c>
      <c r="D2681" s="204" t="s">
        <v>571</v>
      </c>
    </row>
    <row r="2682" spans="1:4" ht="15" x14ac:dyDescent="0.2">
      <c r="A2682" s="234">
        <v>9791036333156</v>
      </c>
      <c r="B2682" s="200" t="s">
        <v>568</v>
      </c>
      <c r="C2682" s="203">
        <v>824</v>
      </c>
      <c r="D2682" s="204" t="s">
        <v>570</v>
      </c>
    </row>
    <row r="2683" spans="1:4" ht="15" x14ac:dyDescent="0.2">
      <c r="A2683" s="234">
        <v>9791036333163</v>
      </c>
      <c r="B2683" s="200" t="s">
        <v>568</v>
      </c>
      <c r="C2683" s="203">
        <v>3476</v>
      </c>
      <c r="D2683" s="204" t="s">
        <v>571</v>
      </c>
    </row>
    <row r="2684" spans="1:4" ht="15" x14ac:dyDescent="0.2">
      <c r="A2684" s="234">
        <v>9791036333170</v>
      </c>
      <c r="B2684" s="200" t="s">
        <v>568</v>
      </c>
      <c r="C2684" s="203">
        <v>1315</v>
      </c>
      <c r="D2684" s="204" t="s">
        <v>571</v>
      </c>
    </row>
    <row r="2685" spans="1:4" ht="15" x14ac:dyDescent="0.2">
      <c r="A2685" s="234">
        <v>9791036333187</v>
      </c>
      <c r="B2685" s="200" t="s">
        <v>568</v>
      </c>
      <c r="C2685" s="203">
        <v>1770</v>
      </c>
      <c r="D2685" s="204" t="s">
        <v>571</v>
      </c>
    </row>
    <row r="2686" spans="1:4" ht="15" x14ac:dyDescent="0.2">
      <c r="A2686" s="234">
        <v>9782227491335</v>
      </c>
      <c r="B2686" s="200" t="s">
        <v>568</v>
      </c>
      <c r="C2686" s="203">
        <v>0</v>
      </c>
      <c r="D2686" s="204" t="s">
        <v>2917</v>
      </c>
    </row>
    <row r="2687" spans="1:4" ht="15" x14ac:dyDescent="0.2">
      <c r="A2687" s="234">
        <v>9782227491342</v>
      </c>
      <c r="B2687" s="200" t="s">
        <v>568</v>
      </c>
      <c r="C2687" s="203">
        <v>3383</v>
      </c>
      <c r="D2687" s="204" t="s">
        <v>571</v>
      </c>
    </row>
    <row r="2688" spans="1:4" ht="15" x14ac:dyDescent="0.2">
      <c r="A2688" s="234">
        <v>9782227491359</v>
      </c>
      <c r="B2688" s="200" t="s">
        <v>568</v>
      </c>
      <c r="C2688" s="203">
        <v>0</v>
      </c>
      <c r="D2688" s="204" t="s">
        <v>2916</v>
      </c>
    </row>
    <row r="2689" spans="1:4" ht="15" x14ac:dyDescent="0.2">
      <c r="A2689" s="234">
        <v>9782747082242</v>
      </c>
      <c r="B2689" s="200" t="s">
        <v>568</v>
      </c>
      <c r="C2689" s="203">
        <v>0</v>
      </c>
      <c r="D2689" s="204" t="s">
        <v>2916</v>
      </c>
    </row>
    <row r="2690" spans="1:4" ht="15" x14ac:dyDescent="0.2">
      <c r="A2690" s="234">
        <v>9791036349669</v>
      </c>
      <c r="B2690" s="200" t="s">
        <v>568</v>
      </c>
      <c r="C2690" s="203">
        <v>0</v>
      </c>
      <c r="D2690" s="204" t="s">
        <v>2915</v>
      </c>
    </row>
    <row r="2691" spans="1:4" ht="15" x14ac:dyDescent="0.2">
      <c r="A2691" s="234">
        <v>9791036310416</v>
      </c>
      <c r="B2691" s="200" t="s">
        <v>568</v>
      </c>
      <c r="C2691" s="203">
        <v>313</v>
      </c>
      <c r="D2691" s="204" t="s">
        <v>570</v>
      </c>
    </row>
    <row r="2692" spans="1:4" ht="15" x14ac:dyDescent="0.2">
      <c r="A2692" s="234">
        <v>9791027607174</v>
      </c>
      <c r="B2692" s="200" t="s">
        <v>568</v>
      </c>
      <c r="C2692" s="203">
        <v>0</v>
      </c>
      <c r="D2692" s="204" t="s">
        <v>2915</v>
      </c>
    </row>
    <row r="2693" spans="1:4" ht="15" x14ac:dyDescent="0.2">
      <c r="A2693" s="234">
        <v>9791027607181</v>
      </c>
      <c r="B2693" s="200" t="s">
        <v>568</v>
      </c>
      <c r="C2693" s="203">
        <v>0</v>
      </c>
      <c r="D2693" s="204" t="s">
        <v>2916</v>
      </c>
    </row>
    <row r="2694" spans="1:4" ht="15" x14ac:dyDescent="0.2">
      <c r="A2694" s="234">
        <v>9791027603237</v>
      </c>
      <c r="B2694" s="200" t="s">
        <v>568</v>
      </c>
      <c r="C2694" s="203">
        <v>0</v>
      </c>
      <c r="D2694" s="204" t="s">
        <v>2916</v>
      </c>
    </row>
    <row r="2695" spans="1:4" ht="15" x14ac:dyDescent="0.2">
      <c r="A2695" s="234">
        <v>9782227501393</v>
      </c>
      <c r="B2695" s="200" t="s">
        <v>568</v>
      </c>
      <c r="C2695" s="203">
        <v>0</v>
      </c>
      <c r="D2695" s="204" t="s">
        <v>2917</v>
      </c>
    </row>
    <row r="2696" spans="1:4" ht="15" x14ac:dyDescent="0.2">
      <c r="A2696" s="234">
        <v>9791027604005</v>
      </c>
      <c r="B2696" s="200" t="s">
        <v>568</v>
      </c>
      <c r="C2696" s="203">
        <v>1149</v>
      </c>
      <c r="D2696" s="204" t="s">
        <v>571</v>
      </c>
    </row>
    <row r="2697" spans="1:4" ht="15" x14ac:dyDescent="0.2">
      <c r="A2697" s="234">
        <v>9791036359538</v>
      </c>
      <c r="B2697" s="200" t="s">
        <v>568</v>
      </c>
      <c r="C2697" s="203">
        <v>1918</v>
      </c>
      <c r="D2697" s="204" t="s">
        <v>571</v>
      </c>
    </row>
    <row r="2698" spans="1:4" ht="15" x14ac:dyDescent="0.2">
      <c r="A2698" s="234">
        <v>9791036359545</v>
      </c>
      <c r="B2698" s="200" t="s">
        <v>568</v>
      </c>
      <c r="C2698" s="203">
        <v>0</v>
      </c>
      <c r="D2698" s="204" t="s">
        <v>2917</v>
      </c>
    </row>
    <row r="2699" spans="1:4" ht="15" x14ac:dyDescent="0.2">
      <c r="A2699" s="234">
        <v>9791036359552</v>
      </c>
      <c r="B2699" s="200" t="s">
        <v>568</v>
      </c>
      <c r="C2699" s="203">
        <v>1804</v>
      </c>
      <c r="D2699" s="204" t="s">
        <v>571</v>
      </c>
    </row>
    <row r="2700" spans="1:4" ht="15" x14ac:dyDescent="0.2">
      <c r="A2700" s="234">
        <v>9791036359569</v>
      </c>
      <c r="B2700" s="200" t="s">
        <v>568</v>
      </c>
      <c r="C2700" s="203">
        <v>0</v>
      </c>
      <c r="D2700" s="204" t="s">
        <v>2917</v>
      </c>
    </row>
    <row r="2701" spans="1:4" ht="15" x14ac:dyDescent="0.2">
      <c r="A2701" s="234">
        <v>9791036359576</v>
      </c>
      <c r="B2701" s="200" t="s">
        <v>568</v>
      </c>
      <c r="C2701" s="203">
        <v>1789</v>
      </c>
      <c r="D2701" s="204" t="s">
        <v>571</v>
      </c>
    </row>
    <row r="2702" spans="1:4" ht="15" x14ac:dyDescent="0.2">
      <c r="A2702" s="234">
        <v>9791027603534</v>
      </c>
      <c r="B2702" s="200" t="s">
        <v>568</v>
      </c>
      <c r="C2702" s="203">
        <v>510</v>
      </c>
      <c r="D2702" s="204" t="s">
        <v>570</v>
      </c>
    </row>
    <row r="2703" spans="1:4" ht="15" x14ac:dyDescent="0.2">
      <c r="A2703" s="234">
        <v>9791027603510</v>
      </c>
      <c r="B2703" s="200" t="s">
        <v>568</v>
      </c>
      <c r="C2703" s="203">
        <v>743</v>
      </c>
      <c r="D2703" s="204" t="s">
        <v>570</v>
      </c>
    </row>
    <row r="2704" spans="1:4" ht="15" x14ac:dyDescent="0.2">
      <c r="A2704" s="234">
        <v>9791027601455</v>
      </c>
      <c r="B2704" s="200" t="s">
        <v>568</v>
      </c>
      <c r="C2704" s="203">
        <v>0</v>
      </c>
      <c r="D2704" s="204" t="s">
        <v>2917</v>
      </c>
    </row>
    <row r="2705" spans="1:4" ht="15" x14ac:dyDescent="0.2">
      <c r="A2705" s="234">
        <v>9791036349720</v>
      </c>
      <c r="B2705" s="200" t="s">
        <v>568</v>
      </c>
      <c r="C2705" s="203">
        <v>1689</v>
      </c>
      <c r="D2705" s="204" t="s">
        <v>571</v>
      </c>
    </row>
    <row r="2706" spans="1:4" ht="15" x14ac:dyDescent="0.2">
      <c r="A2706" s="234">
        <v>9791036349782</v>
      </c>
      <c r="B2706" s="200" t="s">
        <v>568</v>
      </c>
      <c r="C2706" s="203">
        <v>2141</v>
      </c>
      <c r="D2706" s="204" t="s">
        <v>571</v>
      </c>
    </row>
    <row r="2707" spans="1:4" ht="15" x14ac:dyDescent="0.2">
      <c r="A2707" s="234">
        <v>9791027611065</v>
      </c>
      <c r="B2707" s="200" t="s">
        <v>568</v>
      </c>
      <c r="C2707" s="203">
        <v>1357</v>
      </c>
      <c r="D2707" s="204" t="s">
        <v>571</v>
      </c>
    </row>
    <row r="2708" spans="1:4" ht="15" x14ac:dyDescent="0.2">
      <c r="A2708" s="234">
        <v>9791036310355</v>
      </c>
      <c r="B2708" s="200" t="s">
        <v>568</v>
      </c>
      <c r="C2708" s="203">
        <v>2026</v>
      </c>
      <c r="D2708" s="204" t="s">
        <v>571</v>
      </c>
    </row>
    <row r="2709" spans="1:4" ht="15" x14ac:dyDescent="0.2">
      <c r="A2709" s="234">
        <v>9791036310386</v>
      </c>
      <c r="B2709" s="200" t="s">
        <v>568</v>
      </c>
      <c r="C2709" s="203">
        <v>0</v>
      </c>
      <c r="D2709" s="204" t="s">
        <v>2916</v>
      </c>
    </row>
    <row r="2710" spans="1:4" ht="15" x14ac:dyDescent="0.2">
      <c r="A2710" s="234">
        <v>9791036310454</v>
      </c>
      <c r="B2710" s="200" t="s">
        <v>568</v>
      </c>
      <c r="C2710" s="203">
        <v>0</v>
      </c>
      <c r="D2710" s="204" t="s">
        <v>2916</v>
      </c>
    </row>
    <row r="2711" spans="1:4" ht="15" x14ac:dyDescent="0.2">
      <c r="A2711" s="234">
        <v>9782227500785</v>
      </c>
      <c r="B2711" s="200" t="s">
        <v>568</v>
      </c>
      <c r="C2711" s="203">
        <v>1215</v>
      </c>
      <c r="D2711" s="204" t="s">
        <v>571</v>
      </c>
    </row>
    <row r="2712" spans="1:4" ht="15" x14ac:dyDescent="0.2">
      <c r="A2712" s="234">
        <v>9782227500792</v>
      </c>
      <c r="B2712" s="200" t="s">
        <v>568</v>
      </c>
      <c r="C2712" s="203">
        <v>0</v>
      </c>
      <c r="D2712" s="204" t="s">
        <v>2917</v>
      </c>
    </row>
    <row r="2713" spans="1:4" ht="15" x14ac:dyDescent="0.2">
      <c r="A2713" s="234">
        <v>9782227492530</v>
      </c>
      <c r="B2713" s="200" t="s">
        <v>568</v>
      </c>
      <c r="C2713" s="203">
        <v>0</v>
      </c>
      <c r="D2713" s="204" t="s">
        <v>2916</v>
      </c>
    </row>
    <row r="2714" spans="1:4" ht="15" x14ac:dyDescent="0.2">
      <c r="A2714" s="234">
        <v>9782747090766</v>
      </c>
      <c r="B2714" s="200" t="s">
        <v>568</v>
      </c>
      <c r="C2714" s="203">
        <v>0</v>
      </c>
      <c r="D2714" s="204" t="s">
        <v>2916</v>
      </c>
    </row>
    <row r="2715" spans="1:4" ht="15" x14ac:dyDescent="0.2">
      <c r="A2715" s="234">
        <v>9791036310485</v>
      </c>
      <c r="B2715" s="200" t="s">
        <v>568</v>
      </c>
      <c r="C2715" s="203">
        <v>0</v>
      </c>
      <c r="D2715" s="204" t="s">
        <v>2917</v>
      </c>
    </row>
    <row r="2716" spans="1:4" ht="15" x14ac:dyDescent="0.2">
      <c r="A2716" s="234">
        <v>9791036310508</v>
      </c>
      <c r="B2716" s="200" t="s">
        <v>568</v>
      </c>
      <c r="C2716" s="203">
        <v>951</v>
      </c>
      <c r="D2716" s="204" t="s">
        <v>570</v>
      </c>
    </row>
    <row r="2717" spans="1:4" ht="15" x14ac:dyDescent="0.2">
      <c r="A2717" s="234">
        <v>9782227496057</v>
      </c>
      <c r="B2717" s="200" t="s">
        <v>568</v>
      </c>
      <c r="C2717" s="203">
        <v>619</v>
      </c>
      <c r="D2717" s="204" t="s">
        <v>570</v>
      </c>
    </row>
    <row r="2718" spans="1:4" ht="15" x14ac:dyDescent="0.2">
      <c r="A2718" s="234">
        <v>9782227496071</v>
      </c>
      <c r="B2718" s="200" t="s">
        <v>568</v>
      </c>
      <c r="C2718" s="203">
        <v>254</v>
      </c>
      <c r="D2718" s="204" t="s">
        <v>570</v>
      </c>
    </row>
    <row r="2719" spans="1:4" ht="15" x14ac:dyDescent="0.2">
      <c r="A2719" s="234">
        <v>9782227487376</v>
      </c>
      <c r="B2719" s="200" t="s">
        <v>568</v>
      </c>
      <c r="C2719" s="203">
        <v>42</v>
      </c>
      <c r="D2719" s="204" t="s">
        <v>569</v>
      </c>
    </row>
    <row r="2720" spans="1:4" ht="15" x14ac:dyDescent="0.2">
      <c r="A2720" s="234">
        <v>9782227496064</v>
      </c>
      <c r="B2720" s="200" t="s">
        <v>568</v>
      </c>
      <c r="C2720" s="203">
        <v>636</v>
      </c>
      <c r="D2720" s="204" t="s">
        <v>570</v>
      </c>
    </row>
    <row r="2721" spans="1:4" ht="15" x14ac:dyDescent="0.2">
      <c r="A2721" s="234">
        <v>9782227496088</v>
      </c>
      <c r="B2721" s="200" t="s">
        <v>568</v>
      </c>
      <c r="C2721" s="203">
        <v>94</v>
      </c>
      <c r="D2721" s="204" t="s">
        <v>569</v>
      </c>
    </row>
    <row r="2722" spans="1:4" ht="15" x14ac:dyDescent="0.2">
      <c r="A2722" s="234">
        <v>9791027605576</v>
      </c>
      <c r="B2722" s="200" t="s">
        <v>568</v>
      </c>
      <c r="C2722" s="203">
        <v>1005</v>
      </c>
      <c r="D2722" s="204" t="s">
        <v>571</v>
      </c>
    </row>
    <row r="2723" spans="1:4" ht="15" x14ac:dyDescent="0.2">
      <c r="A2723" s="234">
        <v>9791027606986</v>
      </c>
      <c r="B2723" s="200" t="s">
        <v>568</v>
      </c>
      <c r="C2723" s="203">
        <v>574</v>
      </c>
      <c r="D2723" s="204" t="s">
        <v>570</v>
      </c>
    </row>
    <row r="2724" spans="1:4" ht="15" x14ac:dyDescent="0.2">
      <c r="A2724" s="234">
        <v>9782227498402</v>
      </c>
      <c r="B2724" s="200" t="s">
        <v>568</v>
      </c>
      <c r="C2724" s="203">
        <v>0</v>
      </c>
      <c r="D2724" s="204" t="s">
        <v>2917</v>
      </c>
    </row>
    <row r="2725" spans="1:4" ht="15" x14ac:dyDescent="0.2">
      <c r="A2725" s="234">
        <v>9782227498419</v>
      </c>
      <c r="B2725" s="200" t="s">
        <v>568</v>
      </c>
      <c r="C2725" s="203">
        <v>0</v>
      </c>
      <c r="D2725" s="204" t="s">
        <v>2917</v>
      </c>
    </row>
    <row r="2726" spans="1:4" ht="15" x14ac:dyDescent="0.2">
      <c r="A2726" s="234">
        <v>9782227498426</v>
      </c>
      <c r="B2726" s="200" t="s">
        <v>568</v>
      </c>
      <c r="C2726" s="203">
        <v>0</v>
      </c>
      <c r="D2726" s="204" t="s">
        <v>2917</v>
      </c>
    </row>
    <row r="2727" spans="1:4" ht="15" x14ac:dyDescent="0.2">
      <c r="A2727" s="234">
        <v>9791036332647</v>
      </c>
      <c r="B2727" s="200" t="s">
        <v>568</v>
      </c>
      <c r="C2727" s="203">
        <v>1900</v>
      </c>
      <c r="D2727" s="204" t="s">
        <v>571</v>
      </c>
    </row>
    <row r="2728" spans="1:4" ht="15" x14ac:dyDescent="0.2">
      <c r="A2728" s="234">
        <v>9791036333347</v>
      </c>
      <c r="B2728" s="200" t="s">
        <v>568</v>
      </c>
      <c r="C2728" s="203">
        <v>2644</v>
      </c>
      <c r="D2728" s="204" t="s">
        <v>571</v>
      </c>
    </row>
    <row r="2729" spans="1:4" ht="15" x14ac:dyDescent="0.2">
      <c r="A2729" s="234">
        <v>9791036333354</v>
      </c>
      <c r="B2729" s="200" t="s">
        <v>568</v>
      </c>
      <c r="C2729" s="203">
        <v>0</v>
      </c>
      <c r="D2729" s="204" t="s">
        <v>2917</v>
      </c>
    </row>
    <row r="2730" spans="1:4" ht="15" x14ac:dyDescent="0.2">
      <c r="A2730" s="234">
        <v>9791036333361</v>
      </c>
      <c r="B2730" s="200" t="s">
        <v>568</v>
      </c>
      <c r="C2730" s="203">
        <v>1333</v>
      </c>
      <c r="D2730" s="204" t="s">
        <v>571</v>
      </c>
    </row>
    <row r="2731" spans="1:4" ht="15" x14ac:dyDescent="0.2">
      <c r="A2731" s="234">
        <v>9791036333378</v>
      </c>
      <c r="B2731" s="200" t="s">
        <v>568</v>
      </c>
      <c r="C2731" s="203">
        <v>1538</v>
      </c>
      <c r="D2731" s="204" t="s">
        <v>571</v>
      </c>
    </row>
    <row r="2732" spans="1:4" ht="15" x14ac:dyDescent="0.2">
      <c r="A2732" s="234">
        <v>9791036333385</v>
      </c>
      <c r="B2732" s="200" t="s">
        <v>568</v>
      </c>
      <c r="C2732" s="203">
        <v>0</v>
      </c>
      <c r="D2732" s="204" t="s">
        <v>2917</v>
      </c>
    </row>
    <row r="2733" spans="1:4" ht="15" x14ac:dyDescent="0.2">
      <c r="A2733" s="234">
        <v>9791036333408</v>
      </c>
      <c r="B2733" s="200" t="s">
        <v>568</v>
      </c>
      <c r="C2733" s="203">
        <v>1122</v>
      </c>
      <c r="D2733" s="204" t="s">
        <v>571</v>
      </c>
    </row>
    <row r="2734" spans="1:4" ht="15" x14ac:dyDescent="0.2">
      <c r="A2734" s="234">
        <v>9791036333415</v>
      </c>
      <c r="B2734" s="200" t="s">
        <v>568</v>
      </c>
      <c r="C2734" s="203">
        <v>0</v>
      </c>
      <c r="D2734" s="204" t="s">
        <v>2917</v>
      </c>
    </row>
    <row r="2735" spans="1:4" ht="15" x14ac:dyDescent="0.2">
      <c r="A2735" s="234">
        <v>9782747072359</v>
      </c>
      <c r="B2735" s="200" t="s">
        <v>568</v>
      </c>
      <c r="C2735" s="203">
        <v>0</v>
      </c>
      <c r="D2735" s="204" t="s">
        <v>2915</v>
      </c>
    </row>
    <row r="2736" spans="1:4" ht="15" x14ac:dyDescent="0.2">
      <c r="A2736" s="234">
        <v>9791036333316</v>
      </c>
      <c r="B2736" s="200" t="s">
        <v>568</v>
      </c>
      <c r="C2736" s="203">
        <v>0</v>
      </c>
      <c r="D2736" s="204" t="s">
        <v>2916</v>
      </c>
    </row>
    <row r="2737" spans="1:4" ht="15" x14ac:dyDescent="0.2">
      <c r="A2737" s="234">
        <v>9791036333392</v>
      </c>
      <c r="B2737" s="200" t="s">
        <v>568</v>
      </c>
      <c r="C2737" s="203">
        <v>69413</v>
      </c>
      <c r="D2737" s="204" t="s">
        <v>573</v>
      </c>
    </row>
    <row r="2738" spans="1:4" ht="15" x14ac:dyDescent="0.2">
      <c r="A2738" s="234">
        <v>9791036329180</v>
      </c>
      <c r="B2738" s="200" t="s">
        <v>568</v>
      </c>
      <c r="C2738" s="203">
        <v>3051</v>
      </c>
      <c r="D2738" s="204" t="s">
        <v>571</v>
      </c>
    </row>
    <row r="2739" spans="1:4" ht="15" x14ac:dyDescent="0.2">
      <c r="A2739" s="234">
        <v>9791036310591</v>
      </c>
      <c r="B2739" s="200" t="s">
        <v>568</v>
      </c>
      <c r="C2739" s="203">
        <v>981</v>
      </c>
      <c r="D2739" s="204" t="s">
        <v>570</v>
      </c>
    </row>
    <row r="2740" spans="1:4" ht="15" x14ac:dyDescent="0.2">
      <c r="A2740" s="234">
        <v>9791036310607</v>
      </c>
      <c r="B2740" s="200" t="s">
        <v>568</v>
      </c>
      <c r="C2740" s="203">
        <v>1421</v>
      </c>
      <c r="D2740" s="204" t="s">
        <v>571</v>
      </c>
    </row>
    <row r="2741" spans="1:4" ht="15" x14ac:dyDescent="0.2">
      <c r="A2741" s="234">
        <v>9791036310614</v>
      </c>
      <c r="B2741" s="200" t="s">
        <v>568</v>
      </c>
      <c r="C2741" s="203">
        <v>0</v>
      </c>
      <c r="D2741" s="204" t="s">
        <v>2916</v>
      </c>
    </row>
    <row r="2742" spans="1:4" ht="15" x14ac:dyDescent="0.2">
      <c r="A2742" s="234">
        <v>9791036310621</v>
      </c>
      <c r="B2742" s="200" t="s">
        <v>568</v>
      </c>
      <c r="C2742" s="203">
        <v>1176</v>
      </c>
      <c r="D2742" s="204" t="s">
        <v>571</v>
      </c>
    </row>
    <row r="2743" spans="1:4" ht="15" x14ac:dyDescent="0.2">
      <c r="A2743" s="234">
        <v>9791036310638</v>
      </c>
      <c r="B2743" s="200" t="s">
        <v>568</v>
      </c>
      <c r="C2743" s="203">
        <v>1228</v>
      </c>
      <c r="D2743" s="204" t="s">
        <v>571</v>
      </c>
    </row>
    <row r="2744" spans="1:4" ht="15" x14ac:dyDescent="0.2">
      <c r="A2744" s="234">
        <v>9791036310645</v>
      </c>
      <c r="B2744" s="200" t="s">
        <v>568</v>
      </c>
      <c r="C2744" s="203">
        <v>687</v>
      </c>
      <c r="D2744" s="204" t="s">
        <v>570</v>
      </c>
    </row>
    <row r="2745" spans="1:4" ht="15" x14ac:dyDescent="0.2">
      <c r="A2745" s="234">
        <v>9791027607204</v>
      </c>
      <c r="B2745" s="200" t="s">
        <v>568</v>
      </c>
      <c r="C2745" s="203">
        <v>0</v>
      </c>
      <c r="D2745" s="204" t="s">
        <v>2916</v>
      </c>
    </row>
    <row r="2746" spans="1:4" ht="15" x14ac:dyDescent="0.2">
      <c r="A2746" s="234">
        <v>9791027607211</v>
      </c>
      <c r="B2746" s="200" t="s">
        <v>568</v>
      </c>
      <c r="C2746" s="203">
        <v>3304</v>
      </c>
      <c r="D2746" s="204" t="s">
        <v>571</v>
      </c>
    </row>
    <row r="2747" spans="1:4" ht="15" x14ac:dyDescent="0.2">
      <c r="A2747" s="234">
        <v>9791027607228</v>
      </c>
      <c r="B2747" s="200" t="s">
        <v>568</v>
      </c>
      <c r="C2747" s="203">
        <v>2338</v>
      </c>
      <c r="D2747" s="204" t="s">
        <v>571</v>
      </c>
    </row>
    <row r="2748" spans="1:4" ht="15" x14ac:dyDescent="0.2">
      <c r="A2748" s="234">
        <v>9791027607235</v>
      </c>
      <c r="B2748" s="200" t="s">
        <v>568</v>
      </c>
      <c r="C2748" s="203">
        <v>3159</v>
      </c>
      <c r="D2748" s="204" t="s">
        <v>571</v>
      </c>
    </row>
    <row r="2749" spans="1:4" ht="15" x14ac:dyDescent="0.2">
      <c r="A2749" s="234">
        <v>9791027607242</v>
      </c>
      <c r="B2749" s="200" t="s">
        <v>568</v>
      </c>
      <c r="C2749" s="203">
        <v>2184</v>
      </c>
      <c r="D2749" s="204" t="s">
        <v>571</v>
      </c>
    </row>
    <row r="2750" spans="1:4" ht="15" x14ac:dyDescent="0.2">
      <c r="A2750" s="234">
        <v>9791036333439</v>
      </c>
      <c r="B2750" s="200" t="s">
        <v>568</v>
      </c>
      <c r="C2750" s="203">
        <v>0</v>
      </c>
      <c r="D2750" s="204" t="s">
        <v>2915</v>
      </c>
    </row>
    <row r="2751" spans="1:4" ht="15" x14ac:dyDescent="0.2">
      <c r="A2751" s="234">
        <v>9791036310652</v>
      </c>
      <c r="B2751" s="200" t="s">
        <v>568</v>
      </c>
      <c r="C2751" s="203">
        <v>276</v>
      </c>
      <c r="D2751" s="204" t="s">
        <v>570</v>
      </c>
    </row>
    <row r="2752" spans="1:4" ht="15" x14ac:dyDescent="0.2">
      <c r="A2752" s="234">
        <v>9791036310669</v>
      </c>
      <c r="B2752" s="200" t="s">
        <v>568</v>
      </c>
      <c r="C2752" s="203">
        <v>1421</v>
      </c>
      <c r="D2752" s="204" t="s">
        <v>571</v>
      </c>
    </row>
    <row r="2753" spans="1:4" ht="15" x14ac:dyDescent="0.2">
      <c r="A2753" s="234">
        <v>9791036310676</v>
      </c>
      <c r="B2753" s="200" t="s">
        <v>568</v>
      </c>
      <c r="C2753" s="203">
        <v>1939</v>
      </c>
      <c r="D2753" s="204" t="s">
        <v>571</v>
      </c>
    </row>
    <row r="2754" spans="1:4" ht="15" x14ac:dyDescent="0.2">
      <c r="A2754" s="234">
        <v>9791036310683</v>
      </c>
      <c r="B2754" s="200" t="s">
        <v>568</v>
      </c>
      <c r="C2754" s="203">
        <v>0</v>
      </c>
      <c r="D2754" s="204" t="s">
        <v>2916</v>
      </c>
    </row>
    <row r="2755" spans="1:4" ht="15" x14ac:dyDescent="0.2">
      <c r="A2755" s="234">
        <v>9791036310690</v>
      </c>
      <c r="B2755" s="200" t="s">
        <v>568</v>
      </c>
      <c r="C2755" s="203">
        <v>162</v>
      </c>
      <c r="D2755" s="204" t="s">
        <v>570</v>
      </c>
    </row>
    <row r="2756" spans="1:4" ht="15" x14ac:dyDescent="0.2">
      <c r="A2756" s="234">
        <v>9791036310706</v>
      </c>
      <c r="B2756" s="200" t="s">
        <v>568</v>
      </c>
      <c r="C2756" s="203">
        <v>0</v>
      </c>
      <c r="D2756" s="204" t="s">
        <v>2916</v>
      </c>
    </row>
    <row r="2757" spans="1:4" ht="15" x14ac:dyDescent="0.2">
      <c r="A2757" s="234">
        <v>9791036310713</v>
      </c>
      <c r="B2757" s="200" t="s">
        <v>568</v>
      </c>
      <c r="C2757" s="203">
        <v>0</v>
      </c>
      <c r="D2757" s="204" t="s">
        <v>2915</v>
      </c>
    </row>
    <row r="2758" spans="1:4" ht="15" x14ac:dyDescent="0.2">
      <c r="A2758" s="234">
        <v>9791036310720</v>
      </c>
      <c r="B2758" s="200" t="s">
        <v>568</v>
      </c>
      <c r="C2758" s="203">
        <v>0</v>
      </c>
      <c r="D2758" s="204" t="s">
        <v>2916</v>
      </c>
    </row>
    <row r="2759" spans="1:4" ht="15" x14ac:dyDescent="0.2">
      <c r="A2759" s="234">
        <v>9791036310737</v>
      </c>
      <c r="B2759" s="200" t="s">
        <v>568</v>
      </c>
      <c r="C2759" s="203">
        <v>914</v>
      </c>
      <c r="D2759" s="204" t="s">
        <v>570</v>
      </c>
    </row>
    <row r="2760" spans="1:4" ht="15" x14ac:dyDescent="0.2">
      <c r="A2760" s="234">
        <v>9791036310744</v>
      </c>
      <c r="B2760" s="200" t="s">
        <v>568</v>
      </c>
      <c r="C2760" s="203">
        <v>848</v>
      </c>
      <c r="D2760" s="204" t="s">
        <v>570</v>
      </c>
    </row>
    <row r="2761" spans="1:4" ht="15" x14ac:dyDescent="0.2">
      <c r="A2761" s="234">
        <v>9791036310751</v>
      </c>
      <c r="B2761" s="200" t="s">
        <v>568</v>
      </c>
      <c r="C2761" s="203">
        <v>196</v>
      </c>
      <c r="D2761" s="204" t="s">
        <v>570</v>
      </c>
    </row>
    <row r="2762" spans="1:4" ht="15" x14ac:dyDescent="0.2">
      <c r="A2762" s="234">
        <v>3760262412566</v>
      </c>
      <c r="B2762" s="200" t="s">
        <v>568</v>
      </c>
      <c r="C2762" s="203">
        <v>0</v>
      </c>
      <c r="D2762" s="204" t="s">
        <v>2917</v>
      </c>
    </row>
    <row r="2763" spans="1:4" ht="15" x14ac:dyDescent="0.2">
      <c r="A2763" s="234">
        <v>9791036310768</v>
      </c>
      <c r="B2763" s="200" t="s">
        <v>568</v>
      </c>
      <c r="C2763" s="203">
        <v>486</v>
      </c>
      <c r="D2763" s="204" t="s">
        <v>570</v>
      </c>
    </row>
    <row r="2764" spans="1:4" ht="15" x14ac:dyDescent="0.2">
      <c r="A2764" s="234">
        <v>3760262412573</v>
      </c>
      <c r="B2764" s="200" t="s">
        <v>568</v>
      </c>
      <c r="C2764" s="203">
        <v>0</v>
      </c>
      <c r="D2764" s="204" t="s">
        <v>2917</v>
      </c>
    </row>
    <row r="2765" spans="1:4" ht="15" x14ac:dyDescent="0.2">
      <c r="A2765" s="234">
        <v>3760262412559</v>
      </c>
      <c r="B2765" s="200" t="s">
        <v>568</v>
      </c>
      <c r="C2765" s="203">
        <v>0</v>
      </c>
      <c r="D2765" s="204" t="s">
        <v>2917</v>
      </c>
    </row>
    <row r="2766" spans="1:4" ht="15" x14ac:dyDescent="0.2">
      <c r="A2766" s="234">
        <v>9791036310898</v>
      </c>
      <c r="B2766" s="200" t="s">
        <v>568</v>
      </c>
      <c r="C2766" s="203">
        <v>0</v>
      </c>
      <c r="D2766" s="204" t="s">
        <v>2915</v>
      </c>
    </row>
    <row r="2767" spans="1:4" ht="15" x14ac:dyDescent="0.2">
      <c r="A2767" s="234">
        <v>9791036310904</v>
      </c>
      <c r="B2767" s="200" t="s">
        <v>568</v>
      </c>
      <c r="C2767" s="203">
        <v>170</v>
      </c>
      <c r="D2767" s="204" t="s">
        <v>570</v>
      </c>
    </row>
    <row r="2768" spans="1:4" ht="15" x14ac:dyDescent="0.2">
      <c r="A2768" s="234">
        <v>9791036310911</v>
      </c>
      <c r="B2768" s="200" t="s">
        <v>568</v>
      </c>
      <c r="C2768" s="203">
        <v>0</v>
      </c>
      <c r="D2768" s="204" t="s">
        <v>2916</v>
      </c>
    </row>
    <row r="2769" spans="1:4" ht="15" x14ac:dyDescent="0.2">
      <c r="A2769" s="234">
        <v>9791036310928</v>
      </c>
      <c r="B2769" s="200" t="s">
        <v>568</v>
      </c>
      <c r="C2769" s="203">
        <v>0</v>
      </c>
      <c r="D2769" s="204" t="s">
        <v>2916</v>
      </c>
    </row>
    <row r="2770" spans="1:4" ht="15" x14ac:dyDescent="0.2">
      <c r="A2770" s="234">
        <v>9791036310935</v>
      </c>
      <c r="B2770" s="200" t="s">
        <v>568</v>
      </c>
      <c r="C2770" s="203">
        <v>115</v>
      </c>
      <c r="D2770" s="204" t="s">
        <v>570</v>
      </c>
    </row>
    <row r="2771" spans="1:4" ht="15" x14ac:dyDescent="0.2">
      <c r="A2771" s="234">
        <v>9791036349812</v>
      </c>
      <c r="B2771" s="200" t="s">
        <v>568</v>
      </c>
      <c r="C2771" s="203">
        <v>0</v>
      </c>
      <c r="D2771" s="204" t="s">
        <v>2917</v>
      </c>
    </row>
    <row r="2772" spans="1:4" ht="15" x14ac:dyDescent="0.2">
      <c r="A2772" s="234">
        <v>9791036349843</v>
      </c>
      <c r="B2772" s="200" t="s">
        <v>568</v>
      </c>
      <c r="C2772" s="203">
        <v>1942</v>
      </c>
      <c r="D2772" s="204" t="s">
        <v>571</v>
      </c>
    </row>
    <row r="2773" spans="1:4" ht="15" x14ac:dyDescent="0.2">
      <c r="A2773" s="234">
        <v>9791036349874</v>
      </c>
      <c r="B2773" s="200" t="s">
        <v>568</v>
      </c>
      <c r="C2773" s="203">
        <v>1102</v>
      </c>
      <c r="D2773" s="204" t="s">
        <v>571</v>
      </c>
    </row>
    <row r="2774" spans="1:4" ht="15" x14ac:dyDescent="0.2">
      <c r="A2774" s="234">
        <v>9791036349911</v>
      </c>
      <c r="B2774" s="200" t="s">
        <v>568</v>
      </c>
      <c r="C2774" s="203">
        <v>1349</v>
      </c>
      <c r="D2774" s="204" t="s">
        <v>571</v>
      </c>
    </row>
    <row r="2775" spans="1:4" ht="15" x14ac:dyDescent="0.2">
      <c r="A2775" s="234">
        <v>9782227500839</v>
      </c>
      <c r="B2775" s="200" t="s">
        <v>568</v>
      </c>
      <c r="C2775" s="203">
        <v>1116</v>
      </c>
      <c r="D2775" s="204" t="s">
        <v>571</v>
      </c>
    </row>
    <row r="2776" spans="1:4" ht="15" x14ac:dyDescent="0.2">
      <c r="A2776" s="234">
        <v>9791027611072</v>
      </c>
      <c r="B2776" s="200" t="s">
        <v>568</v>
      </c>
      <c r="C2776" s="203">
        <v>0</v>
      </c>
      <c r="D2776" s="204" t="s">
        <v>2915</v>
      </c>
    </row>
    <row r="2777" spans="1:4" ht="15" x14ac:dyDescent="0.2">
      <c r="A2777" s="234">
        <v>9791027611089</v>
      </c>
      <c r="B2777" s="200" t="s">
        <v>568</v>
      </c>
      <c r="C2777" s="203">
        <v>3189</v>
      </c>
      <c r="D2777" s="204" t="s">
        <v>2919</v>
      </c>
    </row>
    <row r="2778" spans="1:4" ht="15" x14ac:dyDescent="0.2">
      <c r="A2778" s="234">
        <v>9791036349805</v>
      </c>
      <c r="B2778" s="200" t="s">
        <v>568</v>
      </c>
      <c r="C2778" s="203">
        <v>0</v>
      </c>
      <c r="D2778" s="204" t="s">
        <v>2917</v>
      </c>
    </row>
    <row r="2779" spans="1:4" ht="15" x14ac:dyDescent="0.2">
      <c r="A2779" s="234">
        <v>9791036349829</v>
      </c>
      <c r="B2779" s="200" t="s">
        <v>568</v>
      </c>
      <c r="C2779" s="203">
        <v>0</v>
      </c>
      <c r="D2779" s="204" t="s">
        <v>2917</v>
      </c>
    </row>
    <row r="2780" spans="1:4" ht="15" x14ac:dyDescent="0.2">
      <c r="A2780" s="234">
        <v>9791036349836</v>
      </c>
      <c r="B2780" s="200" t="s">
        <v>568</v>
      </c>
      <c r="C2780" s="203">
        <v>0</v>
      </c>
      <c r="D2780" s="204" t="s">
        <v>2917</v>
      </c>
    </row>
    <row r="2781" spans="1:4" ht="15" x14ac:dyDescent="0.2">
      <c r="A2781" s="234">
        <v>9791036349850</v>
      </c>
      <c r="B2781" s="200" t="s">
        <v>568</v>
      </c>
      <c r="C2781" s="203">
        <v>1460</v>
      </c>
      <c r="D2781" s="204" t="s">
        <v>571</v>
      </c>
    </row>
    <row r="2782" spans="1:4" ht="15" x14ac:dyDescent="0.2">
      <c r="A2782" s="234">
        <v>9791036349867</v>
      </c>
      <c r="B2782" s="200" t="s">
        <v>568</v>
      </c>
      <c r="C2782" s="203">
        <v>1962</v>
      </c>
      <c r="D2782" s="204" t="s">
        <v>571</v>
      </c>
    </row>
    <row r="2783" spans="1:4" ht="15" x14ac:dyDescent="0.2">
      <c r="A2783" s="234">
        <v>9791036349881</v>
      </c>
      <c r="B2783" s="200" t="s">
        <v>568</v>
      </c>
      <c r="C2783" s="203">
        <v>0</v>
      </c>
      <c r="D2783" s="204" t="s">
        <v>2915</v>
      </c>
    </row>
    <row r="2784" spans="1:4" ht="15" x14ac:dyDescent="0.2">
      <c r="A2784" s="234">
        <v>9782227501423</v>
      </c>
      <c r="B2784" s="200" t="s">
        <v>568</v>
      </c>
      <c r="C2784" s="203">
        <v>0</v>
      </c>
      <c r="D2784" s="204" t="s">
        <v>2917</v>
      </c>
    </row>
    <row r="2785" spans="1:4" ht="15" x14ac:dyDescent="0.2">
      <c r="A2785" s="234">
        <v>9791029615030</v>
      </c>
      <c r="B2785" s="200" t="s">
        <v>568</v>
      </c>
      <c r="C2785" s="203">
        <v>1120</v>
      </c>
      <c r="D2785" s="204" t="s">
        <v>571</v>
      </c>
    </row>
    <row r="2786" spans="1:4" ht="15" x14ac:dyDescent="0.2">
      <c r="A2786" s="234">
        <v>9791036310973</v>
      </c>
      <c r="B2786" s="200" t="s">
        <v>568</v>
      </c>
      <c r="C2786" s="203">
        <v>545</v>
      </c>
      <c r="D2786" s="204" t="s">
        <v>570</v>
      </c>
    </row>
    <row r="2787" spans="1:4" ht="15" x14ac:dyDescent="0.2">
      <c r="A2787" s="234">
        <v>9791036310980</v>
      </c>
      <c r="B2787" s="200" t="s">
        <v>568</v>
      </c>
      <c r="C2787" s="203">
        <v>0</v>
      </c>
      <c r="D2787" s="204" t="s">
        <v>2916</v>
      </c>
    </row>
    <row r="2788" spans="1:4" ht="15" x14ac:dyDescent="0.2">
      <c r="A2788" s="234">
        <v>9791036310997</v>
      </c>
      <c r="B2788" s="200" t="s">
        <v>568</v>
      </c>
      <c r="C2788" s="203">
        <v>2029</v>
      </c>
      <c r="D2788" s="204" t="s">
        <v>571</v>
      </c>
    </row>
    <row r="2789" spans="1:4" ht="15" x14ac:dyDescent="0.2">
      <c r="A2789" s="234">
        <v>9791036311000</v>
      </c>
      <c r="B2789" s="200" t="s">
        <v>568</v>
      </c>
      <c r="C2789" s="203">
        <v>78</v>
      </c>
      <c r="D2789" s="204" t="s">
        <v>569</v>
      </c>
    </row>
    <row r="2790" spans="1:4" ht="15" x14ac:dyDescent="0.2">
      <c r="A2790" s="234">
        <v>9791036311024</v>
      </c>
      <c r="B2790" s="200" t="s">
        <v>568</v>
      </c>
      <c r="C2790" s="203">
        <v>741</v>
      </c>
      <c r="D2790" s="204" t="s">
        <v>570</v>
      </c>
    </row>
    <row r="2791" spans="1:4" ht="15" x14ac:dyDescent="0.2">
      <c r="A2791" s="234">
        <v>9791036311031</v>
      </c>
      <c r="B2791" s="200" t="s">
        <v>568</v>
      </c>
      <c r="C2791" s="203">
        <v>265</v>
      </c>
      <c r="D2791" s="204" t="s">
        <v>570</v>
      </c>
    </row>
    <row r="2792" spans="1:4" ht="15" x14ac:dyDescent="0.2">
      <c r="A2792" s="234">
        <v>9791036311048</v>
      </c>
      <c r="B2792" s="200" t="s">
        <v>568</v>
      </c>
      <c r="C2792" s="203">
        <v>498</v>
      </c>
      <c r="D2792" s="204" t="s">
        <v>570</v>
      </c>
    </row>
    <row r="2793" spans="1:4" ht="15" x14ac:dyDescent="0.2">
      <c r="A2793" s="234">
        <v>9791027607334</v>
      </c>
      <c r="B2793" s="200" t="s">
        <v>568</v>
      </c>
      <c r="C2793" s="203">
        <v>0</v>
      </c>
      <c r="D2793" s="204" t="s">
        <v>2915</v>
      </c>
    </row>
    <row r="2794" spans="1:4" ht="15" x14ac:dyDescent="0.2">
      <c r="A2794" s="234">
        <v>9791027607365</v>
      </c>
      <c r="B2794" s="200" t="s">
        <v>568</v>
      </c>
      <c r="C2794" s="203">
        <v>0</v>
      </c>
      <c r="D2794" s="204" t="s">
        <v>2916</v>
      </c>
    </row>
    <row r="2795" spans="1:4" ht="15" x14ac:dyDescent="0.2">
      <c r="A2795" s="234">
        <v>9791027607372</v>
      </c>
      <c r="B2795" s="200" t="s">
        <v>568</v>
      </c>
      <c r="C2795" s="203">
        <v>0</v>
      </c>
      <c r="D2795" s="204" t="s">
        <v>2916</v>
      </c>
    </row>
    <row r="2796" spans="1:4" ht="15" x14ac:dyDescent="0.2">
      <c r="A2796" s="234">
        <v>9791027607396</v>
      </c>
      <c r="B2796" s="200" t="s">
        <v>568</v>
      </c>
      <c r="C2796" s="203">
        <v>48</v>
      </c>
      <c r="D2796" s="204" t="s">
        <v>569</v>
      </c>
    </row>
    <row r="2797" spans="1:4" ht="15" x14ac:dyDescent="0.2">
      <c r="A2797" s="234">
        <v>9791036368318</v>
      </c>
      <c r="B2797" s="200" t="s">
        <v>568</v>
      </c>
      <c r="C2797" s="203">
        <v>0</v>
      </c>
      <c r="D2797" s="204" t="s">
        <v>2917</v>
      </c>
    </row>
    <row r="2798" spans="1:4" ht="15" x14ac:dyDescent="0.2">
      <c r="A2798" s="234">
        <v>9791036368325</v>
      </c>
      <c r="B2798" s="200" t="s">
        <v>568</v>
      </c>
      <c r="C2798" s="203">
        <v>1049</v>
      </c>
      <c r="D2798" s="204" t="s">
        <v>571</v>
      </c>
    </row>
    <row r="2799" spans="1:4" ht="15" x14ac:dyDescent="0.2">
      <c r="A2799" s="234">
        <v>9791036368332</v>
      </c>
      <c r="B2799" s="200" t="s">
        <v>568</v>
      </c>
      <c r="C2799" s="203">
        <v>1396</v>
      </c>
      <c r="D2799" s="204" t="s">
        <v>571</v>
      </c>
    </row>
    <row r="2800" spans="1:4" ht="15" x14ac:dyDescent="0.2">
      <c r="A2800" s="234">
        <v>9791036368349</v>
      </c>
      <c r="B2800" s="200" t="s">
        <v>568</v>
      </c>
      <c r="C2800" s="203">
        <v>2228</v>
      </c>
      <c r="D2800" s="204" t="s">
        <v>571</v>
      </c>
    </row>
    <row r="2801" spans="1:4" ht="15" x14ac:dyDescent="0.2">
      <c r="A2801" s="234">
        <v>9782227502031</v>
      </c>
      <c r="B2801" s="200" t="s">
        <v>568</v>
      </c>
      <c r="C2801" s="203">
        <v>0</v>
      </c>
      <c r="D2801" s="204" t="s">
        <v>2917</v>
      </c>
    </row>
    <row r="2802" spans="1:4" ht="15" x14ac:dyDescent="0.2">
      <c r="A2802" s="234">
        <v>9791036368288</v>
      </c>
      <c r="B2802" s="200" t="s">
        <v>568</v>
      </c>
      <c r="C2802" s="203">
        <v>0</v>
      </c>
      <c r="D2802" s="204" t="s">
        <v>2917</v>
      </c>
    </row>
    <row r="2803" spans="1:4" ht="15" x14ac:dyDescent="0.2">
      <c r="A2803" s="234">
        <v>9791036368295</v>
      </c>
      <c r="B2803" s="200" t="s">
        <v>568</v>
      </c>
      <c r="C2803" s="203">
        <v>0</v>
      </c>
      <c r="D2803" s="204" t="s">
        <v>2917</v>
      </c>
    </row>
    <row r="2804" spans="1:4" ht="15" x14ac:dyDescent="0.2">
      <c r="A2804" s="234">
        <v>9782227502017</v>
      </c>
      <c r="B2804" s="200" t="s">
        <v>568</v>
      </c>
      <c r="C2804" s="203">
        <v>0</v>
      </c>
      <c r="D2804" s="204" t="s">
        <v>2917</v>
      </c>
    </row>
    <row r="2805" spans="1:4" ht="15" x14ac:dyDescent="0.2">
      <c r="A2805" s="234">
        <v>9782227502024</v>
      </c>
      <c r="B2805" s="200" t="s">
        <v>568</v>
      </c>
      <c r="C2805" s="203">
        <v>0</v>
      </c>
      <c r="D2805" s="204" t="s">
        <v>2917</v>
      </c>
    </row>
    <row r="2806" spans="1:4" ht="15" x14ac:dyDescent="0.2">
      <c r="A2806" s="234">
        <v>9782227502048</v>
      </c>
      <c r="B2806" s="200" t="s">
        <v>568</v>
      </c>
      <c r="C2806" s="203">
        <v>0</v>
      </c>
      <c r="D2806" s="204" t="s">
        <v>2917</v>
      </c>
    </row>
    <row r="2807" spans="1:4" ht="15" x14ac:dyDescent="0.2">
      <c r="A2807" s="234">
        <v>9791036368264</v>
      </c>
      <c r="B2807" s="200" t="s">
        <v>568</v>
      </c>
      <c r="C2807" s="203">
        <v>0</v>
      </c>
      <c r="D2807" s="204" t="s">
        <v>2917</v>
      </c>
    </row>
    <row r="2808" spans="1:4" ht="15" x14ac:dyDescent="0.2">
      <c r="A2808" s="234">
        <v>9791036368271</v>
      </c>
      <c r="B2808" s="200" t="s">
        <v>568</v>
      </c>
      <c r="C2808" s="203">
        <v>0</v>
      </c>
      <c r="D2808" s="204" t="s">
        <v>2917</v>
      </c>
    </row>
    <row r="2809" spans="1:4" ht="15" x14ac:dyDescent="0.2">
      <c r="A2809" s="234">
        <v>9791036368301</v>
      </c>
      <c r="B2809" s="200" t="s">
        <v>568</v>
      </c>
      <c r="C2809" s="203">
        <v>0</v>
      </c>
      <c r="D2809" s="204" t="s">
        <v>2917</v>
      </c>
    </row>
    <row r="2810" spans="1:4" ht="15" x14ac:dyDescent="0.2">
      <c r="A2810" s="234">
        <v>9782857335832</v>
      </c>
      <c r="B2810" s="200" t="s">
        <v>568</v>
      </c>
      <c r="C2810" s="203">
        <v>486</v>
      </c>
      <c r="D2810" s="204" t="s">
        <v>570</v>
      </c>
    </row>
    <row r="2811" spans="1:4" ht="15" x14ac:dyDescent="0.2">
      <c r="A2811" s="234">
        <v>9782857335849</v>
      </c>
      <c r="B2811" s="200" t="s">
        <v>568</v>
      </c>
      <c r="C2811" s="203">
        <v>1392</v>
      </c>
      <c r="D2811" s="204" t="s">
        <v>571</v>
      </c>
    </row>
    <row r="2812" spans="1:4" ht="15" x14ac:dyDescent="0.2">
      <c r="A2812" s="234">
        <v>9782857335856</v>
      </c>
      <c r="B2812" s="200" t="s">
        <v>568</v>
      </c>
      <c r="C2812" s="203">
        <v>713</v>
      </c>
      <c r="D2812" s="204" t="s">
        <v>570</v>
      </c>
    </row>
    <row r="2813" spans="1:4" ht="15" x14ac:dyDescent="0.2">
      <c r="A2813" s="234">
        <v>9782857335863</v>
      </c>
      <c r="B2813" s="200" t="s">
        <v>568</v>
      </c>
      <c r="C2813" s="203">
        <v>2320</v>
      </c>
      <c r="D2813" s="204" t="s">
        <v>571</v>
      </c>
    </row>
    <row r="2814" spans="1:4" ht="15" x14ac:dyDescent="0.2">
      <c r="A2814" s="234">
        <v>9791036359859</v>
      </c>
      <c r="B2814" s="200" t="s">
        <v>568</v>
      </c>
      <c r="C2814" s="203">
        <v>1436</v>
      </c>
      <c r="D2814" s="204" t="s">
        <v>571</v>
      </c>
    </row>
    <row r="2815" spans="1:4" ht="15" x14ac:dyDescent="0.2">
      <c r="A2815" s="234">
        <v>9791036359866</v>
      </c>
      <c r="B2815" s="200" t="s">
        <v>568</v>
      </c>
      <c r="C2815" s="203">
        <v>0</v>
      </c>
      <c r="D2815" s="204" t="s">
        <v>2917</v>
      </c>
    </row>
    <row r="2816" spans="1:4" ht="15" x14ac:dyDescent="0.2">
      <c r="A2816" s="234">
        <v>9791036359873</v>
      </c>
      <c r="B2816" s="200" t="s">
        <v>568</v>
      </c>
      <c r="C2816" s="203">
        <v>0</v>
      </c>
      <c r="D2816" s="204" t="s">
        <v>2917</v>
      </c>
    </row>
    <row r="2817" spans="1:4" ht="15" x14ac:dyDescent="0.2">
      <c r="A2817" s="234">
        <v>9791036359880</v>
      </c>
      <c r="B2817" s="200" t="s">
        <v>568</v>
      </c>
      <c r="C2817" s="203">
        <v>793</v>
      </c>
      <c r="D2817" s="204" t="s">
        <v>570</v>
      </c>
    </row>
    <row r="2818" spans="1:4" ht="15" x14ac:dyDescent="0.2">
      <c r="A2818" s="234">
        <v>9791036359897</v>
      </c>
      <c r="B2818" s="200" t="s">
        <v>568</v>
      </c>
      <c r="C2818" s="203">
        <v>2826</v>
      </c>
      <c r="D2818" s="204" t="s">
        <v>571</v>
      </c>
    </row>
    <row r="2819" spans="1:4" ht="15" x14ac:dyDescent="0.2">
      <c r="A2819" s="234">
        <v>9791036359903</v>
      </c>
      <c r="B2819" s="200" t="s">
        <v>568</v>
      </c>
      <c r="C2819" s="203">
        <v>1890</v>
      </c>
      <c r="D2819" s="204" t="s">
        <v>571</v>
      </c>
    </row>
    <row r="2820" spans="1:4" ht="15" x14ac:dyDescent="0.2">
      <c r="A2820" s="234">
        <v>9791027611966</v>
      </c>
      <c r="B2820" s="200" t="s">
        <v>568</v>
      </c>
      <c r="C2820" s="203">
        <v>2642</v>
      </c>
      <c r="D2820" s="204" t="s">
        <v>571</v>
      </c>
    </row>
    <row r="2821" spans="1:4" ht="15" x14ac:dyDescent="0.2">
      <c r="A2821" s="234">
        <v>9791027611980</v>
      </c>
      <c r="B2821" s="200" t="s">
        <v>568</v>
      </c>
      <c r="C2821" s="203">
        <v>0</v>
      </c>
      <c r="D2821" s="204" t="s">
        <v>2917</v>
      </c>
    </row>
    <row r="2822" spans="1:4" ht="15" x14ac:dyDescent="0.2">
      <c r="A2822" s="234">
        <v>9791027611997</v>
      </c>
      <c r="B2822" s="200" t="s">
        <v>568</v>
      </c>
      <c r="C2822" s="203">
        <v>1564</v>
      </c>
      <c r="D2822" s="204" t="s">
        <v>571</v>
      </c>
    </row>
    <row r="2823" spans="1:4" ht="15" x14ac:dyDescent="0.2">
      <c r="A2823" s="234">
        <v>9782857336327</v>
      </c>
      <c r="B2823" s="200" t="s">
        <v>568</v>
      </c>
      <c r="C2823" s="203">
        <v>1606</v>
      </c>
      <c r="D2823" s="204" t="s">
        <v>571</v>
      </c>
    </row>
    <row r="2824" spans="1:4" ht="15" x14ac:dyDescent="0.2">
      <c r="A2824" s="234">
        <v>9791036368257</v>
      </c>
      <c r="B2824" s="200" t="s">
        <v>568</v>
      </c>
      <c r="C2824" s="203">
        <v>2713</v>
      </c>
      <c r="D2824" s="204" t="s">
        <v>571</v>
      </c>
    </row>
    <row r="2825" spans="1:4" ht="15" x14ac:dyDescent="0.2">
      <c r="A2825" s="234">
        <v>9791036368714</v>
      </c>
      <c r="B2825" s="200" t="s">
        <v>568</v>
      </c>
      <c r="C2825" s="203">
        <v>0</v>
      </c>
      <c r="D2825" s="204" t="s">
        <v>2917</v>
      </c>
    </row>
    <row r="2826" spans="1:4" ht="15" x14ac:dyDescent="0.2">
      <c r="A2826" s="234">
        <v>9791036368721</v>
      </c>
      <c r="B2826" s="200" t="s">
        <v>568</v>
      </c>
      <c r="C2826" s="203">
        <v>0</v>
      </c>
      <c r="D2826" s="204" t="s">
        <v>2917</v>
      </c>
    </row>
    <row r="2827" spans="1:4" ht="15" x14ac:dyDescent="0.2">
      <c r="A2827" s="234">
        <v>9791036368738</v>
      </c>
      <c r="B2827" s="200" t="s">
        <v>568</v>
      </c>
      <c r="C2827" s="203">
        <v>0</v>
      </c>
      <c r="D2827" s="204" t="s">
        <v>2917</v>
      </c>
    </row>
    <row r="2828" spans="1:4" ht="15" x14ac:dyDescent="0.2">
      <c r="A2828" s="234">
        <v>9791036368745</v>
      </c>
      <c r="B2828" s="200" t="s">
        <v>568</v>
      </c>
      <c r="C2828" s="203">
        <v>0</v>
      </c>
      <c r="D2828" s="204" t="s">
        <v>2917</v>
      </c>
    </row>
    <row r="2829" spans="1:4" ht="15" x14ac:dyDescent="0.2">
      <c r="A2829" s="234">
        <v>9791036349966</v>
      </c>
      <c r="B2829" s="200" t="s">
        <v>568</v>
      </c>
      <c r="C2829" s="203">
        <v>5021</v>
      </c>
      <c r="D2829" s="204" t="s">
        <v>571</v>
      </c>
    </row>
    <row r="2830" spans="1:4" ht="15" x14ac:dyDescent="0.2">
      <c r="A2830" s="234">
        <v>9791036349973</v>
      </c>
      <c r="B2830" s="200" t="s">
        <v>568</v>
      </c>
      <c r="C2830" s="203">
        <v>332</v>
      </c>
      <c r="D2830" s="204" t="s">
        <v>570</v>
      </c>
    </row>
    <row r="2831" spans="1:4" ht="15" x14ac:dyDescent="0.2">
      <c r="A2831" s="234">
        <v>9791027611096</v>
      </c>
      <c r="B2831" s="200" t="s">
        <v>568</v>
      </c>
      <c r="C2831" s="203">
        <v>0</v>
      </c>
      <c r="D2831" s="204" t="s">
        <v>2916</v>
      </c>
    </row>
    <row r="2832" spans="1:4" ht="15" x14ac:dyDescent="0.2">
      <c r="A2832" s="234">
        <v>9791036319907</v>
      </c>
      <c r="B2832" s="200" t="s">
        <v>568</v>
      </c>
      <c r="C2832" s="203">
        <v>0</v>
      </c>
      <c r="D2832" s="204" t="s">
        <v>2916</v>
      </c>
    </row>
    <row r="2833" spans="1:4" ht="15" x14ac:dyDescent="0.2">
      <c r="A2833" s="234">
        <v>9791036319914</v>
      </c>
      <c r="B2833" s="200" t="s">
        <v>568</v>
      </c>
      <c r="C2833" s="203">
        <v>506</v>
      </c>
      <c r="D2833" s="204" t="s">
        <v>570</v>
      </c>
    </row>
    <row r="2834" spans="1:4" ht="15" x14ac:dyDescent="0.2">
      <c r="A2834" s="234">
        <v>9791036319976</v>
      </c>
      <c r="B2834" s="200" t="s">
        <v>568</v>
      </c>
      <c r="C2834" s="203">
        <v>0</v>
      </c>
      <c r="D2834" s="204" t="s">
        <v>2916</v>
      </c>
    </row>
    <row r="2835" spans="1:4" ht="15" x14ac:dyDescent="0.2">
      <c r="A2835" s="234">
        <v>9791036319921</v>
      </c>
      <c r="B2835" s="200" t="s">
        <v>568</v>
      </c>
      <c r="C2835" s="203">
        <v>854</v>
      </c>
      <c r="D2835" s="204" t="s">
        <v>570</v>
      </c>
    </row>
    <row r="2836" spans="1:4" ht="15" x14ac:dyDescent="0.2">
      <c r="A2836" s="234">
        <v>9782227494961</v>
      </c>
      <c r="B2836" s="200" t="s">
        <v>568</v>
      </c>
      <c r="C2836" s="203">
        <v>239</v>
      </c>
      <c r="D2836" s="204" t="s">
        <v>570</v>
      </c>
    </row>
    <row r="2837" spans="1:4" ht="15" x14ac:dyDescent="0.2">
      <c r="A2837" s="234">
        <v>9782227494978</v>
      </c>
      <c r="B2837" s="200" t="s">
        <v>568</v>
      </c>
      <c r="C2837" s="203">
        <v>0</v>
      </c>
      <c r="D2837" s="204" t="s">
        <v>2916</v>
      </c>
    </row>
    <row r="2838" spans="1:4" ht="15" x14ac:dyDescent="0.2">
      <c r="A2838" s="234">
        <v>9791027606054</v>
      </c>
      <c r="B2838" s="200" t="s">
        <v>568</v>
      </c>
      <c r="C2838" s="203">
        <v>3343</v>
      </c>
      <c r="D2838" s="204" t="s">
        <v>571</v>
      </c>
    </row>
    <row r="2839" spans="1:4" ht="15" x14ac:dyDescent="0.2">
      <c r="A2839" s="234">
        <v>9791036319969</v>
      </c>
      <c r="B2839" s="200" t="s">
        <v>568</v>
      </c>
      <c r="C2839" s="203">
        <v>0</v>
      </c>
      <c r="D2839" s="204" t="s">
        <v>2916</v>
      </c>
    </row>
    <row r="2840" spans="1:4" ht="15" x14ac:dyDescent="0.2">
      <c r="A2840" s="234">
        <v>9791036350009</v>
      </c>
      <c r="B2840" s="200" t="s">
        <v>568</v>
      </c>
      <c r="C2840" s="203">
        <v>7268</v>
      </c>
      <c r="D2840" s="204" t="s">
        <v>571</v>
      </c>
    </row>
    <row r="2841" spans="1:4" ht="15" x14ac:dyDescent="0.2">
      <c r="A2841" s="234">
        <v>9782227500846</v>
      </c>
      <c r="B2841" s="200" t="s">
        <v>568</v>
      </c>
      <c r="C2841" s="203">
        <v>523</v>
      </c>
      <c r="D2841" s="204" t="s">
        <v>570</v>
      </c>
    </row>
    <row r="2842" spans="1:4" ht="15" x14ac:dyDescent="0.2">
      <c r="A2842" s="234">
        <v>9791036349980</v>
      </c>
      <c r="B2842" s="200" t="s">
        <v>568</v>
      </c>
      <c r="C2842" s="203">
        <v>7893</v>
      </c>
      <c r="D2842" s="204" t="s">
        <v>571</v>
      </c>
    </row>
    <row r="2843" spans="1:4" ht="15" x14ac:dyDescent="0.2">
      <c r="A2843" s="234">
        <v>9791036349997</v>
      </c>
      <c r="B2843" s="200" t="s">
        <v>568</v>
      </c>
      <c r="C2843" s="203">
        <v>0</v>
      </c>
      <c r="D2843" s="204" t="s">
        <v>2917</v>
      </c>
    </row>
    <row r="2844" spans="1:4" ht="15" x14ac:dyDescent="0.2">
      <c r="A2844" s="234">
        <v>9791036350016</v>
      </c>
      <c r="B2844" s="200" t="s">
        <v>568</v>
      </c>
      <c r="C2844" s="203">
        <v>3122</v>
      </c>
      <c r="D2844" s="204" t="s">
        <v>571</v>
      </c>
    </row>
    <row r="2845" spans="1:4" ht="15" x14ac:dyDescent="0.2">
      <c r="A2845" s="234">
        <v>9791036304279</v>
      </c>
      <c r="B2845" s="200" t="s">
        <v>568</v>
      </c>
      <c r="C2845" s="203">
        <v>1011</v>
      </c>
      <c r="D2845" s="204" t="s">
        <v>571</v>
      </c>
    </row>
    <row r="2846" spans="1:4" ht="15" x14ac:dyDescent="0.2">
      <c r="A2846" s="234">
        <v>9791036304316</v>
      </c>
      <c r="B2846" s="200" t="s">
        <v>568</v>
      </c>
      <c r="C2846" s="203">
        <v>1285</v>
      </c>
      <c r="D2846" s="204" t="s">
        <v>571</v>
      </c>
    </row>
    <row r="2847" spans="1:4" ht="15" x14ac:dyDescent="0.2">
      <c r="A2847" s="234">
        <v>9791036304323</v>
      </c>
      <c r="B2847" s="200" t="s">
        <v>568</v>
      </c>
      <c r="C2847" s="203">
        <v>163</v>
      </c>
      <c r="D2847" s="204" t="s">
        <v>570</v>
      </c>
    </row>
    <row r="2848" spans="1:4" ht="15" x14ac:dyDescent="0.2">
      <c r="A2848" s="234">
        <v>9791036304330</v>
      </c>
      <c r="B2848" s="200" t="s">
        <v>568</v>
      </c>
      <c r="C2848" s="203">
        <v>2097</v>
      </c>
      <c r="D2848" s="204" t="s">
        <v>571</v>
      </c>
    </row>
    <row r="2849" spans="1:4" ht="15" x14ac:dyDescent="0.2">
      <c r="A2849" s="234">
        <v>9782227500822</v>
      </c>
      <c r="B2849" s="200" t="s">
        <v>568</v>
      </c>
      <c r="C2849" s="203">
        <v>4781</v>
      </c>
      <c r="D2849" s="204" t="s">
        <v>571</v>
      </c>
    </row>
    <row r="2850" spans="1:4" ht="15" x14ac:dyDescent="0.2">
      <c r="A2850" s="234">
        <v>9791036304354</v>
      </c>
      <c r="B2850" s="200" t="s">
        <v>568</v>
      </c>
      <c r="C2850" s="203">
        <v>225</v>
      </c>
      <c r="D2850" s="204" t="s">
        <v>570</v>
      </c>
    </row>
    <row r="2851" spans="1:4" ht="15" x14ac:dyDescent="0.2">
      <c r="A2851" s="234">
        <v>9791036304385</v>
      </c>
      <c r="B2851" s="200" t="s">
        <v>568</v>
      </c>
      <c r="C2851" s="203">
        <v>905</v>
      </c>
      <c r="D2851" s="204" t="s">
        <v>570</v>
      </c>
    </row>
    <row r="2852" spans="1:4" ht="15" x14ac:dyDescent="0.2">
      <c r="A2852" s="234">
        <v>9791036304408</v>
      </c>
      <c r="B2852" s="200" t="s">
        <v>568</v>
      </c>
      <c r="C2852" s="203">
        <v>1314</v>
      </c>
      <c r="D2852" s="204" t="s">
        <v>571</v>
      </c>
    </row>
    <row r="2853" spans="1:4" ht="15" x14ac:dyDescent="0.2">
      <c r="A2853" s="234">
        <v>9791036304415</v>
      </c>
      <c r="B2853" s="200" t="s">
        <v>568</v>
      </c>
      <c r="C2853" s="203">
        <v>0</v>
      </c>
      <c r="D2853" s="204" t="s">
        <v>2915</v>
      </c>
    </row>
    <row r="2854" spans="1:4" ht="15" x14ac:dyDescent="0.2">
      <c r="A2854" s="234">
        <v>9791036304422</v>
      </c>
      <c r="B2854" s="200" t="s">
        <v>568</v>
      </c>
      <c r="C2854" s="203">
        <v>4888</v>
      </c>
      <c r="D2854" s="204" t="s">
        <v>571</v>
      </c>
    </row>
    <row r="2855" spans="1:4" ht="15" x14ac:dyDescent="0.2">
      <c r="A2855" s="234">
        <v>9791036304439</v>
      </c>
      <c r="B2855" s="200" t="s">
        <v>568</v>
      </c>
      <c r="C2855" s="203">
        <v>3269</v>
      </c>
      <c r="D2855" s="204" t="s">
        <v>571</v>
      </c>
    </row>
    <row r="2856" spans="1:4" ht="15" x14ac:dyDescent="0.2">
      <c r="A2856" s="234">
        <v>9791036304453</v>
      </c>
      <c r="B2856" s="200" t="s">
        <v>568</v>
      </c>
      <c r="C2856" s="203">
        <v>0</v>
      </c>
      <c r="D2856" s="204" t="s">
        <v>2916</v>
      </c>
    </row>
    <row r="2857" spans="1:4" ht="15" x14ac:dyDescent="0.2">
      <c r="A2857" s="234">
        <v>9791036304460</v>
      </c>
      <c r="B2857" s="200" t="s">
        <v>568</v>
      </c>
      <c r="C2857" s="203">
        <v>3069</v>
      </c>
      <c r="D2857" s="204" t="s">
        <v>571</v>
      </c>
    </row>
    <row r="2858" spans="1:4" ht="15" x14ac:dyDescent="0.2">
      <c r="A2858" s="234">
        <v>9791036304286</v>
      </c>
      <c r="B2858" s="200" t="s">
        <v>568</v>
      </c>
      <c r="C2858" s="203">
        <v>1726</v>
      </c>
      <c r="D2858" s="204" t="s">
        <v>571</v>
      </c>
    </row>
    <row r="2859" spans="1:4" ht="15" x14ac:dyDescent="0.2">
      <c r="A2859" s="234">
        <v>9791036304392</v>
      </c>
      <c r="B2859" s="200" t="s">
        <v>568</v>
      </c>
      <c r="C2859" s="203">
        <v>648</v>
      </c>
      <c r="D2859" s="204" t="s">
        <v>570</v>
      </c>
    </row>
    <row r="2860" spans="1:4" ht="15" x14ac:dyDescent="0.2">
      <c r="A2860" s="234">
        <v>9791036304446</v>
      </c>
      <c r="B2860" s="200" t="s">
        <v>568</v>
      </c>
      <c r="C2860" s="203">
        <v>374</v>
      </c>
      <c r="D2860" s="204" t="s">
        <v>570</v>
      </c>
    </row>
    <row r="2861" spans="1:4" ht="15" x14ac:dyDescent="0.2">
      <c r="A2861" s="234">
        <v>9791036304477</v>
      </c>
      <c r="B2861" s="200" t="s">
        <v>568</v>
      </c>
      <c r="C2861" s="203">
        <v>1552</v>
      </c>
      <c r="D2861" s="204" t="s">
        <v>571</v>
      </c>
    </row>
    <row r="2862" spans="1:4" ht="15" x14ac:dyDescent="0.2">
      <c r="A2862" s="234">
        <v>9791036304484</v>
      </c>
      <c r="B2862" s="200" t="s">
        <v>568</v>
      </c>
      <c r="C2862" s="203">
        <v>1220</v>
      </c>
      <c r="D2862" s="204" t="s">
        <v>571</v>
      </c>
    </row>
    <row r="2863" spans="1:4" ht="15" x14ac:dyDescent="0.2">
      <c r="A2863" s="234">
        <v>9791036304491</v>
      </c>
      <c r="B2863" s="200" t="s">
        <v>568</v>
      </c>
      <c r="C2863" s="203">
        <v>1717</v>
      </c>
      <c r="D2863" s="204" t="s">
        <v>571</v>
      </c>
    </row>
    <row r="2864" spans="1:4" ht="15" x14ac:dyDescent="0.2">
      <c r="A2864" s="234">
        <v>9791036304507</v>
      </c>
      <c r="B2864" s="200" t="s">
        <v>568</v>
      </c>
      <c r="C2864" s="203">
        <v>0</v>
      </c>
      <c r="D2864" s="204" t="s">
        <v>2916</v>
      </c>
    </row>
    <row r="2865" spans="1:4" ht="15" x14ac:dyDescent="0.2">
      <c r="A2865" s="234">
        <v>9791027609093</v>
      </c>
      <c r="B2865" s="200" t="s">
        <v>568</v>
      </c>
      <c r="C2865" s="203">
        <v>1457</v>
      </c>
      <c r="D2865" s="204" t="s">
        <v>571</v>
      </c>
    </row>
    <row r="2866" spans="1:4" ht="15" x14ac:dyDescent="0.2">
      <c r="A2866" s="234">
        <v>9791036319938</v>
      </c>
      <c r="B2866" s="200" t="s">
        <v>568</v>
      </c>
      <c r="C2866" s="203">
        <v>0</v>
      </c>
      <c r="D2866" s="204" t="s">
        <v>2916</v>
      </c>
    </row>
    <row r="2867" spans="1:4" ht="15" x14ac:dyDescent="0.2">
      <c r="A2867" s="234">
        <v>9791036319945</v>
      </c>
      <c r="B2867" s="200" t="s">
        <v>568</v>
      </c>
      <c r="C2867" s="203">
        <v>1953</v>
      </c>
      <c r="D2867" s="204" t="s">
        <v>571</v>
      </c>
    </row>
    <row r="2868" spans="1:4" ht="15" x14ac:dyDescent="0.2">
      <c r="A2868" s="234">
        <v>9791036319952</v>
      </c>
      <c r="B2868" s="200" t="s">
        <v>568</v>
      </c>
      <c r="C2868" s="203">
        <v>1819</v>
      </c>
      <c r="D2868" s="204" t="s">
        <v>571</v>
      </c>
    </row>
    <row r="2869" spans="1:4" ht="15" x14ac:dyDescent="0.2">
      <c r="A2869" s="234">
        <v>9791027609086</v>
      </c>
      <c r="B2869" s="200" t="s">
        <v>568</v>
      </c>
      <c r="C2869" s="203">
        <v>2393</v>
      </c>
      <c r="D2869" s="204" t="s">
        <v>571</v>
      </c>
    </row>
    <row r="2870" spans="1:4" ht="15" x14ac:dyDescent="0.2">
      <c r="A2870" s="234">
        <v>9791036311055</v>
      </c>
      <c r="B2870" s="200" t="s">
        <v>568</v>
      </c>
      <c r="C2870" s="203">
        <v>1130</v>
      </c>
      <c r="D2870" s="204" t="s">
        <v>571</v>
      </c>
    </row>
    <row r="2871" spans="1:4" ht="15" x14ac:dyDescent="0.2">
      <c r="A2871" s="234">
        <v>9791036311062</v>
      </c>
      <c r="B2871" s="200" t="s">
        <v>568</v>
      </c>
      <c r="C2871" s="203">
        <v>1921</v>
      </c>
      <c r="D2871" s="204" t="s">
        <v>571</v>
      </c>
    </row>
    <row r="2872" spans="1:4" ht="15" x14ac:dyDescent="0.2">
      <c r="A2872" s="234">
        <v>9791036311109</v>
      </c>
      <c r="B2872" s="200" t="s">
        <v>568</v>
      </c>
      <c r="C2872" s="203">
        <v>0</v>
      </c>
      <c r="D2872" s="204" t="s">
        <v>2916</v>
      </c>
    </row>
    <row r="2873" spans="1:4" ht="15" x14ac:dyDescent="0.2">
      <c r="A2873" s="234">
        <v>9791036311130</v>
      </c>
      <c r="B2873" s="200" t="s">
        <v>568</v>
      </c>
      <c r="C2873" s="203">
        <v>546</v>
      </c>
      <c r="D2873" s="204" t="s">
        <v>570</v>
      </c>
    </row>
    <row r="2874" spans="1:4" ht="15" x14ac:dyDescent="0.2">
      <c r="A2874" s="234">
        <v>9791036311154</v>
      </c>
      <c r="B2874" s="200" t="s">
        <v>568</v>
      </c>
      <c r="C2874" s="203">
        <v>0</v>
      </c>
      <c r="D2874" s="204" t="s">
        <v>2917</v>
      </c>
    </row>
    <row r="2875" spans="1:4" ht="15" x14ac:dyDescent="0.2">
      <c r="A2875" s="234">
        <v>9791036311161</v>
      </c>
      <c r="B2875" s="200" t="s">
        <v>568</v>
      </c>
      <c r="C2875" s="203">
        <v>0</v>
      </c>
      <c r="D2875" s="204" t="s">
        <v>2917</v>
      </c>
    </row>
    <row r="2876" spans="1:4" ht="15" x14ac:dyDescent="0.2">
      <c r="A2876" s="234">
        <v>9782227500853</v>
      </c>
      <c r="B2876" s="200" t="s">
        <v>568</v>
      </c>
      <c r="C2876" s="203">
        <v>854</v>
      </c>
      <c r="D2876" s="204" t="s">
        <v>570</v>
      </c>
    </row>
    <row r="2877" spans="1:4" ht="15" x14ac:dyDescent="0.2">
      <c r="A2877" s="234">
        <v>9791036350054</v>
      </c>
      <c r="B2877" s="200" t="s">
        <v>568</v>
      </c>
      <c r="C2877" s="203">
        <v>1867</v>
      </c>
      <c r="D2877" s="204" t="s">
        <v>571</v>
      </c>
    </row>
    <row r="2878" spans="1:4" ht="15" x14ac:dyDescent="0.2">
      <c r="A2878" s="234">
        <v>9791036350061</v>
      </c>
      <c r="B2878" s="200" t="s">
        <v>568</v>
      </c>
      <c r="C2878" s="203">
        <v>0</v>
      </c>
      <c r="D2878" s="204" t="s">
        <v>2917</v>
      </c>
    </row>
    <row r="2879" spans="1:4" ht="15" x14ac:dyDescent="0.2">
      <c r="A2879" s="234">
        <v>9782227502055</v>
      </c>
      <c r="B2879" s="200" t="s">
        <v>568</v>
      </c>
      <c r="C2879" s="203">
        <v>0</v>
      </c>
      <c r="D2879" s="204" t="s">
        <v>2917</v>
      </c>
    </row>
    <row r="2880" spans="1:4" ht="15" x14ac:dyDescent="0.2">
      <c r="A2880" s="234">
        <v>9782227502062</v>
      </c>
      <c r="B2880" s="200" t="s">
        <v>568</v>
      </c>
      <c r="C2880" s="203">
        <v>0</v>
      </c>
      <c r="D2880" s="204" t="s">
        <v>2917</v>
      </c>
    </row>
    <row r="2881" spans="1:4" ht="15" x14ac:dyDescent="0.2">
      <c r="A2881" s="234">
        <v>9791036320026</v>
      </c>
      <c r="B2881" s="200" t="s">
        <v>568</v>
      </c>
      <c r="C2881" s="203">
        <v>2410</v>
      </c>
      <c r="D2881" s="204" t="s">
        <v>571</v>
      </c>
    </row>
    <row r="2882" spans="1:4" ht="15" x14ac:dyDescent="0.2">
      <c r="A2882" s="234">
        <v>9791036311222</v>
      </c>
      <c r="B2882" s="200" t="s">
        <v>568</v>
      </c>
      <c r="C2882" s="203">
        <v>1193</v>
      </c>
      <c r="D2882" s="204" t="s">
        <v>571</v>
      </c>
    </row>
    <row r="2883" spans="1:4" ht="15" x14ac:dyDescent="0.2">
      <c r="A2883" s="234">
        <v>9791036311239</v>
      </c>
      <c r="B2883" s="200" t="s">
        <v>568</v>
      </c>
      <c r="C2883" s="203">
        <v>1631</v>
      </c>
      <c r="D2883" s="204" t="s">
        <v>571</v>
      </c>
    </row>
    <row r="2884" spans="1:4" ht="15" x14ac:dyDescent="0.2">
      <c r="A2884" s="234">
        <v>9791036311246</v>
      </c>
      <c r="B2884" s="200" t="s">
        <v>568</v>
      </c>
      <c r="C2884" s="203">
        <v>0</v>
      </c>
      <c r="D2884" s="204" t="s">
        <v>2916</v>
      </c>
    </row>
    <row r="2885" spans="1:4" ht="15" x14ac:dyDescent="0.2">
      <c r="A2885" s="234">
        <v>9791036311253</v>
      </c>
      <c r="B2885" s="200" t="s">
        <v>568</v>
      </c>
      <c r="C2885" s="203">
        <v>0</v>
      </c>
      <c r="D2885" s="204" t="s">
        <v>2916</v>
      </c>
    </row>
    <row r="2886" spans="1:4" ht="15" x14ac:dyDescent="0.2">
      <c r="A2886" s="234">
        <v>9791036311284</v>
      </c>
      <c r="B2886" s="200" t="s">
        <v>568</v>
      </c>
      <c r="C2886" s="203">
        <v>1651</v>
      </c>
      <c r="D2886" s="204" t="s">
        <v>571</v>
      </c>
    </row>
    <row r="2887" spans="1:4" ht="15" x14ac:dyDescent="0.2">
      <c r="A2887" s="234">
        <v>9791036311291</v>
      </c>
      <c r="B2887" s="200" t="s">
        <v>568</v>
      </c>
      <c r="C2887" s="203">
        <v>1674</v>
      </c>
      <c r="D2887" s="204" t="s">
        <v>571</v>
      </c>
    </row>
    <row r="2888" spans="1:4" ht="15" x14ac:dyDescent="0.2">
      <c r="A2888" s="234">
        <v>9791036311307</v>
      </c>
      <c r="B2888" s="200" t="s">
        <v>568</v>
      </c>
      <c r="C2888" s="203">
        <v>1691</v>
      </c>
      <c r="D2888" s="204" t="s">
        <v>571</v>
      </c>
    </row>
    <row r="2889" spans="1:4" ht="15" x14ac:dyDescent="0.2">
      <c r="A2889" s="234">
        <v>9791036311314</v>
      </c>
      <c r="B2889" s="200" t="s">
        <v>568</v>
      </c>
      <c r="C2889" s="203">
        <v>1317</v>
      </c>
      <c r="D2889" s="204" t="s">
        <v>571</v>
      </c>
    </row>
    <row r="2890" spans="1:4" ht="15" x14ac:dyDescent="0.2">
      <c r="A2890" s="234">
        <v>9791036311321</v>
      </c>
      <c r="B2890" s="200" t="s">
        <v>568</v>
      </c>
      <c r="C2890" s="203">
        <v>2581</v>
      </c>
      <c r="D2890" s="204" t="s">
        <v>571</v>
      </c>
    </row>
    <row r="2891" spans="1:4" ht="15" x14ac:dyDescent="0.2">
      <c r="A2891" s="234">
        <v>9782227496149</v>
      </c>
      <c r="B2891" s="200" t="s">
        <v>568</v>
      </c>
      <c r="C2891" s="203">
        <v>541</v>
      </c>
      <c r="D2891" s="204" t="s">
        <v>570</v>
      </c>
    </row>
    <row r="2892" spans="1:4" ht="15" x14ac:dyDescent="0.2">
      <c r="A2892" s="234">
        <v>9782227496163</v>
      </c>
      <c r="B2892" s="200" t="s">
        <v>568</v>
      </c>
      <c r="C2892" s="203">
        <v>0</v>
      </c>
      <c r="D2892" s="204" t="s">
        <v>2916</v>
      </c>
    </row>
    <row r="2893" spans="1:4" ht="15" x14ac:dyDescent="0.2">
      <c r="A2893" s="234">
        <v>9782227496170</v>
      </c>
      <c r="B2893" s="200" t="s">
        <v>568</v>
      </c>
      <c r="C2893" s="203">
        <v>864</v>
      </c>
      <c r="D2893" s="204" t="s">
        <v>570</v>
      </c>
    </row>
    <row r="2894" spans="1:4" ht="15" x14ac:dyDescent="0.2">
      <c r="A2894" s="234">
        <v>9782227496187</v>
      </c>
      <c r="B2894" s="200" t="s">
        <v>568</v>
      </c>
      <c r="C2894" s="203">
        <v>0</v>
      </c>
      <c r="D2894" s="204" t="s">
        <v>2916</v>
      </c>
    </row>
    <row r="2895" spans="1:4" ht="15" x14ac:dyDescent="0.2">
      <c r="A2895" s="234">
        <v>9782227496224</v>
      </c>
      <c r="B2895" s="200" t="s">
        <v>568</v>
      </c>
      <c r="C2895" s="203">
        <v>374</v>
      </c>
      <c r="D2895" s="204" t="s">
        <v>570</v>
      </c>
    </row>
    <row r="2896" spans="1:4" ht="15" x14ac:dyDescent="0.2">
      <c r="A2896" s="234">
        <v>9782227496231</v>
      </c>
      <c r="B2896" s="200" t="s">
        <v>568</v>
      </c>
      <c r="C2896" s="203">
        <v>0</v>
      </c>
      <c r="D2896" s="204" t="s">
        <v>2916</v>
      </c>
    </row>
    <row r="2897" spans="1:4" ht="15" x14ac:dyDescent="0.2">
      <c r="A2897" s="234">
        <v>9782227496248</v>
      </c>
      <c r="B2897" s="200" t="s">
        <v>568</v>
      </c>
      <c r="C2897" s="203">
        <v>0</v>
      </c>
      <c r="D2897" s="204" t="s">
        <v>2916</v>
      </c>
    </row>
    <row r="2898" spans="1:4" ht="15" x14ac:dyDescent="0.2">
      <c r="A2898" s="234">
        <v>9791027607402</v>
      </c>
      <c r="B2898" s="200" t="s">
        <v>568</v>
      </c>
      <c r="C2898" s="203">
        <v>0</v>
      </c>
      <c r="D2898" s="204" t="s">
        <v>2916</v>
      </c>
    </row>
    <row r="2899" spans="1:4" ht="15" x14ac:dyDescent="0.2">
      <c r="A2899" s="234">
        <v>9791027607419</v>
      </c>
      <c r="B2899" s="200" t="s">
        <v>568</v>
      </c>
      <c r="C2899" s="203">
        <v>0</v>
      </c>
      <c r="D2899" s="204" t="s">
        <v>2916</v>
      </c>
    </row>
    <row r="2900" spans="1:4" ht="15" x14ac:dyDescent="0.2">
      <c r="A2900" s="234">
        <v>9791027608775</v>
      </c>
      <c r="B2900" s="200" t="s">
        <v>568</v>
      </c>
      <c r="C2900" s="203">
        <v>0</v>
      </c>
      <c r="D2900" s="204" t="s">
        <v>2917</v>
      </c>
    </row>
    <row r="2901" spans="1:4" ht="15" x14ac:dyDescent="0.2">
      <c r="A2901" s="234">
        <v>9791027607426</v>
      </c>
      <c r="B2901" s="200" t="s">
        <v>568</v>
      </c>
      <c r="C2901" s="203">
        <v>0</v>
      </c>
      <c r="D2901" s="204" t="s">
        <v>2916</v>
      </c>
    </row>
    <row r="2902" spans="1:4" ht="15" x14ac:dyDescent="0.2">
      <c r="A2902" s="234">
        <v>9791036320057</v>
      </c>
      <c r="B2902" s="200" t="s">
        <v>568</v>
      </c>
      <c r="C2902" s="203">
        <v>1440</v>
      </c>
      <c r="D2902" s="204" t="s">
        <v>571</v>
      </c>
    </row>
    <row r="2903" spans="1:4" ht="15" x14ac:dyDescent="0.2">
      <c r="A2903" s="234">
        <v>9791036320064</v>
      </c>
      <c r="B2903" s="200" t="s">
        <v>568</v>
      </c>
      <c r="C2903" s="203">
        <v>0</v>
      </c>
      <c r="D2903" s="204" t="s">
        <v>2916</v>
      </c>
    </row>
    <row r="2904" spans="1:4" ht="15" x14ac:dyDescent="0.2">
      <c r="A2904" s="234">
        <v>9791036320088</v>
      </c>
      <c r="B2904" s="200" t="s">
        <v>568</v>
      </c>
      <c r="C2904" s="203">
        <v>0</v>
      </c>
      <c r="D2904" s="204" t="s">
        <v>2916</v>
      </c>
    </row>
    <row r="2905" spans="1:4" ht="15" x14ac:dyDescent="0.2">
      <c r="A2905" s="234">
        <v>9782227498464</v>
      </c>
      <c r="B2905" s="200" t="s">
        <v>568</v>
      </c>
      <c r="C2905" s="203">
        <v>0</v>
      </c>
      <c r="D2905" s="204" t="s">
        <v>2917</v>
      </c>
    </row>
    <row r="2906" spans="1:4" ht="15" x14ac:dyDescent="0.2">
      <c r="A2906" s="234">
        <v>9791036320095</v>
      </c>
      <c r="B2906" s="200" t="s">
        <v>568</v>
      </c>
      <c r="C2906" s="203">
        <v>2152</v>
      </c>
      <c r="D2906" s="204" t="s">
        <v>571</v>
      </c>
    </row>
    <row r="2907" spans="1:4" ht="15" x14ac:dyDescent="0.2">
      <c r="A2907" s="234">
        <v>9791036320033</v>
      </c>
      <c r="B2907" s="200" t="s">
        <v>568</v>
      </c>
      <c r="C2907" s="203">
        <v>5118</v>
      </c>
      <c r="D2907" s="204" t="s">
        <v>571</v>
      </c>
    </row>
    <row r="2908" spans="1:4" ht="15" x14ac:dyDescent="0.2">
      <c r="A2908" s="234">
        <v>9791036320040</v>
      </c>
      <c r="B2908" s="200" t="s">
        <v>568</v>
      </c>
      <c r="C2908" s="203">
        <v>2309</v>
      </c>
      <c r="D2908" s="204" t="s">
        <v>571</v>
      </c>
    </row>
    <row r="2909" spans="1:4" ht="15" x14ac:dyDescent="0.2">
      <c r="A2909" s="234">
        <v>9791036320071</v>
      </c>
      <c r="B2909" s="200" t="s">
        <v>568</v>
      </c>
      <c r="C2909" s="203">
        <v>0</v>
      </c>
      <c r="D2909" s="204" t="s">
        <v>2916</v>
      </c>
    </row>
    <row r="2910" spans="1:4" ht="15" x14ac:dyDescent="0.2">
      <c r="A2910" s="234">
        <v>9791036320101</v>
      </c>
      <c r="B2910" s="200" t="s">
        <v>568</v>
      </c>
      <c r="C2910" s="203">
        <v>0</v>
      </c>
      <c r="D2910" s="204" t="s">
        <v>2916</v>
      </c>
    </row>
    <row r="2911" spans="1:4" ht="15" x14ac:dyDescent="0.2">
      <c r="A2911" s="234">
        <v>9791036320118</v>
      </c>
      <c r="B2911" s="200" t="s">
        <v>568</v>
      </c>
      <c r="C2911" s="203">
        <v>5396</v>
      </c>
      <c r="D2911" s="204" t="s">
        <v>571</v>
      </c>
    </row>
    <row r="2912" spans="1:4" ht="15" x14ac:dyDescent="0.2">
      <c r="A2912" s="234">
        <v>9791036320125</v>
      </c>
      <c r="B2912" s="200" t="s">
        <v>568</v>
      </c>
      <c r="C2912" s="203">
        <v>4317</v>
      </c>
      <c r="D2912" s="204" t="s">
        <v>571</v>
      </c>
    </row>
    <row r="2913" spans="1:4" ht="15" x14ac:dyDescent="0.2">
      <c r="A2913" s="234">
        <v>9791036320132</v>
      </c>
      <c r="B2913" s="200" t="s">
        <v>568</v>
      </c>
      <c r="C2913" s="203">
        <v>353</v>
      </c>
      <c r="D2913" s="204" t="s">
        <v>570</v>
      </c>
    </row>
    <row r="2914" spans="1:4" ht="15" x14ac:dyDescent="0.2">
      <c r="A2914" s="234">
        <v>9791036320156</v>
      </c>
      <c r="B2914" s="200" t="s">
        <v>568</v>
      </c>
      <c r="C2914" s="203">
        <v>441</v>
      </c>
      <c r="D2914" s="204" t="s">
        <v>570</v>
      </c>
    </row>
    <row r="2915" spans="1:4" ht="15" x14ac:dyDescent="0.2">
      <c r="A2915" s="234">
        <v>9791036320163</v>
      </c>
      <c r="B2915" s="200" t="s">
        <v>568</v>
      </c>
      <c r="C2915" s="203">
        <v>717</v>
      </c>
      <c r="D2915" s="204" t="s">
        <v>570</v>
      </c>
    </row>
    <row r="2916" spans="1:4" ht="15" x14ac:dyDescent="0.2">
      <c r="A2916" s="234">
        <v>9791036320170</v>
      </c>
      <c r="B2916" s="200" t="s">
        <v>568</v>
      </c>
      <c r="C2916" s="203">
        <v>834</v>
      </c>
      <c r="D2916" s="204" t="s">
        <v>570</v>
      </c>
    </row>
    <row r="2917" spans="1:4" ht="15" x14ac:dyDescent="0.2">
      <c r="A2917" s="234">
        <v>9782227491397</v>
      </c>
      <c r="B2917" s="200" t="s">
        <v>568</v>
      </c>
      <c r="C2917" s="203">
        <v>43</v>
      </c>
      <c r="D2917" s="204" t="s">
        <v>569</v>
      </c>
    </row>
    <row r="2918" spans="1:4" ht="15" x14ac:dyDescent="0.2">
      <c r="A2918" s="234">
        <v>9782227491410</v>
      </c>
      <c r="B2918" s="200" t="s">
        <v>568</v>
      </c>
      <c r="C2918" s="203">
        <v>42</v>
      </c>
      <c r="D2918" s="204" t="s">
        <v>569</v>
      </c>
    </row>
    <row r="2919" spans="1:4" ht="15" x14ac:dyDescent="0.2">
      <c r="A2919" s="234">
        <v>9782227491403</v>
      </c>
      <c r="B2919" s="200" t="s">
        <v>568</v>
      </c>
      <c r="C2919" s="203">
        <v>62</v>
      </c>
      <c r="D2919" s="204" t="s">
        <v>569</v>
      </c>
    </row>
    <row r="2920" spans="1:4" ht="15" x14ac:dyDescent="0.2">
      <c r="A2920" s="234">
        <v>9782227491441</v>
      </c>
      <c r="B2920" s="200" t="s">
        <v>568</v>
      </c>
      <c r="C2920" s="203">
        <v>50</v>
      </c>
      <c r="D2920" s="204" t="s">
        <v>569</v>
      </c>
    </row>
    <row r="2921" spans="1:4" ht="15" x14ac:dyDescent="0.2">
      <c r="A2921" s="234">
        <v>9782227491434</v>
      </c>
      <c r="B2921" s="200" t="s">
        <v>568</v>
      </c>
      <c r="C2921" s="203">
        <v>27</v>
      </c>
      <c r="D2921" s="204" t="s">
        <v>569</v>
      </c>
    </row>
    <row r="2922" spans="1:4" ht="15" x14ac:dyDescent="0.2">
      <c r="A2922" s="234">
        <v>9782227491427</v>
      </c>
      <c r="B2922" s="200" t="s">
        <v>568</v>
      </c>
      <c r="C2922" s="203">
        <v>3</v>
      </c>
      <c r="D2922" s="204" t="s">
        <v>572</v>
      </c>
    </row>
    <row r="2923" spans="1:4" ht="15" x14ac:dyDescent="0.2">
      <c r="A2923" s="234">
        <v>9782747082464</v>
      </c>
      <c r="B2923" s="200" t="s">
        <v>568</v>
      </c>
      <c r="C2923" s="203">
        <v>21</v>
      </c>
      <c r="D2923" s="204" t="s">
        <v>569</v>
      </c>
    </row>
    <row r="2924" spans="1:4" ht="15" x14ac:dyDescent="0.2">
      <c r="A2924" s="234">
        <v>9782747082457</v>
      </c>
      <c r="B2924" s="200" t="s">
        <v>568</v>
      </c>
      <c r="C2924" s="203">
        <v>248</v>
      </c>
      <c r="D2924" s="204" t="s">
        <v>570</v>
      </c>
    </row>
    <row r="2925" spans="1:4" ht="15" x14ac:dyDescent="0.2">
      <c r="A2925" s="234">
        <v>9782747082426</v>
      </c>
      <c r="B2925" s="200" t="s">
        <v>568</v>
      </c>
      <c r="C2925" s="203">
        <v>1670</v>
      </c>
      <c r="D2925" s="204" t="s">
        <v>571</v>
      </c>
    </row>
    <row r="2926" spans="1:4" ht="15" x14ac:dyDescent="0.2">
      <c r="A2926" s="234">
        <v>9782747082419</v>
      </c>
      <c r="B2926" s="200" t="s">
        <v>568</v>
      </c>
      <c r="C2926" s="203">
        <v>1170</v>
      </c>
      <c r="D2926" s="204" t="s">
        <v>571</v>
      </c>
    </row>
    <row r="2927" spans="1:4" ht="15" x14ac:dyDescent="0.2">
      <c r="A2927" s="234">
        <v>9782747082402</v>
      </c>
      <c r="B2927" s="200" t="s">
        <v>568</v>
      </c>
      <c r="C2927" s="203">
        <v>312</v>
      </c>
      <c r="D2927" s="204" t="s">
        <v>570</v>
      </c>
    </row>
    <row r="2928" spans="1:4" ht="15" x14ac:dyDescent="0.2">
      <c r="A2928" s="234">
        <v>9782747082396</v>
      </c>
      <c r="B2928" s="200" t="s">
        <v>568</v>
      </c>
      <c r="C2928" s="203">
        <v>0</v>
      </c>
      <c r="D2928" s="204" t="s">
        <v>2916</v>
      </c>
    </row>
    <row r="2929" spans="1:4" ht="15" x14ac:dyDescent="0.2">
      <c r="A2929" s="234">
        <v>9782747082600</v>
      </c>
      <c r="B2929" s="200" t="s">
        <v>568</v>
      </c>
      <c r="C2929" s="203">
        <v>0</v>
      </c>
      <c r="D2929" s="204" t="s">
        <v>2915</v>
      </c>
    </row>
    <row r="2930" spans="1:4" ht="15" x14ac:dyDescent="0.2">
      <c r="A2930" s="234">
        <v>9782747082594</v>
      </c>
      <c r="B2930" s="200" t="s">
        <v>568</v>
      </c>
      <c r="C2930" s="203">
        <v>0</v>
      </c>
      <c r="D2930" s="204" t="s">
        <v>2916</v>
      </c>
    </row>
    <row r="2931" spans="1:4" ht="15" x14ac:dyDescent="0.2">
      <c r="A2931" s="234">
        <v>9791036350504</v>
      </c>
      <c r="B2931" s="200" t="s">
        <v>568</v>
      </c>
      <c r="C2931" s="203">
        <v>1062</v>
      </c>
      <c r="D2931" s="204" t="s">
        <v>571</v>
      </c>
    </row>
    <row r="2932" spans="1:4" ht="15" x14ac:dyDescent="0.2">
      <c r="A2932" s="234">
        <v>9782747082570</v>
      </c>
      <c r="B2932" s="200" t="s">
        <v>568</v>
      </c>
      <c r="C2932" s="203">
        <v>-31</v>
      </c>
      <c r="D2932" s="204" t="s">
        <v>4813</v>
      </c>
    </row>
    <row r="2933" spans="1:4" ht="15" x14ac:dyDescent="0.2">
      <c r="A2933" s="234">
        <v>9791036350511</v>
      </c>
      <c r="B2933" s="200" t="s">
        <v>568</v>
      </c>
      <c r="C2933" s="203">
        <v>0</v>
      </c>
      <c r="D2933" s="204" t="s">
        <v>2917</v>
      </c>
    </row>
    <row r="2934" spans="1:4" ht="15" x14ac:dyDescent="0.2">
      <c r="A2934" s="234">
        <v>9782747082563</v>
      </c>
      <c r="B2934" s="200" t="s">
        <v>568</v>
      </c>
      <c r="C2934" s="203">
        <v>354</v>
      </c>
      <c r="D2934" s="204" t="s">
        <v>570</v>
      </c>
    </row>
    <row r="2935" spans="1:4" ht="15" x14ac:dyDescent="0.2">
      <c r="A2935" s="234">
        <v>9791036350528</v>
      </c>
      <c r="B2935" s="200" t="s">
        <v>568</v>
      </c>
      <c r="C2935" s="203">
        <v>1169</v>
      </c>
      <c r="D2935" s="204" t="s">
        <v>571</v>
      </c>
    </row>
    <row r="2936" spans="1:4" ht="15" x14ac:dyDescent="0.2">
      <c r="A2936" s="234">
        <v>9782747082556</v>
      </c>
      <c r="B2936" s="200" t="s">
        <v>568</v>
      </c>
      <c r="C2936" s="203">
        <v>0</v>
      </c>
      <c r="D2936" s="204" t="s">
        <v>2915</v>
      </c>
    </row>
    <row r="2937" spans="1:4" ht="15" x14ac:dyDescent="0.2">
      <c r="A2937" s="234">
        <v>9791036350535</v>
      </c>
      <c r="B2937" s="200" t="s">
        <v>568</v>
      </c>
      <c r="C2937" s="203">
        <v>1915</v>
      </c>
      <c r="D2937" s="204" t="s">
        <v>571</v>
      </c>
    </row>
    <row r="2938" spans="1:4" ht="15" x14ac:dyDescent="0.2">
      <c r="A2938" s="234">
        <v>9782747082549</v>
      </c>
      <c r="B2938" s="200" t="s">
        <v>568</v>
      </c>
      <c r="C2938" s="203">
        <v>563</v>
      </c>
      <c r="D2938" s="204" t="s">
        <v>570</v>
      </c>
    </row>
    <row r="2939" spans="1:4" ht="15" x14ac:dyDescent="0.2">
      <c r="A2939" s="234">
        <v>9791036350542</v>
      </c>
      <c r="B2939" s="200" t="s">
        <v>568</v>
      </c>
      <c r="C2939" s="203">
        <v>0</v>
      </c>
      <c r="D2939" s="204" t="s">
        <v>2917</v>
      </c>
    </row>
    <row r="2940" spans="1:4" ht="15" x14ac:dyDescent="0.2">
      <c r="A2940" s="234">
        <v>9782747082532</v>
      </c>
      <c r="B2940" s="200" t="s">
        <v>568</v>
      </c>
      <c r="C2940" s="203">
        <v>108</v>
      </c>
      <c r="D2940" s="204" t="s">
        <v>570</v>
      </c>
    </row>
    <row r="2941" spans="1:4" ht="15" x14ac:dyDescent="0.2">
      <c r="A2941" s="234">
        <v>9782747082525</v>
      </c>
      <c r="B2941" s="200" t="s">
        <v>568</v>
      </c>
      <c r="C2941" s="203">
        <v>0</v>
      </c>
      <c r="D2941" s="204" t="s">
        <v>2915</v>
      </c>
    </row>
    <row r="2942" spans="1:4" ht="15" x14ac:dyDescent="0.2">
      <c r="A2942" s="234">
        <v>9782747082518</v>
      </c>
      <c r="B2942" s="200" t="s">
        <v>568</v>
      </c>
      <c r="C2942" s="203">
        <v>109</v>
      </c>
      <c r="D2942" s="204" t="s">
        <v>570</v>
      </c>
    </row>
    <row r="2943" spans="1:4" ht="15" x14ac:dyDescent="0.2">
      <c r="A2943" s="234">
        <v>9782747082501</v>
      </c>
      <c r="B2943" s="200" t="s">
        <v>568</v>
      </c>
      <c r="C2943" s="203">
        <v>236</v>
      </c>
      <c r="D2943" s="204" t="s">
        <v>570</v>
      </c>
    </row>
    <row r="2944" spans="1:4" ht="15" x14ac:dyDescent="0.2">
      <c r="A2944" s="234">
        <v>9782747082495</v>
      </c>
      <c r="B2944" s="200" t="s">
        <v>568</v>
      </c>
      <c r="C2944" s="203">
        <v>60</v>
      </c>
      <c r="D2944" s="204" t="s">
        <v>569</v>
      </c>
    </row>
    <row r="2945" spans="1:4" ht="15" x14ac:dyDescent="0.2">
      <c r="A2945" s="234">
        <v>9782747082488</v>
      </c>
      <c r="B2945" s="200" t="s">
        <v>568</v>
      </c>
      <c r="C2945" s="203">
        <v>158</v>
      </c>
      <c r="D2945" s="204" t="s">
        <v>570</v>
      </c>
    </row>
    <row r="2946" spans="1:4" ht="15" x14ac:dyDescent="0.2">
      <c r="A2946" s="234">
        <v>9791036311383</v>
      </c>
      <c r="B2946" s="200" t="s">
        <v>568</v>
      </c>
      <c r="C2946" s="203">
        <v>4658</v>
      </c>
      <c r="D2946" s="204" t="s">
        <v>571</v>
      </c>
    </row>
    <row r="2947" spans="1:4" ht="15" x14ac:dyDescent="0.2">
      <c r="A2947" s="234">
        <v>9791036311390</v>
      </c>
      <c r="B2947" s="200" t="s">
        <v>568</v>
      </c>
      <c r="C2947" s="203">
        <v>473</v>
      </c>
      <c r="D2947" s="204" t="s">
        <v>570</v>
      </c>
    </row>
    <row r="2948" spans="1:4" ht="15" x14ac:dyDescent="0.2">
      <c r="A2948" s="234">
        <v>9791036311406</v>
      </c>
      <c r="B2948" s="200" t="s">
        <v>568</v>
      </c>
      <c r="C2948" s="203">
        <v>628</v>
      </c>
      <c r="D2948" s="204" t="s">
        <v>570</v>
      </c>
    </row>
    <row r="2949" spans="1:4" ht="15" x14ac:dyDescent="0.2">
      <c r="A2949" s="234">
        <v>9791036311413</v>
      </c>
      <c r="B2949" s="200" t="s">
        <v>568</v>
      </c>
      <c r="C2949" s="203">
        <v>6712</v>
      </c>
      <c r="D2949" s="204" t="s">
        <v>571</v>
      </c>
    </row>
    <row r="2950" spans="1:4" ht="15" x14ac:dyDescent="0.2">
      <c r="A2950" s="234">
        <v>9791036311420</v>
      </c>
      <c r="B2950" s="200" t="s">
        <v>568</v>
      </c>
      <c r="C2950" s="203">
        <v>501</v>
      </c>
      <c r="D2950" s="204" t="s">
        <v>570</v>
      </c>
    </row>
    <row r="2951" spans="1:4" ht="15" x14ac:dyDescent="0.2">
      <c r="A2951" s="234">
        <v>9791036311437</v>
      </c>
      <c r="B2951" s="200" t="s">
        <v>568</v>
      </c>
      <c r="C2951" s="203">
        <v>2000</v>
      </c>
      <c r="D2951" s="204" t="s">
        <v>571</v>
      </c>
    </row>
    <row r="2952" spans="1:4" ht="15" x14ac:dyDescent="0.2">
      <c r="A2952" s="234">
        <v>9791036311444</v>
      </c>
      <c r="B2952" s="200" t="s">
        <v>568</v>
      </c>
      <c r="C2952" s="203">
        <v>2254</v>
      </c>
      <c r="D2952" s="204" t="s">
        <v>571</v>
      </c>
    </row>
    <row r="2953" spans="1:4" ht="15" x14ac:dyDescent="0.2">
      <c r="A2953" s="234">
        <v>9791036311468</v>
      </c>
      <c r="B2953" s="200" t="s">
        <v>568</v>
      </c>
      <c r="C2953" s="203">
        <v>3290</v>
      </c>
      <c r="D2953" s="204" t="s">
        <v>571</v>
      </c>
    </row>
    <row r="2954" spans="1:4" ht="15" x14ac:dyDescent="0.2">
      <c r="A2954" s="234">
        <v>9782227496279</v>
      </c>
      <c r="B2954" s="200" t="s">
        <v>568</v>
      </c>
      <c r="C2954" s="203">
        <v>350</v>
      </c>
      <c r="D2954" s="204" t="s">
        <v>570</v>
      </c>
    </row>
    <row r="2955" spans="1:4" ht="15" x14ac:dyDescent="0.2">
      <c r="A2955" s="234">
        <v>9782747091374</v>
      </c>
      <c r="B2955" s="200" t="s">
        <v>568</v>
      </c>
      <c r="C2955" s="203">
        <v>695</v>
      </c>
      <c r="D2955" s="204" t="s">
        <v>570</v>
      </c>
    </row>
    <row r="2956" spans="1:4" ht="15" x14ac:dyDescent="0.2">
      <c r="A2956" s="234">
        <v>9782747092036</v>
      </c>
      <c r="B2956" s="200" t="s">
        <v>568</v>
      </c>
      <c r="C2956" s="203">
        <v>751</v>
      </c>
      <c r="D2956" s="204" t="s">
        <v>570</v>
      </c>
    </row>
    <row r="2957" spans="1:4" ht="15" x14ac:dyDescent="0.2">
      <c r="A2957" s="234">
        <v>9791036311536</v>
      </c>
      <c r="B2957" s="200" t="s">
        <v>568</v>
      </c>
      <c r="C2957" s="203">
        <v>10</v>
      </c>
      <c r="D2957" s="204" t="s">
        <v>569</v>
      </c>
    </row>
    <row r="2958" spans="1:4" ht="15" x14ac:dyDescent="0.2">
      <c r="A2958" s="234">
        <v>9791036311543</v>
      </c>
      <c r="B2958" s="200" t="s">
        <v>568</v>
      </c>
      <c r="C2958" s="203">
        <v>1451</v>
      </c>
      <c r="D2958" s="204" t="s">
        <v>571</v>
      </c>
    </row>
    <row r="2959" spans="1:4" ht="15" x14ac:dyDescent="0.2">
      <c r="A2959" s="234">
        <v>9782857335931</v>
      </c>
      <c r="B2959" s="200" t="s">
        <v>568</v>
      </c>
      <c r="C2959" s="203">
        <v>982</v>
      </c>
      <c r="D2959" s="204" t="s">
        <v>570</v>
      </c>
    </row>
    <row r="2960" spans="1:4" ht="15" x14ac:dyDescent="0.2">
      <c r="A2960" s="234">
        <v>9791036359910</v>
      </c>
      <c r="B2960" s="200" t="s">
        <v>568</v>
      </c>
      <c r="C2960" s="203">
        <v>0</v>
      </c>
      <c r="D2960" s="204" t="s">
        <v>2917</v>
      </c>
    </row>
    <row r="2961" spans="1:4" ht="15" x14ac:dyDescent="0.2">
      <c r="A2961" s="234">
        <v>9791036359927</v>
      </c>
      <c r="B2961" s="200" t="s">
        <v>568</v>
      </c>
      <c r="C2961" s="203">
        <v>2515</v>
      </c>
      <c r="D2961" s="204" t="s">
        <v>571</v>
      </c>
    </row>
    <row r="2962" spans="1:4" ht="15" x14ac:dyDescent="0.2">
      <c r="A2962" s="234">
        <v>9782857335870</v>
      </c>
      <c r="B2962" s="200" t="s">
        <v>568</v>
      </c>
      <c r="C2962" s="203">
        <v>1757</v>
      </c>
      <c r="D2962" s="204" t="s">
        <v>571</v>
      </c>
    </row>
    <row r="2963" spans="1:4" ht="15" x14ac:dyDescent="0.2">
      <c r="A2963" s="234">
        <v>9782857335887</v>
      </c>
      <c r="B2963" s="200" t="s">
        <v>568</v>
      </c>
      <c r="C2963" s="203">
        <v>804</v>
      </c>
      <c r="D2963" s="204" t="s">
        <v>570</v>
      </c>
    </row>
    <row r="2964" spans="1:4" ht="15" x14ac:dyDescent="0.2">
      <c r="A2964" s="234">
        <v>9782857335894</v>
      </c>
      <c r="B2964" s="200" t="s">
        <v>568</v>
      </c>
      <c r="C2964" s="203">
        <v>1356</v>
      </c>
      <c r="D2964" s="204" t="s">
        <v>571</v>
      </c>
    </row>
    <row r="2965" spans="1:4" ht="15" x14ac:dyDescent="0.2">
      <c r="A2965" s="234">
        <v>9782857335900</v>
      </c>
      <c r="B2965" s="200" t="s">
        <v>568</v>
      </c>
      <c r="C2965" s="203">
        <v>2611</v>
      </c>
      <c r="D2965" s="204" t="s">
        <v>571</v>
      </c>
    </row>
    <row r="2966" spans="1:4" ht="15" x14ac:dyDescent="0.2">
      <c r="A2966" s="234">
        <v>9782857335917</v>
      </c>
      <c r="B2966" s="200" t="s">
        <v>568</v>
      </c>
      <c r="C2966" s="203">
        <v>773</v>
      </c>
      <c r="D2966" s="204" t="s">
        <v>570</v>
      </c>
    </row>
    <row r="2967" spans="1:4" ht="15" x14ac:dyDescent="0.2">
      <c r="A2967" s="234">
        <v>9782857335924</v>
      </c>
      <c r="B2967" s="200" t="s">
        <v>568</v>
      </c>
      <c r="C2967" s="203">
        <v>1165</v>
      </c>
      <c r="D2967" s="204" t="s">
        <v>571</v>
      </c>
    </row>
    <row r="2968" spans="1:4" ht="15" x14ac:dyDescent="0.2">
      <c r="A2968" s="234">
        <v>9782857335948</v>
      </c>
      <c r="B2968" s="200" t="s">
        <v>568</v>
      </c>
      <c r="C2968" s="203">
        <v>1157</v>
      </c>
      <c r="D2968" s="204" t="s">
        <v>571</v>
      </c>
    </row>
    <row r="2969" spans="1:4" ht="15" x14ac:dyDescent="0.2">
      <c r="A2969" s="234">
        <v>9782857335955</v>
      </c>
      <c r="B2969" s="200" t="s">
        <v>568</v>
      </c>
      <c r="C2969" s="203">
        <v>802</v>
      </c>
      <c r="D2969" s="204" t="s">
        <v>570</v>
      </c>
    </row>
    <row r="2970" spans="1:4" ht="15" x14ac:dyDescent="0.2">
      <c r="A2970" s="234">
        <v>9791027607433</v>
      </c>
      <c r="B2970" s="200" t="s">
        <v>568</v>
      </c>
      <c r="C2970" s="203">
        <v>2315</v>
      </c>
      <c r="D2970" s="204" t="s">
        <v>571</v>
      </c>
    </row>
    <row r="2971" spans="1:4" ht="15" x14ac:dyDescent="0.2">
      <c r="A2971" s="234">
        <v>9791036320187</v>
      </c>
      <c r="B2971" s="200" t="s">
        <v>568</v>
      </c>
      <c r="C2971" s="203">
        <v>599</v>
      </c>
      <c r="D2971" s="204" t="s">
        <v>570</v>
      </c>
    </row>
    <row r="2972" spans="1:4" ht="15" x14ac:dyDescent="0.2">
      <c r="A2972" s="234">
        <v>9791036311567</v>
      </c>
      <c r="B2972" s="200" t="s">
        <v>568</v>
      </c>
      <c r="C2972" s="203">
        <v>845</v>
      </c>
      <c r="D2972" s="204" t="s">
        <v>570</v>
      </c>
    </row>
    <row r="2973" spans="1:4" ht="15" x14ac:dyDescent="0.2">
      <c r="A2973" s="234">
        <v>9791036311574</v>
      </c>
      <c r="B2973" s="200" t="s">
        <v>568</v>
      </c>
      <c r="C2973" s="203">
        <v>1072</v>
      </c>
      <c r="D2973" s="204" t="s">
        <v>571</v>
      </c>
    </row>
    <row r="2974" spans="1:4" ht="15" x14ac:dyDescent="0.2">
      <c r="A2974" s="234">
        <v>9791036311598</v>
      </c>
      <c r="B2974" s="200" t="s">
        <v>568</v>
      </c>
      <c r="C2974" s="203">
        <v>0</v>
      </c>
      <c r="D2974" s="204" t="s">
        <v>2916</v>
      </c>
    </row>
    <row r="2975" spans="1:4" ht="15" x14ac:dyDescent="0.2">
      <c r="A2975" s="234">
        <v>9791036311604</v>
      </c>
      <c r="B2975" s="200" t="s">
        <v>568</v>
      </c>
      <c r="C2975" s="203">
        <v>0</v>
      </c>
      <c r="D2975" s="204" t="s">
        <v>2916</v>
      </c>
    </row>
    <row r="2976" spans="1:4" ht="15" x14ac:dyDescent="0.2">
      <c r="A2976" s="234">
        <v>9791036311611</v>
      </c>
      <c r="B2976" s="200" t="s">
        <v>568</v>
      </c>
      <c r="C2976" s="203">
        <v>0</v>
      </c>
      <c r="D2976" s="204" t="s">
        <v>2916</v>
      </c>
    </row>
    <row r="2977" spans="1:4" ht="15" x14ac:dyDescent="0.2">
      <c r="A2977" s="234">
        <v>9791036311628</v>
      </c>
      <c r="B2977" s="200" t="s">
        <v>568</v>
      </c>
      <c r="C2977" s="203">
        <v>0</v>
      </c>
      <c r="D2977" s="204" t="s">
        <v>2916</v>
      </c>
    </row>
    <row r="2978" spans="1:4" ht="15" x14ac:dyDescent="0.2">
      <c r="A2978" s="234">
        <v>9791036311635</v>
      </c>
      <c r="B2978" s="200" t="s">
        <v>568</v>
      </c>
      <c r="C2978" s="203">
        <v>0</v>
      </c>
      <c r="D2978" s="204" t="s">
        <v>2916</v>
      </c>
    </row>
    <row r="2979" spans="1:4" ht="15" x14ac:dyDescent="0.2">
      <c r="A2979" s="234">
        <v>9791036311642</v>
      </c>
      <c r="B2979" s="200" t="s">
        <v>568</v>
      </c>
      <c r="C2979" s="203">
        <v>0</v>
      </c>
      <c r="D2979" s="204" t="s">
        <v>2915</v>
      </c>
    </row>
    <row r="2980" spans="1:4" ht="15" x14ac:dyDescent="0.2">
      <c r="A2980" s="234">
        <v>9791036311659</v>
      </c>
      <c r="B2980" s="200" t="s">
        <v>568</v>
      </c>
      <c r="C2980" s="203">
        <v>263</v>
      </c>
      <c r="D2980" s="204" t="s">
        <v>570</v>
      </c>
    </row>
    <row r="2981" spans="1:4" ht="15" x14ac:dyDescent="0.2">
      <c r="A2981" s="234">
        <v>9791036311666</v>
      </c>
      <c r="B2981" s="200" t="s">
        <v>568</v>
      </c>
      <c r="C2981" s="203">
        <v>278</v>
      </c>
      <c r="D2981" s="204" t="s">
        <v>570</v>
      </c>
    </row>
    <row r="2982" spans="1:4" ht="15" x14ac:dyDescent="0.2">
      <c r="A2982" s="234">
        <v>9791036311673</v>
      </c>
      <c r="B2982" s="200" t="s">
        <v>568</v>
      </c>
      <c r="C2982" s="203">
        <v>885</v>
      </c>
      <c r="D2982" s="204" t="s">
        <v>570</v>
      </c>
    </row>
    <row r="2983" spans="1:4" ht="15" x14ac:dyDescent="0.2">
      <c r="A2983" s="234">
        <v>9791036311680</v>
      </c>
      <c r="B2983" s="200" t="s">
        <v>568</v>
      </c>
      <c r="C2983" s="203">
        <v>38</v>
      </c>
      <c r="D2983" s="204" t="s">
        <v>569</v>
      </c>
    </row>
    <row r="2984" spans="1:4" ht="15" x14ac:dyDescent="0.2">
      <c r="A2984" s="234">
        <v>9791036311697</v>
      </c>
      <c r="B2984" s="200" t="s">
        <v>568</v>
      </c>
      <c r="C2984" s="203">
        <v>0</v>
      </c>
      <c r="D2984" s="204" t="s">
        <v>2916</v>
      </c>
    </row>
    <row r="2985" spans="1:4" ht="15" x14ac:dyDescent="0.2">
      <c r="A2985" s="234">
        <v>9791036311710</v>
      </c>
      <c r="B2985" s="200" t="s">
        <v>568</v>
      </c>
      <c r="C2985" s="203">
        <v>0</v>
      </c>
      <c r="D2985" s="204" t="s">
        <v>2915</v>
      </c>
    </row>
    <row r="2986" spans="1:4" ht="15" x14ac:dyDescent="0.2">
      <c r="A2986" s="234">
        <v>9791036311727</v>
      </c>
      <c r="B2986" s="200" t="s">
        <v>568</v>
      </c>
      <c r="C2986" s="203">
        <v>783</v>
      </c>
      <c r="D2986" s="204" t="s">
        <v>570</v>
      </c>
    </row>
    <row r="2987" spans="1:4" ht="15" x14ac:dyDescent="0.2">
      <c r="A2987" s="234">
        <v>9791036311734</v>
      </c>
      <c r="B2987" s="200" t="s">
        <v>568</v>
      </c>
      <c r="C2987" s="203">
        <v>0</v>
      </c>
      <c r="D2987" s="204" t="s">
        <v>2916</v>
      </c>
    </row>
    <row r="2988" spans="1:4" ht="15" x14ac:dyDescent="0.2">
      <c r="A2988" s="234">
        <v>9782747090704</v>
      </c>
      <c r="B2988" s="200" t="s">
        <v>568</v>
      </c>
      <c r="C2988" s="203">
        <v>0</v>
      </c>
      <c r="D2988" s="204" t="s">
        <v>2916</v>
      </c>
    </row>
    <row r="2989" spans="1:4" ht="15" x14ac:dyDescent="0.2">
      <c r="A2989" s="234">
        <v>9782227501454</v>
      </c>
      <c r="B2989" s="200" t="s">
        <v>568</v>
      </c>
      <c r="C2989" s="203">
        <v>3533</v>
      </c>
      <c r="D2989" s="204" t="s">
        <v>571</v>
      </c>
    </row>
    <row r="2990" spans="1:4" ht="15" x14ac:dyDescent="0.2">
      <c r="A2990" s="234">
        <v>3760262412061</v>
      </c>
      <c r="B2990" s="200" t="s">
        <v>568</v>
      </c>
      <c r="C2990" s="203">
        <v>4</v>
      </c>
      <c r="D2990" s="204" t="s">
        <v>572</v>
      </c>
    </row>
    <row r="2991" spans="1:4" ht="15" x14ac:dyDescent="0.2">
      <c r="A2991" s="234">
        <v>9782227501447</v>
      </c>
      <c r="B2991" s="200" t="s">
        <v>568</v>
      </c>
      <c r="C2991" s="203">
        <v>1907</v>
      </c>
      <c r="D2991" s="204" t="s">
        <v>571</v>
      </c>
    </row>
    <row r="2992" spans="1:4" ht="15" x14ac:dyDescent="0.2">
      <c r="A2992" s="234">
        <v>9782408014230</v>
      </c>
      <c r="B2992" s="200" t="s">
        <v>568</v>
      </c>
      <c r="C2992" s="203">
        <v>481</v>
      </c>
      <c r="D2992" s="204" t="s">
        <v>570</v>
      </c>
    </row>
    <row r="2993" spans="1:4" ht="15" x14ac:dyDescent="0.2">
      <c r="A2993" s="234">
        <v>9791036320194</v>
      </c>
      <c r="B2993" s="200" t="s">
        <v>568</v>
      </c>
      <c r="C2993" s="203">
        <v>1195</v>
      </c>
      <c r="D2993" s="204" t="s">
        <v>571</v>
      </c>
    </row>
    <row r="2994" spans="1:4" ht="15" x14ac:dyDescent="0.2">
      <c r="A2994" s="234">
        <v>9791027609116</v>
      </c>
      <c r="B2994" s="200" t="s">
        <v>568</v>
      </c>
      <c r="C2994" s="203">
        <v>0</v>
      </c>
      <c r="D2994" s="204" t="s">
        <v>2916</v>
      </c>
    </row>
    <row r="2995" spans="1:4" ht="15" x14ac:dyDescent="0.2">
      <c r="A2995" s="234">
        <v>9782227498471</v>
      </c>
      <c r="B2995" s="200" t="s">
        <v>568</v>
      </c>
      <c r="C2995" s="203">
        <v>264</v>
      </c>
      <c r="D2995" s="204" t="s">
        <v>570</v>
      </c>
    </row>
    <row r="2996" spans="1:4" ht="15" x14ac:dyDescent="0.2">
      <c r="A2996" s="234">
        <v>9791036320248</v>
      </c>
      <c r="B2996" s="200" t="s">
        <v>568</v>
      </c>
      <c r="C2996" s="203">
        <v>0</v>
      </c>
      <c r="D2996" s="204" t="s">
        <v>2915</v>
      </c>
    </row>
    <row r="2997" spans="1:4" ht="15" x14ac:dyDescent="0.2">
      <c r="A2997" s="234">
        <v>9791036320200</v>
      </c>
      <c r="B2997" s="200" t="s">
        <v>568</v>
      </c>
      <c r="C2997" s="203">
        <v>735</v>
      </c>
      <c r="D2997" s="204" t="s">
        <v>570</v>
      </c>
    </row>
    <row r="2998" spans="1:4" ht="15" x14ac:dyDescent="0.2">
      <c r="A2998" s="234">
        <v>9791036320255</v>
      </c>
      <c r="B2998" s="200" t="s">
        <v>568</v>
      </c>
      <c r="C2998" s="203">
        <v>0</v>
      </c>
      <c r="D2998" s="204" t="s">
        <v>2916</v>
      </c>
    </row>
    <row r="2999" spans="1:4" ht="15" x14ac:dyDescent="0.2">
      <c r="A2999" s="234">
        <v>9791036320262</v>
      </c>
      <c r="B2999" s="200" t="s">
        <v>568</v>
      </c>
      <c r="C2999" s="203">
        <v>236</v>
      </c>
      <c r="D2999" s="204" t="s">
        <v>570</v>
      </c>
    </row>
    <row r="3000" spans="1:4" ht="15" x14ac:dyDescent="0.2">
      <c r="A3000" s="234">
        <v>9791036320279</v>
      </c>
      <c r="B3000" s="200" t="s">
        <v>568</v>
      </c>
      <c r="C3000" s="203">
        <v>745</v>
      </c>
      <c r="D3000" s="204" t="s">
        <v>570</v>
      </c>
    </row>
    <row r="3001" spans="1:4" ht="15" x14ac:dyDescent="0.2">
      <c r="A3001" s="234">
        <v>9782747072625</v>
      </c>
      <c r="B3001" s="200" t="s">
        <v>568</v>
      </c>
      <c r="C3001" s="203">
        <v>0</v>
      </c>
      <c r="D3001" s="204" t="s">
        <v>2916</v>
      </c>
    </row>
    <row r="3002" spans="1:4" ht="15" x14ac:dyDescent="0.2">
      <c r="A3002" s="234">
        <v>9782747072618</v>
      </c>
      <c r="B3002" s="200" t="s">
        <v>568</v>
      </c>
      <c r="C3002" s="203">
        <v>268</v>
      </c>
      <c r="D3002" s="204" t="s">
        <v>570</v>
      </c>
    </row>
    <row r="3003" spans="1:4" ht="15" x14ac:dyDescent="0.2">
      <c r="A3003" s="234">
        <v>9782747072601</v>
      </c>
      <c r="B3003" s="200" t="s">
        <v>568</v>
      </c>
      <c r="C3003" s="203">
        <v>0</v>
      </c>
      <c r="D3003" s="204" t="s">
        <v>2916</v>
      </c>
    </row>
    <row r="3004" spans="1:4" ht="15" x14ac:dyDescent="0.2">
      <c r="A3004" s="234">
        <v>9782747072557</v>
      </c>
      <c r="B3004" s="200" t="s">
        <v>568</v>
      </c>
      <c r="C3004" s="203">
        <v>1742</v>
      </c>
      <c r="D3004" s="204" t="s">
        <v>571</v>
      </c>
    </row>
    <row r="3005" spans="1:4" ht="15" x14ac:dyDescent="0.2">
      <c r="A3005" s="234">
        <v>9782747072540</v>
      </c>
      <c r="B3005" s="200" t="s">
        <v>568</v>
      </c>
      <c r="C3005" s="203">
        <v>2200</v>
      </c>
      <c r="D3005" s="204" t="s">
        <v>571</v>
      </c>
    </row>
    <row r="3006" spans="1:4" ht="15" x14ac:dyDescent="0.2">
      <c r="A3006" s="234">
        <v>9782747072533</v>
      </c>
      <c r="B3006" s="200" t="s">
        <v>568</v>
      </c>
      <c r="C3006" s="203">
        <v>9457</v>
      </c>
      <c r="D3006" s="204" t="s">
        <v>571</v>
      </c>
    </row>
    <row r="3007" spans="1:4" ht="15" x14ac:dyDescent="0.2">
      <c r="A3007" s="234">
        <v>9782747072526</v>
      </c>
      <c r="B3007" s="200" t="s">
        <v>568</v>
      </c>
      <c r="C3007" s="203">
        <v>0</v>
      </c>
      <c r="D3007" s="204" t="s">
        <v>2916</v>
      </c>
    </row>
    <row r="3008" spans="1:4" ht="15" x14ac:dyDescent="0.2">
      <c r="A3008" s="234">
        <v>9782747072502</v>
      </c>
      <c r="B3008" s="200" t="s">
        <v>568</v>
      </c>
      <c r="C3008" s="203">
        <v>0</v>
      </c>
      <c r="D3008" s="204" t="s">
        <v>2916</v>
      </c>
    </row>
    <row r="3009" spans="1:4" ht="15" x14ac:dyDescent="0.2">
      <c r="A3009" s="234">
        <v>9782747072496</v>
      </c>
      <c r="B3009" s="200" t="s">
        <v>568</v>
      </c>
      <c r="C3009" s="203">
        <v>37</v>
      </c>
      <c r="D3009" s="204" t="s">
        <v>569</v>
      </c>
    </row>
    <row r="3010" spans="1:4" ht="15" x14ac:dyDescent="0.2">
      <c r="A3010" s="234">
        <v>9782747072472</v>
      </c>
      <c r="B3010" s="200" t="s">
        <v>568</v>
      </c>
      <c r="C3010" s="203">
        <v>15112</v>
      </c>
      <c r="D3010" s="204" t="s">
        <v>573</v>
      </c>
    </row>
    <row r="3011" spans="1:4" ht="15" x14ac:dyDescent="0.2">
      <c r="A3011" s="234">
        <v>9782747072465</v>
      </c>
      <c r="B3011" s="200" t="s">
        <v>568</v>
      </c>
      <c r="C3011" s="203">
        <v>523</v>
      </c>
      <c r="D3011" s="204" t="s">
        <v>570</v>
      </c>
    </row>
    <row r="3012" spans="1:4" ht="15" x14ac:dyDescent="0.2">
      <c r="A3012" s="234">
        <v>9782747072458</v>
      </c>
      <c r="B3012" s="200" t="s">
        <v>568</v>
      </c>
      <c r="C3012" s="203">
        <v>0</v>
      </c>
      <c r="D3012" s="204" t="s">
        <v>2916</v>
      </c>
    </row>
    <row r="3013" spans="1:4" ht="15" x14ac:dyDescent="0.2">
      <c r="A3013" s="234">
        <v>9782747072410</v>
      </c>
      <c r="B3013" s="200" t="s">
        <v>568</v>
      </c>
      <c r="C3013" s="203">
        <v>0</v>
      </c>
      <c r="D3013" s="204" t="s">
        <v>2916</v>
      </c>
    </row>
    <row r="3014" spans="1:4" ht="15" x14ac:dyDescent="0.2">
      <c r="A3014" s="234">
        <v>9782747072397</v>
      </c>
      <c r="B3014" s="200" t="s">
        <v>568</v>
      </c>
      <c r="C3014" s="203">
        <v>2008</v>
      </c>
      <c r="D3014" s="204" t="s">
        <v>571</v>
      </c>
    </row>
    <row r="3015" spans="1:4" ht="15" x14ac:dyDescent="0.2">
      <c r="A3015" s="234">
        <v>9782747072366</v>
      </c>
      <c r="B3015" s="200" t="s">
        <v>568</v>
      </c>
      <c r="C3015" s="203">
        <v>8248</v>
      </c>
      <c r="D3015" s="204" t="s">
        <v>571</v>
      </c>
    </row>
    <row r="3016" spans="1:4" ht="15" x14ac:dyDescent="0.2">
      <c r="A3016" s="234">
        <v>9782747072663</v>
      </c>
      <c r="B3016" s="200" t="s">
        <v>568</v>
      </c>
      <c r="C3016" s="203">
        <v>0</v>
      </c>
      <c r="D3016" s="204" t="s">
        <v>2916</v>
      </c>
    </row>
    <row r="3017" spans="1:4" ht="15" x14ac:dyDescent="0.2">
      <c r="A3017" s="234">
        <v>9782227489431</v>
      </c>
      <c r="B3017" s="200" t="s">
        <v>568</v>
      </c>
      <c r="C3017" s="203">
        <v>0</v>
      </c>
      <c r="D3017" s="204" t="s">
        <v>2916</v>
      </c>
    </row>
    <row r="3018" spans="1:4" ht="15" x14ac:dyDescent="0.2">
      <c r="A3018" s="234">
        <v>9791036320309</v>
      </c>
      <c r="B3018" s="200" t="s">
        <v>568</v>
      </c>
      <c r="C3018" s="203">
        <v>0</v>
      </c>
      <c r="D3018" s="204" t="s">
        <v>2916</v>
      </c>
    </row>
    <row r="3019" spans="1:4" ht="15" x14ac:dyDescent="0.2">
      <c r="A3019" s="234">
        <v>9791036311741</v>
      </c>
      <c r="B3019" s="200" t="s">
        <v>568</v>
      </c>
      <c r="C3019" s="203">
        <v>0</v>
      </c>
      <c r="D3019" s="204" t="s">
        <v>2916</v>
      </c>
    </row>
    <row r="3020" spans="1:4" ht="15" x14ac:dyDescent="0.2">
      <c r="A3020" s="234">
        <v>9791036311758</v>
      </c>
      <c r="B3020" s="200" t="s">
        <v>568</v>
      </c>
      <c r="C3020" s="203">
        <v>1887</v>
      </c>
      <c r="D3020" s="204" t="s">
        <v>571</v>
      </c>
    </row>
    <row r="3021" spans="1:4" ht="15" x14ac:dyDescent="0.2">
      <c r="A3021" s="234">
        <v>9791036311765</v>
      </c>
      <c r="B3021" s="200" t="s">
        <v>568</v>
      </c>
      <c r="C3021" s="203">
        <v>1544</v>
      </c>
      <c r="D3021" s="204" t="s">
        <v>571</v>
      </c>
    </row>
    <row r="3022" spans="1:4" ht="15" x14ac:dyDescent="0.2">
      <c r="A3022" s="234">
        <v>9791036311772</v>
      </c>
      <c r="B3022" s="200" t="s">
        <v>568</v>
      </c>
      <c r="C3022" s="203">
        <v>1777</v>
      </c>
      <c r="D3022" s="204" t="s">
        <v>571</v>
      </c>
    </row>
    <row r="3023" spans="1:4" ht="15" x14ac:dyDescent="0.2">
      <c r="A3023" s="234">
        <v>9791036311789</v>
      </c>
      <c r="B3023" s="200" t="s">
        <v>568</v>
      </c>
      <c r="C3023" s="203">
        <v>1731</v>
      </c>
      <c r="D3023" s="204" t="s">
        <v>571</v>
      </c>
    </row>
    <row r="3024" spans="1:4" ht="15" x14ac:dyDescent="0.2">
      <c r="A3024" s="234">
        <v>9791036311796</v>
      </c>
      <c r="B3024" s="200" t="s">
        <v>568</v>
      </c>
      <c r="C3024" s="203">
        <v>0</v>
      </c>
      <c r="D3024" s="204" t="s">
        <v>2916</v>
      </c>
    </row>
    <row r="3025" spans="1:4" ht="15" x14ac:dyDescent="0.2">
      <c r="A3025" s="234">
        <v>9791036311802</v>
      </c>
      <c r="B3025" s="200" t="s">
        <v>568</v>
      </c>
      <c r="C3025" s="203">
        <v>0</v>
      </c>
      <c r="D3025" s="204" t="s">
        <v>2916</v>
      </c>
    </row>
    <row r="3026" spans="1:4" ht="15" x14ac:dyDescent="0.2">
      <c r="A3026" s="234">
        <v>9791036311833</v>
      </c>
      <c r="B3026" s="200" t="s">
        <v>568</v>
      </c>
      <c r="C3026" s="203">
        <v>0</v>
      </c>
      <c r="D3026" s="204" t="s">
        <v>2916</v>
      </c>
    </row>
    <row r="3027" spans="1:4" ht="15" x14ac:dyDescent="0.2">
      <c r="A3027" s="234">
        <v>9791036311840</v>
      </c>
      <c r="B3027" s="200" t="s">
        <v>568</v>
      </c>
      <c r="C3027" s="203">
        <v>0</v>
      </c>
      <c r="D3027" s="204" t="s">
        <v>2916</v>
      </c>
    </row>
    <row r="3028" spans="1:4" ht="15" x14ac:dyDescent="0.2">
      <c r="A3028" s="234">
        <v>9782227492639</v>
      </c>
      <c r="B3028" s="200" t="s">
        <v>568</v>
      </c>
      <c r="C3028" s="203">
        <v>0</v>
      </c>
      <c r="D3028" s="204" t="s">
        <v>2916</v>
      </c>
    </row>
    <row r="3029" spans="1:4" ht="15" x14ac:dyDescent="0.2">
      <c r="A3029" s="234">
        <v>9782747072748</v>
      </c>
      <c r="B3029" s="200" t="s">
        <v>568</v>
      </c>
      <c r="C3029" s="203">
        <v>530</v>
      </c>
      <c r="D3029" s="204" t="s">
        <v>570</v>
      </c>
    </row>
    <row r="3030" spans="1:4" ht="15" x14ac:dyDescent="0.2">
      <c r="A3030" s="234">
        <v>9782747072731</v>
      </c>
      <c r="B3030" s="200" t="s">
        <v>568</v>
      </c>
      <c r="C3030" s="203">
        <v>0</v>
      </c>
      <c r="D3030" s="204" t="s">
        <v>2916</v>
      </c>
    </row>
    <row r="3031" spans="1:4" ht="15" x14ac:dyDescent="0.2">
      <c r="A3031" s="234">
        <v>9791036320224</v>
      </c>
      <c r="B3031" s="200" t="s">
        <v>568</v>
      </c>
      <c r="C3031" s="203">
        <v>0</v>
      </c>
      <c r="D3031" s="204" t="s">
        <v>2916</v>
      </c>
    </row>
    <row r="3032" spans="1:4" ht="15" x14ac:dyDescent="0.2">
      <c r="A3032" s="234">
        <v>9791036320231</v>
      </c>
      <c r="B3032" s="200" t="s">
        <v>568</v>
      </c>
      <c r="C3032" s="203">
        <v>0</v>
      </c>
      <c r="D3032" s="204" t="s">
        <v>2916</v>
      </c>
    </row>
    <row r="3033" spans="1:4" ht="15" x14ac:dyDescent="0.2">
      <c r="A3033" s="234">
        <v>9782747092074</v>
      </c>
      <c r="B3033" s="200" t="s">
        <v>568</v>
      </c>
      <c r="C3033" s="203">
        <v>153</v>
      </c>
      <c r="D3033" s="204" t="s">
        <v>570</v>
      </c>
    </row>
    <row r="3034" spans="1:4" ht="15" x14ac:dyDescent="0.2">
      <c r="A3034" s="234">
        <v>9782747092081</v>
      </c>
      <c r="B3034" s="200" t="s">
        <v>568</v>
      </c>
      <c r="C3034" s="203">
        <v>0</v>
      </c>
      <c r="D3034" s="204" t="s">
        <v>2916</v>
      </c>
    </row>
    <row r="3035" spans="1:4" ht="15" x14ac:dyDescent="0.2">
      <c r="A3035" s="234">
        <v>9782747092098</v>
      </c>
      <c r="B3035" s="200" t="s">
        <v>568</v>
      </c>
      <c r="C3035" s="203">
        <v>453</v>
      </c>
      <c r="D3035" s="204" t="s">
        <v>570</v>
      </c>
    </row>
    <row r="3036" spans="1:4" ht="15" x14ac:dyDescent="0.2">
      <c r="A3036" s="234">
        <v>9782747092104</v>
      </c>
      <c r="B3036" s="200" t="s">
        <v>568</v>
      </c>
      <c r="C3036" s="203">
        <v>0</v>
      </c>
      <c r="D3036" s="204" t="s">
        <v>2916</v>
      </c>
    </row>
    <row r="3037" spans="1:4" ht="15" x14ac:dyDescent="0.2">
      <c r="A3037" s="234">
        <v>9791027611102</v>
      </c>
      <c r="B3037" s="200" t="s">
        <v>568</v>
      </c>
      <c r="C3037" s="203">
        <v>1888</v>
      </c>
      <c r="D3037" s="204" t="s">
        <v>571</v>
      </c>
    </row>
    <row r="3038" spans="1:4" ht="15" x14ac:dyDescent="0.2">
      <c r="A3038" s="234">
        <v>9791027611119</v>
      </c>
      <c r="B3038" s="200" t="s">
        <v>568</v>
      </c>
      <c r="C3038" s="203">
        <v>1780</v>
      </c>
      <c r="D3038" s="204" t="s">
        <v>571</v>
      </c>
    </row>
    <row r="3039" spans="1:4" ht="15" x14ac:dyDescent="0.2">
      <c r="A3039" s="234">
        <v>9791027612741</v>
      </c>
      <c r="B3039" s="200" t="s">
        <v>568</v>
      </c>
      <c r="C3039" s="203">
        <v>0</v>
      </c>
      <c r="D3039" s="204" t="s">
        <v>2917</v>
      </c>
    </row>
    <row r="3040" spans="1:4" ht="15" x14ac:dyDescent="0.2">
      <c r="A3040" s="234">
        <v>9791036369070</v>
      </c>
      <c r="B3040" s="200" t="s">
        <v>568</v>
      </c>
      <c r="C3040" s="203">
        <v>0</v>
      </c>
      <c r="D3040" s="204" t="s">
        <v>2917</v>
      </c>
    </row>
    <row r="3041" spans="1:4" ht="15" x14ac:dyDescent="0.2">
      <c r="A3041" s="234">
        <v>9791036369117</v>
      </c>
      <c r="B3041" s="200" t="s">
        <v>568</v>
      </c>
      <c r="C3041" s="203">
        <v>0</v>
      </c>
      <c r="D3041" s="204" t="s">
        <v>2917</v>
      </c>
    </row>
    <row r="3042" spans="1:4" ht="15" x14ac:dyDescent="0.2">
      <c r="A3042" s="234">
        <v>9791036369148</v>
      </c>
      <c r="B3042" s="200" t="s">
        <v>568</v>
      </c>
      <c r="C3042" s="203">
        <v>0</v>
      </c>
      <c r="D3042" s="204" t="s">
        <v>2917</v>
      </c>
    </row>
    <row r="3043" spans="1:4" ht="15" x14ac:dyDescent="0.2">
      <c r="A3043" s="234">
        <v>9791036369056</v>
      </c>
      <c r="B3043" s="200" t="s">
        <v>568</v>
      </c>
      <c r="C3043" s="203">
        <v>0</v>
      </c>
      <c r="D3043" s="204" t="s">
        <v>2917</v>
      </c>
    </row>
    <row r="3044" spans="1:4" ht="15" x14ac:dyDescent="0.2">
      <c r="A3044" s="234">
        <v>9791036369063</v>
      </c>
      <c r="B3044" s="200" t="s">
        <v>568</v>
      </c>
      <c r="C3044" s="203">
        <v>0</v>
      </c>
      <c r="D3044" s="204" t="s">
        <v>2917</v>
      </c>
    </row>
    <row r="3045" spans="1:4" ht="15" x14ac:dyDescent="0.2">
      <c r="A3045" s="234">
        <v>9791036369131</v>
      </c>
      <c r="B3045" s="200" t="s">
        <v>568</v>
      </c>
      <c r="C3045" s="203">
        <v>0</v>
      </c>
      <c r="D3045" s="204" t="s">
        <v>2917</v>
      </c>
    </row>
    <row r="3046" spans="1:4" ht="15" x14ac:dyDescent="0.2">
      <c r="A3046" s="234">
        <v>9791036369094</v>
      </c>
      <c r="B3046" s="200" t="s">
        <v>568</v>
      </c>
      <c r="C3046" s="203">
        <v>0</v>
      </c>
      <c r="D3046" s="204" t="s">
        <v>2917</v>
      </c>
    </row>
    <row r="3047" spans="1:4" ht="15" x14ac:dyDescent="0.2">
      <c r="A3047" s="234">
        <v>9791036369100</v>
      </c>
      <c r="B3047" s="200" t="s">
        <v>568</v>
      </c>
      <c r="C3047" s="203">
        <v>0</v>
      </c>
      <c r="D3047" s="204" t="s">
        <v>2917</v>
      </c>
    </row>
    <row r="3048" spans="1:4" ht="15" x14ac:dyDescent="0.2">
      <c r="A3048" s="234">
        <v>9791036369124</v>
      </c>
      <c r="B3048" s="200" t="s">
        <v>568</v>
      </c>
      <c r="C3048" s="203">
        <v>0</v>
      </c>
      <c r="D3048" s="204" t="s">
        <v>2917</v>
      </c>
    </row>
    <row r="3049" spans="1:4" ht="15" x14ac:dyDescent="0.2">
      <c r="A3049" s="234">
        <v>9791036349775</v>
      </c>
      <c r="B3049" s="200" t="s">
        <v>568</v>
      </c>
      <c r="C3049" s="203">
        <v>3747</v>
      </c>
      <c r="D3049" s="204" t="s">
        <v>571</v>
      </c>
    </row>
    <row r="3050" spans="1:4" ht="15" x14ac:dyDescent="0.2">
      <c r="A3050" s="234">
        <v>9791027612758</v>
      </c>
      <c r="B3050" s="200" t="s">
        <v>568</v>
      </c>
      <c r="C3050" s="203">
        <v>0</v>
      </c>
      <c r="D3050" s="204" t="s">
        <v>2917</v>
      </c>
    </row>
    <row r="3051" spans="1:4" ht="15" x14ac:dyDescent="0.2">
      <c r="A3051" s="234">
        <v>9791036320330</v>
      </c>
      <c r="B3051" s="200" t="s">
        <v>568</v>
      </c>
      <c r="C3051" s="203">
        <v>0</v>
      </c>
      <c r="D3051" s="204" t="s">
        <v>2917</v>
      </c>
    </row>
    <row r="3052" spans="1:4" ht="15" x14ac:dyDescent="0.2">
      <c r="A3052" s="234">
        <v>9791027612765</v>
      </c>
      <c r="B3052" s="200" t="s">
        <v>568</v>
      </c>
      <c r="C3052" s="203">
        <v>0</v>
      </c>
      <c r="D3052" s="204" t="s">
        <v>2917</v>
      </c>
    </row>
    <row r="3053" spans="1:4" ht="15" x14ac:dyDescent="0.2">
      <c r="A3053" s="234">
        <v>9791027612772</v>
      </c>
      <c r="B3053" s="200" t="s">
        <v>568</v>
      </c>
      <c r="C3053" s="203">
        <v>0</v>
      </c>
      <c r="D3053" s="204" t="s">
        <v>2917</v>
      </c>
    </row>
    <row r="3054" spans="1:4" ht="15" x14ac:dyDescent="0.2">
      <c r="A3054" s="234">
        <v>9791036369292</v>
      </c>
      <c r="B3054" s="200" t="s">
        <v>568</v>
      </c>
      <c r="C3054" s="203">
        <v>0</v>
      </c>
      <c r="D3054" s="204" t="s">
        <v>2917</v>
      </c>
    </row>
    <row r="3055" spans="1:4" ht="15" x14ac:dyDescent="0.2">
      <c r="A3055" s="234">
        <v>9782227502093</v>
      </c>
      <c r="B3055" s="200" t="s">
        <v>568</v>
      </c>
      <c r="C3055" s="203">
        <v>0</v>
      </c>
      <c r="D3055" s="204" t="s">
        <v>2917</v>
      </c>
    </row>
    <row r="3056" spans="1:4" ht="15" x14ac:dyDescent="0.2">
      <c r="A3056" s="234">
        <v>9791036369285</v>
      </c>
      <c r="B3056" s="200" t="s">
        <v>568</v>
      </c>
      <c r="C3056" s="203">
        <v>0</v>
      </c>
      <c r="D3056" s="204" t="s">
        <v>2917</v>
      </c>
    </row>
    <row r="3057" spans="1:4" ht="15" x14ac:dyDescent="0.2">
      <c r="A3057" s="234">
        <v>9791036369308</v>
      </c>
      <c r="B3057" s="200" t="s">
        <v>568</v>
      </c>
      <c r="C3057" s="203">
        <v>0</v>
      </c>
      <c r="D3057" s="204" t="s">
        <v>2917</v>
      </c>
    </row>
    <row r="3058" spans="1:4" ht="15" x14ac:dyDescent="0.2">
      <c r="A3058" s="234">
        <v>9791036369155</v>
      </c>
      <c r="B3058" s="200" t="s">
        <v>568</v>
      </c>
      <c r="C3058" s="203">
        <v>0</v>
      </c>
      <c r="D3058" s="204" t="s">
        <v>2917</v>
      </c>
    </row>
    <row r="3059" spans="1:4" ht="15" x14ac:dyDescent="0.2">
      <c r="A3059" s="234">
        <v>9791036369162</v>
      </c>
      <c r="B3059" s="200" t="s">
        <v>568</v>
      </c>
      <c r="C3059" s="203">
        <v>0</v>
      </c>
      <c r="D3059" s="204" t="s">
        <v>2917</v>
      </c>
    </row>
    <row r="3060" spans="1:4" ht="15" x14ac:dyDescent="0.2">
      <c r="A3060" s="234">
        <v>9791036369179</v>
      </c>
      <c r="B3060" s="200" t="s">
        <v>568</v>
      </c>
      <c r="C3060" s="203">
        <v>0</v>
      </c>
      <c r="D3060" s="204" t="s">
        <v>2917</v>
      </c>
    </row>
    <row r="3061" spans="1:4" ht="15" x14ac:dyDescent="0.2">
      <c r="A3061" s="234">
        <v>9791036369186</v>
      </c>
      <c r="B3061" s="200" t="s">
        <v>568</v>
      </c>
      <c r="C3061" s="203">
        <v>0</v>
      </c>
      <c r="D3061" s="204" t="s">
        <v>2917</v>
      </c>
    </row>
    <row r="3062" spans="1:4" ht="15" x14ac:dyDescent="0.2">
      <c r="A3062" s="234">
        <v>9791036369193</v>
      </c>
      <c r="B3062" s="200" t="s">
        <v>568</v>
      </c>
      <c r="C3062" s="203">
        <v>0</v>
      </c>
      <c r="D3062" s="204" t="s">
        <v>2917</v>
      </c>
    </row>
    <row r="3063" spans="1:4" ht="15" x14ac:dyDescent="0.2">
      <c r="A3063" s="234">
        <v>9791036369209</v>
      </c>
      <c r="B3063" s="200" t="s">
        <v>568</v>
      </c>
      <c r="C3063" s="203">
        <v>0</v>
      </c>
      <c r="D3063" s="204" t="s">
        <v>2917</v>
      </c>
    </row>
    <row r="3064" spans="1:4" ht="15" x14ac:dyDescent="0.2">
      <c r="A3064" s="234">
        <v>9791036369216</v>
      </c>
      <c r="B3064" s="200" t="s">
        <v>568</v>
      </c>
      <c r="C3064" s="203">
        <v>0</v>
      </c>
      <c r="D3064" s="204" t="s">
        <v>2917</v>
      </c>
    </row>
    <row r="3065" spans="1:4" ht="15" x14ac:dyDescent="0.2">
      <c r="A3065" s="234">
        <v>9791036369223</v>
      </c>
      <c r="B3065" s="200" t="s">
        <v>568</v>
      </c>
      <c r="C3065" s="203">
        <v>0</v>
      </c>
      <c r="D3065" s="204" t="s">
        <v>2917</v>
      </c>
    </row>
    <row r="3066" spans="1:4" ht="15" x14ac:dyDescent="0.2">
      <c r="A3066" s="234">
        <v>9791036369230</v>
      </c>
      <c r="B3066" s="200" t="s">
        <v>568</v>
      </c>
      <c r="C3066" s="203">
        <v>0</v>
      </c>
      <c r="D3066" s="204" t="s">
        <v>2917</v>
      </c>
    </row>
    <row r="3067" spans="1:4" ht="15" x14ac:dyDescent="0.2">
      <c r="A3067" s="234">
        <v>9791036320217</v>
      </c>
      <c r="B3067" s="200" t="s">
        <v>568</v>
      </c>
      <c r="C3067" s="203">
        <v>1843</v>
      </c>
      <c r="D3067" s="204" t="s">
        <v>571</v>
      </c>
    </row>
    <row r="3068" spans="1:4" ht="15" x14ac:dyDescent="0.2">
      <c r="A3068" s="234">
        <v>9791036369247</v>
      </c>
      <c r="B3068" s="200" t="s">
        <v>568</v>
      </c>
      <c r="C3068" s="203">
        <v>0</v>
      </c>
      <c r="D3068" s="204" t="s">
        <v>2917</v>
      </c>
    </row>
    <row r="3069" spans="1:4" ht="15" x14ac:dyDescent="0.2">
      <c r="A3069" s="234">
        <v>9791036320323</v>
      </c>
      <c r="B3069" s="200" t="s">
        <v>568</v>
      </c>
      <c r="C3069" s="203">
        <v>0</v>
      </c>
      <c r="D3069" s="204" t="s">
        <v>2917</v>
      </c>
    </row>
    <row r="3070" spans="1:4" ht="15" x14ac:dyDescent="0.2">
      <c r="A3070" s="234">
        <v>9791036369315</v>
      </c>
      <c r="B3070" s="200" t="s">
        <v>568</v>
      </c>
      <c r="C3070" s="203">
        <v>0</v>
      </c>
      <c r="D3070" s="204" t="s">
        <v>2917</v>
      </c>
    </row>
    <row r="3071" spans="1:4" ht="15" x14ac:dyDescent="0.2">
      <c r="A3071" s="234">
        <v>9791036369322</v>
      </c>
      <c r="B3071" s="200" t="s">
        <v>568</v>
      </c>
      <c r="C3071" s="203">
        <v>0</v>
      </c>
      <c r="D3071" s="204" t="s">
        <v>2917</v>
      </c>
    </row>
    <row r="3072" spans="1:4" ht="15" x14ac:dyDescent="0.2">
      <c r="A3072" s="234">
        <v>9791036369339</v>
      </c>
      <c r="B3072" s="200" t="s">
        <v>568</v>
      </c>
      <c r="C3072" s="203">
        <v>0</v>
      </c>
      <c r="D3072" s="204" t="s">
        <v>2917</v>
      </c>
    </row>
    <row r="3073" spans="1:4" ht="15" x14ac:dyDescent="0.2">
      <c r="A3073" s="234">
        <v>9791036351075</v>
      </c>
      <c r="B3073" s="200" t="s">
        <v>568</v>
      </c>
      <c r="C3073" s="203">
        <v>2328</v>
      </c>
      <c r="D3073" s="204" t="s">
        <v>571</v>
      </c>
    </row>
    <row r="3074" spans="1:4" ht="15" x14ac:dyDescent="0.2">
      <c r="A3074" s="234">
        <v>9791036351044</v>
      </c>
      <c r="B3074" s="200" t="s">
        <v>568</v>
      </c>
      <c r="C3074" s="203">
        <v>0</v>
      </c>
      <c r="D3074" s="204" t="s">
        <v>2917</v>
      </c>
    </row>
    <row r="3075" spans="1:4" ht="15" x14ac:dyDescent="0.2">
      <c r="A3075" s="234">
        <v>9791036351051</v>
      </c>
      <c r="B3075" s="200" t="s">
        <v>568</v>
      </c>
      <c r="C3075" s="203">
        <v>0</v>
      </c>
      <c r="D3075" s="204" t="s">
        <v>2917</v>
      </c>
    </row>
    <row r="3076" spans="1:4" ht="15" x14ac:dyDescent="0.2">
      <c r="A3076" s="234">
        <v>9791036351068</v>
      </c>
      <c r="B3076" s="200" t="s">
        <v>568</v>
      </c>
      <c r="C3076" s="203">
        <v>0</v>
      </c>
      <c r="D3076" s="204" t="s">
        <v>2917</v>
      </c>
    </row>
    <row r="3077" spans="1:4" ht="15" x14ac:dyDescent="0.2">
      <c r="A3077" s="234">
        <v>9791036369377</v>
      </c>
      <c r="B3077" s="200" t="s">
        <v>568</v>
      </c>
      <c r="C3077" s="203">
        <v>0</v>
      </c>
      <c r="D3077" s="204" t="s">
        <v>2917</v>
      </c>
    </row>
    <row r="3078" spans="1:4" ht="15" x14ac:dyDescent="0.2">
      <c r="A3078" s="234">
        <v>9791036320354</v>
      </c>
      <c r="B3078" s="200" t="s">
        <v>568</v>
      </c>
      <c r="C3078" s="203">
        <v>0</v>
      </c>
      <c r="D3078" s="204" t="s">
        <v>2916</v>
      </c>
    </row>
    <row r="3079" spans="1:4" ht="15" x14ac:dyDescent="0.2">
      <c r="A3079" s="234">
        <v>9791027607464</v>
      </c>
      <c r="B3079" s="200" t="s">
        <v>568</v>
      </c>
      <c r="C3079" s="203">
        <v>1707</v>
      </c>
      <c r="D3079" s="204" t="s">
        <v>571</v>
      </c>
    </row>
    <row r="3080" spans="1:4" ht="15" x14ac:dyDescent="0.2">
      <c r="A3080" s="234">
        <v>9791027607471</v>
      </c>
      <c r="B3080" s="200" t="s">
        <v>568</v>
      </c>
      <c r="C3080" s="203">
        <v>0</v>
      </c>
      <c r="D3080" s="204" t="s">
        <v>2916</v>
      </c>
    </row>
    <row r="3081" spans="1:4" ht="15" x14ac:dyDescent="0.2">
      <c r="A3081" s="234">
        <v>9791036311987</v>
      </c>
      <c r="B3081" s="200" t="s">
        <v>568</v>
      </c>
      <c r="C3081" s="203">
        <v>0</v>
      </c>
      <c r="D3081" s="204" t="s">
        <v>2916</v>
      </c>
    </row>
    <row r="3082" spans="1:4" ht="15" x14ac:dyDescent="0.2">
      <c r="A3082" s="234">
        <v>9791036312014</v>
      </c>
      <c r="B3082" s="200" t="s">
        <v>568</v>
      </c>
      <c r="C3082" s="203">
        <v>0</v>
      </c>
      <c r="D3082" s="204" t="s">
        <v>2915</v>
      </c>
    </row>
    <row r="3083" spans="1:4" ht="15" x14ac:dyDescent="0.2">
      <c r="A3083" s="234">
        <v>9791036312021</v>
      </c>
      <c r="B3083" s="200" t="s">
        <v>568</v>
      </c>
      <c r="C3083" s="203">
        <v>0</v>
      </c>
      <c r="D3083" s="204" t="s">
        <v>2915</v>
      </c>
    </row>
    <row r="3084" spans="1:4" ht="15" x14ac:dyDescent="0.2">
      <c r="A3084" s="234">
        <v>9791036332661</v>
      </c>
      <c r="B3084" s="200" t="s">
        <v>568</v>
      </c>
      <c r="C3084" s="203">
        <v>299</v>
      </c>
      <c r="D3084" s="204" t="s">
        <v>570</v>
      </c>
    </row>
    <row r="3085" spans="1:4" ht="15" x14ac:dyDescent="0.2">
      <c r="A3085" s="234">
        <v>9791036332678</v>
      </c>
      <c r="B3085" s="200" t="s">
        <v>568</v>
      </c>
      <c r="C3085" s="203">
        <v>229</v>
      </c>
      <c r="D3085" s="204" t="s">
        <v>570</v>
      </c>
    </row>
    <row r="3086" spans="1:4" ht="15" x14ac:dyDescent="0.2">
      <c r="A3086" s="234">
        <v>9791036333323</v>
      </c>
      <c r="B3086" s="200" t="s">
        <v>568</v>
      </c>
      <c r="C3086" s="203">
        <v>944</v>
      </c>
      <c r="D3086" s="204" t="s">
        <v>570</v>
      </c>
    </row>
    <row r="3087" spans="1:4" ht="15" x14ac:dyDescent="0.2">
      <c r="A3087" s="234">
        <v>9791036333422</v>
      </c>
      <c r="B3087" s="200" t="s">
        <v>568</v>
      </c>
      <c r="C3087" s="203">
        <v>355</v>
      </c>
      <c r="D3087" s="204" t="s">
        <v>570</v>
      </c>
    </row>
    <row r="3088" spans="1:4" ht="15" x14ac:dyDescent="0.2">
      <c r="A3088" s="234">
        <v>9782227499874</v>
      </c>
      <c r="B3088" s="200" t="s">
        <v>568</v>
      </c>
      <c r="C3088" s="203">
        <v>3160</v>
      </c>
      <c r="D3088" s="204" t="s">
        <v>571</v>
      </c>
    </row>
    <row r="3089" spans="1:4" ht="15" x14ac:dyDescent="0.2">
      <c r="A3089" s="234">
        <v>9782227499881</v>
      </c>
      <c r="B3089" s="200" t="s">
        <v>568</v>
      </c>
      <c r="C3089" s="203">
        <v>103</v>
      </c>
      <c r="D3089" s="204" t="s">
        <v>570</v>
      </c>
    </row>
    <row r="3090" spans="1:4" ht="15" x14ac:dyDescent="0.2">
      <c r="A3090" s="234">
        <v>9782227499935</v>
      </c>
      <c r="B3090" s="200" t="s">
        <v>568</v>
      </c>
      <c r="C3090" s="203">
        <v>121</v>
      </c>
      <c r="D3090" s="204" t="s">
        <v>570</v>
      </c>
    </row>
    <row r="3091" spans="1:4" ht="15" x14ac:dyDescent="0.2">
      <c r="A3091" s="234">
        <v>9791036304552</v>
      </c>
      <c r="B3091" s="200" t="s">
        <v>568</v>
      </c>
      <c r="C3091" s="203">
        <v>467</v>
      </c>
      <c r="D3091" s="204" t="s">
        <v>570</v>
      </c>
    </row>
    <row r="3092" spans="1:4" ht="15" x14ac:dyDescent="0.2">
      <c r="A3092" s="234">
        <v>9791027605743</v>
      </c>
      <c r="B3092" s="200" t="s">
        <v>568</v>
      </c>
      <c r="C3092" s="203">
        <v>399</v>
      </c>
      <c r="D3092" s="204" t="s">
        <v>570</v>
      </c>
    </row>
    <row r="3093" spans="1:4" ht="15" x14ac:dyDescent="0.2">
      <c r="A3093" s="234">
        <v>9791027605750</v>
      </c>
      <c r="B3093" s="200" t="s">
        <v>568</v>
      </c>
      <c r="C3093" s="203">
        <v>226</v>
      </c>
      <c r="D3093" s="204" t="s">
        <v>570</v>
      </c>
    </row>
    <row r="3094" spans="1:4" ht="15" x14ac:dyDescent="0.2">
      <c r="A3094" s="234">
        <v>9791027606061</v>
      </c>
      <c r="B3094" s="200" t="s">
        <v>568</v>
      </c>
      <c r="C3094" s="203">
        <v>0</v>
      </c>
      <c r="D3094" s="204" t="s">
        <v>2916</v>
      </c>
    </row>
    <row r="3095" spans="1:4" ht="15" x14ac:dyDescent="0.2">
      <c r="A3095" s="234">
        <v>9782227498488</v>
      </c>
      <c r="B3095" s="200" t="s">
        <v>568</v>
      </c>
      <c r="C3095" s="203">
        <v>0</v>
      </c>
      <c r="D3095" s="204" t="s">
        <v>2916</v>
      </c>
    </row>
    <row r="3096" spans="1:4" ht="15" x14ac:dyDescent="0.2">
      <c r="A3096" s="234">
        <v>9791036320378</v>
      </c>
      <c r="B3096" s="200" t="s">
        <v>568</v>
      </c>
      <c r="C3096" s="203">
        <v>0</v>
      </c>
      <c r="D3096" s="204" t="s">
        <v>2916</v>
      </c>
    </row>
    <row r="3097" spans="1:4" ht="15" x14ac:dyDescent="0.2">
      <c r="A3097" s="234">
        <v>9782857336013</v>
      </c>
      <c r="B3097" s="200" t="s">
        <v>568</v>
      </c>
      <c r="C3097" s="203">
        <v>1391</v>
      </c>
      <c r="D3097" s="204" t="s">
        <v>2919</v>
      </c>
    </row>
    <row r="3098" spans="1:4" ht="15" x14ac:dyDescent="0.2">
      <c r="A3098" s="234">
        <v>9791036360527</v>
      </c>
      <c r="B3098" s="200" t="s">
        <v>568</v>
      </c>
      <c r="C3098" s="203">
        <v>2493</v>
      </c>
      <c r="D3098" s="204" t="s">
        <v>571</v>
      </c>
    </row>
    <row r="3099" spans="1:4" ht="15" x14ac:dyDescent="0.2">
      <c r="A3099" s="234">
        <v>9791036360534</v>
      </c>
      <c r="B3099" s="200" t="s">
        <v>568</v>
      </c>
      <c r="C3099" s="203">
        <v>2485</v>
      </c>
      <c r="D3099" s="204" t="s">
        <v>571</v>
      </c>
    </row>
    <row r="3100" spans="1:4" ht="15" x14ac:dyDescent="0.2">
      <c r="A3100" s="234">
        <v>9791036360541</v>
      </c>
      <c r="B3100" s="200" t="s">
        <v>568</v>
      </c>
      <c r="C3100" s="203">
        <v>894</v>
      </c>
      <c r="D3100" s="204" t="s">
        <v>570</v>
      </c>
    </row>
    <row r="3101" spans="1:4" ht="15" x14ac:dyDescent="0.2">
      <c r="A3101" s="234">
        <v>9791036360558</v>
      </c>
      <c r="B3101" s="200" t="s">
        <v>568</v>
      </c>
      <c r="C3101" s="203">
        <v>1323</v>
      </c>
      <c r="D3101" s="204" t="s">
        <v>571</v>
      </c>
    </row>
    <row r="3102" spans="1:4" ht="15" x14ac:dyDescent="0.2">
      <c r="A3102" s="234">
        <v>9791036360565</v>
      </c>
      <c r="B3102" s="200" t="s">
        <v>568</v>
      </c>
      <c r="C3102" s="203">
        <v>0</v>
      </c>
      <c r="D3102" s="204" t="s">
        <v>2917</v>
      </c>
    </row>
    <row r="3103" spans="1:4" ht="15" x14ac:dyDescent="0.2">
      <c r="A3103" s="234">
        <v>9791036312045</v>
      </c>
      <c r="B3103" s="200" t="s">
        <v>568</v>
      </c>
      <c r="C3103" s="203">
        <v>0</v>
      </c>
      <c r="D3103" s="204" t="s">
        <v>2916</v>
      </c>
    </row>
    <row r="3104" spans="1:4" ht="15" x14ac:dyDescent="0.2">
      <c r="A3104" s="234">
        <v>9791036360572</v>
      </c>
      <c r="B3104" s="200" t="s">
        <v>568</v>
      </c>
      <c r="C3104" s="203">
        <v>0</v>
      </c>
      <c r="D3104" s="204" t="s">
        <v>2917</v>
      </c>
    </row>
    <row r="3105" spans="1:4" ht="15" x14ac:dyDescent="0.2">
      <c r="A3105" s="234">
        <v>9791027612000</v>
      </c>
      <c r="B3105" s="200" t="s">
        <v>568</v>
      </c>
      <c r="C3105" s="203">
        <v>0</v>
      </c>
      <c r="D3105" s="204" t="s">
        <v>2915</v>
      </c>
    </row>
    <row r="3106" spans="1:4" ht="15" x14ac:dyDescent="0.2">
      <c r="A3106" s="234">
        <v>9791036320385</v>
      </c>
      <c r="B3106" s="200" t="s">
        <v>568</v>
      </c>
      <c r="C3106" s="203">
        <v>191</v>
      </c>
      <c r="D3106" s="204" t="s">
        <v>570</v>
      </c>
    </row>
    <row r="3107" spans="1:4" ht="15" x14ac:dyDescent="0.2">
      <c r="A3107" s="234">
        <v>9791036320408</v>
      </c>
      <c r="B3107" s="200" t="s">
        <v>568</v>
      </c>
      <c r="C3107" s="203">
        <v>737</v>
      </c>
      <c r="D3107" s="204" t="s">
        <v>570</v>
      </c>
    </row>
    <row r="3108" spans="1:4" ht="15" x14ac:dyDescent="0.2">
      <c r="A3108" s="234">
        <v>9791036320415</v>
      </c>
      <c r="B3108" s="200" t="s">
        <v>568</v>
      </c>
      <c r="C3108" s="203">
        <v>1819</v>
      </c>
      <c r="D3108" s="204" t="s">
        <v>571</v>
      </c>
    </row>
    <row r="3109" spans="1:4" ht="15" x14ac:dyDescent="0.2">
      <c r="A3109" s="234">
        <v>9791036311970</v>
      </c>
      <c r="B3109" s="200" t="s">
        <v>568</v>
      </c>
      <c r="C3109" s="203">
        <v>2754</v>
      </c>
      <c r="D3109" s="204" t="s">
        <v>571</v>
      </c>
    </row>
    <row r="3110" spans="1:4" ht="15" x14ac:dyDescent="0.2">
      <c r="A3110" s="234">
        <v>9791036335761</v>
      </c>
      <c r="B3110" s="200" t="s">
        <v>568</v>
      </c>
      <c r="C3110" s="203">
        <v>1197</v>
      </c>
      <c r="D3110" s="204" t="s">
        <v>571</v>
      </c>
    </row>
    <row r="3111" spans="1:4" ht="15" x14ac:dyDescent="0.2">
      <c r="A3111" s="234">
        <v>9791036335778</v>
      </c>
      <c r="B3111" s="200" t="s">
        <v>568</v>
      </c>
      <c r="C3111" s="203">
        <v>1852</v>
      </c>
      <c r="D3111" s="204" t="s">
        <v>571</v>
      </c>
    </row>
    <row r="3112" spans="1:4" ht="15" x14ac:dyDescent="0.2">
      <c r="A3112" s="234">
        <v>9791036335792</v>
      </c>
      <c r="B3112" s="200" t="s">
        <v>568</v>
      </c>
      <c r="C3112" s="203">
        <v>2705</v>
      </c>
      <c r="D3112" s="204" t="s">
        <v>571</v>
      </c>
    </row>
    <row r="3113" spans="1:4" ht="15" x14ac:dyDescent="0.2">
      <c r="A3113" s="234">
        <v>9791036335808</v>
      </c>
      <c r="B3113" s="200" t="s">
        <v>568</v>
      </c>
      <c r="C3113" s="203">
        <v>2119</v>
      </c>
      <c r="D3113" s="204" t="s">
        <v>571</v>
      </c>
    </row>
    <row r="3114" spans="1:4" ht="15" x14ac:dyDescent="0.2">
      <c r="A3114" s="234">
        <v>9791036335815</v>
      </c>
      <c r="B3114" s="200" t="s">
        <v>568</v>
      </c>
      <c r="C3114" s="203">
        <v>2860</v>
      </c>
      <c r="D3114" s="204" t="s">
        <v>571</v>
      </c>
    </row>
    <row r="3115" spans="1:4" ht="15" x14ac:dyDescent="0.2">
      <c r="A3115" s="234">
        <v>9791036335822</v>
      </c>
      <c r="B3115" s="200" t="s">
        <v>568</v>
      </c>
      <c r="C3115" s="203">
        <v>233</v>
      </c>
      <c r="D3115" s="204" t="s">
        <v>570</v>
      </c>
    </row>
    <row r="3116" spans="1:4" ht="15" x14ac:dyDescent="0.2">
      <c r="A3116" s="234">
        <v>9791027609123</v>
      </c>
      <c r="B3116" s="200" t="s">
        <v>568</v>
      </c>
      <c r="C3116" s="203">
        <v>0</v>
      </c>
      <c r="D3116" s="204" t="s">
        <v>2916</v>
      </c>
    </row>
    <row r="3117" spans="1:4" ht="15" x14ac:dyDescent="0.2">
      <c r="A3117" s="234">
        <v>9791027609130</v>
      </c>
      <c r="B3117" s="200" t="s">
        <v>568</v>
      </c>
      <c r="C3117" s="203">
        <v>518</v>
      </c>
      <c r="D3117" s="204" t="s">
        <v>570</v>
      </c>
    </row>
    <row r="3118" spans="1:4" ht="15" x14ac:dyDescent="0.2">
      <c r="A3118" s="234">
        <v>9791036320422</v>
      </c>
      <c r="B3118" s="200" t="s">
        <v>568</v>
      </c>
      <c r="C3118" s="203">
        <v>654</v>
      </c>
      <c r="D3118" s="204" t="s">
        <v>570</v>
      </c>
    </row>
    <row r="3119" spans="1:4" ht="15" x14ac:dyDescent="0.2">
      <c r="A3119" s="234">
        <v>9791036320446</v>
      </c>
      <c r="B3119" s="200" t="s">
        <v>568</v>
      </c>
      <c r="C3119" s="203">
        <v>0</v>
      </c>
      <c r="D3119" s="204" t="s">
        <v>2916</v>
      </c>
    </row>
    <row r="3120" spans="1:4" ht="15" x14ac:dyDescent="0.2">
      <c r="A3120" s="234">
        <v>9791027607457</v>
      </c>
      <c r="B3120" s="200" t="s">
        <v>568</v>
      </c>
      <c r="C3120" s="203">
        <v>0</v>
      </c>
      <c r="D3120" s="204" t="s">
        <v>2916</v>
      </c>
    </row>
    <row r="3121" spans="1:4" ht="15" x14ac:dyDescent="0.2">
      <c r="A3121" s="234">
        <v>9791036335846</v>
      </c>
      <c r="B3121" s="200" t="s">
        <v>568</v>
      </c>
      <c r="C3121" s="203">
        <v>413</v>
      </c>
      <c r="D3121" s="204" t="s">
        <v>570</v>
      </c>
    </row>
    <row r="3122" spans="1:4" ht="15" x14ac:dyDescent="0.2">
      <c r="A3122" s="234">
        <v>9791036335853</v>
      </c>
      <c r="B3122" s="200" t="s">
        <v>568</v>
      </c>
      <c r="C3122" s="203">
        <v>2800</v>
      </c>
      <c r="D3122" s="204" t="s">
        <v>571</v>
      </c>
    </row>
    <row r="3123" spans="1:4" ht="15" x14ac:dyDescent="0.2">
      <c r="A3123" s="234">
        <v>9791036335860</v>
      </c>
      <c r="B3123" s="200" t="s">
        <v>568</v>
      </c>
      <c r="C3123" s="203">
        <v>0</v>
      </c>
      <c r="D3123" s="204" t="s">
        <v>2917</v>
      </c>
    </row>
    <row r="3124" spans="1:4" ht="15" x14ac:dyDescent="0.2">
      <c r="A3124" s="234">
        <v>9791036335877</v>
      </c>
      <c r="B3124" s="200" t="s">
        <v>568</v>
      </c>
      <c r="C3124" s="203">
        <v>0</v>
      </c>
      <c r="D3124" s="204" t="s">
        <v>2917</v>
      </c>
    </row>
    <row r="3125" spans="1:4" ht="15" x14ac:dyDescent="0.2">
      <c r="A3125" s="234">
        <v>9791036335884</v>
      </c>
      <c r="B3125" s="200" t="s">
        <v>568</v>
      </c>
      <c r="C3125" s="203">
        <v>0</v>
      </c>
      <c r="D3125" s="204" t="s">
        <v>2915</v>
      </c>
    </row>
    <row r="3126" spans="1:4" ht="15" x14ac:dyDescent="0.2">
      <c r="A3126" s="234">
        <v>9791036335891</v>
      </c>
      <c r="B3126" s="200" t="s">
        <v>568</v>
      </c>
      <c r="C3126" s="203">
        <v>965</v>
      </c>
      <c r="D3126" s="204" t="s">
        <v>570</v>
      </c>
    </row>
    <row r="3127" spans="1:4" ht="15" x14ac:dyDescent="0.2">
      <c r="A3127" s="234">
        <v>9791036335907</v>
      </c>
      <c r="B3127" s="200" t="s">
        <v>568</v>
      </c>
      <c r="C3127" s="203">
        <v>1075</v>
      </c>
      <c r="D3127" s="204" t="s">
        <v>571</v>
      </c>
    </row>
    <row r="3128" spans="1:4" ht="15" x14ac:dyDescent="0.2">
      <c r="A3128" s="234">
        <v>9791036335914</v>
      </c>
      <c r="B3128" s="200" t="s">
        <v>568</v>
      </c>
      <c r="C3128" s="203">
        <v>1559</v>
      </c>
      <c r="D3128" s="204" t="s">
        <v>571</v>
      </c>
    </row>
    <row r="3129" spans="1:4" ht="15" x14ac:dyDescent="0.2">
      <c r="A3129" s="234">
        <v>9791036335938</v>
      </c>
      <c r="B3129" s="200" t="s">
        <v>568</v>
      </c>
      <c r="C3129" s="203">
        <v>2492</v>
      </c>
      <c r="D3129" s="204" t="s">
        <v>571</v>
      </c>
    </row>
    <row r="3130" spans="1:4" ht="15" x14ac:dyDescent="0.2">
      <c r="A3130" s="234">
        <v>9791027610297</v>
      </c>
      <c r="B3130" s="200" t="s">
        <v>568</v>
      </c>
      <c r="C3130" s="203">
        <v>2468</v>
      </c>
      <c r="D3130" s="204" t="s">
        <v>571</v>
      </c>
    </row>
    <row r="3131" spans="1:4" ht="15" x14ac:dyDescent="0.2">
      <c r="A3131" s="234">
        <v>9791036320484</v>
      </c>
      <c r="B3131" s="200" t="s">
        <v>568</v>
      </c>
      <c r="C3131" s="203">
        <v>3430</v>
      </c>
      <c r="D3131" s="204" t="s">
        <v>571</v>
      </c>
    </row>
    <row r="3132" spans="1:4" ht="15" x14ac:dyDescent="0.2">
      <c r="A3132" s="234">
        <v>9791027605590</v>
      </c>
      <c r="B3132" s="200" t="s">
        <v>568</v>
      </c>
      <c r="C3132" s="203">
        <v>0</v>
      </c>
      <c r="D3132" s="204" t="s">
        <v>2917</v>
      </c>
    </row>
    <row r="3133" spans="1:4" ht="15" x14ac:dyDescent="0.2">
      <c r="A3133" s="234">
        <v>9791036369087</v>
      </c>
      <c r="B3133" s="200" t="s">
        <v>568</v>
      </c>
      <c r="C3133" s="203">
        <v>0</v>
      </c>
      <c r="D3133" s="204" t="s">
        <v>2917</v>
      </c>
    </row>
    <row r="3134" spans="1:4" ht="15" x14ac:dyDescent="0.2">
      <c r="A3134" s="234">
        <v>9791027605040</v>
      </c>
      <c r="B3134" s="200" t="s">
        <v>568</v>
      </c>
      <c r="C3134" s="203">
        <v>0</v>
      </c>
      <c r="D3134" s="204" t="s">
        <v>2916</v>
      </c>
    </row>
    <row r="3135" spans="1:4" ht="15" x14ac:dyDescent="0.2">
      <c r="A3135" s="234">
        <v>9791027611126</v>
      </c>
      <c r="B3135" s="200" t="s">
        <v>568</v>
      </c>
      <c r="C3135" s="203">
        <v>2387</v>
      </c>
      <c r="D3135" s="204" t="s">
        <v>571</v>
      </c>
    </row>
    <row r="3136" spans="1:4" ht="15" x14ac:dyDescent="0.2">
      <c r="A3136" s="234">
        <v>9791036351150</v>
      </c>
      <c r="B3136" s="200" t="s">
        <v>568</v>
      </c>
      <c r="C3136" s="203">
        <v>3109</v>
      </c>
      <c r="D3136" s="204" t="s">
        <v>571</v>
      </c>
    </row>
    <row r="3137" spans="1:4" ht="15" x14ac:dyDescent="0.2">
      <c r="A3137" s="234">
        <v>9791027610129</v>
      </c>
      <c r="B3137" s="200" t="s">
        <v>568</v>
      </c>
      <c r="C3137" s="203">
        <v>3775</v>
      </c>
      <c r="D3137" s="204" t="s">
        <v>571</v>
      </c>
    </row>
    <row r="3138" spans="1:4" ht="15" x14ac:dyDescent="0.2">
      <c r="A3138" s="234">
        <v>9782857335993</v>
      </c>
      <c r="B3138" s="200" t="s">
        <v>568</v>
      </c>
      <c r="C3138" s="203">
        <v>594</v>
      </c>
      <c r="D3138" s="204" t="s">
        <v>570</v>
      </c>
    </row>
    <row r="3139" spans="1:4" ht="15" x14ac:dyDescent="0.2">
      <c r="A3139" s="234">
        <v>9782857336006</v>
      </c>
      <c r="B3139" s="200" t="s">
        <v>568</v>
      </c>
      <c r="C3139" s="203">
        <v>4318</v>
      </c>
      <c r="D3139" s="204" t="s">
        <v>571</v>
      </c>
    </row>
    <row r="3140" spans="1:4" ht="15" x14ac:dyDescent="0.2">
      <c r="A3140" s="234">
        <v>9791036351419</v>
      </c>
      <c r="B3140" s="200" t="s">
        <v>568</v>
      </c>
      <c r="C3140" s="203">
        <v>1542</v>
      </c>
      <c r="D3140" s="204" t="s">
        <v>571</v>
      </c>
    </row>
    <row r="3141" spans="1:4" ht="15" x14ac:dyDescent="0.2">
      <c r="A3141" s="234">
        <v>9791036304736</v>
      </c>
      <c r="B3141" s="200" t="s">
        <v>568</v>
      </c>
      <c r="C3141" s="203">
        <v>0</v>
      </c>
      <c r="D3141" s="204" t="s">
        <v>2916</v>
      </c>
    </row>
    <row r="3142" spans="1:4" ht="15" x14ac:dyDescent="0.2">
      <c r="A3142" s="234">
        <v>9791036304743</v>
      </c>
      <c r="B3142" s="200" t="s">
        <v>568</v>
      </c>
      <c r="C3142" s="203">
        <v>1365</v>
      </c>
      <c r="D3142" s="204" t="s">
        <v>571</v>
      </c>
    </row>
    <row r="3143" spans="1:4" ht="15" x14ac:dyDescent="0.2">
      <c r="A3143" s="234">
        <v>9791036304750</v>
      </c>
      <c r="B3143" s="200" t="s">
        <v>568</v>
      </c>
      <c r="C3143" s="203">
        <v>6178</v>
      </c>
      <c r="D3143" s="204" t="s">
        <v>571</v>
      </c>
    </row>
    <row r="3144" spans="1:4" ht="15" x14ac:dyDescent="0.2">
      <c r="A3144" s="234">
        <v>9791036304767</v>
      </c>
      <c r="B3144" s="200" t="s">
        <v>568</v>
      </c>
      <c r="C3144" s="203">
        <v>176</v>
      </c>
      <c r="D3144" s="204" t="s">
        <v>570</v>
      </c>
    </row>
    <row r="3145" spans="1:4" ht="15" x14ac:dyDescent="0.2">
      <c r="A3145" s="234">
        <v>9791036304774</v>
      </c>
      <c r="B3145" s="200" t="s">
        <v>568</v>
      </c>
      <c r="C3145" s="203">
        <v>0</v>
      </c>
      <c r="D3145" s="204" t="s">
        <v>2916</v>
      </c>
    </row>
    <row r="3146" spans="1:4" ht="15" x14ac:dyDescent="0.2">
      <c r="A3146" s="234">
        <v>9791036304781</v>
      </c>
      <c r="B3146" s="200" t="s">
        <v>568</v>
      </c>
      <c r="C3146" s="203">
        <v>0</v>
      </c>
      <c r="D3146" s="204" t="s">
        <v>2916</v>
      </c>
    </row>
    <row r="3147" spans="1:4" ht="15" x14ac:dyDescent="0.2">
      <c r="A3147" s="234">
        <v>9791036304798</v>
      </c>
      <c r="B3147" s="200" t="s">
        <v>568</v>
      </c>
      <c r="C3147" s="203">
        <v>458</v>
      </c>
      <c r="D3147" s="204" t="s">
        <v>570</v>
      </c>
    </row>
    <row r="3148" spans="1:4" ht="15" x14ac:dyDescent="0.2">
      <c r="A3148" s="234">
        <v>9791036304804</v>
      </c>
      <c r="B3148" s="200" t="s">
        <v>568</v>
      </c>
      <c r="C3148" s="203">
        <v>133</v>
      </c>
      <c r="D3148" s="204" t="s">
        <v>570</v>
      </c>
    </row>
    <row r="3149" spans="1:4" ht="15" x14ac:dyDescent="0.2">
      <c r="A3149" s="234">
        <v>9791036304903</v>
      </c>
      <c r="B3149" s="200" t="s">
        <v>568</v>
      </c>
      <c r="C3149" s="203">
        <v>3803</v>
      </c>
      <c r="D3149" s="204" t="s">
        <v>571</v>
      </c>
    </row>
    <row r="3150" spans="1:4" ht="15" x14ac:dyDescent="0.2">
      <c r="A3150" s="234">
        <v>9791027606115</v>
      </c>
      <c r="B3150" s="200" t="s">
        <v>568</v>
      </c>
      <c r="C3150" s="203">
        <v>1536</v>
      </c>
      <c r="D3150" s="204" t="s">
        <v>571</v>
      </c>
    </row>
    <row r="3151" spans="1:4" ht="15" x14ac:dyDescent="0.2">
      <c r="A3151" s="234">
        <v>9782227495005</v>
      </c>
      <c r="B3151" s="200" t="s">
        <v>568</v>
      </c>
      <c r="C3151" s="203">
        <v>282</v>
      </c>
      <c r="D3151" s="204" t="s">
        <v>570</v>
      </c>
    </row>
    <row r="3152" spans="1:4" ht="15" x14ac:dyDescent="0.2">
      <c r="A3152" s="234">
        <v>9791036304958</v>
      </c>
      <c r="B3152" s="200" t="s">
        <v>568</v>
      </c>
      <c r="C3152" s="203">
        <v>0</v>
      </c>
      <c r="D3152" s="204" t="s">
        <v>2916</v>
      </c>
    </row>
    <row r="3153" spans="1:4" ht="15" x14ac:dyDescent="0.2">
      <c r="A3153" s="234">
        <v>9791036304965</v>
      </c>
      <c r="B3153" s="200" t="s">
        <v>568</v>
      </c>
      <c r="C3153" s="203">
        <v>0</v>
      </c>
      <c r="D3153" s="204" t="s">
        <v>2916</v>
      </c>
    </row>
    <row r="3154" spans="1:4" ht="15" x14ac:dyDescent="0.2">
      <c r="A3154" s="234">
        <v>9791027606153</v>
      </c>
      <c r="B3154" s="200" t="s">
        <v>568</v>
      </c>
      <c r="C3154" s="203">
        <v>0</v>
      </c>
      <c r="D3154" s="204" t="s">
        <v>2916</v>
      </c>
    </row>
    <row r="3155" spans="1:4" ht="15" x14ac:dyDescent="0.2">
      <c r="A3155" s="234">
        <v>9791027606160</v>
      </c>
      <c r="B3155" s="200" t="s">
        <v>568</v>
      </c>
      <c r="C3155" s="203">
        <v>0</v>
      </c>
      <c r="D3155" s="204" t="s">
        <v>2916</v>
      </c>
    </row>
    <row r="3156" spans="1:4" ht="15" x14ac:dyDescent="0.2">
      <c r="A3156" s="234">
        <v>9791027606177</v>
      </c>
      <c r="B3156" s="200" t="s">
        <v>568</v>
      </c>
      <c r="C3156" s="203">
        <v>0</v>
      </c>
      <c r="D3156" s="204" t="s">
        <v>2916</v>
      </c>
    </row>
    <row r="3157" spans="1:4" ht="15" x14ac:dyDescent="0.2">
      <c r="A3157" s="234">
        <v>9791027606191</v>
      </c>
      <c r="B3157" s="200" t="s">
        <v>568</v>
      </c>
      <c r="C3157" s="203">
        <v>0</v>
      </c>
      <c r="D3157" s="204" t="s">
        <v>2916</v>
      </c>
    </row>
    <row r="3158" spans="1:4" ht="15" x14ac:dyDescent="0.2">
      <c r="A3158" s="234">
        <v>9791027606214</v>
      </c>
      <c r="B3158" s="200" t="s">
        <v>568</v>
      </c>
      <c r="C3158" s="203">
        <v>587</v>
      </c>
      <c r="D3158" s="204" t="s">
        <v>570</v>
      </c>
    </row>
    <row r="3159" spans="1:4" ht="15" x14ac:dyDescent="0.2">
      <c r="A3159" s="234">
        <v>9791027606221</v>
      </c>
      <c r="B3159" s="200" t="s">
        <v>568</v>
      </c>
      <c r="C3159" s="203">
        <v>0</v>
      </c>
      <c r="D3159" s="204" t="s">
        <v>2916</v>
      </c>
    </row>
    <row r="3160" spans="1:4" ht="15" x14ac:dyDescent="0.2">
      <c r="A3160" s="234">
        <v>9791027606238</v>
      </c>
      <c r="B3160" s="200" t="s">
        <v>568</v>
      </c>
      <c r="C3160" s="203">
        <v>1</v>
      </c>
      <c r="D3160" s="204" t="s">
        <v>572</v>
      </c>
    </row>
    <row r="3161" spans="1:4" ht="15" x14ac:dyDescent="0.2">
      <c r="A3161" s="234">
        <v>9782747098960</v>
      </c>
      <c r="B3161" s="200" t="s">
        <v>568</v>
      </c>
      <c r="C3161" s="203">
        <v>101</v>
      </c>
      <c r="D3161" s="204" t="s">
        <v>570</v>
      </c>
    </row>
    <row r="3162" spans="1:4" ht="15" x14ac:dyDescent="0.2">
      <c r="A3162" s="234">
        <v>9791036311703</v>
      </c>
      <c r="B3162" s="200" t="s">
        <v>568</v>
      </c>
      <c r="C3162" s="203">
        <v>88</v>
      </c>
      <c r="D3162" s="204" t="s">
        <v>569</v>
      </c>
    </row>
    <row r="3163" spans="1:4" ht="15" x14ac:dyDescent="0.2">
      <c r="A3163" s="234">
        <v>9782857336334</v>
      </c>
      <c r="B3163" s="200" t="s">
        <v>568</v>
      </c>
      <c r="C3163" s="203">
        <v>0</v>
      </c>
      <c r="D3163" s="204" t="s">
        <v>2917</v>
      </c>
    </row>
    <row r="3164" spans="1:4" ht="15" x14ac:dyDescent="0.2">
      <c r="A3164" s="234">
        <v>9782857336341</v>
      </c>
      <c r="B3164" s="200" t="s">
        <v>568</v>
      </c>
      <c r="C3164" s="203">
        <v>0</v>
      </c>
      <c r="D3164" s="204" t="s">
        <v>2917</v>
      </c>
    </row>
    <row r="3165" spans="1:4" ht="15" x14ac:dyDescent="0.2">
      <c r="A3165" s="234">
        <v>9782857336358</v>
      </c>
      <c r="B3165" s="200" t="s">
        <v>568</v>
      </c>
      <c r="C3165" s="203">
        <v>0</v>
      </c>
      <c r="D3165" s="204" t="s">
        <v>2917</v>
      </c>
    </row>
    <row r="3166" spans="1:4" ht="15" x14ac:dyDescent="0.2">
      <c r="A3166" s="234">
        <v>9791036369599</v>
      </c>
      <c r="B3166" s="200" t="s">
        <v>568</v>
      </c>
      <c r="C3166" s="203">
        <v>0</v>
      </c>
      <c r="D3166" s="204" t="s">
        <v>2917</v>
      </c>
    </row>
    <row r="3167" spans="1:4" ht="15" x14ac:dyDescent="0.2">
      <c r="A3167" s="234">
        <v>9791036369605</v>
      </c>
      <c r="B3167" s="200" t="s">
        <v>568</v>
      </c>
      <c r="C3167" s="203">
        <v>0</v>
      </c>
      <c r="D3167" s="204" t="s">
        <v>2917</v>
      </c>
    </row>
    <row r="3168" spans="1:4" ht="15" x14ac:dyDescent="0.2">
      <c r="A3168" s="234">
        <v>9791036369612</v>
      </c>
      <c r="B3168" s="200" t="s">
        <v>568</v>
      </c>
      <c r="C3168" s="203">
        <v>0</v>
      </c>
      <c r="D3168" s="204" t="s">
        <v>2917</v>
      </c>
    </row>
    <row r="3169" spans="1:4" ht="15" x14ac:dyDescent="0.2">
      <c r="A3169" s="234">
        <v>9791036312106</v>
      </c>
      <c r="B3169" s="200" t="s">
        <v>568</v>
      </c>
      <c r="C3169" s="203">
        <v>1</v>
      </c>
      <c r="D3169" s="204" t="s">
        <v>572</v>
      </c>
    </row>
    <row r="3170" spans="1:4" ht="15" x14ac:dyDescent="0.2">
      <c r="A3170" s="234">
        <v>9791036312137</v>
      </c>
      <c r="B3170" s="200" t="s">
        <v>568</v>
      </c>
      <c r="C3170" s="203">
        <v>0</v>
      </c>
      <c r="D3170" s="204" t="s">
        <v>2916</v>
      </c>
    </row>
    <row r="3171" spans="1:4" ht="15" x14ac:dyDescent="0.2">
      <c r="A3171" s="234">
        <v>9791036312144</v>
      </c>
      <c r="B3171" s="200" t="s">
        <v>568</v>
      </c>
      <c r="C3171" s="203">
        <v>0</v>
      </c>
      <c r="D3171" s="204" t="s">
        <v>2916</v>
      </c>
    </row>
    <row r="3172" spans="1:4" ht="15" x14ac:dyDescent="0.2">
      <c r="A3172" s="234">
        <v>9791036312151</v>
      </c>
      <c r="B3172" s="200" t="s">
        <v>568</v>
      </c>
      <c r="C3172" s="203">
        <v>0</v>
      </c>
      <c r="D3172" s="204" t="s">
        <v>2916</v>
      </c>
    </row>
    <row r="3173" spans="1:4" ht="15" x14ac:dyDescent="0.2">
      <c r="A3173" s="234">
        <v>9791036312168</v>
      </c>
      <c r="B3173" s="200" t="s">
        <v>568</v>
      </c>
      <c r="C3173" s="203">
        <v>266</v>
      </c>
      <c r="D3173" s="204" t="s">
        <v>570</v>
      </c>
    </row>
    <row r="3174" spans="1:4" ht="15" x14ac:dyDescent="0.2">
      <c r="A3174" s="234">
        <v>9791036312175</v>
      </c>
      <c r="B3174" s="200" t="s">
        <v>568</v>
      </c>
      <c r="C3174" s="203">
        <v>0</v>
      </c>
      <c r="D3174" s="204" t="s">
        <v>2916</v>
      </c>
    </row>
    <row r="3175" spans="1:4" ht="15" x14ac:dyDescent="0.2">
      <c r="A3175" s="234">
        <v>9791036312182</v>
      </c>
      <c r="B3175" s="200" t="s">
        <v>568</v>
      </c>
      <c r="C3175" s="203">
        <v>0</v>
      </c>
      <c r="D3175" s="204" t="s">
        <v>2915</v>
      </c>
    </row>
    <row r="3176" spans="1:4" ht="15" x14ac:dyDescent="0.2">
      <c r="A3176" s="234">
        <v>9791036312199</v>
      </c>
      <c r="B3176" s="200" t="s">
        <v>568</v>
      </c>
      <c r="C3176" s="203">
        <v>198</v>
      </c>
      <c r="D3176" s="204" t="s">
        <v>570</v>
      </c>
    </row>
    <row r="3177" spans="1:4" ht="15" x14ac:dyDescent="0.2">
      <c r="A3177" s="234">
        <v>9791036312205</v>
      </c>
      <c r="B3177" s="200" t="s">
        <v>568</v>
      </c>
      <c r="C3177" s="203">
        <v>0</v>
      </c>
      <c r="D3177" s="204" t="s">
        <v>2916</v>
      </c>
    </row>
    <row r="3178" spans="1:4" ht="15" x14ac:dyDescent="0.2">
      <c r="A3178" s="234">
        <v>9791036312212</v>
      </c>
      <c r="B3178" s="200" t="s">
        <v>568</v>
      </c>
      <c r="C3178" s="203">
        <v>210</v>
      </c>
      <c r="D3178" s="204" t="s">
        <v>570</v>
      </c>
    </row>
    <row r="3179" spans="1:4" ht="15" x14ac:dyDescent="0.2">
      <c r="A3179" s="234">
        <v>9791036312229</v>
      </c>
      <c r="B3179" s="200" t="s">
        <v>568</v>
      </c>
      <c r="C3179" s="203">
        <v>0</v>
      </c>
      <c r="D3179" s="204" t="s">
        <v>2916</v>
      </c>
    </row>
    <row r="3180" spans="1:4" ht="15" x14ac:dyDescent="0.2">
      <c r="A3180" s="234">
        <v>9791036312236</v>
      </c>
      <c r="B3180" s="200" t="s">
        <v>568</v>
      </c>
      <c r="C3180" s="203">
        <v>154</v>
      </c>
      <c r="D3180" s="204" t="s">
        <v>570</v>
      </c>
    </row>
    <row r="3181" spans="1:4" ht="15" x14ac:dyDescent="0.2">
      <c r="A3181" s="234">
        <v>9791036312243</v>
      </c>
      <c r="B3181" s="200" t="s">
        <v>568</v>
      </c>
      <c r="C3181" s="203">
        <v>0</v>
      </c>
      <c r="D3181" s="204" t="s">
        <v>2916</v>
      </c>
    </row>
    <row r="3182" spans="1:4" ht="15" x14ac:dyDescent="0.2">
      <c r="A3182" s="234">
        <v>9791036312250</v>
      </c>
      <c r="B3182" s="200" t="s">
        <v>568</v>
      </c>
      <c r="C3182" s="203">
        <v>155</v>
      </c>
      <c r="D3182" s="204" t="s">
        <v>570</v>
      </c>
    </row>
    <row r="3183" spans="1:4" ht="15" x14ac:dyDescent="0.2">
      <c r="A3183" s="234">
        <v>9791036312267</v>
      </c>
      <c r="B3183" s="200" t="s">
        <v>568</v>
      </c>
      <c r="C3183" s="203">
        <v>2324</v>
      </c>
      <c r="D3183" s="204" t="s">
        <v>571</v>
      </c>
    </row>
    <row r="3184" spans="1:4" ht="15" x14ac:dyDescent="0.2">
      <c r="A3184" s="234">
        <v>9791036351815</v>
      </c>
      <c r="B3184" s="200" t="s">
        <v>568</v>
      </c>
      <c r="C3184" s="203">
        <v>1332</v>
      </c>
      <c r="D3184" s="204" t="s">
        <v>571</v>
      </c>
    </row>
    <row r="3185" spans="1:4" ht="15" x14ac:dyDescent="0.2">
      <c r="A3185" s="234">
        <v>9791036348907</v>
      </c>
      <c r="B3185" s="200" t="s">
        <v>568</v>
      </c>
      <c r="C3185" s="203">
        <v>628</v>
      </c>
      <c r="D3185" s="204" t="s">
        <v>570</v>
      </c>
    </row>
    <row r="3186" spans="1:4" ht="15" x14ac:dyDescent="0.2">
      <c r="A3186" s="234">
        <v>9791036351792</v>
      </c>
      <c r="B3186" s="200" t="s">
        <v>568</v>
      </c>
      <c r="C3186" s="203">
        <v>2893</v>
      </c>
      <c r="D3186" s="204" t="s">
        <v>571</v>
      </c>
    </row>
    <row r="3187" spans="1:4" ht="15" x14ac:dyDescent="0.2">
      <c r="A3187" s="234">
        <v>9791036351822</v>
      </c>
      <c r="B3187" s="200" t="s">
        <v>568</v>
      </c>
      <c r="C3187" s="203">
        <v>0</v>
      </c>
      <c r="D3187" s="204" t="s">
        <v>2917</v>
      </c>
    </row>
    <row r="3188" spans="1:4" ht="15" x14ac:dyDescent="0.2">
      <c r="A3188" s="234">
        <v>9791036351839</v>
      </c>
      <c r="B3188" s="200" t="s">
        <v>568</v>
      </c>
      <c r="C3188" s="203">
        <v>1313</v>
      </c>
      <c r="D3188" s="204" t="s">
        <v>571</v>
      </c>
    </row>
    <row r="3189" spans="1:4" ht="15" x14ac:dyDescent="0.2">
      <c r="A3189" s="234">
        <v>9791027606016</v>
      </c>
      <c r="B3189" s="200" t="s">
        <v>568</v>
      </c>
      <c r="C3189" s="203">
        <v>0</v>
      </c>
      <c r="D3189" s="204" t="s">
        <v>2916</v>
      </c>
    </row>
    <row r="3190" spans="1:4" ht="15" x14ac:dyDescent="0.2">
      <c r="A3190" s="234">
        <v>9791027606245</v>
      </c>
      <c r="B3190" s="200" t="s">
        <v>568</v>
      </c>
      <c r="C3190" s="203">
        <v>509</v>
      </c>
      <c r="D3190" s="204" t="s">
        <v>570</v>
      </c>
    </row>
    <row r="3191" spans="1:4" ht="15" x14ac:dyDescent="0.2">
      <c r="A3191" s="234">
        <v>9791036369629</v>
      </c>
      <c r="B3191" s="200" t="s">
        <v>568</v>
      </c>
      <c r="C3191" s="203">
        <v>1577</v>
      </c>
      <c r="D3191" s="204" t="s">
        <v>571</v>
      </c>
    </row>
    <row r="3192" spans="1:4" ht="15" x14ac:dyDescent="0.2">
      <c r="A3192" s="234">
        <v>9791036369643</v>
      </c>
      <c r="B3192" s="200" t="s">
        <v>568</v>
      </c>
      <c r="C3192" s="203">
        <v>0</v>
      </c>
      <c r="D3192" s="204" t="s">
        <v>2917</v>
      </c>
    </row>
    <row r="3193" spans="1:4" ht="15" x14ac:dyDescent="0.2">
      <c r="A3193" s="234">
        <v>9791036369650</v>
      </c>
      <c r="B3193" s="200" t="s">
        <v>568</v>
      </c>
      <c r="C3193" s="203">
        <v>0</v>
      </c>
      <c r="D3193" s="204" t="s">
        <v>2917</v>
      </c>
    </row>
    <row r="3194" spans="1:4" ht="15" x14ac:dyDescent="0.2">
      <c r="A3194" s="234">
        <v>9791036369681</v>
      </c>
      <c r="B3194" s="200" t="s">
        <v>568</v>
      </c>
      <c r="C3194" s="203">
        <v>0</v>
      </c>
      <c r="D3194" s="204" t="s">
        <v>2917</v>
      </c>
    </row>
    <row r="3195" spans="1:4" ht="15" x14ac:dyDescent="0.2">
      <c r="A3195" s="234">
        <v>9791036369759</v>
      </c>
      <c r="B3195" s="200" t="s">
        <v>568</v>
      </c>
      <c r="C3195" s="203">
        <v>0</v>
      </c>
      <c r="D3195" s="204" t="s">
        <v>2917</v>
      </c>
    </row>
    <row r="3196" spans="1:4" ht="15" x14ac:dyDescent="0.2">
      <c r="A3196" s="234">
        <v>9782227502130</v>
      </c>
      <c r="B3196" s="200" t="s">
        <v>568</v>
      </c>
      <c r="C3196" s="203">
        <v>0</v>
      </c>
      <c r="D3196" s="204" t="s">
        <v>2917</v>
      </c>
    </row>
    <row r="3197" spans="1:4" ht="15" x14ac:dyDescent="0.2">
      <c r="A3197" s="234">
        <v>9791036369636</v>
      </c>
      <c r="B3197" s="200" t="s">
        <v>568</v>
      </c>
      <c r="C3197" s="203">
        <v>2436</v>
      </c>
      <c r="D3197" s="204" t="s">
        <v>571</v>
      </c>
    </row>
    <row r="3198" spans="1:4" ht="15" x14ac:dyDescent="0.2">
      <c r="A3198" s="234">
        <v>9791036369704</v>
      </c>
      <c r="B3198" s="200" t="s">
        <v>568</v>
      </c>
      <c r="C3198" s="203">
        <v>0</v>
      </c>
      <c r="D3198" s="204" t="s">
        <v>2917</v>
      </c>
    </row>
    <row r="3199" spans="1:4" ht="15" x14ac:dyDescent="0.2">
      <c r="A3199" s="234">
        <v>9791036369667</v>
      </c>
      <c r="B3199" s="200" t="s">
        <v>568</v>
      </c>
      <c r="C3199" s="203">
        <v>0</v>
      </c>
      <c r="D3199" s="204" t="s">
        <v>2917</v>
      </c>
    </row>
    <row r="3200" spans="1:4" ht="15" x14ac:dyDescent="0.2">
      <c r="A3200" s="234">
        <v>9791036369698</v>
      </c>
      <c r="B3200" s="200" t="s">
        <v>568</v>
      </c>
      <c r="C3200" s="203">
        <v>0</v>
      </c>
      <c r="D3200" s="204" t="s">
        <v>2917</v>
      </c>
    </row>
    <row r="3201" spans="1:4" ht="15" x14ac:dyDescent="0.2">
      <c r="A3201" s="234">
        <v>9791036311857</v>
      </c>
      <c r="B3201" s="200" t="s">
        <v>568</v>
      </c>
      <c r="C3201" s="203">
        <v>0</v>
      </c>
      <c r="D3201" s="204" t="s">
        <v>2916</v>
      </c>
    </row>
    <row r="3202" spans="1:4" ht="15" x14ac:dyDescent="0.2">
      <c r="A3202" s="234">
        <v>9791036311864</v>
      </c>
      <c r="B3202" s="200" t="s">
        <v>568</v>
      </c>
      <c r="C3202" s="203">
        <v>1371</v>
      </c>
      <c r="D3202" s="204" t="s">
        <v>571</v>
      </c>
    </row>
    <row r="3203" spans="1:4" ht="15" x14ac:dyDescent="0.2">
      <c r="A3203" s="234">
        <v>9791036312281</v>
      </c>
      <c r="B3203" s="200" t="s">
        <v>568</v>
      </c>
      <c r="C3203" s="203">
        <v>196</v>
      </c>
      <c r="D3203" s="204" t="s">
        <v>570</v>
      </c>
    </row>
    <row r="3204" spans="1:4" ht="15" x14ac:dyDescent="0.2">
      <c r="A3204" s="234">
        <v>9791036312304</v>
      </c>
      <c r="B3204" s="200" t="s">
        <v>568</v>
      </c>
      <c r="C3204" s="203">
        <v>2706</v>
      </c>
      <c r="D3204" s="204" t="s">
        <v>571</v>
      </c>
    </row>
    <row r="3205" spans="1:4" ht="15" x14ac:dyDescent="0.2">
      <c r="A3205" s="234">
        <v>9791036312311</v>
      </c>
      <c r="B3205" s="200" t="s">
        <v>568</v>
      </c>
      <c r="C3205" s="203">
        <v>0</v>
      </c>
      <c r="D3205" s="204" t="s">
        <v>2916</v>
      </c>
    </row>
    <row r="3206" spans="1:4" ht="15" x14ac:dyDescent="0.2">
      <c r="A3206" s="234">
        <v>9791036312328</v>
      </c>
      <c r="B3206" s="200" t="s">
        <v>568</v>
      </c>
      <c r="C3206" s="203">
        <v>372</v>
      </c>
      <c r="D3206" s="204" t="s">
        <v>570</v>
      </c>
    </row>
    <row r="3207" spans="1:4" ht="15" x14ac:dyDescent="0.2">
      <c r="A3207" s="234">
        <v>9791036312335</v>
      </c>
      <c r="B3207" s="200" t="s">
        <v>568</v>
      </c>
      <c r="C3207" s="203">
        <v>0</v>
      </c>
      <c r="D3207" s="204" t="s">
        <v>2916</v>
      </c>
    </row>
    <row r="3208" spans="1:4" ht="15" x14ac:dyDescent="0.2">
      <c r="A3208" s="234">
        <v>9791036312359</v>
      </c>
      <c r="B3208" s="200" t="s">
        <v>568</v>
      </c>
      <c r="C3208" s="203">
        <v>0</v>
      </c>
      <c r="D3208" s="204" t="s">
        <v>2915</v>
      </c>
    </row>
    <row r="3209" spans="1:4" ht="15" x14ac:dyDescent="0.2">
      <c r="A3209" s="234">
        <v>9791036312366</v>
      </c>
      <c r="B3209" s="200" t="s">
        <v>568</v>
      </c>
      <c r="C3209" s="203">
        <v>818</v>
      </c>
      <c r="D3209" s="204" t="s">
        <v>570</v>
      </c>
    </row>
    <row r="3210" spans="1:4" ht="15" x14ac:dyDescent="0.2">
      <c r="A3210" s="234">
        <v>9791036312373</v>
      </c>
      <c r="B3210" s="200" t="s">
        <v>568</v>
      </c>
      <c r="C3210" s="203">
        <v>674</v>
      </c>
      <c r="D3210" s="204" t="s">
        <v>570</v>
      </c>
    </row>
    <row r="3211" spans="1:4" ht="15" x14ac:dyDescent="0.2">
      <c r="A3211" s="234">
        <v>9791036312380</v>
      </c>
      <c r="B3211" s="200" t="s">
        <v>568</v>
      </c>
      <c r="C3211" s="203">
        <v>488</v>
      </c>
      <c r="D3211" s="204" t="s">
        <v>570</v>
      </c>
    </row>
    <row r="3212" spans="1:4" ht="15" x14ac:dyDescent="0.2">
      <c r="A3212" s="234">
        <v>9791036312397</v>
      </c>
      <c r="B3212" s="200" t="s">
        <v>568</v>
      </c>
      <c r="C3212" s="203">
        <v>635</v>
      </c>
      <c r="D3212" s="204" t="s">
        <v>570</v>
      </c>
    </row>
    <row r="3213" spans="1:4" ht="15" x14ac:dyDescent="0.2">
      <c r="A3213" s="234">
        <v>9791027607488</v>
      </c>
      <c r="B3213" s="200" t="s">
        <v>568</v>
      </c>
      <c r="C3213" s="203">
        <v>718</v>
      </c>
      <c r="D3213" s="204" t="s">
        <v>570</v>
      </c>
    </row>
    <row r="3214" spans="1:4" ht="15" x14ac:dyDescent="0.2">
      <c r="A3214" s="234">
        <v>3133580131158</v>
      </c>
      <c r="B3214" s="200" t="s">
        <v>568</v>
      </c>
      <c r="C3214" s="203">
        <v>24</v>
      </c>
      <c r="D3214" s="204" t="s">
        <v>569</v>
      </c>
    </row>
    <row r="3215" spans="1:4" ht="15" x14ac:dyDescent="0.2">
      <c r="A3215" s="234">
        <v>9791036305047</v>
      </c>
      <c r="B3215" s="200" t="s">
        <v>568</v>
      </c>
      <c r="C3215" s="203">
        <v>0</v>
      </c>
      <c r="D3215" s="204" t="s">
        <v>2916</v>
      </c>
    </row>
    <row r="3216" spans="1:4" ht="15" x14ac:dyDescent="0.2">
      <c r="A3216" s="234">
        <v>9782227495012</v>
      </c>
      <c r="B3216" s="200" t="s">
        <v>568</v>
      </c>
      <c r="C3216" s="203">
        <v>1030</v>
      </c>
      <c r="D3216" s="204" t="s">
        <v>571</v>
      </c>
    </row>
    <row r="3217" spans="1:4" ht="15" x14ac:dyDescent="0.2">
      <c r="A3217" s="234">
        <v>9791036321719</v>
      </c>
      <c r="B3217" s="200" t="s">
        <v>568</v>
      </c>
      <c r="C3217" s="203">
        <v>0</v>
      </c>
      <c r="D3217" s="204" t="s">
        <v>2916</v>
      </c>
    </row>
    <row r="3218" spans="1:4" ht="15" x14ac:dyDescent="0.2">
      <c r="A3218" s="234">
        <v>9791027606283</v>
      </c>
      <c r="B3218" s="200" t="s">
        <v>568</v>
      </c>
      <c r="C3218" s="203">
        <v>0</v>
      </c>
      <c r="D3218" s="204" t="s">
        <v>2916</v>
      </c>
    </row>
    <row r="3219" spans="1:4" ht="15" x14ac:dyDescent="0.2">
      <c r="A3219" s="234">
        <v>9791036320293</v>
      </c>
      <c r="B3219" s="200" t="s">
        <v>568</v>
      </c>
      <c r="C3219" s="203">
        <v>0</v>
      </c>
      <c r="D3219" s="204" t="s">
        <v>2916</v>
      </c>
    </row>
    <row r="3220" spans="1:4" ht="15" x14ac:dyDescent="0.2">
      <c r="A3220" s="234">
        <v>9791027606337</v>
      </c>
      <c r="B3220" s="200" t="s">
        <v>568</v>
      </c>
      <c r="C3220" s="203">
        <v>0</v>
      </c>
      <c r="D3220" s="204" t="s">
        <v>2915</v>
      </c>
    </row>
    <row r="3221" spans="1:4" ht="15" x14ac:dyDescent="0.2">
      <c r="A3221" s="234">
        <v>9791027606344</v>
      </c>
      <c r="B3221" s="200" t="s">
        <v>568</v>
      </c>
      <c r="C3221" s="203">
        <v>0</v>
      </c>
      <c r="D3221" s="204" t="s">
        <v>2916</v>
      </c>
    </row>
    <row r="3222" spans="1:4" ht="15" x14ac:dyDescent="0.2">
      <c r="A3222" s="234">
        <v>9782747082907</v>
      </c>
      <c r="B3222" s="200" t="s">
        <v>568</v>
      </c>
      <c r="C3222" s="203">
        <v>1615</v>
      </c>
      <c r="D3222" s="204" t="s">
        <v>571</v>
      </c>
    </row>
    <row r="3223" spans="1:4" ht="15" x14ac:dyDescent="0.2">
      <c r="A3223" s="234">
        <v>9782747083157</v>
      </c>
      <c r="B3223" s="200" t="s">
        <v>568</v>
      </c>
      <c r="C3223" s="203">
        <v>0</v>
      </c>
      <c r="D3223" s="204" t="s">
        <v>2916</v>
      </c>
    </row>
    <row r="3224" spans="1:4" ht="15" x14ac:dyDescent="0.2">
      <c r="A3224" s="234">
        <v>9791036312410</v>
      </c>
      <c r="B3224" s="200" t="s">
        <v>568</v>
      </c>
      <c r="C3224" s="203">
        <v>0</v>
      </c>
      <c r="D3224" s="204" t="s">
        <v>2916</v>
      </c>
    </row>
    <row r="3225" spans="1:4" ht="15" x14ac:dyDescent="0.2">
      <c r="A3225" s="234">
        <v>9782747083102</v>
      </c>
      <c r="B3225" s="200" t="s">
        <v>568</v>
      </c>
      <c r="C3225" s="203">
        <v>1703</v>
      </c>
      <c r="D3225" s="204" t="s">
        <v>571</v>
      </c>
    </row>
    <row r="3226" spans="1:4" ht="15" x14ac:dyDescent="0.2">
      <c r="A3226" s="234">
        <v>9782747083096</v>
      </c>
      <c r="B3226" s="200" t="s">
        <v>568</v>
      </c>
      <c r="C3226" s="203">
        <v>253</v>
      </c>
      <c r="D3226" s="204" t="s">
        <v>570</v>
      </c>
    </row>
    <row r="3227" spans="1:4" ht="15" x14ac:dyDescent="0.2">
      <c r="A3227" s="234">
        <v>9791027607440</v>
      </c>
      <c r="B3227" s="200" t="s">
        <v>568</v>
      </c>
      <c r="C3227" s="203">
        <v>0</v>
      </c>
      <c r="D3227" s="204" t="s">
        <v>2916</v>
      </c>
    </row>
    <row r="3228" spans="1:4" ht="15" x14ac:dyDescent="0.2">
      <c r="A3228" s="234">
        <v>9782747083089</v>
      </c>
      <c r="B3228" s="200" t="s">
        <v>568</v>
      </c>
      <c r="C3228" s="203">
        <v>1177</v>
      </c>
      <c r="D3228" s="204" t="s">
        <v>571</v>
      </c>
    </row>
    <row r="3229" spans="1:4" ht="15" x14ac:dyDescent="0.2">
      <c r="A3229" s="234">
        <v>9791027607518</v>
      </c>
      <c r="B3229" s="200" t="s">
        <v>568</v>
      </c>
      <c r="C3229" s="203">
        <v>0</v>
      </c>
      <c r="D3229" s="204" t="s">
        <v>2915</v>
      </c>
    </row>
    <row r="3230" spans="1:4" ht="15" x14ac:dyDescent="0.2">
      <c r="A3230" s="234">
        <v>9782747083072</v>
      </c>
      <c r="B3230" s="200" t="s">
        <v>568</v>
      </c>
      <c r="C3230" s="203">
        <v>558</v>
      </c>
      <c r="D3230" s="204" t="s">
        <v>570</v>
      </c>
    </row>
    <row r="3231" spans="1:4" ht="15" x14ac:dyDescent="0.2">
      <c r="A3231" s="234">
        <v>9791027607525</v>
      </c>
      <c r="B3231" s="200" t="s">
        <v>568</v>
      </c>
      <c r="C3231" s="203">
        <v>6641</v>
      </c>
      <c r="D3231" s="204" t="s">
        <v>571</v>
      </c>
    </row>
    <row r="3232" spans="1:4" ht="15" x14ac:dyDescent="0.2">
      <c r="A3232" s="234">
        <v>9782747083065</v>
      </c>
      <c r="B3232" s="200" t="s">
        <v>568</v>
      </c>
      <c r="C3232" s="203">
        <v>811</v>
      </c>
      <c r="D3232" s="204" t="s">
        <v>570</v>
      </c>
    </row>
    <row r="3233" spans="1:4" ht="15" x14ac:dyDescent="0.2">
      <c r="A3233" s="234">
        <v>9791027607532</v>
      </c>
      <c r="B3233" s="200" t="s">
        <v>568</v>
      </c>
      <c r="C3233" s="203">
        <v>6512</v>
      </c>
      <c r="D3233" s="204" t="s">
        <v>571</v>
      </c>
    </row>
    <row r="3234" spans="1:4" ht="15" x14ac:dyDescent="0.2">
      <c r="A3234" s="234">
        <v>9782747083058</v>
      </c>
      <c r="B3234" s="200" t="s">
        <v>568</v>
      </c>
      <c r="C3234" s="203">
        <v>1313</v>
      </c>
      <c r="D3234" s="204" t="s">
        <v>571</v>
      </c>
    </row>
    <row r="3235" spans="1:4" ht="15" x14ac:dyDescent="0.2">
      <c r="A3235" s="234">
        <v>9782747083041</v>
      </c>
      <c r="B3235" s="200" t="s">
        <v>568</v>
      </c>
      <c r="C3235" s="203">
        <v>1286</v>
      </c>
      <c r="D3235" s="204" t="s">
        <v>571</v>
      </c>
    </row>
    <row r="3236" spans="1:4" ht="15" x14ac:dyDescent="0.2">
      <c r="A3236" s="234">
        <v>9782747083034</v>
      </c>
      <c r="B3236" s="200" t="s">
        <v>568</v>
      </c>
      <c r="C3236" s="203">
        <v>1302</v>
      </c>
      <c r="D3236" s="204" t="s">
        <v>571</v>
      </c>
    </row>
    <row r="3237" spans="1:4" ht="15" x14ac:dyDescent="0.2">
      <c r="A3237" s="234">
        <v>9782747083027</v>
      </c>
      <c r="B3237" s="200" t="s">
        <v>568</v>
      </c>
      <c r="C3237" s="203">
        <v>1562</v>
      </c>
      <c r="D3237" s="204" t="s">
        <v>571</v>
      </c>
    </row>
    <row r="3238" spans="1:4" ht="15" x14ac:dyDescent="0.2">
      <c r="A3238" s="234">
        <v>9782747083010</v>
      </c>
      <c r="B3238" s="200" t="s">
        <v>568</v>
      </c>
      <c r="C3238" s="203">
        <v>1236</v>
      </c>
      <c r="D3238" s="204" t="s">
        <v>571</v>
      </c>
    </row>
    <row r="3239" spans="1:4" ht="15" x14ac:dyDescent="0.2">
      <c r="A3239" s="234">
        <v>9782747083003</v>
      </c>
      <c r="B3239" s="200" t="s">
        <v>568</v>
      </c>
      <c r="C3239" s="203">
        <v>1775</v>
      </c>
      <c r="D3239" s="204" t="s">
        <v>571</v>
      </c>
    </row>
    <row r="3240" spans="1:4" ht="15" x14ac:dyDescent="0.2">
      <c r="A3240" s="234">
        <v>9782747082976</v>
      </c>
      <c r="B3240" s="200" t="s">
        <v>568</v>
      </c>
      <c r="C3240" s="203">
        <v>0</v>
      </c>
      <c r="D3240" s="204" t="s">
        <v>2916</v>
      </c>
    </row>
    <row r="3241" spans="1:4" ht="15" x14ac:dyDescent="0.2">
      <c r="A3241" s="234">
        <v>9782747082969</v>
      </c>
      <c r="B3241" s="200" t="s">
        <v>568</v>
      </c>
      <c r="C3241" s="203">
        <v>1075</v>
      </c>
      <c r="D3241" s="204" t="s">
        <v>571</v>
      </c>
    </row>
    <row r="3242" spans="1:4" ht="15" x14ac:dyDescent="0.2">
      <c r="A3242" s="234">
        <v>9782747082921</v>
      </c>
      <c r="B3242" s="200" t="s">
        <v>568</v>
      </c>
      <c r="C3242" s="203">
        <v>0</v>
      </c>
      <c r="D3242" s="204" t="s">
        <v>2916</v>
      </c>
    </row>
    <row r="3243" spans="1:4" ht="15" x14ac:dyDescent="0.2">
      <c r="A3243" s="234">
        <v>9782747082914</v>
      </c>
      <c r="B3243" s="200" t="s">
        <v>568</v>
      </c>
      <c r="C3243" s="203">
        <v>0</v>
      </c>
      <c r="D3243" s="204" t="s">
        <v>2916</v>
      </c>
    </row>
    <row r="3244" spans="1:4" ht="15" x14ac:dyDescent="0.2">
      <c r="A3244" s="234">
        <v>9782747082860</v>
      </c>
      <c r="B3244" s="200" t="s">
        <v>568</v>
      </c>
      <c r="C3244" s="203">
        <v>0</v>
      </c>
      <c r="D3244" s="204" t="s">
        <v>2916</v>
      </c>
    </row>
    <row r="3245" spans="1:4" ht="15" x14ac:dyDescent="0.2">
      <c r="A3245" s="234">
        <v>9782747082839</v>
      </c>
      <c r="B3245" s="200" t="s">
        <v>568</v>
      </c>
      <c r="C3245" s="203">
        <v>0</v>
      </c>
      <c r="D3245" s="204" t="s">
        <v>2916</v>
      </c>
    </row>
    <row r="3246" spans="1:4" ht="15" x14ac:dyDescent="0.2">
      <c r="A3246" s="234">
        <v>9782747082822</v>
      </c>
      <c r="B3246" s="200" t="s">
        <v>568</v>
      </c>
      <c r="C3246" s="203">
        <v>0</v>
      </c>
      <c r="D3246" s="204" t="s">
        <v>2916</v>
      </c>
    </row>
    <row r="3247" spans="1:4" ht="15" x14ac:dyDescent="0.2">
      <c r="A3247" s="234">
        <v>9782747082792</v>
      </c>
      <c r="B3247" s="200" t="s">
        <v>568</v>
      </c>
      <c r="C3247" s="203">
        <v>236</v>
      </c>
      <c r="D3247" s="204" t="s">
        <v>570</v>
      </c>
    </row>
    <row r="3248" spans="1:4" ht="15" x14ac:dyDescent="0.2">
      <c r="A3248" s="234">
        <v>9782227491496</v>
      </c>
      <c r="B3248" s="200" t="s">
        <v>568</v>
      </c>
      <c r="C3248" s="203">
        <v>0</v>
      </c>
      <c r="D3248" s="204" t="s">
        <v>2917</v>
      </c>
    </row>
    <row r="3249" spans="1:4" ht="15" x14ac:dyDescent="0.2">
      <c r="A3249" s="234">
        <v>9782227491472</v>
      </c>
      <c r="B3249" s="200" t="s">
        <v>568</v>
      </c>
      <c r="C3249" s="203">
        <v>0</v>
      </c>
      <c r="D3249" s="204" t="s">
        <v>2917</v>
      </c>
    </row>
    <row r="3250" spans="1:4" ht="15" x14ac:dyDescent="0.2">
      <c r="A3250" s="234">
        <v>9782227491489</v>
      </c>
      <c r="B3250" s="200" t="s">
        <v>568</v>
      </c>
      <c r="C3250" s="203">
        <v>0</v>
      </c>
      <c r="D3250" s="204" t="s">
        <v>2916</v>
      </c>
    </row>
    <row r="3251" spans="1:4" ht="15" x14ac:dyDescent="0.2">
      <c r="A3251" s="234">
        <v>9782747083218</v>
      </c>
      <c r="B3251" s="200" t="s">
        <v>568</v>
      </c>
      <c r="C3251" s="203">
        <v>1702</v>
      </c>
      <c r="D3251" s="204" t="s">
        <v>571</v>
      </c>
    </row>
    <row r="3252" spans="1:4" ht="15" x14ac:dyDescent="0.2">
      <c r="A3252" s="234">
        <v>9782747083171</v>
      </c>
      <c r="B3252" s="200" t="s">
        <v>568</v>
      </c>
      <c r="C3252" s="203">
        <v>0</v>
      </c>
      <c r="D3252" s="204" t="s">
        <v>2916</v>
      </c>
    </row>
    <row r="3253" spans="1:4" ht="15" x14ac:dyDescent="0.2">
      <c r="A3253" s="234">
        <v>9782747083164</v>
      </c>
      <c r="B3253" s="200" t="s">
        <v>568</v>
      </c>
      <c r="C3253" s="203">
        <v>0</v>
      </c>
      <c r="D3253" s="204" t="s">
        <v>2916</v>
      </c>
    </row>
    <row r="3254" spans="1:4" ht="15" x14ac:dyDescent="0.2">
      <c r="A3254" s="234">
        <v>9782747092050</v>
      </c>
      <c r="B3254" s="200" t="s">
        <v>568</v>
      </c>
      <c r="C3254" s="203">
        <v>0</v>
      </c>
      <c r="D3254" s="204" t="s">
        <v>2916</v>
      </c>
    </row>
    <row r="3255" spans="1:4" ht="15" x14ac:dyDescent="0.2">
      <c r="A3255" s="234">
        <v>9782747092111</v>
      </c>
      <c r="B3255" s="200" t="s">
        <v>568</v>
      </c>
      <c r="C3255" s="203">
        <v>1</v>
      </c>
      <c r="D3255" s="204" t="s">
        <v>572</v>
      </c>
    </row>
    <row r="3256" spans="1:4" ht="15" x14ac:dyDescent="0.2">
      <c r="A3256" s="234">
        <v>9782747087810</v>
      </c>
      <c r="B3256" s="200" t="s">
        <v>568</v>
      </c>
      <c r="C3256" s="203">
        <v>0</v>
      </c>
      <c r="D3256" s="204" t="s">
        <v>2916</v>
      </c>
    </row>
    <row r="3257" spans="1:4" ht="15" x14ac:dyDescent="0.2">
      <c r="A3257" s="234">
        <v>9791036322556</v>
      </c>
      <c r="B3257" s="200" t="s">
        <v>568</v>
      </c>
      <c r="C3257" s="203">
        <v>2388</v>
      </c>
      <c r="D3257" s="204" t="s">
        <v>571</v>
      </c>
    </row>
    <row r="3258" spans="1:4" ht="15" x14ac:dyDescent="0.2">
      <c r="A3258" s="234">
        <v>9791036322563</v>
      </c>
      <c r="B3258" s="200" t="s">
        <v>568</v>
      </c>
      <c r="C3258" s="203">
        <v>2449</v>
      </c>
      <c r="D3258" s="204" t="s">
        <v>571</v>
      </c>
    </row>
    <row r="3259" spans="1:4" ht="15" x14ac:dyDescent="0.2">
      <c r="A3259" s="234">
        <v>9791036322570</v>
      </c>
      <c r="B3259" s="200" t="s">
        <v>568</v>
      </c>
      <c r="C3259" s="203">
        <v>2777</v>
      </c>
      <c r="D3259" s="204" t="s">
        <v>571</v>
      </c>
    </row>
    <row r="3260" spans="1:4" ht="15" x14ac:dyDescent="0.2">
      <c r="A3260" s="234">
        <v>9791036322587</v>
      </c>
      <c r="B3260" s="200" t="s">
        <v>568</v>
      </c>
      <c r="C3260" s="203">
        <v>3321</v>
      </c>
      <c r="D3260" s="204" t="s">
        <v>571</v>
      </c>
    </row>
    <row r="3261" spans="1:4" ht="15" x14ac:dyDescent="0.2">
      <c r="A3261" s="234">
        <v>9791036322594</v>
      </c>
      <c r="B3261" s="200" t="s">
        <v>568</v>
      </c>
      <c r="C3261" s="203">
        <v>3030</v>
      </c>
      <c r="D3261" s="204" t="s">
        <v>571</v>
      </c>
    </row>
    <row r="3262" spans="1:4" ht="15" x14ac:dyDescent="0.2">
      <c r="A3262" s="234">
        <v>9782747072809</v>
      </c>
      <c r="B3262" s="200" t="s">
        <v>568</v>
      </c>
      <c r="C3262" s="203">
        <v>1114</v>
      </c>
      <c r="D3262" s="204" t="s">
        <v>571</v>
      </c>
    </row>
    <row r="3263" spans="1:4" ht="15" x14ac:dyDescent="0.2">
      <c r="A3263" s="234">
        <v>9782747072816</v>
      </c>
      <c r="B3263" s="200" t="s">
        <v>568</v>
      </c>
      <c r="C3263" s="203">
        <v>416</v>
      </c>
      <c r="D3263" s="204" t="s">
        <v>570</v>
      </c>
    </row>
    <row r="3264" spans="1:4" ht="15" x14ac:dyDescent="0.2">
      <c r="A3264" s="234">
        <v>9782227489509</v>
      </c>
      <c r="B3264" s="200" t="s">
        <v>568</v>
      </c>
      <c r="C3264" s="203">
        <v>0</v>
      </c>
      <c r="D3264" s="204" t="s">
        <v>2916</v>
      </c>
    </row>
    <row r="3265" spans="1:4" ht="15" x14ac:dyDescent="0.2">
      <c r="A3265" s="234">
        <v>9782747072915</v>
      </c>
      <c r="B3265" s="200" t="s">
        <v>568</v>
      </c>
      <c r="C3265" s="203">
        <v>0</v>
      </c>
      <c r="D3265" s="204" t="s">
        <v>2915</v>
      </c>
    </row>
    <row r="3266" spans="1:4" ht="15" x14ac:dyDescent="0.2">
      <c r="A3266" s="234">
        <v>9782747072861</v>
      </c>
      <c r="B3266" s="200" t="s">
        <v>568</v>
      </c>
      <c r="C3266" s="203">
        <v>0</v>
      </c>
      <c r="D3266" s="204" t="s">
        <v>2916</v>
      </c>
    </row>
    <row r="3267" spans="1:4" ht="15" x14ac:dyDescent="0.2">
      <c r="A3267" s="234">
        <v>9782747072854</v>
      </c>
      <c r="B3267" s="200" t="s">
        <v>568</v>
      </c>
      <c r="C3267" s="203">
        <v>0</v>
      </c>
      <c r="D3267" s="204" t="s">
        <v>2916</v>
      </c>
    </row>
    <row r="3268" spans="1:4" ht="15" x14ac:dyDescent="0.2">
      <c r="A3268" s="234">
        <v>9782227489493</v>
      </c>
      <c r="B3268" s="200" t="s">
        <v>568</v>
      </c>
      <c r="C3268" s="203">
        <v>0</v>
      </c>
      <c r="D3268" s="204" t="s">
        <v>2916</v>
      </c>
    </row>
    <row r="3269" spans="1:4" ht="15" x14ac:dyDescent="0.2">
      <c r="A3269" s="234">
        <v>9791036360725</v>
      </c>
      <c r="B3269" s="200" t="s">
        <v>568</v>
      </c>
      <c r="C3269" s="203">
        <v>2049</v>
      </c>
      <c r="D3269" s="204" t="s">
        <v>571</v>
      </c>
    </row>
    <row r="3270" spans="1:4" ht="15" x14ac:dyDescent="0.2">
      <c r="A3270" s="234">
        <v>9791036351976</v>
      </c>
      <c r="B3270" s="200" t="s">
        <v>568</v>
      </c>
      <c r="C3270" s="203">
        <v>0</v>
      </c>
      <c r="D3270" s="204" t="s">
        <v>2917</v>
      </c>
    </row>
    <row r="3271" spans="1:4" ht="15" x14ac:dyDescent="0.2">
      <c r="A3271" s="234">
        <v>9791036351983</v>
      </c>
      <c r="B3271" s="200" t="s">
        <v>568</v>
      </c>
      <c r="C3271" s="203">
        <v>0</v>
      </c>
      <c r="D3271" s="204" t="s">
        <v>2917</v>
      </c>
    </row>
    <row r="3272" spans="1:4" ht="15" x14ac:dyDescent="0.2">
      <c r="A3272" s="234">
        <v>9791036351990</v>
      </c>
      <c r="B3272" s="200" t="s">
        <v>568</v>
      </c>
      <c r="C3272" s="203">
        <v>0</v>
      </c>
      <c r="D3272" s="204" t="s">
        <v>2917</v>
      </c>
    </row>
    <row r="3273" spans="1:4" ht="15" x14ac:dyDescent="0.2">
      <c r="A3273" s="234">
        <v>9782227492653</v>
      </c>
      <c r="B3273" s="200" t="s">
        <v>568</v>
      </c>
      <c r="C3273" s="203">
        <v>1</v>
      </c>
      <c r="D3273" s="204" t="s">
        <v>572</v>
      </c>
    </row>
    <row r="3274" spans="1:4" ht="15" x14ac:dyDescent="0.2">
      <c r="A3274" s="234">
        <v>9782227492660</v>
      </c>
      <c r="B3274" s="200" t="s">
        <v>568</v>
      </c>
      <c r="C3274" s="203">
        <v>7</v>
      </c>
      <c r="D3274" s="204" t="s">
        <v>572</v>
      </c>
    </row>
    <row r="3275" spans="1:4" ht="15" x14ac:dyDescent="0.2">
      <c r="A3275" s="234">
        <v>9782227492684</v>
      </c>
      <c r="B3275" s="200" t="s">
        <v>568</v>
      </c>
      <c r="C3275" s="203">
        <v>0</v>
      </c>
      <c r="D3275" s="204" t="s">
        <v>2916</v>
      </c>
    </row>
    <row r="3276" spans="1:4" ht="15" x14ac:dyDescent="0.2">
      <c r="A3276" s="234">
        <v>9782227492707</v>
      </c>
      <c r="B3276" s="200" t="s">
        <v>568</v>
      </c>
      <c r="C3276" s="203">
        <v>0</v>
      </c>
      <c r="D3276" s="204" t="s">
        <v>2916</v>
      </c>
    </row>
    <row r="3277" spans="1:4" ht="15" x14ac:dyDescent="0.2">
      <c r="A3277" s="234">
        <v>9782747094801</v>
      </c>
      <c r="B3277" s="200" t="s">
        <v>568</v>
      </c>
      <c r="C3277" s="203">
        <v>1294</v>
      </c>
      <c r="D3277" s="204" t="s">
        <v>571</v>
      </c>
    </row>
    <row r="3278" spans="1:4" ht="15" x14ac:dyDescent="0.2">
      <c r="A3278" s="234">
        <v>9782747094849</v>
      </c>
      <c r="B3278" s="200" t="s">
        <v>568</v>
      </c>
      <c r="C3278" s="203">
        <v>69</v>
      </c>
      <c r="D3278" s="204" t="s">
        <v>569</v>
      </c>
    </row>
    <row r="3279" spans="1:4" ht="15" x14ac:dyDescent="0.2">
      <c r="A3279" s="234">
        <v>9782747094856</v>
      </c>
      <c r="B3279" s="200" t="s">
        <v>568</v>
      </c>
      <c r="C3279" s="203">
        <v>341</v>
      </c>
      <c r="D3279" s="204" t="s">
        <v>570</v>
      </c>
    </row>
    <row r="3280" spans="1:4" ht="15" x14ac:dyDescent="0.2">
      <c r="A3280" s="234">
        <v>9791027602926</v>
      </c>
      <c r="B3280" s="200" t="s">
        <v>568</v>
      </c>
      <c r="C3280" s="203">
        <v>0</v>
      </c>
      <c r="D3280" s="204" t="s">
        <v>2916</v>
      </c>
    </row>
    <row r="3281" spans="1:4" ht="15" x14ac:dyDescent="0.2">
      <c r="A3281" s="234">
        <v>9782747073011</v>
      </c>
      <c r="B3281" s="200" t="s">
        <v>568</v>
      </c>
      <c r="C3281" s="203">
        <v>0</v>
      </c>
      <c r="D3281" s="204" t="s">
        <v>2916</v>
      </c>
    </row>
    <row r="3282" spans="1:4" ht="15" x14ac:dyDescent="0.2">
      <c r="A3282" s="234">
        <v>9782747073004</v>
      </c>
      <c r="B3282" s="200" t="s">
        <v>568</v>
      </c>
      <c r="C3282" s="203">
        <v>299</v>
      </c>
      <c r="D3282" s="204" t="s">
        <v>570</v>
      </c>
    </row>
    <row r="3283" spans="1:4" ht="15" x14ac:dyDescent="0.2">
      <c r="A3283" s="234">
        <v>9782408041915</v>
      </c>
      <c r="B3283" s="200" t="s">
        <v>568</v>
      </c>
      <c r="C3283" s="203">
        <v>1062</v>
      </c>
      <c r="D3283" s="204" t="s">
        <v>571</v>
      </c>
    </row>
    <row r="3284" spans="1:4" ht="15" x14ac:dyDescent="0.2">
      <c r="A3284" s="234">
        <v>9782408041922</v>
      </c>
      <c r="B3284" s="200" t="s">
        <v>568</v>
      </c>
      <c r="C3284" s="203">
        <v>30</v>
      </c>
      <c r="D3284" s="204" t="s">
        <v>569</v>
      </c>
    </row>
    <row r="3285" spans="1:4" ht="15" x14ac:dyDescent="0.2">
      <c r="A3285" s="234">
        <v>9791036319549</v>
      </c>
      <c r="B3285" s="200" t="s">
        <v>568</v>
      </c>
      <c r="C3285" s="203">
        <v>98</v>
      </c>
      <c r="D3285" s="204" t="s">
        <v>569</v>
      </c>
    </row>
    <row r="3286" spans="1:4" ht="15" x14ac:dyDescent="0.2">
      <c r="A3286" s="234">
        <v>9791036322754</v>
      </c>
      <c r="B3286" s="200" t="s">
        <v>568</v>
      </c>
      <c r="C3286" s="203">
        <v>2425</v>
      </c>
      <c r="D3286" s="204" t="s">
        <v>571</v>
      </c>
    </row>
    <row r="3287" spans="1:4" ht="15" x14ac:dyDescent="0.2">
      <c r="A3287" s="234">
        <v>9791036323034</v>
      </c>
      <c r="B3287" s="200" t="s">
        <v>568</v>
      </c>
      <c r="C3287" s="203">
        <v>1478</v>
      </c>
      <c r="D3287" s="204" t="s">
        <v>571</v>
      </c>
    </row>
    <row r="3288" spans="1:4" ht="15" x14ac:dyDescent="0.2">
      <c r="A3288" s="234">
        <v>9791036323041</v>
      </c>
      <c r="B3288" s="200" t="s">
        <v>568</v>
      </c>
      <c r="C3288" s="203">
        <v>0</v>
      </c>
      <c r="D3288" s="204" t="s">
        <v>2917</v>
      </c>
    </row>
    <row r="3289" spans="1:4" ht="15" x14ac:dyDescent="0.2">
      <c r="A3289" s="234">
        <v>9782408022808</v>
      </c>
      <c r="B3289" s="200" t="s">
        <v>568</v>
      </c>
      <c r="C3289" s="203">
        <v>0</v>
      </c>
      <c r="D3289" s="204" t="s">
        <v>2915</v>
      </c>
    </row>
    <row r="3290" spans="1:4" ht="15" x14ac:dyDescent="0.2">
      <c r="A3290" s="234">
        <v>9791036323027</v>
      </c>
      <c r="B3290" s="200" t="s">
        <v>568</v>
      </c>
      <c r="C3290" s="203">
        <v>3156</v>
      </c>
      <c r="D3290" s="204" t="s">
        <v>571</v>
      </c>
    </row>
    <row r="3291" spans="1:4" ht="15" x14ac:dyDescent="0.2">
      <c r="A3291" s="234">
        <v>9791036323058</v>
      </c>
      <c r="B3291" s="200" t="s">
        <v>568</v>
      </c>
      <c r="C3291" s="203">
        <v>0</v>
      </c>
      <c r="D3291" s="204" t="s">
        <v>2917</v>
      </c>
    </row>
    <row r="3292" spans="1:4" ht="15" x14ac:dyDescent="0.2">
      <c r="A3292" s="234">
        <v>9782747065849</v>
      </c>
      <c r="B3292" s="200" t="s">
        <v>568</v>
      </c>
      <c r="C3292" s="203">
        <v>513</v>
      </c>
      <c r="D3292" s="204" t="s">
        <v>570</v>
      </c>
    </row>
    <row r="3293" spans="1:4" ht="15" x14ac:dyDescent="0.2">
      <c r="A3293" s="234">
        <v>9782747073073</v>
      </c>
      <c r="B3293" s="200" t="s">
        <v>568</v>
      </c>
      <c r="C3293" s="203">
        <v>0</v>
      </c>
      <c r="D3293" s="204" t="s">
        <v>2916</v>
      </c>
    </row>
    <row r="3294" spans="1:4" ht="15" x14ac:dyDescent="0.2">
      <c r="A3294" s="234">
        <v>9782747073035</v>
      </c>
      <c r="B3294" s="200" t="s">
        <v>568</v>
      </c>
      <c r="C3294" s="203">
        <v>9349</v>
      </c>
      <c r="D3294" s="204" t="s">
        <v>571</v>
      </c>
    </row>
    <row r="3295" spans="1:4" ht="15" x14ac:dyDescent="0.2">
      <c r="A3295" s="234">
        <v>9782747073028</v>
      </c>
      <c r="B3295" s="200" t="s">
        <v>568</v>
      </c>
      <c r="C3295" s="203">
        <v>0</v>
      </c>
      <c r="D3295" s="204" t="s">
        <v>2916</v>
      </c>
    </row>
    <row r="3296" spans="1:4" ht="15" x14ac:dyDescent="0.2">
      <c r="A3296" s="234">
        <v>9791036333446</v>
      </c>
      <c r="B3296" s="200" t="s">
        <v>568</v>
      </c>
      <c r="C3296" s="203">
        <v>1179</v>
      </c>
      <c r="D3296" s="204" t="s">
        <v>571</v>
      </c>
    </row>
    <row r="3297" spans="1:4" ht="15" x14ac:dyDescent="0.2">
      <c r="A3297" s="234">
        <v>9791036369797</v>
      </c>
      <c r="B3297" s="200" t="s">
        <v>568</v>
      </c>
      <c r="C3297" s="203">
        <v>0</v>
      </c>
      <c r="D3297" s="204" t="s">
        <v>2917</v>
      </c>
    </row>
    <row r="3298" spans="1:4" ht="15" x14ac:dyDescent="0.2">
      <c r="A3298" s="234">
        <v>9791036369674</v>
      </c>
      <c r="B3298" s="200" t="s">
        <v>568</v>
      </c>
      <c r="C3298" s="203">
        <v>0</v>
      </c>
      <c r="D3298" s="204" t="s">
        <v>2917</v>
      </c>
    </row>
    <row r="3299" spans="1:4" ht="15" x14ac:dyDescent="0.2">
      <c r="A3299" s="234">
        <v>9791036369810</v>
      </c>
      <c r="B3299" s="200" t="s">
        <v>568</v>
      </c>
      <c r="C3299" s="203">
        <v>0</v>
      </c>
      <c r="D3299" s="204" t="s">
        <v>2917</v>
      </c>
    </row>
    <row r="3300" spans="1:4" ht="15" x14ac:dyDescent="0.2">
      <c r="A3300" s="234">
        <v>9791036369834</v>
      </c>
      <c r="B3300" s="200" t="s">
        <v>568</v>
      </c>
      <c r="C3300" s="203">
        <v>0</v>
      </c>
      <c r="D3300" s="204" t="s">
        <v>2917</v>
      </c>
    </row>
    <row r="3301" spans="1:4" ht="15" x14ac:dyDescent="0.2">
      <c r="A3301" s="234">
        <v>9791036369841</v>
      </c>
      <c r="B3301" s="200" t="s">
        <v>568</v>
      </c>
      <c r="C3301" s="203">
        <v>0</v>
      </c>
      <c r="D3301" s="204" t="s">
        <v>2917</v>
      </c>
    </row>
    <row r="3302" spans="1:4" ht="15" x14ac:dyDescent="0.2">
      <c r="A3302" s="234">
        <v>9791036369865</v>
      </c>
      <c r="B3302" s="200" t="s">
        <v>568</v>
      </c>
      <c r="C3302" s="203">
        <v>0</v>
      </c>
      <c r="D3302" s="204" t="s">
        <v>2917</v>
      </c>
    </row>
    <row r="3303" spans="1:4" ht="15" x14ac:dyDescent="0.2">
      <c r="A3303" s="234">
        <v>9791036369872</v>
      </c>
      <c r="B3303" s="200" t="s">
        <v>568</v>
      </c>
      <c r="C3303" s="203">
        <v>0</v>
      </c>
      <c r="D3303" s="204" t="s">
        <v>2917</v>
      </c>
    </row>
    <row r="3304" spans="1:4" ht="15" x14ac:dyDescent="0.2">
      <c r="A3304" s="234">
        <v>9791036369902</v>
      </c>
      <c r="B3304" s="200" t="s">
        <v>568</v>
      </c>
      <c r="C3304" s="203">
        <v>0</v>
      </c>
      <c r="D3304" s="204" t="s">
        <v>2917</v>
      </c>
    </row>
    <row r="3305" spans="1:4" ht="15" x14ac:dyDescent="0.2">
      <c r="A3305" s="234">
        <v>9791036369919</v>
      </c>
      <c r="B3305" s="200" t="s">
        <v>568</v>
      </c>
      <c r="C3305" s="203">
        <v>0</v>
      </c>
      <c r="D3305" s="204" t="s">
        <v>2917</v>
      </c>
    </row>
    <row r="3306" spans="1:4" ht="15" x14ac:dyDescent="0.2">
      <c r="A3306" s="234">
        <v>9791036369933</v>
      </c>
      <c r="B3306" s="200" t="s">
        <v>568</v>
      </c>
      <c r="C3306" s="203">
        <v>0</v>
      </c>
      <c r="D3306" s="204" t="s">
        <v>2917</v>
      </c>
    </row>
    <row r="3307" spans="1:4" ht="15" x14ac:dyDescent="0.2">
      <c r="A3307" s="234">
        <v>9791036369957</v>
      </c>
      <c r="B3307" s="200" t="s">
        <v>568</v>
      </c>
      <c r="C3307" s="203">
        <v>0</v>
      </c>
      <c r="D3307" s="204" t="s">
        <v>2917</v>
      </c>
    </row>
    <row r="3308" spans="1:4" ht="15" x14ac:dyDescent="0.2">
      <c r="A3308" s="234">
        <v>9791036369964</v>
      </c>
      <c r="B3308" s="200" t="s">
        <v>568</v>
      </c>
      <c r="C3308" s="203">
        <v>0</v>
      </c>
      <c r="D3308" s="204" t="s">
        <v>2917</v>
      </c>
    </row>
    <row r="3309" spans="1:4" ht="15" x14ac:dyDescent="0.2">
      <c r="A3309" s="234">
        <v>9791036369988</v>
      </c>
      <c r="B3309" s="200" t="s">
        <v>568</v>
      </c>
      <c r="C3309" s="203">
        <v>0</v>
      </c>
      <c r="D3309" s="204" t="s">
        <v>2917</v>
      </c>
    </row>
    <row r="3310" spans="1:4" ht="15" x14ac:dyDescent="0.2">
      <c r="A3310" s="234">
        <v>9791036369995</v>
      </c>
      <c r="B3310" s="200" t="s">
        <v>568</v>
      </c>
      <c r="C3310" s="203">
        <v>0</v>
      </c>
      <c r="D3310" s="204" t="s">
        <v>2917</v>
      </c>
    </row>
    <row r="3311" spans="1:4" ht="15" x14ac:dyDescent="0.2">
      <c r="A3311" s="234">
        <v>9791036370007</v>
      </c>
      <c r="B3311" s="200" t="s">
        <v>568</v>
      </c>
      <c r="C3311" s="203">
        <v>0</v>
      </c>
      <c r="D3311" s="204" t="s">
        <v>2917</v>
      </c>
    </row>
    <row r="3312" spans="1:4" ht="15" x14ac:dyDescent="0.2">
      <c r="A3312" s="234">
        <v>9791036370014</v>
      </c>
      <c r="B3312" s="200" t="s">
        <v>568</v>
      </c>
      <c r="C3312" s="203">
        <v>0</v>
      </c>
      <c r="D3312" s="204" t="s">
        <v>2917</v>
      </c>
    </row>
    <row r="3313" spans="1:4" ht="15" x14ac:dyDescent="0.2">
      <c r="A3313" s="234">
        <v>9791036370038</v>
      </c>
      <c r="B3313" s="200" t="s">
        <v>568</v>
      </c>
      <c r="C3313" s="203">
        <v>0</v>
      </c>
      <c r="D3313" s="204" t="s">
        <v>2917</v>
      </c>
    </row>
    <row r="3314" spans="1:4" ht="15" x14ac:dyDescent="0.2">
      <c r="A3314" s="234">
        <v>9791036369803</v>
      </c>
      <c r="B3314" s="200" t="s">
        <v>568</v>
      </c>
      <c r="C3314" s="203">
        <v>0</v>
      </c>
      <c r="D3314" s="204" t="s">
        <v>2917</v>
      </c>
    </row>
    <row r="3315" spans="1:4" ht="15" x14ac:dyDescent="0.2">
      <c r="A3315" s="234">
        <v>9791036369827</v>
      </c>
      <c r="B3315" s="200" t="s">
        <v>568</v>
      </c>
      <c r="C3315" s="203">
        <v>0</v>
      </c>
      <c r="D3315" s="204" t="s">
        <v>2917</v>
      </c>
    </row>
    <row r="3316" spans="1:4" ht="15" x14ac:dyDescent="0.2">
      <c r="A3316" s="234">
        <v>9791036369858</v>
      </c>
      <c r="B3316" s="200" t="s">
        <v>568</v>
      </c>
      <c r="C3316" s="203">
        <v>0</v>
      </c>
      <c r="D3316" s="204" t="s">
        <v>2917</v>
      </c>
    </row>
    <row r="3317" spans="1:4" ht="15" x14ac:dyDescent="0.2">
      <c r="A3317" s="234">
        <v>9791036369889</v>
      </c>
      <c r="B3317" s="200" t="s">
        <v>568</v>
      </c>
      <c r="C3317" s="203">
        <v>0</v>
      </c>
      <c r="D3317" s="204" t="s">
        <v>2917</v>
      </c>
    </row>
    <row r="3318" spans="1:4" ht="15" x14ac:dyDescent="0.2">
      <c r="A3318" s="234">
        <v>9791036369896</v>
      </c>
      <c r="B3318" s="200" t="s">
        <v>568</v>
      </c>
      <c r="C3318" s="203">
        <v>0</v>
      </c>
      <c r="D3318" s="204" t="s">
        <v>2917</v>
      </c>
    </row>
    <row r="3319" spans="1:4" ht="15" x14ac:dyDescent="0.2">
      <c r="A3319" s="234">
        <v>9791036369926</v>
      </c>
      <c r="B3319" s="200" t="s">
        <v>568</v>
      </c>
      <c r="C3319" s="203">
        <v>0</v>
      </c>
      <c r="D3319" s="204" t="s">
        <v>2917</v>
      </c>
    </row>
    <row r="3320" spans="1:4" ht="15" x14ac:dyDescent="0.2">
      <c r="A3320" s="234">
        <v>9791036369940</v>
      </c>
      <c r="B3320" s="200" t="s">
        <v>568</v>
      </c>
      <c r="C3320" s="203">
        <v>0</v>
      </c>
      <c r="D3320" s="204" t="s">
        <v>2917</v>
      </c>
    </row>
    <row r="3321" spans="1:4" ht="15" x14ac:dyDescent="0.2">
      <c r="A3321" s="234">
        <v>9791036369971</v>
      </c>
      <c r="B3321" s="200" t="s">
        <v>568</v>
      </c>
      <c r="C3321" s="203">
        <v>0</v>
      </c>
      <c r="D3321" s="204" t="s">
        <v>2917</v>
      </c>
    </row>
    <row r="3322" spans="1:4" ht="15" x14ac:dyDescent="0.2">
      <c r="A3322" s="234">
        <v>9791036370021</v>
      </c>
      <c r="B3322" s="200" t="s">
        <v>568</v>
      </c>
      <c r="C3322" s="203">
        <v>0</v>
      </c>
      <c r="D3322" s="204" t="s">
        <v>2917</v>
      </c>
    </row>
    <row r="3323" spans="1:4" ht="15" x14ac:dyDescent="0.2">
      <c r="A3323" s="234">
        <v>9791027609185</v>
      </c>
      <c r="B3323" s="200" t="s">
        <v>568</v>
      </c>
      <c r="C3323" s="203">
        <v>82826</v>
      </c>
      <c r="D3323" s="204" t="s">
        <v>573</v>
      </c>
    </row>
    <row r="3324" spans="1:4" ht="15" x14ac:dyDescent="0.2">
      <c r="A3324" s="234">
        <v>9791036312427</v>
      </c>
      <c r="B3324" s="200" t="s">
        <v>568</v>
      </c>
      <c r="C3324" s="203">
        <v>2266</v>
      </c>
      <c r="D3324" s="204" t="s">
        <v>571</v>
      </c>
    </row>
    <row r="3325" spans="1:4" ht="15" x14ac:dyDescent="0.2">
      <c r="A3325" s="234">
        <v>9791036312434</v>
      </c>
      <c r="B3325" s="200" t="s">
        <v>568</v>
      </c>
      <c r="C3325" s="203">
        <v>3578</v>
      </c>
      <c r="D3325" s="204" t="s">
        <v>571</v>
      </c>
    </row>
    <row r="3326" spans="1:4" ht="15" x14ac:dyDescent="0.2">
      <c r="A3326" s="234">
        <v>9791036323072</v>
      </c>
      <c r="B3326" s="200" t="s">
        <v>568</v>
      </c>
      <c r="C3326" s="203">
        <v>0</v>
      </c>
      <c r="D3326" s="204" t="s">
        <v>2916</v>
      </c>
    </row>
    <row r="3327" spans="1:4" ht="15" x14ac:dyDescent="0.2">
      <c r="A3327" s="234">
        <v>9791036323096</v>
      </c>
      <c r="B3327" s="200" t="s">
        <v>568</v>
      </c>
      <c r="C3327" s="203">
        <v>2777</v>
      </c>
      <c r="D3327" s="204" t="s">
        <v>571</v>
      </c>
    </row>
    <row r="3328" spans="1:4" ht="15" x14ac:dyDescent="0.2">
      <c r="A3328" s="234">
        <v>9791036323065</v>
      </c>
      <c r="B3328" s="200" t="s">
        <v>568</v>
      </c>
      <c r="C3328" s="203">
        <v>0</v>
      </c>
      <c r="D3328" s="204" t="s">
        <v>2915</v>
      </c>
    </row>
    <row r="3329" spans="1:4" ht="15" x14ac:dyDescent="0.2">
      <c r="A3329" s="234">
        <v>9791036323089</v>
      </c>
      <c r="B3329" s="200" t="s">
        <v>568</v>
      </c>
      <c r="C3329" s="203">
        <v>0</v>
      </c>
      <c r="D3329" s="204" t="s">
        <v>2916</v>
      </c>
    </row>
    <row r="3330" spans="1:4" ht="15" x14ac:dyDescent="0.2">
      <c r="A3330" s="234">
        <v>9791036323102</v>
      </c>
      <c r="B3330" s="200" t="s">
        <v>568</v>
      </c>
      <c r="C3330" s="203">
        <v>0</v>
      </c>
      <c r="D3330" s="204" t="s">
        <v>2916</v>
      </c>
    </row>
    <row r="3331" spans="1:4" ht="15" x14ac:dyDescent="0.2">
      <c r="A3331" s="234">
        <v>9791036323119</v>
      </c>
      <c r="B3331" s="200" t="s">
        <v>568</v>
      </c>
      <c r="C3331" s="203">
        <v>-115</v>
      </c>
      <c r="D3331" s="204" t="s">
        <v>5563</v>
      </c>
    </row>
    <row r="3332" spans="1:4" ht="15" x14ac:dyDescent="0.2">
      <c r="A3332" s="234">
        <v>9791036370045</v>
      </c>
      <c r="B3332" s="200" t="s">
        <v>568</v>
      </c>
      <c r="C3332" s="203">
        <v>0</v>
      </c>
      <c r="D3332" s="204" t="s">
        <v>2917</v>
      </c>
    </row>
    <row r="3333" spans="1:4" ht="15" x14ac:dyDescent="0.2">
      <c r="A3333" s="234">
        <v>9791036335983</v>
      </c>
      <c r="B3333" s="200" t="s">
        <v>568</v>
      </c>
      <c r="C3333" s="203">
        <v>3242</v>
      </c>
      <c r="D3333" s="204" t="s">
        <v>571</v>
      </c>
    </row>
    <row r="3334" spans="1:4" ht="15" x14ac:dyDescent="0.2">
      <c r="A3334" s="234">
        <v>9791036335990</v>
      </c>
      <c r="B3334" s="200" t="s">
        <v>568</v>
      </c>
      <c r="C3334" s="203">
        <v>790</v>
      </c>
      <c r="D3334" s="204" t="s">
        <v>570</v>
      </c>
    </row>
    <row r="3335" spans="1:4" ht="15" x14ac:dyDescent="0.2">
      <c r="A3335" s="234">
        <v>9782408014858</v>
      </c>
      <c r="B3335" s="200" t="s">
        <v>568</v>
      </c>
      <c r="C3335" s="203">
        <v>0</v>
      </c>
      <c r="D3335" s="204" t="s">
        <v>2916</v>
      </c>
    </row>
    <row r="3336" spans="1:4" ht="15" x14ac:dyDescent="0.2">
      <c r="A3336" s="234">
        <v>9791036310461</v>
      </c>
      <c r="B3336" s="200" t="s">
        <v>568</v>
      </c>
      <c r="C3336" s="203">
        <v>43</v>
      </c>
      <c r="D3336" s="204" t="s">
        <v>569</v>
      </c>
    </row>
    <row r="3337" spans="1:4" ht="15" x14ac:dyDescent="0.2">
      <c r="A3337" s="234">
        <v>9791036310478</v>
      </c>
      <c r="B3337" s="200" t="s">
        <v>568</v>
      </c>
      <c r="C3337" s="203">
        <v>1254</v>
      </c>
      <c r="D3337" s="204" t="s">
        <v>571</v>
      </c>
    </row>
    <row r="3338" spans="1:4" ht="15" x14ac:dyDescent="0.2">
      <c r="A3338" s="234">
        <v>9791036311079</v>
      </c>
      <c r="B3338" s="200" t="s">
        <v>568</v>
      </c>
      <c r="C3338" s="203">
        <v>923</v>
      </c>
      <c r="D3338" s="204" t="s">
        <v>570</v>
      </c>
    </row>
    <row r="3339" spans="1:4" ht="15" x14ac:dyDescent="0.2">
      <c r="A3339" s="234">
        <v>9791036311451</v>
      </c>
      <c r="B3339" s="200" t="s">
        <v>568</v>
      </c>
      <c r="C3339" s="203">
        <v>2873</v>
      </c>
      <c r="D3339" s="204" t="s">
        <v>571</v>
      </c>
    </row>
    <row r="3340" spans="1:4" ht="15" x14ac:dyDescent="0.2">
      <c r="A3340" s="234">
        <v>9791036312403</v>
      </c>
      <c r="B3340" s="200" t="s">
        <v>568</v>
      </c>
      <c r="C3340" s="203">
        <v>0</v>
      </c>
      <c r="D3340" s="204" t="s">
        <v>2916</v>
      </c>
    </row>
    <row r="3341" spans="1:4" ht="15" x14ac:dyDescent="0.2">
      <c r="A3341" s="234">
        <v>9791036312441</v>
      </c>
      <c r="B3341" s="200" t="s">
        <v>568</v>
      </c>
      <c r="C3341" s="203">
        <v>0</v>
      </c>
      <c r="D3341" s="204" t="s">
        <v>2916</v>
      </c>
    </row>
    <row r="3342" spans="1:4" ht="15" x14ac:dyDescent="0.2">
      <c r="A3342" s="234">
        <v>9791036312458</v>
      </c>
      <c r="B3342" s="200" t="s">
        <v>568</v>
      </c>
      <c r="C3342" s="203">
        <v>208</v>
      </c>
      <c r="D3342" s="204" t="s">
        <v>570</v>
      </c>
    </row>
    <row r="3343" spans="1:4" ht="15" x14ac:dyDescent="0.2">
      <c r="A3343" s="234">
        <v>9791036312465</v>
      </c>
      <c r="B3343" s="200" t="s">
        <v>568</v>
      </c>
      <c r="C3343" s="203">
        <v>0</v>
      </c>
      <c r="D3343" s="204" t="s">
        <v>2916</v>
      </c>
    </row>
    <row r="3344" spans="1:4" ht="15" x14ac:dyDescent="0.2">
      <c r="A3344" s="234">
        <v>9791036312472</v>
      </c>
      <c r="B3344" s="200" t="s">
        <v>568</v>
      </c>
      <c r="C3344" s="203">
        <v>0</v>
      </c>
      <c r="D3344" s="204" t="s">
        <v>2916</v>
      </c>
    </row>
    <row r="3345" spans="1:4" ht="15" x14ac:dyDescent="0.2">
      <c r="A3345" s="234">
        <v>9782227496439</v>
      </c>
      <c r="B3345" s="200" t="s">
        <v>568</v>
      </c>
      <c r="C3345" s="203">
        <v>0</v>
      </c>
      <c r="D3345" s="204" t="s">
        <v>2916</v>
      </c>
    </row>
    <row r="3346" spans="1:4" ht="15" x14ac:dyDescent="0.2">
      <c r="A3346" s="234">
        <v>9782227496446</v>
      </c>
      <c r="B3346" s="200" t="s">
        <v>568</v>
      </c>
      <c r="C3346" s="203">
        <v>77</v>
      </c>
      <c r="D3346" s="204" t="s">
        <v>569</v>
      </c>
    </row>
    <row r="3347" spans="1:4" ht="15" x14ac:dyDescent="0.2">
      <c r="A3347" s="234">
        <v>9791027607549</v>
      </c>
      <c r="B3347" s="200" t="s">
        <v>568</v>
      </c>
      <c r="C3347" s="203">
        <v>10464</v>
      </c>
      <c r="D3347" s="204" t="s">
        <v>573</v>
      </c>
    </row>
    <row r="3348" spans="1:4" ht="15" x14ac:dyDescent="0.2">
      <c r="A3348" s="234">
        <v>9791036366796</v>
      </c>
      <c r="B3348" s="200" t="s">
        <v>568</v>
      </c>
      <c r="C3348" s="203">
        <v>0</v>
      </c>
      <c r="D3348" s="204" t="s">
        <v>2917</v>
      </c>
    </row>
    <row r="3349" spans="1:4" ht="15" x14ac:dyDescent="0.2">
      <c r="A3349" s="234">
        <v>9791036336041</v>
      </c>
      <c r="B3349" s="200" t="s">
        <v>568</v>
      </c>
      <c r="C3349" s="203">
        <v>716</v>
      </c>
      <c r="D3349" s="204" t="s">
        <v>570</v>
      </c>
    </row>
    <row r="3350" spans="1:4" ht="15" x14ac:dyDescent="0.2">
      <c r="A3350" s="234">
        <v>9791036336058</v>
      </c>
      <c r="B3350" s="200" t="s">
        <v>568</v>
      </c>
      <c r="C3350" s="203">
        <v>3558</v>
      </c>
      <c r="D3350" s="204" t="s">
        <v>571</v>
      </c>
    </row>
    <row r="3351" spans="1:4" ht="15" x14ac:dyDescent="0.2">
      <c r="A3351" s="234">
        <v>9791036336065</v>
      </c>
      <c r="B3351" s="200" t="s">
        <v>568</v>
      </c>
      <c r="C3351" s="203">
        <v>9014</v>
      </c>
      <c r="D3351" s="204" t="s">
        <v>571</v>
      </c>
    </row>
    <row r="3352" spans="1:4" ht="15" x14ac:dyDescent="0.2">
      <c r="A3352" s="234">
        <v>9791036336072</v>
      </c>
      <c r="B3352" s="200" t="s">
        <v>568</v>
      </c>
      <c r="C3352" s="203">
        <v>7145</v>
      </c>
      <c r="D3352" s="204" t="s">
        <v>571</v>
      </c>
    </row>
    <row r="3353" spans="1:4" ht="15" x14ac:dyDescent="0.2">
      <c r="A3353" s="234">
        <v>9791036336089</v>
      </c>
      <c r="B3353" s="200" t="s">
        <v>568</v>
      </c>
      <c r="C3353" s="203">
        <v>0</v>
      </c>
      <c r="D3353" s="204" t="s">
        <v>2917</v>
      </c>
    </row>
    <row r="3354" spans="1:4" ht="15" x14ac:dyDescent="0.2">
      <c r="A3354" s="234">
        <v>9791036360763</v>
      </c>
      <c r="B3354" s="200" t="s">
        <v>568</v>
      </c>
      <c r="C3354" s="203">
        <v>0</v>
      </c>
      <c r="D3354" s="204" t="s">
        <v>2917</v>
      </c>
    </row>
    <row r="3355" spans="1:4" ht="15" x14ac:dyDescent="0.2">
      <c r="A3355" s="234">
        <v>9791036336096</v>
      </c>
      <c r="B3355" s="200" t="s">
        <v>568</v>
      </c>
      <c r="C3355" s="203">
        <v>877</v>
      </c>
      <c r="D3355" s="204" t="s">
        <v>570</v>
      </c>
    </row>
    <row r="3356" spans="1:4" ht="15" x14ac:dyDescent="0.2">
      <c r="A3356" s="234">
        <v>9791036360770</v>
      </c>
      <c r="B3356" s="200" t="s">
        <v>568</v>
      </c>
      <c r="C3356" s="203">
        <v>2422</v>
      </c>
      <c r="D3356" s="204" t="s">
        <v>571</v>
      </c>
    </row>
    <row r="3357" spans="1:4" ht="15" x14ac:dyDescent="0.2">
      <c r="A3357" s="234">
        <v>9791036336102</v>
      </c>
      <c r="B3357" s="200" t="s">
        <v>568</v>
      </c>
      <c r="C3357" s="203">
        <v>823</v>
      </c>
      <c r="D3357" s="204" t="s">
        <v>570</v>
      </c>
    </row>
    <row r="3358" spans="1:4" ht="15" x14ac:dyDescent="0.2">
      <c r="A3358" s="234">
        <v>9791036360787</v>
      </c>
      <c r="B3358" s="200" t="s">
        <v>568</v>
      </c>
      <c r="C3358" s="203">
        <v>2298</v>
      </c>
      <c r="D3358" s="204" t="s">
        <v>571</v>
      </c>
    </row>
    <row r="3359" spans="1:4" ht="15" x14ac:dyDescent="0.2">
      <c r="A3359" s="234">
        <v>9791036336126</v>
      </c>
      <c r="B3359" s="200" t="s">
        <v>568</v>
      </c>
      <c r="C3359" s="203">
        <v>1633</v>
      </c>
      <c r="D3359" s="204" t="s">
        <v>571</v>
      </c>
    </row>
    <row r="3360" spans="1:4" ht="15" x14ac:dyDescent="0.2">
      <c r="A3360" s="234">
        <v>9791036360794</v>
      </c>
      <c r="B3360" s="200" t="s">
        <v>568</v>
      </c>
      <c r="C3360" s="203">
        <v>0</v>
      </c>
      <c r="D3360" s="204" t="s">
        <v>2917</v>
      </c>
    </row>
    <row r="3361" spans="1:4" ht="15" x14ac:dyDescent="0.2">
      <c r="A3361" s="234">
        <v>9791036336133</v>
      </c>
      <c r="B3361" s="200" t="s">
        <v>568</v>
      </c>
      <c r="C3361" s="203">
        <v>1800</v>
      </c>
      <c r="D3361" s="204" t="s">
        <v>571</v>
      </c>
    </row>
    <row r="3362" spans="1:4" ht="15" x14ac:dyDescent="0.2">
      <c r="A3362" s="234">
        <v>9791036336140</v>
      </c>
      <c r="B3362" s="200" t="s">
        <v>568</v>
      </c>
      <c r="C3362" s="203">
        <v>0</v>
      </c>
      <c r="D3362" s="204" t="s">
        <v>2917</v>
      </c>
    </row>
    <row r="3363" spans="1:4" ht="15" x14ac:dyDescent="0.2">
      <c r="A3363" s="234">
        <v>9791036336157</v>
      </c>
      <c r="B3363" s="200" t="s">
        <v>568</v>
      </c>
      <c r="C3363" s="203">
        <v>0</v>
      </c>
      <c r="D3363" s="204" t="s">
        <v>2917</v>
      </c>
    </row>
    <row r="3364" spans="1:4" ht="15" x14ac:dyDescent="0.2">
      <c r="A3364" s="234">
        <v>9791036336164</v>
      </c>
      <c r="B3364" s="200" t="s">
        <v>568</v>
      </c>
      <c r="C3364" s="203">
        <v>0</v>
      </c>
      <c r="D3364" s="204" t="s">
        <v>2917</v>
      </c>
    </row>
    <row r="3365" spans="1:4" ht="15" x14ac:dyDescent="0.2">
      <c r="A3365" s="234">
        <v>9791036336171</v>
      </c>
      <c r="B3365" s="200" t="s">
        <v>568</v>
      </c>
      <c r="C3365" s="203">
        <v>0</v>
      </c>
      <c r="D3365" s="204" t="s">
        <v>2917</v>
      </c>
    </row>
    <row r="3366" spans="1:4" ht="15" x14ac:dyDescent="0.2">
      <c r="A3366" s="234">
        <v>9782747051927</v>
      </c>
      <c r="B3366" s="200" t="s">
        <v>568</v>
      </c>
      <c r="C3366" s="203">
        <v>0</v>
      </c>
      <c r="D3366" s="204" t="s">
        <v>2917</v>
      </c>
    </row>
    <row r="3367" spans="1:4" ht="15" x14ac:dyDescent="0.2">
      <c r="A3367" s="234">
        <v>9791027610303</v>
      </c>
      <c r="B3367" s="200" t="s">
        <v>568</v>
      </c>
      <c r="C3367" s="203">
        <v>2444</v>
      </c>
      <c r="D3367" s="204" t="s">
        <v>571</v>
      </c>
    </row>
    <row r="3368" spans="1:4" ht="15" x14ac:dyDescent="0.2">
      <c r="A3368" s="234">
        <v>9791036336119</v>
      </c>
      <c r="B3368" s="200" t="s">
        <v>568</v>
      </c>
      <c r="C3368" s="203">
        <v>2817</v>
      </c>
      <c r="D3368" s="204" t="s">
        <v>571</v>
      </c>
    </row>
    <row r="3369" spans="1:4" ht="15" x14ac:dyDescent="0.2">
      <c r="A3369" s="234">
        <v>9782747063449</v>
      </c>
      <c r="B3369" s="200" t="s">
        <v>568</v>
      </c>
      <c r="C3369" s="203">
        <v>720</v>
      </c>
      <c r="D3369" s="204" t="s">
        <v>570</v>
      </c>
    </row>
    <row r="3370" spans="1:4" ht="15" x14ac:dyDescent="0.2">
      <c r="A3370" s="234">
        <v>9791036336195</v>
      </c>
      <c r="B3370" s="200" t="s">
        <v>568</v>
      </c>
      <c r="C3370" s="203">
        <v>0</v>
      </c>
      <c r="D3370" s="204" t="s">
        <v>2916</v>
      </c>
    </row>
    <row r="3371" spans="1:4" ht="15" x14ac:dyDescent="0.2">
      <c r="A3371" s="234">
        <v>9782747039628</v>
      </c>
      <c r="B3371" s="200" t="s">
        <v>568</v>
      </c>
      <c r="C3371" s="203">
        <v>0</v>
      </c>
      <c r="D3371" s="204" t="s">
        <v>2917</v>
      </c>
    </row>
    <row r="3372" spans="1:4" ht="15" x14ac:dyDescent="0.2">
      <c r="A3372" s="234">
        <v>9782747047234</v>
      </c>
      <c r="B3372" s="200" t="s">
        <v>568</v>
      </c>
      <c r="C3372" s="203">
        <v>0</v>
      </c>
      <c r="D3372" s="204" t="s">
        <v>2916</v>
      </c>
    </row>
    <row r="3373" spans="1:4" ht="15" x14ac:dyDescent="0.2">
      <c r="A3373" s="234">
        <v>9782747051545</v>
      </c>
      <c r="B3373" s="200" t="s">
        <v>568</v>
      </c>
      <c r="C3373" s="203">
        <v>0</v>
      </c>
      <c r="D3373" s="204" t="s">
        <v>2917</v>
      </c>
    </row>
    <row r="3374" spans="1:4" ht="15" x14ac:dyDescent="0.2">
      <c r="A3374" s="234">
        <v>9791027612017</v>
      </c>
      <c r="B3374" s="200" t="s">
        <v>568</v>
      </c>
      <c r="C3374" s="203">
        <v>1225</v>
      </c>
      <c r="D3374" s="204" t="s">
        <v>571</v>
      </c>
    </row>
    <row r="3375" spans="1:4" ht="15" x14ac:dyDescent="0.2">
      <c r="A3375" s="234">
        <v>9791027612024</v>
      </c>
      <c r="B3375" s="200" t="s">
        <v>568</v>
      </c>
      <c r="C3375" s="203">
        <v>2745</v>
      </c>
      <c r="D3375" s="204" t="s">
        <v>571</v>
      </c>
    </row>
    <row r="3376" spans="1:4" ht="15" x14ac:dyDescent="0.2">
      <c r="A3376" s="234">
        <v>9791027612031</v>
      </c>
      <c r="B3376" s="200" t="s">
        <v>568</v>
      </c>
      <c r="C3376" s="203">
        <v>0</v>
      </c>
      <c r="D3376" s="204" t="s">
        <v>2917</v>
      </c>
    </row>
    <row r="3377" spans="1:4" ht="15" x14ac:dyDescent="0.2">
      <c r="A3377" s="234">
        <v>9791027612048</v>
      </c>
      <c r="B3377" s="200" t="s">
        <v>568</v>
      </c>
      <c r="C3377" s="203">
        <v>1915</v>
      </c>
      <c r="D3377" s="204" t="s">
        <v>571</v>
      </c>
    </row>
    <row r="3378" spans="1:4" ht="15" x14ac:dyDescent="0.2">
      <c r="A3378" s="234">
        <v>9791027612055</v>
      </c>
      <c r="B3378" s="200" t="s">
        <v>568</v>
      </c>
      <c r="C3378" s="203">
        <v>3807</v>
      </c>
      <c r="D3378" s="204" t="s">
        <v>571</v>
      </c>
    </row>
    <row r="3379" spans="1:4" ht="15" x14ac:dyDescent="0.2">
      <c r="A3379" s="234">
        <v>9791027612062</v>
      </c>
      <c r="B3379" s="200" t="s">
        <v>568</v>
      </c>
      <c r="C3379" s="203">
        <v>0</v>
      </c>
      <c r="D3379" s="204" t="s">
        <v>2917</v>
      </c>
    </row>
    <row r="3380" spans="1:4" ht="15" x14ac:dyDescent="0.2">
      <c r="A3380" s="234">
        <v>9782747046022</v>
      </c>
      <c r="B3380" s="200" t="s">
        <v>568</v>
      </c>
      <c r="C3380" s="203">
        <v>0</v>
      </c>
      <c r="D3380" s="204" t="s">
        <v>2917</v>
      </c>
    </row>
    <row r="3381" spans="1:4" ht="15" x14ac:dyDescent="0.2">
      <c r="A3381" s="234">
        <v>9782747051651</v>
      </c>
      <c r="B3381" s="200" t="s">
        <v>568</v>
      </c>
      <c r="C3381" s="203">
        <v>0</v>
      </c>
      <c r="D3381" s="204" t="s">
        <v>2917</v>
      </c>
    </row>
    <row r="3382" spans="1:4" ht="15" x14ac:dyDescent="0.2">
      <c r="A3382" s="234">
        <v>9782747051644</v>
      </c>
      <c r="B3382" s="200" t="s">
        <v>568</v>
      </c>
      <c r="C3382" s="203">
        <v>0</v>
      </c>
      <c r="D3382" s="204" t="s">
        <v>2917</v>
      </c>
    </row>
    <row r="3383" spans="1:4" ht="15" x14ac:dyDescent="0.2">
      <c r="A3383" s="234">
        <v>9782747051637</v>
      </c>
      <c r="B3383" s="200" t="s">
        <v>568</v>
      </c>
      <c r="C3383" s="203">
        <v>0</v>
      </c>
      <c r="D3383" s="204" t="s">
        <v>2917</v>
      </c>
    </row>
    <row r="3384" spans="1:4" ht="15" x14ac:dyDescent="0.2">
      <c r="A3384" s="234">
        <v>9782747051606</v>
      </c>
      <c r="B3384" s="200" t="s">
        <v>568</v>
      </c>
      <c r="C3384" s="203">
        <v>0</v>
      </c>
      <c r="D3384" s="204" t="s">
        <v>2916</v>
      </c>
    </row>
    <row r="3385" spans="1:4" ht="15" x14ac:dyDescent="0.2">
      <c r="A3385" s="234">
        <v>9782747021296</v>
      </c>
      <c r="B3385" s="200" t="s">
        <v>568</v>
      </c>
      <c r="C3385" s="203">
        <v>0</v>
      </c>
      <c r="D3385" s="204" t="s">
        <v>2917</v>
      </c>
    </row>
    <row r="3386" spans="1:4" ht="15" x14ac:dyDescent="0.2">
      <c r="A3386" s="234">
        <v>9782747039499</v>
      </c>
      <c r="B3386" s="200" t="s">
        <v>568</v>
      </c>
      <c r="C3386" s="203">
        <v>0</v>
      </c>
      <c r="D3386" s="204" t="s">
        <v>2917</v>
      </c>
    </row>
    <row r="3387" spans="1:4" ht="15" x14ac:dyDescent="0.2">
      <c r="A3387" s="234">
        <v>9782747043946</v>
      </c>
      <c r="B3387" s="200" t="s">
        <v>568</v>
      </c>
      <c r="C3387" s="203">
        <v>0</v>
      </c>
      <c r="D3387" s="204" t="s">
        <v>2917</v>
      </c>
    </row>
    <row r="3388" spans="1:4" ht="15" x14ac:dyDescent="0.2">
      <c r="A3388" s="234">
        <v>9782747022941</v>
      </c>
      <c r="B3388" s="200" t="s">
        <v>568</v>
      </c>
      <c r="C3388" s="203">
        <v>0</v>
      </c>
      <c r="D3388" s="204" t="s">
        <v>2917</v>
      </c>
    </row>
    <row r="3389" spans="1:4" ht="15" x14ac:dyDescent="0.2">
      <c r="A3389" s="234">
        <v>9791036323393</v>
      </c>
      <c r="B3389" s="200" t="s">
        <v>568</v>
      </c>
      <c r="C3389" s="203">
        <v>2051</v>
      </c>
      <c r="D3389" s="204" t="s">
        <v>571</v>
      </c>
    </row>
    <row r="3390" spans="1:4" ht="15" x14ac:dyDescent="0.2">
      <c r="A3390" s="234">
        <v>9791036323409</v>
      </c>
      <c r="B3390" s="200" t="s">
        <v>568</v>
      </c>
      <c r="C3390" s="203">
        <v>1552</v>
      </c>
      <c r="D3390" s="204" t="s">
        <v>571</v>
      </c>
    </row>
    <row r="3391" spans="1:4" ht="15" x14ac:dyDescent="0.2">
      <c r="A3391" s="234">
        <v>9782227487161</v>
      </c>
      <c r="B3391" s="200" t="s">
        <v>568</v>
      </c>
      <c r="C3391" s="203">
        <v>0</v>
      </c>
      <c r="D3391" s="204" t="s">
        <v>2917</v>
      </c>
    </row>
    <row r="3392" spans="1:4" ht="15" x14ac:dyDescent="0.2">
      <c r="A3392" s="234">
        <v>9791036312533</v>
      </c>
      <c r="B3392" s="200" t="s">
        <v>568</v>
      </c>
      <c r="C3392" s="203">
        <v>1505</v>
      </c>
      <c r="D3392" s="204" t="s">
        <v>571</v>
      </c>
    </row>
    <row r="3393" spans="1:4" ht="15" x14ac:dyDescent="0.2">
      <c r="A3393" s="234">
        <v>9791036312540</v>
      </c>
      <c r="B3393" s="200" t="s">
        <v>568</v>
      </c>
      <c r="C3393" s="203">
        <v>408</v>
      </c>
      <c r="D3393" s="204" t="s">
        <v>570</v>
      </c>
    </row>
    <row r="3394" spans="1:4" ht="15" x14ac:dyDescent="0.2">
      <c r="A3394" s="234">
        <v>9782408041946</v>
      </c>
      <c r="B3394" s="200" t="s">
        <v>568</v>
      </c>
      <c r="C3394" s="203">
        <v>0</v>
      </c>
      <c r="D3394" s="204" t="s">
        <v>2916</v>
      </c>
    </row>
    <row r="3395" spans="1:4" ht="15" x14ac:dyDescent="0.2">
      <c r="A3395" s="234">
        <v>3133580131035</v>
      </c>
      <c r="B3395" s="200" t="s">
        <v>568</v>
      </c>
      <c r="C3395" s="203">
        <v>0</v>
      </c>
      <c r="D3395" s="204" t="s">
        <v>2916</v>
      </c>
    </row>
    <row r="3396" spans="1:4" ht="15" x14ac:dyDescent="0.2">
      <c r="A3396" s="234">
        <v>9791036312557</v>
      </c>
      <c r="B3396" s="200" t="s">
        <v>568</v>
      </c>
      <c r="C3396" s="203">
        <v>39</v>
      </c>
      <c r="D3396" s="204" t="s">
        <v>569</v>
      </c>
    </row>
    <row r="3397" spans="1:4" ht="15" x14ac:dyDescent="0.2">
      <c r="A3397" s="234">
        <v>9791036312564</v>
      </c>
      <c r="B3397" s="200" t="s">
        <v>568</v>
      </c>
      <c r="C3397" s="203">
        <v>1185</v>
      </c>
      <c r="D3397" s="204" t="s">
        <v>571</v>
      </c>
    </row>
    <row r="3398" spans="1:4" ht="15" x14ac:dyDescent="0.2">
      <c r="A3398" s="234">
        <v>9791036312571</v>
      </c>
      <c r="B3398" s="200" t="s">
        <v>568</v>
      </c>
      <c r="C3398" s="203">
        <v>700</v>
      </c>
      <c r="D3398" s="204" t="s">
        <v>570</v>
      </c>
    </row>
    <row r="3399" spans="1:4" ht="15" x14ac:dyDescent="0.2">
      <c r="A3399" s="234">
        <v>9791036312588</v>
      </c>
      <c r="B3399" s="200" t="s">
        <v>568</v>
      </c>
      <c r="C3399" s="203">
        <v>262</v>
      </c>
      <c r="D3399" s="204" t="s">
        <v>570</v>
      </c>
    </row>
    <row r="3400" spans="1:4" ht="15" x14ac:dyDescent="0.2">
      <c r="A3400" s="234">
        <v>9782408047887</v>
      </c>
      <c r="B3400" s="200" t="s">
        <v>568</v>
      </c>
      <c r="C3400" s="203">
        <v>1771</v>
      </c>
      <c r="D3400" s="204" t="s">
        <v>571</v>
      </c>
    </row>
    <row r="3401" spans="1:4" ht="15" x14ac:dyDescent="0.2">
      <c r="A3401" s="234">
        <v>9791036370106</v>
      </c>
      <c r="B3401" s="200" t="s">
        <v>568</v>
      </c>
      <c r="C3401" s="203">
        <v>2036</v>
      </c>
      <c r="D3401" s="204" t="s">
        <v>571</v>
      </c>
    </row>
    <row r="3402" spans="1:4" ht="15" x14ac:dyDescent="0.2">
      <c r="A3402" s="234">
        <v>9791036370113</v>
      </c>
      <c r="B3402" s="200" t="s">
        <v>568</v>
      </c>
      <c r="C3402" s="203">
        <v>2935</v>
      </c>
      <c r="D3402" s="204" t="s">
        <v>571</v>
      </c>
    </row>
    <row r="3403" spans="1:4" ht="15" x14ac:dyDescent="0.2">
      <c r="A3403" s="234">
        <v>9782857336365</v>
      </c>
      <c r="B3403" s="200" t="s">
        <v>568</v>
      </c>
      <c r="C3403" s="203">
        <v>0</v>
      </c>
      <c r="D3403" s="204" t="s">
        <v>2917</v>
      </c>
    </row>
    <row r="3404" spans="1:4" ht="15" x14ac:dyDescent="0.2">
      <c r="A3404" s="234">
        <v>9791036370120</v>
      </c>
      <c r="B3404" s="200" t="s">
        <v>568</v>
      </c>
      <c r="C3404" s="203">
        <v>0</v>
      </c>
      <c r="D3404" s="204" t="s">
        <v>2917</v>
      </c>
    </row>
    <row r="3405" spans="1:4" ht="15" x14ac:dyDescent="0.2">
      <c r="A3405" s="234">
        <v>3133580130977</v>
      </c>
      <c r="B3405" s="200" t="s">
        <v>568</v>
      </c>
      <c r="C3405" s="203">
        <v>0</v>
      </c>
      <c r="D3405" s="204" t="s">
        <v>2915</v>
      </c>
    </row>
    <row r="3406" spans="1:4" ht="15" x14ac:dyDescent="0.2">
      <c r="A3406" s="234">
        <v>3133580131165</v>
      </c>
      <c r="B3406" s="200" t="s">
        <v>568</v>
      </c>
      <c r="C3406" s="203">
        <v>31</v>
      </c>
      <c r="D3406" s="204" t="s">
        <v>569</v>
      </c>
    </row>
    <row r="3407" spans="1:4" ht="15" x14ac:dyDescent="0.2">
      <c r="A3407" s="234">
        <v>3133580131332</v>
      </c>
      <c r="B3407" s="200" t="s">
        <v>568</v>
      </c>
      <c r="C3407" s="203">
        <v>237</v>
      </c>
      <c r="D3407" s="204" t="s">
        <v>570</v>
      </c>
    </row>
    <row r="3408" spans="1:4" ht="15" x14ac:dyDescent="0.2">
      <c r="A3408" s="234">
        <v>3133580131622</v>
      </c>
      <c r="B3408" s="200" t="s">
        <v>568</v>
      </c>
      <c r="C3408" s="203">
        <v>52</v>
      </c>
      <c r="D3408" s="204" t="s">
        <v>569</v>
      </c>
    </row>
    <row r="3409" spans="1:4" ht="15" x14ac:dyDescent="0.2">
      <c r="A3409" s="234">
        <v>3133580131639</v>
      </c>
      <c r="B3409" s="200" t="s">
        <v>568</v>
      </c>
      <c r="C3409" s="203">
        <v>287</v>
      </c>
      <c r="D3409" s="204" t="s">
        <v>570</v>
      </c>
    </row>
    <row r="3410" spans="1:4" ht="15" x14ac:dyDescent="0.2">
      <c r="A3410" s="234">
        <v>3133580131738</v>
      </c>
      <c r="B3410" s="200" t="s">
        <v>568</v>
      </c>
      <c r="C3410" s="203">
        <v>65</v>
      </c>
      <c r="D3410" s="204" t="s">
        <v>569</v>
      </c>
    </row>
    <row r="3411" spans="1:4" ht="15" x14ac:dyDescent="0.2">
      <c r="A3411" s="234">
        <v>9782227495029</v>
      </c>
      <c r="B3411" s="200" t="s">
        <v>568</v>
      </c>
      <c r="C3411" s="203">
        <v>12</v>
      </c>
      <c r="D3411" s="204" t="s">
        <v>569</v>
      </c>
    </row>
    <row r="3412" spans="1:4" ht="15" x14ac:dyDescent="0.2">
      <c r="A3412" s="234">
        <v>9791036305085</v>
      </c>
      <c r="B3412" s="200" t="s">
        <v>568</v>
      </c>
      <c r="C3412" s="203">
        <v>1582</v>
      </c>
      <c r="D3412" s="204" t="s">
        <v>571</v>
      </c>
    </row>
    <row r="3413" spans="1:4" ht="15" x14ac:dyDescent="0.2">
      <c r="A3413" s="234">
        <v>9791036305092</v>
      </c>
      <c r="B3413" s="200" t="s">
        <v>568</v>
      </c>
      <c r="C3413" s="203">
        <v>578</v>
      </c>
      <c r="D3413" s="204" t="s">
        <v>570</v>
      </c>
    </row>
    <row r="3414" spans="1:4" ht="15" x14ac:dyDescent="0.2">
      <c r="A3414" s="234">
        <v>9791036305122</v>
      </c>
      <c r="B3414" s="200" t="s">
        <v>568</v>
      </c>
      <c r="C3414" s="203">
        <v>0</v>
      </c>
      <c r="D3414" s="204" t="s">
        <v>2916</v>
      </c>
    </row>
    <row r="3415" spans="1:4" ht="15" x14ac:dyDescent="0.2">
      <c r="A3415" s="234">
        <v>9791036305139</v>
      </c>
      <c r="B3415" s="200" t="s">
        <v>568</v>
      </c>
      <c r="C3415" s="203">
        <v>0</v>
      </c>
      <c r="D3415" s="204" t="s">
        <v>2916</v>
      </c>
    </row>
    <row r="3416" spans="1:4" ht="15" x14ac:dyDescent="0.2">
      <c r="A3416" s="234">
        <v>9791036305146</v>
      </c>
      <c r="B3416" s="200" t="s">
        <v>568</v>
      </c>
      <c r="C3416" s="203">
        <v>2617</v>
      </c>
      <c r="D3416" s="204" t="s">
        <v>571</v>
      </c>
    </row>
    <row r="3417" spans="1:4" ht="15" x14ac:dyDescent="0.2">
      <c r="A3417" s="234">
        <v>9791036305153</v>
      </c>
      <c r="B3417" s="200" t="s">
        <v>568</v>
      </c>
      <c r="C3417" s="203">
        <v>0</v>
      </c>
      <c r="D3417" s="204" t="s">
        <v>2915</v>
      </c>
    </row>
    <row r="3418" spans="1:4" ht="15" x14ac:dyDescent="0.2">
      <c r="A3418" s="234">
        <v>9791036305160</v>
      </c>
      <c r="B3418" s="200" t="s">
        <v>568</v>
      </c>
      <c r="C3418" s="203">
        <v>0</v>
      </c>
      <c r="D3418" s="204" t="s">
        <v>2915</v>
      </c>
    </row>
    <row r="3419" spans="1:4" ht="15" x14ac:dyDescent="0.2">
      <c r="A3419" s="234">
        <v>9791036305177</v>
      </c>
      <c r="B3419" s="200" t="s">
        <v>568</v>
      </c>
      <c r="C3419" s="203">
        <v>501</v>
      </c>
      <c r="D3419" s="204" t="s">
        <v>570</v>
      </c>
    </row>
    <row r="3420" spans="1:4" ht="15" x14ac:dyDescent="0.2">
      <c r="A3420" s="234">
        <v>9791036305184</v>
      </c>
      <c r="B3420" s="200" t="s">
        <v>568</v>
      </c>
      <c r="C3420" s="203">
        <v>1837</v>
      </c>
      <c r="D3420" s="204" t="s">
        <v>571</v>
      </c>
    </row>
    <row r="3421" spans="1:4" ht="15" x14ac:dyDescent="0.2">
      <c r="A3421" s="234">
        <v>9791036305191</v>
      </c>
      <c r="B3421" s="200" t="s">
        <v>568</v>
      </c>
      <c r="C3421" s="203">
        <v>2597</v>
      </c>
      <c r="D3421" s="204" t="s">
        <v>571</v>
      </c>
    </row>
    <row r="3422" spans="1:4" ht="15" x14ac:dyDescent="0.2">
      <c r="A3422" s="234">
        <v>9791027606139</v>
      </c>
      <c r="B3422" s="200" t="s">
        <v>568</v>
      </c>
      <c r="C3422" s="203">
        <v>2343</v>
      </c>
      <c r="D3422" s="204" t="s">
        <v>571</v>
      </c>
    </row>
    <row r="3423" spans="1:4" ht="15" x14ac:dyDescent="0.2">
      <c r="A3423" s="234">
        <v>9791027606146</v>
      </c>
      <c r="B3423" s="200" t="s">
        <v>568</v>
      </c>
      <c r="C3423" s="203">
        <v>0</v>
      </c>
      <c r="D3423" s="204" t="s">
        <v>2916</v>
      </c>
    </row>
    <row r="3424" spans="1:4" ht="15" x14ac:dyDescent="0.2">
      <c r="A3424" s="234">
        <v>9791027607563</v>
      </c>
      <c r="B3424" s="200" t="s">
        <v>568</v>
      </c>
      <c r="C3424" s="203">
        <v>0</v>
      </c>
      <c r="D3424" s="204" t="s">
        <v>2916</v>
      </c>
    </row>
    <row r="3425" spans="1:4" ht="15" x14ac:dyDescent="0.2">
      <c r="A3425" s="234">
        <v>9791027607594</v>
      </c>
      <c r="B3425" s="200" t="s">
        <v>568</v>
      </c>
      <c r="C3425" s="203">
        <v>0</v>
      </c>
      <c r="D3425" s="204" t="s">
        <v>2916</v>
      </c>
    </row>
    <row r="3426" spans="1:4" ht="15" x14ac:dyDescent="0.2">
      <c r="A3426" s="234">
        <v>9791027607624</v>
      </c>
      <c r="B3426" s="200" t="s">
        <v>568</v>
      </c>
      <c r="C3426" s="203">
        <v>0</v>
      </c>
      <c r="D3426" s="204" t="s">
        <v>2917</v>
      </c>
    </row>
    <row r="3427" spans="1:4" ht="15" x14ac:dyDescent="0.2">
      <c r="A3427" s="234">
        <v>9791027607631</v>
      </c>
      <c r="B3427" s="200" t="s">
        <v>568</v>
      </c>
      <c r="C3427" s="203">
        <v>0</v>
      </c>
      <c r="D3427" s="204" t="s">
        <v>2917</v>
      </c>
    </row>
    <row r="3428" spans="1:4" ht="15" x14ac:dyDescent="0.2">
      <c r="A3428" s="234">
        <v>9791027607662</v>
      </c>
      <c r="B3428" s="200" t="s">
        <v>568</v>
      </c>
      <c r="C3428" s="203">
        <v>0</v>
      </c>
      <c r="D3428" s="204" t="s">
        <v>2916</v>
      </c>
    </row>
    <row r="3429" spans="1:4" ht="15" x14ac:dyDescent="0.2">
      <c r="A3429" s="234">
        <v>9791027607686</v>
      </c>
      <c r="B3429" s="200" t="s">
        <v>568</v>
      </c>
      <c r="C3429" s="203">
        <v>0</v>
      </c>
      <c r="D3429" s="204" t="s">
        <v>2916</v>
      </c>
    </row>
    <row r="3430" spans="1:4" ht="15" x14ac:dyDescent="0.2">
      <c r="A3430" s="234">
        <v>9791027607693</v>
      </c>
      <c r="B3430" s="200" t="s">
        <v>568</v>
      </c>
      <c r="C3430" s="203">
        <v>722</v>
      </c>
      <c r="D3430" s="204" t="s">
        <v>570</v>
      </c>
    </row>
    <row r="3431" spans="1:4" ht="15" x14ac:dyDescent="0.2">
      <c r="A3431" s="234">
        <v>9791027607716</v>
      </c>
      <c r="B3431" s="200" t="s">
        <v>568</v>
      </c>
      <c r="C3431" s="203">
        <v>609</v>
      </c>
      <c r="D3431" s="204" t="s">
        <v>570</v>
      </c>
    </row>
    <row r="3432" spans="1:4" ht="15" x14ac:dyDescent="0.2">
      <c r="A3432" s="234">
        <v>9791036336201</v>
      </c>
      <c r="B3432" s="200" t="s">
        <v>568</v>
      </c>
      <c r="C3432" s="203">
        <v>1330</v>
      </c>
      <c r="D3432" s="204" t="s">
        <v>571</v>
      </c>
    </row>
    <row r="3433" spans="1:4" ht="15" x14ac:dyDescent="0.2">
      <c r="A3433" s="234">
        <v>9791036336218</v>
      </c>
      <c r="B3433" s="200" t="s">
        <v>568</v>
      </c>
      <c r="C3433" s="203">
        <v>792</v>
      </c>
      <c r="D3433" s="204" t="s">
        <v>570</v>
      </c>
    </row>
    <row r="3434" spans="1:4" ht="15" x14ac:dyDescent="0.2">
      <c r="A3434" s="234">
        <v>9791036336225</v>
      </c>
      <c r="B3434" s="200" t="s">
        <v>568</v>
      </c>
      <c r="C3434" s="203">
        <v>582</v>
      </c>
      <c r="D3434" s="204" t="s">
        <v>570</v>
      </c>
    </row>
    <row r="3435" spans="1:4" ht="15" x14ac:dyDescent="0.2">
      <c r="A3435" s="234">
        <v>9791027610310</v>
      </c>
      <c r="B3435" s="200" t="s">
        <v>568</v>
      </c>
      <c r="C3435" s="203">
        <v>1511</v>
      </c>
      <c r="D3435" s="204" t="s">
        <v>571</v>
      </c>
    </row>
    <row r="3436" spans="1:4" ht="15" x14ac:dyDescent="0.2">
      <c r="A3436" s="234">
        <v>9791027610327</v>
      </c>
      <c r="B3436" s="200" t="s">
        <v>568</v>
      </c>
      <c r="C3436" s="203">
        <v>2378</v>
      </c>
      <c r="D3436" s="204" t="s">
        <v>571</v>
      </c>
    </row>
    <row r="3437" spans="1:4" ht="15" x14ac:dyDescent="0.2">
      <c r="A3437" s="234">
        <v>9791036360831</v>
      </c>
      <c r="B3437" s="200" t="s">
        <v>568</v>
      </c>
      <c r="C3437" s="203">
        <v>0</v>
      </c>
      <c r="D3437" s="204" t="s">
        <v>2917</v>
      </c>
    </row>
    <row r="3438" spans="1:4" ht="15" x14ac:dyDescent="0.2">
      <c r="A3438" s="234">
        <v>9791036360848</v>
      </c>
      <c r="B3438" s="200" t="s">
        <v>568</v>
      </c>
      <c r="C3438" s="203">
        <v>0</v>
      </c>
      <c r="D3438" s="204" t="s">
        <v>2917</v>
      </c>
    </row>
    <row r="3439" spans="1:4" ht="15" x14ac:dyDescent="0.2">
      <c r="A3439" s="234">
        <v>9791036360855</v>
      </c>
      <c r="B3439" s="200" t="s">
        <v>568</v>
      </c>
      <c r="C3439" s="203">
        <v>0</v>
      </c>
      <c r="D3439" s="204" t="s">
        <v>2917</v>
      </c>
    </row>
    <row r="3440" spans="1:4" ht="15" x14ac:dyDescent="0.2">
      <c r="A3440" s="234">
        <v>9791036360862</v>
      </c>
      <c r="B3440" s="200" t="s">
        <v>568</v>
      </c>
      <c r="C3440" s="203">
        <v>0</v>
      </c>
      <c r="D3440" s="204" t="s">
        <v>2917</v>
      </c>
    </row>
    <row r="3441" spans="1:4" ht="15" x14ac:dyDescent="0.2">
      <c r="A3441" s="234">
        <v>9791036360879</v>
      </c>
      <c r="B3441" s="200" t="s">
        <v>568</v>
      </c>
      <c r="C3441" s="203">
        <v>0</v>
      </c>
      <c r="D3441" s="204" t="s">
        <v>2917</v>
      </c>
    </row>
    <row r="3442" spans="1:4" ht="15" x14ac:dyDescent="0.2">
      <c r="A3442" s="234">
        <v>9791036360886</v>
      </c>
      <c r="B3442" s="200" t="s">
        <v>568</v>
      </c>
      <c r="C3442" s="203">
        <v>0</v>
      </c>
      <c r="D3442" s="204" t="s">
        <v>2917</v>
      </c>
    </row>
    <row r="3443" spans="1:4" ht="15" x14ac:dyDescent="0.2">
      <c r="A3443" s="234">
        <v>9782227501492</v>
      </c>
      <c r="B3443" s="200" t="s">
        <v>568</v>
      </c>
      <c r="C3443" s="203">
        <v>474</v>
      </c>
      <c r="D3443" s="204" t="s">
        <v>570</v>
      </c>
    </row>
    <row r="3444" spans="1:4" ht="15" x14ac:dyDescent="0.2">
      <c r="A3444" s="234">
        <v>9791027607600</v>
      </c>
      <c r="B3444" s="200" t="s">
        <v>568</v>
      </c>
      <c r="C3444" s="203">
        <v>0</v>
      </c>
      <c r="D3444" s="204" t="s">
        <v>2916</v>
      </c>
    </row>
    <row r="3445" spans="1:4" ht="15" x14ac:dyDescent="0.2">
      <c r="A3445" s="234">
        <v>9791036323553</v>
      </c>
      <c r="B3445" s="200" t="s">
        <v>568</v>
      </c>
      <c r="C3445" s="203">
        <v>2643</v>
      </c>
      <c r="D3445" s="204" t="s">
        <v>571</v>
      </c>
    </row>
    <row r="3446" spans="1:4" ht="15" x14ac:dyDescent="0.2">
      <c r="A3446" s="234">
        <v>9791036323560</v>
      </c>
      <c r="B3446" s="200" t="s">
        <v>568</v>
      </c>
      <c r="C3446" s="203">
        <v>670</v>
      </c>
      <c r="D3446" s="204" t="s">
        <v>570</v>
      </c>
    </row>
    <row r="3447" spans="1:4" ht="15" x14ac:dyDescent="0.2">
      <c r="A3447" s="234">
        <v>9791036323577</v>
      </c>
      <c r="B3447" s="200" t="s">
        <v>568</v>
      </c>
      <c r="C3447" s="203">
        <v>1637</v>
      </c>
      <c r="D3447" s="204" t="s">
        <v>571</v>
      </c>
    </row>
    <row r="3448" spans="1:4" ht="15" x14ac:dyDescent="0.2">
      <c r="A3448" s="234">
        <v>9791036323546</v>
      </c>
      <c r="B3448" s="200" t="s">
        <v>568</v>
      </c>
      <c r="C3448" s="203">
        <v>2277</v>
      </c>
      <c r="D3448" s="204" t="s">
        <v>571</v>
      </c>
    </row>
    <row r="3449" spans="1:4" ht="15" x14ac:dyDescent="0.2">
      <c r="A3449" s="234">
        <v>9791036351808</v>
      </c>
      <c r="B3449" s="200" t="s">
        <v>568</v>
      </c>
      <c r="C3449" s="203">
        <v>0</v>
      </c>
      <c r="D3449" s="204" t="s">
        <v>2917</v>
      </c>
    </row>
    <row r="3450" spans="1:4" ht="15" x14ac:dyDescent="0.2">
      <c r="A3450" s="234">
        <v>9791036352058</v>
      </c>
      <c r="B3450" s="200" t="s">
        <v>568</v>
      </c>
      <c r="C3450" s="203">
        <v>1972</v>
      </c>
      <c r="D3450" s="204" t="s">
        <v>571</v>
      </c>
    </row>
    <row r="3451" spans="1:4" ht="15" x14ac:dyDescent="0.2">
      <c r="A3451" s="234">
        <v>9791036352065</v>
      </c>
      <c r="B3451" s="200" t="s">
        <v>568</v>
      </c>
      <c r="C3451" s="203">
        <v>0</v>
      </c>
      <c r="D3451" s="204" t="s">
        <v>2917</v>
      </c>
    </row>
    <row r="3452" spans="1:4" ht="15" x14ac:dyDescent="0.2">
      <c r="A3452" s="234">
        <v>9791036352072</v>
      </c>
      <c r="B3452" s="200" t="s">
        <v>568</v>
      </c>
      <c r="C3452" s="203">
        <v>0</v>
      </c>
      <c r="D3452" s="204" t="s">
        <v>2917</v>
      </c>
    </row>
    <row r="3453" spans="1:4" ht="15" x14ac:dyDescent="0.2">
      <c r="A3453" s="234">
        <v>9791027611218</v>
      </c>
      <c r="B3453" s="200" t="s">
        <v>568</v>
      </c>
      <c r="C3453" s="203">
        <v>0</v>
      </c>
      <c r="D3453" s="204" t="s">
        <v>2917</v>
      </c>
    </row>
    <row r="3454" spans="1:4" ht="15" x14ac:dyDescent="0.2">
      <c r="A3454" s="234">
        <v>9791036335921</v>
      </c>
      <c r="B3454" s="200" t="s">
        <v>568</v>
      </c>
      <c r="C3454" s="203">
        <v>3010</v>
      </c>
      <c r="D3454" s="204" t="s">
        <v>571</v>
      </c>
    </row>
    <row r="3455" spans="1:4" ht="15" x14ac:dyDescent="0.2">
      <c r="A3455" s="234">
        <v>9791029615429</v>
      </c>
      <c r="B3455" s="200" t="s">
        <v>568</v>
      </c>
      <c r="C3455" s="203">
        <v>995</v>
      </c>
      <c r="D3455" s="204" t="s">
        <v>570</v>
      </c>
    </row>
    <row r="3456" spans="1:4" ht="15" x14ac:dyDescent="0.2">
      <c r="A3456" s="234">
        <v>9782227501461</v>
      </c>
      <c r="B3456" s="200" t="s">
        <v>568</v>
      </c>
      <c r="C3456" s="203">
        <v>1851</v>
      </c>
      <c r="D3456" s="204" t="s">
        <v>571</v>
      </c>
    </row>
    <row r="3457" spans="1:4" ht="15" x14ac:dyDescent="0.2">
      <c r="A3457" s="234">
        <v>9791036320439</v>
      </c>
      <c r="B3457" s="200" t="s">
        <v>568</v>
      </c>
      <c r="C3457" s="203">
        <v>474</v>
      </c>
      <c r="D3457" s="204" t="s">
        <v>570</v>
      </c>
    </row>
    <row r="3458" spans="1:4" ht="15" x14ac:dyDescent="0.2">
      <c r="A3458" s="234">
        <v>9791036323652</v>
      </c>
      <c r="B3458" s="200" t="s">
        <v>568</v>
      </c>
      <c r="C3458" s="203">
        <v>0</v>
      </c>
      <c r="D3458" s="204" t="s">
        <v>2916</v>
      </c>
    </row>
    <row r="3459" spans="1:4" ht="15" x14ac:dyDescent="0.2">
      <c r="A3459" s="234">
        <v>9791036323676</v>
      </c>
      <c r="B3459" s="200" t="s">
        <v>568</v>
      </c>
      <c r="C3459" s="203">
        <v>389</v>
      </c>
      <c r="D3459" s="204" t="s">
        <v>570</v>
      </c>
    </row>
    <row r="3460" spans="1:4" ht="15" x14ac:dyDescent="0.2">
      <c r="A3460" s="234">
        <v>9791036323669</v>
      </c>
      <c r="B3460" s="200" t="s">
        <v>568</v>
      </c>
      <c r="C3460" s="203">
        <v>0</v>
      </c>
      <c r="D3460" s="204" t="s">
        <v>2915</v>
      </c>
    </row>
    <row r="3461" spans="1:4" ht="15" x14ac:dyDescent="0.2">
      <c r="A3461" s="234">
        <v>9782227498556</v>
      </c>
      <c r="B3461" s="200" t="s">
        <v>568</v>
      </c>
      <c r="C3461" s="203">
        <v>101</v>
      </c>
      <c r="D3461" s="204" t="s">
        <v>570</v>
      </c>
    </row>
    <row r="3462" spans="1:4" ht="15" x14ac:dyDescent="0.2">
      <c r="A3462" s="234">
        <v>9791027609284</v>
      </c>
      <c r="B3462" s="200" t="s">
        <v>568</v>
      </c>
      <c r="C3462" s="203">
        <v>1615</v>
      </c>
      <c r="D3462" s="204" t="s">
        <v>571</v>
      </c>
    </row>
    <row r="3463" spans="1:4" ht="15" x14ac:dyDescent="0.2">
      <c r="A3463" s="234">
        <v>9791036323706</v>
      </c>
      <c r="B3463" s="200" t="s">
        <v>568</v>
      </c>
      <c r="C3463" s="203">
        <v>428</v>
      </c>
      <c r="D3463" s="204" t="s">
        <v>570</v>
      </c>
    </row>
    <row r="3464" spans="1:4" ht="15" x14ac:dyDescent="0.2">
      <c r="A3464" s="234">
        <v>9791027609321</v>
      </c>
      <c r="B3464" s="200" t="s">
        <v>568</v>
      </c>
      <c r="C3464" s="203">
        <v>0</v>
      </c>
      <c r="D3464" s="204" t="s">
        <v>2915</v>
      </c>
    </row>
    <row r="3465" spans="1:4" ht="15" x14ac:dyDescent="0.2">
      <c r="A3465" s="234">
        <v>9791036312632</v>
      </c>
      <c r="B3465" s="200" t="s">
        <v>568</v>
      </c>
      <c r="C3465" s="203">
        <v>0</v>
      </c>
      <c r="D3465" s="204" t="s">
        <v>2916</v>
      </c>
    </row>
    <row r="3466" spans="1:4" ht="15" x14ac:dyDescent="0.2">
      <c r="A3466" s="234">
        <v>9791036312649</v>
      </c>
      <c r="B3466" s="200" t="s">
        <v>568</v>
      </c>
      <c r="C3466" s="203">
        <v>0</v>
      </c>
      <c r="D3466" s="204" t="s">
        <v>2916</v>
      </c>
    </row>
    <row r="3467" spans="1:4" ht="15" x14ac:dyDescent="0.2">
      <c r="A3467" s="234">
        <v>9791027607747</v>
      </c>
      <c r="B3467" s="200" t="s">
        <v>568</v>
      </c>
      <c r="C3467" s="203">
        <v>76492</v>
      </c>
      <c r="D3467" s="204" t="s">
        <v>573</v>
      </c>
    </row>
    <row r="3468" spans="1:4" ht="15" x14ac:dyDescent="0.2">
      <c r="A3468" s="234">
        <v>9782227498525</v>
      </c>
      <c r="B3468" s="200" t="s">
        <v>568</v>
      </c>
      <c r="C3468" s="203">
        <v>293</v>
      </c>
      <c r="D3468" s="204" t="s">
        <v>570</v>
      </c>
    </row>
    <row r="3469" spans="1:4" ht="15" x14ac:dyDescent="0.2">
      <c r="A3469" s="234">
        <v>9782227498532</v>
      </c>
      <c r="B3469" s="200" t="s">
        <v>568</v>
      </c>
      <c r="C3469" s="203">
        <v>0</v>
      </c>
      <c r="D3469" s="204" t="s">
        <v>2916</v>
      </c>
    </row>
    <row r="3470" spans="1:4" ht="15" x14ac:dyDescent="0.2">
      <c r="A3470" s="234">
        <v>9782227498549</v>
      </c>
      <c r="B3470" s="200" t="s">
        <v>568</v>
      </c>
      <c r="C3470" s="203">
        <v>0</v>
      </c>
      <c r="D3470" s="204" t="s">
        <v>2916</v>
      </c>
    </row>
    <row r="3471" spans="1:4" ht="15" x14ac:dyDescent="0.2">
      <c r="A3471" s="234">
        <v>9791036352164</v>
      </c>
      <c r="B3471" s="200" t="s">
        <v>568</v>
      </c>
      <c r="C3471" s="203">
        <v>0</v>
      </c>
      <c r="D3471" s="204" t="s">
        <v>2917</v>
      </c>
    </row>
    <row r="3472" spans="1:4" ht="15" x14ac:dyDescent="0.2">
      <c r="A3472" s="234">
        <v>9791036323720</v>
      </c>
      <c r="B3472" s="200" t="s">
        <v>568</v>
      </c>
      <c r="C3472" s="203">
        <v>535</v>
      </c>
      <c r="D3472" s="204" t="s">
        <v>570</v>
      </c>
    </row>
    <row r="3473" spans="1:4" ht="15" x14ac:dyDescent="0.2">
      <c r="A3473" s="234">
        <v>9791036323768</v>
      </c>
      <c r="B3473" s="200" t="s">
        <v>568</v>
      </c>
      <c r="C3473" s="203">
        <v>484</v>
      </c>
      <c r="D3473" s="204" t="s">
        <v>570</v>
      </c>
    </row>
    <row r="3474" spans="1:4" ht="15" x14ac:dyDescent="0.2">
      <c r="A3474" s="234">
        <v>9791036323751</v>
      </c>
      <c r="B3474" s="200" t="s">
        <v>568</v>
      </c>
      <c r="C3474" s="203">
        <v>1138</v>
      </c>
      <c r="D3474" s="204" t="s">
        <v>571</v>
      </c>
    </row>
    <row r="3475" spans="1:4" ht="15" x14ac:dyDescent="0.2">
      <c r="A3475" s="234">
        <v>9791036323713</v>
      </c>
      <c r="B3475" s="200" t="s">
        <v>568</v>
      </c>
      <c r="C3475" s="203">
        <v>3256</v>
      </c>
      <c r="D3475" s="204" t="s">
        <v>571</v>
      </c>
    </row>
    <row r="3476" spans="1:4" ht="15" x14ac:dyDescent="0.2">
      <c r="A3476" s="234">
        <v>9791036323737</v>
      </c>
      <c r="B3476" s="200" t="s">
        <v>568</v>
      </c>
      <c r="C3476" s="203">
        <v>641</v>
      </c>
      <c r="D3476" s="204" t="s">
        <v>570</v>
      </c>
    </row>
    <row r="3477" spans="1:4" ht="15" x14ac:dyDescent="0.2">
      <c r="A3477" s="234">
        <v>9791036335839</v>
      </c>
      <c r="B3477" s="200" t="s">
        <v>568</v>
      </c>
      <c r="C3477" s="203">
        <v>2065</v>
      </c>
      <c r="D3477" s="204" t="s">
        <v>571</v>
      </c>
    </row>
    <row r="3478" spans="1:4" ht="15" x14ac:dyDescent="0.2">
      <c r="A3478" s="234">
        <v>9791036336386</v>
      </c>
      <c r="B3478" s="200" t="s">
        <v>568</v>
      </c>
      <c r="C3478" s="203">
        <v>0</v>
      </c>
      <c r="D3478" s="204" t="s">
        <v>2916</v>
      </c>
    </row>
    <row r="3479" spans="1:4" ht="15" x14ac:dyDescent="0.2">
      <c r="A3479" s="234">
        <v>9791036336409</v>
      </c>
      <c r="B3479" s="200" t="s">
        <v>568</v>
      </c>
      <c r="C3479" s="203">
        <v>1106</v>
      </c>
      <c r="D3479" s="204" t="s">
        <v>2919</v>
      </c>
    </row>
    <row r="3480" spans="1:4" ht="15" x14ac:dyDescent="0.2">
      <c r="A3480" s="234">
        <v>9791036336478</v>
      </c>
      <c r="B3480" s="200" t="s">
        <v>568</v>
      </c>
      <c r="C3480" s="203">
        <v>1928</v>
      </c>
      <c r="D3480" s="204" t="s">
        <v>571</v>
      </c>
    </row>
    <row r="3481" spans="1:4" ht="15" x14ac:dyDescent="0.2">
      <c r="A3481" s="234">
        <v>9782857335641</v>
      </c>
      <c r="B3481" s="200" t="s">
        <v>568</v>
      </c>
      <c r="C3481" s="203">
        <v>1754</v>
      </c>
      <c r="D3481" s="204" t="s">
        <v>571</v>
      </c>
    </row>
    <row r="3482" spans="1:4" ht="15" x14ac:dyDescent="0.2">
      <c r="A3482" s="234">
        <v>9791036336485</v>
      </c>
      <c r="B3482" s="200" t="s">
        <v>568</v>
      </c>
      <c r="C3482" s="203">
        <v>1835</v>
      </c>
      <c r="D3482" s="204" t="s">
        <v>571</v>
      </c>
    </row>
    <row r="3483" spans="1:4" ht="15" x14ac:dyDescent="0.2">
      <c r="A3483" s="234">
        <v>9791036336492</v>
      </c>
      <c r="B3483" s="200" t="s">
        <v>568</v>
      </c>
      <c r="C3483" s="203">
        <v>1007</v>
      </c>
      <c r="D3483" s="204" t="s">
        <v>571</v>
      </c>
    </row>
    <row r="3484" spans="1:4" ht="15" x14ac:dyDescent="0.2">
      <c r="A3484" s="234">
        <v>9791036336508</v>
      </c>
      <c r="B3484" s="200" t="s">
        <v>568</v>
      </c>
      <c r="C3484" s="203">
        <v>2187</v>
      </c>
      <c r="D3484" s="204" t="s">
        <v>571</v>
      </c>
    </row>
    <row r="3485" spans="1:4" ht="15" x14ac:dyDescent="0.2">
      <c r="A3485" s="234">
        <v>9791036336515</v>
      </c>
      <c r="B3485" s="200" t="s">
        <v>568</v>
      </c>
      <c r="C3485" s="203">
        <v>4209</v>
      </c>
      <c r="D3485" s="204" t="s">
        <v>571</v>
      </c>
    </row>
    <row r="3486" spans="1:4" ht="15" x14ac:dyDescent="0.2">
      <c r="A3486" s="234">
        <v>9782857335634</v>
      </c>
      <c r="B3486" s="200" t="s">
        <v>568</v>
      </c>
      <c r="C3486" s="203">
        <v>1288</v>
      </c>
      <c r="D3486" s="204" t="s">
        <v>571</v>
      </c>
    </row>
    <row r="3487" spans="1:4" ht="15" x14ac:dyDescent="0.2">
      <c r="A3487" s="234">
        <v>9791036336522</v>
      </c>
      <c r="B3487" s="200" t="s">
        <v>568</v>
      </c>
      <c r="C3487" s="203">
        <v>2129</v>
      </c>
      <c r="D3487" s="204" t="s">
        <v>571</v>
      </c>
    </row>
    <row r="3488" spans="1:4" ht="15" x14ac:dyDescent="0.2">
      <c r="A3488" s="234">
        <v>9782857335658</v>
      </c>
      <c r="B3488" s="200" t="s">
        <v>568</v>
      </c>
      <c r="C3488" s="203">
        <v>2760</v>
      </c>
      <c r="D3488" s="204" t="s">
        <v>571</v>
      </c>
    </row>
    <row r="3489" spans="1:4" ht="15" x14ac:dyDescent="0.2">
      <c r="A3489" s="234">
        <v>9791027610341</v>
      </c>
      <c r="B3489" s="200" t="s">
        <v>568</v>
      </c>
      <c r="C3489" s="203">
        <v>1159</v>
      </c>
      <c r="D3489" s="204" t="s">
        <v>571</v>
      </c>
    </row>
    <row r="3490" spans="1:4" ht="15" x14ac:dyDescent="0.2">
      <c r="A3490" s="234">
        <v>9791036352386</v>
      </c>
      <c r="B3490" s="200" t="s">
        <v>568</v>
      </c>
      <c r="C3490" s="203">
        <v>802</v>
      </c>
      <c r="D3490" s="204" t="s">
        <v>570</v>
      </c>
    </row>
    <row r="3491" spans="1:4" ht="15" x14ac:dyDescent="0.2">
      <c r="A3491" s="234">
        <v>9791027611225</v>
      </c>
      <c r="B3491" s="200" t="s">
        <v>568</v>
      </c>
      <c r="C3491" s="203">
        <v>0</v>
      </c>
      <c r="D3491" s="204" t="s">
        <v>2917</v>
      </c>
    </row>
    <row r="3492" spans="1:4" ht="15" x14ac:dyDescent="0.2">
      <c r="A3492" s="234">
        <v>9791027611232</v>
      </c>
      <c r="B3492" s="200" t="s">
        <v>568</v>
      </c>
      <c r="C3492" s="203">
        <v>0</v>
      </c>
      <c r="D3492" s="204" t="s">
        <v>2917</v>
      </c>
    </row>
    <row r="3493" spans="1:4" ht="15" x14ac:dyDescent="0.2">
      <c r="A3493" s="234">
        <v>9791027602445</v>
      </c>
      <c r="B3493" s="200" t="s">
        <v>568</v>
      </c>
      <c r="C3493" s="203">
        <v>0</v>
      </c>
      <c r="D3493" s="204" t="s">
        <v>2915</v>
      </c>
    </row>
    <row r="3494" spans="1:4" ht="15" x14ac:dyDescent="0.2">
      <c r="A3494" s="234">
        <v>9791027600281</v>
      </c>
      <c r="B3494" s="200" t="s">
        <v>568</v>
      </c>
      <c r="C3494" s="203">
        <v>0</v>
      </c>
      <c r="D3494" s="204" t="s">
        <v>2917</v>
      </c>
    </row>
    <row r="3495" spans="1:4" ht="15" x14ac:dyDescent="0.2">
      <c r="A3495" s="234">
        <v>9791036370540</v>
      </c>
      <c r="B3495" s="200" t="s">
        <v>568</v>
      </c>
      <c r="C3495" s="203">
        <v>3329</v>
      </c>
      <c r="D3495" s="204" t="s">
        <v>571</v>
      </c>
    </row>
    <row r="3496" spans="1:4" ht="15" x14ac:dyDescent="0.2">
      <c r="A3496" s="234">
        <v>9791036370557</v>
      </c>
      <c r="B3496" s="200" t="s">
        <v>568</v>
      </c>
      <c r="C3496" s="203">
        <v>919</v>
      </c>
      <c r="D3496" s="204" t="s">
        <v>570</v>
      </c>
    </row>
    <row r="3497" spans="1:4" ht="15" x14ac:dyDescent="0.2">
      <c r="A3497" s="234">
        <v>9782227500099</v>
      </c>
      <c r="B3497" s="200" t="s">
        <v>568</v>
      </c>
      <c r="C3497" s="203">
        <v>0</v>
      </c>
      <c r="D3497" s="204" t="s">
        <v>2916</v>
      </c>
    </row>
    <row r="3498" spans="1:4" ht="15" x14ac:dyDescent="0.2">
      <c r="A3498" s="234">
        <v>9782747083553</v>
      </c>
      <c r="B3498" s="200" t="s">
        <v>568</v>
      </c>
      <c r="C3498" s="203">
        <v>0</v>
      </c>
      <c r="D3498" s="204" t="s">
        <v>2916</v>
      </c>
    </row>
    <row r="3499" spans="1:4" ht="15" x14ac:dyDescent="0.2">
      <c r="A3499" s="234">
        <v>9782747083546</v>
      </c>
      <c r="B3499" s="200" t="s">
        <v>568</v>
      </c>
      <c r="C3499" s="203">
        <v>34</v>
      </c>
      <c r="D3499" s="204" t="s">
        <v>569</v>
      </c>
    </row>
    <row r="3500" spans="1:4" ht="15" x14ac:dyDescent="0.2">
      <c r="A3500" s="234">
        <v>9782747083539</v>
      </c>
      <c r="B3500" s="200" t="s">
        <v>568</v>
      </c>
      <c r="C3500" s="203">
        <v>472</v>
      </c>
      <c r="D3500" s="204" t="s">
        <v>570</v>
      </c>
    </row>
    <row r="3501" spans="1:4" ht="15" x14ac:dyDescent="0.2">
      <c r="A3501" s="234">
        <v>9782747083522</v>
      </c>
      <c r="B3501" s="200" t="s">
        <v>568</v>
      </c>
      <c r="C3501" s="203">
        <v>0</v>
      </c>
      <c r="D3501" s="204" t="s">
        <v>2915</v>
      </c>
    </row>
    <row r="3502" spans="1:4" ht="15" x14ac:dyDescent="0.2">
      <c r="A3502" s="234">
        <v>9782747083515</v>
      </c>
      <c r="B3502" s="200" t="s">
        <v>568</v>
      </c>
      <c r="C3502" s="203">
        <v>0</v>
      </c>
      <c r="D3502" s="204" t="s">
        <v>2915</v>
      </c>
    </row>
    <row r="3503" spans="1:4" ht="15" x14ac:dyDescent="0.2">
      <c r="A3503" s="234">
        <v>9782747083508</v>
      </c>
      <c r="B3503" s="200" t="s">
        <v>568</v>
      </c>
      <c r="C3503" s="203">
        <v>0</v>
      </c>
      <c r="D3503" s="204" t="s">
        <v>2915</v>
      </c>
    </row>
    <row r="3504" spans="1:4" ht="15" x14ac:dyDescent="0.2">
      <c r="A3504" s="234">
        <v>9782747083492</v>
      </c>
      <c r="B3504" s="200" t="s">
        <v>568</v>
      </c>
      <c r="C3504" s="203">
        <v>1123</v>
      </c>
      <c r="D3504" s="204" t="s">
        <v>571</v>
      </c>
    </row>
    <row r="3505" spans="1:4" ht="15" x14ac:dyDescent="0.2">
      <c r="A3505" s="234">
        <v>9782747083485</v>
      </c>
      <c r="B3505" s="200" t="s">
        <v>568</v>
      </c>
      <c r="C3505" s="203">
        <v>5055</v>
      </c>
      <c r="D3505" s="204" t="s">
        <v>571</v>
      </c>
    </row>
    <row r="3506" spans="1:4" ht="15" x14ac:dyDescent="0.2">
      <c r="A3506" s="234">
        <v>9782747083478</v>
      </c>
      <c r="B3506" s="200" t="s">
        <v>568</v>
      </c>
      <c r="C3506" s="203">
        <v>1179</v>
      </c>
      <c r="D3506" s="204" t="s">
        <v>571</v>
      </c>
    </row>
    <row r="3507" spans="1:4" ht="15" x14ac:dyDescent="0.2">
      <c r="A3507" s="234">
        <v>9782747083461</v>
      </c>
      <c r="B3507" s="200" t="s">
        <v>568</v>
      </c>
      <c r="C3507" s="203">
        <v>0</v>
      </c>
      <c r="D3507" s="204" t="s">
        <v>2916</v>
      </c>
    </row>
    <row r="3508" spans="1:4" ht="15" x14ac:dyDescent="0.2">
      <c r="A3508" s="234">
        <v>9782747083454</v>
      </c>
      <c r="B3508" s="200" t="s">
        <v>568</v>
      </c>
      <c r="C3508" s="203">
        <v>0</v>
      </c>
      <c r="D3508" s="204" t="s">
        <v>2916</v>
      </c>
    </row>
    <row r="3509" spans="1:4" ht="15" x14ac:dyDescent="0.2">
      <c r="A3509" s="234">
        <v>9782747083447</v>
      </c>
      <c r="B3509" s="200" t="s">
        <v>568</v>
      </c>
      <c r="C3509" s="203">
        <v>3753</v>
      </c>
      <c r="D3509" s="204" t="s">
        <v>571</v>
      </c>
    </row>
    <row r="3510" spans="1:4" ht="15" x14ac:dyDescent="0.2">
      <c r="A3510" s="234">
        <v>9782747083430</v>
      </c>
      <c r="B3510" s="200" t="s">
        <v>568</v>
      </c>
      <c r="C3510" s="203">
        <v>0</v>
      </c>
      <c r="D3510" s="204" t="s">
        <v>2916</v>
      </c>
    </row>
    <row r="3511" spans="1:4" ht="15" x14ac:dyDescent="0.2">
      <c r="A3511" s="234">
        <v>9782747083423</v>
      </c>
      <c r="B3511" s="200" t="s">
        <v>568</v>
      </c>
      <c r="C3511" s="203">
        <v>1426</v>
      </c>
      <c r="D3511" s="204" t="s">
        <v>571</v>
      </c>
    </row>
    <row r="3512" spans="1:4" ht="15" x14ac:dyDescent="0.2">
      <c r="A3512" s="234">
        <v>9782747083416</v>
      </c>
      <c r="B3512" s="200" t="s">
        <v>568</v>
      </c>
      <c r="C3512" s="203">
        <v>0</v>
      </c>
      <c r="D3512" s="204" t="s">
        <v>2916</v>
      </c>
    </row>
    <row r="3513" spans="1:4" ht="15" x14ac:dyDescent="0.2">
      <c r="A3513" s="234">
        <v>9782747083409</v>
      </c>
      <c r="B3513" s="200" t="s">
        <v>568</v>
      </c>
      <c r="C3513" s="203">
        <v>0</v>
      </c>
      <c r="D3513" s="204" t="s">
        <v>2915</v>
      </c>
    </row>
    <row r="3514" spans="1:4" ht="15" x14ac:dyDescent="0.2">
      <c r="A3514" s="234">
        <v>9782747083393</v>
      </c>
      <c r="B3514" s="200" t="s">
        <v>568</v>
      </c>
      <c r="C3514" s="203">
        <v>0</v>
      </c>
      <c r="D3514" s="204" t="s">
        <v>2916</v>
      </c>
    </row>
    <row r="3515" spans="1:4" ht="15" x14ac:dyDescent="0.2">
      <c r="A3515" s="234">
        <v>9782747083386</v>
      </c>
      <c r="B3515" s="200" t="s">
        <v>568</v>
      </c>
      <c r="C3515" s="203">
        <v>0</v>
      </c>
      <c r="D3515" s="204" t="s">
        <v>2916</v>
      </c>
    </row>
    <row r="3516" spans="1:4" ht="15" x14ac:dyDescent="0.2">
      <c r="A3516" s="234">
        <v>9782747083362</v>
      </c>
      <c r="B3516" s="200" t="s">
        <v>568</v>
      </c>
      <c r="C3516" s="203">
        <v>439</v>
      </c>
      <c r="D3516" s="204" t="s">
        <v>570</v>
      </c>
    </row>
    <row r="3517" spans="1:4" ht="15" x14ac:dyDescent="0.2">
      <c r="A3517" s="234">
        <v>9782747083348</v>
      </c>
      <c r="B3517" s="200" t="s">
        <v>568</v>
      </c>
      <c r="C3517" s="203">
        <v>0</v>
      </c>
      <c r="D3517" s="204" t="s">
        <v>2916</v>
      </c>
    </row>
    <row r="3518" spans="1:4" ht="15" x14ac:dyDescent="0.2">
      <c r="A3518" s="234">
        <v>9782747083331</v>
      </c>
      <c r="B3518" s="200" t="s">
        <v>568</v>
      </c>
      <c r="C3518" s="203">
        <v>0</v>
      </c>
      <c r="D3518" s="204" t="s">
        <v>2916</v>
      </c>
    </row>
    <row r="3519" spans="1:4" ht="15" x14ac:dyDescent="0.2">
      <c r="A3519" s="234">
        <v>9782747083317</v>
      </c>
      <c r="B3519" s="200" t="s">
        <v>568</v>
      </c>
      <c r="C3519" s="203">
        <v>1576</v>
      </c>
      <c r="D3519" s="204" t="s">
        <v>571</v>
      </c>
    </row>
    <row r="3520" spans="1:4" ht="15" x14ac:dyDescent="0.2">
      <c r="A3520" s="234">
        <v>9782747083300</v>
      </c>
      <c r="B3520" s="200" t="s">
        <v>568</v>
      </c>
      <c r="C3520" s="203">
        <v>1427</v>
      </c>
      <c r="D3520" s="204" t="s">
        <v>571</v>
      </c>
    </row>
    <row r="3521" spans="1:4" ht="15" x14ac:dyDescent="0.2">
      <c r="A3521" s="234">
        <v>9782747083294</v>
      </c>
      <c r="B3521" s="200" t="s">
        <v>568</v>
      </c>
      <c r="C3521" s="203">
        <v>111</v>
      </c>
      <c r="D3521" s="204" t="s">
        <v>570</v>
      </c>
    </row>
    <row r="3522" spans="1:4" ht="15" x14ac:dyDescent="0.2">
      <c r="A3522" s="234">
        <v>9782747082877</v>
      </c>
      <c r="B3522" s="200" t="s">
        <v>568</v>
      </c>
      <c r="C3522" s="203">
        <v>1632</v>
      </c>
      <c r="D3522" s="204" t="s">
        <v>571</v>
      </c>
    </row>
    <row r="3523" spans="1:4" ht="15" x14ac:dyDescent="0.2">
      <c r="A3523" s="234">
        <v>9782747082884</v>
      </c>
      <c r="B3523" s="200" t="s">
        <v>568</v>
      </c>
      <c r="C3523" s="203">
        <v>895</v>
      </c>
      <c r="D3523" s="204" t="s">
        <v>570</v>
      </c>
    </row>
    <row r="3524" spans="1:4" ht="15" x14ac:dyDescent="0.2">
      <c r="A3524" s="234">
        <v>9791036323799</v>
      </c>
      <c r="B3524" s="200" t="s">
        <v>568</v>
      </c>
      <c r="C3524" s="203">
        <v>2188</v>
      </c>
      <c r="D3524" s="204" t="s">
        <v>571</v>
      </c>
    </row>
    <row r="3525" spans="1:4" ht="15" x14ac:dyDescent="0.2">
      <c r="A3525" s="234">
        <v>9791036323911</v>
      </c>
      <c r="B3525" s="200" t="s">
        <v>568</v>
      </c>
      <c r="C3525" s="203">
        <v>1271</v>
      </c>
      <c r="D3525" s="204" t="s">
        <v>571</v>
      </c>
    </row>
    <row r="3526" spans="1:4" ht="15" x14ac:dyDescent="0.2">
      <c r="A3526" s="234">
        <v>9791036323928</v>
      </c>
      <c r="B3526" s="200" t="s">
        <v>568</v>
      </c>
      <c r="C3526" s="203">
        <v>363</v>
      </c>
      <c r="D3526" s="204" t="s">
        <v>570</v>
      </c>
    </row>
    <row r="3527" spans="1:4" ht="15" x14ac:dyDescent="0.2">
      <c r="A3527" s="234">
        <v>9791036352393</v>
      </c>
      <c r="B3527" s="200" t="s">
        <v>568</v>
      </c>
      <c r="C3527" s="203">
        <v>538</v>
      </c>
      <c r="D3527" s="204" t="s">
        <v>570</v>
      </c>
    </row>
    <row r="3528" spans="1:4" ht="15" x14ac:dyDescent="0.2">
      <c r="A3528" s="234">
        <v>9791036305207</v>
      </c>
      <c r="B3528" s="200" t="s">
        <v>568</v>
      </c>
      <c r="C3528" s="203">
        <v>269</v>
      </c>
      <c r="D3528" s="204" t="s">
        <v>570</v>
      </c>
    </row>
    <row r="3529" spans="1:4" ht="15" x14ac:dyDescent="0.2">
      <c r="A3529" s="234">
        <v>3760262412191</v>
      </c>
      <c r="B3529" s="200" t="s">
        <v>568</v>
      </c>
      <c r="C3529" s="203">
        <v>1049</v>
      </c>
      <c r="D3529" s="204" t="s">
        <v>571</v>
      </c>
    </row>
    <row r="3530" spans="1:4" ht="15" x14ac:dyDescent="0.2">
      <c r="A3530" s="234">
        <v>9782227501515</v>
      </c>
      <c r="B3530" s="200" t="s">
        <v>568</v>
      </c>
      <c r="C3530" s="203">
        <v>1468</v>
      </c>
      <c r="D3530" s="204" t="s">
        <v>571</v>
      </c>
    </row>
    <row r="3531" spans="1:4" ht="15" x14ac:dyDescent="0.2">
      <c r="A3531" s="234">
        <v>9782857336037</v>
      </c>
      <c r="B3531" s="200" t="s">
        <v>568</v>
      </c>
      <c r="C3531" s="203">
        <v>67</v>
      </c>
      <c r="D3531" s="204" t="s">
        <v>569</v>
      </c>
    </row>
    <row r="3532" spans="1:4" ht="15" x14ac:dyDescent="0.2">
      <c r="A3532" s="234">
        <v>9791036361272</v>
      </c>
      <c r="B3532" s="200" t="s">
        <v>568</v>
      </c>
      <c r="C3532" s="203">
        <v>0</v>
      </c>
      <c r="D3532" s="204" t="s">
        <v>2917</v>
      </c>
    </row>
    <row r="3533" spans="1:4" ht="15" x14ac:dyDescent="0.2">
      <c r="A3533" s="234">
        <v>9791036361289</v>
      </c>
      <c r="B3533" s="200" t="s">
        <v>568</v>
      </c>
      <c r="C3533" s="203">
        <v>1210</v>
      </c>
      <c r="D3533" s="204" t="s">
        <v>571</v>
      </c>
    </row>
    <row r="3534" spans="1:4" ht="15" x14ac:dyDescent="0.2">
      <c r="A3534" s="234">
        <v>9791036361296</v>
      </c>
      <c r="B3534" s="200" t="s">
        <v>568</v>
      </c>
      <c r="C3534" s="203">
        <v>0</v>
      </c>
      <c r="D3534" s="204" t="s">
        <v>2917</v>
      </c>
    </row>
    <row r="3535" spans="1:4" ht="15" x14ac:dyDescent="0.2">
      <c r="A3535" s="234">
        <v>9791036361302</v>
      </c>
      <c r="B3535" s="200" t="s">
        <v>568</v>
      </c>
      <c r="C3535" s="203">
        <v>0</v>
      </c>
      <c r="D3535" s="204" t="s">
        <v>2917</v>
      </c>
    </row>
    <row r="3536" spans="1:4" ht="15" x14ac:dyDescent="0.2">
      <c r="A3536" s="234">
        <v>9791036305221</v>
      </c>
      <c r="B3536" s="200" t="s">
        <v>568</v>
      </c>
      <c r="C3536" s="203">
        <v>1353</v>
      </c>
      <c r="D3536" s="204" t="s">
        <v>571</v>
      </c>
    </row>
    <row r="3537" spans="1:4" ht="15" x14ac:dyDescent="0.2">
      <c r="A3537" s="234">
        <v>9791036305238</v>
      </c>
      <c r="B3537" s="200" t="s">
        <v>568</v>
      </c>
      <c r="C3537" s="203">
        <v>0</v>
      </c>
      <c r="D3537" s="204" t="s">
        <v>2917</v>
      </c>
    </row>
    <row r="3538" spans="1:4" ht="15" x14ac:dyDescent="0.2">
      <c r="A3538" s="234">
        <v>9791027606368</v>
      </c>
      <c r="B3538" s="200" t="s">
        <v>568</v>
      </c>
      <c r="C3538" s="203">
        <v>0</v>
      </c>
      <c r="D3538" s="204" t="s">
        <v>2917</v>
      </c>
    </row>
    <row r="3539" spans="1:4" ht="15" x14ac:dyDescent="0.2">
      <c r="A3539" s="234">
        <v>9782227492691</v>
      </c>
      <c r="B3539" s="200" t="s">
        <v>568</v>
      </c>
      <c r="C3539" s="203">
        <v>0</v>
      </c>
      <c r="D3539" s="204" t="s">
        <v>2916</v>
      </c>
    </row>
    <row r="3540" spans="1:4" ht="15" x14ac:dyDescent="0.2">
      <c r="A3540" s="234">
        <v>9782227492745</v>
      </c>
      <c r="B3540" s="200" t="s">
        <v>568</v>
      </c>
      <c r="C3540" s="203">
        <v>13</v>
      </c>
      <c r="D3540" s="204" t="s">
        <v>569</v>
      </c>
    </row>
    <row r="3541" spans="1:4" ht="15" x14ac:dyDescent="0.2">
      <c r="A3541" s="234">
        <v>9782227492752</v>
      </c>
      <c r="B3541" s="200" t="s">
        <v>568</v>
      </c>
      <c r="C3541" s="203">
        <v>0</v>
      </c>
      <c r="D3541" s="204" t="s">
        <v>2916</v>
      </c>
    </row>
    <row r="3542" spans="1:4" ht="15" x14ac:dyDescent="0.2">
      <c r="A3542" s="234">
        <v>9782227492769</v>
      </c>
      <c r="B3542" s="200" t="s">
        <v>568</v>
      </c>
      <c r="C3542" s="203">
        <v>0</v>
      </c>
      <c r="D3542" s="204" t="s">
        <v>2917</v>
      </c>
    </row>
    <row r="3543" spans="1:4" ht="15" x14ac:dyDescent="0.2">
      <c r="A3543" s="234">
        <v>9782227492776</v>
      </c>
      <c r="B3543" s="200" t="s">
        <v>568</v>
      </c>
      <c r="C3543" s="203">
        <v>0</v>
      </c>
      <c r="D3543" s="204" t="s">
        <v>2917</v>
      </c>
    </row>
    <row r="3544" spans="1:4" ht="15" x14ac:dyDescent="0.2">
      <c r="A3544" s="234">
        <v>9782227498563</v>
      </c>
      <c r="B3544" s="200" t="s">
        <v>568</v>
      </c>
      <c r="C3544" s="203">
        <v>-2</v>
      </c>
      <c r="D3544" s="204" t="s">
        <v>2918</v>
      </c>
    </row>
    <row r="3545" spans="1:4" ht="15" x14ac:dyDescent="0.2">
      <c r="A3545" s="234">
        <v>9791036324024</v>
      </c>
      <c r="B3545" s="200" t="s">
        <v>568</v>
      </c>
      <c r="C3545" s="203">
        <v>0</v>
      </c>
      <c r="D3545" s="204" t="s">
        <v>2916</v>
      </c>
    </row>
    <row r="3546" spans="1:4" ht="15" x14ac:dyDescent="0.2">
      <c r="A3546" s="234">
        <v>9791036324055</v>
      </c>
      <c r="B3546" s="200" t="s">
        <v>568</v>
      </c>
      <c r="C3546" s="203">
        <v>738</v>
      </c>
      <c r="D3546" s="204" t="s">
        <v>570</v>
      </c>
    </row>
    <row r="3547" spans="1:4" ht="15" x14ac:dyDescent="0.2">
      <c r="A3547" s="234">
        <v>9791036324017</v>
      </c>
      <c r="B3547" s="200" t="s">
        <v>568</v>
      </c>
      <c r="C3547" s="203">
        <v>0</v>
      </c>
      <c r="D3547" s="204" t="s">
        <v>2916</v>
      </c>
    </row>
    <row r="3548" spans="1:4" ht="15" x14ac:dyDescent="0.2">
      <c r="A3548" s="234">
        <v>9791036305306</v>
      </c>
      <c r="B3548" s="200" t="s">
        <v>568</v>
      </c>
      <c r="C3548" s="203">
        <v>224</v>
      </c>
      <c r="D3548" s="204" t="s">
        <v>570</v>
      </c>
    </row>
    <row r="3549" spans="1:4" ht="15" x14ac:dyDescent="0.2">
      <c r="A3549" s="234">
        <v>9791036305313</v>
      </c>
      <c r="B3549" s="200" t="s">
        <v>568</v>
      </c>
      <c r="C3549" s="203">
        <v>0</v>
      </c>
      <c r="D3549" s="204" t="s">
        <v>2915</v>
      </c>
    </row>
    <row r="3550" spans="1:4" ht="15" x14ac:dyDescent="0.2">
      <c r="A3550" s="234">
        <v>9791027606405</v>
      </c>
      <c r="B3550" s="200" t="s">
        <v>568</v>
      </c>
      <c r="C3550" s="203">
        <v>1711</v>
      </c>
      <c r="D3550" s="204" t="s">
        <v>571</v>
      </c>
    </row>
    <row r="3551" spans="1:4" ht="15" x14ac:dyDescent="0.2">
      <c r="A3551" s="234">
        <v>9791027606412</v>
      </c>
      <c r="B3551" s="200" t="s">
        <v>568</v>
      </c>
      <c r="C3551" s="203">
        <v>2877</v>
      </c>
      <c r="D3551" s="204" t="s">
        <v>571</v>
      </c>
    </row>
    <row r="3552" spans="1:4" ht="15" x14ac:dyDescent="0.2">
      <c r="A3552" s="234">
        <v>9782227491540</v>
      </c>
      <c r="B3552" s="200" t="s">
        <v>568</v>
      </c>
      <c r="C3552" s="203">
        <v>81</v>
      </c>
      <c r="D3552" s="204" t="s">
        <v>569</v>
      </c>
    </row>
    <row r="3553" spans="1:4" ht="15" x14ac:dyDescent="0.2">
      <c r="A3553" s="234">
        <v>9782747083799</v>
      </c>
      <c r="B3553" s="200" t="s">
        <v>568</v>
      </c>
      <c r="C3553" s="203">
        <v>806</v>
      </c>
      <c r="D3553" s="204" t="s">
        <v>570</v>
      </c>
    </row>
    <row r="3554" spans="1:4" ht="15" x14ac:dyDescent="0.2">
      <c r="A3554" s="234">
        <v>9782747083782</v>
      </c>
      <c r="B3554" s="200" t="s">
        <v>568</v>
      </c>
      <c r="C3554" s="203">
        <v>0</v>
      </c>
      <c r="D3554" s="204" t="s">
        <v>2915</v>
      </c>
    </row>
    <row r="3555" spans="1:4" ht="15" x14ac:dyDescent="0.2">
      <c r="A3555" s="234">
        <v>9782747083775</v>
      </c>
      <c r="B3555" s="200" t="s">
        <v>568</v>
      </c>
      <c r="C3555" s="203">
        <v>202</v>
      </c>
      <c r="D3555" s="204" t="s">
        <v>570</v>
      </c>
    </row>
    <row r="3556" spans="1:4" ht="15" x14ac:dyDescent="0.2">
      <c r="A3556" s="234">
        <v>9782747083928</v>
      </c>
      <c r="B3556" s="200" t="s">
        <v>568</v>
      </c>
      <c r="C3556" s="203">
        <v>1442</v>
      </c>
      <c r="D3556" s="204" t="s">
        <v>571</v>
      </c>
    </row>
    <row r="3557" spans="1:4" ht="15" x14ac:dyDescent="0.2">
      <c r="A3557" s="234">
        <v>9782747083911</v>
      </c>
      <c r="B3557" s="200" t="s">
        <v>568</v>
      </c>
      <c r="C3557" s="203">
        <v>668</v>
      </c>
      <c r="D3557" s="204" t="s">
        <v>570</v>
      </c>
    </row>
    <row r="3558" spans="1:4" ht="15" x14ac:dyDescent="0.2">
      <c r="A3558" s="234">
        <v>9782747083904</v>
      </c>
      <c r="B3558" s="200" t="s">
        <v>568</v>
      </c>
      <c r="C3558" s="203">
        <v>615</v>
      </c>
      <c r="D3558" s="204" t="s">
        <v>570</v>
      </c>
    </row>
    <row r="3559" spans="1:4" ht="15" x14ac:dyDescent="0.2">
      <c r="A3559" s="234">
        <v>9782747083812</v>
      </c>
      <c r="B3559" s="200" t="s">
        <v>568</v>
      </c>
      <c r="C3559" s="203">
        <v>505</v>
      </c>
      <c r="D3559" s="204" t="s">
        <v>570</v>
      </c>
    </row>
    <row r="3560" spans="1:4" ht="15" x14ac:dyDescent="0.2">
      <c r="A3560" s="234">
        <v>9782747083768</v>
      </c>
      <c r="B3560" s="200" t="s">
        <v>568</v>
      </c>
      <c r="C3560" s="203">
        <v>419</v>
      </c>
      <c r="D3560" s="204" t="s">
        <v>570</v>
      </c>
    </row>
    <row r="3561" spans="1:4" ht="15" x14ac:dyDescent="0.2">
      <c r="A3561" s="234">
        <v>9782747083751</v>
      </c>
      <c r="B3561" s="200" t="s">
        <v>568</v>
      </c>
      <c r="C3561" s="203">
        <v>517</v>
      </c>
      <c r="D3561" s="204" t="s">
        <v>570</v>
      </c>
    </row>
    <row r="3562" spans="1:4" ht="15" x14ac:dyDescent="0.2">
      <c r="A3562" s="234">
        <v>9782747083867</v>
      </c>
      <c r="B3562" s="200" t="s">
        <v>568</v>
      </c>
      <c r="C3562" s="203">
        <v>3242</v>
      </c>
      <c r="D3562" s="204" t="s">
        <v>571</v>
      </c>
    </row>
    <row r="3563" spans="1:4" ht="15" x14ac:dyDescent="0.2">
      <c r="A3563" s="234">
        <v>9782747083850</v>
      </c>
      <c r="B3563" s="200" t="s">
        <v>568</v>
      </c>
      <c r="C3563" s="203">
        <v>1228</v>
      </c>
      <c r="D3563" s="204" t="s">
        <v>571</v>
      </c>
    </row>
    <row r="3564" spans="1:4" ht="15" x14ac:dyDescent="0.2">
      <c r="A3564" s="234">
        <v>9782747083843</v>
      </c>
      <c r="B3564" s="200" t="s">
        <v>568</v>
      </c>
      <c r="C3564" s="203">
        <v>3470</v>
      </c>
      <c r="D3564" s="204" t="s">
        <v>571</v>
      </c>
    </row>
    <row r="3565" spans="1:4" ht="15" x14ac:dyDescent="0.2">
      <c r="A3565" s="234">
        <v>9782747083836</v>
      </c>
      <c r="B3565" s="200" t="s">
        <v>568</v>
      </c>
      <c r="C3565" s="203">
        <v>1131</v>
      </c>
      <c r="D3565" s="204" t="s">
        <v>571</v>
      </c>
    </row>
    <row r="3566" spans="1:4" ht="15" x14ac:dyDescent="0.2">
      <c r="A3566" s="234">
        <v>9782747083829</v>
      </c>
      <c r="B3566" s="200" t="s">
        <v>568</v>
      </c>
      <c r="C3566" s="203">
        <v>7018</v>
      </c>
      <c r="D3566" s="204" t="s">
        <v>571</v>
      </c>
    </row>
    <row r="3567" spans="1:4" ht="15" x14ac:dyDescent="0.2">
      <c r="A3567" s="234">
        <v>9791036324079</v>
      </c>
      <c r="B3567" s="200" t="s">
        <v>568</v>
      </c>
      <c r="C3567" s="203">
        <v>1038</v>
      </c>
      <c r="D3567" s="204" t="s">
        <v>571</v>
      </c>
    </row>
    <row r="3568" spans="1:4" ht="15" x14ac:dyDescent="0.2">
      <c r="A3568" s="234">
        <v>9791027609352</v>
      </c>
      <c r="B3568" s="200" t="s">
        <v>568</v>
      </c>
      <c r="C3568" s="203">
        <v>497</v>
      </c>
      <c r="D3568" s="204" t="s">
        <v>570</v>
      </c>
    </row>
    <row r="3569" spans="1:4" ht="15" x14ac:dyDescent="0.2">
      <c r="A3569" s="234">
        <v>9791027609369</v>
      </c>
      <c r="B3569" s="200" t="s">
        <v>568</v>
      </c>
      <c r="C3569" s="203">
        <v>0</v>
      </c>
      <c r="D3569" s="204" t="s">
        <v>2916</v>
      </c>
    </row>
    <row r="3570" spans="1:4" ht="15" x14ac:dyDescent="0.2">
      <c r="A3570" s="234">
        <v>9791027609376</v>
      </c>
      <c r="B3570" s="200" t="s">
        <v>568</v>
      </c>
      <c r="C3570" s="203">
        <v>941</v>
      </c>
      <c r="D3570" s="204" t="s">
        <v>570</v>
      </c>
    </row>
    <row r="3571" spans="1:4" ht="15" x14ac:dyDescent="0.2">
      <c r="A3571" s="234">
        <v>9791027609406</v>
      </c>
      <c r="B3571" s="200" t="s">
        <v>568</v>
      </c>
      <c r="C3571" s="203">
        <v>3390</v>
      </c>
      <c r="D3571" s="204" t="s">
        <v>571</v>
      </c>
    </row>
    <row r="3572" spans="1:4" ht="15" x14ac:dyDescent="0.2">
      <c r="A3572" s="234">
        <v>9791027609383</v>
      </c>
      <c r="B3572" s="200" t="s">
        <v>568</v>
      </c>
      <c r="C3572" s="203">
        <v>1848</v>
      </c>
      <c r="D3572" s="204" t="s">
        <v>571</v>
      </c>
    </row>
    <row r="3573" spans="1:4" ht="15" x14ac:dyDescent="0.2">
      <c r="A3573" s="234">
        <v>9791027609390</v>
      </c>
      <c r="B3573" s="200" t="s">
        <v>568</v>
      </c>
      <c r="C3573" s="203">
        <v>1610</v>
      </c>
      <c r="D3573" s="204" t="s">
        <v>571</v>
      </c>
    </row>
    <row r="3574" spans="1:4" ht="15" x14ac:dyDescent="0.2">
      <c r="A3574" s="234">
        <v>9782227496460</v>
      </c>
      <c r="B3574" s="200" t="s">
        <v>568</v>
      </c>
      <c r="C3574" s="203">
        <v>176</v>
      </c>
      <c r="D3574" s="204" t="s">
        <v>570</v>
      </c>
    </row>
    <row r="3575" spans="1:4" ht="15" x14ac:dyDescent="0.2">
      <c r="A3575" s="234">
        <v>9791036303944</v>
      </c>
      <c r="B3575" s="200" t="s">
        <v>568</v>
      </c>
      <c r="C3575" s="203">
        <v>0</v>
      </c>
      <c r="D3575" s="204" t="s">
        <v>2916</v>
      </c>
    </row>
    <row r="3576" spans="1:4" ht="15" x14ac:dyDescent="0.2">
      <c r="A3576" s="234">
        <v>9791036305320</v>
      </c>
      <c r="B3576" s="200" t="s">
        <v>568</v>
      </c>
      <c r="C3576" s="203">
        <v>9389</v>
      </c>
      <c r="D3576" s="204" t="s">
        <v>571</v>
      </c>
    </row>
    <row r="3577" spans="1:4" ht="15" x14ac:dyDescent="0.2">
      <c r="A3577" s="234">
        <v>9791036305337</v>
      </c>
      <c r="B3577" s="200" t="s">
        <v>568</v>
      </c>
      <c r="C3577" s="203">
        <v>0</v>
      </c>
      <c r="D3577" s="204" t="s">
        <v>2916</v>
      </c>
    </row>
    <row r="3578" spans="1:4" ht="15" x14ac:dyDescent="0.2">
      <c r="A3578" s="234">
        <v>9791036305344</v>
      </c>
      <c r="B3578" s="200" t="s">
        <v>568</v>
      </c>
      <c r="C3578" s="203">
        <v>701</v>
      </c>
      <c r="D3578" s="204" t="s">
        <v>570</v>
      </c>
    </row>
    <row r="3579" spans="1:4" ht="15" x14ac:dyDescent="0.2">
      <c r="A3579" s="234">
        <v>9791036305351</v>
      </c>
      <c r="B3579" s="200" t="s">
        <v>568</v>
      </c>
      <c r="C3579" s="203">
        <v>2259</v>
      </c>
      <c r="D3579" s="204" t="s">
        <v>571</v>
      </c>
    </row>
    <row r="3580" spans="1:4" ht="15" x14ac:dyDescent="0.2">
      <c r="A3580" s="234">
        <v>9791036305368</v>
      </c>
      <c r="B3580" s="200" t="s">
        <v>568</v>
      </c>
      <c r="C3580" s="203">
        <v>2339</v>
      </c>
      <c r="D3580" s="204" t="s">
        <v>571</v>
      </c>
    </row>
    <row r="3581" spans="1:4" ht="15" x14ac:dyDescent="0.2">
      <c r="A3581" s="234">
        <v>9782227495753</v>
      </c>
      <c r="B3581" s="200" t="s">
        <v>568</v>
      </c>
      <c r="C3581" s="203">
        <v>124</v>
      </c>
      <c r="D3581" s="204" t="s">
        <v>570</v>
      </c>
    </row>
    <row r="3582" spans="1:4" ht="15" x14ac:dyDescent="0.2">
      <c r="A3582" s="234">
        <v>9791036370649</v>
      </c>
      <c r="B3582" s="200" t="s">
        <v>568</v>
      </c>
      <c r="C3582" s="203">
        <v>0</v>
      </c>
      <c r="D3582" s="204" t="s">
        <v>2917</v>
      </c>
    </row>
    <row r="3583" spans="1:4" ht="15" x14ac:dyDescent="0.2">
      <c r="A3583" s="234">
        <v>9791036370670</v>
      </c>
      <c r="B3583" s="200" t="s">
        <v>568</v>
      </c>
      <c r="C3583" s="203">
        <v>0</v>
      </c>
      <c r="D3583" s="204" t="s">
        <v>2917</v>
      </c>
    </row>
    <row r="3584" spans="1:4" ht="15" x14ac:dyDescent="0.2">
      <c r="A3584" s="234">
        <v>9791036370632</v>
      </c>
      <c r="B3584" s="200" t="s">
        <v>568</v>
      </c>
      <c r="C3584" s="203">
        <v>0</v>
      </c>
      <c r="D3584" s="204" t="s">
        <v>2917</v>
      </c>
    </row>
    <row r="3585" spans="1:4" ht="15" x14ac:dyDescent="0.2">
      <c r="A3585" s="234">
        <v>9782227502178</v>
      </c>
      <c r="B3585" s="200" t="s">
        <v>568</v>
      </c>
      <c r="C3585" s="203">
        <v>0</v>
      </c>
      <c r="D3585" s="204" t="s">
        <v>2917</v>
      </c>
    </row>
    <row r="3586" spans="1:4" ht="15" x14ac:dyDescent="0.2">
      <c r="A3586" s="234">
        <v>9791036370656</v>
      </c>
      <c r="B3586" s="200" t="s">
        <v>568</v>
      </c>
      <c r="C3586" s="203">
        <v>0</v>
      </c>
      <c r="D3586" s="204" t="s">
        <v>2917</v>
      </c>
    </row>
    <row r="3587" spans="1:4" ht="15" x14ac:dyDescent="0.2">
      <c r="A3587" s="234">
        <v>9791036370663</v>
      </c>
      <c r="B3587" s="200" t="s">
        <v>568</v>
      </c>
      <c r="C3587" s="203">
        <v>0</v>
      </c>
      <c r="D3587" s="204" t="s">
        <v>2917</v>
      </c>
    </row>
    <row r="3588" spans="1:4" ht="15" x14ac:dyDescent="0.2">
      <c r="A3588" s="234">
        <v>9791036305375</v>
      </c>
      <c r="B3588" s="200" t="s">
        <v>568</v>
      </c>
      <c r="C3588" s="203">
        <v>1672</v>
      </c>
      <c r="D3588" s="204" t="s">
        <v>571</v>
      </c>
    </row>
    <row r="3589" spans="1:4" ht="15" x14ac:dyDescent="0.2">
      <c r="A3589" s="234">
        <v>9791027605774</v>
      </c>
      <c r="B3589" s="200" t="s">
        <v>568</v>
      </c>
      <c r="C3589" s="203">
        <v>0</v>
      </c>
      <c r="D3589" s="204" t="s">
        <v>2916</v>
      </c>
    </row>
    <row r="3590" spans="1:4" ht="15" x14ac:dyDescent="0.2">
      <c r="A3590" s="234">
        <v>9791036312663</v>
      </c>
      <c r="B3590" s="200" t="s">
        <v>568</v>
      </c>
      <c r="C3590" s="203">
        <v>0</v>
      </c>
      <c r="D3590" s="204" t="s">
        <v>2916</v>
      </c>
    </row>
    <row r="3591" spans="1:4" ht="15" x14ac:dyDescent="0.2">
      <c r="A3591" s="234">
        <v>9791036312670</v>
      </c>
      <c r="B3591" s="200" t="s">
        <v>568</v>
      </c>
      <c r="C3591" s="203">
        <v>1127</v>
      </c>
      <c r="D3591" s="204" t="s">
        <v>571</v>
      </c>
    </row>
    <row r="3592" spans="1:4" ht="15" x14ac:dyDescent="0.2">
      <c r="A3592" s="234">
        <v>9791036312687</v>
      </c>
      <c r="B3592" s="200" t="s">
        <v>568</v>
      </c>
      <c r="C3592" s="203">
        <v>192</v>
      </c>
      <c r="D3592" s="204" t="s">
        <v>570</v>
      </c>
    </row>
    <row r="3593" spans="1:4" ht="15" x14ac:dyDescent="0.2">
      <c r="A3593" s="234">
        <v>9791036312694</v>
      </c>
      <c r="B3593" s="200" t="s">
        <v>568</v>
      </c>
      <c r="C3593" s="203">
        <v>1026</v>
      </c>
      <c r="D3593" s="204" t="s">
        <v>571</v>
      </c>
    </row>
    <row r="3594" spans="1:4" ht="15" x14ac:dyDescent="0.2">
      <c r="A3594" s="234">
        <v>9791036312700</v>
      </c>
      <c r="B3594" s="200" t="s">
        <v>568</v>
      </c>
      <c r="C3594" s="203">
        <v>1411</v>
      </c>
      <c r="D3594" s="204" t="s">
        <v>571</v>
      </c>
    </row>
    <row r="3595" spans="1:4" ht="15" x14ac:dyDescent="0.2">
      <c r="A3595" s="234">
        <v>9791036312717</v>
      </c>
      <c r="B3595" s="200" t="s">
        <v>568</v>
      </c>
      <c r="C3595" s="203">
        <v>0</v>
      </c>
      <c r="D3595" s="204" t="s">
        <v>2916</v>
      </c>
    </row>
    <row r="3596" spans="1:4" ht="15" x14ac:dyDescent="0.2">
      <c r="A3596" s="234">
        <v>9791036312731</v>
      </c>
      <c r="B3596" s="200" t="s">
        <v>568</v>
      </c>
      <c r="C3596" s="203">
        <v>41</v>
      </c>
      <c r="D3596" s="204" t="s">
        <v>569</v>
      </c>
    </row>
    <row r="3597" spans="1:4" ht="15" x14ac:dyDescent="0.2">
      <c r="A3597" s="234">
        <v>9791036312748</v>
      </c>
      <c r="B3597" s="200" t="s">
        <v>568</v>
      </c>
      <c r="C3597" s="203">
        <v>9492</v>
      </c>
      <c r="D3597" s="204" t="s">
        <v>571</v>
      </c>
    </row>
    <row r="3598" spans="1:4" ht="15" x14ac:dyDescent="0.2">
      <c r="A3598" s="234">
        <v>9791036312755</v>
      </c>
      <c r="B3598" s="200" t="s">
        <v>568</v>
      </c>
      <c r="C3598" s="203">
        <v>991</v>
      </c>
      <c r="D3598" s="204" t="s">
        <v>570</v>
      </c>
    </row>
    <row r="3599" spans="1:4" ht="15" x14ac:dyDescent="0.2">
      <c r="A3599" s="234">
        <v>9791036312762</v>
      </c>
      <c r="B3599" s="200" t="s">
        <v>568</v>
      </c>
      <c r="C3599" s="203">
        <v>0</v>
      </c>
      <c r="D3599" s="204" t="s">
        <v>2916</v>
      </c>
    </row>
    <row r="3600" spans="1:4" ht="15" x14ac:dyDescent="0.2">
      <c r="A3600" s="234">
        <v>9782747096485</v>
      </c>
      <c r="B3600" s="200" t="s">
        <v>568</v>
      </c>
      <c r="C3600" s="203">
        <v>1771</v>
      </c>
      <c r="D3600" s="204" t="s">
        <v>571</v>
      </c>
    </row>
    <row r="3601" spans="1:4" ht="15" x14ac:dyDescent="0.2">
      <c r="A3601" s="234">
        <v>9791036335785</v>
      </c>
      <c r="B3601" s="200" t="s">
        <v>568</v>
      </c>
      <c r="C3601" s="203">
        <v>2839</v>
      </c>
      <c r="D3601" s="204" t="s">
        <v>571</v>
      </c>
    </row>
    <row r="3602" spans="1:4" ht="15" x14ac:dyDescent="0.2">
      <c r="A3602" s="234">
        <v>9791036320477</v>
      </c>
      <c r="B3602" s="200" t="s">
        <v>568</v>
      </c>
      <c r="C3602" s="203">
        <v>785</v>
      </c>
      <c r="D3602" s="204" t="s">
        <v>570</v>
      </c>
    </row>
    <row r="3603" spans="1:4" ht="15" x14ac:dyDescent="0.2">
      <c r="A3603" s="234">
        <v>9791036322747</v>
      </c>
      <c r="B3603" s="200" t="s">
        <v>568</v>
      </c>
      <c r="C3603" s="203">
        <v>1625</v>
      </c>
      <c r="D3603" s="204" t="s">
        <v>571</v>
      </c>
    </row>
    <row r="3604" spans="1:4" ht="15" x14ac:dyDescent="0.2">
      <c r="A3604" s="234">
        <v>9782408022471</v>
      </c>
      <c r="B3604" s="200" t="s">
        <v>568</v>
      </c>
      <c r="C3604" s="203">
        <v>0</v>
      </c>
      <c r="D3604" s="204" t="s">
        <v>2916</v>
      </c>
    </row>
    <row r="3605" spans="1:4" ht="15" x14ac:dyDescent="0.2">
      <c r="A3605" s="234">
        <v>9791036324086</v>
      </c>
      <c r="B3605" s="200" t="s">
        <v>568</v>
      </c>
      <c r="C3605" s="203">
        <v>0</v>
      </c>
      <c r="D3605" s="204" t="s">
        <v>2916</v>
      </c>
    </row>
    <row r="3606" spans="1:4" ht="15" x14ac:dyDescent="0.2">
      <c r="A3606" s="234">
        <v>9791036305405</v>
      </c>
      <c r="B3606" s="200" t="s">
        <v>568</v>
      </c>
      <c r="C3606" s="203">
        <v>221</v>
      </c>
      <c r="D3606" s="204" t="s">
        <v>570</v>
      </c>
    </row>
    <row r="3607" spans="1:4" ht="15" x14ac:dyDescent="0.2">
      <c r="A3607" s="234">
        <v>9791036305429</v>
      </c>
      <c r="B3607" s="200" t="s">
        <v>568</v>
      </c>
      <c r="C3607" s="203">
        <v>98</v>
      </c>
      <c r="D3607" s="204" t="s">
        <v>569</v>
      </c>
    </row>
    <row r="3608" spans="1:4" ht="15" x14ac:dyDescent="0.2">
      <c r="A3608" s="234">
        <v>9791036305436</v>
      </c>
      <c r="B3608" s="200" t="s">
        <v>568</v>
      </c>
      <c r="C3608" s="203">
        <v>169</v>
      </c>
      <c r="D3608" s="204" t="s">
        <v>570</v>
      </c>
    </row>
    <row r="3609" spans="1:4" ht="15" x14ac:dyDescent="0.2">
      <c r="A3609" s="234">
        <v>9791036305443</v>
      </c>
      <c r="B3609" s="200" t="s">
        <v>568</v>
      </c>
      <c r="C3609" s="203">
        <v>0</v>
      </c>
      <c r="D3609" s="204" t="s">
        <v>2916</v>
      </c>
    </row>
    <row r="3610" spans="1:4" ht="15" x14ac:dyDescent="0.2">
      <c r="A3610" s="234">
        <v>9791036305467</v>
      </c>
      <c r="B3610" s="200" t="s">
        <v>568</v>
      </c>
      <c r="C3610" s="203">
        <v>0</v>
      </c>
      <c r="D3610" s="204" t="s">
        <v>2916</v>
      </c>
    </row>
    <row r="3611" spans="1:4" ht="15" x14ac:dyDescent="0.2">
      <c r="A3611" s="234">
        <v>9791036305481</v>
      </c>
      <c r="B3611" s="200" t="s">
        <v>568</v>
      </c>
      <c r="C3611" s="203">
        <v>955</v>
      </c>
      <c r="D3611" s="204" t="s">
        <v>570</v>
      </c>
    </row>
    <row r="3612" spans="1:4" ht="15" x14ac:dyDescent="0.2">
      <c r="A3612" s="234">
        <v>9791036305504</v>
      </c>
      <c r="B3612" s="200" t="s">
        <v>568</v>
      </c>
      <c r="C3612" s="203">
        <v>243</v>
      </c>
      <c r="D3612" s="204" t="s">
        <v>570</v>
      </c>
    </row>
    <row r="3613" spans="1:4" ht="15" x14ac:dyDescent="0.2">
      <c r="A3613" s="234">
        <v>9791036305511</v>
      </c>
      <c r="B3613" s="200" t="s">
        <v>568</v>
      </c>
      <c r="C3613" s="203">
        <v>0</v>
      </c>
      <c r="D3613" s="204" t="s">
        <v>2916</v>
      </c>
    </row>
    <row r="3614" spans="1:4" ht="15" x14ac:dyDescent="0.2">
      <c r="A3614" s="234">
        <v>9791036305535</v>
      </c>
      <c r="B3614" s="200" t="s">
        <v>568</v>
      </c>
      <c r="C3614" s="203">
        <v>150</v>
      </c>
      <c r="D3614" s="204" t="s">
        <v>570</v>
      </c>
    </row>
    <row r="3615" spans="1:4" ht="15" x14ac:dyDescent="0.2">
      <c r="A3615" s="234">
        <v>9791036305542</v>
      </c>
      <c r="B3615" s="200" t="s">
        <v>568</v>
      </c>
      <c r="C3615" s="203">
        <v>0</v>
      </c>
      <c r="D3615" s="204" t="s">
        <v>2915</v>
      </c>
    </row>
    <row r="3616" spans="1:4" ht="15" x14ac:dyDescent="0.2">
      <c r="A3616" s="234">
        <v>9791036305559</v>
      </c>
      <c r="B3616" s="200" t="s">
        <v>568</v>
      </c>
      <c r="C3616" s="203">
        <v>0</v>
      </c>
      <c r="D3616" s="204" t="s">
        <v>2916</v>
      </c>
    </row>
    <row r="3617" spans="1:4" ht="15" x14ac:dyDescent="0.2">
      <c r="A3617" s="234">
        <v>9791036305566</v>
      </c>
      <c r="B3617" s="200" t="s">
        <v>568</v>
      </c>
      <c r="C3617" s="203">
        <v>373</v>
      </c>
      <c r="D3617" s="204" t="s">
        <v>570</v>
      </c>
    </row>
    <row r="3618" spans="1:4" ht="15" x14ac:dyDescent="0.2">
      <c r="A3618" s="234">
        <v>9791036305573</v>
      </c>
      <c r="B3618" s="200" t="s">
        <v>568</v>
      </c>
      <c r="C3618" s="203">
        <v>0</v>
      </c>
      <c r="D3618" s="204" t="s">
        <v>2915</v>
      </c>
    </row>
    <row r="3619" spans="1:4" ht="15" x14ac:dyDescent="0.2">
      <c r="A3619" s="234">
        <v>9791036305580</v>
      </c>
      <c r="B3619" s="200" t="s">
        <v>568</v>
      </c>
      <c r="C3619" s="203">
        <v>232</v>
      </c>
      <c r="D3619" s="204" t="s">
        <v>570</v>
      </c>
    </row>
    <row r="3620" spans="1:4" ht="15" x14ac:dyDescent="0.2">
      <c r="A3620" s="234">
        <v>9791036305597</v>
      </c>
      <c r="B3620" s="200" t="s">
        <v>568</v>
      </c>
      <c r="C3620" s="203">
        <v>956</v>
      </c>
      <c r="D3620" s="204" t="s">
        <v>570</v>
      </c>
    </row>
    <row r="3621" spans="1:4" ht="15" x14ac:dyDescent="0.2">
      <c r="A3621" s="234">
        <v>9791036305634</v>
      </c>
      <c r="B3621" s="200" t="s">
        <v>568</v>
      </c>
      <c r="C3621" s="203">
        <v>0</v>
      </c>
      <c r="D3621" s="204" t="s">
        <v>2916</v>
      </c>
    </row>
    <row r="3622" spans="1:4" ht="15" x14ac:dyDescent="0.2">
      <c r="A3622" s="234">
        <v>9791036305641</v>
      </c>
      <c r="B3622" s="200" t="s">
        <v>568</v>
      </c>
      <c r="C3622" s="203">
        <v>0</v>
      </c>
      <c r="D3622" s="204" t="s">
        <v>2916</v>
      </c>
    </row>
    <row r="3623" spans="1:4" ht="15" x14ac:dyDescent="0.2">
      <c r="A3623" s="234">
        <v>9791036305658</v>
      </c>
      <c r="B3623" s="200" t="s">
        <v>568</v>
      </c>
      <c r="C3623" s="203">
        <v>0</v>
      </c>
      <c r="D3623" s="204" t="s">
        <v>2916</v>
      </c>
    </row>
    <row r="3624" spans="1:4" ht="15" x14ac:dyDescent="0.2">
      <c r="A3624" s="234">
        <v>9791027607785</v>
      </c>
      <c r="B3624" s="200" t="s">
        <v>568</v>
      </c>
      <c r="C3624" s="203">
        <v>582</v>
      </c>
      <c r="D3624" s="204" t="s">
        <v>570</v>
      </c>
    </row>
    <row r="3625" spans="1:4" ht="15" x14ac:dyDescent="0.2">
      <c r="A3625" s="234">
        <v>3760262412177</v>
      </c>
      <c r="B3625" s="200" t="s">
        <v>568</v>
      </c>
      <c r="C3625" s="203">
        <v>0</v>
      </c>
      <c r="D3625" s="204" t="s">
        <v>2915</v>
      </c>
    </row>
    <row r="3626" spans="1:4" ht="15" x14ac:dyDescent="0.2">
      <c r="A3626" s="234">
        <v>3760262412184</v>
      </c>
      <c r="B3626" s="200" t="s">
        <v>568</v>
      </c>
      <c r="C3626" s="203">
        <v>121</v>
      </c>
      <c r="D3626" s="204" t="s">
        <v>570</v>
      </c>
    </row>
    <row r="3627" spans="1:4" ht="15" x14ac:dyDescent="0.2">
      <c r="A3627" s="234">
        <v>9791027607860</v>
      </c>
      <c r="B3627" s="200" t="s">
        <v>568</v>
      </c>
      <c r="C3627" s="203">
        <v>0</v>
      </c>
      <c r="D3627" s="204" t="s">
        <v>2916</v>
      </c>
    </row>
    <row r="3628" spans="1:4" ht="15" x14ac:dyDescent="0.2">
      <c r="A3628" s="234">
        <v>9791036361319</v>
      </c>
      <c r="B3628" s="200" t="s">
        <v>568</v>
      </c>
      <c r="C3628" s="203">
        <v>0</v>
      </c>
      <c r="D3628" s="204" t="s">
        <v>2917</v>
      </c>
    </row>
    <row r="3629" spans="1:4" ht="15" x14ac:dyDescent="0.2">
      <c r="A3629" s="234">
        <v>9782227501522</v>
      </c>
      <c r="B3629" s="200" t="s">
        <v>568</v>
      </c>
      <c r="C3629" s="203">
        <v>2733</v>
      </c>
      <c r="D3629" s="204" t="s">
        <v>571</v>
      </c>
    </row>
    <row r="3630" spans="1:4" ht="15" x14ac:dyDescent="0.2">
      <c r="A3630" s="234">
        <v>9782227501478</v>
      </c>
      <c r="B3630" s="200" t="s">
        <v>568</v>
      </c>
      <c r="C3630" s="203">
        <v>1092</v>
      </c>
      <c r="D3630" s="204" t="s">
        <v>571</v>
      </c>
    </row>
    <row r="3631" spans="1:4" ht="15" x14ac:dyDescent="0.2">
      <c r="A3631" s="234">
        <v>9791036361401</v>
      </c>
      <c r="B3631" s="200" t="s">
        <v>568</v>
      </c>
      <c r="C3631" s="203">
        <v>0</v>
      </c>
      <c r="D3631" s="204" t="s">
        <v>2917</v>
      </c>
    </row>
    <row r="3632" spans="1:4" ht="15" x14ac:dyDescent="0.2">
      <c r="A3632" s="234">
        <v>9791036361418</v>
      </c>
      <c r="B3632" s="200" t="s">
        <v>568</v>
      </c>
      <c r="C3632" s="203">
        <v>1947</v>
      </c>
      <c r="D3632" s="204" t="s">
        <v>571</v>
      </c>
    </row>
    <row r="3633" spans="1:4" ht="15" x14ac:dyDescent="0.2">
      <c r="A3633" s="234">
        <v>9791027612864</v>
      </c>
      <c r="B3633" s="200" t="s">
        <v>568</v>
      </c>
      <c r="C3633" s="203">
        <v>0</v>
      </c>
      <c r="D3633" s="204" t="s">
        <v>2917</v>
      </c>
    </row>
    <row r="3634" spans="1:4" ht="15" x14ac:dyDescent="0.2">
      <c r="A3634" s="234">
        <v>9791027612871</v>
      </c>
      <c r="B3634" s="200" t="s">
        <v>568</v>
      </c>
      <c r="C3634" s="203">
        <v>0</v>
      </c>
      <c r="D3634" s="204" t="s">
        <v>2917</v>
      </c>
    </row>
    <row r="3635" spans="1:4" ht="15" x14ac:dyDescent="0.2">
      <c r="A3635" s="234">
        <v>9791036370939</v>
      </c>
      <c r="B3635" s="200" t="s">
        <v>568</v>
      </c>
      <c r="C3635" s="203">
        <v>0</v>
      </c>
      <c r="D3635" s="204" t="s">
        <v>2917</v>
      </c>
    </row>
    <row r="3636" spans="1:4" ht="15" x14ac:dyDescent="0.2">
      <c r="A3636" s="234">
        <v>9782227502185</v>
      </c>
      <c r="B3636" s="200" t="s">
        <v>568</v>
      </c>
      <c r="C3636" s="203">
        <v>0</v>
      </c>
      <c r="D3636" s="204" t="s">
        <v>2917</v>
      </c>
    </row>
    <row r="3637" spans="1:4" ht="15" x14ac:dyDescent="0.2">
      <c r="A3637" s="234">
        <v>9782227502192</v>
      </c>
      <c r="B3637" s="200" t="s">
        <v>568</v>
      </c>
      <c r="C3637" s="203">
        <v>0</v>
      </c>
      <c r="D3637" s="204" t="s">
        <v>2917</v>
      </c>
    </row>
    <row r="3638" spans="1:4" ht="15" x14ac:dyDescent="0.2">
      <c r="A3638" s="234">
        <v>9782227502208</v>
      </c>
      <c r="B3638" s="200" t="s">
        <v>568</v>
      </c>
      <c r="C3638" s="203">
        <v>0</v>
      </c>
      <c r="D3638" s="204" t="s">
        <v>2917</v>
      </c>
    </row>
    <row r="3639" spans="1:4" ht="15" x14ac:dyDescent="0.2">
      <c r="A3639" s="234">
        <v>9791036370892</v>
      </c>
      <c r="B3639" s="200" t="s">
        <v>568</v>
      </c>
      <c r="C3639" s="203">
        <v>0</v>
      </c>
      <c r="D3639" s="204" t="s">
        <v>2917</v>
      </c>
    </row>
    <row r="3640" spans="1:4" ht="15" x14ac:dyDescent="0.2">
      <c r="A3640" s="234">
        <v>9791036313134</v>
      </c>
      <c r="B3640" s="200" t="s">
        <v>568</v>
      </c>
      <c r="C3640" s="203">
        <v>0</v>
      </c>
      <c r="D3640" s="204" t="s">
        <v>2917</v>
      </c>
    </row>
    <row r="3641" spans="1:4" ht="15" x14ac:dyDescent="0.2">
      <c r="A3641" s="234">
        <v>9791036370915</v>
      </c>
      <c r="B3641" s="200" t="s">
        <v>568</v>
      </c>
      <c r="C3641" s="203">
        <v>0</v>
      </c>
      <c r="D3641" s="204" t="s">
        <v>2917</v>
      </c>
    </row>
    <row r="3642" spans="1:4" ht="15" x14ac:dyDescent="0.2">
      <c r="A3642" s="234">
        <v>9782227496477</v>
      </c>
      <c r="B3642" s="200" t="s">
        <v>568</v>
      </c>
      <c r="C3642" s="203">
        <v>0</v>
      </c>
      <c r="D3642" s="204" t="s">
        <v>2916</v>
      </c>
    </row>
    <row r="3643" spans="1:4" ht="15" x14ac:dyDescent="0.2">
      <c r="A3643" s="234">
        <v>9791036370908</v>
      </c>
      <c r="B3643" s="200" t="s">
        <v>568</v>
      </c>
      <c r="C3643" s="203">
        <v>0</v>
      </c>
      <c r="D3643" s="204" t="s">
        <v>2917</v>
      </c>
    </row>
    <row r="3644" spans="1:4" ht="15" x14ac:dyDescent="0.2">
      <c r="A3644" s="234">
        <v>9791036370922</v>
      </c>
      <c r="B3644" s="200" t="s">
        <v>568</v>
      </c>
      <c r="C3644" s="203">
        <v>0</v>
      </c>
      <c r="D3644" s="204" t="s">
        <v>2917</v>
      </c>
    </row>
    <row r="3645" spans="1:4" ht="15" x14ac:dyDescent="0.2">
      <c r="A3645" s="234">
        <v>9791027607846</v>
      </c>
      <c r="B3645" s="200" t="s">
        <v>568</v>
      </c>
      <c r="C3645" s="203">
        <v>0</v>
      </c>
      <c r="D3645" s="204" t="s">
        <v>2916</v>
      </c>
    </row>
    <row r="3646" spans="1:4" ht="15" x14ac:dyDescent="0.2">
      <c r="A3646" s="234">
        <v>9791027607839</v>
      </c>
      <c r="B3646" s="200" t="s">
        <v>568</v>
      </c>
      <c r="C3646" s="203">
        <v>0</v>
      </c>
      <c r="D3646" s="204" t="s">
        <v>2916</v>
      </c>
    </row>
    <row r="3647" spans="1:4" ht="15" x14ac:dyDescent="0.2">
      <c r="A3647" s="234">
        <v>9791027607853</v>
      </c>
      <c r="B3647" s="200" t="s">
        <v>568</v>
      </c>
      <c r="C3647" s="203">
        <v>0</v>
      </c>
      <c r="D3647" s="204" t="s">
        <v>2916</v>
      </c>
    </row>
    <row r="3648" spans="1:4" ht="15" x14ac:dyDescent="0.2">
      <c r="A3648" s="234">
        <v>9791036312724</v>
      </c>
      <c r="B3648" s="200" t="s">
        <v>568</v>
      </c>
      <c r="C3648" s="203">
        <v>876</v>
      </c>
      <c r="D3648" s="204" t="s">
        <v>570</v>
      </c>
    </row>
    <row r="3649" spans="1:4" ht="15" x14ac:dyDescent="0.2">
      <c r="A3649" s="234">
        <v>9782857336020</v>
      </c>
      <c r="B3649" s="200" t="s">
        <v>568</v>
      </c>
      <c r="C3649" s="203">
        <v>9117</v>
      </c>
      <c r="D3649" s="204" t="s">
        <v>571</v>
      </c>
    </row>
    <row r="3650" spans="1:4" ht="15" x14ac:dyDescent="0.2">
      <c r="A3650" s="234">
        <v>9791036337284</v>
      </c>
      <c r="B3650" s="200" t="s">
        <v>568</v>
      </c>
      <c r="C3650" s="203">
        <v>2773</v>
      </c>
      <c r="D3650" s="204" t="s">
        <v>571</v>
      </c>
    </row>
    <row r="3651" spans="1:4" ht="15" x14ac:dyDescent="0.2">
      <c r="A3651" s="234">
        <v>9791036337208</v>
      </c>
      <c r="B3651" s="200" t="s">
        <v>568</v>
      </c>
      <c r="C3651" s="203">
        <v>1454</v>
      </c>
      <c r="D3651" s="204" t="s">
        <v>571</v>
      </c>
    </row>
    <row r="3652" spans="1:4" ht="15" x14ac:dyDescent="0.2">
      <c r="A3652" s="234">
        <v>9791036337215</v>
      </c>
      <c r="B3652" s="200" t="s">
        <v>568</v>
      </c>
      <c r="C3652" s="203">
        <v>2306</v>
      </c>
      <c r="D3652" s="204" t="s">
        <v>571</v>
      </c>
    </row>
    <row r="3653" spans="1:4" ht="15" x14ac:dyDescent="0.2">
      <c r="A3653" s="234">
        <v>9791036337222</v>
      </c>
      <c r="B3653" s="200" t="s">
        <v>568</v>
      </c>
      <c r="C3653" s="203">
        <v>2740</v>
      </c>
      <c r="D3653" s="204" t="s">
        <v>571</v>
      </c>
    </row>
    <row r="3654" spans="1:4" ht="15" x14ac:dyDescent="0.2">
      <c r="A3654" s="234">
        <v>9791036337239</v>
      </c>
      <c r="B3654" s="200" t="s">
        <v>568</v>
      </c>
      <c r="C3654" s="203">
        <v>1706</v>
      </c>
      <c r="D3654" s="204" t="s">
        <v>571</v>
      </c>
    </row>
    <row r="3655" spans="1:4" ht="15" x14ac:dyDescent="0.2">
      <c r="A3655" s="234">
        <v>9791036337253</v>
      </c>
      <c r="B3655" s="200" t="s">
        <v>568</v>
      </c>
      <c r="C3655" s="203">
        <v>2397</v>
      </c>
      <c r="D3655" s="204" t="s">
        <v>571</v>
      </c>
    </row>
    <row r="3656" spans="1:4" ht="15" x14ac:dyDescent="0.2">
      <c r="A3656" s="234">
        <v>9791036337260</v>
      </c>
      <c r="B3656" s="200" t="s">
        <v>568</v>
      </c>
      <c r="C3656" s="203">
        <v>2245</v>
      </c>
      <c r="D3656" s="204" t="s">
        <v>571</v>
      </c>
    </row>
    <row r="3657" spans="1:4" ht="15" x14ac:dyDescent="0.2">
      <c r="A3657" s="234">
        <v>9791036337277</v>
      </c>
      <c r="B3657" s="200" t="s">
        <v>568</v>
      </c>
      <c r="C3657" s="203">
        <v>2461</v>
      </c>
      <c r="D3657" s="204" t="s">
        <v>571</v>
      </c>
    </row>
    <row r="3658" spans="1:4" ht="15" x14ac:dyDescent="0.2">
      <c r="A3658" s="234">
        <v>9791036337307</v>
      </c>
      <c r="B3658" s="200" t="s">
        <v>568</v>
      </c>
      <c r="C3658" s="203">
        <v>2602</v>
      </c>
      <c r="D3658" s="204" t="s">
        <v>571</v>
      </c>
    </row>
    <row r="3659" spans="1:4" ht="15" x14ac:dyDescent="0.2">
      <c r="A3659" s="234">
        <v>9791036337314</v>
      </c>
      <c r="B3659" s="200" t="s">
        <v>568</v>
      </c>
      <c r="C3659" s="203">
        <v>2656</v>
      </c>
      <c r="D3659" s="204" t="s">
        <v>571</v>
      </c>
    </row>
    <row r="3660" spans="1:4" ht="15" x14ac:dyDescent="0.2">
      <c r="A3660" s="234">
        <v>9791036370960</v>
      </c>
      <c r="B3660" s="200" t="s">
        <v>568</v>
      </c>
      <c r="C3660" s="203">
        <v>0</v>
      </c>
      <c r="D3660" s="204" t="s">
        <v>2917</v>
      </c>
    </row>
    <row r="3661" spans="1:4" ht="15" x14ac:dyDescent="0.2">
      <c r="A3661" s="234">
        <v>9791036370977</v>
      </c>
      <c r="B3661" s="200" t="s">
        <v>568</v>
      </c>
      <c r="C3661" s="203">
        <v>0</v>
      </c>
      <c r="D3661" s="204" t="s">
        <v>2917</v>
      </c>
    </row>
    <row r="3662" spans="1:4" ht="15" x14ac:dyDescent="0.2">
      <c r="A3662" s="234">
        <v>9782227500884</v>
      </c>
      <c r="B3662" s="200" t="s">
        <v>568</v>
      </c>
      <c r="C3662" s="203">
        <v>0</v>
      </c>
      <c r="D3662" s="204" t="s">
        <v>2917</v>
      </c>
    </row>
    <row r="3663" spans="1:4" ht="15" x14ac:dyDescent="0.2">
      <c r="A3663" s="234">
        <v>9782227500891</v>
      </c>
      <c r="B3663" s="200" t="s">
        <v>568</v>
      </c>
      <c r="C3663" s="203">
        <v>0</v>
      </c>
      <c r="D3663" s="204" t="s">
        <v>2917</v>
      </c>
    </row>
    <row r="3664" spans="1:4" ht="15" x14ac:dyDescent="0.2">
      <c r="A3664" s="234">
        <v>9782227500907</v>
      </c>
      <c r="B3664" s="200" t="s">
        <v>568</v>
      </c>
      <c r="C3664" s="203">
        <v>1125</v>
      </c>
      <c r="D3664" s="204" t="s">
        <v>571</v>
      </c>
    </row>
    <row r="3665" spans="1:4" ht="15" x14ac:dyDescent="0.2">
      <c r="A3665" s="234">
        <v>9791036313196</v>
      </c>
      <c r="B3665" s="200" t="s">
        <v>568</v>
      </c>
      <c r="C3665" s="203">
        <v>540</v>
      </c>
      <c r="D3665" s="204" t="s">
        <v>570</v>
      </c>
    </row>
    <row r="3666" spans="1:4" ht="15" x14ac:dyDescent="0.2">
      <c r="A3666" s="234">
        <v>9791036313202</v>
      </c>
      <c r="B3666" s="200" t="s">
        <v>568</v>
      </c>
      <c r="C3666" s="203">
        <v>0</v>
      </c>
      <c r="D3666" s="204" t="s">
        <v>2916</v>
      </c>
    </row>
    <row r="3667" spans="1:4" ht="15" x14ac:dyDescent="0.2">
      <c r="A3667" s="234">
        <v>9791036313219</v>
      </c>
      <c r="B3667" s="200" t="s">
        <v>568</v>
      </c>
      <c r="C3667" s="203">
        <v>789</v>
      </c>
      <c r="D3667" s="204" t="s">
        <v>570</v>
      </c>
    </row>
    <row r="3668" spans="1:4" ht="15" x14ac:dyDescent="0.2">
      <c r="A3668" s="234">
        <v>9791036313226</v>
      </c>
      <c r="B3668" s="200" t="s">
        <v>568</v>
      </c>
      <c r="C3668" s="203">
        <v>630</v>
      </c>
      <c r="D3668" s="204" t="s">
        <v>570</v>
      </c>
    </row>
    <row r="3669" spans="1:4" ht="15" x14ac:dyDescent="0.2">
      <c r="A3669" s="234">
        <v>9791036352577</v>
      </c>
      <c r="B3669" s="200" t="s">
        <v>568</v>
      </c>
      <c r="C3669" s="203">
        <v>1543</v>
      </c>
      <c r="D3669" s="204" t="s">
        <v>571</v>
      </c>
    </row>
    <row r="3670" spans="1:4" ht="15" x14ac:dyDescent="0.2">
      <c r="A3670" s="234">
        <v>9791036352584</v>
      </c>
      <c r="B3670" s="200" t="s">
        <v>568</v>
      </c>
      <c r="C3670" s="203">
        <v>2918</v>
      </c>
      <c r="D3670" s="204" t="s">
        <v>571</v>
      </c>
    </row>
    <row r="3671" spans="1:4" ht="15" x14ac:dyDescent="0.2">
      <c r="A3671" s="234">
        <v>9791036352591</v>
      </c>
      <c r="B3671" s="200" t="s">
        <v>568</v>
      </c>
      <c r="C3671" s="203">
        <v>832</v>
      </c>
      <c r="D3671" s="204" t="s">
        <v>570</v>
      </c>
    </row>
    <row r="3672" spans="1:4" ht="15" x14ac:dyDescent="0.2">
      <c r="A3672" s="234">
        <v>9791036337246</v>
      </c>
      <c r="B3672" s="200" t="s">
        <v>568</v>
      </c>
      <c r="C3672" s="203">
        <v>1870</v>
      </c>
      <c r="D3672" s="204" t="s">
        <v>571</v>
      </c>
    </row>
    <row r="3673" spans="1:4" ht="15" x14ac:dyDescent="0.2">
      <c r="A3673" s="234">
        <v>9782747022811</v>
      </c>
      <c r="B3673" s="200" t="s">
        <v>568</v>
      </c>
      <c r="C3673" s="203">
        <v>0</v>
      </c>
      <c r="D3673" s="204" t="s">
        <v>2917</v>
      </c>
    </row>
    <row r="3674" spans="1:4" ht="15" x14ac:dyDescent="0.2">
      <c r="A3674" s="234">
        <v>9791036352607</v>
      </c>
      <c r="B3674" s="200" t="s">
        <v>568</v>
      </c>
      <c r="C3674" s="203">
        <v>2330</v>
      </c>
      <c r="D3674" s="204" t="s">
        <v>571</v>
      </c>
    </row>
    <row r="3675" spans="1:4" ht="15" x14ac:dyDescent="0.2">
      <c r="A3675" s="234">
        <v>9791036352676</v>
      </c>
      <c r="B3675" s="200" t="s">
        <v>568</v>
      </c>
      <c r="C3675" s="203">
        <v>0</v>
      </c>
      <c r="D3675" s="204" t="s">
        <v>2917</v>
      </c>
    </row>
    <row r="3676" spans="1:4" ht="15" x14ac:dyDescent="0.2">
      <c r="A3676" s="234">
        <v>9782408015596</v>
      </c>
      <c r="B3676" s="200" t="s">
        <v>568</v>
      </c>
      <c r="C3676" s="203">
        <v>0</v>
      </c>
      <c r="D3676" s="204" t="s">
        <v>2916</v>
      </c>
    </row>
    <row r="3677" spans="1:4" ht="15" x14ac:dyDescent="0.2">
      <c r="A3677" s="234">
        <v>9782408032708</v>
      </c>
      <c r="B3677" s="200" t="s">
        <v>568</v>
      </c>
      <c r="C3677" s="203">
        <v>1711</v>
      </c>
      <c r="D3677" s="204" t="s">
        <v>571</v>
      </c>
    </row>
    <row r="3678" spans="1:4" ht="15" x14ac:dyDescent="0.2">
      <c r="A3678" s="234">
        <v>9791036337291</v>
      </c>
      <c r="B3678" s="200" t="s">
        <v>568</v>
      </c>
      <c r="C3678" s="203">
        <v>2690</v>
      </c>
      <c r="D3678" s="204" t="s">
        <v>571</v>
      </c>
    </row>
    <row r="3679" spans="1:4" ht="15" x14ac:dyDescent="0.2">
      <c r="A3679" s="234">
        <v>9791036320347</v>
      </c>
      <c r="B3679" s="200" t="s">
        <v>568</v>
      </c>
      <c r="C3679" s="203">
        <v>0</v>
      </c>
      <c r="D3679" s="204" t="s">
        <v>2917</v>
      </c>
    </row>
    <row r="3680" spans="1:4" ht="15" x14ac:dyDescent="0.2">
      <c r="A3680" s="234">
        <v>9791036320491</v>
      </c>
      <c r="B3680" s="200" t="s">
        <v>568</v>
      </c>
      <c r="C3680" s="203">
        <v>1462</v>
      </c>
      <c r="D3680" s="204" t="s">
        <v>571</v>
      </c>
    </row>
    <row r="3681" spans="1:4" ht="15" x14ac:dyDescent="0.2">
      <c r="A3681" s="234">
        <v>9791036323539</v>
      </c>
      <c r="B3681" s="200" t="s">
        <v>568</v>
      </c>
      <c r="C3681" s="203">
        <v>1724</v>
      </c>
      <c r="D3681" s="204" t="s">
        <v>571</v>
      </c>
    </row>
    <row r="3682" spans="1:4" ht="15" x14ac:dyDescent="0.2">
      <c r="A3682" s="234">
        <v>9791036324192</v>
      </c>
      <c r="B3682" s="200" t="s">
        <v>568</v>
      </c>
      <c r="C3682" s="203">
        <v>1041</v>
      </c>
      <c r="D3682" s="204" t="s">
        <v>571</v>
      </c>
    </row>
    <row r="3683" spans="1:4" ht="15" x14ac:dyDescent="0.2">
      <c r="A3683" s="234">
        <v>9791036324208</v>
      </c>
      <c r="B3683" s="200" t="s">
        <v>568</v>
      </c>
      <c r="C3683" s="203">
        <v>176</v>
      </c>
      <c r="D3683" s="204" t="s">
        <v>570</v>
      </c>
    </row>
    <row r="3684" spans="1:4" ht="15" x14ac:dyDescent="0.2">
      <c r="A3684" s="234">
        <v>9782227498570</v>
      </c>
      <c r="B3684" s="200" t="s">
        <v>568</v>
      </c>
      <c r="C3684" s="203">
        <v>504</v>
      </c>
      <c r="D3684" s="204" t="s">
        <v>570</v>
      </c>
    </row>
    <row r="3685" spans="1:4" ht="15" x14ac:dyDescent="0.2">
      <c r="A3685" s="234">
        <v>9782227498587</v>
      </c>
      <c r="B3685" s="200" t="s">
        <v>568</v>
      </c>
      <c r="C3685" s="203">
        <v>508</v>
      </c>
      <c r="D3685" s="204" t="s">
        <v>570</v>
      </c>
    </row>
    <row r="3686" spans="1:4" ht="15" x14ac:dyDescent="0.2">
      <c r="A3686" s="234">
        <v>9782227498594</v>
      </c>
      <c r="B3686" s="200" t="s">
        <v>568</v>
      </c>
      <c r="C3686" s="203">
        <v>303</v>
      </c>
      <c r="D3686" s="204" t="s">
        <v>570</v>
      </c>
    </row>
    <row r="3687" spans="1:4" ht="15" x14ac:dyDescent="0.2">
      <c r="A3687" s="234">
        <v>9782227496484</v>
      </c>
      <c r="B3687" s="200" t="s">
        <v>568</v>
      </c>
      <c r="C3687" s="203">
        <v>0</v>
      </c>
      <c r="D3687" s="204" t="s">
        <v>2917</v>
      </c>
    </row>
    <row r="3688" spans="1:4" ht="15" x14ac:dyDescent="0.2">
      <c r="A3688" s="234">
        <v>9782227496507</v>
      </c>
      <c r="B3688" s="200" t="s">
        <v>568</v>
      </c>
      <c r="C3688" s="203">
        <v>0</v>
      </c>
      <c r="D3688" s="204" t="s">
        <v>2916</v>
      </c>
    </row>
    <row r="3689" spans="1:4" ht="15" x14ac:dyDescent="0.2">
      <c r="A3689" s="234">
        <v>9782227496521</v>
      </c>
      <c r="B3689" s="200" t="s">
        <v>568</v>
      </c>
      <c r="C3689" s="203">
        <v>585</v>
      </c>
      <c r="D3689" s="204" t="s">
        <v>570</v>
      </c>
    </row>
    <row r="3690" spans="1:4" ht="15" x14ac:dyDescent="0.2">
      <c r="A3690" s="234">
        <v>9782408048556</v>
      </c>
      <c r="B3690" s="200" t="s">
        <v>568</v>
      </c>
      <c r="C3690" s="203">
        <v>1316</v>
      </c>
      <c r="D3690" s="204" t="s">
        <v>571</v>
      </c>
    </row>
    <row r="3691" spans="1:4" ht="15" x14ac:dyDescent="0.2">
      <c r="A3691" s="234">
        <v>9782408048600</v>
      </c>
      <c r="B3691" s="200" t="s">
        <v>568</v>
      </c>
      <c r="C3691" s="203">
        <v>1558</v>
      </c>
      <c r="D3691" s="204" t="s">
        <v>571</v>
      </c>
    </row>
    <row r="3692" spans="1:4" ht="15" x14ac:dyDescent="0.2">
      <c r="A3692" s="234">
        <v>9791036313240</v>
      </c>
      <c r="B3692" s="200" t="s">
        <v>568</v>
      </c>
      <c r="C3692" s="203">
        <v>116</v>
      </c>
      <c r="D3692" s="204" t="s">
        <v>570</v>
      </c>
    </row>
    <row r="3693" spans="1:4" ht="15" x14ac:dyDescent="0.2">
      <c r="A3693" s="234">
        <v>9791036313264</v>
      </c>
      <c r="B3693" s="200" t="s">
        <v>568</v>
      </c>
      <c r="C3693" s="203">
        <v>0</v>
      </c>
      <c r="D3693" s="204" t="s">
        <v>2915</v>
      </c>
    </row>
    <row r="3694" spans="1:4" ht="15" x14ac:dyDescent="0.2">
      <c r="A3694" s="234">
        <v>9782227496491</v>
      </c>
      <c r="B3694" s="200" t="s">
        <v>568</v>
      </c>
      <c r="C3694" s="203">
        <v>56</v>
      </c>
      <c r="D3694" s="204" t="s">
        <v>569</v>
      </c>
    </row>
    <row r="3695" spans="1:4" ht="15" x14ac:dyDescent="0.2">
      <c r="A3695" s="234">
        <v>9791027607754</v>
      </c>
      <c r="B3695" s="200" t="s">
        <v>568</v>
      </c>
      <c r="C3695" s="203">
        <v>401</v>
      </c>
      <c r="D3695" s="204" t="s">
        <v>570</v>
      </c>
    </row>
    <row r="3696" spans="1:4" ht="15" x14ac:dyDescent="0.2">
      <c r="A3696" s="234">
        <v>9791027612888</v>
      </c>
      <c r="B3696" s="200" t="s">
        <v>568</v>
      </c>
      <c r="C3696" s="203">
        <v>0</v>
      </c>
      <c r="D3696" s="204" t="s">
        <v>2917</v>
      </c>
    </row>
    <row r="3697" spans="1:4" ht="15" x14ac:dyDescent="0.2">
      <c r="A3697" s="234">
        <v>9791036370984</v>
      </c>
      <c r="B3697" s="200" t="s">
        <v>568</v>
      </c>
      <c r="C3697" s="203">
        <v>0</v>
      </c>
      <c r="D3697" s="204" t="s">
        <v>2917</v>
      </c>
    </row>
    <row r="3698" spans="1:4" ht="15" x14ac:dyDescent="0.2">
      <c r="A3698" s="234">
        <v>9791036370991</v>
      </c>
      <c r="B3698" s="200" t="s">
        <v>568</v>
      </c>
      <c r="C3698" s="203">
        <v>0</v>
      </c>
      <c r="D3698" s="204" t="s">
        <v>2917</v>
      </c>
    </row>
    <row r="3699" spans="1:4" ht="15" x14ac:dyDescent="0.2">
      <c r="A3699" s="234">
        <v>9791036371004</v>
      </c>
      <c r="B3699" s="200" t="s">
        <v>568</v>
      </c>
      <c r="C3699" s="203">
        <v>0</v>
      </c>
      <c r="D3699" s="204" t="s">
        <v>2917</v>
      </c>
    </row>
    <row r="3700" spans="1:4" ht="15" x14ac:dyDescent="0.2">
      <c r="A3700" s="234">
        <v>9782227498495</v>
      </c>
      <c r="B3700" s="200" t="s">
        <v>568</v>
      </c>
      <c r="C3700" s="203">
        <v>289</v>
      </c>
      <c r="D3700" s="204" t="s">
        <v>570</v>
      </c>
    </row>
    <row r="3701" spans="1:4" ht="15" x14ac:dyDescent="0.2">
      <c r="A3701" s="234">
        <v>9782227498501</v>
      </c>
      <c r="B3701" s="200" t="s">
        <v>568</v>
      </c>
      <c r="C3701" s="203">
        <v>301</v>
      </c>
      <c r="D3701" s="204" t="s">
        <v>570</v>
      </c>
    </row>
    <row r="3702" spans="1:4" ht="15" x14ac:dyDescent="0.2">
      <c r="A3702" s="234">
        <v>9791036313257</v>
      </c>
      <c r="B3702" s="200" t="s">
        <v>568</v>
      </c>
      <c r="C3702" s="203">
        <v>1047</v>
      </c>
      <c r="D3702" s="204" t="s">
        <v>571</v>
      </c>
    </row>
    <row r="3703" spans="1:4" ht="15" x14ac:dyDescent="0.2">
      <c r="A3703" s="234">
        <v>3600950000128</v>
      </c>
      <c r="B3703" s="200" t="s">
        <v>568</v>
      </c>
      <c r="C3703" s="203">
        <v>0</v>
      </c>
      <c r="D3703" s="204" t="s">
        <v>2917</v>
      </c>
    </row>
    <row r="3704" spans="1:4" ht="15" x14ac:dyDescent="0.2">
      <c r="A3704" s="234">
        <v>3600950000135</v>
      </c>
      <c r="B3704" s="200" t="s">
        <v>568</v>
      </c>
      <c r="C3704" s="203">
        <v>0</v>
      </c>
      <c r="D3704" s="204" t="s">
        <v>2917</v>
      </c>
    </row>
    <row r="3705" spans="1:4" ht="15" x14ac:dyDescent="0.2">
      <c r="A3705" s="234">
        <v>3600950000142</v>
      </c>
      <c r="B3705" s="200" t="s">
        <v>568</v>
      </c>
      <c r="C3705" s="203">
        <v>0</v>
      </c>
      <c r="D3705" s="204" t="s">
        <v>2917</v>
      </c>
    </row>
    <row r="3706" spans="1:4" ht="15" x14ac:dyDescent="0.2">
      <c r="A3706" s="234">
        <v>3600950000173</v>
      </c>
      <c r="B3706" s="200" t="s">
        <v>568</v>
      </c>
      <c r="C3706" s="203">
        <v>0</v>
      </c>
      <c r="D3706" s="204" t="s">
        <v>2917</v>
      </c>
    </row>
    <row r="3707" spans="1:4" ht="15" x14ac:dyDescent="0.2">
      <c r="A3707" s="234">
        <v>3600950000166</v>
      </c>
      <c r="B3707" s="200" t="s">
        <v>568</v>
      </c>
      <c r="C3707" s="203">
        <v>0</v>
      </c>
      <c r="D3707" s="204" t="s">
        <v>2917</v>
      </c>
    </row>
    <row r="3708" spans="1:4" ht="15" x14ac:dyDescent="0.2">
      <c r="A3708" s="234">
        <v>9782747092203</v>
      </c>
      <c r="B3708" s="200" t="s">
        <v>568</v>
      </c>
      <c r="C3708" s="203">
        <v>0</v>
      </c>
      <c r="D3708" s="204" t="s">
        <v>2916</v>
      </c>
    </row>
    <row r="3709" spans="1:4" ht="15" x14ac:dyDescent="0.2">
      <c r="A3709" s="234">
        <v>9791027612079</v>
      </c>
      <c r="B3709" s="200" t="s">
        <v>568</v>
      </c>
      <c r="C3709" s="203">
        <v>0</v>
      </c>
      <c r="D3709" s="204" t="s">
        <v>2917</v>
      </c>
    </row>
    <row r="3710" spans="1:4" ht="15" x14ac:dyDescent="0.2">
      <c r="A3710" s="234">
        <v>9782227501546</v>
      </c>
      <c r="B3710" s="200" t="s">
        <v>568</v>
      </c>
      <c r="C3710" s="203">
        <v>2528</v>
      </c>
      <c r="D3710" s="204" t="s">
        <v>571</v>
      </c>
    </row>
    <row r="3711" spans="1:4" ht="15" x14ac:dyDescent="0.2">
      <c r="A3711" s="234">
        <v>9782227501560</v>
      </c>
      <c r="B3711" s="200" t="s">
        <v>568</v>
      </c>
      <c r="C3711" s="203">
        <v>3603</v>
      </c>
      <c r="D3711" s="204" t="s">
        <v>571</v>
      </c>
    </row>
    <row r="3712" spans="1:4" ht="15" x14ac:dyDescent="0.2">
      <c r="A3712" s="234">
        <v>9791036361432</v>
      </c>
      <c r="B3712" s="200" t="s">
        <v>568</v>
      </c>
      <c r="C3712" s="203">
        <v>1149</v>
      </c>
      <c r="D3712" s="204" t="s">
        <v>571</v>
      </c>
    </row>
    <row r="3713" spans="1:4" ht="15" x14ac:dyDescent="0.2">
      <c r="A3713" s="234">
        <v>9782227501539</v>
      </c>
      <c r="B3713" s="200" t="s">
        <v>568</v>
      </c>
      <c r="C3713" s="203">
        <v>2561</v>
      </c>
      <c r="D3713" s="204" t="s">
        <v>571</v>
      </c>
    </row>
    <row r="3714" spans="1:4" ht="15" x14ac:dyDescent="0.2">
      <c r="A3714" s="234">
        <v>9791036361449</v>
      </c>
      <c r="B3714" s="200" t="s">
        <v>568</v>
      </c>
      <c r="C3714" s="203">
        <v>1572</v>
      </c>
      <c r="D3714" s="204" t="s">
        <v>571</v>
      </c>
    </row>
    <row r="3715" spans="1:4" ht="15" x14ac:dyDescent="0.2">
      <c r="A3715" s="234">
        <v>9791036361463</v>
      </c>
      <c r="B3715" s="200" t="s">
        <v>568</v>
      </c>
      <c r="C3715" s="203">
        <v>0</v>
      </c>
      <c r="D3715" s="204" t="s">
        <v>2917</v>
      </c>
    </row>
    <row r="3716" spans="1:4" ht="15" x14ac:dyDescent="0.2">
      <c r="A3716" s="234">
        <v>9782227501553</v>
      </c>
      <c r="B3716" s="200" t="s">
        <v>568</v>
      </c>
      <c r="C3716" s="203">
        <v>467</v>
      </c>
      <c r="D3716" s="204" t="s">
        <v>570</v>
      </c>
    </row>
    <row r="3717" spans="1:4" ht="15" x14ac:dyDescent="0.2">
      <c r="A3717" s="234">
        <v>9791036361425</v>
      </c>
      <c r="B3717" s="200" t="s">
        <v>568</v>
      </c>
      <c r="C3717" s="203">
        <v>1312</v>
      </c>
      <c r="D3717" s="204" t="s">
        <v>571</v>
      </c>
    </row>
    <row r="3718" spans="1:4" ht="15" x14ac:dyDescent="0.2">
      <c r="A3718" s="234">
        <v>9791036361456</v>
      </c>
      <c r="B3718" s="200" t="s">
        <v>568</v>
      </c>
      <c r="C3718" s="203">
        <v>1694</v>
      </c>
      <c r="D3718" s="204" t="s">
        <v>571</v>
      </c>
    </row>
    <row r="3719" spans="1:4" ht="15" x14ac:dyDescent="0.2">
      <c r="A3719" s="234">
        <v>9791036361470</v>
      </c>
      <c r="B3719" s="200" t="s">
        <v>568</v>
      </c>
      <c r="C3719" s="203">
        <v>0</v>
      </c>
      <c r="D3719" s="204" t="s">
        <v>2917</v>
      </c>
    </row>
    <row r="3720" spans="1:4" ht="15" x14ac:dyDescent="0.2">
      <c r="A3720" s="234">
        <v>9791036361487</v>
      </c>
      <c r="B3720" s="200" t="s">
        <v>568</v>
      </c>
      <c r="C3720" s="203">
        <v>0</v>
      </c>
      <c r="D3720" s="204" t="s">
        <v>2917</v>
      </c>
    </row>
    <row r="3721" spans="1:4" ht="15" x14ac:dyDescent="0.2">
      <c r="A3721" s="234">
        <v>9791036313301</v>
      </c>
      <c r="B3721" s="200" t="s">
        <v>568</v>
      </c>
      <c r="C3721" s="203">
        <v>0</v>
      </c>
      <c r="D3721" s="204" t="s">
        <v>2916</v>
      </c>
    </row>
    <row r="3722" spans="1:4" ht="15" x14ac:dyDescent="0.2">
      <c r="A3722" s="234">
        <v>9782227496545</v>
      </c>
      <c r="B3722" s="200" t="s">
        <v>568</v>
      </c>
      <c r="C3722" s="203">
        <v>99</v>
      </c>
      <c r="D3722" s="204" t="s">
        <v>569</v>
      </c>
    </row>
    <row r="3723" spans="1:4" ht="15" x14ac:dyDescent="0.2">
      <c r="A3723" s="234">
        <v>9782227496552</v>
      </c>
      <c r="B3723" s="200" t="s">
        <v>568</v>
      </c>
      <c r="C3723" s="203">
        <v>0</v>
      </c>
      <c r="D3723" s="204" t="s">
        <v>2916</v>
      </c>
    </row>
    <row r="3724" spans="1:4" ht="15" x14ac:dyDescent="0.2">
      <c r="A3724" s="234">
        <v>9782227496576</v>
      </c>
      <c r="B3724" s="200" t="s">
        <v>568</v>
      </c>
      <c r="C3724" s="203">
        <v>64</v>
      </c>
      <c r="D3724" s="204" t="s">
        <v>569</v>
      </c>
    </row>
    <row r="3725" spans="1:4" ht="15" x14ac:dyDescent="0.2">
      <c r="A3725" s="234">
        <v>9791027611249</v>
      </c>
      <c r="B3725" s="200" t="s">
        <v>568</v>
      </c>
      <c r="C3725" s="203">
        <v>2062</v>
      </c>
      <c r="D3725" s="204" t="s">
        <v>571</v>
      </c>
    </row>
    <row r="3726" spans="1:4" ht="15" x14ac:dyDescent="0.2">
      <c r="A3726" s="234">
        <v>9791027611256</v>
      </c>
      <c r="B3726" s="200" t="s">
        <v>568</v>
      </c>
      <c r="C3726" s="203">
        <v>829</v>
      </c>
      <c r="D3726" s="204" t="s">
        <v>570</v>
      </c>
    </row>
    <row r="3727" spans="1:4" ht="15" x14ac:dyDescent="0.2">
      <c r="A3727" s="234">
        <v>9791027611263</v>
      </c>
      <c r="B3727" s="200" t="s">
        <v>568</v>
      </c>
      <c r="C3727" s="203">
        <v>1643</v>
      </c>
      <c r="D3727" s="204" t="s">
        <v>571</v>
      </c>
    </row>
    <row r="3728" spans="1:4" ht="15" x14ac:dyDescent="0.2">
      <c r="A3728" s="234">
        <v>9791027611270</v>
      </c>
      <c r="B3728" s="200" t="s">
        <v>568</v>
      </c>
      <c r="C3728" s="203">
        <v>384</v>
      </c>
      <c r="D3728" s="204" t="s">
        <v>570</v>
      </c>
    </row>
    <row r="3729" spans="1:4" ht="15" x14ac:dyDescent="0.2">
      <c r="A3729" s="234">
        <v>9791036352690</v>
      </c>
      <c r="B3729" s="200" t="s">
        <v>568</v>
      </c>
      <c r="C3729" s="203">
        <v>4552</v>
      </c>
      <c r="D3729" s="204" t="s">
        <v>2919</v>
      </c>
    </row>
    <row r="3730" spans="1:4" ht="15" x14ac:dyDescent="0.2">
      <c r="A3730" s="234">
        <v>9791036352706</v>
      </c>
      <c r="B3730" s="200" t="s">
        <v>568</v>
      </c>
      <c r="C3730" s="203">
        <v>2428</v>
      </c>
      <c r="D3730" s="204" t="s">
        <v>571</v>
      </c>
    </row>
    <row r="3731" spans="1:4" ht="15" x14ac:dyDescent="0.2">
      <c r="A3731" s="234">
        <v>9791036352713</v>
      </c>
      <c r="B3731" s="200" t="s">
        <v>568</v>
      </c>
      <c r="C3731" s="203">
        <v>0</v>
      </c>
      <c r="D3731" s="204" t="s">
        <v>2917</v>
      </c>
    </row>
    <row r="3732" spans="1:4" ht="15" x14ac:dyDescent="0.2">
      <c r="A3732" s="234">
        <v>9791036352720</v>
      </c>
      <c r="B3732" s="200" t="s">
        <v>568</v>
      </c>
      <c r="C3732" s="203">
        <v>0</v>
      </c>
      <c r="D3732" s="204" t="s">
        <v>2915</v>
      </c>
    </row>
    <row r="3733" spans="1:4" ht="15" x14ac:dyDescent="0.2">
      <c r="A3733" s="234">
        <v>9791036352737</v>
      </c>
      <c r="B3733" s="200" t="s">
        <v>568</v>
      </c>
      <c r="C3733" s="203">
        <v>10370</v>
      </c>
      <c r="D3733" s="204" t="s">
        <v>573</v>
      </c>
    </row>
    <row r="3734" spans="1:4" ht="15" x14ac:dyDescent="0.2">
      <c r="A3734" s="234">
        <v>9782227491557</v>
      </c>
      <c r="B3734" s="200" t="s">
        <v>568</v>
      </c>
      <c r="C3734" s="203">
        <v>0</v>
      </c>
      <c r="D3734" s="204" t="s">
        <v>2916</v>
      </c>
    </row>
    <row r="3735" spans="1:4" ht="15" x14ac:dyDescent="0.2">
      <c r="A3735" s="234">
        <v>9782227491564</v>
      </c>
      <c r="B3735" s="200" t="s">
        <v>568</v>
      </c>
      <c r="C3735" s="203">
        <v>0</v>
      </c>
      <c r="D3735" s="204" t="s">
        <v>2916</v>
      </c>
    </row>
    <row r="3736" spans="1:4" ht="15" x14ac:dyDescent="0.2">
      <c r="A3736" s="234">
        <v>9782747083966</v>
      </c>
      <c r="B3736" s="200" t="s">
        <v>568</v>
      </c>
      <c r="C3736" s="203">
        <v>0</v>
      </c>
      <c r="D3736" s="204" t="s">
        <v>2916</v>
      </c>
    </row>
    <row r="3737" spans="1:4" ht="15" x14ac:dyDescent="0.2">
      <c r="A3737" s="234">
        <v>9782747083959</v>
      </c>
      <c r="B3737" s="200" t="s">
        <v>568</v>
      </c>
      <c r="C3737" s="203">
        <v>1564</v>
      </c>
      <c r="D3737" s="204" t="s">
        <v>571</v>
      </c>
    </row>
    <row r="3738" spans="1:4" ht="15" x14ac:dyDescent="0.2">
      <c r="A3738" s="234">
        <v>9782747083935</v>
      </c>
      <c r="B3738" s="200" t="s">
        <v>568</v>
      </c>
      <c r="C3738" s="203">
        <v>0</v>
      </c>
      <c r="D3738" s="204" t="s">
        <v>2915</v>
      </c>
    </row>
    <row r="3739" spans="1:4" ht="15" x14ac:dyDescent="0.2">
      <c r="A3739" s="234">
        <v>9782227491588</v>
      </c>
      <c r="B3739" s="200" t="s">
        <v>568</v>
      </c>
      <c r="C3739" s="203">
        <v>0</v>
      </c>
      <c r="D3739" s="204" t="s">
        <v>2916</v>
      </c>
    </row>
    <row r="3740" spans="1:4" ht="15" x14ac:dyDescent="0.2">
      <c r="A3740" s="234">
        <v>9782747084123</v>
      </c>
      <c r="B3740" s="200" t="s">
        <v>568</v>
      </c>
      <c r="C3740" s="203">
        <v>760</v>
      </c>
      <c r="D3740" s="204" t="s">
        <v>570</v>
      </c>
    </row>
    <row r="3741" spans="1:4" ht="15" x14ac:dyDescent="0.2">
      <c r="A3741" s="234">
        <v>9782747084062</v>
      </c>
      <c r="B3741" s="200" t="s">
        <v>568</v>
      </c>
      <c r="C3741" s="203">
        <v>0</v>
      </c>
      <c r="D3741" s="204" t="s">
        <v>2915</v>
      </c>
    </row>
    <row r="3742" spans="1:4" ht="15" x14ac:dyDescent="0.2">
      <c r="A3742" s="234">
        <v>9782747094924</v>
      </c>
      <c r="B3742" s="200" t="s">
        <v>568</v>
      </c>
      <c r="C3742" s="203">
        <v>0</v>
      </c>
      <c r="D3742" s="204" t="s">
        <v>2916</v>
      </c>
    </row>
    <row r="3743" spans="1:4" ht="15" x14ac:dyDescent="0.2">
      <c r="A3743" s="234">
        <v>9782747076296</v>
      </c>
      <c r="B3743" s="200" t="s">
        <v>568</v>
      </c>
      <c r="C3743" s="203">
        <v>0</v>
      </c>
      <c r="D3743" s="204" t="s">
        <v>2916</v>
      </c>
    </row>
    <row r="3744" spans="1:4" ht="15" x14ac:dyDescent="0.2">
      <c r="A3744" s="234">
        <v>9782747073103</v>
      </c>
      <c r="B3744" s="200" t="s">
        <v>568</v>
      </c>
      <c r="C3744" s="203">
        <v>893</v>
      </c>
      <c r="D3744" s="204" t="s">
        <v>570</v>
      </c>
    </row>
    <row r="3745" spans="1:4" ht="15" x14ac:dyDescent="0.2">
      <c r="A3745" s="234">
        <v>9782747076265</v>
      </c>
      <c r="B3745" s="200" t="s">
        <v>568</v>
      </c>
      <c r="C3745" s="203">
        <v>0</v>
      </c>
      <c r="D3745" s="204" t="s">
        <v>2916</v>
      </c>
    </row>
    <row r="3746" spans="1:4" ht="15" x14ac:dyDescent="0.2">
      <c r="A3746" s="234">
        <v>9782747076319</v>
      </c>
      <c r="B3746" s="200" t="s">
        <v>568</v>
      </c>
      <c r="C3746" s="203">
        <v>0</v>
      </c>
      <c r="D3746" s="204" t="s">
        <v>2916</v>
      </c>
    </row>
    <row r="3747" spans="1:4" ht="15" x14ac:dyDescent="0.2">
      <c r="A3747" s="234">
        <v>9782747076418</v>
      </c>
      <c r="B3747" s="200" t="s">
        <v>568</v>
      </c>
      <c r="C3747" s="203">
        <v>3692</v>
      </c>
      <c r="D3747" s="204" t="s">
        <v>571</v>
      </c>
    </row>
    <row r="3748" spans="1:4" ht="15" x14ac:dyDescent="0.2">
      <c r="A3748" s="234">
        <v>9782747076401</v>
      </c>
      <c r="B3748" s="200" t="s">
        <v>568</v>
      </c>
      <c r="C3748" s="203">
        <v>4314</v>
      </c>
      <c r="D3748" s="204" t="s">
        <v>571</v>
      </c>
    </row>
    <row r="3749" spans="1:4" ht="15" x14ac:dyDescent="0.2">
      <c r="A3749" s="234">
        <v>9782747076395</v>
      </c>
      <c r="B3749" s="200" t="s">
        <v>568</v>
      </c>
      <c r="C3749" s="203">
        <v>4191</v>
      </c>
      <c r="D3749" s="204" t="s">
        <v>571</v>
      </c>
    </row>
    <row r="3750" spans="1:4" ht="15" x14ac:dyDescent="0.2">
      <c r="A3750" s="234">
        <v>9782747076388</v>
      </c>
      <c r="B3750" s="200" t="s">
        <v>568</v>
      </c>
      <c r="C3750" s="203">
        <v>6707</v>
      </c>
      <c r="D3750" s="204" t="s">
        <v>571</v>
      </c>
    </row>
    <row r="3751" spans="1:4" ht="15" x14ac:dyDescent="0.2">
      <c r="A3751" s="234">
        <v>9782747076371</v>
      </c>
      <c r="B3751" s="200" t="s">
        <v>568</v>
      </c>
      <c r="C3751" s="203">
        <v>4286</v>
      </c>
      <c r="D3751" s="204" t="s">
        <v>571</v>
      </c>
    </row>
    <row r="3752" spans="1:4" ht="15" x14ac:dyDescent="0.2">
      <c r="A3752" s="234">
        <v>9782747076364</v>
      </c>
      <c r="B3752" s="200" t="s">
        <v>568</v>
      </c>
      <c r="C3752" s="203">
        <v>4443</v>
      </c>
      <c r="D3752" s="204" t="s">
        <v>571</v>
      </c>
    </row>
    <row r="3753" spans="1:4" ht="15" x14ac:dyDescent="0.2">
      <c r="A3753" s="234">
        <v>9782747076357</v>
      </c>
      <c r="B3753" s="200" t="s">
        <v>568</v>
      </c>
      <c r="C3753" s="203">
        <v>3026</v>
      </c>
      <c r="D3753" s="204" t="s">
        <v>571</v>
      </c>
    </row>
    <row r="3754" spans="1:4" ht="15" x14ac:dyDescent="0.2">
      <c r="A3754" s="234">
        <v>9782747076340</v>
      </c>
      <c r="B3754" s="200" t="s">
        <v>568</v>
      </c>
      <c r="C3754" s="203">
        <v>15309</v>
      </c>
      <c r="D3754" s="204" t="s">
        <v>573</v>
      </c>
    </row>
    <row r="3755" spans="1:4" ht="15" x14ac:dyDescent="0.2">
      <c r="A3755" s="234">
        <v>9782747076579</v>
      </c>
      <c r="B3755" s="200" t="s">
        <v>568</v>
      </c>
      <c r="C3755" s="203">
        <v>2090</v>
      </c>
      <c r="D3755" s="204" t="s">
        <v>571</v>
      </c>
    </row>
    <row r="3756" spans="1:4" ht="15" x14ac:dyDescent="0.2">
      <c r="A3756" s="234">
        <v>9782747076562</v>
      </c>
      <c r="B3756" s="200" t="s">
        <v>568</v>
      </c>
      <c r="C3756" s="203">
        <v>1867</v>
      </c>
      <c r="D3756" s="204" t="s">
        <v>571</v>
      </c>
    </row>
    <row r="3757" spans="1:4" ht="15" x14ac:dyDescent="0.2">
      <c r="A3757" s="234">
        <v>9782747076555</v>
      </c>
      <c r="B3757" s="200" t="s">
        <v>568</v>
      </c>
      <c r="C3757" s="203">
        <v>5139</v>
      </c>
      <c r="D3757" s="204" t="s">
        <v>571</v>
      </c>
    </row>
    <row r="3758" spans="1:4" ht="15" x14ac:dyDescent="0.2">
      <c r="A3758" s="234">
        <v>9782747076548</v>
      </c>
      <c r="B3758" s="200" t="s">
        <v>568</v>
      </c>
      <c r="C3758" s="203">
        <v>2277</v>
      </c>
      <c r="D3758" s="204" t="s">
        <v>571</v>
      </c>
    </row>
    <row r="3759" spans="1:4" ht="15" x14ac:dyDescent="0.2">
      <c r="A3759" s="234">
        <v>9782747076531</v>
      </c>
      <c r="B3759" s="200" t="s">
        <v>568</v>
      </c>
      <c r="C3759" s="203">
        <v>2075</v>
      </c>
      <c r="D3759" s="204" t="s">
        <v>571</v>
      </c>
    </row>
    <row r="3760" spans="1:4" ht="15" x14ac:dyDescent="0.2">
      <c r="A3760" s="234">
        <v>9782747076524</v>
      </c>
      <c r="B3760" s="200" t="s">
        <v>568</v>
      </c>
      <c r="C3760" s="203">
        <v>844</v>
      </c>
      <c r="D3760" s="204" t="s">
        <v>570</v>
      </c>
    </row>
    <row r="3761" spans="1:4" ht="15" x14ac:dyDescent="0.2">
      <c r="A3761" s="234">
        <v>9782747076517</v>
      </c>
      <c r="B3761" s="200" t="s">
        <v>568</v>
      </c>
      <c r="C3761" s="203">
        <v>1108</v>
      </c>
      <c r="D3761" s="204" t="s">
        <v>571</v>
      </c>
    </row>
    <row r="3762" spans="1:4" ht="15" x14ac:dyDescent="0.2">
      <c r="A3762" s="234">
        <v>9782747076500</v>
      </c>
      <c r="B3762" s="200" t="s">
        <v>568</v>
      </c>
      <c r="C3762" s="203">
        <v>842</v>
      </c>
      <c r="D3762" s="204" t="s">
        <v>570</v>
      </c>
    </row>
    <row r="3763" spans="1:4" ht="15" x14ac:dyDescent="0.2">
      <c r="A3763" s="234">
        <v>9782747076494</v>
      </c>
      <c r="B3763" s="200" t="s">
        <v>568</v>
      </c>
      <c r="C3763" s="203">
        <v>1920</v>
      </c>
      <c r="D3763" s="204" t="s">
        <v>571</v>
      </c>
    </row>
    <row r="3764" spans="1:4" ht="15" x14ac:dyDescent="0.2">
      <c r="A3764" s="234">
        <v>9782747076487</v>
      </c>
      <c r="B3764" s="200" t="s">
        <v>568</v>
      </c>
      <c r="C3764" s="203">
        <v>1315</v>
      </c>
      <c r="D3764" s="204" t="s">
        <v>571</v>
      </c>
    </row>
    <row r="3765" spans="1:4" ht="15" x14ac:dyDescent="0.2">
      <c r="A3765" s="234">
        <v>9782747076470</v>
      </c>
      <c r="B3765" s="200" t="s">
        <v>568</v>
      </c>
      <c r="C3765" s="203">
        <v>625</v>
      </c>
      <c r="D3765" s="204" t="s">
        <v>570</v>
      </c>
    </row>
    <row r="3766" spans="1:4" ht="15" x14ac:dyDescent="0.2">
      <c r="A3766" s="234">
        <v>9782747076463</v>
      </c>
      <c r="B3766" s="200" t="s">
        <v>568</v>
      </c>
      <c r="C3766" s="203">
        <v>1385</v>
      </c>
      <c r="D3766" s="204" t="s">
        <v>571</v>
      </c>
    </row>
    <row r="3767" spans="1:4" ht="15" x14ac:dyDescent="0.2">
      <c r="A3767" s="234">
        <v>9782747076456</v>
      </c>
      <c r="B3767" s="200" t="s">
        <v>568</v>
      </c>
      <c r="C3767" s="203">
        <v>425</v>
      </c>
      <c r="D3767" s="204" t="s">
        <v>570</v>
      </c>
    </row>
    <row r="3768" spans="1:4" ht="15" x14ac:dyDescent="0.2">
      <c r="A3768" s="234">
        <v>9782747076449</v>
      </c>
      <c r="B3768" s="200" t="s">
        <v>568</v>
      </c>
      <c r="C3768" s="203">
        <v>1899</v>
      </c>
      <c r="D3768" s="204" t="s">
        <v>571</v>
      </c>
    </row>
    <row r="3769" spans="1:4" ht="15" x14ac:dyDescent="0.2">
      <c r="A3769" s="234">
        <v>9782747076432</v>
      </c>
      <c r="B3769" s="200" t="s">
        <v>568</v>
      </c>
      <c r="C3769" s="203">
        <v>4299</v>
      </c>
      <c r="D3769" s="204" t="s">
        <v>571</v>
      </c>
    </row>
    <row r="3770" spans="1:4" ht="15" x14ac:dyDescent="0.2">
      <c r="A3770" s="234">
        <v>9782747076425</v>
      </c>
      <c r="B3770" s="200" t="s">
        <v>568</v>
      </c>
      <c r="C3770" s="203">
        <v>4436</v>
      </c>
      <c r="D3770" s="204" t="s">
        <v>571</v>
      </c>
    </row>
    <row r="3771" spans="1:4" ht="15" x14ac:dyDescent="0.2">
      <c r="A3771" s="234">
        <v>9782747076272</v>
      </c>
      <c r="B3771" s="200" t="s">
        <v>568</v>
      </c>
      <c r="C3771" s="203">
        <v>0</v>
      </c>
      <c r="D3771" s="204" t="s">
        <v>2916</v>
      </c>
    </row>
    <row r="3772" spans="1:4" ht="15" x14ac:dyDescent="0.2">
      <c r="A3772" s="234">
        <v>9782747076838</v>
      </c>
      <c r="B3772" s="200" t="s">
        <v>568</v>
      </c>
      <c r="C3772" s="203">
        <v>0</v>
      </c>
      <c r="D3772" s="204" t="s">
        <v>2915</v>
      </c>
    </row>
    <row r="3773" spans="1:4" ht="15" x14ac:dyDescent="0.2">
      <c r="A3773" s="234">
        <v>9782747076821</v>
      </c>
      <c r="B3773" s="200" t="s">
        <v>568</v>
      </c>
      <c r="C3773" s="203">
        <v>84</v>
      </c>
      <c r="D3773" s="204" t="s">
        <v>569</v>
      </c>
    </row>
    <row r="3774" spans="1:4" ht="15" x14ac:dyDescent="0.2">
      <c r="A3774" s="234">
        <v>9782747076814</v>
      </c>
      <c r="B3774" s="200" t="s">
        <v>568</v>
      </c>
      <c r="C3774" s="203">
        <v>0</v>
      </c>
      <c r="D3774" s="204" t="s">
        <v>2916</v>
      </c>
    </row>
    <row r="3775" spans="1:4" ht="15" x14ac:dyDescent="0.2">
      <c r="A3775" s="234">
        <v>9782747076722</v>
      </c>
      <c r="B3775" s="200" t="s">
        <v>568</v>
      </c>
      <c r="C3775" s="203">
        <v>0</v>
      </c>
      <c r="D3775" s="204" t="s">
        <v>2916</v>
      </c>
    </row>
    <row r="3776" spans="1:4" ht="15" x14ac:dyDescent="0.2">
      <c r="A3776" s="234">
        <v>9782747076715</v>
      </c>
      <c r="B3776" s="200" t="s">
        <v>568</v>
      </c>
      <c r="C3776" s="203">
        <v>0</v>
      </c>
      <c r="D3776" s="204" t="s">
        <v>2916</v>
      </c>
    </row>
    <row r="3777" spans="1:4" ht="15" x14ac:dyDescent="0.2">
      <c r="A3777" s="234">
        <v>9782747076708</v>
      </c>
      <c r="B3777" s="200" t="s">
        <v>568</v>
      </c>
      <c r="C3777" s="203">
        <v>0</v>
      </c>
      <c r="D3777" s="204" t="s">
        <v>2916</v>
      </c>
    </row>
    <row r="3778" spans="1:4" ht="15" x14ac:dyDescent="0.2">
      <c r="A3778" s="234">
        <v>9782747076692</v>
      </c>
      <c r="B3778" s="200" t="s">
        <v>568</v>
      </c>
      <c r="C3778" s="203">
        <v>21</v>
      </c>
      <c r="D3778" s="204" t="s">
        <v>569</v>
      </c>
    </row>
    <row r="3779" spans="1:4" ht="15" x14ac:dyDescent="0.2">
      <c r="A3779" s="234">
        <v>9782747076685</v>
      </c>
      <c r="B3779" s="200" t="s">
        <v>568</v>
      </c>
      <c r="C3779" s="203">
        <v>0</v>
      </c>
      <c r="D3779" s="204" t="s">
        <v>2916</v>
      </c>
    </row>
    <row r="3780" spans="1:4" ht="15" x14ac:dyDescent="0.2">
      <c r="A3780" s="234">
        <v>9782747076678</v>
      </c>
      <c r="B3780" s="200" t="s">
        <v>568</v>
      </c>
      <c r="C3780" s="203">
        <v>7098</v>
      </c>
      <c r="D3780" s="204" t="s">
        <v>571</v>
      </c>
    </row>
    <row r="3781" spans="1:4" ht="15" x14ac:dyDescent="0.2">
      <c r="A3781" s="234">
        <v>9782747076661</v>
      </c>
      <c r="B3781" s="200" t="s">
        <v>568</v>
      </c>
      <c r="C3781" s="203">
        <v>2961</v>
      </c>
      <c r="D3781" s="204" t="s">
        <v>571</v>
      </c>
    </row>
    <row r="3782" spans="1:4" ht="15" x14ac:dyDescent="0.2">
      <c r="A3782" s="234">
        <v>9782747076654</v>
      </c>
      <c r="B3782" s="200" t="s">
        <v>568</v>
      </c>
      <c r="C3782" s="203">
        <v>987</v>
      </c>
      <c r="D3782" s="204" t="s">
        <v>570</v>
      </c>
    </row>
    <row r="3783" spans="1:4" ht="15" x14ac:dyDescent="0.2">
      <c r="A3783" s="234">
        <v>9782747076647</v>
      </c>
      <c r="B3783" s="200" t="s">
        <v>568</v>
      </c>
      <c r="C3783" s="203">
        <v>774</v>
      </c>
      <c r="D3783" s="204" t="s">
        <v>570</v>
      </c>
    </row>
    <row r="3784" spans="1:4" ht="15" x14ac:dyDescent="0.2">
      <c r="A3784" s="234">
        <v>9782747076630</v>
      </c>
      <c r="B3784" s="200" t="s">
        <v>568</v>
      </c>
      <c r="C3784" s="203">
        <v>1942</v>
      </c>
      <c r="D3784" s="204" t="s">
        <v>571</v>
      </c>
    </row>
    <row r="3785" spans="1:4" ht="15" x14ac:dyDescent="0.2">
      <c r="A3785" s="234">
        <v>9782747076623</v>
      </c>
      <c r="B3785" s="200" t="s">
        <v>568</v>
      </c>
      <c r="C3785" s="203">
        <v>4933</v>
      </c>
      <c r="D3785" s="204" t="s">
        <v>571</v>
      </c>
    </row>
    <row r="3786" spans="1:4" ht="15" x14ac:dyDescent="0.2">
      <c r="A3786" s="234">
        <v>9782747076616</v>
      </c>
      <c r="B3786" s="200" t="s">
        <v>568</v>
      </c>
      <c r="C3786" s="203">
        <v>302</v>
      </c>
      <c r="D3786" s="204" t="s">
        <v>570</v>
      </c>
    </row>
    <row r="3787" spans="1:4" ht="15" x14ac:dyDescent="0.2">
      <c r="A3787" s="234">
        <v>9782747076609</v>
      </c>
      <c r="B3787" s="200" t="s">
        <v>568</v>
      </c>
      <c r="C3787" s="203">
        <v>1922</v>
      </c>
      <c r="D3787" s="204" t="s">
        <v>571</v>
      </c>
    </row>
    <row r="3788" spans="1:4" ht="15" x14ac:dyDescent="0.2">
      <c r="A3788" s="234">
        <v>9782747076593</v>
      </c>
      <c r="B3788" s="200" t="s">
        <v>568</v>
      </c>
      <c r="C3788" s="203">
        <v>360</v>
      </c>
      <c r="D3788" s="204" t="s">
        <v>570</v>
      </c>
    </row>
    <row r="3789" spans="1:4" ht="15" x14ac:dyDescent="0.2">
      <c r="A3789" s="234">
        <v>9782747076586</v>
      </c>
      <c r="B3789" s="200" t="s">
        <v>568</v>
      </c>
      <c r="C3789" s="203">
        <v>1961</v>
      </c>
      <c r="D3789" s="204" t="s">
        <v>571</v>
      </c>
    </row>
    <row r="3790" spans="1:4" ht="15" x14ac:dyDescent="0.2">
      <c r="A3790" s="234">
        <v>9791036352768</v>
      </c>
      <c r="B3790" s="200" t="s">
        <v>568</v>
      </c>
      <c r="C3790" s="203">
        <v>1493</v>
      </c>
      <c r="D3790" s="204" t="s">
        <v>571</v>
      </c>
    </row>
    <row r="3791" spans="1:4" ht="15" x14ac:dyDescent="0.2">
      <c r="A3791" s="234">
        <v>9791036352782</v>
      </c>
      <c r="B3791" s="200" t="s">
        <v>568</v>
      </c>
      <c r="C3791" s="203">
        <v>3507</v>
      </c>
      <c r="D3791" s="204" t="s">
        <v>571</v>
      </c>
    </row>
    <row r="3792" spans="1:4" ht="15" x14ac:dyDescent="0.2">
      <c r="A3792" s="234">
        <v>9791036352775</v>
      </c>
      <c r="B3792" s="200" t="s">
        <v>568</v>
      </c>
      <c r="C3792" s="203">
        <v>1928</v>
      </c>
      <c r="D3792" s="204" t="s">
        <v>571</v>
      </c>
    </row>
    <row r="3793" spans="1:4" ht="15" x14ac:dyDescent="0.2">
      <c r="A3793" s="234">
        <v>9791036352799</v>
      </c>
      <c r="B3793" s="200" t="s">
        <v>568</v>
      </c>
      <c r="C3793" s="203">
        <v>2613</v>
      </c>
      <c r="D3793" s="204" t="s">
        <v>571</v>
      </c>
    </row>
    <row r="3794" spans="1:4" ht="15" x14ac:dyDescent="0.2">
      <c r="A3794" s="234">
        <v>9791036352805</v>
      </c>
      <c r="B3794" s="200" t="s">
        <v>568</v>
      </c>
      <c r="C3794" s="203">
        <v>2826</v>
      </c>
      <c r="D3794" s="204" t="s">
        <v>571</v>
      </c>
    </row>
    <row r="3795" spans="1:4" ht="15" x14ac:dyDescent="0.2">
      <c r="A3795" s="234">
        <v>9782227490062</v>
      </c>
      <c r="B3795" s="200" t="s">
        <v>568</v>
      </c>
      <c r="C3795" s="203">
        <v>0</v>
      </c>
      <c r="D3795" s="204" t="s">
        <v>2916</v>
      </c>
    </row>
    <row r="3796" spans="1:4" ht="15" x14ac:dyDescent="0.2">
      <c r="A3796" s="234">
        <v>9782227490055</v>
      </c>
      <c r="B3796" s="200" t="s">
        <v>568</v>
      </c>
      <c r="C3796" s="203">
        <v>302</v>
      </c>
      <c r="D3796" s="204" t="s">
        <v>570</v>
      </c>
    </row>
    <row r="3797" spans="1:4" ht="15" x14ac:dyDescent="0.2">
      <c r="A3797" s="234">
        <v>9782227490048</v>
      </c>
      <c r="B3797" s="200" t="s">
        <v>568</v>
      </c>
      <c r="C3797" s="203">
        <v>0</v>
      </c>
      <c r="D3797" s="204" t="s">
        <v>2916</v>
      </c>
    </row>
    <row r="3798" spans="1:4" ht="15" x14ac:dyDescent="0.2">
      <c r="A3798" s="234">
        <v>9782747076890</v>
      </c>
      <c r="B3798" s="200" t="s">
        <v>568</v>
      </c>
      <c r="C3798" s="203">
        <v>991</v>
      </c>
      <c r="D3798" s="204" t="s">
        <v>570</v>
      </c>
    </row>
    <row r="3799" spans="1:4" ht="15" x14ac:dyDescent="0.2">
      <c r="A3799" s="234">
        <v>9782747076876</v>
      </c>
      <c r="B3799" s="200" t="s">
        <v>568</v>
      </c>
      <c r="C3799" s="203">
        <v>0</v>
      </c>
      <c r="D3799" s="204" t="s">
        <v>2916</v>
      </c>
    </row>
    <row r="3800" spans="1:4" ht="15" x14ac:dyDescent="0.2">
      <c r="A3800" s="234">
        <v>9782747076869</v>
      </c>
      <c r="B3800" s="200" t="s">
        <v>568</v>
      </c>
      <c r="C3800" s="203">
        <v>1960</v>
      </c>
      <c r="D3800" s="204" t="s">
        <v>571</v>
      </c>
    </row>
    <row r="3801" spans="1:4" ht="15" x14ac:dyDescent="0.2">
      <c r="A3801" s="234">
        <v>9791036337635</v>
      </c>
      <c r="B3801" s="200" t="s">
        <v>568</v>
      </c>
      <c r="C3801" s="203">
        <v>1154</v>
      </c>
      <c r="D3801" s="204" t="s">
        <v>571</v>
      </c>
    </row>
    <row r="3802" spans="1:4" ht="15" x14ac:dyDescent="0.2">
      <c r="A3802" s="234">
        <v>9791036337659</v>
      </c>
      <c r="B3802" s="200" t="s">
        <v>568</v>
      </c>
      <c r="C3802" s="203">
        <v>2240</v>
      </c>
      <c r="D3802" s="204" t="s">
        <v>571</v>
      </c>
    </row>
    <row r="3803" spans="1:4" ht="15" x14ac:dyDescent="0.2">
      <c r="A3803" s="234">
        <v>9791036337666</v>
      </c>
      <c r="B3803" s="200" t="s">
        <v>568</v>
      </c>
      <c r="C3803" s="203">
        <v>1784</v>
      </c>
      <c r="D3803" s="204" t="s">
        <v>571</v>
      </c>
    </row>
    <row r="3804" spans="1:4" ht="15" x14ac:dyDescent="0.2">
      <c r="A3804" s="234">
        <v>9782227500938</v>
      </c>
      <c r="B3804" s="200" t="s">
        <v>568</v>
      </c>
      <c r="C3804" s="203">
        <v>0</v>
      </c>
      <c r="D3804" s="204" t="s">
        <v>2917</v>
      </c>
    </row>
    <row r="3805" spans="1:4" ht="15" x14ac:dyDescent="0.2">
      <c r="A3805" s="234">
        <v>9791036337673</v>
      </c>
      <c r="B3805" s="200" t="s">
        <v>568</v>
      </c>
      <c r="C3805" s="203">
        <v>1442</v>
      </c>
      <c r="D3805" s="204" t="s">
        <v>571</v>
      </c>
    </row>
    <row r="3806" spans="1:4" ht="15" x14ac:dyDescent="0.2">
      <c r="A3806" s="234">
        <v>9791036337680</v>
      </c>
      <c r="B3806" s="200" t="s">
        <v>568</v>
      </c>
      <c r="C3806" s="203">
        <v>2081</v>
      </c>
      <c r="D3806" s="204" t="s">
        <v>571</v>
      </c>
    </row>
    <row r="3807" spans="1:4" ht="15" x14ac:dyDescent="0.2">
      <c r="A3807" s="234">
        <v>9791036337697</v>
      </c>
      <c r="B3807" s="200" t="s">
        <v>568</v>
      </c>
      <c r="C3807" s="203">
        <v>2294</v>
      </c>
      <c r="D3807" s="204" t="s">
        <v>571</v>
      </c>
    </row>
    <row r="3808" spans="1:4" ht="15" x14ac:dyDescent="0.2">
      <c r="A3808" s="234">
        <v>9791036337703</v>
      </c>
      <c r="B3808" s="200" t="s">
        <v>568</v>
      </c>
      <c r="C3808" s="203">
        <v>1589</v>
      </c>
      <c r="D3808" s="204" t="s">
        <v>571</v>
      </c>
    </row>
    <row r="3809" spans="1:4" ht="15" x14ac:dyDescent="0.2">
      <c r="A3809" s="234">
        <v>9791036337710</v>
      </c>
      <c r="B3809" s="200" t="s">
        <v>568</v>
      </c>
      <c r="C3809" s="203">
        <v>1467</v>
      </c>
      <c r="D3809" s="204" t="s">
        <v>571</v>
      </c>
    </row>
    <row r="3810" spans="1:4" ht="15" x14ac:dyDescent="0.2">
      <c r="A3810" s="234">
        <v>9791036337727</v>
      </c>
      <c r="B3810" s="200" t="s">
        <v>568</v>
      </c>
      <c r="C3810" s="203">
        <v>3969</v>
      </c>
      <c r="D3810" s="204" t="s">
        <v>571</v>
      </c>
    </row>
    <row r="3811" spans="1:4" ht="15" x14ac:dyDescent="0.2">
      <c r="A3811" s="234">
        <v>9791036337734</v>
      </c>
      <c r="B3811" s="200" t="s">
        <v>568</v>
      </c>
      <c r="C3811" s="203">
        <v>1214</v>
      </c>
      <c r="D3811" s="204" t="s">
        <v>571</v>
      </c>
    </row>
    <row r="3812" spans="1:4" ht="15" x14ac:dyDescent="0.2">
      <c r="A3812" s="234">
        <v>9791027610402</v>
      </c>
      <c r="B3812" s="200" t="s">
        <v>568</v>
      </c>
      <c r="C3812" s="203">
        <v>3417</v>
      </c>
      <c r="D3812" s="204" t="s">
        <v>571</v>
      </c>
    </row>
    <row r="3813" spans="1:4" ht="15" x14ac:dyDescent="0.2">
      <c r="A3813" s="234">
        <v>9791027601691</v>
      </c>
      <c r="B3813" s="200" t="s">
        <v>568</v>
      </c>
      <c r="C3813" s="203">
        <v>77</v>
      </c>
      <c r="D3813" s="204" t="s">
        <v>569</v>
      </c>
    </row>
    <row r="3814" spans="1:4" ht="15" x14ac:dyDescent="0.2">
      <c r="A3814" s="234">
        <v>9791027601752</v>
      </c>
      <c r="B3814" s="200" t="s">
        <v>568</v>
      </c>
      <c r="C3814" s="203">
        <v>104</v>
      </c>
      <c r="D3814" s="204" t="s">
        <v>570</v>
      </c>
    </row>
    <row r="3815" spans="1:4" ht="15" x14ac:dyDescent="0.2">
      <c r="A3815" s="234">
        <v>9791027601745</v>
      </c>
      <c r="B3815" s="200" t="s">
        <v>568</v>
      </c>
      <c r="C3815" s="203">
        <v>129</v>
      </c>
      <c r="D3815" s="204" t="s">
        <v>570</v>
      </c>
    </row>
    <row r="3816" spans="1:4" ht="15" x14ac:dyDescent="0.2">
      <c r="A3816" s="234">
        <v>9791027601837</v>
      </c>
      <c r="B3816" s="200" t="s">
        <v>568</v>
      </c>
      <c r="C3816" s="203">
        <v>0</v>
      </c>
      <c r="D3816" s="204" t="s">
        <v>2917</v>
      </c>
    </row>
    <row r="3817" spans="1:4" ht="15" x14ac:dyDescent="0.2">
      <c r="A3817" s="234">
        <v>9782747055536</v>
      </c>
      <c r="B3817" s="200" t="s">
        <v>568</v>
      </c>
      <c r="C3817" s="203">
        <v>2763</v>
      </c>
      <c r="D3817" s="204" t="s">
        <v>571</v>
      </c>
    </row>
    <row r="3818" spans="1:4" ht="15" x14ac:dyDescent="0.2">
      <c r="A3818" s="234">
        <v>9791027601905</v>
      </c>
      <c r="B3818" s="200" t="s">
        <v>568</v>
      </c>
      <c r="C3818" s="203">
        <v>0</v>
      </c>
      <c r="D3818" s="204" t="s">
        <v>2916</v>
      </c>
    </row>
    <row r="3819" spans="1:4" ht="15" x14ac:dyDescent="0.2">
      <c r="A3819" s="234">
        <v>9791027601073</v>
      </c>
      <c r="B3819" s="200" t="s">
        <v>568</v>
      </c>
      <c r="C3819" s="203">
        <v>86353</v>
      </c>
      <c r="D3819" s="204" t="s">
        <v>573</v>
      </c>
    </row>
    <row r="3820" spans="1:4" ht="15" x14ac:dyDescent="0.2">
      <c r="A3820" s="234">
        <v>9791027601257</v>
      </c>
      <c r="B3820" s="200" t="s">
        <v>568</v>
      </c>
      <c r="C3820" s="203">
        <v>0</v>
      </c>
      <c r="D3820" s="204" t="s">
        <v>2915</v>
      </c>
    </row>
    <row r="3821" spans="1:4" ht="15" x14ac:dyDescent="0.2">
      <c r="A3821" s="234">
        <v>9782747055543</v>
      </c>
      <c r="B3821" s="200" t="s">
        <v>568</v>
      </c>
      <c r="C3821" s="203">
        <v>15083</v>
      </c>
      <c r="D3821" s="204" t="s">
        <v>573</v>
      </c>
    </row>
    <row r="3822" spans="1:4" ht="15" x14ac:dyDescent="0.2">
      <c r="A3822" s="234">
        <v>9782227491595</v>
      </c>
      <c r="B3822" s="200" t="s">
        <v>568</v>
      </c>
      <c r="C3822" s="203">
        <v>89</v>
      </c>
      <c r="D3822" s="204" t="s">
        <v>569</v>
      </c>
    </row>
    <row r="3823" spans="1:4" ht="15" x14ac:dyDescent="0.2">
      <c r="A3823" s="234">
        <v>9782227491601</v>
      </c>
      <c r="B3823" s="200" t="s">
        <v>568</v>
      </c>
      <c r="C3823" s="203">
        <v>0</v>
      </c>
      <c r="D3823" s="204" t="s">
        <v>2916</v>
      </c>
    </row>
    <row r="3824" spans="1:4" ht="15" x14ac:dyDescent="0.2">
      <c r="A3824" s="234">
        <v>9782747084246</v>
      </c>
      <c r="B3824" s="200" t="s">
        <v>568</v>
      </c>
      <c r="C3824" s="203">
        <v>1386</v>
      </c>
      <c r="D3824" s="204" t="s">
        <v>571</v>
      </c>
    </row>
    <row r="3825" spans="1:4" ht="15" x14ac:dyDescent="0.2">
      <c r="A3825" s="234">
        <v>9782747084222</v>
      </c>
      <c r="B3825" s="200" t="s">
        <v>568</v>
      </c>
      <c r="C3825" s="203">
        <v>0</v>
      </c>
      <c r="D3825" s="204" t="s">
        <v>2916</v>
      </c>
    </row>
    <row r="3826" spans="1:4" ht="15" x14ac:dyDescent="0.2">
      <c r="A3826" s="234">
        <v>9782747084215</v>
      </c>
      <c r="B3826" s="200" t="s">
        <v>568</v>
      </c>
      <c r="C3826" s="203">
        <v>0</v>
      </c>
      <c r="D3826" s="204" t="s">
        <v>2916</v>
      </c>
    </row>
    <row r="3827" spans="1:4" ht="15" x14ac:dyDescent="0.2">
      <c r="A3827" s="234">
        <v>9782747084208</v>
      </c>
      <c r="B3827" s="200" t="s">
        <v>568</v>
      </c>
      <c r="C3827" s="203">
        <v>231</v>
      </c>
      <c r="D3827" s="204" t="s">
        <v>570</v>
      </c>
    </row>
    <row r="3828" spans="1:4" ht="15" x14ac:dyDescent="0.2">
      <c r="A3828" s="234">
        <v>9782747084192</v>
      </c>
      <c r="B3828" s="200" t="s">
        <v>568</v>
      </c>
      <c r="C3828" s="203">
        <v>0</v>
      </c>
      <c r="D3828" s="204" t="s">
        <v>2915</v>
      </c>
    </row>
    <row r="3829" spans="1:4" ht="15" x14ac:dyDescent="0.2">
      <c r="A3829" s="234">
        <v>9782747084185</v>
      </c>
      <c r="B3829" s="200" t="s">
        <v>568</v>
      </c>
      <c r="C3829" s="203">
        <v>218</v>
      </c>
      <c r="D3829" s="204" t="s">
        <v>570</v>
      </c>
    </row>
    <row r="3830" spans="1:4" ht="15" x14ac:dyDescent="0.2">
      <c r="A3830" s="234">
        <v>9791036319686</v>
      </c>
      <c r="B3830" s="200" t="s">
        <v>568</v>
      </c>
      <c r="C3830" s="203">
        <v>665</v>
      </c>
      <c r="D3830" s="204" t="s">
        <v>570</v>
      </c>
    </row>
    <row r="3831" spans="1:4" ht="15" x14ac:dyDescent="0.2">
      <c r="A3831" s="234">
        <v>9782747055529</v>
      </c>
      <c r="B3831" s="200" t="s">
        <v>568</v>
      </c>
      <c r="C3831" s="203">
        <v>144</v>
      </c>
      <c r="D3831" s="204" t="s">
        <v>570</v>
      </c>
    </row>
    <row r="3832" spans="1:4" ht="15" x14ac:dyDescent="0.2">
      <c r="A3832" s="234">
        <v>9782747094931</v>
      </c>
      <c r="B3832" s="200" t="s">
        <v>568</v>
      </c>
      <c r="C3832" s="203">
        <v>1448</v>
      </c>
      <c r="D3832" s="204" t="s">
        <v>571</v>
      </c>
    </row>
    <row r="3833" spans="1:4" ht="15" x14ac:dyDescent="0.2">
      <c r="A3833" s="234">
        <v>9791036337642</v>
      </c>
      <c r="B3833" s="200" t="s">
        <v>568</v>
      </c>
      <c r="C3833" s="203">
        <v>3745</v>
      </c>
      <c r="D3833" s="204" t="s">
        <v>571</v>
      </c>
    </row>
    <row r="3834" spans="1:4" ht="15" x14ac:dyDescent="0.2">
      <c r="A3834" s="234">
        <v>9782227502215</v>
      </c>
      <c r="B3834" s="200" t="s">
        <v>568</v>
      </c>
      <c r="C3834" s="203">
        <v>0</v>
      </c>
      <c r="D3834" s="204" t="s">
        <v>2917</v>
      </c>
    </row>
    <row r="3835" spans="1:4" ht="15" x14ac:dyDescent="0.2">
      <c r="A3835" s="234">
        <v>9791036338014</v>
      </c>
      <c r="B3835" s="200" t="s">
        <v>568</v>
      </c>
      <c r="C3835" s="203">
        <v>3027</v>
      </c>
      <c r="D3835" s="204" t="s">
        <v>571</v>
      </c>
    </row>
    <row r="3836" spans="1:4" ht="15" x14ac:dyDescent="0.2">
      <c r="A3836" s="234">
        <v>9791036371011</v>
      </c>
      <c r="B3836" s="200" t="s">
        <v>568</v>
      </c>
      <c r="C3836" s="203">
        <v>0</v>
      </c>
      <c r="D3836" s="204" t="s">
        <v>2917</v>
      </c>
    </row>
    <row r="3837" spans="1:4" ht="15" x14ac:dyDescent="0.2">
      <c r="A3837" s="234">
        <v>9791036371158</v>
      </c>
      <c r="B3837" s="200" t="s">
        <v>568</v>
      </c>
      <c r="C3837" s="203">
        <v>0</v>
      </c>
      <c r="D3837" s="204" t="s">
        <v>2917</v>
      </c>
    </row>
    <row r="3838" spans="1:4" ht="15" x14ac:dyDescent="0.2">
      <c r="A3838" s="234">
        <v>9791036371165</v>
      </c>
      <c r="B3838" s="200" t="s">
        <v>568</v>
      </c>
      <c r="C3838" s="203">
        <v>0</v>
      </c>
      <c r="D3838" s="204" t="s">
        <v>2917</v>
      </c>
    </row>
    <row r="3839" spans="1:4" ht="15" x14ac:dyDescent="0.2">
      <c r="A3839" s="234">
        <v>9791036371172</v>
      </c>
      <c r="B3839" s="200" t="s">
        <v>568</v>
      </c>
      <c r="C3839" s="203">
        <v>0</v>
      </c>
      <c r="D3839" s="204" t="s">
        <v>2917</v>
      </c>
    </row>
    <row r="3840" spans="1:4" ht="15" x14ac:dyDescent="0.2">
      <c r="A3840" s="234">
        <v>9782747055512</v>
      </c>
      <c r="B3840" s="200" t="s">
        <v>568</v>
      </c>
      <c r="C3840" s="203">
        <v>366</v>
      </c>
      <c r="D3840" s="204" t="s">
        <v>570</v>
      </c>
    </row>
    <row r="3841" spans="1:4" ht="15" x14ac:dyDescent="0.2">
      <c r="A3841" s="234">
        <v>9791027601363</v>
      </c>
      <c r="B3841" s="200" t="s">
        <v>568</v>
      </c>
      <c r="C3841" s="203">
        <v>820</v>
      </c>
      <c r="D3841" s="204" t="s">
        <v>570</v>
      </c>
    </row>
    <row r="3842" spans="1:4" ht="15" x14ac:dyDescent="0.2">
      <c r="A3842" s="234">
        <v>9782408033071</v>
      </c>
      <c r="B3842" s="200" t="s">
        <v>568</v>
      </c>
      <c r="C3842" s="203">
        <v>0</v>
      </c>
      <c r="D3842" s="204" t="s">
        <v>2916</v>
      </c>
    </row>
    <row r="3843" spans="1:4" ht="15" x14ac:dyDescent="0.2">
      <c r="A3843" s="234">
        <v>9791036338021</v>
      </c>
      <c r="B3843" s="200" t="s">
        <v>568</v>
      </c>
      <c r="C3843" s="203">
        <v>508</v>
      </c>
      <c r="D3843" s="204" t="s">
        <v>570</v>
      </c>
    </row>
    <row r="3844" spans="1:4" ht="15" x14ac:dyDescent="0.2">
      <c r="A3844" s="234">
        <v>9791036338038</v>
      </c>
      <c r="B3844" s="200" t="s">
        <v>568</v>
      </c>
      <c r="C3844" s="203">
        <v>733</v>
      </c>
      <c r="D3844" s="204" t="s">
        <v>570</v>
      </c>
    </row>
    <row r="3845" spans="1:4" ht="15" x14ac:dyDescent="0.2">
      <c r="A3845" s="234">
        <v>9791036338052</v>
      </c>
      <c r="B3845" s="200" t="s">
        <v>568</v>
      </c>
      <c r="C3845" s="203">
        <v>0</v>
      </c>
      <c r="D3845" s="204" t="s">
        <v>2916</v>
      </c>
    </row>
    <row r="3846" spans="1:4" ht="15" x14ac:dyDescent="0.2">
      <c r="A3846" s="234">
        <v>9782747052986</v>
      </c>
      <c r="B3846" s="200" t="s">
        <v>568</v>
      </c>
      <c r="C3846" s="203">
        <v>778</v>
      </c>
      <c r="D3846" s="204" t="s">
        <v>570</v>
      </c>
    </row>
    <row r="3847" spans="1:4" ht="15" x14ac:dyDescent="0.2">
      <c r="A3847" s="234">
        <v>9782747063364</v>
      </c>
      <c r="B3847" s="200" t="s">
        <v>568</v>
      </c>
      <c r="C3847" s="203">
        <v>0</v>
      </c>
      <c r="D3847" s="204" t="s">
        <v>2916</v>
      </c>
    </row>
    <row r="3848" spans="1:4" ht="15" x14ac:dyDescent="0.2">
      <c r="A3848" s="234">
        <v>9782747061810</v>
      </c>
      <c r="B3848" s="200" t="s">
        <v>568</v>
      </c>
      <c r="C3848" s="203">
        <v>1000</v>
      </c>
      <c r="D3848" s="204" t="s">
        <v>571</v>
      </c>
    </row>
    <row r="3849" spans="1:4" ht="15" x14ac:dyDescent="0.2">
      <c r="A3849" s="234">
        <v>9782747051217</v>
      </c>
      <c r="B3849" s="200" t="s">
        <v>568</v>
      </c>
      <c r="C3849" s="203">
        <v>1012</v>
      </c>
      <c r="D3849" s="204" t="s">
        <v>571</v>
      </c>
    </row>
    <row r="3850" spans="1:4" ht="15" x14ac:dyDescent="0.2">
      <c r="A3850" s="234">
        <v>9782747047715</v>
      </c>
      <c r="B3850" s="200" t="s">
        <v>568</v>
      </c>
      <c r="C3850" s="203">
        <v>0</v>
      </c>
      <c r="D3850" s="204" t="s">
        <v>2916</v>
      </c>
    </row>
    <row r="3851" spans="1:4" ht="15" x14ac:dyDescent="0.2">
      <c r="A3851" s="234">
        <v>9782747051538</v>
      </c>
      <c r="B3851" s="200" t="s">
        <v>568</v>
      </c>
      <c r="C3851" s="203">
        <v>263</v>
      </c>
      <c r="D3851" s="204" t="s">
        <v>570</v>
      </c>
    </row>
    <row r="3852" spans="1:4" ht="15" x14ac:dyDescent="0.2">
      <c r="A3852" s="234">
        <v>9782747047104</v>
      </c>
      <c r="B3852" s="200" t="s">
        <v>568</v>
      </c>
      <c r="C3852" s="203">
        <v>0</v>
      </c>
      <c r="D3852" s="204" t="s">
        <v>2915</v>
      </c>
    </row>
    <row r="3853" spans="1:4" ht="15" x14ac:dyDescent="0.2">
      <c r="A3853" s="234">
        <v>9782747062534</v>
      </c>
      <c r="B3853" s="200" t="s">
        <v>568</v>
      </c>
      <c r="C3853" s="203">
        <v>0</v>
      </c>
      <c r="D3853" s="204" t="s">
        <v>2915</v>
      </c>
    </row>
    <row r="3854" spans="1:4" ht="15" x14ac:dyDescent="0.2">
      <c r="A3854" s="234">
        <v>9782747090698</v>
      </c>
      <c r="B3854" s="200" t="s">
        <v>568</v>
      </c>
      <c r="C3854" s="203">
        <v>135</v>
      </c>
      <c r="D3854" s="204" t="s">
        <v>570</v>
      </c>
    </row>
    <row r="3855" spans="1:4" ht="15" x14ac:dyDescent="0.2">
      <c r="A3855" s="234">
        <v>9782747055499</v>
      </c>
      <c r="B3855" s="200" t="s">
        <v>568</v>
      </c>
      <c r="C3855" s="203">
        <v>0</v>
      </c>
      <c r="D3855" s="204" t="s">
        <v>2916</v>
      </c>
    </row>
    <row r="3856" spans="1:4" ht="15" x14ac:dyDescent="0.2">
      <c r="A3856" s="234">
        <v>9782227500921</v>
      </c>
      <c r="B3856" s="200" t="s">
        <v>568</v>
      </c>
      <c r="C3856" s="203">
        <v>0</v>
      </c>
      <c r="D3856" s="204" t="s">
        <v>2917</v>
      </c>
    </row>
    <row r="3857" spans="1:4" ht="15" x14ac:dyDescent="0.2">
      <c r="A3857" s="234">
        <v>9782747088374</v>
      </c>
      <c r="B3857" s="200" t="s">
        <v>568</v>
      </c>
      <c r="C3857" s="203">
        <v>1570</v>
      </c>
      <c r="D3857" s="204" t="s">
        <v>571</v>
      </c>
    </row>
    <row r="3858" spans="1:4" ht="15" x14ac:dyDescent="0.2">
      <c r="A3858" s="234">
        <v>9791036353116</v>
      </c>
      <c r="B3858" s="200" t="s">
        <v>568</v>
      </c>
      <c r="C3858" s="203">
        <v>2876</v>
      </c>
      <c r="D3858" s="204" t="s">
        <v>571</v>
      </c>
    </row>
    <row r="3859" spans="1:4" ht="15" x14ac:dyDescent="0.2">
      <c r="A3859" s="234">
        <v>9791036353123</v>
      </c>
      <c r="B3859" s="200" t="s">
        <v>568</v>
      </c>
      <c r="C3859" s="203">
        <v>1241</v>
      </c>
      <c r="D3859" s="204" t="s">
        <v>571</v>
      </c>
    </row>
    <row r="3860" spans="1:4" ht="15" x14ac:dyDescent="0.2">
      <c r="A3860" s="234">
        <v>9791036353130</v>
      </c>
      <c r="B3860" s="200" t="s">
        <v>568</v>
      </c>
      <c r="C3860" s="203">
        <v>615</v>
      </c>
      <c r="D3860" s="204" t="s">
        <v>570</v>
      </c>
    </row>
    <row r="3861" spans="1:4" ht="15" x14ac:dyDescent="0.2">
      <c r="A3861" s="234">
        <v>9791036353147</v>
      </c>
      <c r="B3861" s="200" t="s">
        <v>568</v>
      </c>
      <c r="C3861" s="203">
        <v>0</v>
      </c>
      <c r="D3861" s="204" t="s">
        <v>2917</v>
      </c>
    </row>
    <row r="3862" spans="1:4" ht="15" x14ac:dyDescent="0.2">
      <c r="A3862" s="234">
        <v>9791036353154</v>
      </c>
      <c r="B3862" s="200" t="s">
        <v>568</v>
      </c>
      <c r="C3862" s="203">
        <v>3040</v>
      </c>
      <c r="D3862" s="204" t="s">
        <v>571</v>
      </c>
    </row>
    <row r="3863" spans="1:4" ht="15" x14ac:dyDescent="0.2">
      <c r="A3863" s="234">
        <v>9782747064484</v>
      </c>
      <c r="B3863" s="200" t="s">
        <v>568</v>
      </c>
      <c r="C3863" s="203">
        <v>0</v>
      </c>
      <c r="D3863" s="204" t="s">
        <v>2916</v>
      </c>
    </row>
    <row r="3864" spans="1:4" ht="15" x14ac:dyDescent="0.2">
      <c r="A3864" s="234">
        <v>9782747064613</v>
      </c>
      <c r="B3864" s="200" t="s">
        <v>568</v>
      </c>
      <c r="C3864" s="203">
        <v>0</v>
      </c>
      <c r="D3864" s="204" t="s">
        <v>2916</v>
      </c>
    </row>
    <row r="3865" spans="1:4" ht="15" x14ac:dyDescent="0.2">
      <c r="A3865" s="234">
        <v>9782747064583</v>
      </c>
      <c r="B3865" s="200" t="s">
        <v>568</v>
      </c>
      <c r="C3865" s="203">
        <v>2008</v>
      </c>
      <c r="D3865" s="204" t="s">
        <v>571</v>
      </c>
    </row>
    <row r="3866" spans="1:4" ht="15" x14ac:dyDescent="0.2">
      <c r="A3866" s="234">
        <v>9782747064576</v>
      </c>
      <c r="B3866" s="200" t="s">
        <v>568</v>
      </c>
      <c r="C3866" s="203">
        <v>1761</v>
      </c>
      <c r="D3866" s="204" t="s">
        <v>571</v>
      </c>
    </row>
    <row r="3867" spans="1:4" ht="15" x14ac:dyDescent="0.2">
      <c r="A3867" s="234">
        <v>9782747064569</v>
      </c>
      <c r="B3867" s="200" t="s">
        <v>568</v>
      </c>
      <c r="C3867" s="203">
        <v>0</v>
      </c>
      <c r="D3867" s="204" t="s">
        <v>2916</v>
      </c>
    </row>
    <row r="3868" spans="1:4" ht="15" x14ac:dyDescent="0.2">
      <c r="A3868" s="234">
        <v>9782747064552</v>
      </c>
      <c r="B3868" s="200" t="s">
        <v>568</v>
      </c>
      <c r="C3868" s="203">
        <v>0</v>
      </c>
      <c r="D3868" s="204" t="s">
        <v>2916</v>
      </c>
    </row>
    <row r="3869" spans="1:4" ht="15" x14ac:dyDescent="0.2">
      <c r="A3869" s="234">
        <v>9782747064538</v>
      </c>
      <c r="B3869" s="200" t="s">
        <v>568</v>
      </c>
      <c r="C3869" s="203">
        <v>0</v>
      </c>
      <c r="D3869" s="204" t="s">
        <v>2916</v>
      </c>
    </row>
    <row r="3870" spans="1:4" ht="15" x14ac:dyDescent="0.2">
      <c r="A3870" s="234">
        <v>9782747064521</v>
      </c>
      <c r="B3870" s="200" t="s">
        <v>568</v>
      </c>
      <c r="C3870" s="203">
        <v>0</v>
      </c>
      <c r="D3870" s="204" t="s">
        <v>2915</v>
      </c>
    </row>
    <row r="3871" spans="1:4" ht="15" x14ac:dyDescent="0.2">
      <c r="A3871" s="234">
        <v>9782747088381</v>
      </c>
      <c r="B3871" s="200" t="s">
        <v>568</v>
      </c>
      <c r="C3871" s="203">
        <v>473</v>
      </c>
      <c r="D3871" s="204" t="s">
        <v>570</v>
      </c>
    </row>
    <row r="3872" spans="1:4" ht="15" x14ac:dyDescent="0.2">
      <c r="A3872" s="234">
        <v>9782747057097</v>
      </c>
      <c r="B3872" s="200" t="s">
        <v>568</v>
      </c>
      <c r="C3872" s="203">
        <v>0</v>
      </c>
      <c r="D3872" s="204" t="s">
        <v>2916</v>
      </c>
    </row>
    <row r="3873" spans="1:4" ht="15" x14ac:dyDescent="0.2">
      <c r="A3873" s="234">
        <v>9782227490086</v>
      </c>
      <c r="B3873" s="200" t="s">
        <v>568</v>
      </c>
      <c r="C3873" s="203">
        <v>34</v>
      </c>
      <c r="D3873" s="204" t="s">
        <v>569</v>
      </c>
    </row>
    <row r="3874" spans="1:4" ht="15" x14ac:dyDescent="0.2">
      <c r="A3874" s="234">
        <v>9782227498600</v>
      </c>
      <c r="B3874" s="200" t="s">
        <v>568</v>
      </c>
      <c r="C3874" s="203">
        <v>0</v>
      </c>
      <c r="D3874" s="204" t="s">
        <v>2916</v>
      </c>
    </row>
    <row r="3875" spans="1:4" ht="15" x14ac:dyDescent="0.2">
      <c r="A3875" s="234">
        <v>9791036338076</v>
      </c>
      <c r="B3875" s="200" t="s">
        <v>568</v>
      </c>
      <c r="C3875" s="203">
        <v>9761</v>
      </c>
      <c r="D3875" s="204" t="s">
        <v>571</v>
      </c>
    </row>
    <row r="3876" spans="1:4" ht="15" x14ac:dyDescent="0.2">
      <c r="A3876" s="234">
        <v>9782747088336</v>
      </c>
      <c r="B3876" s="200" t="s">
        <v>568</v>
      </c>
      <c r="C3876" s="203">
        <v>1175</v>
      </c>
      <c r="D3876" s="204" t="s">
        <v>571</v>
      </c>
    </row>
    <row r="3877" spans="1:4" ht="15" x14ac:dyDescent="0.2">
      <c r="A3877" s="234">
        <v>9782747088343</v>
      </c>
      <c r="B3877" s="200" t="s">
        <v>568</v>
      </c>
      <c r="C3877" s="203">
        <v>1197</v>
      </c>
      <c r="D3877" s="204" t="s">
        <v>571</v>
      </c>
    </row>
    <row r="3878" spans="1:4" ht="15" x14ac:dyDescent="0.2">
      <c r="A3878" s="234">
        <v>9782747088350</v>
      </c>
      <c r="B3878" s="200" t="s">
        <v>568</v>
      </c>
      <c r="C3878" s="203">
        <v>1090</v>
      </c>
      <c r="D3878" s="204" t="s">
        <v>571</v>
      </c>
    </row>
    <row r="3879" spans="1:4" ht="15" x14ac:dyDescent="0.2">
      <c r="A3879" s="234">
        <v>9782747088367</v>
      </c>
      <c r="B3879" s="200" t="s">
        <v>568</v>
      </c>
      <c r="C3879" s="203">
        <v>1402</v>
      </c>
      <c r="D3879" s="204" t="s">
        <v>571</v>
      </c>
    </row>
    <row r="3880" spans="1:4" ht="15" x14ac:dyDescent="0.2">
      <c r="A3880" s="234">
        <v>9791036323683</v>
      </c>
      <c r="B3880" s="200" t="s">
        <v>568</v>
      </c>
      <c r="C3880" s="203">
        <v>0</v>
      </c>
      <c r="D3880" s="204" t="s">
        <v>2915</v>
      </c>
    </row>
    <row r="3881" spans="1:4" ht="15" x14ac:dyDescent="0.2">
      <c r="A3881" s="234">
        <v>9791036324246</v>
      </c>
      <c r="B3881" s="200" t="s">
        <v>568</v>
      </c>
      <c r="C3881" s="203">
        <v>0</v>
      </c>
      <c r="D3881" s="204" t="s">
        <v>2916</v>
      </c>
    </row>
    <row r="3882" spans="1:4" ht="15" x14ac:dyDescent="0.2">
      <c r="A3882" s="234">
        <v>9791036324253</v>
      </c>
      <c r="B3882" s="200" t="s">
        <v>568</v>
      </c>
      <c r="C3882" s="203">
        <v>3631</v>
      </c>
      <c r="D3882" s="204" t="s">
        <v>571</v>
      </c>
    </row>
    <row r="3883" spans="1:4" ht="15" x14ac:dyDescent="0.2">
      <c r="A3883" s="234">
        <v>9791036324260</v>
      </c>
      <c r="B3883" s="200" t="s">
        <v>568</v>
      </c>
      <c r="C3883" s="203">
        <v>0</v>
      </c>
      <c r="D3883" s="204" t="s">
        <v>2916</v>
      </c>
    </row>
    <row r="3884" spans="1:4" ht="15" x14ac:dyDescent="0.2">
      <c r="A3884" s="234">
        <v>9791036324277</v>
      </c>
      <c r="B3884" s="200" t="s">
        <v>568</v>
      </c>
      <c r="C3884" s="203">
        <v>1004</v>
      </c>
      <c r="D3884" s="204" t="s">
        <v>571</v>
      </c>
    </row>
    <row r="3885" spans="1:4" ht="15" x14ac:dyDescent="0.2">
      <c r="A3885" s="234">
        <v>9791036324314</v>
      </c>
      <c r="B3885" s="200" t="s">
        <v>568</v>
      </c>
      <c r="C3885" s="203">
        <v>1170</v>
      </c>
      <c r="D3885" s="204" t="s">
        <v>571</v>
      </c>
    </row>
    <row r="3886" spans="1:4" ht="15" x14ac:dyDescent="0.2">
      <c r="A3886" s="234">
        <v>9791036324321</v>
      </c>
      <c r="B3886" s="200" t="s">
        <v>568</v>
      </c>
      <c r="C3886" s="203">
        <v>0</v>
      </c>
      <c r="D3886" s="204" t="s">
        <v>2917</v>
      </c>
    </row>
    <row r="3887" spans="1:4" ht="15" x14ac:dyDescent="0.2">
      <c r="A3887" s="234">
        <v>9791036324345</v>
      </c>
      <c r="B3887" s="200" t="s">
        <v>568</v>
      </c>
      <c r="C3887" s="203">
        <v>0</v>
      </c>
      <c r="D3887" s="204" t="s">
        <v>2915</v>
      </c>
    </row>
    <row r="3888" spans="1:4" ht="15" x14ac:dyDescent="0.2">
      <c r="A3888" s="234">
        <v>9791027612086</v>
      </c>
      <c r="B3888" s="200" t="s">
        <v>568</v>
      </c>
      <c r="C3888" s="203">
        <v>6013</v>
      </c>
      <c r="D3888" s="204" t="s">
        <v>571</v>
      </c>
    </row>
    <row r="3889" spans="1:4" ht="15" x14ac:dyDescent="0.2">
      <c r="A3889" s="234">
        <v>9782227490093</v>
      </c>
      <c r="B3889" s="200" t="s">
        <v>568</v>
      </c>
      <c r="C3889" s="203">
        <v>15</v>
      </c>
      <c r="D3889" s="204" t="s">
        <v>569</v>
      </c>
    </row>
    <row r="3890" spans="1:4" ht="15" x14ac:dyDescent="0.2">
      <c r="A3890" s="234">
        <v>9782227490109</v>
      </c>
      <c r="B3890" s="200" t="s">
        <v>568</v>
      </c>
      <c r="C3890" s="203">
        <v>135</v>
      </c>
      <c r="D3890" s="204" t="s">
        <v>570</v>
      </c>
    </row>
    <row r="3891" spans="1:4" ht="15" x14ac:dyDescent="0.2">
      <c r="A3891" s="234">
        <v>9791036353178</v>
      </c>
      <c r="B3891" s="200" t="s">
        <v>568</v>
      </c>
      <c r="C3891" s="203">
        <v>1630</v>
      </c>
      <c r="D3891" s="204" t="s">
        <v>571</v>
      </c>
    </row>
    <row r="3892" spans="1:4" ht="15" x14ac:dyDescent="0.2">
      <c r="A3892" s="234">
        <v>9782857336402</v>
      </c>
      <c r="B3892" s="200" t="s">
        <v>568</v>
      </c>
      <c r="C3892" s="203">
        <v>0</v>
      </c>
      <c r="D3892" s="204" t="s">
        <v>2917</v>
      </c>
    </row>
    <row r="3893" spans="1:4" ht="15" x14ac:dyDescent="0.2">
      <c r="A3893" s="234">
        <v>9782227502222</v>
      </c>
      <c r="B3893" s="200" t="s">
        <v>568</v>
      </c>
      <c r="C3893" s="203">
        <v>0</v>
      </c>
      <c r="D3893" s="204" t="s">
        <v>2917</v>
      </c>
    </row>
    <row r="3894" spans="1:4" ht="15" x14ac:dyDescent="0.2">
      <c r="A3894" s="234">
        <v>9782227502246</v>
      </c>
      <c r="B3894" s="200" t="s">
        <v>568</v>
      </c>
      <c r="C3894" s="203">
        <v>0</v>
      </c>
      <c r="D3894" s="204" t="s">
        <v>2917</v>
      </c>
    </row>
    <row r="3895" spans="1:4" ht="15" x14ac:dyDescent="0.2">
      <c r="A3895" s="234">
        <v>9782857336396</v>
      </c>
      <c r="B3895" s="200" t="s">
        <v>568</v>
      </c>
      <c r="C3895" s="203">
        <v>0</v>
      </c>
      <c r="D3895" s="204" t="s">
        <v>2917</v>
      </c>
    </row>
    <row r="3896" spans="1:4" ht="15" x14ac:dyDescent="0.2">
      <c r="A3896" s="234">
        <v>9782227502239</v>
      </c>
      <c r="B3896" s="200" t="s">
        <v>568</v>
      </c>
      <c r="C3896" s="203">
        <v>0</v>
      </c>
      <c r="D3896" s="204" t="s">
        <v>2917</v>
      </c>
    </row>
    <row r="3897" spans="1:4" ht="15" x14ac:dyDescent="0.2">
      <c r="A3897" s="234">
        <v>9782857336389</v>
      </c>
      <c r="B3897" s="200" t="s">
        <v>568</v>
      </c>
      <c r="C3897" s="203">
        <v>0</v>
      </c>
      <c r="D3897" s="204" t="s">
        <v>2917</v>
      </c>
    </row>
    <row r="3898" spans="1:4" ht="15" x14ac:dyDescent="0.2">
      <c r="A3898" s="234">
        <v>9791036371837</v>
      </c>
      <c r="B3898" s="200" t="s">
        <v>568</v>
      </c>
      <c r="C3898" s="203">
        <v>0</v>
      </c>
      <c r="D3898" s="204" t="s">
        <v>2917</v>
      </c>
    </row>
    <row r="3899" spans="1:4" ht="15" x14ac:dyDescent="0.2">
      <c r="A3899" s="234">
        <v>9791036371844</v>
      </c>
      <c r="B3899" s="200" t="s">
        <v>568</v>
      </c>
      <c r="C3899" s="203">
        <v>0</v>
      </c>
      <c r="D3899" s="204" t="s">
        <v>2917</v>
      </c>
    </row>
    <row r="3900" spans="1:4" ht="15" x14ac:dyDescent="0.2">
      <c r="A3900" s="234">
        <v>9791036371851</v>
      </c>
      <c r="B3900" s="200" t="s">
        <v>568</v>
      </c>
      <c r="C3900" s="203">
        <v>0</v>
      </c>
      <c r="D3900" s="204" t="s">
        <v>2917</v>
      </c>
    </row>
    <row r="3901" spans="1:4" ht="15" x14ac:dyDescent="0.2">
      <c r="A3901" s="234">
        <v>9791036371868</v>
      </c>
      <c r="B3901" s="200" t="s">
        <v>568</v>
      </c>
      <c r="C3901" s="203">
        <v>0</v>
      </c>
      <c r="D3901" s="204" t="s">
        <v>2917</v>
      </c>
    </row>
    <row r="3902" spans="1:4" ht="15" x14ac:dyDescent="0.2">
      <c r="A3902" s="234">
        <v>9791036371813</v>
      </c>
      <c r="B3902" s="200" t="s">
        <v>568</v>
      </c>
      <c r="C3902" s="203">
        <v>0</v>
      </c>
      <c r="D3902" s="204" t="s">
        <v>2917</v>
      </c>
    </row>
    <row r="3903" spans="1:4" ht="15" x14ac:dyDescent="0.2">
      <c r="A3903" s="234">
        <v>9791036371820</v>
      </c>
      <c r="B3903" s="200" t="s">
        <v>568</v>
      </c>
      <c r="C3903" s="203">
        <v>0</v>
      </c>
      <c r="D3903" s="204" t="s">
        <v>2917</v>
      </c>
    </row>
    <row r="3904" spans="1:4" ht="15" x14ac:dyDescent="0.2">
      <c r="A3904" s="234">
        <v>9791036371875</v>
      </c>
      <c r="B3904" s="200" t="s">
        <v>568</v>
      </c>
      <c r="C3904" s="203">
        <v>0</v>
      </c>
      <c r="D3904" s="204" t="s">
        <v>2917</v>
      </c>
    </row>
    <row r="3905" spans="1:4" ht="15" x14ac:dyDescent="0.2">
      <c r="A3905" s="234">
        <v>9791036338083</v>
      </c>
      <c r="B3905" s="200" t="s">
        <v>568</v>
      </c>
      <c r="C3905" s="203">
        <v>133</v>
      </c>
      <c r="D3905" s="204" t="s">
        <v>570</v>
      </c>
    </row>
    <row r="3906" spans="1:4" ht="15" x14ac:dyDescent="0.2">
      <c r="A3906" s="234">
        <v>9791036338090</v>
      </c>
      <c r="B3906" s="200" t="s">
        <v>568</v>
      </c>
      <c r="C3906" s="203">
        <v>1946</v>
      </c>
      <c r="D3906" s="204" t="s">
        <v>571</v>
      </c>
    </row>
    <row r="3907" spans="1:4" ht="15" x14ac:dyDescent="0.2">
      <c r="A3907" s="234">
        <v>9791036338106</v>
      </c>
      <c r="B3907" s="200" t="s">
        <v>568</v>
      </c>
      <c r="C3907" s="203">
        <v>2489</v>
      </c>
      <c r="D3907" s="204" t="s">
        <v>571</v>
      </c>
    </row>
    <row r="3908" spans="1:4" ht="15" x14ac:dyDescent="0.2">
      <c r="A3908" s="234">
        <v>9791036338113</v>
      </c>
      <c r="B3908" s="200" t="s">
        <v>568</v>
      </c>
      <c r="C3908" s="203">
        <v>1401</v>
      </c>
      <c r="D3908" s="204" t="s">
        <v>571</v>
      </c>
    </row>
    <row r="3909" spans="1:4" ht="15" x14ac:dyDescent="0.2">
      <c r="A3909" s="234">
        <v>9791036338120</v>
      </c>
      <c r="B3909" s="200" t="s">
        <v>568</v>
      </c>
      <c r="C3909" s="203">
        <v>2768</v>
      </c>
      <c r="D3909" s="204" t="s">
        <v>571</v>
      </c>
    </row>
    <row r="3910" spans="1:4" ht="15" x14ac:dyDescent="0.2">
      <c r="A3910" s="234">
        <v>9791036338144</v>
      </c>
      <c r="B3910" s="200" t="s">
        <v>568</v>
      </c>
      <c r="C3910" s="203">
        <v>862</v>
      </c>
      <c r="D3910" s="204" t="s">
        <v>570</v>
      </c>
    </row>
    <row r="3911" spans="1:4" ht="15" x14ac:dyDescent="0.2">
      <c r="A3911" s="234">
        <v>9791036338151</v>
      </c>
      <c r="B3911" s="200" t="s">
        <v>568</v>
      </c>
      <c r="C3911" s="203">
        <v>3271</v>
      </c>
      <c r="D3911" s="204" t="s">
        <v>571</v>
      </c>
    </row>
    <row r="3912" spans="1:4" ht="15" x14ac:dyDescent="0.2">
      <c r="A3912" s="234">
        <v>9791036305665</v>
      </c>
      <c r="B3912" s="200" t="s">
        <v>568</v>
      </c>
      <c r="C3912" s="203">
        <v>203</v>
      </c>
      <c r="D3912" s="204" t="s">
        <v>570</v>
      </c>
    </row>
    <row r="3913" spans="1:4" ht="15" x14ac:dyDescent="0.2">
      <c r="A3913" s="234">
        <v>9791027606436</v>
      </c>
      <c r="B3913" s="200" t="s">
        <v>568</v>
      </c>
      <c r="C3913" s="203">
        <v>0</v>
      </c>
      <c r="D3913" s="204" t="s">
        <v>2916</v>
      </c>
    </row>
    <row r="3914" spans="1:4" ht="15" x14ac:dyDescent="0.2">
      <c r="A3914" s="234">
        <v>9791027606443</v>
      </c>
      <c r="B3914" s="200" t="s">
        <v>568</v>
      </c>
      <c r="C3914" s="203">
        <v>209</v>
      </c>
      <c r="D3914" s="204" t="s">
        <v>570</v>
      </c>
    </row>
    <row r="3915" spans="1:4" ht="15" x14ac:dyDescent="0.2">
      <c r="A3915" s="234">
        <v>9791036338489</v>
      </c>
      <c r="B3915" s="200" t="s">
        <v>568</v>
      </c>
      <c r="C3915" s="203">
        <v>1381</v>
      </c>
      <c r="D3915" s="204" t="s">
        <v>571</v>
      </c>
    </row>
    <row r="3916" spans="1:4" ht="15" x14ac:dyDescent="0.2">
      <c r="A3916" s="234">
        <v>9791036338496</v>
      </c>
      <c r="B3916" s="200" t="s">
        <v>568</v>
      </c>
      <c r="C3916" s="203">
        <v>859</v>
      </c>
      <c r="D3916" s="204" t="s">
        <v>570</v>
      </c>
    </row>
    <row r="3917" spans="1:4" ht="15" x14ac:dyDescent="0.2">
      <c r="A3917" s="234">
        <v>9782408033262</v>
      </c>
      <c r="B3917" s="200" t="s">
        <v>568</v>
      </c>
      <c r="C3917" s="203">
        <v>1084</v>
      </c>
      <c r="D3917" s="204" t="s">
        <v>571</v>
      </c>
    </row>
    <row r="3918" spans="1:4" ht="15" x14ac:dyDescent="0.2">
      <c r="A3918" s="234">
        <v>9782747088497</v>
      </c>
      <c r="B3918" s="200" t="s">
        <v>568</v>
      </c>
      <c r="C3918" s="203">
        <v>5111</v>
      </c>
      <c r="D3918" s="204" t="s">
        <v>571</v>
      </c>
    </row>
    <row r="3919" spans="1:4" ht="15" x14ac:dyDescent="0.2">
      <c r="A3919" s="234">
        <v>9791036303883</v>
      </c>
      <c r="B3919" s="200" t="s">
        <v>568</v>
      </c>
      <c r="C3919" s="203">
        <v>1777</v>
      </c>
      <c r="D3919" s="204" t="s">
        <v>571</v>
      </c>
    </row>
    <row r="3920" spans="1:4" ht="15" x14ac:dyDescent="0.2">
      <c r="A3920" s="234">
        <v>9782747051439</v>
      </c>
      <c r="B3920" s="200" t="s">
        <v>568</v>
      </c>
      <c r="C3920" s="203">
        <v>1441</v>
      </c>
      <c r="D3920" s="204" t="s">
        <v>2919</v>
      </c>
    </row>
    <row r="3921" spans="1:4" ht="15" x14ac:dyDescent="0.2">
      <c r="A3921" s="234">
        <v>9782747064736</v>
      </c>
      <c r="B3921" s="200" t="s">
        <v>568</v>
      </c>
      <c r="C3921" s="203">
        <v>0</v>
      </c>
      <c r="D3921" s="204" t="s">
        <v>2915</v>
      </c>
    </row>
    <row r="3922" spans="1:4" ht="15" x14ac:dyDescent="0.2">
      <c r="A3922" s="234">
        <v>9782227487147</v>
      </c>
      <c r="B3922" s="200" t="s">
        <v>568</v>
      </c>
      <c r="C3922" s="203">
        <v>0</v>
      </c>
      <c r="D3922" s="204" t="s">
        <v>2916</v>
      </c>
    </row>
    <row r="3923" spans="1:4" ht="15" x14ac:dyDescent="0.2">
      <c r="A3923" s="234">
        <v>9782227488731</v>
      </c>
      <c r="B3923" s="200" t="s">
        <v>568</v>
      </c>
      <c r="C3923" s="203">
        <v>0</v>
      </c>
      <c r="D3923" s="204" t="s">
        <v>2916</v>
      </c>
    </row>
    <row r="3924" spans="1:4" ht="15" x14ac:dyDescent="0.2">
      <c r="A3924" s="234">
        <v>9782747063890</v>
      </c>
      <c r="B3924" s="200" t="s">
        <v>568</v>
      </c>
      <c r="C3924" s="203">
        <v>0</v>
      </c>
      <c r="D3924" s="204" t="s">
        <v>2916</v>
      </c>
    </row>
    <row r="3925" spans="1:4" ht="15" x14ac:dyDescent="0.2">
      <c r="A3925" s="234">
        <v>9782227488700</v>
      </c>
      <c r="B3925" s="200" t="s">
        <v>568</v>
      </c>
      <c r="C3925" s="203">
        <v>39</v>
      </c>
      <c r="D3925" s="204" t="s">
        <v>2920</v>
      </c>
    </row>
    <row r="3926" spans="1:4" ht="15" x14ac:dyDescent="0.2">
      <c r="A3926" s="234">
        <v>9782227488694</v>
      </c>
      <c r="B3926" s="200" t="s">
        <v>568</v>
      </c>
      <c r="C3926" s="203">
        <v>0</v>
      </c>
      <c r="D3926" s="204" t="s">
        <v>2916</v>
      </c>
    </row>
    <row r="3927" spans="1:4" ht="15" x14ac:dyDescent="0.2">
      <c r="A3927" s="234">
        <v>9791036353185</v>
      </c>
      <c r="B3927" s="200" t="s">
        <v>568</v>
      </c>
      <c r="C3927" s="203">
        <v>0</v>
      </c>
      <c r="D3927" s="204" t="s">
        <v>2917</v>
      </c>
    </row>
    <row r="3928" spans="1:4" ht="15" x14ac:dyDescent="0.2">
      <c r="A3928" s="234">
        <v>9791036338656</v>
      </c>
      <c r="B3928" s="200" t="s">
        <v>568</v>
      </c>
      <c r="C3928" s="203">
        <v>791</v>
      </c>
      <c r="D3928" s="204" t="s">
        <v>570</v>
      </c>
    </row>
    <row r="3929" spans="1:4" ht="15" x14ac:dyDescent="0.2">
      <c r="A3929" s="234">
        <v>9791036338663</v>
      </c>
      <c r="B3929" s="200" t="s">
        <v>568</v>
      </c>
      <c r="C3929" s="203">
        <v>0</v>
      </c>
      <c r="D3929" s="204" t="s">
        <v>2916</v>
      </c>
    </row>
    <row r="3930" spans="1:4" ht="15" x14ac:dyDescent="0.2">
      <c r="A3930" s="234">
        <v>9791036338670</v>
      </c>
      <c r="B3930" s="200" t="s">
        <v>568</v>
      </c>
      <c r="C3930" s="203">
        <v>3818</v>
      </c>
      <c r="D3930" s="204" t="s">
        <v>571</v>
      </c>
    </row>
    <row r="3931" spans="1:4" ht="15" x14ac:dyDescent="0.2">
      <c r="A3931" s="234">
        <v>9791036338687</v>
      </c>
      <c r="B3931" s="200" t="s">
        <v>568</v>
      </c>
      <c r="C3931" s="203">
        <v>1487</v>
      </c>
      <c r="D3931" s="204" t="s">
        <v>571</v>
      </c>
    </row>
    <row r="3932" spans="1:4" ht="15" x14ac:dyDescent="0.2">
      <c r="A3932" s="234">
        <v>9791036338694</v>
      </c>
      <c r="B3932" s="200" t="s">
        <v>568</v>
      </c>
      <c r="C3932" s="203">
        <v>0</v>
      </c>
      <c r="D3932" s="204" t="s">
        <v>2917</v>
      </c>
    </row>
    <row r="3933" spans="1:4" ht="15" x14ac:dyDescent="0.2">
      <c r="A3933" s="234">
        <v>9791036338700</v>
      </c>
      <c r="B3933" s="200" t="s">
        <v>568</v>
      </c>
      <c r="C3933" s="203">
        <v>1498</v>
      </c>
      <c r="D3933" s="204" t="s">
        <v>571</v>
      </c>
    </row>
    <row r="3934" spans="1:4" ht="15" x14ac:dyDescent="0.2">
      <c r="A3934" s="234">
        <v>9791036338717</v>
      </c>
      <c r="B3934" s="200" t="s">
        <v>568</v>
      </c>
      <c r="C3934" s="203">
        <v>818</v>
      </c>
      <c r="D3934" s="204" t="s">
        <v>570</v>
      </c>
    </row>
    <row r="3935" spans="1:4" ht="15" x14ac:dyDescent="0.2">
      <c r="A3935" s="234">
        <v>9782227500143</v>
      </c>
      <c r="B3935" s="200" t="s">
        <v>568</v>
      </c>
      <c r="C3935" s="203">
        <v>620</v>
      </c>
      <c r="D3935" s="204" t="s">
        <v>570</v>
      </c>
    </row>
    <row r="3936" spans="1:4" ht="15" x14ac:dyDescent="0.2">
      <c r="A3936" s="234">
        <v>9782227500150</v>
      </c>
      <c r="B3936" s="200" t="s">
        <v>568</v>
      </c>
      <c r="C3936" s="203">
        <v>300</v>
      </c>
      <c r="D3936" s="204" t="s">
        <v>570</v>
      </c>
    </row>
    <row r="3937" spans="1:4" ht="15" x14ac:dyDescent="0.2">
      <c r="A3937" s="234">
        <v>9791027610419</v>
      </c>
      <c r="B3937" s="200" t="s">
        <v>568</v>
      </c>
      <c r="C3937" s="203">
        <v>1486</v>
      </c>
      <c r="D3937" s="204" t="s">
        <v>571</v>
      </c>
    </row>
    <row r="3938" spans="1:4" ht="15" x14ac:dyDescent="0.2">
      <c r="A3938" s="234">
        <v>9791036313271</v>
      </c>
      <c r="B3938" s="200" t="s">
        <v>568</v>
      </c>
      <c r="C3938" s="203">
        <v>0</v>
      </c>
      <c r="D3938" s="204" t="s">
        <v>2916</v>
      </c>
    </row>
    <row r="3939" spans="1:4" ht="15" x14ac:dyDescent="0.2">
      <c r="A3939" s="234">
        <v>9791036313288</v>
      </c>
      <c r="B3939" s="200" t="s">
        <v>568</v>
      </c>
      <c r="C3939" s="203">
        <v>0</v>
      </c>
      <c r="D3939" s="204" t="s">
        <v>2916</v>
      </c>
    </row>
    <row r="3940" spans="1:4" ht="15" x14ac:dyDescent="0.2">
      <c r="A3940" s="234">
        <v>9791027612925</v>
      </c>
      <c r="B3940" s="200" t="s">
        <v>568</v>
      </c>
      <c r="C3940" s="203">
        <v>0</v>
      </c>
      <c r="D3940" s="204" t="s">
        <v>2917</v>
      </c>
    </row>
    <row r="3941" spans="1:4" ht="15" x14ac:dyDescent="0.2">
      <c r="A3941" s="234">
        <v>9791036372018</v>
      </c>
      <c r="B3941" s="200" t="s">
        <v>568</v>
      </c>
      <c r="C3941" s="203">
        <v>3907</v>
      </c>
      <c r="D3941" s="204" t="s">
        <v>571</v>
      </c>
    </row>
    <row r="3942" spans="1:4" ht="15" x14ac:dyDescent="0.2">
      <c r="A3942" s="234">
        <v>9791036372049</v>
      </c>
      <c r="B3942" s="200" t="s">
        <v>568</v>
      </c>
      <c r="C3942" s="203">
        <v>0</v>
      </c>
      <c r="D3942" s="204" t="s">
        <v>2917</v>
      </c>
    </row>
    <row r="3943" spans="1:4" ht="15" x14ac:dyDescent="0.2">
      <c r="A3943" s="234">
        <v>9791036372056</v>
      </c>
      <c r="B3943" s="200" t="s">
        <v>568</v>
      </c>
      <c r="C3943" s="203">
        <v>0</v>
      </c>
      <c r="D3943" s="204" t="s">
        <v>2917</v>
      </c>
    </row>
    <row r="3944" spans="1:4" ht="15" x14ac:dyDescent="0.2">
      <c r="A3944" s="234">
        <v>9791036353345</v>
      </c>
      <c r="B3944" s="200" t="s">
        <v>568</v>
      </c>
      <c r="C3944" s="203">
        <v>1963</v>
      </c>
      <c r="D3944" s="204" t="s">
        <v>571</v>
      </c>
    </row>
    <row r="3945" spans="1:4" ht="15" x14ac:dyDescent="0.2">
      <c r="A3945" s="234">
        <v>9791036353369</v>
      </c>
      <c r="B3945" s="200" t="s">
        <v>568</v>
      </c>
      <c r="C3945" s="203">
        <v>2352</v>
      </c>
      <c r="D3945" s="204" t="s">
        <v>571</v>
      </c>
    </row>
    <row r="3946" spans="1:4" ht="15" x14ac:dyDescent="0.2">
      <c r="A3946" s="234">
        <v>9791036372070</v>
      </c>
      <c r="B3946" s="200" t="s">
        <v>568</v>
      </c>
      <c r="C3946" s="203">
        <v>0</v>
      </c>
      <c r="D3946" s="204" t="s">
        <v>2917</v>
      </c>
    </row>
    <row r="3947" spans="1:4" ht="15" x14ac:dyDescent="0.2">
      <c r="A3947" s="234">
        <v>9791036353376</v>
      </c>
      <c r="B3947" s="200" t="s">
        <v>568</v>
      </c>
      <c r="C3947" s="203">
        <v>0</v>
      </c>
      <c r="D3947" s="204" t="s">
        <v>2917</v>
      </c>
    </row>
    <row r="3948" spans="1:4" ht="15" x14ac:dyDescent="0.2">
      <c r="A3948" s="234">
        <v>9791027611324</v>
      </c>
      <c r="B3948" s="200" t="s">
        <v>568</v>
      </c>
      <c r="C3948" s="203">
        <v>942</v>
      </c>
      <c r="D3948" s="204" t="s">
        <v>570</v>
      </c>
    </row>
    <row r="3949" spans="1:4" ht="15" x14ac:dyDescent="0.2">
      <c r="A3949" s="234">
        <v>9791036353352</v>
      </c>
      <c r="B3949" s="200" t="s">
        <v>568</v>
      </c>
      <c r="C3949" s="203">
        <v>1886</v>
      </c>
      <c r="D3949" s="204" t="s">
        <v>571</v>
      </c>
    </row>
    <row r="3950" spans="1:4" ht="15" x14ac:dyDescent="0.2">
      <c r="A3950" s="234">
        <v>9791036372025</v>
      </c>
      <c r="B3950" s="200" t="s">
        <v>568</v>
      </c>
      <c r="C3950" s="203">
        <v>7550</v>
      </c>
      <c r="D3950" s="204" t="s">
        <v>571</v>
      </c>
    </row>
    <row r="3951" spans="1:4" ht="15" x14ac:dyDescent="0.2">
      <c r="A3951" s="234">
        <v>9791036372063</v>
      </c>
      <c r="B3951" s="200" t="s">
        <v>568</v>
      </c>
      <c r="C3951" s="203">
        <v>0</v>
      </c>
      <c r="D3951" s="204" t="s">
        <v>2917</v>
      </c>
    </row>
    <row r="3952" spans="1:4" ht="15" x14ac:dyDescent="0.2">
      <c r="A3952" s="234">
        <v>9791036372087</v>
      </c>
      <c r="B3952" s="200" t="s">
        <v>568</v>
      </c>
      <c r="C3952" s="203">
        <v>0</v>
      </c>
      <c r="D3952" s="204" t="s">
        <v>2917</v>
      </c>
    </row>
    <row r="3953" spans="1:4" ht="15" x14ac:dyDescent="0.2">
      <c r="A3953" s="234">
        <v>9791036372032</v>
      </c>
      <c r="B3953" s="200" t="s">
        <v>568</v>
      </c>
      <c r="C3953" s="203">
        <v>3786</v>
      </c>
      <c r="D3953" s="204" t="s">
        <v>571</v>
      </c>
    </row>
    <row r="3954" spans="1:4" ht="15" x14ac:dyDescent="0.2">
      <c r="A3954" s="234">
        <v>9782747085588</v>
      </c>
      <c r="B3954" s="200" t="s">
        <v>568</v>
      </c>
      <c r="C3954" s="203">
        <v>496</v>
      </c>
      <c r="D3954" s="204" t="s">
        <v>570</v>
      </c>
    </row>
    <row r="3955" spans="1:4" ht="15" x14ac:dyDescent="0.2">
      <c r="A3955" s="234">
        <v>9782747085564</v>
      </c>
      <c r="B3955" s="200" t="s">
        <v>568</v>
      </c>
      <c r="C3955" s="203">
        <v>765</v>
      </c>
      <c r="D3955" s="204" t="s">
        <v>570</v>
      </c>
    </row>
    <row r="3956" spans="1:4" ht="15" x14ac:dyDescent="0.2">
      <c r="A3956" s="234">
        <v>9782857336419</v>
      </c>
      <c r="B3956" s="200" t="s">
        <v>568</v>
      </c>
      <c r="C3956" s="203">
        <v>0</v>
      </c>
      <c r="D3956" s="204" t="s">
        <v>2917</v>
      </c>
    </row>
    <row r="3957" spans="1:4" ht="15" x14ac:dyDescent="0.2">
      <c r="A3957" s="234">
        <v>9782747085717</v>
      </c>
      <c r="B3957" s="200" t="s">
        <v>568</v>
      </c>
      <c r="C3957" s="203">
        <v>0</v>
      </c>
      <c r="D3957" s="204" t="s">
        <v>2915</v>
      </c>
    </row>
    <row r="3958" spans="1:4" ht="15" x14ac:dyDescent="0.2">
      <c r="A3958" s="234">
        <v>9782747085700</v>
      </c>
      <c r="B3958" s="200" t="s">
        <v>568</v>
      </c>
      <c r="C3958" s="203">
        <v>129</v>
      </c>
      <c r="D3958" s="204" t="s">
        <v>570</v>
      </c>
    </row>
    <row r="3959" spans="1:4" ht="15" x14ac:dyDescent="0.2">
      <c r="A3959" s="234">
        <v>9782857336426</v>
      </c>
      <c r="B3959" s="200" t="s">
        <v>568</v>
      </c>
      <c r="C3959" s="203">
        <v>0</v>
      </c>
      <c r="D3959" s="204" t="s">
        <v>2917</v>
      </c>
    </row>
    <row r="3960" spans="1:4" ht="15" x14ac:dyDescent="0.2">
      <c r="A3960" s="234">
        <v>9782747085625</v>
      </c>
      <c r="B3960" s="200" t="s">
        <v>568</v>
      </c>
      <c r="C3960" s="203">
        <v>377</v>
      </c>
      <c r="D3960" s="204" t="s">
        <v>570</v>
      </c>
    </row>
    <row r="3961" spans="1:4" ht="15" x14ac:dyDescent="0.2">
      <c r="A3961" s="234">
        <v>9782747047548</v>
      </c>
      <c r="B3961" s="200" t="s">
        <v>568</v>
      </c>
      <c r="C3961" s="203">
        <v>0</v>
      </c>
      <c r="D3961" s="204" t="s">
        <v>2916</v>
      </c>
    </row>
    <row r="3962" spans="1:4" ht="15" x14ac:dyDescent="0.2">
      <c r="A3962" s="234">
        <v>9782747044875</v>
      </c>
      <c r="B3962" s="200" t="s">
        <v>568</v>
      </c>
      <c r="C3962" s="203">
        <v>0</v>
      </c>
      <c r="D3962" s="204" t="s">
        <v>2916</v>
      </c>
    </row>
    <row r="3963" spans="1:4" ht="15" x14ac:dyDescent="0.2">
      <c r="A3963" s="234">
        <v>9791036361838</v>
      </c>
      <c r="B3963" s="200" t="s">
        <v>568</v>
      </c>
      <c r="C3963" s="203">
        <v>2275</v>
      </c>
      <c r="D3963" s="204" t="s">
        <v>571</v>
      </c>
    </row>
    <row r="3964" spans="1:4" ht="15" x14ac:dyDescent="0.2">
      <c r="A3964" s="234">
        <v>9791036361845</v>
      </c>
      <c r="B3964" s="200" t="s">
        <v>568</v>
      </c>
      <c r="C3964" s="203">
        <v>3660</v>
      </c>
      <c r="D3964" s="204" t="s">
        <v>571</v>
      </c>
    </row>
    <row r="3965" spans="1:4" ht="15" x14ac:dyDescent="0.2">
      <c r="A3965" s="234">
        <v>9791036361852</v>
      </c>
      <c r="B3965" s="200" t="s">
        <v>568</v>
      </c>
      <c r="C3965" s="203">
        <v>0</v>
      </c>
      <c r="D3965" s="204" t="s">
        <v>2917</v>
      </c>
    </row>
    <row r="3966" spans="1:4" ht="15" x14ac:dyDescent="0.2">
      <c r="A3966" s="234">
        <v>9782747076944</v>
      </c>
      <c r="B3966" s="200" t="s">
        <v>568</v>
      </c>
      <c r="C3966" s="203">
        <v>4958</v>
      </c>
      <c r="D3966" s="204" t="s">
        <v>571</v>
      </c>
    </row>
    <row r="3967" spans="1:4" ht="15" x14ac:dyDescent="0.2">
      <c r="A3967" s="234">
        <v>9782747076951</v>
      </c>
      <c r="B3967" s="200" t="s">
        <v>568</v>
      </c>
      <c r="C3967" s="203">
        <v>1571</v>
      </c>
      <c r="D3967" s="204" t="s">
        <v>571</v>
      </c>
    </row>
    <row r="3968" spans="1:4" ht="15" x14ac:dyDescent="0.2">
      <c r="A3968" s="234">
        <v>9782747076968</v>
      </c>
      <c r="B3968" s="200" t="s">
        <v>568</v>
      </c>
      <c r="C3968" s="203">
        <v>810</v>
      </c>
      <c r="D3968" s="204" t="s">
        <v>570</v>
      </c>
    </row>
    <row r="3969" spans="1:4" ht="15" x14ac:dyDescent="0.2">
      <c r="A3969" s="234">
        <v>9791036305672</v>
      </c>
      <c r="B3969" s="200" t="s">
        <v>568</v>
      </c>
      <c r="C3969" s="203">
        <v>0</v>
      </c>
      <c r="D3969" s="204" t="s">
        <v>2916</v>
      </c>
    </row>
    <row r="3970" spans="1:4" ht="15" x14ac:dyDescent="0.2">
      <c r="A3970" s="234">
        <v>9791036305689</v>
      </c>
      <c r="B3970" s="200" t="s">
        <v>568</v>
      </c>
      <c r="C3970" s="203">
        <v>54</v>
      </c>
      <c r="D3970" s="204" t="s">
        <v>569</v>
      </c>
    </row>
    <row r="3971" spans="1:4" ht="15" x14ac:dyDescent="0.2">
      <c r="A3971" s="234">
        <v>9791036305696</v>
      </c>
      <c r="B3971" s="200" t="s">
        <v>568</v>
      </c>
      <c r="C3971" s="203">
        <v>0</v>
      </c>
      <c r="D3971" s="204" t="s">
        <v>2915</v>
      </c>
    </row>
    <row r="3972" spans="1:4" ht="15" x14ac:dyDescent="0.2">
      <c r="A3972" s="234">
        <v>9791036305702</v>
      </c>
      <c r="B3972" s="200" t="s">
        <v>568</v>
      </c>
      <c r="C3972" s="203">
        <v>0</v>
      </c>
      <c r="D3972" s="204" t="s">
        <v>2916</v>
      </c>
    </row>
    <row r="3973" spans="1:4" ht="15" x14ac:dyDescent="0.2">
      <c r="A3973" s="234">
        <v>9791036305719</v>
      </c>
      <c r="B3973" s="200" t="s">
        <v>568</v>
      </c>
      <c r="C3973" s="203">
        <v>974</v>
      </c>
      <c r="D3973" s="204" t="s">
        <v>570</v>
      </c>
    </row>
    <row r="3974" spans="1:4" ht="15" x14ac:dyDescent="0.2">
      <c r="A3974" s="234">
        <v>9791036305733</v>
      </c>
      <c r="B3974" s="200" t="s">
        <v>568</v>
      </c>
      <c r="C3974" s="203">
        <v>0</v>
      </c>
      <c r="D3974" s="204" t="s">
        <v>2916</v>
      </c>
    </row>
    <row r="3975" spans="1:4" ht="15" x14ac:dyDescent="0.2">
      <c r="A3975" s="234">
        <v>9791027606429</v>
      </c>
      <c r="B3975" s="200" t="s">
        <v>568</v>
      </c>
      <c r="C3975" s="203">
        <v>0</v>
      </c>
      <c r="D3975" s="204" t="s">
        <v>2916</v>
      </c>
    </row>
    <row r="3976" spans="1:4" ht="15" x14ac:dyDescent="0.2">
      <c r="A3976" s="234">
        <v>9791027612932</v>
      </c>
      <c r="B3976" s="200" t="s">
        <v>568</v>
      </c>
      <c r="C3976" s="203">
        <v>0</v>
      </c>
      <c r="D3976" s="204" t="s">
        <v>2917</v>
      </c>
    </row>
    <row r="3977" spans="1:4" ht="15" x14ac:dyDescent="0.2">
      <c r="A3977" s="234">
        <v>9791036372278</v>
      </c>
      <c r="B3977" s="200" t="s">
        <v>568</v>
      </c>
      <c r="C3977" s="203">
        <v>0</v>
      </c>
      <c r="D3977" s="204" t="s">
        <v>2917</v>
      </c>
    </row>
    <row r="3978" spans="1:4" ht="15" x14ac:dyDescent="0.2">
      <c r="A3978" s="234">
        <v>9782227502260</v>
      </c>
      <c r="B3978" s="200" t="s">
        <v>568</v>
      </c>
      <c r="C3978" s="203">
        <v>0</v>
      </c>
      <c r="D3978" s="204" t="s">
        <v>2917</v>
      </c>
    </row>
    <row r="3979" spans="1:4" ht="15" x14ac:dyDescent="0.2">
      <c r="A3979" s="234">
        <v>9791036371950</v>
      </c>
      <c r="B3979" s="200" t="s">
        <v>568</v>
      </c>
      <c r="C3979" s="203">
        <v>0</v>
      </c>
      <c r="D3979" s="204" t="s">
        <v>2917</v>
      </c>
    </row>
    <row r="3980" spans="1:4" ht="15" x14ac:dyDescent="0.2">
      <c r="A3980" s="234">
        <v>9791036372162</v>
      </c>
      <c r="B3980" s="200" t="s">
        <v>568</v>
      </c>
      <c r="C3980" s="203">
        <v>0</v>
      </c>
      <c r="D3980" s="204" t="s">
        <v>2917</v>
      </c>
    </row>
    <row r="3981" spans="1:4" ht="15" x14ac:dyDescent="0.2">
      <c r="A3981" s="234">
        <v>9791036372179</v>
      </c>
      <c r="B3981" s="200" t="s">
        <v>568</v>
      </c>
      <c r="C3981" s="203">
        <v>0</v>
      </c>
      <c r="D3981" s="204" t="s">
        <v>2917</v>
      </c>
    </row>
    <row r="3982" spans="1:4" ht="15" x14ac:dyDescent="0.2">
      <c r="A3982" s="234">
        <v>9791036372186</v>
      </c>
      <c r="B3982" s="200" t="s">
        <v>568</v>
      </c>
      <c r="C3982" s="203">
        <v>0</v>
      </c>
      <c r="D3982" s="204" t="s">
        <v>2917</v>
      </c>
    </row>
    <row r="3983" spans="1:4" ht="15" x14ac:dyDescent="0.2">
      <c r="A3983" s="234">
        <v>9791036372193</v>
      </c>
      <c r="B3983" s="200" t="s">
        <v>568</v>
      </c>
      <c r="C3983" s="203">
        <v>0</v>
      </c>
      <c r="D3983" s="204" t="s">
        <v>2917</v>
      </c>
    </row>
    <row r="3984" spans="1:4" ht="15" x14ac:dyDescent="0.2">
      <c r="A3984" s="234">
        <v>9791036372209</v>
      </c>
      <c r="B3984" s="200" t="s">
        <v>568</v>
      </c>
      <c r="C3984" s="203">
        <v>0</v>
      </c>
      <c r="D3984" s="204" t="s">
        <v>2917</v>
      </c>
    </row>
    <row r="3985" spans="1:4" ht="15" x14ac:dyDescent="0.2">
      <c r="A3985" s="234">
        <v>9791036372223</v>
      </c>
      <c r="B3985" s="200" t="s">
        <v>568</v>
      </c>
      <c r="C3985" s="203">
        <v>0</v>
      </c>
      <c r="D3985" s="204" t="s">
        <v>2917</v>
      </c>
    </row>
    <row r="3986" spans="1:4" ht="15" x14ac:dyDescent="0.2">
      <c r="A3986" s="234">
        <v>9791036372230</v>
      </c>
      <c r="B3986" s="200" t="s">
        <v>568</v>
      </c>
      <c r="C3986" s="203">
        <v>0</v>
      </c>
      <c r="D3986" s="204" t="s">
        <v>2917</v>
      </c>
    </row>
    <row r="3987" spans="1:4" ht="15" x14ac:dyDescent="0.2">
      <c r="A3987" s="234">
        <v>9791036372247</v>
      </c>
      <c r="B3987" s="200" t="s">
        <v>568</v>
      </c>
      <c r="C3987" s="203">
        <v>0</v>
      </c>
      <c r="D3987" s="204" t="s">
        <v>2917</v>
      </c>
    </row>
    <row r="3988" spans="1:4" ht="15" x14ac:dyDescent="0.2">
      <c r="A3988" s="234">
        <v>9791036372254</v>
      </c>
      <c r="B3988" s="200" t="s">
        <v>568</v>
      </c>
      <c r="C3988" s="203">
        <v>0</v>
      </c>
      <c r="D3988" s="204" t="s">
        <v>2917</v>
      </c>
    </row>
    <row r="3989" spans="1:4" ht="15" x14ac:dyDescent="0.2">
      <c r="A3989" s="234">
        <v>9791036372261</v>
      </c>
      <c r="B3989" s="200" t="s">
        <v>568</v>
      </c>
      <c r="C3989" s="203">
        <v>0</v>
      </c>
      <c r="D3989" s="204" t="s">
        <v>2917</v>
      </c>
    </row>
    <row r="3990" spans="1:4" ht="15" x14ac:dyDescent="0.2">
      <c r="A3990" s="234">
        <v>9791027606450</v>
      </c>
      <c r="B3990" s="200" t="s">
        <v>568</v>
      </c>
      <c r="C3990" s="203">
        <v>0</v>
      </c>
      <c r="D3990" s="204" t="s">
        <v>2916</v>
      </c>
    </row>
    <row r="3991" spans="1:4" ht="15" x14ac:dyDescent="0.2">
      <c r="A3991" s="234">
        <v>9791036372216</v>
      </c>
      <c r="B3991" s="200" t="s">
        <v>568</v>
      </c>
      <c r="C3991" s="203">
        <v>0</v>
      </c>
      <c r="D3991" s="204" t="s">
        <v>2917</v>
      </c>
    </row>
    <row r="3992" spans="1:4" ht="15" x14ac:dyDescent="0.2">
      <c r="A3992" s="234">
        <v>9791027601080</v>
      </c>
      <c r="B3992" s="200" t="s">
        <v>568</v>
      </c>
      <c r="C3992" s="203">
        <v>8210</v>
      </c>
      <c r="D3992" s="204" t="s">
        <v>571</v>
      </c>
    </row>
    <row r="3993" spans="1:4" ht="15" x14ac:dyDescent="0.2">
      <c r="A3993" s="234">
        <v>9782227491687</v>
      </c>
      <c r="B3993" s="200" t="s">
        <v>568</v>
      </c>
      <c r="C3993" s="203">
        <v>0</v>
      </c>
      <c r="D3993" s="204" t="s">
        <v>2915</v>
      </c>
    </row>
    <row r="3994" spans="1:4" ht="15" x14ac:dyDescent="0.2">
      <c r="A3994" s="234">
        <v>9782227491670</v>
      </c>
      <c r="B3994" s="200" t="s">
        <v>568</v>
      </c>
      <c r="C3994" s="203">
        <v>0</v>
      </c>
      <c r="D3994" s="204" t="s">
        <v>2917</v>
      </c>
    </row>
    <row r="3995" spans="1:4" ht="15" x14ac:dyDescent="0.2">
      <c r="A3995" s="234">
        <v>9791027600694</v>
      </c>
      <c r="B3995" s="200" t="s">
        <v>568</v>
      </c>
      <c r="C3995" s="203">
        <v>1983</v>
      </c>
      <c r="D3995" s="204" t="s">
        <v>571</v>
      </c>
    </row>
    <row r="3996" spans="1:4" ht="15" x14ac:dyDescent="0.2">
      <c r="A3996" s="234">
        <v>9791027601462</v>
      </c>
      <c r="B3996" s="200" t="s">
        <v>568</v>
      </c>
      <c r="C3996" s="203">
        <v>0</v>
      </c>
      <c r="D3996" s="204" t="s">
        <v>2916</v>
      </c>
    </row>
    <row r="3997" spans="1:4" ht="15" x14ac:dyDescent="0.2">
      <c r="A3997" s="234">
        <v>9782747085793</v>
      </c>
      <c r="B3997" s="200" t="s">
        <v>568</v>
      </c>
      <c r="C3997" s="203">
        <v>1402</v>
      </c>
      <c r="D3997" s="204" t="s">
        <v>571</v>
      </c>
    </row>
    <row r="3998" spans="1:4" ht="15" x14ac:dyDescent="0.2">
      <c r="A3998" s="234">
        <v>9782747085779</v>
      </c>
      <c r="B3998" s="200" t="s">
        <v>568</v>
      </c>
      <c r="C3998" s="203">
        <v>986</v>
      </c>
      <c r="D3998" s="204" t="s">
        <v>570</v>
      </c>
    </row>
    <row r="3999" spans="1:4" ht="15" x14ac:dyDescent="0.2">
      <c r="A3999" s="234">
        <v>9782747085748</v>
      </c>
      <c r="B3999" s="200" t="s">
        <v>568</v>
      </c>
      <c r="C3999" s="203">
        <v>3830</v>
      </c>
      <c r="D3999" s="204" t="s">
        <v>571</v>
      </c>
    </row>
    <row r="4000" spans="1:4" ht="15" x14ac:dyDescent="0.2">
      <c r="A4000" s="234">
        <v>9782747085731</v>
      </c>
      <c r="B4000" s="200" t="s">
        <v>568</v>
      </c>
      <c r="C4000" s="203">
        <v>0</v>
      </c>
      <c r="D4000" s="204" t="s">
        <v>2916</v>
      </c>
    </row>
    <row r="4001" spans="1:4" ht="15" x14ac:dyDescent="0.2">
      <c r="A4001" s="234">
        <v>9782408049010</v>
      </c>
      <c r="B4001" s="200" t="s">
        <v>568</v>
      </c>
      <c r="C4001" s="203">
        <v>0</v>
      </c>
      <c r="D4001" s="204" t="s">
        <v>2915</v>
      </c>
    </row>
    <row r="4002" spans="1:4" ht="15" x14ac:dyDescent="0.2">
      <c r="A4002" s="234">
        <v>9791036361937</v>
      </c>
      <c r="B4002" s="200" t="s">
        <v>568</v>
      </c>
      <c r="C4002" s="203">
        <v>0</v>
      </c>
      <c r="D4002" s="204" t="s">
        <v>2917</v>
      </c>
    </row>
    <row r="4003" spans="1:4" ht="15" x14ac:dyDescent="0.2">
      <c r="A4003" s="234">
        <v>9791036361944</v>
      </c>
      <c r="B4003" s="200" t="s">
        <v>568</v>
      </c>
      <c r="C4003" s="203">
        <v>1977</v>
      </c>
      <c r="D4003" s="204" t="s">
        <v>571</v>
      </c>
    </row>
    <row r="4004" spans="1:4" ht="15" x14ac:dyDescent="0.2">
      <c r="A4004" s="234">
        <v>9791036361951</v>
      </c>
      <c r="B4004" s="200" t="s">
        <v>568</v>
      </c>
      <c r="C4004" s="203">
        <v>0</v>
      </c>
      <c r="D4004" s="204" t="s">
        <v>2917</v>
      </c>
    </row>
    <row r="4005" spans="1:4" ht="15" x14ac:dyDescent="0.2">
      <c r="A4005" s="234">
        <v>9791036361968</v>
      </c>
      <c r="B4005" s="200" t="s">
        <v>568</v>
      </c>
      <c r="C4005" s="203">
        <v>0</v>
      </c>
      <c r="D4005" s="204" t="s">
        <v>2915</v>
      </c>
    </row>
    <row r="4006" spans="1:4" ht="15" x14ac:dyDescent="0.2">
      <c r="A4006" s="234">
        <v>9791036361975</v>
      </c>
      <c r="B4006" s="200" t="s">
        <v>568</v>
      </c>
      <c r="C4006" s="203">
        <v>2151</v>
      </c>
      <c r="D4006" s="204" t="s">
        <v>571</v>
      </c>
    </row>
    <row r="4007" spans="1:4" ht="15" x14ac:dyDescent="0.2">
      <c r="A4007" s="234">
        <v>9791027612130</v>
      </c>
      <c r="B4007" s="200" t="s">
        <v>568</v>
      </c>
      <c r="C4007" s="203">
        <v>0</v>
      </c>
      <c r="D4007" s="204" t="s">
        <v>2917</v>
      </c>
    </row>
    <row r="4008" spans="1:4" ht="15" x14ac:dyDescent="0.2">
      <c r="A4008" s="234">
        <v>9791036372315</v>
      </c>
      <c r="B4008" s="200" t="s">
        <v>568</v>
      </c>
      <c r="C4008" s="203">
        <v>0</v>
      </c>
      <c r="D4008" s="204" t="s">
        <v>2917</v>
      </c>
    </row>
    <row r="4009" spans="1:4" ht="15" x14ac:dyDescent="0.2">
      <c r="A4009" s="234">
        <v>9791036305931</v>
      </c>
      <c r="B4009" s="200" t="s">
        <v>568</v>
      </c>
      <c r="C4009" s="203">
        <v>0</v>
      </c>
      <c r="D4009" s="204" t="s">
        <v>2916</v>
      </c>
    </row>
    <row r="4010" spans="1:4" ht="15" x14ac:dyDescent="0.2">
      <c r="A4010" s="234">
        <v>9791036305979</v>
      </c>
      <c r="B4010" s="200" t="s">
        <v>568</v>
      </c>
      <c r="C4010" s="203">
        <v>0</v>
      </c>
      <c r="D4010" s="204" t="s">
        <v>2916</v>
      </c>
    </row>
    <row r="4011" spans="1:4" ht="15" x14ac:dyDescent="0.2">
      <c r="A4011" s="234">
        <v>9791036306051</v>
      </c>
      <c r="B4011" s="200" t="s">
        <v>568</v>
      </c>
      <c r="C4011" s="203">
        <v>0</v>
      </c>
      <c r="D4011" s="204" t="s">
        <v>2916</v>
      </c>
    </row>
    <row r="4012" spans="1:4" ht="15" x14ac:dyDescent="0.2">
      <c r="A4012" s="234">
        <v>9791036308581</v>
      </c>
      <c r="B4012" s="200" t="s">
        <v>568</v>
      </c>
      <c r="C4012" s="203">
        <v>0</v>
      </c>
      <c r="D4012" s="204" t="s">
        <v>2916</v>
      </c>
    </row>
    <row r="4013" spans="1:4" ht="15" x14ac:dyDescent="0.2">
      <c r="A4013" s="234">
        <v>9791036308598</v>
      </c>
      <c r="B4013" s="200" t="s">
        <v>568</v>
      </c>
      <c r="C4013" s="203">
        <v>0</v>
      </c>
      <c r="D4013" s="204" t="s">
        <v>2917</v>
      </c>
    </row>
    <row r="4014" spans="1:4" ht="15" x14ac:dyDescent="0.2">
      <c r="A4014" s="234">
        <v>9791036308611</v>
      </c>
      <c r="B4014" s="200" t="s">
        <v>568</v>
      </c>
      <c r="C4014" s="203">
        <v>0</v>
      </c>
      <c r="D4014" s="204" t="s">
        <v>2917</v>
      </c>
    </row>
    <row r="4015" spans="1:4" ht="15" x14ac:dyDescent="0.2">
      <c r="A4015" s="234">
        <v>9791036305771</v>
      </c>
      <c r="B4015" s="200" t="s">
        <v>568</v>
      </c>
      <c r="C4015" s="203">
        <v>0</v>
      </c>
      <c r="D4015" s="204" t="s">
        <v>2916</v>
      </c>
    </row>
    <row r="4016" spans="1:4" ht="15" x14ac:dyDescent="0.2">
      <c r="A4016" s="234">
        <v>9791036308604</v>
      </c>
      <c r="B4016" s="200" t="s">
        <v>568</v>
      </c>
      <c r="C4016" s="203">
        <v>0</v>
      </c>
      <c r="D4016" s="204" t="s">
        <v>2917</v>
      </c>
    </row>
    <row r="4017" spans="1:4" ht="15" x14ac:dyDescent="0.2">
      <c r="A4017" s="234">
        <v>9791036305474</v>
      </c>
      <c r="B4017" s="200" t="s">
        <v>568</v>
      </c>
      <c r="C4017" s="203">
        <v>495</v>
      </c>
      <c r="D4017" s="204" t="s">
        <v>570</v>
      </c>
    </row>
    <row r="4018" spans="1:4" ht="15" x14ac:dyDescent="0.2">
      <c r="A4018" s="234">
        <v>9791036308628</v>
      </c>
      <c r="B4018" s="200" t="s">
        <v>568</v>
      </c>
      <c r="C4018" s="203">
        <v>14</v>
      </c>
      <c r="D4018" s="204" t="s">
        <v>569</v>
      </c>
    </row>
    <row r="4019" spans="1:4" ht="15" x14ac:dyDescent="0.2">
      <c r="A4019" s="234">
        <v>9791036308635</v>
      </c>
      <c r="B4019" s="200" t="s">
        <v>568</v>
      </c>
      <c r="C4019" s="203">
        <v>319</v>
      </c>
      <c r="D4019" s="204" t="s">
        <v>570</v>
      </c>
    </row>
    <row r="4020" spans="1:4" ht="15" x14ac:dyDescent="0.2">
      <c r="A4020" s="234">
        <v>9791036308642</v>
      </c>
      <c r="B4020" s="200" t="s">
        <v>568</v>
      </c>
      <c r="C4020" s="203">
        <v>93</v>
      </c>
      <c r="D4020" s="204" t="s">
        <v>569</v>
      </c>
    </row>
    <row r="4021" spans="1:4" ht="15" x14ac:dyDescent="0.2">
      <c r="A4021" s="234">
        <v>9791036308659</v>
      </c>
      <c r="B4021" s="200" t="s">
        <v>568</v>
      </c>
      <c r="C4021" s="203">
        <v>694</v>
      </c>
      <c r="D4021" s="204" t="s">
        <v>570</v>
      </c>
    </row>
    <row r="4022" spans="1:4" ht="15" x14ac:dyDescent="0.2">
      <c r="A4022" s="234">
        <v>9791036308666</v>
      </c>
      <c r="B4022" s="200" t="s">
        <v>568</v>
      </c>
      <c r="C4022" s="203">
        <v>148</v>
      </c>
      <c r="D4022" s="204" t="s">
        <v>570</v>
      </c>
    </row>
    <row r="4023" spans="1:4" ht="15" x14ac:dyDescent="0.2">
      <c r="A4023" s="234">
        <v>9791036308673</v>
      </c>
      <c r="B4023" s="200" t="s">
        <v>568</v>
      </c>
      <c r="C4023" s="203">
        <v>536</v>
      </c>
      <c r="D4023" s="204" t="s">
        <v>570</v>
      </c>
    </row>
    <row r="4024" spans="1:4" ht="15" x14ac:dyDescent="0.2">
      <c r="A4024" s="234">
        <v>9791036308710</v>
      </c>
      <c r="B4024" s="200" t="s">
        <v>568</v>
      </c>
      <c r="C4024" s="203">
        <v>2347</v>
      </c>
      <c r="D4024" s="204" t="s">
        <v>571</v>
      </c>
    </row>
    <row r="4025" spans="1:4" ht="15" x14ac:dyDescent="0.2">
      <c r="A4025" s="234">
        <v>9791036308727</v>
      </c>
      <c r="B4025" s="200" t="s">
        <v>568</v>
      </c>
      <c r="C4025" s="203">
        <v>0</v>
      </c>
      <c r="D4025" s="204" t="s">
        <v>2916</v>
      </c>
    </row>
    <row r="4026" spans="1:4" ht="15" x14ac:dyDescent="0.2">
      <c r="A4026" s="234">
        <v>9791036308741</v>
      </c>
      <c r="B4026" s="200" t="s">
        <v>568</v>
      </c>
      <c r="C4026" s="203">
        <v>0</v>
      </c>
      <c r="D4026" s="204" t="s">
        <v>2916</v>
      </c>
    </row>
    <row r="4027" spans="1:4" ht="15" x14ac:dyDescent="0.2">
      <c r="A4027" s="234">
        <v>9791036308758</v>
      </c>
      <c r="B4027" s="200" t="s">
        <v>568</v>
      </c>
      <c r="C4027" s="203">
        <v>595</v>
      </c>
      <c r="D4027" s="204" t="s">
        <v>570</v>
      </c>
    </row>
    <row r="4028" spans="1:4" ht="15" x14ac:dyDescent="0.2">
      <c r="A4028" s="234">
        <v>9791036308789</v>
      </c>
      <c r="B4028" s="200" t="s">
        <v>568</v>
      </c>
      <c r="C4028" s="203">
        <v>111</v>
      </c>
      <c r="D4028" s="204" t="s">
        <v>570</v>
      </c>
    </row>
    <row r="4029" spans="1:4" ht="15" x14ac:dyDescent="0.2">
      <c r="A4029" s="234">
        <v>9791036308796</v>
      </c>
      <c r="B4029" s="200" t="s">
        <v>568</v>
      </c>
      <c r="C4029" s="203">
        <v>0</v>
      </c>
      <c r="D4029" s="204" t="s">
        <v>2916</v>
      </c>
    </row>
    <row r="4030" spans="1:4" ht="15" x14ac:dyDescent="0.2">
      <c r="A4030" s="234">
        <v>9791036338724</v>
      </c>
      <c r="B4030" s="200" t="s">
        <v>568</v>
      </c>
      <c r="C4030" s="203">
        <v>-1</v>
      </c>
      <c r="D4030" s="204" t="s">
        <v>2918</v>
      </c>
    </row>
    <row r="4031" spans="1:4" ht="15" x14ac:dyDescent="0.2">
      <c r="A4031" s="234">
        <v>9782747094948</v>
      </c>
      <c r="B4031" s="200" t="s">
        <v>568</v>
      </c>
      <c r="C4031" s="203">
        <v>0</v>
      </c>
      <c r="D4031" s="204" t="s">
        <v>2916</v>
      </c>
    </row>
    <row r="4032" spans="1:4" ht="15" x14ac:dyDescent="0.2">
      <c r="A4032" s="234">
        <v>9782747094962</v>
      </c>
      <c r="B4032" s="200" t="s">
        <v>568</v>
      </c>
      <c r="C4032" s="203">
        <v>0</v>
      </c>
      <c r="D4032" s="204" t="s">
        <v>2915</v>
      </c>
    </row>
    <row r="4033" spans="1:4" ht="15" x14ac:dyDescent="0.2">
      <c r="A4033" s="234">
        <v>9782747094979</v>
      </c>
      <c r="B4033" s="200" t="s">
        <v>568</v>
      </c>
      <c r="C4033" s="203">
        <v>340</v>
      </c>
      <c r="D4033" s="204" t="s">
        <v>570</v>
      </c>
    </row>
    <row r="4034" spans="1:4" ht="15" x14ac:dyDescent="0.2">
      <c r="A4034" s="234">
        <v>9782747094986</v>
      </c>
      <c r="B4034" s="200" t="s">
        <v>568</v>
      </c>
      <c r="C4034" s="203">
        <v>604</v>
      </c>
      <c r="D4034" s="204" t="s">
        <v>570</v>
      </c>
    </row>
    <row r="4035" spans="1:4" ht="15" x14ac:dyDescent="0.2">
      <c r="A4035" s="234">
        <v>9782747094993</v>
      </c>
      <c r="B4035" s="200" t="s">
        <v>568</v>
      </c>
      <c r="C4035" s="203">
        <v>138</v>
      </c>
      <c r="D4035" s="204" t="s">
        <v>570</v>
      </c>
    </row>
    <row r="4036" spans="1:4" ht="15" x14ac:dyDescent="0.2">
      <c r="A4036" s="234">
        <v>9782227493810</v>
      </c>
      <c r="B4036" s="200" t="s">
        <v>568</v>
      </c>
      <c r="C4036" s="203">
        <v>0</v>
      </c>
      <c r="D4036" s="204" t="s">
        <v>2915</v>
      </c>
    </row>
    <row r="4037" spans="1:4" ht="15" x14ac:dyDescent="0.2">
      <c r="A4037" s="234">
        <v>9782747099585</v>
      </c>
      <c r="B4037" s="200" t="s">
        <v>568</v>
      </c>
      <c r="C4037" s="203">
        <v>248</v>
      </c>
      <c r="D4037" s="204" t="s">
        <v>570</v>
      </c>
    </row>
    <row r="4038" spans="1:4" ht="15" x14ac:dyDescent="0.2">
      <c r="A4038" s="234">
        <v>9782227488755</v>
      </c>
      <c r="B4038" s="200" t="s">
        <v>568</v>
      </c>
      <c r="C4038" s="203">
        <v>0</v>
      </c>
      <c r="D4038" s="204" t="s">
        <v>2915</v>
      </c>
    </row>
    <row r="4039" spans="1:4" ht="15" x14ac:dyDescent="0.2">
      <c r="A4039" s="234">
        <v>9782227488793</v>
      </c>
      <c r="B4039" s="200" t="s">
        <v>568</v>
      </c>
      <c r="C4039" s="203">
        <v>0</v>
      </c>
      <c r="D4039" s="204" t="s">
        <v>2916</v>
      </c>
    </row>
    <row r="4040" spans="1:4" ht="15" x14ac:dyDescent="0.2">
      <c r="A4040" s="234">
        <v>9782227488779</v>
      </c>
      <c r="B4040" s="200" t="s">
        <v>568</v>
      </c>
      <c r="C4040" s="203">
        <v>0</v>
      </c>
      <c r="D4040" s="204" t="s">
        <v>2916</v>
      </c>
    </row>
    <row r="4041" spans="1:4" ht="15" x14ac:dyDescent="0.2">
      <c r="A4041" s="234">
        <v>9782227488762</v>
      </c>
      <c r="B4041" s="200" t="s">
        <v>568</v>
      </c>
      <c r="C4041" s="203">
        <v>0</v>
      </c>
      <c r="D4041" s="204" t="s">
        <v>2915</v>
      </c>
    </row>
    <row r="4042" spans="1:4" ht="15" x14ac:dyDescent="0.2">
      <c r="A4042" s="234">
        <v>9782747064859</v>
      </c>
      <c r="B4042" s="200" t="s">
        <v>568</v>
      </c>
      <c r="C4042" s="203">
        <v>291</v>
      </c>
      <c r="D4042" s="204" t="s">
        <v>570</v>
      </c>
    </row>
    <row r="4043" spans="1:4" ht="15" x14ac:dyDescent="0.2">
      <c r="A4043" s="234">
        <v>9782227498617</v>
      </c>
      <c r="B4043" s="200" t="s">
        <v>568</v>
      </c>
      <c r="C4043" s="203">
        <v>0</v>
      </c>
      <c r="D4043" s="204" t="s">
        <v>2916</v>
      </c>
    </row>
    <row r="4044" spans="1:4" ht="15" x14ac:dyDescent="0.2">
      <c r="A4044" s="234">
        <v>9782227498686</v>
      </c>
      <c r="B4044" s="200" t="s">
        <v>568</v>
      </c>
      <c r="C4044" s="203">
        <v>146</v>
      </c>
      <c r="D4044" s="204" t="s">
        <v>570</v>
      </c>
    </row>
    <row r="4045" spans="1:4" ht="15" x14ac:dyDescent="0.2">
      <c r="A4045" s="234">
        <v>9782747064798</v>
      </c>
      <c r="B4045" s="200" t="s">
        <v>568</v>
      </c>
      <c r="C4045" s="203">
        <v>0</v>
      </c>
      <c r="D4045" s="204" t="s">
        <v>2916</v>
      </c>
    </row>
    <row r="4046" spans="1:4" ht="15" x14ac:dyDescent="0.2">
      <c r="A4046" s="234">
        <v>9782747064781</v>
      </c>
      <c r="B4046" s="200" t="s">
        <v>568</v>
      </c>
      <c r="C4046" s="203">
        <v>0</v>
      </c>
      <c r="D4046" s="204" t="s">
        <v>2916</v>
      </c>
    </row>
    <row r="4047" spans="1:4" ht="15" x14ac:dyDescent="0.2">
      <c r="A4047" s="234">
        <v>9782227493797</v>
      </c>
      <c r="B4047" s="200" t="s">
        <v>568</v>
      </c>
      <c r="C4047" s="203">
        <v>67</v>
      </c>
      <c r="D4047" s="204" t="s">
        <v>569</v>
      </c>
    </row>
    <row r="4048" spans="1:4" ht="15" x14ac:dyDescent="0.2">
      <c r="A4048" s="234">
        <v>9782747064774</v>
      </c>
      <c r="B4048" s="200" t="s">
        <v>568</v>
      </c>
      <c r="C4048" s="203">
        <v>0</v>
      </c>
      <c r="D4048" s="204" t="s">
        <v>2916</v>
      </c>
    </row>
    <row r="4049" spans="1:4" ht="15" x14ac:dyDescent="0.2">
      <c r="A4049" s="234">
        <v>9791027609420</v>
      </c>
      <c r="B4049" s="200" t="s">
        <v>568</v>
      </c>
      <c r="C4049" s="203">
        <v>0</v>
      </c>
      <c r="D4049" s="204" t="s">
        <v>2916</v>
      </c>
    </row>
    <row r="4050" spans="1:4" ht="15" x14ac:dyDescent="0.2">
      <c r="A4050" s="234">
        <v>9782747064842</v>
      </c>
      <c r="B4050" s="200" t="s">
        <v>568</v>
      </c>
      <c r="C4050" s="203">
        <v>21</v>
      </c>
      <c r="D4050" s="204" t="s">
        <v>569</v>
      </c>
    </row>
    <row r="4051" spans="1:4" ht="15" x14ac:dyDescent="0.2">
      <c r="A4051" s="234">
        <v>9791036324376</v>
      </c>
      <c r="B4051" s="200" t="s">
        <v>568</v>
      </c>
      <c r="C4051" s="203">
        <v>3192</v>
      </c>
      <c r="D4051" s="204" t="s">
        <v>571</v>
      </c>
    </row>
    <row r="4052" spans="1:4" ht="15" x14ac:dyDescent="0.2">
      <c r="A4052" s="234">
        <v>9791036324383</v>
      </c>
      <c r="B4052" s="200" t="s">
        <v>568</v>
      </c>
      <c r="C4052" s="203">
        <v>623</v>
      </c>
      <c r="D4052" s="204" t="s">
        <v>570</v>
      </c>
    </row>
    <row r="4053" spans="1:4" ht="15" x14ac:dyDescent="0.2">
      <c r="A4053" s="234">
        <v>9791027611393</v>
      </c>
      <c r="B4053" s="200" t="s">
        <v>568</v>
      </c>
      <c r="C4053" s="203">
        <v>2312</v>
      </c>
      <c r="D4053" s="204" t="s">
        <v>571</v>
      </c>
    </row>
    <row r="4054" spans="1:4" ht="15" x14ac:dyDescent="0.2">
      <c r="A4054" s="234">
        <v>9791036324390</v>
      </c>
      <c r="B4054" s="200" t="s">
        <v>568</v>
      </c>
      <c r="C4054" s="203">
        <v>1979</v>
      </c>
      <c r="D4054" s="204" t="s">
        <v>571</v>
      </c>
    </row>
    <row r="4055" spans="1:4" ht="15" x14ac:dyDescent="0.2">
      <c r="A4055" s="234">
        <v>9782227498624</v>
      </c>
      <c r="B4055" s="200" t="s">
        <v>568</v>
      </c>
      <c r="C4055" s="203">
        <v>0</v>
      </c>
      <c r="D4055" s="204" t="s">
        <v>2916</v>
      </c>
    </row>
    <row r="4056" spans="1:4" ht="15" x14ac:dyDescent="0.2">
      <c r="A4056" s="234">
        <v>9782227488809</v>
      </c>
      <c r="B4056" s="200" t="s">
        <v>568</v>
      </c>
      <c r="C4056" s="203">
        <v>42</v>
      </c>
      <c r="D4056" s="204" t="s">
        <v>569</v>
      </c>
    </row>
    <row r="4057" spans="1:4" ht="15" x14ac:dyDescent="0.2">
      <c r="A4057" s="234">
        <v>9782227498631</v>
      </c>
      <c r="B4057" s="200" t="s">
        <v>568</v>
      </c>
      <c r="C4057" s="203">
        <v>0</v>
      </c>
      <c r="D4057" s="204" t="s">
        <v>2916</v>
      </c>
    </row>
    <row r="4058" spans="1:4" ht="15" x14ac:dyDescent="0.2">
      <c r="A4058" s="234">
        <v>9791036353482</v>
      </c>
      <c r="B4058" s="200" t="s">
        <v>568</v>
      </c>
      <c r="C4058" s="203">
        <v>0</v>
      </c>
      <c r="D4058" s="204" t="s">
        <v>2917</v>
      </c>
    </row>
    <row r="4059" spans="1:4" ht="15" x14ac:dyDescent="0.2">
      <c r="A4059" s="234">
        <v>9782747065214</v>
      </c>
      <c r="B4059" s="200" t="s">
        <v>568</v>
      </c>
      <c r="C4059" s="203">
        <v>0</v>
      </c>
      <c r="D4059" s="204" t="s">
        <v>2916</v>
      </c>
    </row>
    <row r="4060" spans="1:4" ht="15" x14ac:dyDescent="0.2">
      <c r="A4060" s="234">
        <v>9782227498648</v>
      </c>
      <c r="B4060" s="200" t="s">
        <v>568</v>
      </c>
      <c r="C4060" s="203">
        <v>0</v>
      </c>
      <c r="D4060" s="204" t="s">
        <v>2916</v>
      </c>
    </row>
    <row r="4061" spans="1:4" ht="15" x14ac:dyDescent="0.2">
      <c r="A4061" s="234">
        <v>9791036353499</v>
      </c>
      <c r="B4061" s="200" t="s">
        <v>568</v>
      </c>
      <c r="C4061" s="203">
        <v>1759</v>
      </c>
      <c r="D4061" s="204" t="s">
        <v>571</v>
      </c>
    </row>
    <row r="4062" spans="1:4" ht="15" x14ac:dyDescent="0.2">
      <c r="A4062" s="234">
        <v>9782227498655</v>
      </c>
      <c r="B4062" s="200" t="s">
        <v>568</v>
      </c>
      <c r="C4062" s="203">
        <v>271</v>
      </c>
      <c r="D4062" s="204" t="s">
        <v>570</v>
      </c>
    </row>
    <row r="4063" spans="1:4" ht="15" x14ac:dyDescent="0.2">
      <c r="A4063" s="234">
        <v>9791036353505</v>
      </c>
      <c r="B4063" s="200" t="s">
        <v>568</v>
      </c>
      <c r="C4063" s="203">
        <v>2755</v>
      </c>
      <c r="D4063" s="204" t="s">
        <v>2919</v>
      </c>
    </row>
    <row r="4064" spans="1:4" ht="15" x14ac:dyDescent="0.2">
      <c r="A4064" s="234">
        <v>9782227498662</v>
      </c>
      <c r="B4064" s="200" t="s">
        <v>568</v>
      </c>
      <c r="C4064" s="203">
        <v>297</v>
      </c>
      <c r="D4064" s="204" t="s">
        <v>570</v>
      </c>
    </row>
    <row r="4065" spans="1:4" ht="15" x14ac:dyDescent="0.2">
      <c r="A4065" s="234">
        <v>9791036353512</v>
      </c>
      <c r="B4065" s="200" t="s">
        <v>568</v>
      </c>
      <c r="C4065" s="203">
        <v>1674</v>
      </c>
      <c r="D4065" s="204" t="s">
        <v>571</v>
      </c>
    </row>
    <row r="4066" spans="1:4" ht="15" x14ac:dyDescent="0.2">
      <c r="A4066" s="234">
        <v>9782227498679</v>
      </c>
      <c r="B4066" s="200" t="s">
        <v>568</v>
      </c>
      <c r="C4066" s="203">
        <v>0</v>
      </c>
      <c r="D4066" s="204" t="s">
        <v>2916</v>
      </c>
    </row>
    <row r="4067" spans="1:4" ht="15" x14ac:dyDescent="0.2">
      <c r="A4067" s="234">
        <v>9791027611386</v>
      </c>
      <c r="B4067" s="200" t="s">
        <v>568</v>
      </c>
      <c r="C4067" s="203">
        <v>1490</v>
      </c>
      <c r="D4067" s="204" t="s">
        <v>571</v>
      </c>
    </row>
    <row r="4068" spans="1:4" ht="15" x14ac:dyDescent="0.2">
      <c r="A4068" s="234">
        <v>9782227498693</v>
      </c>
      <c r="B4068" s="200" t="s">
        <v>568</v>
      </c>
      <c r="C4068" s="203">
        <v>0</v>
      </c>
      <c r="D4068" s="204" t="s">
        <v>2917</v>
      </c>
    </row>
    <row r="4069" spans="1:4" ht="15" x14ac:dyDescent="0.2">
      <c r="A4069" s="234">
        <v>9782227498709</v>
      </c>
      <c r="B4069" s="200" t="s">
        <v>568</v>
      </c>
      <c r="C4069" s="203">
        <v>609</v>
      </c>
      <c r="D4069" s="204" t="s">
        <v>570</v>
      </c>
    </row>
    <row r="4070" spans="1:4" ht="15" x14ac:dyDescent="0.2">
      <c r="A4070" s="234">
        <v>9782747085830</v>
      </c>
      <c r="B4070" s="200" t="s">
        <v>568</v>
      </c>
      <c r="C4070" s="203">
        <v>0</v>
      </c>
      <c r="D4070" s="204" t="s">
        <v>2916</v>
      </c>
    </row>
    <row r="4071" spans="1:4" ht="15" x14ac:dyDescent="0.2">
      <c r="A4071" s="234">
        <v>9791036324352</v>
      </c>
      <c r="B4071" s="200" t="s">
        <v>568</v>
      </c>
      <c r="C4071" s="203">
        <v>152</v>
      </c>
      <c r="D4071" s="204" t="s">
        <v>570</v>
      </c>
    </row>
    <row r="4072" spans="1:4" ht="15" x14ac:dyDescent="0.2">
      <c r="A4072" s="234">
        <v>9791036324369</v>
      </c>
      <c r="B4072" s="200" t="s">
        <v>568</v>
      </c>
      <c r="C4072" s="203">
        <v>753</v>
      </c>
      <c r="D4072" s="204" t="s">
        <v>570</v>
      </c>
    </row>
    <row r="4073" spans="1:4" ht="15" x14ac:dyDescent="0.2">
      <c r="A4073" s="234">
        <v>9791036324406</v>
      </c>
      <c r="B4073" s="200" t="s">
        <v>568</v>
      </c>
      <c r="C4073" s="203">
        <v>1442</v>
      </c>
      <c r="D4073" s="204" t="s">
        <v>571</v>
      </c>
    </row>
    <row r="4074" spans="1:4" ht="15" x14ac:dyDescent="0.2">
      <c r="A4074" s="234">
        <v>9782227498716</v>
      </c>
      <c r="B4074" s="200" t="s">
        <v>568</v>
      </c>
      <c r="C4074" s="203">
        <v>0</v>
      </c>
      <c r="D4074" s="204" t="s">
        <v>2916</v>
      </c>
    </row>
    <row r="4075" spans="1:4" ht="15" x14ac:dyDescent="0.2">
      <c r="A4075" s="234">
        <v>9782227500952</v>
      </c>
      <c r="B4075" s="200" t="s">
        <v>568</v>
      </c>
      <c r="C4075" s="203">
        <v>1124</v>
      </c>
      <c r="D4075" s="204" t="s">
        <v>571</v>
      </c>
    </row>
    <row r="4076" spans="1:4" ht="15" x14ac:dyDescent="0.2">
      <c r="A4076" s="234">
        <v>9782408033491</v>
      </c>
      <c r="B4076" s="200" t="s">
        <v>568</v>
      </c>
      <c r="C4076" s="203">
        <v>421</v>
      </c>
      <c r="D4076" s="204" t="s">
        <v>570</v>
      </c>
    </row>
    <row r="4077" spans="1:4" ht="15" x14ac:dyDescent="0.2">
      <c r="A4077" s="234">
        <v>9791036335969</v>
      </c>
      <c r="B4077" s="200" t="s">
        <v>568</v>
      </c>
      <c r="C4077" s="203">
        <v>2386</v>
      </c>
      <c r="D4077" s="204" t="s">
        <v>571</v>
      </c>
    </row>
    <row r="4078" spans="1:4" ht="15" x14ac:dyDescent="0.2">
      <c r="A4078" s="234">
        <v>9791036324444</v>
      </c>
      <c r="B4078" s="200" t="s">
        <v>568</v>
      </c>
      <c r="C4078" s="203">
        <v>2815</v>
      </c>
      <c r="D4078" s="204" t="s">
        <v>571</v>
      </c>
    </row>
    <row r="4079" spans="1:4" ht="15" x14ac:dyDescent="0.2">
      <c r="A4079" s="234">
        <v>9791036324451</v>
      </c>
      <c r="B4079" s="200" t="s">
        <v>568</v>
      </c>
      <c r="C4079" s="203">
        <v>5587</v>
      </c>
      <c r="D4079" s="204" t="s">
        <v>571</v>
      </c>
    </row>
    <row r="4080" spans="1:4" ht="15" x14ac:dyDescent="0.2">
      <c r="A4080" s="234">
        <v>9791036324468</v>
      </c>
      <c r="B4080" s="200" t="s">
        <v>568</v>
      </c>
      <c r="C4080" s="203">
        <v>1993</v>
      </c>
      <c r="D4080" s="204" t="s">
        <v>571</v>
      </c>
    </row>
    <row r="4081" spans="1:4" ht="15" x14ac:dyDescent="0.2">
      <c r="A4081" s="234">
        <v>9791036324475</v>
      </c>
      <c r="B4081" s="200" t="s">
        <v>568</v>
      </c>
      <c r="C4081" s="203">
        <v>1615</v>
      </c>
      <c r="D4081" s="204" t="s">
        <v>571</v>
      </c>
    </row>
    <row r="4082" spans="1:4" ht="15" x14ac:dyDescent="0.2">
      <c r="A4082" s="234">
        <v>9791036324482</v>
      </c>
      <c r="B4082" s="200" t="s">
        <v>568</v>
      </c>
      <c r="C4082" s="203">
        <v>1855</v>
      </c>
      <c r="D4082" s="204" t="s">
        <v>571</v>
      </c>
    </row>
    <row r="4083" spans="1:4" ht="15" x14ac:dyDescent="0.2">
      <c r="A4083" s="234">
        <v>9791036324499</v>
      </c>
      <c r="B4083" s="200" t="s">
        <v>568</v>
      </c>
      <c r="C4083" s="203">
        <v>1941</v>
      </c>
      <c r="D4083" s="204" t="s">
        <v>571</v>
      </c>
    </row>
    <row r="4084" spans="1:4" ht="15" x14ac:dyDescent="0.2">
      <c r="A4084" s="234">
        <v>9791036324505</v>
      </c>
      <c r="B4084" s="200" t="s">
        <v>568</v>
      </c>
      <c r="C4084" s="203">
        <v>2829</v>
      </c>
      <c r="D4084" s="204" t="s">
        <v>571</v>
      </c>
    </row>
    <row r="4085" spans="1:4" ht="15" x14ac:dyDescent="0.2">
      <c r="A4085" s="234">
        <v>9791036324512</v>
      </c>
      <c r="B4085" s="200" t="s">
        <v>568</v>
      </c>
      <c r="C4085" s="203">
        <v>2824</v>
      </c>
      <c r="D4085" s="204" t="s">
        <v>571</v>
      </c>
    </row>
    <row r="4086" spans="1:4" ht="15" x14ac:dyDescent="0.2">
      <c r="A4086" s="234">
        <v>9791036324529</v>
      </c>
      <c r="B4086" s="200" t="s">
        <v>568</v>
      </c>
      <c r="C4086" s="203">
        <v>1658</v>
      </c>
      <c r="D4086" s="204" t="s">
        <v>571</v>
      </c>
    </row>
    <row r="4087" spans="1:4" ht="15" x14ac:dyDescent="0.2">
      <c r="A4087" s="234">
        <v>9791036324536</v>
      </c>
      <c r="B4087" s="200" t="s">
        <v>568</v>
      </c>
      <c r="C4087" s="203">
        <v>3477</v>
      </c>
      <c r="D4087" s="204" t="s">
        <v>571</v>
      </c>
    </row>
    <row r="4088" spans="1:4" ht="15" x14ac:dyDescent="0.2">
      <c r="A4088" s="234">
        <v>9791036324543</v>
      </c>
      <c r="B4088" s="200" t="s">
        <v>568</v>
      </c>
      <c r="C4088" s="203">
        <v>452</v>
      </c>
      <c r="D4088" s="204" t="s">
        <v>570</v>
      </c>
    </row>
    <row r="4089" spans="1:4" ht="15" x14ac:dyDescent="0.2">
      <c r="A4089" s="234">
        <v>9791036324550</v>
      </c>
      <c r="B4089" s="200" t="s">
        <v>568</v>
      </c>
      <c r="C4089" s="203">
        <v>745</v>
      </c>
      <c r="D4089" s="204" t="s">
        <v>570</v>
      </c>
    </row>
    <row r="4090" spans="1:4" ht="15" x14ac:dyDescent="0.2">
      <c r="A4090" s="234">
        <v>9791036324567</v>
      </c>
      <c r="B4090" s="200" t="s">
        <v>568</v>
      </c>
      <c r="C4090" s="203">
        <v>350</v>
      </c>
      <c r="D4090" s="204" t="s">
        <v>570</v>
      </c>
    </row>
    <row r="4091" spans="1:4" ht="15" x14ac:dyDescent="0.2">
      <c r="A4091" s="234">
        <v>9791036324574</v>
      </c>
      <c r="B4091" s="200" t="s">
        <v>568</v>
      </c>
      <c r="C4091" s="203">
        <v>467</v>
      </c>
      <c r="D4091" s="204" t="s">
        <v>570</v>
      </c>
    </row>
    <row r="4092" spans="1:4" ht="15" x14ac:dyDescent="0.2">
      <c r="A4092" s="234">
        <v>9791036324581</v>
      </c>
      <c r="B4092" s="200" t="s">
        <v>568</v>
      </c>
      <c r="C4092" s="203">
        <v>1113</v>
      </c>
      <c r="D4092" s="204" t="s">
        <v>571</v>
      </c>
    </row>
    <row r="4093" spans="1:4" ht="15" x14ac:dyDescent="0.2">
      <c r="A4093" s="234">
        <v>9791036324598</v>
      </c>
      <c r="B4093" s="200" t="s">
        <v>568</v>
      </c>
      <c r="C4093" s="203">
        <v>1215</v>
      </c>
      <c r="D4093" s="204" t="s">
        <v>571</v>
      </c>
    </row>
    <row r="4094" spans="1:4" ht="15" x14ac:dyDescent="0.2">
      <c r="A4094" s="234">
        <v>9791036324604</v>
      </c>
      <c r="B4094" s="200" t="s">
        <v>568</v>
      </c>
      <c r="C4094" s="203">
        <v>1229</v>
      </c>
      <c r="D4094" s="204" t="s">
        <v>571</v>
      </c>
    </row>
    <row r="4095" spans="1:4" ht="15" x14ac:dyDescent="0.2">
      <c r="A4095" s="234">
        <v>9791036324611</v>
      </c>
      <c r="B4095" s="200" t="s">
        <v>568</v>
      </c>
      <c r="C4095" s="203">
        <v>1514</v>
      </c>
      <c r="D4095" s="204" t="s">
        <v>571</v>
      </c>
    </row>
    <row r="4096" spans="1:4" ht="15" x14ac:dyDescent="0.2">
      <c r="A4096" s="234">
        <v>9791036324628</v>
      </c>
      <c r="B4096" s="200" t="s">
        <v>568</v>
      </c>
      <c r="C4096" s="203">
        <v>784</v>
      </c>
      <c r="D4096" s="204" t="s">
        <v>570</v>
      </c>
    </row>
    <row r="4097" spans="1:4" ht="15" x14ac:dyDescent="0.2">
      <c r="A4097" s="234">
        <v>9791036324635</v>
      </c>
      <c r="B4097" s="200" t="s">
        <v>568</v>
      </c>
      <c r="C4097" s="203">
        <v>1473</v>
      </c>
      <c r="D4097" s="204" t="s">
        <v>571</v>
      </c>
    </row>
    <row r="4098" spans="1:4" ht="15" x14ac:dyDescent="0.2">
      <c r="A4098" s="234">
        <v>9791036324642</v>
      </c>
      <c r="B4098" s="200" t="s">
        <v>568</v>
      </c>
      <c r="C4098" s="203">
        <v>1405</v>
      </c>
      <c r="D4098" s="204" t="s">
        <v>571</v>
      </c>
    </row>
    <row r="4099" spans="1:4" ht="15" x14ac:dyDescent="0.2">
      <c r="A4099" s="234">
        <v>9791036324659</v>
      </c>
      <c r="B4099" s="200" t="s">
        <v>568</v>
      </c>
      <c r="C4099" s="203">
        <v>2002</v>
      </c>
      <c r="D4099" s="204" t="s">
        <v>571</v>
      </c>
    </row>
    <row r="4100" spans="1:4" ht="15" x14ac:dyDescent="0.2">
      <c r="A4100" s="234">
        <v>9791036324673</v>
      </c>
      <c r="B4100" s="200" t="s">
        <v>568</v>
      </c>
      <c r="C4100" s="203">
        <v>2318</v>
      </c>
      <c r="D4100" s="204" t="s">
        <v>571</v>
      </c>
    </row>
    <row r="4101" spans="1:4" ht="15" x14ac:dyDescent="0.2">
      <c r="A4101" s="234">
        <v>9791036324680</v>
      </c>
      <c r="B4101" s="200" t="s">
        <v>568</v>
      </c>
      <c r="C4101" s="203">
        <v>897</v>
      </c>
      <c r="D4101" s="204" t="s">
        <v>570</v>
      </c>
    </row>
    <row r="4102" spans="1:4" ht="15" x14ac:dyDescent="0.2">
      <c r="A4102" s="234">
        <v>9791036324697</v>
      </c>
      <c r="B4102" s="200" t="s">
        <v>568</v>
      </c>
      <c r="C4102" s="203">
        <v>2032</v>
      </c>
      <c r="D4102" s="204" t="s">
        <v>571</v>
      </c>
    </row>
    <row r="4103" spans="1:4" ht="15" x14ac:dyDescent="0.2">
      <c r="A4103" s="234">
        <v>9791036324703</v>
      </c>
      <c r="B4103" s="200" t="s">
        <v>568</v>
      </c>
      <c r="C4103" s="203">
        <v>1708</v>
      </c>
      <c r="D4103" s="204" t="s">
        <v>571</v>
      </c>
    </row>
    <row r="4104" spans="1:4" ht="15" x14ac:dyDescent="0.2">
      <c r="A4104" s="234">
        <v>9791036324710</v>
      </c>
      <c r="B4104" s="200" t="s">
        <v>568</v>
      </c>
      <c r="C4104" s="203">
        <v>1247</v>
      </c>
      <c r="D4104" s="204" t="s">
        <v>571</v>
      </c>
    </row>
    <row r="4105" spans="1:4" ht="15" x14ac:dyDescent="0.2">
      <c r="A4105" s="234">
        <v>9782747094832</v>
      </c>
      <c r="B4105" s="200" t="s">
        <v>568</v>
      </c>
      <c r="C4105" s="203">
        <v>526</v>
      </c>
      <c r="D4105" s="204" t="s">
        <v>570</v>
      </c>
    </row>
    <row r="4106" spans="1:4" ht="15" x14ac:dyDescent="0.2">
      <c r="A4106" s="234">
        <v>9791036324734</v>
      </c>
      <c r="B4106" s="200" t="s">
        <v>568</v>
      </c>
      <c r="C4106" s="203">
        <v>3271</v>
      </c>
      <c r="D4106" s="204" t="s">
        <v>571</v>
      </c>
    </row>
    <row r="4107" spans="1:4" ht="15" x14ac:dyDescent="0.2">
      <c r="A4107" s="234">
        <v>9791036305801</v>
      </c>
      <c r="B4107" s="200" t="s">
        <v>568</v>
      </c>
      <c r="C4107" s="203">
        <v>827</v>
      </c>
      <c r="D4107" s="204" t="s">
        <v>570</v>
      </c>
    </row>
    <row r="4108" spans="1:4" ht="15" x14ac:dyDescent="0.2">
      <c r="A4108" s="234">
        <v>9782227495838</v>
      </c>
      <c r="B4108" s="200" t="s">
        <v>568</v>
      </c>
      <c r="C4108" s="203">
        <v>0</v>
      </c>
      <c r="D4108" s="204" t="s">
        <v>2915</v>
      </c>
    </row>
    <row r="4109" spans="1:4" ht="15" x14ac:dyDescent="0.2">
      <c r="A4109" s="234">
        <v>9791027606801</v>
      </c>
      <c r="B4109" s="200" t="s">
        <v>568</v>
      </c>
      <c r="C4109" s="203">
        <v>0</v>
      </c>
      <c r="D4109" s="204" t="s">
        <v>2916</v>
      </c>
    </row>
    <row r="4110" spans="1:4" ht="15" x14ac:dyDescent="0.2">
      <c r="A4110" s="234">
        <v>9791036305795</v>
      </c>
      <c r="B4110" s="200" t="s">
        <v>568</v>
      </c>
      <c r="C4110" s="203">
        <v>0</v>
      </c>
      <c r="D4110" s="204" t="s">
        <v>2915</v>
      </c>
    </row>
    <row r="4111" spans="1:4" ht="15" x14ac:dyDescent="0.2">
      <c r="A4111" s="234">
        <v>9782747094818</v>
      </c>
      <c r="B4111" s="200" t="s">
        <v>568</v>
      </c>
      <c r="C4111" s="203">
        <v>381</v>
      </c>
      <c r="D4111" s="204" t="s">
        <v>570</v>
      </c>
    </row>
    <row r="4112" spans="1:4" ht="15" x14ac:dyDescent="0.2">
      <c r="A4112" s="234">
        <v>9782747094825</v>
      </c>
      <c r="B4112" s="200" t="s">
        <v>568</v>
      </c>
      <c r="C4112" s="203">
        <v>0</v>
      </c>
      <c r="D4112" s="204" t="s">
        <v>2916</v>
      </c>
    </row>
    <row r="4113" spans="1:4" ht="15" x14ac:dyDescent="0.2">
      <c r="A4113" s="234">
        <v>9782747095020</v>
      </c>
      <c r="B4113" s="200" t="s">
        <v>568</v>
      </c>
      <c r="C4113" s="203">
        <v>0</v>
      </c>
      <c r="D4113" s="204" t="s">
        <v>2917</v>
      </c>
    </row>
    <row r="4114" spans="1:4" ht="15" x14ac:dyDescent="0.2">
      <c r="A4114" s="234">
        <v>9782227500167</v>
      </c>
      <c r="B4114" s="200" t="s">
        <v>568</v>
      </c>
      <c r="C4114" s="203">
        <v>0</v>
      </c>
      <c r="D4114" s="204" t="s">
        <v>2917</v>
      </c>
    </row>
    <row r="4115" spans="1:4" ht="15" x14ac:dyDescent="0.2">
      <c r="A4115" s="234">
        <v>9782227500174</v>
      </c>
      <c r="B4115" s="200" t="s">
        <v>568</v>
      </c>
      <c r="C4115" s="203">
        <v>212</v>
      </c>
      <c r="D4115" s="204" t="s">
        <v>570</v>
      </c>
    </row>
    <row r="4116" spans="1:4" ht="15" x14ac:dyDescent="0.2">
      <c r="A4116" s="234">
        <v>9782227500181</v>
      </c>
      <c r="B4116" s="200" t="s">
        <v>568</v>
      </c>
      <c r="C4116" s="203">
        <v>0</v>
      </c>
      <c r="D4116" s="204" t="s">
        <v>2917</v>
      </c>
    </row>
    <row r="4117" spans="1:4" ht="15" x14ac:dyDescent="0.2">
      <c r="A4117" s="234">
        <v>9782227500198</v>
      </c>
      <c r="B4117" s="200" t="s">
        <v>568</v>
      </c>
      <c r="C4117" s="203">
        <v>0</v>
      </c>
      <c r="D4117" s="204" t="s">
        <v>2917</v>
      </c>
    </row>
    <row r="4118" spans="1:4" ht="15" x14ac:dyDescent="0.2">
      <c r="A4118" s="234">
        <v>9782227500204</v>
      </c>
      <c r="B4118" s="200" t="s">
        <v>568</v>
      </c>
      <c r="C4118" s="203">
        <v>270</v>
      </c>
      <c r="D4118" s="204" t="s">
        <v>570</v>
      </c>
    </row>
    <row r="4119" spans="1:4" ht="15" x14ac:dyDescent="0.2">
      <c r="A4119" s="234">
        <v>9782747095037</v>
      </c>
      <c r="B4119" s="200" t="s">
        <v>568</v>
      </c>
      <c r="C4119" s="203">
        <v>0</v>
      </c>
      <c r="D4119" s="204" t="s">
        <v>2916</v>
      </c>
    </row>
    <row r="4120" spans="1:4" ht="15" x14ac:dyDescent="0.2">
      <c r="A4120" s="234">
        <v>9782747095044</v>
      </c>
      <c r="B4120" s="200" t="s">
        <v>568</v>
      </c>
      <c r="C4120" s="203">
        <v>543</v>
      </c>
      <c r="D4120" s="204" t="s">
        <v>570</v>
      </c>
    </row>
    <row r="4121" spans="1:4" ht="15" x14ac:dyDescent="0.2">
      <c r="A4121" s="234">
        <v>9782747095051</v>
      </c>
      <c r="B4121" s="200" t="s">
        <v>568</v>
      </c>
      <c r="C4121" s="203">
        <v>57</v>
      </c>
      <c r="D4121" s="204" t="s">
        <v>569</v>
      </c>
    </row>
    <row r="4122" spans="1:4" ht="15" x14ac:dyDescent="0.2">
      <c r="A4122" s="234">
        <v>9782747095068</v>
      </c>
      <c r="B4122" s="200" t="s">
        <v>568</v>
      </c>
      <c r="C4122" s="203">
        <v>0</v>
      </c>
      <c r="D4122" s="204" t="s">
        <v>2915</v>
      </c>
    </row>
    <row r="4123" spans="1:4" ht="15" x14ac:dyDescent="0.2">
      <c r="A4123" s="234">
        <v>9782747095075</v>
      </c>
      <c r="B4123" s="200" t="s">
        <v>568</v>
      </c>
      <c r="C4123" s="203">
        <v>0</v>
      </c>
      <c r="D4123" s="204" t="s">
        <v>2916</v>
      </c>
    </row>
    <row r="4124" spans="1:4" ht="15" x14ac:dyDescent="0.2">
      <c r="A4124" s="234">
        <v>9782227488724</v>
      </c>
      <c r="B4124" s="200" t="s">
        <v>568</v>
      </c>
      <c r="C4124" s="203">
        <v>562</v>
      </c>
      <c r="D4124" s="204" t="s">
        <v>570</v>
      </c>
    </row>
    <row r="4125" spans="1:4" ht="15" x14ac:dyDescent="0.2">
      <c r="A4125" s="234">
        <v>9791036305863</v>
      </c>
      <c r="B4125" s="200" t="s">
        <v>568</v>
      </c>
      <c r="C4125" s="203">
        <v>677</v>
      </c>
      <c r="D4125" s="204" t="s">
        <v>570</v>
      </c>
    </row>
    <row r="4126" spans="1:4" ht="15" x14ac:dyDescent="0.2">
      <c r="A4126" s="234">
        <v>9791027606108</v>
      </c>
      <c r="B4126" s="200" t="s">
        <v>568</v>
      </c>
      <c r="C4126" s="203">
        <v>469</v>
      </c>
      <c r="D4126" s="204" t="s">
        <v>570</v>
      </c>
    </row>
    <row r="4127" spans="1:4" ht="15" x14ac:dyDescent="0.2">
      <c r="A4127" s="234">
        <v>9791027603893</v>
      </c>
      <c r="B4127" s="200" t="s">
        <v>568</v>
      </c>
      <c r="C4127" s="203">
        <v>3317</v>
      </c>
      <c r="D4127" s="204" t="s">
        <v>571</v>
      </c>
    </row>
    <row r="4128" spans="1:4" ht="15" x14ac:dyDescent="0.2">
      <c r="A4128" s="234">
        <v>9791027604197</v>
      </c>
      <c r="B4128" s="200" t="s">
        <v>568</v>
      </c>
      <c r="C4128" s="203">
        <v>0</v>
      </c>
      <c r="D4128" s="204" t="s">
        <v>2916</v>
      </c>
    </row>
    <row r="4129" spans="1:4" ht="15" x14ac:dyDescent="0.2">
      <c r="A4129" s="234">
        <v>9791027604067</v>
      </c>
      <c r="B4129" s="200" t="s">
        <v>568</v>
      </c>
      <c r="C4129" s="203">
        <v>0</v>
      </c>
      <c r="D4129" s="204" t="s">
        <v>2916</v>
      </c>
    </row>
    <row r="4130" spans="1:4" ht="15" x14ac:dyDescent="0.2">
      <c r="A4130" s="234">
        <v>9791027604234</v>
      </c>
      <c r="B4130" s="200" t="s">
        <v>568</v>
      </c>
      <c r="C4130" s="203">
        <v>433</v>
      </c>
      <c r="D4130" s="204" t="s">
        <v>570</v>
      </c>
    </row>
    <row r="4131" spans="1:4" ht="15" x14ac:dyDescent="0.2">
      <c r="A4131" s="234">
        <v>9791027603374</v>
      </c>
      <c r="B4131" s="200" t="s">
        <v>568</v>
      </c>
      <c r="C4131" s="203">
        <v>320</v>
      </c>
      <c r="D4131" s="204" t="s">
        <v>570</v>
      </c>
    </row>
    <row r="4132" spans="1:4" ht="15" x14ac:dyDescent="0.2">
      <c r="A4132" s="234">
        <v>9791027604012</v>
      </c>
      <c r="B4132" s="200" t="s">
        <v>568</v>
      </c>
      <c r="C4132" s="203">
        <v>977</v>
      </c>
      <c r="D4132" s="204" t="s">
        <v>570</v>
      </c>
    </row>
    <row r="4133" spans="1:4" ht="15" x14ac:dyDescent="0.2">
      <c r="A4133" s="234">
        <v>9791027604203</v>
      </c>
      <c r="B4133" s="200" t="s">
        <v>568</v>
      </c>
      <c r="C4133" s="203">
        <v>189</v>
      </c>
      <c r="D4133" s="204" t="s">
        <v>570</v>
      </c>
    </row>
    <row r="4134" spans="1:4" ht="15" x14ac:dyDescent="0.2">
      <c r="A4134" s="234">
        <v>9791027603787</v>
      </c>
      <c r="B4134" s="200" t="s">
        <v>568</v>
      </c>
      <c r="C4134" s="203">
        <v>0</v>
      </c>
      <c r="D4134" s="204" t="s">
        <v>2915</v>
      </c>
    </row>
    <row r="4135" spans="1:4" ht="15" x14ac:dyDescent="0.2">
      <c r="A4135" s="234">
        <v>9791027603916</v>
      </c>
      <c r="B4135" s="200" t="s">
        <v>568</v>
      </c>
      <c r="C4135" s="203">
        <v>1</v>
      </c>
      <c r="D4135" s="204" t="s">
        <v>572</v>
      </c>
    </row>
    <row r="4136" spans="1:4" ht="15" x14ac:dyDescent="0.2">
      <c r="A4136" s="234">
        <v>9791027604043</v>
      </c>
      <c r="B4136" s="200" t="s">
        <v>568</v>
      </c>
      <c r="C4136" s="203">
        <v>1500</v>
      </c>
      <c r="D4136" s="204" t="s">
        <v>571</v>
      </c>
    </row>
    <row r="4137" spans="1:4" ht="15" x14ac:dyDescent="0.2">
      <c r="A4137" s="234">
        <v>9791036338137</v>
      </c>
      <c r="B4137" s="200" t="s">
        <v>568</v>
      </c>
      <c r="C4137" s="203">
        <v>0</v>
      </c>
      <c r="D4137" s="204" t="s">
        <v>2916</v>
      </c>
    </row>
    <row r="4138" spans="1:4" ht="15" x14ac:dyDescent="0.2">
      <c r="A4138" s="234">
        <v>9791027612963</v>
      </c>
      <c r="B4138" s="200" t="s">
        <v>568</v>
      </c>
      <c r="C4138" s="203">
        <v>0</v>
      </c>
      <c r="D4138" s="204" t="s">
        <v>2917</v>
      </c>
    </row>
    <row r="4139" spans="1:4" ht="15" x14ac:dyDescent="0.2">
      <c r="A4139" s="234">
        <v>9782857335665</v>
      </c>
      <c r="B4139" s="200" t="s">
        <v>568</v>
      </c>
      <c r="C4139" s="203">
        <v>91</v>
      </c>
      <c r="D4139" s="204" t="s">
        <v>569</v>
      </c>
    </row>
    <row r="4140" spans="1:4" ht="15" x14ac:dyDescent="0.2">
      <c r="A4140" s="234">
        <v>9791027612956</v>
      </c>
      <c r="B4140" s="200" t="s">
        <v>568</v>
      </c>
      <c r="C4140" s="203">
        <v>0</v>
      </c>
      <c r="D4140" s="204" t="s">
        <v>2917</v>
      </c>
    </row>
    <row r="4141" spans="1:4" ht="15" x14ac:dyDescent="0.2">
      <c r="A4141" s="234">
        <v>9782857335672</v>
      </c>
      <c r="B4141" s="200" t="s">
        <v>568</v>
      </c>
      <c r="C4141" s="203">
        <v>653</v>
      </c>
      <c r="D4141" s="204" t="s">
        <v>570</v>
      </c>
    </row>
    <row r="4142" spans="1:4" ht="15" x14ac:dyDescent="0.2">
      <c r="A4142" s="234">
        <v>9791029617386</v>
      </c>
      <c r="B4142" s="200" t="s">
        <v>568</v>
      </c>
      <c r="C4142" s="203">
        <v>0</v>
      </c>
      <c r="D4142" s="204" t="s">
        <v>2917</v>
      </c>
    </row>
    <row r="4143" spans="1:4" ht="15" x14ac:dyDescent="0.2">
      <c r="A4143" s="234">
        <v>9782857335689</v>
      </c>
      <c r="B4143" s="200" t="s">
        <v>568</v>
      </c>
      <c r="C4143" s="203">
        <v>1114</v>
      </c>
      <c r="D4143" s="204" t="s">
        <v>571</v>
      </c>
    </row>
    <row r="4144" spans="1:4" ht="15" x14ac:dyDescent="0.2">
      <c r="A4144" s="234">
        <v>9791036372346</v>
      </c>
      <c r="B4144" s="200" t="s">
        <v>568</v>
      </c>
      <c r="C4144" s="203">
        <v>0</v>
      </c>
      <c r="D4144" s="204" t="s">
        <v>2917</v>
      </c>
    </row>
    <row r="4145" spans="1:4" ht="15" x14ac:dyDescent="0.2">
      <c r="A4145" s="234">
        <v>9791036353536</v>
      </c>
      <c r="B4145" s="200" t="s">
        <v>568</v>
      </c>
      <c r="C4145" s="203">
        <v>1006</v>
      </c>
      <c r="D4145" s="204" t="s">
        <v>571</v>
      </c>
    </row>
    <row r="4146" spans="1:4" ht="15" x14ac:dyDescent="0.2">
      <c r="A4146" s="234">
        <v>9791036372353</v>
      </c>
      <c r="B4146" s="200" t="s">
        <v>568</v>
      </c>
      <c r="C4146" s="203">
        <v>93</v>
      </c>
      <c r="D4146" s="204" t="s">
        <v>569</v>
      </c>
    </row>
    <row r="4147" spans="1:4" ht="15" x14ac:dyDescent="0.2">
      <c r="A4147" s="234">
        <v>9791036353543</v>
      </c>
      <c r="B4147" s="200" t="s">
        <v>568</v>
      </c>
      <c r="C4147" s="203">
        <v>1208</v>
      </c>
      <c r="D4147" s="204" t="s">
        <v>571</v>
      </c>
    </row>
    <row r="4148" spans="1:4" ht="15" x14ac:dyDescent="0.2">
      <c r="A4148" s="234">
        <v>9791036353550</v>
      </c>
      <c r="B4148" s="200" t="s">
        <v>568</v>
      </c>
      <c r="C4148" s="203">
        <v>795</v>
      </c>
      <c r="D4148" s="204" t="s">
        <v>570</v>
      </c>
    </row>
    <row r="4149" spans="1:4" ht="15" x14ac:dyDescent="0.2">
      <c r="A4149" s="234">
        <v>9791027607914</v>
      </c>
      <c r="B4149" s="200" t="s">
        <v>568</v>
      </c>
      <c r="C4149" s="203">
        <v>0</v>
      </c>
      <c r="D4149" s="204" t="s">
        <v>2916</v>
      </c>
    </row>
    <row r="4150" spans="1:4" ht="15" x14ac:dyDescent="0.2">
      <c r="A4150" s="234">
        <v>9782227501577</v>
      </c>
      <c r="B4150" s="200" t="s">
        <v>568</v>
      </c>
      <c r="C4150" s="203">
        <v>127</v>
      </c>
      <c r="D4150" s="204" t="s">
        <v>570</v>
      </c>
    </row>
    <row r="4151" spans="1:4" ht="15" x14ac:dyDescent="0.2">
      <c r="A4151" s="234">
        <v>9791036362040</v>
      </c>
      <c r="B4151" s="200" t="s">
        <v>568</v>
      </c>
      <c r="C4151" s="203">
        <v>3300</v>
      </c>
      <c r="D4151" s="204" t="s">
        <v>571</v>
      </c>
    </row>
    <row r="4152" spans="1:4" ht="15" x14ac:dyDescent="0.2">
      <c r="A4152" s="234">
        <v>9791027612970</v>
      </c>
      <c r="B4152" s="200" t="s">
        <v>568</v>
      </c>
      <c r="C4152" s="203">
        <v>0</v>
      </c>
      <c r="D4152" s="204" t="s">
        <v>2917</v>
      </c>
    </row>
    <row r="4153" spans="1:4" ht="15" x14ac:dyDescent="0.2">
      <c r="A4153" s="234">
        <v>9791027612987</v>
      </c>
      <c r="B4153" s="200" t="s">
        <v>568</v>
      </c>
      <c r="C4153" s="203">
        <v>0</v>
      </c>
      <c r="D4153" s="204" t="s">
        <v>2917</v>
      </c>
    </row>
    <row r="4154" spans="1:4" ht="15" x14ac:dyDescent="0.2">
      <c r="A4154" s="234">
        <v>9791027612994</v>
      </c>
      <c r="B4154" s="200" t="s">
        <v>568</v>
      </c>
      <c r="C4154" s="203">
        <v>0</v>
      </c>
      <c r="D4154" s="204" t="s">
        <v>2917</v>
      </c>
    </row>
    <row r="4155" spans="1:4" ht="15" x14ac:dyDescent="0.2">
      <c r="A4155" s="234">
        <v>9791036372384</v>
      </c>
      <c r="B4155" s="200" t="s">
        <v>568</v>
      </c>
      <c r="C4155" s="203">
        <v>0</v>
      </c>
      <c r="D4155" s="204" t="s">
        <v>2917</v>
      </c>
    </row>
    <row r="4156" spans="1:4" ht="15" x14ac:dyDescent="0.2">
      <c r="A4156" s="234">
        <v>9782227492271</v>
      </c>
      <c r="B4156" s="200" t="s">
        <v>568</v>
      </c>
      <c r="C4156" s="203">
        <v>0</v>
      </c>
      <c r="D4156" s="204" t="s">
        <v>2915</v>
      </c>
    </row>
    <row r="4157" spans="1:4" ht="15" x14ac:dyDescent="0.2">
      <c r="A4157" s="234">
        <v>9782227492264</v>
      </c>
      <c r="B4157" s="200" t="s">
        <v>568</v>
      </c>
      <c r="C4157" s="203">
        <v>0</v>
      </c>
      <c r="D4157" s="204" t="s">
        <v>2916</v>
      </c>
    </row>
    <row r="4158" spans="1:4" ht="15" x14ac:dyDescent="0.2">
      <c r="A4158" s="234">
        <v>9782227492257</v>
      </c>
      <c r="B4158" s="200" t="s">
        <v>568</v>
      </c>
      <c r="C4158" s="203">
        <v>0</v>
      </c>
      <c r="D4158" s="204" t="s">
        <v>2916</v>
      </c>
    </row>
    <row r="4159" spans="1:4" ht="15" x14ac:dyDescent="0.2">
      <c r="A4159" s="234">
        <v>9782227492240</v>
      </c>
      <c r="B4159" s="200" t="s">
        <v>568</v>
      </c>
      <c r="C4159" s="203">
        <v>7</v>
      </c>
      <c r="D4159" s="204" t="s">
        <v>572</v>
      </c>
    </row>
    <row r="4160" spans="1:4" ht="15" x14ac:dyDescent="0.2">
      <c r="A4160" s="234">
        <v>9782227492226</v>
      </c>
      <c r="B4160" s="200" t="s">
        <v>568</v>
      </c>
      <c r="C4160" s="203">
        <v>0</v>
      </c>
      <c r="D4160" s="204" t="s">
        <v>2917</v>
      </c>
    </row>
    <row r="4161" spans="1:4" ht="15" x14ac:dyDescent="0.2">
      <c r="A4161" s="234">
        <v>9782227492219</v>
      </c>
      <c r="B4161" s="200" t="s">
        <v>568</v>
      </c>
      <c r="C4161" s="203">
        <v>0</v>
      </c>
      <c r="D4161" s="204" t="s">
        <v>2916</v>
      </c>
    </row>
    <row r="4162" spans="1:4" ht="15" x14ac:dyDescent="0.2">
      <c r="A4162" s="234">
        <v>9782227492202</v>
      </c>
      <c r="B4162" s="200" t="s">
        <v>568</v>
      </c>
      <c r="C4162" s="203">
        <v>81</v>
      </c>
      <c r="D4162" s="204" t="s">
        <v>569</v>
      </c>
    </row>
    <row r="4163" spans="1:4" ht="15" x14ac:dyDescent="0.2">
      <c r="A4163" s="234">
        <v>9782227492196</v>
      </c>
      <c r="B4163" s="200" t="s">
        <v>568</v>
      </c>
      <c r="C4163" s="203">
        <v>0</v>
      </c>
      <c r="D4163" s="204" t="s">
        <v>2915</v>
      </c>
    </row>
    <row r="4164" spans="1:4" ht="15" x14ac:dyDescent="0.2">
      <c r="A4164" s="234">
        <v>9791027607921</v>
      </c>
      <c r="B4164" s="200" t="s">
        <v>568</v>
      </c>
      <c r="C4164" s="203">
        <v>0</v>
      </c>
      <c r="D4164" s="204" t="s">
        <v>2916</v>
      </c>
    </row>
    <row r="4165" spans="1:4" ht="15" x14ac:dyDescent="0.2">
      <c r="A4165" s="234">
        <v>9791036313424</v>
      </c>
      <c r="B4165" s="200" t="s">
        <v>568</v>
      </c>
      <c r="C4165" s="203">
        <v>1750</v>
      </c>
      <c r="D4165" s="204" t="s">
        <v>571</v>
      </c>
    </row>
    <row r="4166" spans="1:4" ht="15" x14ac:dyDescent="0.2">
      <c r="A4166" s="234">
        <v>9791036313394</v>
      </c>
      <c r="B4166" s="200" t="s">
        <v>568</v>
      </c>
      <c r="C4166" s="203">
        <v>1317</v>
      </c>
      <c r="D4166" s="204" t="s">
        <v>571</v>
      </c>
    </row>
    <row r="4167" spans="1:4" ht="15" x14ac:dyDescent="0.2">
      <c r="A4167" s="234">
        <v>9791036313400</v>
      </c>
      <c r="B4167" s="200" t="s">
        <v>568</v>
      </c>
      <c r="C4167" s="203">
        <v>1076</v>
      </c>
      <c r="D4167" s="204" t="s">
        <v>571</v>
      </c>
    </row>
    <row r="4168" spans="1:4" ht="15" x14ac:dyDescent="0.2">
      <c r="A4168" s="234">
        <v>9791036313417</v>
      </c>
      <c r="B4168" s="200" t="s">
        <v>568</v>
      </c>
      <c r="C4168" s="203">
        <v>446</v>
      </c>
      <c r="D4168" s="204" t="s">
        <v>570</v>
      </c>
    </row>
    <row r="4169" spans="1:4" ht="15" x14ac:dyDescent="0.2">
      <c r="A4169" s="234">
        <v>9782227495845</v>
      </c>
      <c r="B4169" s="200" t="s">
        <v>568</v>
      </c>
      <c r="C4169" s="203">
        <v>0</v>
      </c>
      <c r="D4169" s="204" t="s">
        <v>2917</v>
      </c>
    </row>
    <row r="4170" spans="1:4" ht="15" x14ac:dyDescent="0.2">
      <c r="A4170" s="234">
        <v>9791036362057</v>
      </c>
      <c r="B4170" s="200" t="s">
        <v>568</v>
      </c>
      <c r="C4170" s="203">
        <v>0</v>
      </c>
      <c r="D4170" s="204" t="s">
        <v>2917</v>
      </c>
    </row>
    <row r="4171" spans="1:4" ht="15" x14ac:dyDescent="0.2">
      <c r="A4171" s="234">
        <v>9791036362064</v>
      </c>
      <c r="B4171" s="200" t="s">
        <v>568</v>
      </c>
      <c r="C4171" s="203">
        <v>2744</v>
      </c>
      <c r="D4171" s="204" t="s">
        <v>571</v>
      </c>
    </row>
    <row r="4172" spans="1:4" ht="15" x14ac:dyDescent="0.2">
      <c r="A4172" s="234">
        <v>9782227496590</v>
      </c>
      <c r="B4172" s="200" t="s">
        <v>568</v>
      </c>
      <c r="C4172" s="203">
        <v>62</v>
      </c>
      <c r="D4172" s="204" t="s">
        <v>569</v>
      </c>
    </row>
    <row r="4173" spans="1:4" ht="15" x14ac:dyDescent="0.2">
      <c r="A4173" s="234">
        <v>9791036305528</v>
      </c>
      <c r="B4173" s="200" t="s">
        <v>568</v>
      </c>
      <c r="C4173" s="203">
        <v>0</v>
      </c>
      <c r="D4173" s="204" t="s">
        <v>2916</v>
      </c>
    </row>
    <row r="4174" spans="1:4" ht="15" x14ac:dyDescent="0.2">
      <c r="A4174" s="234">
        <v>9791027606696</v>
      </c>
      <c r="B4174" s="200" t="s">
        <v>568</v>
      </c>
      <c r="C4174" s="203">
        <v>0</v>
      </c>
      <c r="D4174" s="204" t="s">
        <v>2916</v>
      </c>
    </row>
    <row r="4175" spans="1:4" ht="15" x14ac:dyDescent="0.2">
      <c r="A4175" s="234">
        <v>9791036313431</v>
      </c>
      <c r="B4175" s="200" t="s">
        <v>568</v>
      </c>
      <c r="C4175" s="203">
        <v>0</v>
      </c>
      <c r="D4175" s="204" t="s">
        <v>2916</v>
      </c>
    </row>
    <row r="4176" spans="1:4" ht="15" x14ac:dyDescent="0.2">
      <c r="A4176" s="234">
        <v>9791036313455</v>
      </c>
      <c r="B4176" s="200" t="s">
        <v>568</v>
      </c>
      <c r="C4176" s="203">
        <v>7</v>
      </c>
      <c r="D4176" s="204" t="s">
        <v>572</v>
      </c>
    </row>
    <row r="4177" spans="1:4" ht="15" x14ac:dyDescent="0.2">
      <c r="A4177" s="234">
        <v>9791036313486</v>
      </c>
      <c r="B4177" s="200" t="s">
        <v>568</v>
      </c>
      <c r="C4177" s="203">
        <v>413</v>
      </c>
      <c r="D4177" s="204" t="s">
        <v>570</v>
      </c>
    </row>
    <row r="4178" spans="1:4" ht="15" x14ac:dyDescent="0.2">
      <c r="A4178" s="234">
        <v>9791036313493</v>
      </c>
      <c r="B4178" s="200" t="s">
        <v>568</v>
      </c>
      <c r="C4178" s="203">
        <v>787</v>
      </c>
      <c r="D4178" s="204" t="s">
        <v>570</v>
      </c>
    </row>
    <row r="4179" spans="1:4" ht="15" x14ac:dyDescent="0.2">
      <c r="A4179" s="234">
        <v>9791027607938</v>
      </c>
      <c r="B4179" s="200" t="s">
        <v>568</v>
      </c>
      <c r="C4179" s="203">
        <v>0</v>
      </c>
      <c r="D4179" s="204" t="s">
        <v>2916</v>
      </c>
    </row>
    <row r="4180" spans="1:4" ht="15" x14ac:dyDescent="0.2">
      <c r="A4180" s="234">
        <v>9791036313448</v>
      </c>
      <c r="B4180" s="200" t="s">
        <v>568</v>
      </c>
      <c r="C4180" s="203">
        <v>0</v>
      </c>
      <c r="D4180" s="204" t="s">
        <v>2916</v>
      </c>
    </row>
    <row r="4181" spans="1:4" ht="15" x14ac:dyDescent="0.2">
      <c r="A4181" s="234">
        <v>9791036313462</v>
      </c>
      <c r="B4181" s="200" t="s">
        <v>568</v>
      </c>
      <c r="C4181" s="203">
        <v>0</v>
      </c>
      <c r="D4181" s="204" t="s">
        <v>2916</v>
      </c>
    </row>
    <row r="4182" spans="1:4" ht="15" x14ac:dyDescent="0.2">
      <c r="A4182" s="234">
        <v>9791036313479</v>
      </c>
      <c r="B4182" s="200" t="s">
        <v>568</v>
      </c>
      <c r="C4182" s="203">
        <v>450</v>
      </c>
      <c r="D4182" s="204" t="s">
        <v>570</v>
      </c>
    </row>
    <row r="4183" spans="1:4" ht="15" x14ac:dyDescent="0.2">
      <c r="A4183" s="234">
        <v>9791036305276</v>
      </c>
      <c r="B4183" s="200" t="s">
        <v>568</v>
      </c>
      <c r="C4183" s="203">
        <v>1019</v>
      </c>
      <c r="D4183" s="204" t="s">
        <v>571</v>
      </c>
    </row>
    <row r="4184" spans="1:4" ht="15" x14ac:dyDescent="0.2">
      <c r="A4184" s="234">
        <v>9791036313509</v>
      </c>
      <c r="B4184" s="200" t="s">
        <v>568</v>
      </c>
      <c r="C4184" s="203">
        <v>895</v>
      </c>
      <c r="D4184" s="204" t="s">
        <v>570</v>
      </c>
    </row>
    <row r="4185" spans="1:4" ht="15" x14ac:dyDescent="0.2">
      <c r="A4185" s="234">
        <v>9782227501584</v>
      </c>
      <c r="B4185" s="200" t="s">
        <v>568</v>
      </c>
      <c r="C4185" s="203">
        <v>586</v>
      </c>
      <c r="D4185" s="204" t="s">
        <v>570</v>
      </c>
    </row>
    <row r="4186" spans="1:4" ht="15" x14ac:dyDescent="0.2">
      <c r="A4186" s="234">
        <v>9782408042820</v>
      </c>
      <c r="B4186" s="200" t="s">
        <v>568</v>
      </c>
      <c r="C4186" s="203">
        <v>1079</v>
      </c>
      <c r="D4186" s="204" t="s">
        <v>571</v>
      </c>
    </row>
    <row r="4187" spans="1:4" ht="15" x14ac:dyDescent="0.2">
      <c r="A4187" s="234">
        <v>9791027604371</v>
      </c>
      <c r="B4187" s="200" t="s">
        <v>568</v>
      </c>
      <c r="C4187" s="203">
        <v>19958</v>
      </c>
      <c r="D4187" s="204" t="s">
        <v>573</v>
      </c>
    </row>
    <row r="4188" spans="1:4" ht="15" x14ac:dyDescent="0.2">
      <c r="A4188" s="234">
        <v>9791027604364</v>
      </c>
      <c r="B4188" s="200" t="s">
        <v>568</v>
      </c>
      <c r="C4188" s="203">
        <v>78386</v>
      </c>
      <c r="D4188" s="204" t="s">
        <v>573</v>
      </c>
    </row>
    <row r="4189" spans="1:4" ht="15" x14ac:dyDescent="0.2">
      <c r="A4189" s="234">
        <v>9782857336068</v>
      </c>
      <c r="B4189" s="200" t="s">
        <v>568</v>
      </c>
      <c r="C4189" s="203">
        <v>0</v>
      </c>
      <c r="D4189" s="204" t="s">
        <v>2917</v>
      </c>
    </row>
    <row r="4190" spans="1:4" ht="15" x14ac:dyDescent="0.2">
      <c r="A4190" s="234">
        <v>9791036372452</v>
      </c>
      <c r="B4190" s="200" t="s">
        <v>568</v>
      </c>
      <c r="C4190" s="203">
        <v>0</v>
      </c>
      <c r="D4190" s="204" t="s">
        <v>2917</v>
      </c>
    </row>
    <row r="4191" spans="1:4" ht="15" x14ac:dyDescent="0.2">
      <c r="A4191" s="234">
        <v>9791036372469</v>
      </c>
      <c r="B4191" s="200" t="s">
        <v>568</v>
      </c>
      <c r="C4191" s="203">
        <v>0</v>
      </c>
      <c r="D4191" s="204" t="s">
        <v>2917</v>
      </c>
    </row>
    <row r="4192" spans="1:4" ht="15" x14ac:dyDescent="0.2">
      <c r="A4192" s="234">
        <v>9791036372476</v>
      </c>
      <c r="B4192" s="200" t="s">
        <v>568</v>
      </c>
      <c r="C4192" s="203">
        <v>0</v>
      </c>
      <c r="D4192" s="204" t="s">
        <v>2917</v>
      </c>
    </row>
    <row r="4193" spans="1:4" ht="15" x14ac:dyDescent="0.2">
      <c r="A4193" s="234">
        <v>9791036372483</v>
      </c>
      <c r="B4193" s="200" t="s">
        <v>568</v>
      </c>
      <c r="C4193" s="203">
        <v>0</v>
      </c>
      <c r="D4193" s="204" t="s">
        <v>2917</v>
      </c>
    </row>
    <row r="4194" spans="1:4" ht="15" x14ac:dyDescent="0.2">
      <c r="A4194" s="234">
        <v>9791036372490</v>
      </c>
      <c r="B4194" s="200" t="s">
        <v>568</v>
      </c>
      <c r="C4194" s="203">
        <v>0</v>
      </c>
      <c r="D4194" s="204" t="s">
        <v>2917</v>
      </c>
    </row>
    <row r="4195" spans="1:4" ht="15" x14ac:dyDescent="0.2">
      <c r="A4195" s="234">
        <v>9791036372506</v>
      </c>
      <c r="B4195" s="200" t="s">
        <v>568</v>
      </c>
      <c r="C4195" s="203">
        <v>0</v>
      </c>
      <c r="D4195" s="204" t="s">
        <v>2917</v>
      </c>
    </row>
    <row r="4196" spans="1:4" ht="15" x14ac:dyDescent="0.2">
      <c r="A4196" s="234">
        <v>9791036372513</v>
      </c>
      <c r="B4196" s="200" t="s">
        <v>568</v>
      </c>
      <c r="C4196" s="203">
        <v>0</v>
      </c>
      <c r="D4196" s="204" t="s">
        <v>2917</v>
      </c>
    </row>
    <row r="4197" spans="1:4" ht="15" x14ac:dyDescent="0.2">
      <c r="A4197" s="234">
        <v>9791036372520</v>
      </c>
      <c r="B4197" s="200" t="s">
        <v>568</v>
      </c>
      <c r="C4197" s="203">
        <v>0</v>
      </c>
      <c r="D4197" s="204" t="s">
        <v>2917</v>
      </c>
    </row>
    <row r="4198" spans="1:4" ht="15" x14ac:dyDescent="0.2">
      <c r="A4198" s="234">
        <v>9791036372537</v>
      </c>
      <c r="B4198" s="200" t="s">
        <v>568</v>
      </c>
      <c r="C4198" s="203">
        <v>0</v>
      </c>
      <c r="D4198" s="204" t="s">
        <v>2917</v>
      </c>
    </row>
    <row r="4199" spans="1:4" ht="15" x14ac:dyDescent="0.2">
      <c r="A4199" s="234">
        <v>9791036372544</v>
      </c>
      <c r="B4199" s="200" t="s">
        <v>568</v>
      </c>
      <c r="C4199" s="203">
        <v>0</v>
      </c>
      <c r="D4199" s="204" t="s">
        <v>2917</v>
      </c>
    </row>
    <row r="4200" spans="1:4" ht="15" x14ac:dyDescent="0.2">
      <c r="A4200" s="234">
        <v>9791036372551</v>
      </c>
      <c r="B4200" s="200" t="s">
        <v>568</v>
      </c>
      <c r="C4200" s="203">
        <v>0</v>
      </c>
      <c r="D4200" s="204" t="s">
        <v>2917</v>
      </c>
    </row>
    <row r="4201" spans="1:4" ht="15" x14ac:dyDescent="0.2">
      <c r="A4201" s="234">
        <v>9791036372568</v>
      </c>
      <c r="B4201" s="200" t="s">
        <v>568</v>
      </c>
      <c r="C4201" s="203">
        <v>0</v>
      </c>
      <c r="D4201" s="204" t="s">
        <v>2917</v>
      </c>
    </row>
    <row r="4202" spans="1:4" ht="15" x14ac:dyDescent="0.2">
      <c r="A4202" s="234">
        <v>9791036372575</v>
      </c>
      <c r="B4202" s="200" t="s">
        <v>568</v>
      </c>
      <c r="C4202" s="203">
        <v>3724</v>
      </c>
      <c r="D4202" s="204" t="s">
        <v>571</v>
      </c>
    </row>
    <row r="4203" spans="1:4" ht="15" x14ac:dyDescent="0.2">
      <c r="A4203" s="234">
        <v>9791036372582</v>
      </c>
      <c r="B4203" s="200" t="s">
        <v>568</v>
      </c>
      <c r="C4203" s="203">
        <v>4010</v>
      </c>
      <c r="D4203" s="204" t="s">
        <v>571</v>
      </c>
    </row>
    <row r="4204" spans="1:4" ht="15" x14ac:dyDescent="0.2">
      <c r="A4204" s="234">
        <v>9791036372599</v>
      </c>
      <c r="B4204" s="200" t="s">
        <v>568</v>
      </c>
      <c r="C4204" s="203">
        <v>0</v>
      </c>
      <c r="D4204" s="204" t="s">
        <v>2917</v>
      </c>
    </row>
    <row r="4205" spans="1:4" ht="15" x14ac:dyDescent="0.2">
      <c r="A4205" s="234">
        <v>9791036372605</v>
      </c>
      <c r="B4205" s="200" t="s">
        <v>568</v>
      </c>
      <c r="C4205" s="203">
        <v>0</v>
      </c>
      <c r="D4205" s="204" t="s">
        <v>2917</v>
      </c>
    </row>
    <row r="4206" spans="1:4" ht="15" x14ac:dyDescent="0.2">
      <c r="A4206" s="234">
        <v>9791036372612</v>
      </c>
      <c r="B4206" s="200" t="s">
        <v>568</v>
      </c>
      <c r="C4206" s="203">
        <v>0</v>
      </c>
      <c r="D4206" s="204" t="s">
        <v>2917</v>
      </c>
    </row>
    <row r="4207" spans="1:4" ht="15" x14ac:dyDescent="0.2">
      <c r="A4207" s="234">
        <v>9782747096379</v>
      </c>
      <c r="B4207" s="200" t="s">
        <v>568</v>
      </c>
      <c r="C4207" s="203">
        <v>0</v>
      </c>
      <c r="D4207" s="204" t="s">
        <v>2916</v>
      </c>
    </row>
    <row r="4208" spans="1:4" ht="15" x14ac:dyDescent="0.2">
      <c r="A4208" s="234">
        <v>9782747096386</v>
      </c>
      <c r="B4208" s="200" t="s">
        <v>568</v>
      </c>
      <c r="C4208" s="203">
        <v>0</v>
      </c>
      <c r="D4208" s="204" t="s">
        <v>2916</v>
      </c>
    </row>
    <row r="4209" spans="1:4" ht="15" x14ac:dyDescent="0.2">
      <c r="A4209" s="234">
        <v>9791036353680</v>
      </c>
      <c r="B4209" s="200" t="s">
        <v>568</v>
      </c>
      <c r="C4209" s="203">
        <v>0</v>
      </c>
      <c r="D4209" s="204" t="s">
        <v>2915</v>
      </c>
    </row>
    <row r="4210" spans="1:4" ht="15" x14ac:dyDescent="0.2">
      <c r="A4210" s="234">
        <v>9791036353697</v>
      </c>
      <c r="B4210" s="200" t="s">
        <v>568</v>
      </c>
      <c r="C4210" s="203">
        <v>0</v>
      </c>
      <c r="D4210" s="204" t="s">
        <v>2917</v>
      </c>
    </row>
    <row r="4211" spans="1:4" ht="15" x14ac:dyDescent="0.2">
      <c r="A4211" s="234">
        <v>9791036353703</v>
      </c>
      <c r="B4211" s="200" t="s">
        <v>568</v>
      </c>
      <c r="C4211" s="203">
        <v>1505</v>
      </c>
      <c r="D4211" s="204" t="s">
        <v>571</v>
      </c>
    </row>
    <row r="4212" spans="1:4" ht="15" x14ac:dyDescent="0.2">
      <c r="A4212" s="234">
        <v>9791027611409</v>
      </c>
      <c r="B4212" s="200" t="s">
        <v>568</v>
      </c>
      <c r="C4212" s="203">
        <v>976</v>
      </c>
      <c r="D4212" s="204" t="s">
        <v>570</v>
      </c>
    </row>
    <row r="4213" spans="1:4" ht="15" x14ac:dyDescent="0.2">
      <c r="A4213" s="234">
        <v>9791027602599</v>
      </c>
      <c r="B4213" s="200" t="s">
        <v>568</v>
      </c>
      <c r="C4213" s="203">
        <v>473</v>
      </c>
      <c r="D4213" s="204" t="s">
        <v>570</v>
      </c>
    </row>
    <row r="4214" spans="1:4" ht="15" x14ac:dyDescent="0.2">
      <c r="A4214" s="234">
        <v>9782747088688</v>
      </c>
      <c r="B4214" s="200" t="s">
        <v>568</v>
      </c>
      <c r="C4214" s="203">
        <v>0</v>
      </c>
      <c r="D4214" s="204" t="s">
        <v>2916</v>
      </c>
    </row>
    <row r="4215" spans="1:4" ht="15" x14ac:dyDescent="0.2">
      <c r="A4215" s="234">
        <v>9782747096423</v>
      </c>
      <c r="B4215" s="200" t="s">
        <v>568</v>
      </c>
      <c r="C4215" s="203">
        <v>5366</v>
      </c>
      <c r="D4215" s="204" t="s">
        <v>571</v>
      </c>
    </row>
    <row r="4216" spans="1:4" ht="15" x14ac:dyDescent="0.2">
      <c r="A4216" s="234">
        <v>9782227500211</v>
      </c>
      <c r="B4216" s="200" t="s">
        <v>568</v>
      </c>
      <c r="C4216" s="203">
        <v>0</v>
      </c>
      <c r="D4216" s="204" t="s">
        <v>2917</v>
      </c>
    </row>
    <row r="4217" spans="1:4" ht="15" x14ac:dyDescent="0.2">
      <c r="A4217" s="234">
        <v>9782227500228</v>
      </c>
      <c r="B4217" s="200" t="s">
        <v>568</v>
      </c>
      <c r="C4217" s="203">
        <v>1942</v>
      </c>
      <c r="D4217" s="204" t="s">
        <v>571</v>
      </c>
    </row>
    <row r="4218" spans="1:4" ht="15" x14ac:dyDescent="0.2">
      <c r="A4218" s="234">
        <v>9791036338755</v>
      </c>
      <c r="B4218" s="200" t="s">
        <v>568</v>
      </c>
      <c r="C4218" s="203">
        <v>0</v>
      </c>
      <c r="D4218" s="204" t="s">
        <v>2917</v>
      </c>
    </row>
    <row r="4219" spans="1:4" ht="15" x14ac:dyDescent="0.2">
      <c r="A4219" s="234">
        <v>9791036372339</v>
      </c>
      <c r="B4219" s="200" t="s">
        <v>568</v>
      </c>
      <c r="C4219" s="203">
        <v>0</v>
      </c>
      <c r="D4219" s="204" t="s">
        <v>2917</v>
      </c>
    </row>
    <row r="4220" spans="1:4" ht="15" x14ac:dyDescent="0.2">
      <c r="A4220" s="234">
        <v>9791036338762</v>
      </c>
      <c r="B4220" s="200" t="s">
        <v>568</v>
      </c>
      <c r="C4220" s="203">
        <v>1019</v>
      </c>
      <c r="D4220" s="204" t="s">
        <v>571</v>
      </c>
    </row>
    <row r="4221" spans="1:4" ht="15" x14ac:dyDescent="0.2">
      <c r="A4221" s="234">
        <v>9791036324666</v>
      </c>
      <c r="B4221" s="200" t="s">
        <v>568</v>
      </c>
      <c r="C4221" s="203">
        <v>1808</v>
      </c>
      <c r="D4221" s="204" t="s">
        <v>571</v>
      </c>
    </row>
    <row r="4222" spans="1:4" ht="15" x14ac:dyDescent="0.2">
      <c r="A4222" s="234">
        <v>9791036324727</v>
      </c>
      <c r="B4222" s="200" t="s">
        <v>568</v>
      </c>
      <c r="C4222" s="203">
        <v>559</v>
      </c>
      <c r="D4222" s="204" t="s">
        <v>570</v>
      </c>
    </row>
    <row r="4223" spans="1:4" ht="15" x14ac:dyDescent="0.2">
      <c r="A4223" s="234">
        <v>9791036324772</v>
      </c>
      <c r="B4223" s="200" t="s">
        <v>568</v>
      </c>
      <c r="C4223" s="203">
        <v>552</v>
      </c>
      <c r="D4223" s="204" t="s">
        <v>570</v>
      </c>
    </row>
    <row r="4224" spans="1:4" ht="15" x14ac:dyDescent="0.2">
      <c r="A4224" s="234">
        <v>9791036302770</v>
      </c>
      <c r="B4224" s="200" t="s">
        <v>568</v>
      </c>
      <c r="C4224" s="203">
        <v>1644</v>
      </c>
      <c r="D4224" s="204" t="s">
        <v>571</v>
      </c>
    </row>
    <row r="4225" spans="1:4" ht="15" x14ac:dyDescent="0.2">
      <c r="A4225" s="234">
        <v>9782227495852</v>
      </c>
      <c r="B4225" s="200" t="s">
        <v>568</v>
      </c>
      <c r="C4225" s="203">
        <v>0</v>
      </c>
      <c r="D4225" s="204" t="s">
        <v>2916</v>
      </c>
    </row>
    <row r="4226" spans="1:4" ht="15" x14ac:dyDescent="0.2">
      <c r="A4226" s="234">
        <v>9782227495869</v>
      </c>
      <c r="B4226" s="200" t="s">
        <v>568</v>
      </c>
      <c r="C4226" s="203">
        <v>597</v>
      </c>
      <c r="D4226" s="204" t="s">
        <v>570</v>
      </c>
    </row>
    <row r="4227" spans="1:4" ht="15" x14ac:dyDescent="0.2">
      <c r="A4227" s="234">
        <v>9782227496651</v>
      </c>
      <c r="B4227" s="200" t="s">
        <v>568</v>
      </c>
      <c r="C4227" s="203">
        <v>0</v>
      </c>
      <c r="D4227" s="204" t="s">
        <v>2916</v>
      </c>
    </row>
    <row r="4228" spans="1:4" ht="15" x14ac:dyDescent="0.2">
      <c r="A4228" s="234">
        <v>9791036313608</v>
      </c>
      <c r="B4228" s="200" t="s">
        <v>568</v>
      </c>
      <c r="C4228" s="203">
        <v>0</v>
      </c>
      <c r="D4228" s="204" t="s">
        <v>2915</v>
      </c>
    </row>
    <row r="4229" spans="1:4" ht="15" x14ac:dyDescent="0.2">
      <c r="A4229" s="234">
        <v>9791036305955</v>
      </c>
      <c r="B4229" s="200" t="s">
        <v>568</v>
      </c>
      <c r="C4229" s="203">
        <v>46</v>
      </c>
      <c r="D4229" s="204" t="s">
        <v>569</v>
      </c>
    </row>
    <row r="4230" spans="1:4" ht="15" x14ac:dyDescent="0.2">
      <c r="A4230" s="234">
        <v>9791036305924</v>
      </c>
      <c r="B4230" s="200" t="s">
        <v>568</v>
      </c>
      <c r="C4230" s="203">
        <v>0</v>
      </c>
      <c r="D4230" s="204" t="s">
        <v>2916</v>
      </c>
    </row>
    <row r="4231" spans="1:4" ht="15" x14ac:dyDescent="0.2">
      <c r="A4231" s="234">
        <v>9791036305948</v>
      </c>
      <c r="B4231" s="200" t="s">
        <v>568</v>
      </c>
      <c r="C4231" s="203">
        <v>0</v>
      </c>
      <c r="D4231" s="204" t="s">
        <v>2916</v>
      </c>
    </row>
    <row r="4232" spans="1:4" ht="15" x14ac:dyDescent="0.2">
      <c r="A4232" s="234">
        <v>9791027613045</v>
      </c>
      <c r="B4232" s="200" t="s">
        <v>568</v>
      </c>
      <c r="C4232" s="203">
        <v>0</v>
      </c>
      <c r="D4232" s="204" t="s">
        <v>2917</v>
      </c>
    </row>
    <row r="4233" spans="1:4" ht="15" x14ac:dyDescent="0.2">
      <c r="A4233" s="234">
        <v>9791027613021</v>
      </c>
      <c r="B4233" s="200" t="s">
        <v>568</v>
      </c>
      <c r="C4233" s="203">
        <v>0</v>
      </c>
      <c r="D4233" s="204" t="s">
        <v>2917</v>
      </c>
    </row>
    <row r="4234" spans="1:4" ht="15" x14ac:dyDescent="0.2">
      <c r="A4234" s="234">
        <v>9791027613038</v>
      </c>
      <c r="B4234" s="200" t="s">
        <v>568</v>
      </c>
      <c r="C4234" s="203">
        <v>0</v>
      </c>
      <c r="D4234" s="204" t="s">
        <v>2917</v>
      </c>
    </row>
    <row r="4235" spans="1:4" ht="15" x14ac:dyDescent="0.2">
      <c r="A4235" s="234">
        <v>9791036372704</v>
      </c>
      <c r="B4235" s="200" t="s">
        <v>568</v>
      </c>
      <c r="C4235" s="203">
        <v>0</v>
      </c>
      <c r="D4235" s="204" t="s">
        <v>2917</v>
      </c>
    </row>
    <row r="4236" spans="1:4" ht="15" x14ac:dyDescent="0.2">
      <c r="A4236" s="234">
        <v>9791036372728</v>
      </c>
      <c r="B4236" s="200" t="s">
        <v>568</v>
      </c>
      <c r="C4236" s="203">
        <v>0</v>
      </c>
      <c r="D4236" s="204" t="s">
        <v>2917</v>
      </c>
    </row>
    <row r="4237" spans="1:4" ht="15" x14ac:dyDescent="0.2">
      <c r="A4237" s="234">
        <v>9791036372735</v>
      </c>
      <c r="B4237" s="200" t="s">
        <v>568</v>
      </c>
      <c r="C4237" s="203">
        <v>0</v>
      </c>
      <c r="D4237" s="204" t="s">
        <v>2917</v>
      </c>
    </row>
    <row r="4238" spans="1:4" ht="15" x14ac:dyDescent="0.2">
      <c r="A4238" s="234">
        <v>9791036372759</v>
      </c>
      <c r="B4238" s="200" t="s">
        <v>568</v>
      </c>
      <c r="C4238" s="203">
        <v>0</v>
      </c>
      <c r="D4238" s="204" t="s">
        <v>2917</v>
      </c>
    </row>
    <row r="4239" spans="1:4" ht="15" x14ac:dyDescent="0.2">
      <c r="A4239" s="234">
        <v>9791036305894</v>
      </c>
      <c r="B4239" s="200" t="s">
        <v>568</v>
      </c>
      <c r="C4239" s="203">
        <v>1916</v>
      </c>
      <c r="D4239" s="204" t="s">
        <v>571</v>
      </c>
    </row>
    <row r="4240" spans="1:4" ht="15" x14ac:dyDescent="0.2">
      <c r="A4240" s="234">
        <v>9791036305900</v>
      </c>
      <c r="B4240" s="200" t="s">
        <v>568</v>
      </c>
      <c r="C4240" s="203">
        <v>788</v>
      </c>
      <c r="D4240" s="204" t="s">
        <v>570</v>
      </c>
    </row>
    <row r="4241" spans="1:4" ht="15" x14ac:dyDescent="0.2">
      <c r="A4241" s="234">
        <v>9791036305917</v>
      </c>
      <c r="B4241" s="200" t="s">
        <v>568</v>
      </c>
      <c r="C4241" s="203">
        <v>0</v>
      </c>
      <c r="D4241" s="204" t="s">
        <v>2915</v>
      </c>
    </row>
    <row r="4242" spans="1:4" ht="15" x14ac:dyDescent="0.2">
      <c r="A4242" s="234">
        <v>9782747077323</v>
      </c>
      <c r="B4242" s="200" t="s">
        <v>568</v>
      </c>
      <c r="C4242" s="203">
        <v>115</v>
      </c>
      <c r="D4242" s="204" t="s">
        <v>570</v>
      </c>
    </row>
    <row r="4243" spans="1:4" ht="15" x14ac:dyDescent="0.2">
      <c r="A4243" s="234">
        <v>9782747077316</v>
      </c>
      <c r="B4243" s="200" t="s">
        <v>568</v>
      </c>
      <c r="C4243" s="203">
        <v>711</v>
      </c>
      <c r="D4243" s="204" t="s">
        <v>570</v>
      </c>
    </row>
    <row r="4244" spans="1:4" ht="15" x14ac:dyDescent="0.2">
      <c r="A4244" s="234">
        <v>9782747077309</v>
      </c>
      <c r="B4244" s="200" t="s">
        <v>568</v>
      </c>
      <c r="C4244" s="203">
        <v>632</v>
      </c>
      <c r="D4244" s="204" t="s">
        <v>570</v>
      </c>
    </row>
    <row r="4245" spans="1:4" ht="15" x14ac:dyDescent="0.2">
      <c r="A4245" s="234">
        <v>9782747077293</v>
      </c>
      <c r="B4245" s="200" t="s">
        <v>568</v>
      </c>
      <c r="C4245" s="203">
        <v>867</v>
      </c>
      <c r="D4245" s="204" t="s">
        <v>570</v>
      </c>
    </row>
    <row r="4246" spans="1:4" ht="15" x14ac:dyDescent="0.2">
      <c r="A4246" s="234">
        <v>9782747077286</v>
      </c>
      <c r="B4246" s="200" t="s">
        <v>568</v>
      </c>
      <c r="C4246" s="203">
        <v>363</v>
      </c>
      <c r="D4246" s="204" t="s">
        <v>570</v>
      </c>
    </row>
    <row r="4247" spans="1:4" ht="15" x14ac:dyDescent="0.2">
      <c r="A4247" s="234">
        <v>9782747077279</v>
      </c>
      <c r="B4247" s="200" t="s">
        <v>568</v>
      </c>
      <c r="C4247" s="203">
        <v>0</v>
      </c>
      <c r="D4247" s="204" t="s">
        <v>2917</v>
      </c>
    </row>
    <row r="4248" spans="1:4" ht="15" x14ac:dyDescent="0.2">
      <c r="A4248" s="234">
        <v>9791027613007</v>
      </c>
      <c r="B4248" s="200" t="s">
        <v>568</v>
      </c>
      <c r="C4248" s="203">
        <v>0</v>
      </c>
      <c r="D4248" s="204" t="s">
        <v>2917</v>
      </c>
    </row>
    <row r="4249" spans="1:4" ht="15" x14ac:dyDescent="0.2">
      <c r="A4249" s="234">
        <v>9791027613014</v>
      </c>
      <c r="B4249" s="200" t="s">
        <v>568</v>
      </c>
      <c r="C4249" s="203">
        <v>0</v>
      </c>
      <c r="D4249" s="204" t="s">
        <v>2917</v>
      </c>
    </row>
    <row r="4250" spans="1:4" ht="15" x14ac:dyDescent="0.2">
      <c r="A4250" s="234">
        <v>9791036372773</v>
      </c>
      <c r="B4250" s="200" t="s">
        <v>568</v>
      </c>
      <c r="C4250" s="203">
        <v>0</v>
      </c>
      <c r="D4250" s="204" t="s">
        <v>2917</v>
      </c>
    </row>
    <row r="4251" spans="1:4" ht="15" x14ac:dyDescent="0.2">
      <c r="A4251" s="234">
        <v>9791036305986</v>
      </c>
      <c r="B4251" s="200" t="s">
        <v>568</v>
      </c>
      <c r="C4251" s="203">
        <v>0</v>
      </c>
      <c r="D4251" s="204" t="s">
        <v>2916</v>
      </c>
    </row>
    <row r="4252" spans="1:4" ht="15" x14ac:dyDescent="0.2">
      <c r="A4252" s="234">
        <v>9791036372711</v>
      </c>
      <c r="B4252" s="200" t="s">
        <v>568</v>
      </c>
      <c r="C4252" s="203">
        <v>0</v>
      </c>
      <c r="D4252" s="204" t="s">
        <v>2917</v>
      </c>
    </row>
    <row r="4253" spans="1:4" ht="15" x14ac:dyDescent="0.2">
      <c r="A4253" s="234">
        <v>9791036372766</v>
      </c>
      <c r="B4253" s="200" t="s">
        <v>568</v>
      </c>
      <c r="C4253" s="203">
        <v>0</v>
      </c>
      <c r="D4253" s="204" t="s">
        <v>2917</v>
      </c>
    </row>
    <row r="4254" spans="1:4" ht="15" x14ac:dyDescent="0.2">
      <c r="A4254" s="234">
        <v>9782857336044</v>
      </c>
      <c r="B4254" s="200" t="s">
        <v>568</v>
      </c>
      <c r="C4254" s="203">
        <v>110</v>
      </c>
      <c r="D4254" s="204" t="s">
        <v>570</v>
      </c>
    </row>
    <row r="4255" spans="1:4" ht="15" x14ac:dyDescent="0.2">
      <c r="A4255" s="234">
        <v>9791036313615</v>
      </c>
      <c r="B4255" s="200" t="s">
        <v>568</v>
      </c>
      <c r="C4255" s="203">
        <v>0</v>
      </c>
      <c r="D4255" s="204" t="s">
        <v>2915</v>
      </c>
    </row>
    <row r="4256" spans="1:4" ht="15" x14ac:dyDescent="0.2">
      <c r="A4256" s="234">
        <v>9791036313622</v>
      </c>
      <c r="B4256" s="200" t="s">
        <v>568</v>
      </c>
      <c r="C4256" s="203">
        <v>214</v>
      </c>
      <c r="D4256" s="204" t="s">
        <v>570</v>
      </c>
    </row>
    <row r="4257" spans="1:4" ht="15" x14ac:dyDescent="0.2">
      <c r="A4257" s="234">
        <v>9791036313639</v>
      </c>
      <c r="B4257" s="200" t="s">
        <v>568</v>
      </c>
      <c r="C4257" s="203">
        <v>0</v>
      </c>
      <c r="D4257" s="204" t="s">
        <v>2916</v>
      </c>
    </row>
    <row r="4258" spans="1:4" ht="15" x14ac:dyDescent="0.2">
      <c r="A4258" s="234">
        <v>9791036339059</v>
      </c>
      <c r="B4258" s="200" t="s">
        <v>568</v>
      </c>
      <c r="C4258" s="203">
        <v>1042</v>
      </c>
      <c r="D4258" s="204" t="s">
        <v>571</v>
      </c>
    </row>
    <row r="4259" spans="1:4" ht="15" x14ac:dyDescent="0.2">
      <c r="A4259" s="234">
        <v>9791036339066</v>
      </c>
      <c r="B4259" s="200" t="s">
        <v>568</v>
      </c>
      <c r="C4259" s="203">
        <v>-50</v>
      </c>
      <c r="D4259" s="204" t="s">
        <v>4813</v>
      </c>
    </row>
    <row r="4260" spans="1:4" ht="15" x14ac:dyDescent="0.2">
      <c r="A4260" s="234">
        <v>9791036339073</v>
      </c>
      <c r="B4260" s="200" t="s">
        <v>568</v>
      </c>
      <c r="C4260" s="203">
        <v>1305</v>
      </c>
      <c r="D4260" s="204" t="s">
        <v>571</v>
      </c>
    </row>
    <row r="4261" spans="1:4" ht="15" x14ac:dyDescent="0.2">
      <c r="A4261" s="234">
        <v>9791036339097</v>
      </c>
      <c r="B4261" s="200" t="s">
        <v>568</v>
      </c>
      <c r="C4261" s="203">
        <v>2192</v>
      </c>
      <c r="D4261" s="204" t="s">
        <v>571</v>
      </c>
    </row>
    <row r="4262" spans="1:4" ht="15" x14ac:dyDescent="0.2">
      <c r="A4262" s="234">
        <v>9791036339110</v>
      </c>
      <c r="B4262" s="200" t="s">
        <v>568</v>
      </c>
      <c r="C4262" s="203">
        <v>0</v>
      </c>
      <c r="D4262" s="204" t="s">
        <v>2916</v>
      </c>
    </row>
    <row r="4263" spans="1:4" ht="15" x14ac:dyDescent="0.2">
      <c r="A4263" s="234">
        <v>9782227500235</v>
      </c>
      <c r="B4263" s="200" t="s">
        <v>568</v>
      </c>
      <c r="C4263" s="203">
        <v>1557</v>
      </c>
      <c r="D4263" s="204" t="s">
        <v>571</v>
      </c>
    </row>
    <row r="4264" spans="1:4" ht="15" x14ac:dyDescent="0.2">
      <c r="A4264" s="234">
        <v>9791027602681</v>
      </c>
      <c r="B4264" s="200" t="s">
        <v>568</v>
      </c>
      <c r="C4264" s="203">
        <v>110</v>
      </c>
      <c r="D4264" s="204" t="s">
        <v>570</v>
      </c>
    </row>
    <row r="4265" spans="1:4" ht="15" x14ac:dyDescent="0.2">
      <c r="A4265" s="234">
        <v>9791036313677</v>
      </c>
      <c r="B4265" s="200" t="s">
        <v>568</v>
      </c>
      <c r="C4265" s="203">
        <v>1034</v>
      </c>
      <c r="D4265" s="204" t="s">
        <v>571</v>
      </c>
    </row>
    <row r="4266" spans="1:4" ht="15" x14ac:dyDescent="0.2">
      <c r="A4266" s="234">
        <v>9782227496668</v>
      </c>
      <c r="B4266" s="200" t="s">
        <v>568</v>
      </c>
      <c r="C4266" s="203">
        <v>83</v>
      </c>
      <c r="D4266" s="204" t="s">
        <v>569</v>
      </c>
    </row>
    <row r="4267" spans="1:4" ht="15" x14ac:dyDescent="0.2">
      <c r="A4267" s="234">
        <v>9782227496675</v>
      </c>
      <c r="B4267" s="200" t="s">
        <v>568</v>
      </c>
      <c r="C4267" s="203">
        <v>0</v>
      </c>
      <c r="D4267" s="204" t="s">
        <v>2917</v>
      </c>
    </row>
    <row r="4268" spans="1:4" ht="15" x14ac:dyDescent="0.2">
      <c r="A4268" s="234">
        <v>9782227501591</v>
      </c>
      <c r="B4268" s="200" t="s">
        <v>568</v>
      </c>
      <c r="C4268" s="203">
        <v>548</v>
      </c>
      <c r="D4268" s="204" t="s">
        <v>570</v>
      </c>
    </row>
    <row r="4269" spans="1:4" ht="15" x14ac:dyDescent="0.2">
      <c r="A4269" s="234">
        <v>9782227501607</v>
      </c>
      <c r="B4269" s="200" t="s">
        <v>568</v>
      </c>
      <c r="C4269" s="203">
        <v>598</v>
      </c>
      <c r="D4269" s="204" t="s">
        <v>570</v>
      </c>
    </row>
    <row r="4270" spans="1:4" ht="15" x14ac:dyDescent="0.2">
      <c r="A4270" s="234">
        <v>9782227501614</v>
      </c>
      <c r="B4270" s="200" t="s">
        <v>568</v>
      </c>
      <c r="C4270" s="203">
        <v>727</v>
      </c>
      <c r="D4270" s="204" t="s">
        <v>570</v>
      </c>
    </row>
    <row r="4271" spans="1:4" ht="15" x14ac:dyDescent="0.2">
      <c r="A4271" s="234">
        <v>9782227501621</v>
      </c>
      <c r="B4271" s="200" t="s">
        <v>568</v>
      </c>
      <c r="C4271" s="203">
        <v>1571</v>
      </c>
      <c r="D4271" s="204" t="s">
        <v>571</v>
      </c>
    </row>
    <row r="4272" spans="1:4" ht="15" x14ac:dyDescent="0.2">
      <c r="A4272" s="234">
        <v>9791036362323</v>
      </c>
      <c r="B4272" s="200" t="s">
        <v>568</v>
      </c>
      <c r="C4272" s="203">
        <v>0</v>
      </c>
      <c r="D4272" s="204" t="s">
        <v>2917</v>
      </c>
    </row>
    <row r="4273" spans="1:4" ht="15" x14ac:dyDescent="0.2">
      <c r="A4273" s="234">
        <v>9791036362330</v>
      </c>
      <c r="B4273" s="200" t="s">
        <v>568</v>
      </c>
      <c r="C4273" s="203">
        <v>0</v>
      </c>
      <c r="D4273" s="204" t="s">
        <v>2917</v>
      </c>
    </row>
    <row r="4274" spans="1:4" ht="15" x14ac:dyDescent="0.2">
      <c r="A4274" s="234">
        <v>9791036362354</v>
      </c>
      <c r="B4274" s="200" t="s">
        <v>568</v>
      </c>
      <c r="C4274" s="203">
        <v>0</v>
      </c>
      <c r="D4274" s="204" t="s">
        <v>2917</v>
      </c>
    </row>
    <row r="4275" spans="1:4" ht="15" x14ac:dyDescent="0.2">
      <c r="A4275" s="234">
        <v>9791036362361</v>
      </c>
      <c r="B4275" s="200" t="s">
        <v>568</v>
      </c>
      <c r="C4275" s="203">
        <v>12453</v>
      </c>
      <c r="D4275" s="204" t="s">
        <v>573</v>
      </c>
    </row>
    <row r="4276" spans="1:4" ht="15" x14ac:dyDescent="0.2">
      <c r="A4276" s="234">
        <v>9791027602674</v>
      </c>
      <c r="B4276" s="200" t="s">
        <v>568</v>
      </c>
      <c r="C4276" s="203">
        <v>0</v>
      </c>
      <c r="D4276" s="204" t="s">
        <v>2916</v>
      </c>
    </row>
    <row r="4277" spans="1:4" ht="15" x14ac:dyDescent="0.2">
      <c r="A4277" s="234">
        <v>9791027602131</v>
      </c>
      <c r="B4277" s="200" t="s">
        <v>568</v>
      </c>
      <c r="C4277" s="203">
        <v>0</v>
      </c>
      <c r="D4277" s="204" t="s">
        <v>2916</v>
      </c>
    </row>
    <row r="4278" spans="1:4" ht="15" x14ac:dyDescent="0.2">
      <c r="A4278" s="234">
        <v>9791027602124</v>
      </c>
      <c r="B4278" s="200" t="s">
        <v>568</v>
      </c>
      <c r="C4278" s="203">
        <v>0</v>
      </c>
      <c r="D4278" s="204" t="s">
        <v>2916</v>
      </c>
    </row>
    <row r="4279" spans="1:4" ht="15" x14ac:dyDescent="0.2">
      <c r="A4279" s="234">
        <v>9791036339134</v>
      </c>
      <c r="B4279" s="200" t="s">
        <v>568</v>
      </c>
      <c r="C4279" s="203">
        <v>911</v>
      </c>
      <c r="D4279" s="204" t="s">
        <v>570</v>
      </c>
    </row>
    <row r="4280" spans="1:4" ht="15" x14ac:dyDescent="0.2">
      <c r="A4280" s="234">
        <v>9791036339141</v>
      </c>
      <c r="B4280" s="200" t="s">
        <v>568</v>
      </c>
      <c r="C4280" s="203">
        <v>1602</v>
      </c>
      <c r="D4280" s="204" t="s">
        <v>571</v>
      </c>
    </row>
    <row r="4281" spans="1:4" ht="15" x14ac:dyDescent="0.2">
      <c r="A4281" s="234">
        <v>9791036339158</v>
      </c>
      <c r="B4281" s="200" t="s">
        <v>568</v>
      </c>
      <c r="C4281" s="203">
        <v>1409</v>
      </c>
      <c r="D4281" s="204" t="s">
        <v>571</v>
      </c>
    </row>
    <row r="4282" spans="1:4" ht="15" x14ac:dyDescent="0.2">
      <c r="A4282" s="234">
        <v>9782227500242</v>
      </c>
      <c r="B4282" s="200" t="s">
        <v>568</v>
      </c>
      <c r="C4282" s="203">
        <v>0</v>
      </c>
      <c r="D4282" s="204" t="s">
        <v>2917</v>
      </c>
    </row>
    <row r="4283" spans="1:4" ht="15" x14ac:dyDescent="0.2">
      <c r="A4283" s="234">
        <v>9782227500259</v>
      </c>
      <c r="B4283" s="200" t="s">
        <v>568</v>
      </c>
      <c r="C4283" s="203">
        <v>178</v>
      </c>
      <c r="D4283" s="204" t="s">
        <v>570</v>
      </c>
    </row>
    <row r="4284" spans="1:4" ht="15" x14ac:dyDescent="0.2">
      <c r="A4284" s="234">
        <v>9782227500273</v>
      </c>
      <c r="B4284" s="200" t="s">
        <v>568</v>
      </c>
      <c r="C4284" s="203">
        <v>0</v>
      </c>
      <c r="D4284" s="204" t="s">
        <v>2917</v>
      </c>
    </row>
    <row r="4285" spans="1:4" ht="15" x14ac:dyDescent="0.2">
      <c r="A4285" s="234">
        <v>9782227500280</v>
      </c>
      <c r="B4285" s="200" t="s">
        <v>568</v>
      </c>
      <c r="C4285" s="203">
        <v>1376</v>
      </c>
      <c r="D4285" s="204" t="s">
        <v>571</v>
      </c>
    </row>
    <row r="4286" spans="1:4" ht="15" x14ac:dyDescent="0.2">
      <c r="A4286" s="234">
        <v>9782227500297</v>
      </c>
      <c r="B4286" s="200" t="s">
        <v>568</v>
      </c>
      <c r="C4286" s="203">
        <v>1484</v>
      </c>
      <c r="D4286" s="204" t="s">
        <v>571</v>
      </c>
    </row>
    <row r="4287" spans="1:4" ht="15" x14ac:dyDescent="0.2">
      <c r="A4287" s="234">
        <v>9791036313646</v>
      </c>
      <c r="B4287" s="200" t="s">
        <v>568</v>
      </c>
      <c r="C4287" s="203">
        <v>29</v>
      </c>
      <c r="D4287" s="204" t="s">
        <v>569</v>
      </c>
    </row>
    <row r="4288" spans="1:4" ht="15" x14ac:dyDescent="0.2">
      <c r="A4288" s="234">
        <v>9791036313684</v>
      </c>
      <c r="B4288" s="200" t="s">
        <v>568</v>
      </c>
      <c r="C4288" s="203">
        <v>7587</v>
      </c>
      <c r="D4288" s="204" t="s">
        <v>571</v>
      </c>
    </row>
    <row r="4289" spans="1:4" ht="15" x14ac:dyDescent="0.2">
      <c r="A4289" s="234">
        <v>9791036313691</v>
      </c>
      <c r="B4289" s="200" t="s">
        <v>568</v>
      </c>
      <c r="C4289" s="203">
        <v>5903</v>
      </c>
      <c r="D4289" s="204" t="s">
        <v>571</v>
      </c>
    </row>
    <row r="4290" spans="1:4" ht="15" x14ac:dyDescent="0.2">
      <c r="A4290" s="234">
        <v>9791036313707</v>
      </c>
      <c r="B4290" s="200" t="s">
        <v>568</v>
      </c>
      <c r="C4290" s="203">
        <v>8570</v>
      </c>
      <c r="D4290" s="204" t="s">
        <v>571</v>
      </c>
    </row>
    <row r="4291" spans="1:4" ht="15" x14ac:dyDescent="0.2">
      <c r="A4291" s="234">
        <v>9791036313714</v>
      </c>
      <c r="B4291" s="200" t="s">
        <v>568</v>
      </c>
      <c r="C4291" s="203">
        <v>4025</v>
      </c>
      <c r="D4291" s="204" t="s">
        <v>571</v>
      </c>
    </row>
    <row r="4292" spans="1:4" ht="15" x14ac:dyDescent="0.2">
      <c r="A4292" s="234">
        <v>9791036324789</v>
      </c>
      <c r="B4292" s="200" t="s">
        <v>568</v>
      </c>
      <c r="C4292" s="203">
        <v>1547</v>
      </c>
      <c r="D4292" s="204" t="s">
        <v>571</v>
      </c>
    </row>
    <row r="4293" spans="1:4" ht="15" x14ac:dyDescent="0.2">
      <c r="A4293" s="234">
        <v>9791036324796</v>
      </c>
      <c r="B4293" s="200" t="s">
        <v>568</v>
      </c>
      <c r="C4293" s="203">
        <v>982</v>
      </c>
      <c r="D4293" s="204" t="s">
        <v>570</v>
      </c>
    </row>
    <row r="4294" spans="1:4" ht="15" x14ac:dyDescent="0.2">
      <c r="A4294" s="234">
        <v>9782227498730</v>
      </c>
      <c r="B4294" s="200" t="s">
        <v>568</v>
      </c>
      <c r="C4294" s="203">
        <v>743</v>
      </c>
      <c r="D4294" s="204" t="s">
        <v>570</v>
      </c>
    </row>
    <row r="4295" spans="1:4" ht="15" x14ac:dyDescent="0.2">
      <c r="A4295" s="234">
        <v>9782227498747</v>
      </c>
      <c r="B4295" s="200" t="s">
        <v>568</v>
      </c>
      <c r="C4295" s="203">
        <v>208</v>
      </c>
      <c r="D4295" s="204" t="s">
        <v>570</v>
      </c>
    </row>
    <row r="4296" spans="1:4" ht="15" x14ac:dyDescent="0.2">
      <c r="A4296" s="234">
        <v>9782227498754</v>
      </c>
      <c r="B4296" s="200" t="s">
        <v>568</v>
      </c>
      <c r="C4296" s="203">
        <v>333</v>
      </c>
      <c r="D4296" s="204" t="s">
        <v>570</v>
      </c>
    </row>
    <row r="4297" spans="1:4" ht="15" x14ac:dyDescent="0.2">
      <c r="A4297" s="234">
        <v>9782227498761</v>
      </c>
      <c r="B4297" s="200" t="s">
        <v>568</v>
      </c>
      <c r="C4297" s="203">
        <v>106</v>
      </c>
      <c r="D4297" s="204" t="s">
        <v>570</v>
      </c>
    </row>
    <row r="4298" spans="1:4" ht="15" x14ac:dyDescent="0.2">
      <c r="A4298" s="234">
        <v>9791036354021</v>
      </c>
      <c r="B4298" s="200" t="s">
        <v>568</v>
      </c>
      <c r="C4298" s="203">
        <v>764</v>
      </c>
      <c r="D4298" s="204" t="s">
        <v>570</v>
      </c>
    </row>
    <row r="4299" spans="1:4" ht="15" x14ac:dyDescent="0.2">
      <c r="A4299" s="234">
        <v>9782747052344</v>
      </c>
      <c r="B4299" s="200" t="s">
        <v>568</v>
      </c>
      <c r="C4299" s="203">
        <v>139</v>
      </c>
      <c r="D4299" s="204" t="s">
        <v>570</v>
      </c>
    </row>
    <row r="4300" spans="1:4" ht="15" x14ac:dyDescent="0.2">
      <c r="A4300" s="234">
        <v>9791036313837</v>
      </c>
      <c r="B4300" s="200" t="s">
        <v>568</v>
      </c>
      <c r="C4300" s="203">
        <v>0</v>
      </c>
      <c r="D4300" s="204" t="s">
        <v>2915</v>
      </c>
    </row>
    <row r="4301" spans="1:4" ht="15" x14ac:dyDescent="0.2">
      <c r="A4301" s="234">
        <v>9791027609437</v>
      </c>
      <c r="B4301" s="200" t="s">
        <v>568</v>
      </c>
      <c r="C4301" s="203">
        <v>13874</v>
      </c>
      <c r="D4301" s="204" t="s">
        <v>573</v>
      </c>
    </row>
    <row r="4302" spans="1:4" ht="15" x14ac:dyDescent="0.2">
      <c r="A4302" s="234">
        <v>9791027609444</v>
      </c>
      <c r="B4302" s="200" t="s">
        <v>568</v>
      </c>
      <c r="C4302" s="203">
        <v>0</v>
      </c>
      <c r="D4302" s="204" t="s">
        <v>2915</v>
      </c>
    </row>
    <row r="4303" spans="1:4" ht="15" x14ac:dyDescent="0.2">
      <c r="A4303" s="234">
        <v>9791027603497</v>
      </c>
      <c r="B4303" s="200" t="s">
        <v>568</v>
      </c>
      <c r="C4303" s="203">
        <v>0</v>
      </c>
      <c r="D4303" s="204" t="s">
        <v>2916</v>
      </c>
    </row>
    <row r="4304" spans="1:4" ht="15" x14ac:dyDescent="0.2">
      <c r="A4304" s="234">
        <v>9791027602094</v>
      </c>
      <c r="B4304" s="200" t="s">
        <v>568</v>
      </c>
      <c r="C4304" s="203">
        <v>0</v>
      </c>
      <c r="D4304" s="204" t="s">
        <v>2915</v>
      </c>
    </row>
    <row r="4305" spans="1:4" ht="15" x14ac:dyDescent="0.2">
      <c r="A4305" s="234">
        <v>9791027603381</v>
      </c>
      <c r="B4305" s="200" t="s">
        <v>568</v>
      </c>
      <c r="C4305" s="203">
        <v>175</v>
      </c>
      <c r="D4305" s="204" t="s">
        <v>570</v>
      </c>
    </row>
    <row r="4306" spans="1:4" ht="15" x14ac:dyDescent="0.2">
      <c r="A4306" s="234">
        <v>9791027603220</v>
      </c>
      <c r="B4306" s="200" t="s">
        <v>568</v>
      </c>
      <c r="C4306" s="203">
        <v>0</v>
      </c>
      <c r="D4306" s="204" t="s">
        <v>2916</v>
      </c>
    </row>
    <row r="4307" spans="1:4" ht="15" x14ac:dyDescent="0.2">
      <c r="A4307" s="234">
        <v>9791027602643</v>
      </c>
      <c r="B4307" s="200" t="s">
        <v>568</v>
      </c>
      <c r="C4307" s="203">
        <v>-1</v>
      </c>
      <c r="D4307" s="204" t="s">
        <v>2918</v>
      </c>
    </row>
    <row r="4308" spans="1:4" ht="15" x14ac:dyDescent="0.2">
      <c r="A4308" s="234">
        <v>9791027603107</v>
      </c>
      <c r="B4308" s="200" t="s">
        <v>568</v>
      </c>
      <c r="C4308" s="203">
        <v>0</v>
      </c>
      <c r="D4308" s="204" t="s">
        <v>2916</v>
      </c>
    </row>
    <row r="4309" spans="1:4" ht="15" x14ac:dyDescent="0.2">
      <c r="A4309" s="234">
        <v>9791027602100</v>
      </c>
      <c r="B4309" s="200" t="s">
        <v>568</v>
      </c>
      <c r="C4309" s="203">
        <v>0</v>
      </c>
      <c r="D4309" s="204" t="s">
        <v>2916</v>
      </c>
    </row>
    <row r="4310" spans="1:4" ht="15" x14ac:dyDescent="0.2">
      <c r="A4310" s="234">
        <v>9791027602421</v>
      </c>
      <c r="B4310" s="200" t="s">
        <v>568</v>
      </c>
      <c r="C4310" s="203">
        <v>3445</v>
      </c>
      <c r="D4310" s="204" t="s">
        <v>571</v>
      </c>
    </row>
    <row r="4311" spans="1:4" ht="15" x14ac:dyDescent="0.2">
      <c r="A4311" s="234">
        <v>9782227500266</v>
      </c>
      <c r="B4311" s="200" t="s">
        <v>568</v>
      </c>
      <c r="C4311" s="203">
        <v>1591</v>
      </c>
      <c r="D4311" s="204" t="s">
        <v>571</v>
      </c>
    </row>
    <row r="4312" spans="1:4" ht="15" x14ac:dyDescent="0.2">
      <c r="A4312" s="234">
        <v>9791036339103</v>
      </c>
      <c r="B4312" s="200" t="s">
        <v>568</v>
      </c>
      <c r="C4312" s="203">
        <v>0</v>
      </c>
      <c r="D4312" s="204" t="s">
        <v>2916</v>
      </c>
    </row>
    <row r="4313" spans="1:4" ht="15" x14ac:dyDescent="0.2">
      <c r="A4313" s="234">
        <v>9791036313875</v>
      </c>
      <c r="B4313" s="200" t="s">
        <v>568</v>
      </c>
      <c r="C4313" s="203">
        <v>0</v>
      </c>
      <c r="D4313" s="204" t="s">
        <v>2916</v>
      </c>
    </row>
    <row r="4314" spans="1:4" ht="15" x14ac:dyDescent="0.2">
      <c r="A4314" s="234">
        <v>9791036313882</v>
      </c>
      <c r="B4314" s="200" t="s">
        <v>568</v>
      </c>
      <c r="C4314" s="203">
        <v>0</v>
      </c>
      <c r="D4314" s="204" t="s">
        <v>2915</v>
      </c>
    </row>
    <row r="4315" spans="1:4" ht="15" x14ac:dyDescent="0.2">
      <c r="A4315" s="234">
        <v>9791036313899</v>
      </c>
      <c r="B4315" s="200" t="s">
        <v>568</v>
      </c>
      <c r="C4315" s="203">
        <v>0</v>
      </c>
      <c r="D4315" s="204" t="s">
        <v>2916</v>
      </c>
    </row>
    <row r="4316" spans="1:4" ht="15" x14ac:dyDescent="0.2">
      <c r="A4316" s="234">
        <v>9791036354212</v>
      </c>
      <c r="B4316" s="200" t="s">
        <v>568</v>
      </c>
      <c r="C4316" s="203">
        <v>1124</v>
      </c>
      <c r="D4316" s="204" t="s">
        <v>571</v>
      </c>
    </row>
    <row r="4317" spans="1:4" ht="15" x14ac:dyDescent="0.2">
      <c r="A4317" s="234">
        <v>9782747052993</v>
      </c>
      <c r="B4317" s="200" t="s">
        <v>568</v>
      </c>
      <c r="C4317" s="203">
        <v>5563</v>
      </c>
      <c r="D4317" s="204" t="s">
        <v>571</v>
      </c>
    </row>
    <row r="4318" spans="1:4" ht="15" x14ac:dyDescent="0.2">
      <c r="A4318" s="234">
        <v>9782857335696</v>
      </c>
      <c r="B4318" s="200" t="s">
        <v>568</v>
      </c>
      <c r="C4318" s="203">
        <v>547</v>
      </c>
      <c r="D4318" s="204" t="s">
        <v>570</v>
      </c>
    </row>
    <row r="4319" spans="1:4" ht="15" x14ac:dyDescent="0.2">
      <c r="A4319" s="234">
        <v>9791036338748</v>
      </c>
      <c r="B4319" s="200" t="s">
        <v>568</v>
      </c>
      <c r="C4319" s="203">
        <v>0</v>
      </c>
      <c r="D4319" s="204" t="s">
        <v>2917</v>
      </c>
    </row>
    <row r="4320" spans="1:4" ht="15" x14ac:dyDescent="0.2">
      <c r="A4320" s="234">
        <v>9791036339080</v>
      </c>
      <c r="B4320" s="200" t="s">
        <v>568</v>
      </c>
      <c r="C4320" s="203">
        <v>0</v>
      </c>
      <c r="D4320" s="204" t="s">
        <v>2917</v>
      </c>
    </row>
    <row r="4321" spans="1:4" ht="15" x14ac:dyDescent="0.2">
      <c r="A4321" s="234">
        <v>9791036339325</v>
      </c>
      <c r="B4321" s="200" t="s">
        <v>568</v>
      </c>
      <c r="C4321" s="203">
        <v>2830</v>
      </c>
      <c r="D4321" s="204" t="s">
        <v>571</v>
      </c>
    </row>
    <row r="4322" spans="1:4" ht="15" x14ac:dyDescent="0.2">
      <c r="A4322" s="234">
        <v>9782227500303</v>
      </c>
      <c r="B4322" s="200" t="s">
        <v>568</v>
      </c>
      <c r="C4322" s="203">
        <v>551</v>
      </c>
      <c r="D4322" s="204" t="s">
        <v>570</v>
      </c>
    </row>
    <row r="4323" spans="1:4" ht="15" x14ac:dyDescent="0.2">
      <c r="A4323" s="234">
        <v>9782227500310</v>
      </c>
      <c r="B4323" s="200" t="s">
        <v>568</v>
      </c>
      <c r="C4323" s="203">
        <v>432</v>
      </c>
      <c r="D4323" s="204" t="s">
        <v>570</v>
      </c>
    </row>
    <row r="4324" spans="1:4" ht="15" x14ac:dyDescent="0.2">
      <c r="A4324" s="234">
        <v>9791027610426</v>
      </c>
      <c r="B4324" s="200" t="s">
        <v>568</v>
      </c>
      <c r="C4324" s="203">
        <v>3069</v>
      </c>
      <c r="D4324" s="204" t="s">
        <v>571</v>
      </c>
    </row>
    <row r="4325" spans="1:4" ht="15" x14ac:dyDescent="0.2">
      <c r="A4325" s="234">
        <v>9791027610433</v>
      </c>
      <c r="B4325" s="200" t="s">
        <v>568</v>
      </c>
      <c r="C4325" s="203">
        <v>1331</v>
      </c>
      <c r="D4325" s="204" t="s">
        <v>571</v>
      </c>
    </row>
    <row r="4326" spans="1:4" ht="15" x14ac:dyDescent="0.2">
      <c r="A4326" s="234">
        <v>9791027603602</v>
      </c>
      <c r="B4326" s="200" t="s">
        <v>568</v>
      </c>
      <c r="C4326" s="203">
        <v>40280</v>
      </c>
      <c r="D4326" s="204" t="s">
        <v>573</v>
      </c>
    </row>
    <row r="4327" spans="1:4" ht="15" x14ac:dyDescent="0.2">
      <c r="A4327" s="234">
        <v>9791036313905</v>
      </c>
      <c r="B4327" s="200" t="s">
        <v>568</v>
      </c>
      <c r="C4327" s="203">
        <v>3077</v>
      </c>
      <c r="D4327" s="204" t="s">
        <v>571</v>
      </c>
    </row>
    <row r="4328" spans="1:4" ht="15" x14ac:dyDescent="0.2">
      <c r="A4328" s="234">
        <v>9791027602278</v>
      </c>
      <c r="B4328" s="200" t="s">
        <v>568</v>
      </c>
      <c r="C4328" s="203">
        <v>3749</v>
      </c>
      <c r="D4328" s="204" t="s">
        <v>571</v>
      </c>
    </row>
    <row r="4329" spans="1:4" ht="15" x14ac:dyDescent="0.2">
      <c r="A4329" s="234">
        <v>9782745994790</v>
      </c>
      <c r="B4329" s="200" t="s">
        <v>568</v>
      </c>
      <c r="C4329" s="203">
        <v>0</v>
      </c>
      <c r="D4329" s="204" t="s">
        <v>2916</v>
      </c>
    </row>
    <row r="4330" spans="1:4" ht="15" x14ac:dyDescent="0.2">
      <c r="A4330" s="234">
        <v>9782747086141</v>
      </c>
      <c r="B4330" s="200" t="s">
        <v>568</v>
      </c>
      <c r="C4330" s="203">
        <v>503</v>
      </c>
      <c r="D4330" s="204" t="s">
        <v>570</v>
      </c>
    </row>
    <row r="4331" spans="1:4" ht="15" x14ac:dyDescent="0.2">
      <c r="A4331" s="234">
        <v>9782747086103</v>
      </c>
      <c r="B4331" s="200" t="s">
        <v>568</v>
      </c>
      <c r="C4331" s="203">
        <v>0</v>
      </c>
      <c r="D4331" s="204" t="s">
        <v>2915</v>
      </c>
    </row>
    <row r="4332" spans="1:4" ht="15" x14ac:dyDescent="0.2">
      <c r="A4332" s="234">
        <v>9782747086097</v>
      </c>
      <c r="B4332" s="200" t="s">
        <v>568</v>
      </c>
      <c r="C4332" s="203">
        <v>2109</v>
      </c>
      <c r="D4332" s="204" t="s">
        <v>571</v>
      </c>
    </row>
    <row r="4333" spans="1:4" ht="15" x14ac:dyDescent="0.2">
      <c r="A4333" s="234">
        <v>9782747086080</v>
      </c>
      <c r="B4333" s="200" t="s">
        <v>568</v>
      </c>
      <c r="C4333" s="203">
        <v>3541</v>
      </c>
      <c r="D4333" s="204" t="s">
        <v>571</v>
      </c>
    </row>
    <row r="4334" spans="1:4" ht="15" x14ac:dyDescent="0.2">
      <c r="A4334" s="234">
        <v>9782747086073</v>
      </c>
      <c r="B4334" s="200" t="s">
        <v>568</v>
      </c>
      <c r="C4334" s="203">
        <v>5342</v>
      </c>
      <c r="D4334" s="204" t="s">
        <v>571</v>
      </c>
    </row>
    <row r="4335" spans="1:4" ht="15" x14ac:dyDescent="0.2">
      <c r="A4335" s="234">
        <v>9782747086066</v>
      </c>
      <c r="B4335" s="200" t="s">
        <v>568</v>
      </c>
      <c r="C4335" s="203">
        <v>114</v>
      </c>
      <c r="D4335" s="204" t="s">
        <v>570</v>
      </c>
    </row>
    <row r="4336" spans="1:4" ht="15" x14ac:dyDescent="0.2">
      <c r="A4336" s="234">
        <v>9782747086059</v>
      </c>
      <c r="B4336" s="200" t="s">
        <v>568</v>
      </c>
      <c r="C4336" s="203">
        <v>0</v>
      </c>
      <c r="D4336" s="204" t="s">
        <v>2916</v>
      </c>
    </row>
    <row r="4337" spans="1:4" ht="15" x14ac:dyDescent="0.2">
      <c r="A4337" s="234">
        <v>9782747086028</v>
      </c>
      <c r="B4337" s="200" t="s">
        <v>568</v>
      </c>
      <c r="C4337" s="203">
        <v>143</v>
      </c>
      <c r="D4337" s="204" t="s">
        <v>570</v>
      </c>
    </row>
    <row r="4338" spans="1:4" ht="15" x14ac:dyDescent="0.2">
      <c r="A4338" s="234">
        <v>9782747086011</v>
      </c>
      <c r="B4338" s="200" t="s">
        <v>568</v>
      </c>
      <c r="C4338" s="203">
        <v>7412</v>
      </c>
      <c r="D4338" s="204" t="s">
        <v>571</v>
      </c>
    </row>
    <row r="4339" spans="1:4" ht="15" x14ac:dyDescent="0.2">
      <c r="A4339" s="234">
        <v>9782747085991</v>
      </c>
      <c r="B4339" s="200" t="s">
        <v>568</v>
      </c>
      <c r="C4339" s="203">
        <v>0</v>
      </c>
      <c r="D4339" s="204" t="s">
        <v>2916</v>
      </c>
    </row>
    <row r="4340" spans="1:4" ht="15" x14ac:dyDescent="0.2">
      <c r="A4340" s="234">
        <v>9782747085984</v>
      </c>
      <c r="B4340" s="200" t="s">
        <v>568</v>
      </c>
      <c r="C4340" s="203">
        <v>993</v>
      </c>
      <c r="D4340" s="204" t="s">
        <v>570</v>
      </c>
    </row>
    <row r="4341" spans="1:4" ht="15" x14ac:dyDescent="0.2">
      <c r="A4341" s="234">
        <v>9782747085977</v>
      </c>
      <c r="B4341" s="200" t="s">
        <v>568</v>
      </c>
      <c r="C4341" s="203">
        <v>12248</v>
      </c>
      <c r="D4341" s="204" t="s">
        <v>573</v>
      </c>
    </row>
    <row r="4342" spans="1:4" ht="15" x14ac:dyDescent="0.2">
      <c r="A4342" s="234">
        <v>9782747085953</v>
      </c>
      <c r="B4342" s="200" t="s">
        <v>568</v>
      </c>
      <c r="C4342" s="203">
        <v>18044</v>
      </c>
      <c r="D4342" s="204" t="s">
        <v>573</v>
      </c>
    </row>
    <row r="4343" spans="1:4" ht="15" x14ac:dyDescent="0.2">
      <c r="A4343" s="234">
        <v>9782747085946</v>
      </c>
      <c r="B4343" s="200" t="s">
        <v>568</v>
      </c>
      <c r="C4343" s="203">
        <v>2313</v>
      </c>
      <c r="D4343" s="204" t="s">
        <v>571</v>
      </c>
    </row>
    <row r="4344" spans="1:4" ht="15" x14ac:dyDescent="0.2">
      <c r="A4344" s="234">
        <v>9782747085939</v>
      </c>
      <c r="B4344" s="200" t="s">
        <v>568</v>
      </c>
      <c r="C4344" s="203">
        <v>115</v>
      </c>
      <c r="D4344" s="204" t="s">
        <v>570</v>
      </c>
    </row>
    <row r="4345" spans="1:4" ht="15" x14ac:dyDescent="0.2">
      <c r="A4345" s="234">
        <v>9782747085922</v>
      </c>
      <c r="B4345" s="200" t="s">
        <v>568</v>
      </c>
      <c r="C4345" s="203">
        <v>0</v>
      </c>
      <c r="D4345" s="204" t="s">
        <v>2915</v>
      </c>
    </row>
    <row r="4346" spans="1:4" ht="15" x14ac:dyDescent="0.2">
      <c r="A4346" s="234">
        <v>9782747085915</v>
      </c>
      <c r="B4346" s="200" t="s">
        <v>568</v>
      </c>
      <c r="C4346" s="203">
        <v>517</v>
      </c>
      <c r="D4346" s="204" t="s">
        <v>570</v>
      </c>
    </row>
    <row r="4347" spans="1:4" ht="15" x14ac:dyDescent="0.2">
      <c r="A4347" s="234">
        <v>9782747085908</v>
      </c>
      <c r="B4347" s="200" t="s">
        <v>568</v>
      </c>
      <c r="C4347" s="203">
        <v>0</v>
      </c>
      <c r="D4347" s="204" t="s">
        <v>2916</v>
      </c>
    </row>
    <row r="4348" spans="1:4" ht="15" x14ac:dyDescent="0.2">
      <c r="A4348" s="234">
        <v>9782747085892</v>
      </c>
      <c r="B4348" s="200" t="s">
        <v>568</v>
      </c>
      <c r="C4348" s="203">
        <v>263</v>
      </c>
      <c r="D4348" s="204" t="s">
        <v>570</v>
      </c>
    </row>
    <row r="4349" spans="1:4" ht="15" x14ac:dyDescent="0.2">
      <c r="A4349" s="234">
        <v>9782747085885</v>
      </c>
      <c r="B4349" s="200" t="s">
        <v>568</v>
      </c>
      <c r="C4349" s="203">
        <v>971</v>
      </c>
      <c r="D4349" s="204" t="s">
        <v>570</v>
      </c>
    </row>
    <row r="4350" spans="1:4" ht="15" x14ac:dyDescent="0.2">
      <c r="A4350" s="234">
        <v>9782747085878</v>
      </c>
      <c r="B4350" s="200" t="s">
        <v>568</v>
      </c>
      <c r="C4350" s="203">
        <v>750</v>
      </c>
      <c r="D4350" s="204" t="s">
        <v>570</v>
      </c>
    </row>
    <row r="4351" spans="1:4" ht="15" x14ac:dyDescent="0.2">
      <c r="A4351" s="234">
        <v>9782227492387</v>
      </c>
      <c r="B4351" s="200" t="s">
        <v>568</v>
      </c>
      <c r="C4351" s="203">
        <v>94</v>
      </c>
      <c r="D4351" s="204" t="s">
        <v>569</v>
      </c>
    </row>
    <row r="4352" spans="1:4" ht="15" x14ac:dyDescent="0.2">
      <c r="A4352" s="234">
        <v>9782227492363</v>
      </c>
      <c r="B4352" s="200" t="s">
        <v>568</v>
      </c>
      <c r="C4352" s="203">
        <v>34</v>
      </c>
      <c r="D4352" s="204" t="s">
        <v>569</v>
      </c>
    </row>
    <row r="4353" spans="1:4" ht="15" x14ac:dyDescent="0.2">
      <c r="A4353" s="234">
        <v>9782227492356</v>
      </c>
      <c r="B4353" s="200" t="s">
        <v>568</v>
      </c>
      <c r="C4353" s="203">
        <v>51</v>
      </c>
      <c r="D4353" s="204" t="s">
        <v>569</v>
      </c>
    </row>
    <row r="4354" spans="1:4" ht="15" x14ac:dyDescent="0.2">
      <c r="A4354" s="234">
        <v>9782227492349</v>
      </c>
      <c r="B4354" s="200" t="s">
        <v>568</v>
      </c>
      <c r="C4354" s="203">
        <v>0</v>
      </c>
      <c r="D4354" s="204" t="s">
        <v>2916</v>
      </c>
    </row>
    <row r="4355" spans="1:4" ht="15" x14ac:dyDescent="0.2">
      <c r="A4355" s="234">
        <v>9782227492325</v>
      </c>
      <c r="B4355" s="200" t="s">
        <v>568</v>
      </c>
      <c r="C4355" s="203">
        <v>18</v>
      </c>
      <c r="D4355" s="204" t="s">
        <v>569</v>
      </c>
    </row>
    <row r="4356" spans="1:4" ht="15" x14ac:dyDescent="0.2">
      <c r="A4356" s="234">
        <v>9782227492318</v>
      </c>
      <c r="B4356" s="200" t="s">
        <v>568</v>
      </c>
      <c r="C4356" s="203">
        <v>0</v>
      </c>
      <c r="D4356" s="204" t="s">
        <v>2915</v>
      </c>
    </row>
    <row r="4357" spans="1:4" ht="15" x14ac:dyDescent="0.2">
      <c r="A4357" s="234">
        <v>9782227492301</v>
      </c>
      <c r="B4357" s="200" t="s">
        <v>568</v>
      </c>
      <c r="C4357" s="203">
        <v>121</v>
      </c>
      <c r="D4357" s="204" t="s">
        <v>570</v>
      </c>
    </row>
    <row r="4358" spans="1:4" ht="15" x14ac:dyDescent="0.2">
      <c r="A4358" s="234">
        <v>9782227492295</v>
      </c>
      <c r="B4358" s="200" t="s">
        <v>568</v>
      </c>
      <c r="C4358" s="203">
        <v>240</v>
      </c>
      <c r="D4358" s="204" t="s">
        <v>570</v>
      </c>
    </row>
    <row r="4359" spans="1:4" ht="15" x14ac:dyDescent="0.2">
      <c r="A4359" s="234">
        <v>9782227492288</v>
      </c>
      <c r="B4359" s="200" t="s">
        <v>568</v>
      </c>
      <c r="C4359" s="203">
        <v>0</v>
      </c>
      <c r="D4359" s="204" t="s">
        <v>2916</v>
      </c>
    </row>
    <row r="4360" spans="1:4" ht="15" x14ac:dyDescent="0.2">
      <c r="A4360" s="234">
        <v>9791036372742</v>
      </c>
      <c r="B4360" s="200" t="s">
        <v>568</v>
      </c>
      <c r="C4360" s="203">
        <v>0</v>
      </c>
      <c r="D4360" s="204" t="s">
        <v>2917</v>
      </c>
    </row>
    <row r="4361" spans="1:4" ht="15" x14ac:dyDescent="0.2">
      <c r="A4361" s="234">
        <v>9791036372797</v>
      </c>
      <c r="B4361" s="200" t="s">
        <v>568</v>
      </c>
      <c r="C4361" s="203">
        <v>0</v>
      </c>
      <c r="D4361" s="204" t="s">
        <v>2917</v>
      </c>
    </row>
    <row r="4362" spans="1:4" ht="15" x14ac:dyDescent="0.2">
      <c r="A4362" s="234">
        <v>9791036372810</v>
      </c>
      <c r="B4362" s="200" t="s">
        <v>568</v>
      </c>
      <c r="C4362" s="203">
        <v>0</v>
      </c>
      <c r="D4362" s="204" t="s">
        <v>2917</v>
      </c>
    </row>
    <row r="4363" spans="1:4" ht="15" x14ac:dyDescent="0.2">
      <c r="A4363" s="234">
        <v>9791036372827</v>
      </c>
      <c r="B4363" s="200" t="s">
        <v>568</v>
      </c>
      <c r="C4363" s="203">
        <v>0</v>
      </c>
      <c r="D4363" s="204" t="s">
        <v>2917</v>
      </c>
    </row>
    <row r="4364" spans="1:4" ht="15" x14ac:dyDescent="0.2">
      <c r="A4364" s="234">
        <v>9791036372834</v>
      </c>
      <c r="B4364" s="200" t="s">
        <v>568</v>
      </c>
      <c r="C4364" s="203">
        <v>0</v>
      </c>
      <c r="D4364" s="204" t="s">
        <v>2917</v>
      </c>
    </row>
    <row r="4365" spans="1:4" ht="15" x14ac:dyDescent="0.2">
      <c r="A4365" s="234">
        <v>9791036372841</v>
      </c>
      <c r="B4365" s="200" t="s">
        <v>568</v>
      </c>
      <c r="C4365" s="203">
        <v>0</v>
      </c>
      <c r="D4365" s="204" t="s">
        <v>2917</v>
      </c>
    </row>
    <row r="4366" spans="1:4" ht="15" x14ac:dyDescent="0.2">
      <c r="A4366" s="234">
        <v>9791036372858</v>
      </c>
      <c r="B4366" s="200" t="s">
        <v>568</v>
      </c>
      <c r="C4366" s="203">
        <v>0</v>
      </c>
      <c r="D4366" s="204" t="s">
        <v>2917</v>
      </c>
    </row>
    <row r="4367" spans="1:4" ht="15" x14ac:dyDescent="0.2">
      <c r="A4367" s="234">
        <v>9791036372865</v>
      </c>
      <c r="B4367" s="200" t="s">
        <v>568</v>
      </c>
      <c r="C4367" s="203">
        <v>0</v>
      </c>
      <c r="D4367" s="204" t="s">
        <v>2917</v>
      </c>
    </row>
    <row r="4368" spans="1:4" ht="15" x14ac:dyDescent="0.2">
      <c r="A4368" s="234">
        <v>9791036372872</v>
      </c>
      <c r="B4368" s="200" t="s">
        <v>568</v>
      </c>
      <c r="C4368" s="203">
        <v>0</v>
      </c>
      <c r="D4368" s="204" t="s">
        <v>2917</v>
      </c>
    </row>
    <row r="4369" spans="1:4" ht="15" x14ac:dyDescent="0.2">
      <c r="A4369" s="234">
        <v>9791036372889</v>
      </c>
      <c r="B4369" s="200" t="s">
        <v>568</v>
      </c>
      <c r="C4369" s="203">
        <v>0</v>
      </c>
      <c r="D4369" s="204" t="s">
        <v>2917</v>
      </c>
    </row>
    <row r="4370" spans="1:4" ht="15" x14ac:dyDescent="0.2">
      <c r="A4370" s="234">
        <v>9791036372896</v>
      </c>
      <c r="B4370" s="200" t="s">
        <v>568</v>
      </c>
      <c r="C4370" s="203">
        <v>0</v>
      </c>
      <c r="D4370" s="204" t="s">
        <v>2917</v>
      </c>
    </row>
    <row r="4371" spans="1:4" ht="15" x14ac:dyDescent="0.2">
      <c r="A4371" s="234">
        <v>9791036372902</v>
      </c>
      <c r="B4371" s="200" t="s">
        <v>568</v>
      </c>
      <c r="C4371" s="203">
        <v>0</v>
      </c>
      <c r="D4371" s="204" t="s">
        <v>2917</v>
      </c>
    </row>
    <row r="4372" spans="1:4" ht="15" x14ac:dyDescent="0.2">
      <c r="A4372" s="234">
        <v>9782227496736</v>
      </c>
      <c r="B4372" s="200" t="s">
        <v>568</v>
      </c>
      <c r="C4372" s="203">
        <v>226</v>
      </c>
      <c r="D4372" s="204" t="s">
        <v>570</v>
      </c>
    </row>
    <row r="4373" spans="1:4" ht="15" x14ac:dyDescent="0.2">
      <c r="A4373" s="234">
        <v>9791027607945</v>
      </c>
      <c r="B4373" s="200" t="s">
        <v>568</v>
      </c>
      <c r="C4373" s="203">
        <v>0</v>
      </c>
      <c r="D4373" s="204" t="s">
        <v>2916</v>
      </c>
    </row>
    <row r="4374" spans="1:4" ht="15" x14ac:dyDescent="0.2">
      <c r="A4374" s="234">
        <v>9791036313929</v>
      </c>
      <c r="B4374" s="200" t="s">
        <v>568</v>
      </c>
      <c r="C4374" s="203">
        <v>625</v>
      </c>
      <c r="D4374" s="204" t="s">
        <v>570</v>
      </c>
    </row>
    <row r="4375" spans="1:4" ht="15" x14ac:dyDescent="0.2">
      <c r="A4375" s="234">
        <v>9782747080569</v>
      </c>
      <c r="B4375" s="200" t="s">
        <v>568</v>
      </c>
      <c r="C4375" s="203">
        <v>5377</v>
      </c>
      <c r="D4375" s="204" t="s">
        <v>571</v>
      </c>
    </row>
    <row r="4376" spans="1:4" ht="15" x14ac:dyDescent="0.2">
      <c r="A4376" s="234">
        <v>9791036324819</v>
      </c>
      <c r="B4376" s="200" t="s">
        <v>568</v>
      </c>
      <c r="C4376" s="203">
        <v>0</v>
      </c>
      <c r="D4376" s="204" t="s">
        <v>2916</v>
      </c>
    </row>
    <row r="4377" spans="1:4" ht="15" x14ac:dyDescent="0.2">
      <c r="A4377" s="234">
        <v>9782227498778</v>
      </c>
      <c r="B4377" s="200" t="s">
        <v>568</v>
      </c>
      <c r="C4377" s="203">
        <v>40</v>
      </c>
      <c r="D4377" s="204" t="s">
        <v>569</v>
      </c>
    </row>
    <row r="4378" spans="1:4" ht="15" x14ac:dyDescent="0.2">
      <c r="A4378" s="234">
        <v>9791036313967</v>
      </c>
      <c r="B4378" s="200" t="s">
        <v>568</v>
      </c>
      <c r="C4378" s="203">
        <v>2344</v>
      </c>
      <c r="D4378" s="204" t="s">
        <v>571</v>
      </c>
    </row>
    <row r="4379" spans="1:4" ht="15" x14ac:dyDescent="0.2">
      <c r="A4379" s="234">
        <v>9791027607952</v>
      </c>
      <c r="B4379" s="200" t="s">
        <v>568</v>
      </c>
      <c r="C4379" s="203">
        <v>0</v>
      </c>
      <c r="D4379" s="204" t="s">
        <v>2916</v>
      </c>
    </row>
    <row r="4380" spans="1:4" ht="15" x14ac:dyDescent="0.2">
      <c r="A4380" s="234">
        <v>9791036339332</v>
      </c>
      <c r="B4380" s="200" t="s">
        <v>568</v>
      </c>
      <c r="C4380" s="203">
        <v>1315</v>
      </c>
      <c r="D4380" s="204" t="s">
        <v>571</v>
      </c>
    </row>
    <row r="4381" spans="1:4" ht="15" x14ac:dyDescent="0.2">
      <c r="A4381" s="234">
        <v>9791036339349</v>
      </c>
      <c r="B4381" s="200" t="s">
        <v>568</v>
      </c>
      <c r="C4381" s="203">
        <v>0</v>
      </c>
      <c r="D4381" s="204" t="s">
        <v>2917</v>
      </c>
    </row>
    <row r="4382" spans="1:4" ht="15" x14ac:dyDescent="0.2">
      <c r="A4382" s="234">
        <v>9791036339356</v>
      </c>
      <c r="B4382" s="200" t="s">
        <v>568</v>
      </c>
      <c r="C4382" s="203">
        <v>2750</v>
      </c>
      <c r="D4382" s="204" t="s">
        <v>571</v>
      </c>
    </row>
    <row r="4383" spans="1:4" ht="15" x14ac:dyDescent="0.2">
      <c r="A4383" s="234">
        <v>9791036339363</v>
      </c>
      <c r="B4383" s="200" t="s">
        <v>568</v>
      </c>
      <c r="C4383" s="203">
        <v>2946</v>
      </c>
      <c r="D4383" s="204" t="s">
        <v>571</v>
      </c>
    </row>
    <row r="4384" spans="1:4" ht="15" x14ac:dyDescent="0.2">
      <c r="A4384" s="234">
        <v>9791027610440</v>
      </c>
      <c r="B4384" s="200" t="s">
        <v>568</v>
      </c>
      <c r="C4384" s="203">
        <v>1730</v>
      </c>
      <c r="D4384" s="204" t="s">
        <v>571</v>
      </c>
    </row>
    <row r="4385" spans="1:4" ht="15" x14ac:dyDescent="0.2">
      <c r="A4385" s="234">
        <v>9791036324802</v>
      </c>
      <c r="B4385" s="200" t="s">
        <v>568</v>
      </c>
      <c r="C4385" s="203">
        <v>686</v>
      </c>
      <c r="D4385" s="204" t="s">
        <v>570</v>
      </c>
    </row>
    <row r="4386" spans="1:4" ht="15" x14ac:dyDescent="0.2">
      <c r="A4386" s="234">
        <v>9791036324857</v>
      </c>
      <c r="B4386" s="200" t="s">
        <v>568</v>
      </c>
      <c r="C4386" s="203">
        <v>2065</v>
      </c>
      <c r="D4386" s="204" t="s">
        <v>571</v>
      </c>
    </row>
    <row r="4387" spans="1:4" ht="15" x14ac:dyDescent="0.2">
      <c r="A4387" s="234">
        <v>9791036324864</v>
      </c>
      <c r="B4387" s="200" t="s">
        <v>568</v>
      </c>
      <c r="C4387" s="203">
        <v>0</v>
      </c>
      <c r="D4387" s="204" t="s">
        <v>2916</v>
      </c>
    </row>
    <row r="4388" spans="1:4" ht="15" x14ac:dyDescent="0.2">
      <c r="A4388" s="234">
        <v>9782227498785</v>
      </c>
      <c r="B4388" s="200" t="s">
        <v>568</v>
      </c>
      <c r="C4388" s="203">
        <v>0</v>
      </c>
      <c r="D4388" s="204" t="s">
        <v>2916</v>
      </c>
    </row>
    <row r="4389" spans="1:4" ht="15" x14ac:dyDescent="0.2">
      <c r="A4389" s="234">
        <v>9782227498792</v>
      </c>
      <c r="B4389" s="200" t="s">
        <v>568</v>
      </c>
      <c r="C4389" s="203">
        <v>179</v>
      </c>
      <c r="D4389" s="204" t="s">
        <v>570</v>
      </c>
    </row>
    <row r="4390" spans="1:4" ht="15" x14ac:dyDescent="0.2">
      <c r="A4390" s="234">
        <v>9791027613052</v>
      </c>
      <c r="B4390" s="200" t="s">
        <v>568</v>
      </c>
      <c r="C4390" s="203">
        <v>0</v>
      </c>
      <c r="D4390" s="204" t="s">
        <v>2917</v>
      </c>
    </row>
    <row r="4391" spans="1:4" ht="15" x14ac:dyDescent="0.2">
      <c r="A4391" s="234">
        <v>9791036372919</v>
      </c>
      <c r="B4391" s="200" t="s">
        <v>568</v>
      </c>
      <c r="C4391" s="203">
        <v>0</v>
      </c>
      <c r="D4391" s="204" t="s">
        <v>2917</v>
      </c>
    </row>
    <row r="4392" spans="1:4" ht="15" x14ac:dyDescent="0.2">
      <c r="A4392" s="234">
        <v>9791036372926</v>
      </c>
      <c r="B4392" s="200" t="s">
        <v>568</v>
      </c>
      <c r="C4392" s="203">
        <v>0</v>
      </c>
      <c r="D4392" s="204" t="s">
        <v>2917</v>
      </c>
    </row>
    <row r="4393" spans="1:4" ht="15" x14ac:dyDescent="0.2">
      <c r="A4393" s="234">
        <v>9791036372933</v>
      </c>
      <c r="B4393" s="200" t="s">
        <v>568</v>
      </c>
      <c r="C4393" s="203">
        <v>0</v>
      </c>
      <c r="D4393" s="204" t="s">
        <v>2917</v>
      </c>
    </row>
    <row r="4394" spans="1:4" ht="15" x14ac:dyDescent="0.2">
      <c r="A4394" s="234">
        <v>9791036372957</v>
      </c>
      <c r="B4394" s="200" t="s">
        <v>568</v>
      </c>
      <c r="C4394" s="203">
        <v>0</v>
      </c>
      <c r="D4394" s="204" t="s">
        <v>2917</v>
      </c>
    </row>
    <row r="4395" spans="1:4" ht="15" x14ac:dyDescent="0.2">
      <c r="A4395" s="234">
        <v>9791036372940</v>
      </c>
      <c r="B4395" s="200" t="s">
        <v>568</v>
      </c>
      <c r="C4395" s="203">
        <v>0</v>
      </c>
      <c r="D4395" s="204" t="s">
        <v>2917</v>
      </c>
    </row>
    <row r="4396" spans="1:4" ht="15" x14ac:dyDescent="0.2">
      <c r="A4396" s="234">
        <v>9782227496743</v>
      </c>
      <c r="B4396" s="200" t="s">
        <v>568</v>
      </c>
      <c r="C4396" s="203">
        <v>0</v>
      </c>
      <c r="D4396" s="204" t="s">
        <v>2916</v>
      </c>
    </row>
    <row r="4397" spans="1:4" ht="15" x14ac:dyDescent="0.2">
      <c r="A4397" s="234">
        <v>9791036314018</v>
      </c>
      <c r="B4397" s="200" t="s">
        <v>568</v>
      </c>
      <c r="C4397" s="203">
        <v>71</v>
      </c>
      <c r="D4397" s="204" t="s">
        <v>569</v>
      </c>
    </row>
    <row r="4398" spans="1:4" ht="15" x14ac:dyDescent="0.2">
      <c r="A4398" s="234">
        <v>9791036314025</v>
      </c>
      <c r="B4398" s="200" t="s">
        <v>568</v>
      </c>
      <c r="C4398" s="203">
        <v>2703</v>
      </c>
      <c r="D4398" s="204" t="s">
        <v>571</v>
      </c>
    </row>
    <row r="4399" spans="1:4" ht="15" x14ac:dyDescent="0.2">
      <c r="A4399" s="234">
        <v>9791036324871</v>
      </c>
      <c r="B4399" s="200" t="s">
        <v>568</v>
      </c>
      <c r="C4399" s="203">
        <v>1240</v>
      </c>
      <c r="D4399" s="204" t="s">
        <v>571</v>
      </c>
    </row>
    <row r="4400" spans="1:4" ht="15" x14ac:dyDescent="0.2">
      <c r="A4400" s="234">
        <v>3600950000289</v>
      </c>
      <c r="B4400" s="200" t="s">
        <v>568</v>
      </c>
      <c r="C4400" s="203">
        <v>0</v>
      </c>
      <c r="D4400" s="204" t="s">
        <v>2917</v>
      </c>
    </row>
    <row r="4401" spans="1:4" ht="15" x14ac:dyDescent="0.2">
      <c r="A4401" s="234">
        <v>3600950000272</v>
      </c>
      <c r="B4401" s="200" t="s">
        <v>568</v>
      </c>
      <c r="C4401" s="203">
        <v>0</v>
      </c>
      <c r="D4401" s="204" t="s">
        <v>2917</v>
      </c>
    </row>
    <row r="4402" spans="1:4" ht="15" x14ac:dyDescent="0.2">
      <c r="A4402" s="234">
        <v>9791036339981</v>
      </c>
      <c r="B4402" s="200" t="s">
        <v>568</v>
      </c>
      <c r="C4402" s="203">
        <v>3130</v>
      </c>
      <c r="D4402" s="204" t="s">
        <v>571</v>
      </c>
    </row>
    <row r="4403" spans="1:4" ht="15" x14ac:dyDescent="0.2">
      <c r="A4403" s="234">
        <v>9791036339998</v>
      </c>
      <c r="B4403" s="200" t="s">
        <v>568</v>
      </c>
      <c r="C4403" s="203">
        <v>2156</v>
      </c>
      <c r="D4403" s="204" t="s">
        <v>571</v>
      </c>
    </row>
    <row r="4404" spans="1:4" ht="15" x14ac:dyDescent="0.2">
      <c r="A4404" s="234">
        <v>9791036340017</v>
      </c>
      <c r="B4404" s="200" t="s">
        <v>568</v>
      </c>
      <c r="C4404" s="203">
        <v>2880</v>
      </c>
      <c r="D4404" s="204" t="s">
        <v>571</v>
      </c>
    </row>
    <row r="4405" spans="1:4" ht="15" x14ac:dyDescent="0.2">
      <c r="A4405" s="234">
        <v>9791036339974</v>
      </c>
      <c r="B4405" s="200" t="s">
        <v>568</v>
      </c>
      <c r="C4405" s="203">
        <v>1547</v>
      </c>
      <c r="D4405" s="204" t="s">
        <v>571</v>
      </c>
    </row>
    <row r="4406" spans="1:4" ht="15" x14ac:dyDescent="0.2">
      <c r="A4406" s="234">
        <v>9791036340000</v>
      </c>
      <c r="B4406" s="200" t="s">
        <v>568</v>
      </c>
      <c r="C4406" s="203">
        <v>2062</v>
      </c>
      <c r="D4406" s="204" t="s">
        <v>571</v>
      </c>
    </row>
    <row r="4407" spans="1:4" ht="15" x14ac:dyDescent="0.2">
      <c r="A4407" s="234">
        <v>9791027610501</v>
      </c>
      <c r="B4407" s="200" t="s">
        <v>568</v>
      </c>
      <c r="C4407" s="203">
        <v>1941</v>
      </c>
      <c r="D4407" s="204" t="s">
        <v>571</v>
      </c>
    </row>
    <row r="4408" spans="1:4" ht="15" x14ac:dyDescent="0.2">
      <c r="A4408" s="234">
        <v>9782227496767</v>
      </c>
      <c r="B4408" s="200" t="s">
        <v>568</v>
      </c>
      <c r="C4408" s="203">
        <v>0</v>
      </c>
      <c r="D4408" s="204" t="s">
        <v>2916</v>
      </c>
    </row>
    <row r="4409" spans="1:4" ht="15" x14ac:dyDescent="0.2">
      <c r="A4409" s="234">
        <v>9782227496774</v>
      </c>
      <c r="B4409" s="200" t="s">
        <v>568</v>
      </c>
      <c r="C4409" s="203">
        <v>0</v>
      </c>
      <c r="D4409" s="204" t="s">
        <v>2916</v>
      </c>
    </row>
    <row r="4410" spans="1:4" ht="15" x14ac:dyDescent="0.2">
      <c r="A4410" s="234">
        <v>9782408024468</v>
      </c>
      <c r="B4410" s="200" t="s">
        <v>568</v>
      </c>
      <c r="C4410" s="203">
        <v>0</v>
      </c>
      <c r="D4410" s="204" t="s">
        <v>2916</v>
      </c>
    </row>
    <row r="4411" spans="1:4" ht="15" x14ac:dyDescent="0.2">
      <c r="A4411" s="234">
        <v>9791036324888</v>
      </c>
      <c r="B4411" s="200" t="s">
        <v>568</v>
      </c>
      <c r="C4411" s="203">
        <v>857</v>
      </c>
      <c r="D4411" s="204" t="s">
        <v>570</v>
      </c>
    </row>
    <row r="4412" spans="1:4" ht="15" x14ac:dyDescent="0.2">
      <c r="A4412" s="234">
        <v>9791027609499</v>
      </c>
      <c r="B4412" s="200" t="s">
        <v>568</v>
      </c>
      <c r="C4412" s="203">
        <v>0</v>
      </c>
      <c r="D4412" s="204" t="s">
        <v>2916</v>
      </c>
    </row>
    <row r="4413" spans="1:4" ht="15" x14ac:dyDescent="0.2">
      <c r="A4413" s="234">
        <v>9791027609505</v>
      </c>
      <c r="B4413" s="200" t="s">
        <v>568</v>
      </c>
      <c r="C4413" s="203">
        <v>0</v>
      </c>
      <c r="D4413" s="204" t="s">
        <v>2916</v>
      </c>
    </row>
    <row r="4414" spans="1:4" ht="15" x14ac:dyDescent="0.2">
      <c r="A4414" s="234">
        <v>9791036325014</v>
      </c>
      <c r="B4414" s="200" t="s">
        <v>568</v>
      </c>
      <c r="C4414" s="203">
        <v>511</v>
      </c>
      <c r="D4414" s="204" t="s">
        <v>570</v>
      </c>
    </row>
    <row r="4415" spans="1:4" ht="15" x14ac:dyDescent="0.2">
      <c r="A4415" s="234">
        <v>9791036325038</v>
      </c>
      <c r="B4415" s="200" t="s">
        <v>568</v>
      </c>
      <c r="C4415" s="203">
        <v>1452</v>
      </c>
      <c r="D4415" s="204" t="s">
        <v>571</v>
      </c>
    </row>
    <row r="4416" spans="1:4" ht="15" x14ac:dyDescent="0.2">
      <c r="A4416" s="234">
        <v>9782408034085</v>
      </c>
      <c r="B4416" s="200" t="s">
        <v>568</v>
      </c>
      <c r="C4416" s="203">
        <v>0</v>
      </c>
      <c r="D4416" s="204" t="s">
        <v>2916</v>
      </c>
    </row>
    <row r="4417" spans="1:4" ht="15" x14ac:dyDescent="0.2">
      <c r="A4417" s="234">
        <v>9791036325021</v>
      </c>
      <c r="B4417" s="200" t="s">
        <v>568</v>
      </c>
      <c r="C4417" s="203">
        <v>2736</v>
      </c>
      <c r="D4417" s="204" t="s">
        <v>571</v>
      </c>
    </row>
    <row r="4418" spans="1:4" ht="15" x14ac:dyDescent="0.2">
      <c r="A4418" s="234">
        <v>9791036325045</v>
      </c>
      <c r="B4418" s="200" t="s">
        <v>568</v>
      </c>
      <c r="C4418" s="203">
        <v>2229</v>
      </c>
      <c r="D4418" s="204" t="s">
        <v>571</v>
      </c>
    </row>
    <row r="4419" spans="1:4" ht="15" x14ac:dyDescent="0.2">
      <c r="A4419" s="234">
        <v>9782227498808</v>
      </c>
      <c r="B4419" s="200" t="s">
        <v>568</v>
      </c>
      <c r="C4419" s="203">
        <v>0</v>
      </c>
      <c r="D4419" s="204" t="s">
        <v>2916</v>
      </c>
    </row>
    <row r="4420" spans="1:4" ht="15" x14ac:dyDescent="0.2">
      <c r="A4420" s="234">
        <v>9782747096492</v>
      </c>
      <c r="B4420" s="200" t="s">
        <v>568</v>
      </c>
      <c r="C4420" s="203">
        <v>0</v>
      </c>
      <c r="D4420" s="204" t="s">
        <v>2916</v>
      </c>
    </row>
    <row r="4421" spans="1:4" ht="15" x14ac:dyDescent="0.2">
      <c r="A4421" s="234">
        <v>9791027608065</v>
      </c>
      <c r="B4421" s="200" t="s">
        <v>568</v>
      </c>
      <c r="C4421" s="203">
        <v>0</v>
      </c>
      <c r="D4421" s="204" t="s">
        <v>2916</v>
      </c>
    </row>
    <row r="4422" spans="1:4" ht="15" x14ac:dyDescent="0.2">
      <c r="A4422" s="234">
        <v>9791027608072</v>
      </c>
      <c r="B4422" s="200" t="s">
        <v>568</v>
      </c>
      <c r="C4422" s="203">
        <v>1193</v>
      </c>
      <c r="D4422" s="204" t="s">
        <v>571</v>
      </c>
    </row>
    <row r="4423" spans="1:4" ht="15" x14ac:dyDescent="0.2">
      <c r="A4423" s="234">
        <v>9791036340055</v>
      </c>
      <c r="B4423" s="200" t="s">
        <v>568</v>
      </c>
      <c r="C4423" s="203">
        <v>6822</v>
      </c>
      <c r="D4423" s="204" t="s">
        <v>571</v>
      </c>
    </row>
    <row r="4424" spans="1:4" ht="15" x14ac:dyDescent="0.2">
      <c r="A4424" s="234">
        <v>9791036362699</v>
      </c>
      <c r="B4424" s="200" t="s">
        <v>568</v>
      </c>
      <c r="C4424" s="203">
        <v>0</v>
      </c>
      <c r="D4424" s="204" t="s">
        <v>2917</v>
      </c>
    </row>
    <row r="4425" spans="1:4" ht="15" x14ac:dyDescent="0.2">
      <c r="A4425" s="234">
        <v>9791036362705</v>
      </c>
      <c r="B4425" s="200" t="s">
        <v>568</v>
      </c>
      <c r="C4425" s="203">
        <v>1719</v>
      </c>
      <c r="D4425" s="204" t="s">
        <v>571</v>
      </c>
    </row>
    <row r="4426" spans="1:4" ht="15" x14ac:dyDescent="0.2">
      <c r="A4426" s="234">
        <v>9791036362712</v>
      </c>
      <c r="B4426" s="200" t="s">
        <v>568</v>
      </c>
      <c r="C4426" s="203">
        <v>2053</v>
      </c>
      <c r="D4426" s="204" t="s">
        <v>571</v>
      </c>
    </row>
    <row r="4427" spans="1:4" ht="15" x14ac:dyDescent="0.2">
      <c r="A4427" s="234">
        <v>9791036362729</v>
      </c>
      <c r="B4427" s="200" t="s">
        <v>568</v>
      </c>
      <c r="C4427" s="203">
        <v>0</v>
      </c>
      <c r="D4427" s="204" t="s">
        <v>2917</v>
      </c>
    </row>
    <row r="4428" spans="1:4" ht="15" x14ac:dyDescent="0.2">
      <c r="A4428" s="234">
        <v>9791036362736</v>
      </c>
      <c r="B4428" s="200" t="s">
        <v>568</v>
      </c>
      <c r="C4428" s="203">
        <v>0</v>
      </c>
      <c r="D4428" s="204" t="s">
        <v>2917</v>
      </c>
    </row>
    <row r="4429" spans="1:4" ht="15" x14ac:dyDescent="0.2">
      <c r="A4429" s="234">
        <v>9791036362743</v>
      </c>
      <c r="B4429" s="200" t="s">
        <v>568</v>
      </c>
      <c r="C4429" s="203">
        <v>0</v>
      </c>
      <c r="D4429" s="204" t="s">
        <v>2917</v>
      </c>
    </row>
    <row r="4430" spans="1:4" ht="15" x14ac:dyDescent="0.2">
      <c r="A4430" s="234">
        <v>9791036362750</v>
      </c>
      <c r="B4430" s="200" t="s">
        <v>568</v>
      </c>
      <c r="C4430" s="203">
        <v>0</v>
      </c>
      <c r="D4430" s="204" t="s">
        <v>2917</v>
      </c>
    </row>
    <row r="4431" spans="1:4" ht="15" x14ac:dyDescent="0.2">
      <c r="A4431" s="234">
        <v>9791036362767</v>
      </c>
      <c r="B4431" s="200" t="s">
        <v>568</v>
      </c>
      <c r="C4431" s="203">
        <v>0</v>
      </c>
      <c r="D4431" s="204" t="s">
        <v>2917</v>
      </c>
    </row>
    <row r="4432" spans="1:4" ht="15" x14ac:dyDescent="0.2">
      <c r="A4432" s="234">
        <v>9791036362774</v>
      </c>
      <c r="B4432" s="200" t="s">
        <v>568</v>
      </c>
      <c r="C4432" s="203">
        <v>0</v>
      </c>
      <c r="D4432" s="204" t="s">
        <v>2917</v>
      </c>
    </row>
    <row r="4433" spans="1:4" ht="15" x14ac:dyDescent="0.2">
      <c r="A4433" s="234">
        <v>9791036362781</v>
      </c>
      <c r="B4433" s="200" t="s">
        <v>568</v>
      </c>
      <c r="C4433" s="203">
        <v>0</v>
      </c>
      <c r="D4433" s="204" t="s">
        <v>2917</v>
      </c>
    </row>
    <row r="4434" spans="1:4" ht="15" x14ac:dyDescent="0.2">
      <c r="A4434" s="234">
        <v>9791036362798</v>
      </c>
      <c r="B4434" s="200" t="s">
        <v>568</v>
      </c>
      <c r="C4434" s="203">
        <v>0</v>
      </c>
      <c r="D4434" s="204" t="s">
        <v>2917</v>
      </c>
    </row>
    <row r="4435" spans="1:4" ht="15" x14ac:dyDescent="0.2">
      <c r="A4435" s="234">
        <v>9791036362804</v>
      </c>
      <c r="B4435" s="200" t="s">
        <v>568</v>
      </c>
      <c r="C4435" s="203">
        <v>0</v>
      </c>
      <c r="D4435" s="204" t="s">
        <v>2917</v>
      </c>
    </row>
    <row r="4436" spans="1:4" ht="15" x14ac:dyDescent="0.2">
      <c r="A4436" s="234">
        <v>9791036362811</v>
      </c>
      <c r="B4436" s="200" t="s">
        <v>568</v>
      </c>
      <c r="C4436" s="203">
        <v>0</v>
      </c>
      <c r="D4436" s="204" t="s">
        <v>2917</v>
      </c>
    </row>
    <row r="4437" spans="1:4" ht="15" x14ac:dyDescent="0.2">
      <c r="A4437" s="234">
        <v>9791036362828</v>
      </c>
      <c r="B4437" s="200" t="s">
        <v>568</v>
      </c>
      <c r="C4437" s="203">
        <v>0</v>
      </c>
      <c r="D4437" s="204" t="s">
        <v>2917</v>
      </c>
    </row>
    <row r="4438" spans="1:4" ht="15" x14ac:dyDescent="0.2">
      <c r="A4438" s="234">
        <v>9791036362842</v>
      </c>
      <c r="B4438" s="200" t="s">
        <v>568</v>
      </c>
      <c r="C4438" s="203">
        <v>19127</v>
      </c>
      <c r="D4438" s="204" t="s">
        <v>573</v>
      </c>
    </row>
    <row r="4439" spans="1:4" ht="15" x14ac:dyDescent="0.2">
      <c r="A4439" s="234">
        <v>9791036340239</v>
      </c>
      <c r="B4439" s="200" t="s">
        <v>568</v>
      </c>
      <c r="C4439" s="203">
        <v>1118</v>
      </c>
      <c r="D4439" s="204" t="s">
        <v>571</v>
      </c>
    </row>
    <row r="4440" spans="1:4" ht="15" x14ac:dyDescent="0.2">
      <c r="A4440" s="234">
        <v>9791036340246</v>
      </c>
      <c r="B4440" s="200" t="s">
        <v>568</v>
      </c>
      <c r="C4440" s="203">
        <v>2829</v>
      </c>
      <c r="D4440" s="204" t="s">
        <v>571</v>
      </c>
    </row>
    <row r="4441" spans="1:4" ht="15" x14ac:dyDescent="0.2">
      <c r="A4441" s="234">
        <v>9791027610518</v>
      </c>
      <c r="B4441" s="200" t="s">
        <v>568</v>
      </c>
      <c r="C4441" s="203">
        <v>-1</v>
      </c>
      <c r="D4441" s="204" t="s">
        <v>2918</v>
      </c>
    </row>
    <row r="4442" spans="1:4" ht="15" x14ac:dyDescent="0.2">
      <c r="A4442" s="234">
        <v>9791027610525</v>
      </c>
      <c r="B4442" s="200" t="s">
        <v>568</v>
      </c>
      <c r="C4442" s="203">
        <v>783</v>
      </c>
      <c r="D4442" s="204" t="s">
        <v>570</v>
      </c>
    </row>
    <row r="4443" spans="1:4" ht="15" x14ac:dyDescent="0.2">
      <c r="A4443" s="234">
        <v>9791027610532</v>
      </c>
      <c r="B4443" s="200" t="s">
        <v>568</v>
      </c>
      <c r="C4443" s="203">
        <v>0</v>
      </c>
      <c r="D4443" s="204" t="s">
        <v>2916</v>
      </c>
    </row>
    <row r="4444" spans="1:4" ht="15" x14ac:dyDescent="0.2">
      <c r="A4444" s="234">
        <v>9791027610549</v>
      </c>
      <c r="B4444" s="200" t="s">
        <v>568</v>
      </c>
      <c r="C4444" s="203">
        <v>1153</v>
      </c>
      <c r="D4444" s="204" t="s">
        <v>571</v>
      </c>
    </row>
    <row r="4445" spans="1:4" ht="15" x14ac:dyDescent="0.2">
      <c r="A4445" s="234">
        <v>9782747096539</v>
      </c>
      <c r="B4445" s="200" t="s">
        <v>568</v>
      </c>
      <c r="C4445" s="203">
        <v>839</v>
      </c>
      <c r="D4445" s="204" t="s">
        <v>570</v>
      </c>
    </row>
    <row r="4446" spans="1:4" ht="15" x14ac:dyDescent="0.2">
      <c r="A4446" s="234">
        <v>9782227493827</v>
      </c>
      <c r="B4446" s="200" t="s">
        <v>568</v>
      </c>
      <c r="C4446" s="203">
        <v>32</v>
      </c>
      <c r="D4446" s="204" t="s">
        <v>569</v>
      </c>
    </row>
    <row r="4447" spans="1:4" ht="15" x14ac:dyDescent="0.2">
      <c r="A4447" s="234">
        <v>9782227493841</v>
      </c>
      <c r="B4447" s="200" t="s">
        <v>568</v>
      </c>
      <c r="C4447" s="203">
        <v>1</v>
      </c>
      <c r="D4447" s="204" t="s">
        <v>572</v>
      </c>
    </row>
    <row r="4448" spans="1:4" ht="15" x14ac:dyDescent="0.2">
      <c r="A4448" s="234">
        <v>9791036340277</v>
      </c>
      <c r="B4448" s="200" t="s">
        <v>568</v>
      </c>
      <c r="C4448" s="203">
        <v>798</v>
      </c>
      <c r="D4448" s="204" t="s">
        <v>570</v>
      </c>
    </row>
    <row r="4449" spans="1:4" ht="15" x14ac:dyDescent="0.2">
      <c r="A4449" s="234">
        <v>9791027610556</v>
      </c>
      <c r="B4449" s="200" t="s">
        <v>568</v>
      </c>
      <c r="C4449" s="203">
        <v>0</v>
      </c>
      <c r="D4449" s="204" t="s">
        <v>2915</v>
      </c>
    </row>
    <row r="4450" spans="1:4" ht="15" x14ac:dyDescent="0.2">
      <c r="A4450" s="234">
        <v>9791036314230</v>
      </c>
      <c r="B4450" s="200" t="s">
        <v>568</v>
      </c>
      <c r="C4450" s="203">
        <v>0</v>
      </c>
      <c r="D4450" s="204" t="s">
        <v>2916</v>
      </c>
    </row>
    <row r="4451" spans="1:4" ht="15" x14ac:dyDescent="0.2">
      <c r="A4451" s="234">
        <v>9791036373350</v>
      </c>
      <c r="B4451" s="200" t="s">
        <v>568</v>
      </c>
      <c r="C4451" s="203">
        <v>3105</v>
      </c>
      <c r="D4451" s="204" t="s">
        <v>571</v>
      </c>
    </row>
    <row r="4452" spans="1:4" ht="15" x14ac:dyDescent="0.2">
      <c r="A4452" s="234">
        <v>9791036373367</v>
      </c>
      <c r="B4452" s="200" t="s">
        <v>568</v>
      </c>
      <c r="C4452" s="203">
        <v>3119</v>
      </c>
      <c r="D4452" s="204" t="s">
        <v>571</v>
      </c>
    </row>
    <row r="4453" spans="1:4" ht="15" x14ac:dyDescent="0.2">
      <c r="A4453" s="234">
        <v>9791036373374</v>
      </c>
      <c r="B4453" s="200" t="s">
        <v>568</v>
      </c>
      <c r="C4453" s="203">
        <v>0</v>
      </c>
      <c r="D4453" s="204" t="s">
        <v>2917</v>
      </c>
    </row>
    <row r="4454" spans="1:4" ht="15" x14ac:dyDescent="0.2">
      <c r="A4454" s="234">
        <v>9791036373336</v>
      </c>
      <c r="B4454" s="200" t="s">
        <v>568</v>
      </c>
      <c r="C4454" s="203">
        <v>0</v>
      </c>
      <c r="D4454" s="204" t="s">
        <v>2917</v>
      </c>
    </row>
    <row r="4455" spans="1:4" ht="15" x14ac:dyDescent="0.2">
      <c r="A4455" s="234">
        <v>9791036373343</v>
      </c>
      <c r="B4455" s="200" t="s">
        <v>568</v>
      </c>
      <c r="C4455" s="203">
        <v>0</v>
      </c>
      <c r="D4455" s="204" t="s">
        <v>2917</v>
      </c>
    </row>
    <row r="4456" spans="1:4" ht="15" x14ac:dyDescent="0.2">
      <c r="A4456" s="234">
        <v>9791036373381</v>
      </c>
      <c r="B4456" s="200" t="s">
        <v>568</v>
      </c>
      <c r="C4456" s="203">
        <v>0</v>
      </c>
      <c r="D4456" s="204" t="s">
        <v>2917</v>
      </c>
    </row>
    <row r="4457" spans="1:4" ht="15" x14ac:dyDescent="0.2">
      <c r="A4457" s="234">
        <v>9791036373398</v>
      </c>
      <c r="B4457" s="200" t="s">
        <v>568</v>
      </c>
      <c r="C4457" s="203">
        <v>0</v>
      </c>
      <c r="D4457" s="204" t="s">
        <v>2917</v>
      </c>
    </row>
    <row r="4458" spans="1:4" ht="15" x14ac:dyDescent="0.2">
      <c r="A4458" s="234">
        <v>9791036340529</v>
      </c>
      <c r="B4458" s="200" t="s">
        <v>568</v>
      </c>
      <c r="C4458" s="203">
        <v>1455</v>
      </c>
      <c r="D4458" s="204" t="s">
        <v>571</v>
      </c>
    </row>
    <row r="4459" spans="1:4" ht="15" x14ac:dyDescent="0.2">
      <c r="A4459" s="234">
        <v>9791036340567</v>
      </c>
      <c r="B4459" s="200" t="s">
        <v>568</v>
      </c>
      <c r="C4459" s="203">
        <v>2343</v>
      </c>
      <c r="D4459" s="204" t="s">
        <v>571</v>
      </c>
    </row>
    <row r="4460" spans="1:4" ht="15" x14ac:dyDescent="0.2">
      <c r="A4460" s="234">
        <v>9782227500136</v>
      </c>
      <c r="B4460" s="200" t="s">
        <v>568</v>
      </c>
      <c r="C4460" s="203">
        <v>163</v>
      </c>
      <c r="D4460" s="204" t="s">
        <v>570</v>
      </c>
    </row>
    <row r="4461" spans="1:4" ht="15" x14ac:dyDescent="0.2">
      <c r="A4461" s="234">
        <v>9791036340574</v>
      </c>
      <c r="B4461" s="200" t="s">
        <v>568</v>
      </c>
      <c r="C4461" s="203">
        <v>0</v>
      </c>
      <c r="D4461" s="204" t="s">
        <v>2917</v>
      </c>
    </row>
    <row r="4462" spans="1:4" ht="15" x14ac:dyDescent="0.2">
      <c r="A4462" s="234">
        <v>9791036340536</v>
      </c>
      <c r="B4462" s="200" t="s">
        <v>568</v>
      </c>
      <c r="C4462" s="203">
        <v>6888</v>
      </c>
      <c r="D4462" s="204" t="s">
        <v>571</v>
      </c>
    </row>
    <row r="4463" spans="1:4" ht="15" x14ac:dyDescent="0.2">
      <c r="A4463" s="234">
        <v>9791036340543</v>
      </c>
      <c r="B4463" s="200" t="s">
        <v>568</v>
      </c>
      <c r="C4463" s="203">
        <v>1038</v>
      </c>
      <c r="D4463" s="204" t="s">
        <v>571</v>
      </c>
    </row>
    <row r="4464" spans="1:4" ht="15" x14ac:dyDescent="0.2">
      <c r="A4464" s="234">
        <v>9791036340550</v>
      </c>
      <c r="B4464" s="200" t="s">
        <v>568</v>
      </c>
      <c r="C4464" s="203">
        <v>735</v>
      </c>
      <c r="D4464" s="204" t="s">
        <v>570</v>
      </c>
    </row>
    <row r="4465" spans="1:4" ht="15" x14ac:dyDescent="0.2">
      <c r="A4465" s="234">
        <v>9782227501065</v>
      </c>
      <c r="B4465" s="200" t="s">
        <v>568</v>
      </c>
      <c r="C4465" s="203">
        <v>1697</v>
      </c>
      <c r="D4465" s="204" t="s">
        <v>571</v>
      </c>
    </row>
    <row r="4466" spans="1:4" ht="15" x14ac:dyDescent="0.2">
      <c r="A4466" s="234">
        <v>9782227501072</v>
      </c>
      <c r="B4466" s="200" t="s">
        <v>568</v>
      </c>
      <c r="C4466" s="203">
        <v>0</v>
      </c>
      <c r="D4466" s="204" t="s">
        <v>2917</v>
      </c>
    </row>
    <row r="4467" spans="1:4" ht="15" x14ac:dyDescent="0.2">
      <c r="A4467" s="234">
        <v>9782227501089</v>
      </c>
      <c r="B4467" s="200" t="s">
        <v>568</v>
      </c>
      <c r="C4467" s="203">
        <v>0</v>
      </c>
      <c r="D4467" s="204" t="s">
        <v>2917</v>
      </c>
    </row>
    <row r="4468" spans="1:4" ht="15" x14ac:dyDescent="0.2">
      <c r="A4468" s="234">
        <v>9791027611416</v>
      </c>
      <c r="B4468" s="200" t="s">
        <v>568</v>
      </c>
      <c r="C4468" s="203">
        <v>1273</v>
      </c>
      <c r="D4468" s="204" t="s">
        <v>571</v>
      </c>
    </row>
    <row r="4469" spans="1:4" ht="15" x14ac:dyDescent="0.2">
      <c r="A4469" s="234">
        <v>9791036354311</v>
      </c>
      <c r="B4469" s="200" t="s">
        <v>568</v>
      </c>
      <c r="C4469" s="203">
        <v>63</v>
      </c>
      <c r="D4469" s="204" t="s">
        <v>569</v>
      </c>
    </row>
    <row r="4470" spans="1:4" ht="15" x14ac:dyDescent="0.2">
      <c r="A4470" s="234">
        <v>9791036354328</v>
      </c>
      <c r="B4470" s="200" t="s">
        <v>568</v>
      </c>
      <c r="C4470" s="203">
        <v>0</v>
      </c>
      <c r="D4470" s="204" t="s">
        <v>2917</v>
      </c>
    </row>
    <row r="4471" spans="1:4" ht="15" x14ac:dyDescent="0.2">
      <c r="A4471" s="234">
        <v>9791036354335</v>
      </c>
      <c r="B4471" s="200" t="s">
        <v>568</v>
      </c>
      <c r="C4471" s="203">
        <v>1101</v>
      </c>
      <c r="D4471" s="204" t="s">
        <v>571</v>
      </c>
    </row>
    <row r="4472" spans="1:4" ht="15" x14ac:dyDescent="0.2">
      <c r="A4472" s="234">
        <v>9791036354342</v>
      </c>
      <c r="B4472" s="200" t="s">
        <v>568</v>
      </c>
      <c r="C4472" s="203">
        <v>601</v>
      </c>
      <c r="D4472" s="204" t="s">
        <v>570</v>
      </c>
    </row>
    <row r="4473" spans="1:4" ht="15" x14ac:dyDescent="0.2">
      <c r="A4473" s="234">
        <v>9791036354359</v>
      </c>
      <c r="B4473" s="200" t="s">
        <v>568</v>
      </c>
      <c r="C4473" s="203">
        <v>1634</v>
      </c>
      <c r="D4473" s="204" t="s">
        <v>571</v>
      </c>
    </row>
    <row r="4474" spans="1:4" ht="15" x14ac:dyDescent="0.2">
      <c r="A4474" s="234">
        <v>9791027611454</v>
      </c>
      <c r="B4474" s="200" t="s">
        <v>568</v>
      </c>
      <c r="C4474" s="203">
        <v>2675</v>
      </c>
      <c r="D4474" s="204" t="s">
        <v>571</v>
      </c>
    </row>
    <row r="4475" spans="1:4" ht="15" x14ac:dyDescent="0.2">
      <c r="A4475" s="234">
        <v>9791027611461</v>
      </c>
      <c r="B4475" s="200" t="s">
        <v>568</v>
      </c>
      <c r="C4475" s="203">
        <v>3467</v>
      </c>
      <c r="D4475" s="204" t="s">
        <v>571</v>
      </c>
    </row>
    <row r="4476" spans="1:4" ht="15" x14ac:dyDescent="0.2">
      <c r="A4476" s="234">
        <v>9791027611478</v>
      </c>
      <c r="B4476" s="200" t="s">
        <v>568</v>
      </c>
      <c r="C4476" s="203">
        <v>0</v>
      </c>
      <c r="D4476" s="204" t="s">
        <v>2917</v>
      </c>
    </row>
    <row r="4477" spans="1:4" ht="15" x14ac:dyDescent="0.2">
      <c r="A4477" s="234">
        <v>9782408049669</v>
      </c>
      <c r="B4477" s="200" t="s">
        <v>568</v>
      </c>
      <c r="C4477" s="203">
        <v>0</v>
      </c>
      <c r="D4477" s="204" t="s">
        <v>2917</v>
      </c>
    </row>
    <row r="4478" spans="1:4" ht="15" x14ac:dyDescent="0.2">
      <c r="A4478" s="234">
        <v>9791036340635</v>
      </c>
      <c r="B4478" s="200" t="s">
        <v>568</v>
      </c>
      <c r="C4478" s="203">
        <v>0</v>
      </c>
      <c r="D4478" s="204" t="s">
        <v>2917</v>
      </c>
    </row>
    <row r="4479" spans="1:4" ht="15" x14ac:dyDescent="0.2">
      <c r="A4479" s="234">
        <v>9791036340512</v>
      </c>
      <c r="B4479" s="200" t="s">
        <v>568</v>
      </c>
      <c r="C4479" s="203">
        <v>1305</v>
      </c>
      <c r="D4479" s="204" t="s">
        <v>571</v>
      </c>
    </row>
    <row r="4480" spans="1:4" ht="15" x14ac:dyDescent="0.2">
      <c r="A4480" s="234">
        <v>9791036340628</v>
      </c>
      <c r="B4480" s="200" t="s">
        <v>568</v>
      </c>
      <c r="C4480" s="203">
        <v>2280</v>
      </c>
      <c r="D4480" s="204" t="s">
        <v>571</v>
      </c>
    </row>
    <row r="4481" spans="1:4" ht="15" x14ac:dyDescent="0.2">
      <c r="A4481" s="234">
        <v>9791036325052</v>
      </c>
      <c r="B4481" s="200" t="s">
        <v>568</v>
      </c>
      <c r="C4481" s="203">
        <v>0</v>
      </c>
      <c r="D4481" s="204" t="s">
        <v>2916</v>
      </c>
    </row>
    <row r="4482" spans="1:4" ht="15" x14ac:dyDescent="0.2">
      <c r="A4482" s="234">
        <v>9791036325069</v>
      </c>
      <c r="B4482" s="200" t="s">
        <v>568</v>
      </c>
      <c r="C4482" s="203">
        <v>1183</v>
      </c>
      <c r="D4482" s="204" t="s">
        <v>571</v>
      </c>
    </row>
    <row r="4483" spans="1:4" ht="15" x14ac:dyDescent="0.2">
      <c r="A4483" s="234">
        <v>9791036325076</v>
      </c>
      <c r="B4483" s="200" t="s">
        <v>568</v>
      </c>
      <c r="C4483" s="203">
        <v>1799</v>
      </c>
      <c r="D4483" s="204" t="s">
        <v>571</v>
      </c>
    </row>
    <row r="4484" spans="1:4" ht="15" x14ac:dyDescent="0.2">
      <c r="A4484" s="234">
        <v>9791036340659</v>
      </c>
      <c r="B4484" s="200" t="s">
        <v>568</v>
      </c>
      <c r="C4484" s="203">
        <v>161</v>
      </c>
      <c r="D4484" s="204" t="s">
        <v>570</v>
      </c>
    </row>
    <row r="4485" spans="1:4" ht="15" x14ac:dyDescent="0.2">
      <c r="A4485" s="234">
        <v>9791036340666</v>
      </c>
      <c r="B4485" s="200" t="s">
        <v>568</v>
      </c>
      <c r="C4485" s="203">
        <v>1916</v>
      </c>
      <c r="D4485" s="204" t="s">
        <v>571</v>
      </c>
    </row>
    <row r="4486" spans="1:4" ht="15" x14ac:dyDescent="0.2">
      <c r="A4486" s="234">
        <v>9791036340673</v>
      </c>
      <c r="B4486" s="200" t="s">
        <v>568</v>
      </c>
      <c r="C4486" s="203">
        <v>1842</v>
      </c>
      <c r="D4486" s="204" t="s">
        <v>571</v>
      </c>
    </row>
    <row r="4487" spans="1:4" ht="15" x14ac:dyDescent="0.2">
      <c r="A4487" s="234">
        <v>9791036340680</v>
      </c>
      <c r="B4487" s="200" t="s">
        <v>568</v>
      </c>
      <c r="C4487" s="203">
        <v>2722</v>
      </c>
      <c r="D4487" s="204" t="s">
        <v>571</v>
      </c>
    </row>
    <row r="4488" spans="1:4" ht="15" x14ac:dyDescent="0.2">
      <c r="A4488" s="234">
        <v>9782227500341</v>
      </c>
      <c r="B4488" s="200" t="s">
        <v>568</v>
      </c>
      <c r="C4488" s="203">
        <v>1503</v>
      </c>
      <c r="D4488" s="204" t="s">
        <v>571</v>
      </c>
    </row>
    <row r="4489" spans="1:4" ht="15" x14ac:dyDescent="0.2">
      <c r="A4489" s="234">
        <v>9782227500365</v>
      </c>
      <c r="B4489" s="200" t="s">
        <v>568</v>
      </c>
      <c r="C4489" s="203">
        <v>0</v>
      </c>
      <c r="D4489" s="204" t="s">
        <v>2917</v>
      </c>
    </row>
    <row r="4490" spans="1:4" ht="15" x14ac:dyDescent="0.2">
      <c r="A4490" s="234">
        <v>9782227500372</v>
      </c>
      <c r="B4490" s="200" t="s">
        <v>568</v>
      </c>
      <c r="C4490" s="203">
        <v>3528</v>
      </c>
      <c r="D4490" s="204" t="s">
        <v>571</v>
      </c>
    </row>
    <row r="4491" spans="1:4" ht="15" x14ac:dyDescent="0.2">
      <c r="A4491" s="234">
        <v>9782227500396</v>
      </c>
      <c r="B4491" s="200" t="s">
        <v>568</v>
      </c>
      <c r="C4491" s="203">
        <v>1523</v>
      </c>
      <c r="D4491" s="204" t="s">
        <v>571</v>
      </c>
    </row>
    <row r="4492" spans="1:4" ht="15" x14ac:dyDescent="0.2">
      <c r="A4492" s="234">
        <v>9782227493858</v>
      </c>
      <c r="B4492" s="200" t="s">
        <v>568</v>
      </c>
      <c r="C4492" s="203">
        <v>-1</v>
      </c>
      <c r="D4492" s="204" t="s">
        <v>2918</v>
      </c>
    </row>
    <row r="4493" spans="1:4" ht="15" x14ac:dyDescent="0.2">
      <c r="A4493" s="234">
        <v>9782227493872</v>
      </c>
      <c r="B4493" s="200" t="s">
        <v>568</v>
      </c>
      <c r="C4493" s="203">
        <v>1</v>
      </c>
      <c r="D4493" s="204" t="s">
        <v>572</v>
      </c>
    </row>
    <row r="4494" spans="1:4" ht="15" x14ac:dyDescent="0.2">
      <c r="A4494" s="234">
        <v>9782227493889</v>
      </c>
      <c r="B4494" s="200" t="s">
        <v>568</v>
      </c>
      <c r="C4494" s="203">
        <v>28</v>
      </c>
      <c r="D4494" s="204" t="s">
        <v>569</v>
      </c>
    </row>
    <row r="4495" spans="1:4" ht="15" x14ac:dyDescent="0.2">
      <c r="A4495" s="234">
        <v>9782747096621</v>
      </c>
      <c r="B4495" s="200" t="s">
        <v>568</v>
      </c>
      <c r="C4495" s="203">
        <v>0</v>
      </c>
      <c r="D4495" s="204" t="s">
        <v>2915</v>
      </c>
    </row>
    <row r="4496" spans="1:4" ht="15" x14ac:dyDescent="0.2">
      <c r="A4496" s="234">
        <v>9782747096638</v>
      </c>
      <c r="B4496" s="200" t="s">
        <v>568</v>
      </c>
      <c r="C4496" s="203">
        <v>2314</v>
      </c>
      <c r="D4496" s="204" t="s">
        <v>571</v>
      </c>
    </row>
    <row r="4497" spans="1:4" ht="15" x14ac:dyDescent="0.2">
      <c r="A4497" s="234">
        <v>9782227493896</v>
      </c>
      <c r="B4497" s="200" t="s">
        <v>568</v>
      </c>
      <c r="C4497" s="203">
        <v>0</v>
      </c>
      <c r="D4497" s="204" t="s">
        <v>2916</v>
      </c>
    </row>
    <row r="4498" spans="1:4" ht="15" x14ac:dyDescent="0.2">
      <c r="A4498" s="234">
        <v>3760262412207</v>
      </c>
      <c r="B4498" s="200" t="s">
        <v>568</v>
      </c>
      <c r="C4498" s="203">
        <v>1376</v>
      </c>
      <c r="D4498" s="204" t="s">
        <v>571</v>
      </c>
    </row>
    <row r="4499" spans="1:4" ht="15" x14ac:dyDescent="0.2">
      <c r="A4499" s="234">
        <v>9791036340604</v>
      </c>
      <c r="B4499" s="200" t="s">
        <v>568</v>
      </c>
      <c r="C4499" s="203">
        <v>1944</v>
      </c>
      <c r="D4499" s="204" t="s">
        <v>571</v>
      </c>
    </row>
    <row r="4500" spans="1:4" ht="15" x14ac:dyDescent="0.2">
      <c r="A4500" s="234">
        <v>9791036340611</v>
      </c>
      <c r="B4500" s="200" t="s">
        <v>568</v>
      </c>
      <c r="C4500" s="203">
        <v>3705</v>
      </c>
      <c r="D4500" s="204" t="s">
        <v>571</v>
      </c>
    </row>
    <row r="4501" spans="1:4" ht="15" x14ac:dyDescent="0.2">
      <c r="A4501" s="234">
        <v>9782227500402</v>
      </c>
      <c r="B4501" s="200" t="s">
        <v>568</v>
      </c>
      <c r="C4501" s="203">
        <v>0</v>
      </c>
      <c r="D4501" s="204" t="s">
        <v>2917</v>
      </c>
    </row>
    <row r="4502" spans="1:4" ht="15" x14ac:dyDescent="0.2">
      <c r="A4502" s="234">
        <v>9791036372803</v>
      </c>
      <c r="B4502" s="200" t="s">
        <v>568</v>
      </c>
      <c r="C4502" s="203">
        <v>0</v>
      </c>
      <c r="D4502" s="204" t="s">
        <v>2917</v>
      </c>
    </row>
    <row r="4503" spans="1:4" ht="15" x14ac:dyDescent="0.2">
      <c r="A4503" s="234">
        <v>9791036354380</v>
      </c>
      <c r="B4503" s="200" t="s">
        <v>568</v>
      </c>
      <c r="C4503" s="203">
        <v>497</v>
      </c>
      <c r="D4503" s="204" t="s">
        <v>570</v>
      </c>
    </row>
    <row r="4504" spans="1:4" ht="15" x14ac:dyDescent="0.2">
      <c r="A4504" s="234">
        <v>9791036354397</v>
      </c>
      <c r="B4504" s="200" t="s">
        <v>568</v>
      </c>
      <c r="C4504" s="203">
        <v>0</v>
      </c>
      <c r="D4504" s="204" t="s">
        <v>2917</v>
      </c>
    </row>
    <row r="4505" spans="1:4" ht="15" x14ac:dyDescent="0.2">
      <c r="A4505" s="234">
        <v>9791036354410</v>
      </c>
      <c r="B4505" s="200" t="s">
        <v>568</v>
      </c>
      <c r="C4505" s="203">
        <v>0</v>
      </c>
      <c r="D4505" s="204" t="s">
        <v>2917</v>
      </c>
    </row>
    <row r="4506" spans="1:4" ht="15" x14ac:dyDescent="0.2">
      <c r="A4506" s="234">
        <v>9791036354427</v>
      </c>
      <c r="B4506" s="200" t="s">
        <v>568</v>
      </c>
      <c r="C4506" s="203">
        <v>3458</v>
      </c>
      <c r="D4506" s="204" t="s">
        <v>571</v>
      </c>
    </row>
    <row r="4507" spans="1:4" ht="15" x14ac:dyDescent="0.2">
      <c r="A4507" s="234">
        <v>9791036354434</v>
      </c>
      <c r="B4507" s="200" t="s">
        <v>568</v>
      </c>
      <c r="C4507" s="203">
        <v>0</v>
      </c>
      <c r="D4507" s="204" t="s">
        <v>2917</v>
      </c>
    </row>
    <row r="4508" spans="1:4" ht="15" x14ac:dyDescent="0.2">
      <c r="A4508" s="234">
        <v>9791027611492</v>
      </c>
      <c r="B4508" s="200" t="s">
        <v>568</v>
      </c>
      <c r="C4508" s="203">
        <v>2440</v>
      </c>
      <c r="D4508" s="204" t="s">
        <v>571</v>
      </c>
    </row>
    <row r="4509" spans="1:4" ht="15" x14ac:dyDescent="0.2">
      <c r="A4509" s="234">
        <v>9782747096935</v>
      </c>
      <c r="B4509" s="200" t="s">
        <v>568</v>
      </c>
      <c r="C4509" s="203">
        <v>413</v>
      </c>
      <c r="D4509" s="204" t="s">
        <v>570</v>
      </c>
    </row>
    <row r="4510" spans="1:4" ht="15" x14ac:dyDescent="0.2">
      <c r="A4510" s="234">
        <v>9782747096942</v>
      </c>
      <c r="B4510" s="200" t="s">
        <v>568</v>
      </c>
      <c r="C4510" s="203">
        <v>0</v>
      </c>
      <c r="D4510" s="204" t="s">
        <v>2916</v>
      </c>
    </row>
    <row r="4511" spans="1:4" ht="15" x14ac:dyDescent="0.2">
      <c r="A4511" s="234">
        <v>9782747096959</v>
      </c>
      <c r="B4511" s="200" t="s">
        <v>568</v>
      </c>
      <c r="C4511" s="203">
        <v>1059</v>
      </c>
      <c r="D4511" s="204" t="s">
        <v>571</v>
      </c>
    </row>
    <row r="4512" spans="1:4" ht="15" x14ac:dyDescent="0.2">
      <c r="A4512" s="234">
        <v>9782747096966</v>
      </c>
      <c r="B4512" s="200" t="s">
        <v>568</v>
      </c>
      <c r="C4512" s="203">
        <v>0</v>
      </c>
      <c r="D4512" s="204" t="s">
        <v>2916</v>
      </c>
    </row>
    <row r="4513" spans="1:4" ht="15" x14ac:dyDescent="0.2">
      <c r="A4513" s="234">
        <v>9782747096973</v>
      </c>
      <c r="B4513" s="200" t="s">
        <v>568</v>
      </c>
      <c r="C4513" s="203">
        <v>773</v>
      </c>
      <c r="D4513" s="204" t="s">
        <v>570</v>
      </c>
    </row>
    <row r="4514" spans="1:4" ht="15" x14ac:dyDescent="0.2">
      <c r="A4514" s="234">
        <v>9782747096980</v>
      </c>
      <c r="B4514" s="200" t="s">
        <v>568</v>
      </c>
      <c r="C4514" s="203">
        <v>-1</v>
      </c>
      <c r="D4514" s="204" t="s">
        <v>2918</v>
      </c>
    </row>
    <row r="4515" spans="1:4" ht="15" x14ac:dyDescent="0.2">
      <c r="A4515" s="234">
        <v>9782747096997</v>
      </c>
      <c r="B4515" s="200" t="s">
        <v>568</v>
      </c>
      <c r="C4515" s="203">
        <v>0</v>
      </c>
      <c r="D4515" s="204" t="s">
        <v>2916</v>
      </c>
    </row>
    <row r="4516" spans="1:4" ht="15" x14ac:dyDescent="0.2">
      <c r="A4516" s="234">
        <v>9791036340697</v>
      </c>
      <c r="B4516" s="200" t="s">
        <v>568</v>
      </c>
      <c r="C4516" s="203">
        <v>1011</v>
      </c>
      <c r="D4516" s="204" t="s">
        <v>571</v>
      </c>
    </row>
    <row r="4517" spans="1:4" ht="15" x14ac:dyDescent="0.2">
      <c r="A4517" s="234">
        <v>9791036340857</v>
      </c>
      <c r="B4517" s="200" t="s">
        <v>568</v>
      </c>
      <c r="C4517" s="203">
        <v>13919</v>
      </c>
      <c r="D4517" s="204" t="s">
        <v>573</v>
      </c>
    </row>
    <row r="4518" spans="1:4" ht="15" x14ac:dyDescent="0.2">
      <c r="A4518" s="234">
        <v>9791036340864</v>
      </c>
      <c r="B4518" s="200" t="s">
        <v>568</v>
      </c>
      <c r="C4518" s="203">
        <v>2175</v>
      </c>
      <c r="D4518" s="204" t="s">
        <v>571</v>
      </c>
    </row>
    <row r="4519" spans="1:4" ht="15" x14ac:dyDescent="0.2">
      <c r="A4519" s="234">
        <v>9791036340871</v>
      </c>
      <c r="B4519" s="200" t="s">
        <v>568</v>
      </c>
      <c r="C4519" s="203">
        <v>404</v>
      </c>
      <c r="D4519" s="204" t="s">
        <v>570</v>
      </c>
    </row>
    <row r="4520" spans="1:4" ht="15" x14ac:dyDescent="0.2">
      <c r="A4520" s="234">
        <v>9791036325281</v>
      </c>
      <c r="B4520" s="200" t="s">
        <v>568</v>
      </c>
      <c r="C4520" s="203">
        <v>2247</v>
      </c>
      <c r="D4520" s="204" t="s">
        <v>571</v>
      </c>
    </row>
    <row r="4521" spans="1:4" ht="15" x14ac:dyDescent="0.2">
      <c r="A4521" s="234">
        <v>9791036325298</v>
      </c>
      <c r="B4521" s="200" t="s">
        <v>568</v>
      </c>
      <c r="C4521" s="203">
        <v>277</v>
      </c>
      <c r="D4521" s="204" t="s">
        <v>570</v>
      </c>
    </row>
    <row r="4522" spans="1:4" ht="15" x14ac:dyDescent="0.2">
      <c r="A4522" s="234">
        <v>9791036325311</v>
      </c>
      <c r="B4522" s="200" t="s">
        <v>568</v>
      </c>
      <c r="C4522" s="203">
        <v>1677</v>
      </c>
      <c r="D4522" s="204" t="s">
        <v>571</v>
      </c>
    </row>
    <row r="4523" spans="1:4" ht="15" x14ac:dyDescent="0.2">
      <c r="A4523" s="234">
        <v>9791036325304</v>
      </c>
      <c r="B4523" s="200" t="s">
        <v>568</v>
      </c>
      <c r="C4523" s="203">
        <v>2</v>
      </c>
      <c r="D4523" s="204" t="s">
        <v>572</v>
      </c>
    </row>
    <row r="4524" spans="1:4" ht="15" x14ac:dyDescent="0.2">
      <c r="A4524" s="234">
        <v>9791036325328</v>
      </c>
      <c r="B4524" s="200" t="s">
        <v>568</v>
      </c>
      <c r="C4524" s="203">
        <v>1738</v>
      </c>
      <c r="D4524" s="204" t="s">
        <v>571</v>
      </c>
    </row>
    <row r="4525" spans="1:4" ht="15" x14ac:dyDescent="0.2">
      <c r="A4525" s="234">
        <v>9791036325335</v>
      </c>
      <c r="B4525" s="200" t="s">
        <v>568</v>
      </c>
      <c r="C4525" s="203">
        <v>839</v>
      </c>
      <c r="D4525" s="204" t="s">
        <v>570</v>
      </c>
    </row>
    <row r="4526" spans="1:4" ht="15" x14ac:dyDescent="0.2">
      <c r="A4526" s="234">
        <v>9791036363191</v>
      </c>
      <c r="B4526" s="200" t="s">
        <v>568</v>
      </c>
      <c r="C4526" s="203">
        <v>0</v>
      </c>
      <c r="D4526" s="204" t="s">
        <v>2917</v>
      </c>
    </row>
    <row r="4527" spans="1:4" ht="15" x14ac:dyDescent="0.2">
      <c r="A4527" s="234">
        <v>9791036363214</v>
      </c>
      <c r="B4527" s="200" t="s">
        <v>568</v>
      </c>
      <c r="C4527" s="203">
        <v>0</v>
      </c>
      <c r="D4527" s="204" t="s">
        <v>2917</v>
      </c>
    </row>
    <row r="4528" spans="1:4" ht="15" x14ac:dyDescent="0.2">
      <c r="A4528" s="234">
        <v>9782227501669</v>
      </c>
      <c r="B4528" s="200" t="s">
        <v>568</v>
      </c>
      <c r="C4528" s="203">
        <v>0</v>
      </c>
      <c r="D4528" s="204" t="s">
        <v>2917</v>
      </c>
    </row>
    <row r="4529" spans="1:4" ht="15" x14ac:dyDescent="0.2">
      <c r="A4529" s="234">
        <v>9782227501676</v>
      </c>
      <c r="B4529" s="200" t="s">
        <v>568</v>
      </c>
      <c r="C4529" s="203">
        <v>1290</v>
      </c>
      <c r="D4529" s="204" t="s">
        <v>571</v>
      </c>
    </row>
    <row r="4530" spans="1:4" ht="15" x14ac:dyDescent="0.2">
      <c r="A4530" s="234">
        <v>9791036325342</v>
      </c>
      <c r="B4530" s="200" t="s">
        <v>568</v>
      </c>
      <c r="C4530" s="203">
        <v>513</v>
      </c>
      <c r="D4530" s="204" t="s">
        <v>570</v>
      </c>
    </row>
    <row r="4531" spans="1:4" ht="15" x14ac:dyDescent="0.2">
      <c r="A4531" s="234">
        <v>9791036363177</v>
      </c>
      <c r="B4531" s="200" t="s">
        <v>568</v>
      </c>
      <c r="C4531" s="203">
        <v>0</v>
      </c>
      <c r="D4531" s="204" t="s">
        <v>2917</v>
      </c>
    </row>
    <row r="4532" spans="1:4" ht="15" x14ac:dyDescent="0.2">
      <c r="A4532" s="234">
        <v>9791036363184</v>
      </c>
      <c r="B4532" s="200" t="s">
        <v>568</v>
      </c>
      <c r="C4532" s="203">
        <v>0</v>
      </c>
      <c r="D4532" s="204" t="s">
        <v>2917</v>
      </c>
    </row>
    <row r="4533" spans="1:4" ht="15" x14ac:dyDescent="0.2">
      <c r="A4533" s="234">
        <v>9791036363207</v>
      </c>
      <c r="B4533" s="200" t="s">
        <v>568</v>
      </c>
      <c r="C4533" s="203">
        <v>0</v>
      </c>
      <c r="D4533" s="204" t="s">
        <v>2917</v>
      </c>
    </row>
    <row r="4534" spans="1:4" ht="15" x14ac:dyDescent="0.2">
      <c r="A4534" s="234">
        <v>9791036363221</v>
      </c>
      <c r="B4534" s="200" t="s">
        <v>568</v>
      </c>
      <c r="C4534" s="203">
        <v>0</v>
      </c>
      <c r="D4534" s="204" t="s">
        <v>2917</v>
      </c>
    </row>
    <row r="4535" spans="1:4" ht="15" x14ac:dyDescent="0.2">
      <c r="A4535" s="234">
        <v>9791036363238</v>
      </c>
      <c r="B4535" s="200" t="s">
        <v>568</v>
      </c>
      <c r="C4535" s="203">
        <v>0</v>
      </c>
      <c r="D4535" s="204" t="s">
        <v>2917</v>
      </c>
    </row>
    <row r="4536" spans="1:4" ht="15" x14ac:dyDescent="0.2">
      <c r="A4536" s="234">
        <v>9791036363245</v>
      </c>
      <c r="B4536" s="200" t="s">
        <v>568</v>
      </c>
      <c r="C4536" s="203">
        <v>0</v>
      </c>
      <c r="D4536" s="204" t="s">
        <v>2917</v>
      </c>
    </row>
    <row r="4537" spans="1:4" ht="15" x14ac:dyDescent="0.2">
      <c r="A4537" s="234">
        <v>9791036363269</v>
      </c>
      <c r="B4537" s="200" t="s">
        <v>568</v>
      </c>
      <c r="C4537" s="203">
        <v>1454</v>
      </c>
      <c r="D4537" s="204" t="s">
        <v>571</v>
      </c>
    </row>
    <row r="4538" spans="1:4" ht="15" x14ac:dyDescent="0.2">
      <c r="A4538" s="234">
        <v>9791036363276</v>
      </c>
      <c r="B4538" s="200" t="s">
        <v>568</v>
      </c>
      <c r="C4538" s="203">
        <v>290</v>
      </c>
      <c r="D4538" s="204" t="s">
        <v>570</v>
      </c>
    </row>
    <row r="4539" spans="1:4" ht="15" x14ac:dyDescent="0.2">
      <c r="A4539" s="234">
        <v>9791036363283</v>
      </c>
      <c r="B4539" s="200" t="s">
        <v>568</v>
      </c>
      <c r="C4539" s="203">
        <v>1471</v>
      </c>
      <c r="D4539" s="204" t="s">
        <v>571</v>
      </c>
    </row>
    <row r="4540" spans="1:4" ht="15" x14ac:dyDescent="0.2">
      <c r="A4540" s="234">
        <v>9791036363290</v>
      </c>
      <c r="B4540" s="200" t="s">
        <v>568</v>
      </c>
      <c r="C4540" s="203">
        <v>0</v>
      </c>
      <c r="D4540" s="204" t="s">
        <v>2917</v>
      </c>
    </row>
    <row r="4541" spans="1:4" ht="15" x14ac:dyDescent="0.2">
      <c r="A4541" s="234">
        <v>9791036363306</v>
      </c>
      <c r="B4541" s="200" t="s">
        <v>568</v>
      </c>
      <c r="C4541" s="203">
        <v>0</v>
      </c>
      <c r="D4541" s="204" t="s">
        <v>2917</v>
      </c>
    </row>
    <row r="4542" spans="1:4" ht="15" x14ac:dyDescent="0.2">
      <c r="A4542" s="234">
        <v>9791036354441</v>
      </c>
      <c r="B4542" s="200" t="s">
        <v>568</v>
      </c>
      <c r="C4542" s="203">
        <v>0</v>
      </c>
      <c r="D4542" s="204" t="s">
        <v>2915</v>
      </c>
    </row>
    <row r="4543" spans="1:4" ht="15" x14ac:dyDescent="0.2">
      <c r="A4543" s="234">
        <v>9791036354458</v>
      </c>
      <c r="B4543" s="200" t="s">
        <v>568</v>
      </c>
      <c r="C4543" s="203">
        <v>771</v>
      </c>
      <c r="D4543" s="204" t="s">
        <v>2921</v>
      </c>
    </row>
    <row r="4544" spans="1:4" ht="15" x14ac:dyDescent="0.2">
      <c r="A4544" s="234">
        <v>9791036354465</v>
      </c>
      <c r="B4544" s="200" t="s">
        <v>568</v>
      </c>
      <c r="C4544" s="203">
        <v>982</v>
      </c>
      <c r="D4544" s="204" t="s">
        <v>2921</v>
      </c>
    </row>
    <row r="4545" spans="1:4" ht="15" x14ac:dyDescent="0.2">
      <c r="A4545" s="234">
        <v>9791036354472</v>
      </c>
      <c r="B4545" s="200" t="s">
        <v>568</v>
      </c>
      <c r="C4545" s="203">
        <v>1043</v>
      </c>
      <c r="D4545" s="204" t="s">
        <v>571</v>
      </c>
    </row>
    <row r="4546" spans="1:4" ht="15" x14ac:dyDescent="0.2">
      <c r="A4546" s="234">
        <v>9791036325427</v>
      </c>
      <c r="B4546" s="200" t="s">
        <v>568</v>
      </c>
      <c r="C4546" s="203">
        <v>640</v>
      </c>
      <c r="D4546" s="204" t="s">
        <v>570</v>
      </c>
    </row>
    <row r="4547" spans="1:4" ht="15" x14ac:dyDescent="0.2">
      <c r="A4547" s="234">
        <v>9791036325373</v>
      </c>
      <c r="B4547" s="200" t="s">
        <v>568</v>
      </c>
      <c r="C4547" s="203">
        <v>17074</v>
      </c>
      <c r="D4547" s="204" t="s">
        <v>573</v>
      </c>
    </row>
    <row r="4548" spans="1:4" ht="15" x14ac:dyDescent="0.2">
      <c r="A4548" s="234">
        <v>9791036325380</v>
      </c>
      <c r="B4548" s="200" t="s">
        <v>568</v>
      </c>
      <c r="C4548" s="203">
        <v>872</v>
      </c>
      <c r="D4548" s="204" t="s">
        <v>570</v>
      </c>
    </row>
    <row r="4549" spans="1:4" ht="15" x14ac:dyDescent="0.2">
      <c r="A4549" s="234">
        <v>9791036325397</v>
      </c>
      <c r="B4549" s="200" t="s">
        <v>568</v>
      </c>
      <c r="C4549" s="203">
        <v>1217</v>
      </c>
      <c r="D4549" s="204" t="s">
        <v>2919</v>
      </c>
    </row>
    <row r="4550" spans="1:4" ht="15" x14ac:dyDescent="0.2">
      <c r="A4550" s="234">
        <v>9791036325403</v>
      </c>
      <c r="B4550" s="200" t="s">
        <v>568</v>
      </c>
      <c r="C4550" s="203">
        <v>101</v>
      </c>
      <c r="D4550" s="204" t="s">
        <v>570</v>
      </c>
    </row>
    <row r="4551" spans="1:4" ht="15" x14ac:dyDescent="0.2">
      <c r="A4551" s="234">
        <v>9791036325434</v>
      </c>
      <c r="B4551" s="200" t="s">
        <v>568</v>
      </c>
      <c r="C4551" s="203">
        <v>0</v>
      </c>
      <c r="D4551" s="204" t="s">
        <v>2915</v>
      </c>
    </row>
    <row r="4552" spans="1:4" ht="15" x14ac:dyDescent="0.2">
      <c r="A4552" s="234">
        <v>9791036325441</v>
      </c>
      <c r="B4552" s="200" t="s">
        <v>568</v>
      </c>
      <c r="C4552" s="203">
        <v>2530</v>
      </c>
      <c r="D4552" s="204" t="s">
        <v>571</v>
      </c>
    </row>
    <row r="4553" spans="1:4" ht="15" x14ac:dyDescent="0.2">
      <c r="A4553" s="234">
        <v>9791036325458</v>
      </c>
      <c r="B4553" s="200" t="s">
        <v>568</v>
      </c>
      <c r="C4553" s="203">
        <v>400</v>
      </c>
      <c r="D4553" s="204" t="s">
        <v>570</v>
      </c>
    </row>
    <row r="4554" spans="1:4" ht="15" x14ac:dyDescent="0.2">
      <c r="A4554" s="234">
        <v>9791036325465</v>
      </c>
      <c r="B4554" s="200" t="s">
        <v>568</v>
      </c>
      <c r="C4554" s="203">
        <v>76</v>
      </c>
      <c r="D4554" s="204" t="s">
        <v>569</v>
      </c>
    </row>
    <row r="4555" spans="1:4" ht="15" x14ac:dyDescent="0.2">
      <c r="A4555" s="234">
        <v>9791036325472</v>
      </c>
      <c r="B4555" s="200" t="s">
        <v>568</v>
      </c>
      <c r="C4555" s="203">
        <v>1087</v>
      </c>
      <c r="D4555" s="204" t="s">
        <v>571</v>
      </c>
    </row>
    <row r="4556" spans="1:4" ht="15" x14ac:dyDescent="0.2">
      <c r="A4556" s="234">
        <v>9791036325489</v>
      </c>
      <c r="B4556" s="200" t="s">
        <v>568</v>
      </c>
      <c r="C4556" s="203">
        <v>1879</v>
      </c>
      <c r="D4556" s="204" t="s">
        <v>571</v>
      </c>
    </row>
    <row r="4557" spans="1:4" ht="15" x14ac:dyDescent="0.2">
      <c r="A4557" s="234">
        <v>9791036325496</v>
      </c>
      <c r="B4557" s="200" t="s">
        <v>568</v>
      </c>
      <c r="C4557" s="203">
        <v>4744</v>
      </c>
      <c r="D4557" s="204" t="s">
        <v>571</v>
      </c>
    </row>
    <row r="4558" spans="1:4" ht="15" x14ac:dyDescent="0.2">
      <c r="A4558" s="234">
        <v>9791036325502</v>
      </c>
      <c r="B4558" s="200" t="s">
        <v>568</v>
      </c>
      <c r="C4558" s="203">
        <v>2024</v>
      </c>
      <c r="D4558" s="204" t="s">
        <v>571</v>
      </c>
    </row>
    <row r="4559" spans="1:4" ht="15" x14ac:dyDescent="0.2">
      <c r="A4559" s="234">
        <v>9791036325519</v>
      </c>
      <c r="B4559" s="200" t="s">
        <v>568</v>
      </c>
      <c r="C4559" s="203">
        <v>788</v>
      </c>
      <c r="D4559" s="204" t="s">
        <v>570</v>
      </c>
    </row>
    <row r="4560" spans="1:4" ht="15" x14ac:dyDescent="0.2">
      <c r="A4560" s="234">
        <v>9791036325526</v>
      </c>
      <c r="B4560" s="200" t="s">
        <v>568</v>
      </c>
      <c r="C4560" s="203">
        <v>2131</v>
      </c>
      <c r="D4560" s="204" t="s">
        <v>571</v>
      </c>
    </row>
    <row r="4561" spans="1:4" ht="15" x14ac:dyDescent="0.2">
      <c r="A4561" s="234">
        <v>9791027609512</v>
      </c>
      <c r="B4561" s="200" t="s">
        <v>568</v>
      </c>
      <c r="C4561" s="203">
        <v>0</v>
      </c>
      <c r="D4561" s="204" t="s">
        <v>2916</v>
      </c>
    </row>
    <row r="4562" spans="1:4" ht="15" x14ac:dyDescent="0.2">
      <c r="A4562" s="234">
        <v>9791036373497</v>
      </c>
      <c r="B4562" s="200" t="s">
        <v>568</v>
      </c>
      <c r="C4562" s="203">
        <v>0</v>
      </c>
      <c r="D4562" s="204" t="s">
        <v>2917</v>
      </c>
    </row>
    <row r="4563" spans="1:4" ht="15" x14ac:dyDescent="0.2">
      <c r="A4563" s="234">
        <v>9791036354502</v>
      </c>
      <c r="B4563" s="200" t="s">
        <v>568</v>
      </c>
      <c r="C4563" s="203">
        <v>0</v>
      </c>
      <c r="D4563" s="204" t="s">
        <v>2917</v>
      </c>
    </row>
    <row r="4564" spans="1:4" ht="15" x14ac:dyDescent="0.2">
      <c r="A4564" s="234">
        <v>9791036354519</v>
      </c>
      <c r="B4564" s="200" t="s">
        <v>568</v>
      </c>
      <c r="C4564" s="203">
        <v>0</v>
      </c>
      <c r="D4564" s="204" t="s">
        <v>2917</v>
      </c>
    </row>
    <row r="4565" spans="1:4" ht="15" x14ac:dyDescent="0.2">
      <c r="A4565" s="234">
        <v>9791036354526</v>
      </c>
      <c r="B4565" s="200" t="s">
        <v>568</v>
      </c>
      <c r="C4565" s="203">
        <v>914</v>
      </c>
      <c r="D4565" s="204" t="s">
        <v>570</v>
      </c>
    </row>
    <row r="4566" spans="1:4" ht="15" x14ac:dyDescent="0.2">
      <c r="A4566" s="234">
        <v>9791036340918</v>
      </c>
      <c r="B4566" s="200" t="s">
        <v>568</v>
      </c>
      <c r="C4566" s="203">
        <v>2644</v>
      </c>
      <c r="D4566" s="204" t="s">
        <v>571</v>
      </c>
    </row>
    <row r="4567" spans="1:4" ht="15" x14ac:dyDescent="0.2">
      <c r="A4567" s="234">
        <v>9791036314247</v>
      </c>
      <c r="B4567" s="200" t="s">
        <v>568</v>
      </c>
      <c r="C4567" s="203">
        <v>1125</v>
      </c>
      <c r="D4567" s="204" t="s">
        <v>571</v>
      </c>
    </row>
    <row r="4568" spans="1:4" ht="15" x14ac:dyDescent="0.2">
      <c r="A4568" s="234">
        <v>9791036373572</v>
      </c>
      <c r="B4568" s="200" t="s">
        <v>568</v>
      </c>
      <c r="C4568" s="203">
        <v>0</v>
      </c>
      <c r="D4568" s="204" t="s">
        <v>2917</v>
      </c>
    </row>
    <row r="4569" spans="1:4" ht="15" x14ac:dyDescent="0.2">
      <c r="A4569" s="234">
        <v>9791036373589</v>
      </c>
      <c r="B4569" s="200" t="s">
        <v>568</v>
      </c>
      <c r="C4569" s="203">
        <v>0</v>
      </c>
      <c r="D4569" s="204" t="s">
        <v>2917</v>
      </c>
    </row>
    <row r="4570" spans="1:4" ht="15" x14ac:dyDescent="0.2">
      <c r="A4570" s="234">
        <v>9782227502277</v>
      </c>
      <c r="B4570" s="200" t="s">
        <v>568</v>
      </c>
      <c r="C4570" s="203">
        <v>0</v>
      </c>
      <c r="D4570" s="204" t="s">
        <v>2917</v>
      </c>
    </row>
    <row r="4571" spans="1:4" ht="15" x14ac:dyDescent="0.2">
      <c r="A4571" s="234">
        <v>9782745957535</v>
      </c>
      <c r="B4571" s="200" t="s">
        <v>568</v>
      </c>
      <c r="C4571" s="203">
        <v>-1</v>
      </c>
      <c r="D4571" s="204" t="s">
        <v>2918</v>
      </c>
    </row>
    <row r="4572" spans="1:4" ht="15" x14ac:dyDescent="0.2">
      <c r="A4572" s="234">
        <v>9791036341229</v>
      </c>
      <c r="B4572" s="200" t="s">
        <v>568</v>
      </c>
      <c r="C4572" s="203">
        <v>0</v>
      </c>
      <c r="D4572" s="204" t="s">
        <v>2917</v>
      </c>
    </row>
    <row r="4573" spans="1:4" ht="15" x14ac:dyDescent="0.2">
      <c r="A4573" s="234">
        <v>9791036341236</v>
      </c>
      <c r="B4573" s="200" t="s">
        <v>568</v>
      </c>
      <c r="C4573" s="203">
        <v>2855</v>
      </c>
      <c r="D4573" s="204" t="s">
        <v>571</v>
      </c>
    </row>
    <row r="4574" spans="1:4" ht="15" x14ac:dyDescent="0.2">
      <c r="A4574" s="234">
        <v>9791036341243</v>
      </c>
      <c r="B4574" s="200" t="s">
        <v>568</v>
      </c>
      <c r="C4574" s="203">
        <v>0</v>
      </c>
      <c r="D4574" s="204" t="s">
        <v>2917</v>
      </c>
    </row>
    <row r="4575" spans="1:4" ht="15" x14ac:dyDescent="0.2">
      <c r="A4575" s="234">
        <v>9791036341250</v>
      </c>
      <c r="B4575" s="200" t="s">
        <v>568</v>
      </c>
      <c r="C4575" s="203">
        <v>0</v>
      </c>
      <c r="D4575" s="204" t="s">
        <v>2917</v>
      </c>
    </row>
    <row r="4576" spans="1:4" ht="15" x14ac:dyDescent="0.2">
      <c r="A4576" s="234">
        <v>9791036341267</v>
      </c>
      <c r="B4576" s="200" t="s">
        <v>568</v>
      </c>
      <c r="C4576" s="203">
        <v>1943</v>
      </c>
      <c r="D4576" s="204" t="s">
        <v>571</v>
      </c>
    </row>
    <row r="4577" spans="1:4" ht="15" x14ac:dyDescent="0.2">
      <c r="A4577" s="234">
        <v>9791036341274</v>
      </c>
      <c r="B4577" s="200" t="s">
        <v>568</v>
      </c>
      <c r="C4577" s="203">
        <v>1863</v>
      </c>
      <c r="D4577" s="204" t="s">
        <v>571</v>
      </c>
    </row>
    <row r="4578" spans="1:4" ht="15" x14ac:dyDescent="0.2">
      <c r="A4578" s="234">
        <v>9791036341281</v>
      </c>
      <c r="B4578" s="200" t="s">
        <v>568</v>
      </c>
      <c r="C4578" s="203">
        <v>2270</v>
      </c>
      <c r="D4578" s="204" t="s">
        <v>571</v>
      </c>
    </row>
    <row r="4579" spans="1:4" ht="15" x14ac:dyDescent="0.2">
      <c r="A4579" s="234">
        <v>9791036341298</v>
      </c>
      <c r="B4579" s="200" t="s">
        <v>568</v>
      </c>
      <c r="C4579" s="203">
        <v>2659</v>
      </c>
      <c r="D4579" s="204" t="s">
        <v>571</v>
      </c>
    </row>
    <row r="4580" spans="1:4" ht="15" x14ac:dyDescent="0.2">
      <c r="A4580" s="234">
        <v>9791036341304</v>
      </c>
      <c r="B4580" s="200" t="s">
        <v>568</v>
      </c>
      <c r="C4580" s="203">
        <v>2006</v>
      </c>
      <c r="D4580" s="204" t="s">
        <v>571</v>
      </c>
    </row>
    <row r="4581" spans="1:4" ht="15" x14ac:dyDescent="0.2">
      <c r="A4581" s="234">
        <v>9791036341311</v>
      </c>
      <c r="B4581" s="200" t="s">
        <v>568</v>
      </c>
      <c r="C4581" s="203">
        <v>1954</v>
      </c>
      <c r="D4581" s="204" t="s">
        <v>571</v>
      </c>
    </row>
    <row r="4582" spans="1:4" ht="15" x14ac:dyDescent="0.2">
      <c r="A4582" s="234">
        <v>9791036341328</v>
      </c>
      <c r="B4582" s="200" t="s">
        <v>568</v>
      </c>
      <c r="C4582" s="203">
        <v>1438</v>
      </c>
      <c r="D4582" s="204" t="s">
        <v>571</v>
      </c>
    </row>
    <row r="4583" spans="1:4" ht="15" x14ac:dyDescent="0.2">
      <c r="A4583" s="234">
        <v>9791036341335</v>
      </c>
      <c r="B4583" s="200" t="s">
        <v>568</v>
      </c>
      <c r="C4583" s="203">
        <v>2322</v>
      </c>
      <c r="D4583" s="204" t="s">
        <v>571</v>
      </c>
    </row>
    <row r="4584" spans="1:4" ht="15" x14ac:dyDescent="0.2">
      <c r="A4584" s="234">
        <v>9791036341342</v>
      </c>
      <c r="B4584" s="200" t="s">
        <v>568</v>
      </c>
      <c r="C4584" s="203">
        <v>1723</v>
      </c>
      <c r="D4584" s="204" t="s">
        <v>571</v>
      </c>
    </row>
    <row r="4585" spans="1:4" ht="15" x14ac:dyDescent="0.2">
      <c r="A4585" s="234">
        <v>9791027610570</v>
      </c>
      <c r="B4585" s="200" t="s">
        <v>568</v>
      </c>
      <c r="C4585" s="203">
        <v>2843</v>
      </c>
      <c r="D4585" s="204" t="s">
        <v>571</v>
      </c>
    </row>
    <row r="4586" spans="1:4" ht="15" x14ac:dyDescent="0.2">
      <c r="A4586" s="234">
        <v>9791027610587</v>
      </c>
      <c r="B4586" s="200" t="s">
        <v>568</v>
      </c>
      <c r="C4586" s="203">
        <v>0</v>
      </c>
      <c r="D4586" s="204" t="s">
        <v>2917</v>
      </c>
    </row>
    <row r="4587" spans="1:4" ht="15" x14ac:dyDescent="0.2">
      <c r="A4587" s="234">
        <v>9791027610594</v>
      </c>
      <c r="B4587" s="200" t="s">
        <v>568</v>
      </c>
      <c r="C4587" s="203">
        <v>3255</v>
      </c>
      <c r="D4587" s="204" t="s">
        <v>571</v>
      </c>
    </row>
    <row r="4588" spans="1:4" ht="15" x14ac:dyDescent="0.2">
      <c r="A4588" s="234">
        <v>9791036341366</v>
      </c>
      <c r="B4588" s="200" t="s">
        <v>568</v>
      </c>
      <c r="C4588" s="203">
        <v>712</v>
      </c>
      <c r="D4588" s="204" t="s">
        <v>570</v>
      </c>
    </row>
    <row r="4589" spans="1:4" ht="15" x14ac:dyDescent="0.2">
      <c r="A4589" s="234">
        <v>9791036341380</v>
      </c>
      <c r="B4589" s="200" t="s">
        <v>568</v>
      </c>
      <c r="C4589" s="203">
        <v>2123</v>
      </c>
      <c r="D4589" s="204" t="s">
        <v>571</v>
      </c>
    </row>
    <row r="4590" spans="1:4" ht="15" x14ac:dyDescent="0.2">
      <c r="A4590" s="234">
        <v>9791036341397</v>
      </c>
      <c r="B4590" s="200" t="s">
        <v>568</v>
      </c>
      <c r="C4590" s="203">
        <v>4084</v>
      </c>
      <c r="D4590" s="204" t="s">
        <v>571</v>
      </c>
    </row>
    <row r="4591" spans="1:4" ht="15" x14ac:dyDescent="0.2">
      <c r="A4591" s="234">
        <v>9791036341410</v>
      </c>
      <c r="B4591" s="200" t="s">
        <v>568</v>
      </c>
      <c r="C4591" s="203">
        <v>622</v>
      </c>
      <c r="D4591" s="204" t="s">
        <v>570</v>
      </c>
    </row>
    <row r="4592" spans="1:4" ht="15" x14ac:dyDescent="0.2">
      <c r="A4592" s="234">
        <v>9791036341434</v>
      </c>
      <c r="B4592" s="200" t="s">
        <v>568</v>
      </c>
      <c r="C4592" s="203">
        <v>5024</v>
      </c>
      <c r="D4592" s="204" t="s">
        <v>571</v>
      </c>
    </row>
    <row r="4593" spans="1:4" ht="15" x14ac:dyDescent="0.2">
      <c r="A4593" s="234">
        <v>9791036341441</v>
      </c>
      <c r="B4593" s="200" t="s">
        <v>568</v>
      </c>
      <c r="C4593" s="203">
        <v>0</v>
      </c>
      <c r="D4593" s="204" t="s">
        <v>2915</v>
      </c>
    </row>
    <row r="4594" spans="1:4" ht="15" x14ac:dyDescent="0.2">
      <c r="A4594" s="234">
        <v>9791036341465</v>
      </c>
      <c r="B4594" s="200" t="s">
        <v>568</v>
      </c>
      <c r="C4594" s="203">
        <v>6361</v>
      </c>
      <c r="D4594" s="204" t="s">
        <v>571</v>
      </c>
    </row>
    <row r="4595" spans="1:4" ht="15" x14ac:dyDescent="0.2">
      <c r="A4595" s="234">
        <v>9791036341489</v>
      </c>
      <c r="B4595" s="200" t="s">
        <v>568</v>
      </c>
      <c r="C4595" s="203">
        <v>124</v>
      </c>
      <c r="D4595" s="204" t="s">
        <v>570</v>
      </c>
    </row>
    <row r="4596" spans="1:4" ht="15" x14ac:dyDescent="0.2">
      <c r="A4596" s="234">
        <v>9791036341496</v>
      </c>
      <c r="B4596" s="200" t="s">
        <v>568</v>
      </c>
      <c r="C4596" s="203">
        <v>3038</v>
      </c>
      <c r="D4596" s="204" t="s">
        <v>571</v>
      </c>
    </row>
    <row r="4597" spans="1:4" ht="15" x14ac:dyDescent="0.2">
      <c r="A4597" s="234">
        <v>9791036341502</v>
      </c>
      <c r="B4597" s="200" t="s">
        <v>568</v>
      </c>
      <c r="C4597" s="203">
        <v>145</v>
      </c>
      <c r="D4597" s="204" t="s">
        <v>570</v>
      </c>
    </row>
    <row r="4598" spans="1:4" ht="15" x14ac:dyDescent="0.2">
      <c r="A4598" s="234">
        <v>9791036341519</v>
      </c>
      <c r="B4598" s="200" t="s">
        <v>568</v>
      </c>
      <c r="C4598" s="203">
        <v>6747</v>
      </c>
      <c r="D4598" s="204" t="s">
        <v>571</v>
      </c>
    </row>
    <row r="4599" spans="1:4" ht="15" x14ac:dyDescent="0.2">
      <c r="A4599" s="234">
        <v>9791036341359</v>
      </c>
      <c r="B4599" s="200" t="s">
        <v>568</v>
      </c>
      <c r="C4599" s="203">
        <v>481</v>
      </c>
      <c r="D4599" s="204" t="s">
        <v>570</v>
      </c>
    </row>
    <row r="4600" spans="1:4" ht="15" x14ac:dyDescent="0.2">
      <c r="A4600" s="234">
        <v>9791036341373</v>
      </c>
      <c r="B4600" s="200" t="s">
        <v>568</v>
      </c>
      <c r="C4600" s="203">
        <v>3079</v>
      </c>
      <c r="D4600" s="204" t="s">
        <v>571</v>
      </c>
    </row>
    <row r="4601" spans="1:4" ht="15" x14ac:dyDescent="0.2">
      <c r="A4601" s="234">
        <v>9791036341403</v>
      </c>
      <c r="B4601" s="200" t="s">
        <v>568</v>
      </c>
      <c r="C4601" s="203">
        <v>4073</v>
      </c>
      <c r="D4601" s="204" t="s">
        <v>571</v>
      </c>
    </row>
    <row r="4602" spans="1:4" ht="15" x14ac:dyDescent="0.2">
      <c r="A4602" s="234">
        <v>9791036341427</v>
      </c>
      <c r="B4602" s="200" t="s">
        <v>568</v>
      </c>
      <c r="C4602" s="203">
        <v>-1</v>
      </c>
      <c r="D4602" s="204" t="s">
        <v>2918</v>
      </c>
    </row>
    <row r="4603" spans="1:4" ht="15" x14ac:dyDescent="0.2">
      <c r="A4603" s="234">
        <v>9791036341472</v>
      </c>
      <c r="B4603" s="200" t="s">
        <v>568</v>
      </c>
      <c r="C4603" s="203">
        <v>386</v>
      </c>
      <c r="D4603" s="204" t="s">
        <v>570</v>
      </c>
    </row>
    <row r="4604" spans="1:4" ht="15" x14ac:dyDescent="0.2">
      <c r="A4604" s="234">
        <v>9791036362835</v>
      </c>
      <c r="B4604" s="200" t="s">
        <v>568</v>
      </c>
      <c r="C4604" s="203">
        <v>0</v>
      </c>
      <c r="D4604" s="204" t="s">
        <v>2917</v>
      </c>
    </row>
    <row r="4605" spans="1:4" ht="15" x14ac:dyDescent="0.2">
      <c r="A4605" s="234">
        <v>9791036363313</v>
      </c>
      <c r="B4605" s="200" t="s">
        <v>568</v>
      </c>
      <c r="C4605" s="203">
        <v>0</v>
      </c>
      <c r="D4605" s="204" t="s">
        <v>2917</v>
      </c>
    </row>
    <row r="4606" spans="1:4" ht="15" x14ac:dyDescent="0.2">
      <c r="A4606" s="234">
        <v>9791036363320</v>
      </c>
      <c r="B4606" s="200" t="s">
        <v>568</v>
      </c>
      <c r="C4606" s="203">
        <v>0</v>
      </c>
      <c r="D4606" s="204" t="s">
        <v>2917</v>
      </c>
    </row>
    <row r="4607" spans="1:4" ht="15" x14ac:dyDescent="0.2">
      <c r="A4607" s="234">
        <v>9791036363337</v>
      </c>
      <c r="B4607" s="200" t="s">
        <v>568</v>
      </c>
      <c r="C4607" s="203">
        <v>0</v>
      </c>
      <c r="D4607" s="204" t="s">
        <v>2917</v>
      </c>
    </row>
    <row r="4608" spans="1:4" ht="15" x14ac:dyDescent="0.2">
      <c r="A4608" s="234">
        <v>9791036363344</v>
      </c>
      <c r="B4608" s="200" t="s">
        <v>568</v>
      </c>
      <c r="C4608" s="203">
        <v>0</v>
      </c>
      <c r="D4608" s="204" t="s">
        <v>2917</v>
      </c>
    </row>
    <row r="4609" spans="1:4" ht="15" x14ac:dyDescent="0.2">
      <c r="A4609" s="234">
        <v>9791036363351</v>
      </c>
      <c r="B4609" s="200" t="s">
        <v>568</v>
      </c>
      <c r="C4609" s="203">
        <v>0</v>
      </c>
      <c r="D4609" s="204" t="s">
        <v>2917</v>
      </c>
    </row>
    <row r="4610" spans="1:4" ht="15" x14ac:dyDescent="0.2">
      <c r="A4610" s="234">
        <v>9791036363368</v>
      </c>
      <c r="B4610" s="200" t="s">
        <v>568</v>
      </c>
      <c r="C4610" s="203">
        <v>0</v>
      </c>
      <c r="D4610" s="204" t="s">
        <v>2917</v>
      </c>
    </row>
    <row r="4611" spans="1:4" ht="15" x14ac:dyDescent="0.2">
      <c r="A4611" s="234">
        <v>9791036363375</v>
      </c>
      <c r="B4611" s="200" t="s">
        <v>568</v>
      </c>
      <c r="C4611" s="203">
        <v>0</v>
      </c>
      <c r="D4611" s="204" t="s">
        <v>2917</v>
      </c>
    </row>
    <row r="4612" spans="1:4" ht="15" x14ac:dyDescent="0.2">
      <c r="A4612" s="234">
        <v>9791036363382</v>
      </c>
      <c r="B4612" s="200" t="s">
        <v>568</v>
      </c>
      <c r="C4612" s="203">
        <v>0</v>
      </c>
      <c r="D4612" s="204" t="s">
        <v>2917</v>
      </c>
    </row>
    <row r="4613" spans="1:4" ht="15" x14ac:dyDescent="0.2">
      <c r="A4613" s="234">
        <v>9791036363252</v>
      </c>
      <c r="B4613" s="200" t="s">
        <v>568</v>
      </c>
      <c r="C4613" s="203">
        <v>0</v>
      </c>
      <c r="D4613" s="204" t="s">
        <v>2917</v>
      </c>
    </row>
    <row r="4614" spans="1:4" ht="15" x14ac:dyDescent="0.2">
      <c r="A4614" s="234">
        <v>9791027604449</v>
      </c>
      <c r="B4614" s="200" t="s">
        <v>568</v>
      </c>
      <c r="C4614" s="203">
        <v>0</v>
      </c>
      <c r="D4614" s="204" t="s">
        <v>2916</v>
      </c>
    </row>
    <row r="4615" spans="1:4" ht="15" x14ac:dyDescent="0.2">
      <c r="A4615" s="234">
        <v>9791027604463</v>
      </c>
      <c r="B4615" s="200" t="s">
        <v>568</v>
      </c>
      <c r="C4615" s="203">
        <v>0</v>
      </c>
      <c r="D4615" s="204" t="s">
        <v>2915</v>
      </c>
    </row>
    <row r="4616" spans="1:4" ht="15" x14ac:dyDescent="0.2">
      <c r="A4616" s="234">
        <v>9791027604456</v>
      </c>
      <c r="B4616" s="200" t="s">
        <v>568</v>
      </c>
      <c r="C4616" s="203">
        <v>0</v>
      </c>
      <c r="D4616" s="204" t="s">
        <v>2915</v>
      </c>
    </row>
    <row r="4617" spans="1:4" ht="15" x14ac:dyDescent="0.2">
      <c r="A4617" s="234">
        <v>9791027604470</v>
      </c>
      <c r="B4617" s="200" t="s">
        <v>568</v>
      </c>
      <c r="C4617" s="203">
        <v>0</v>
      </c>
      <c r="D4617" s="204" t="s">
        <v>2916</v>
      </c>
    </row>
    <row r="4618" spans="1:4" ht="15" x14ac:dyDescent="0.2">
      <c r="A4618" s="234">
        <v>9791027604548</v>
      </c>
      <c r="B4618" s="200" t="s">
        <v>568</v>
      </c>
      <c r="C4618" s="203">
        <v>25</v>
      </c>
      <c r="D4618" s="204" t="s">
        <v>569</v>
      </c>
    </row>
    <row r="4619" spans="1:4" ht="15" x14ac:dyDescent="0.2">
      <c r="A4619" s="234">
        <v>9791027604531</v>
      </c>
      <c r="B4619" s="200" t="s">
        <v>568</v>
      </c>
      <c r="C4619" s="203">
        <v>0</v>
      </c>
      <c r="D4619" s="204" t="s">
        <v>2916</v>
      </c>
    </row>
    <row r="4620" spans="1:4" ht="15" x14ac:dyDescent="0.2">
      <c r="A4620" s="234">
        <v>9791027604524</v>
      </c>
      <c r="B4620" s="200" t="s">
        <v>568</v>
      </c>
      <c r="C4620" s="203">
        <v>45</v>
      </c>
      <c r="D4620" s="204" t="s">
        <v>569</v>
      </c>
    </row>
    <row r="4621" spans="1:4" ht="15" x14ac:dyDescent="0.2">
      <c r="A4621" s="234">
        <v>9791027604517</v>
      </c>
      <c r="B4621" s="200" t="s">
        <v>568</v>
      </c>
      <c r="C4621" s="203">
        <v>0</v>
      </c>
      <c r="D4621" s="204" t="s">
        <v>2916</v>
      </c>
    </row>
    <row r="4622" spans="1:4" ht="15" x14ac:dyDescent="0.2">
      <c r="A4622" s="234">
        <v>9791027604500</v>
      </c>
      <c r="B4622" s="200" t="s">
        <v>568</v>
      </c>
      <c r="C4622" s="203">
        <v>0</v>
      </c>
      <c r="D4622" s="204" t="s">
        <v>2916</v>
      </c>
    </row>
    <row r="4623" spans="1:4" ht="15" x14ac:dyDescent="0.2">
      <c r="A4623" s="234">
        <v>9791027604487</v>
      </c>
      <c r="B4623" s="200" t="s">
        <v>568</v>
      </c>
      <c r="C4623" s="203">
        <v>0</v>
      </c>
      <c r="D4623" s="204" t="s">
        <v>2916</v>
      </c>
    </row>
    <row r="4624" spans="1:4" ht="15" x14ac:dyDescent="0.2">
      <c r="A4624" s="234">
        <v>9782747080705</v>
      </c>
      <c r="B4624" s="200" t="s">
        <v>568</v>
      </c>
      <c r="C4624" s="203">
        <v>1342</v>
      </c>
      <c r="D4624" s="204" t="s">
        <v>571</v>
      </c>
    </row>
    <row r="4625" spans="1:4" ht="15" x14ac:dyDescent="0.2">
      <c r="A4625" s="234">
        <v>9782747080668</v>
      </c>
      <c r="B4625" s="200" t="s">
        <v>568</v>
      </c>
      <c r="C4625" s="203">
        <v>0</v>
      </c>
      <c r="D4625" s="204" t="s">
        <v>2917</v>
      </c>
    </row>
    <row r="4626" spans="1:4" ht="15" x14ac:dyDescent="0.2">
      <c r="A4626" s="234">
        <v>9782747080651</v>
      </c>
      <c r="B4626" s="200" t="s">
        <v>568</v>
      </c>
      <c r="C4626" s="203">
        <v>0</v>
      </c>
      <c r="D4626" s="204" t="s">
        <v>2917</v>
      </c>
    </row>
    <row r="4627" spans="1:4" ht="15" x14ac:dyDescent="0.2">
      <c r="A4627" s="234">
        <v>9782227490697</v>
      </c>
      <c r="B4627" s="200" t="s">
        <v>568</v>
      </c>
      <c r="C4627" s="203">
        <v>0</v>
      </c>
      <c r="D4627" s="204" t="s">
        <v>2916</v>
      </c>
    </row>
    <row r="4628" spans="1:4" ht="15" x14ac:dyDescent="0.2">
      <c r="A4628" s="234">
        <v>9782227490666</v>
      </c>
      <c r="B4628" s="200" t="s">
        <v>568</v>
      </c>
      <c r="C4628" s="203">
        <v>0</v>
      </c>
      <c r="D4628" s="204" t="s">
        <v>2917</v>
      </c>
    </row>
    <row r="4629" spans="1:4" ht="15" x14ac:dyDescent="0.2">
      <c r="A4629" s="234">
        <v>9782227490680</v>
      </c>
      <c r="B4629" s="200" t="s">
        <v>568</v>
      </c>
      <c r="C4629" s="203">
        <v>38</v>
      </c>
      <c r="D4629" s="204" t="s">
        <v>569</v>
      </c>
    </row>
    <row r="4630" spans="1:4" ht="15" x14ac:dyDescent="0.2">
      <c r="A4630" s="234">
        <v>9782227490673</v>
      </c>
      <c r="B4630" s="200" t="s">
        <v>568</v>
      </c>
      <c r="C4630" s="203">
        <v>0</v>
      </c>
      <c r="D4630" s="204" t="s">
        <v>2915</v>
      </c>
    </row>
    <row r="4631" spans="1:4" ht="15" x14ac:dyDescent="0.2">
      <c r="A4631" s="234">
        <v>9791036373404</v>
      </c>
      <c r="B4631" s="200" t="s">
        <v>568</v>
      </c>
      <c r="C4631" s="203">
        <v>0</v>
      </c>
      <c r="D4631" s="204" t="s">
        <v>2917</v>
      </c>
    </row>
    <row r="4632" spans="1:4" ht="15" x14ac:dyDescent="0.2">
      <c r="A4632" s="234">
        <v>9791036341991</v>
      </c>
      <c r="B4632" s="200" t="s">
        <v>568</v>
      </c>
      <c r="C4632" s="203">
        <v>723</v>
      </c>
      <c r="D4632" s="204" t="s">
        <v>570</v>
      </c>
    </row>
    <row r="4633" spans="1:4" ht="15" x14ac:dyDescent="0.2">
      <c r="A4633" s="234">
        <v>9791036342004</v>
      </c>
      <c r="B4633" s="200" t="s">
        <v>568</v>
      </c>
      <c r="C4633" s="203">
        <v>1670</v>
      </c>
      <c r="D4633" s="204" t="s">
        <v>571</v>
      </c>
    </row>
    <row r="4634" spans="1:4" ht="15" x14ac:dyDescent="0.2">
      <c r="A4634" s="234">
        <v>9791036342011</v>
      </c>
      <c r="B4634" s="200" t="s">
        <v>568</v>
      </c>
      <c r="C4634" s="203">
        <v>1125</v>
      </c>
      <c r="D4634" s="204" t="s">
        <v>571</v>
      </c>
    </row>
    <row r="4635" spans="1:4" ht="15" x14ac:dyDescent="0.2">
      <c r="A4635" s="234">
        <v>9791036342028</v>
      </c>
      <c r="B4635" s="200" t="s">
        <v>568</v>
      </c>
      <c r="C4635" s="203">
        <v>187</v>
      </c>
      <c r="D4635" s="204" t="s">
        <v>570</v>
      </c>
    </row>
    <row r="4636" spans="1:4" ht="15" x14ac:dyDescent="0.2">
      <c r="A4636" s="234">
        <v>9791036342035</v>
      </c>
      <c r="B4636" s="200" t="s">
        <v>568</v>
      </c>
      <c r="C4636" s="203">
        <v>1774</v>
      </c>
      <c r="D4636" s="204" t="s">
        <v>571</v>
      </c>
    </row>
    <row r="4637" spans="1:4" ht="15" x14ac:dyDescent="0.2">
      <c r="A4637" s="234">
        <v>9791036342042</v>
      </c>
      <c r="B4637" s="200" t="s">
        <v>568</v>
      </c>
      <c r="C4637" s="203">
        <v>1267</v>
      </c>
      <c r="D4637" s="204" t="s">
        <v>571</v>
      </c>
    </row>
    <row r="4638" spans="1:4" ht="15" x14ac:dyDescent="0.2">
      <c r="A4638" s="234">
        <v>9791036342059</v>
      </c>
      <c r="B4638" s="200" t="s">
        <v>568</v>
      </c>
      <c r="C4638" s="203">
        <v>0</v>
      </c>
      <c r="D4638" s="204" t="s">
        <v>2916</v>
      </c>
    </row>
    <row r="4639" spans="1:4" ht="15" x14ac:dyDescent="0.2">
      <c r="A4639" s="234">
        <v>9791036342066</v>
      </c>
      <c r="B4639" s="200" t="s">
        <v>568</v>
      </c>
      <c r="C4639" s="203">
        <v>3330</v>
      </c>
      <c r="D4639" s="204" t="s">
        <v>571</v>
      </c>
    </row>
    <row r="4640" spans="1:4" ht="15" x14ac:dyDescent="0.2">
      <c r="A4640" s="234">
        <v>9791036342073</v>
      </c>
      <c r="B4640" s="200" t="s">
        <v>568</v>
      </c>
      <c r="C4640" s="203">
        <v>1563</v>
      </c>
      <c r="D4640" s="204" t="s">
        <v>571</v>
      </c>
    </row>
    <row r="4641" spans="1:4" ht="15" x14ac:dyDescent="0.2">
      <c r="A4641" s="234">
        <v>9791036325779</v>
      </c>
      <c r="B4641" s="200" t="s">
        <v>568</v>
      </c>
      <c r="C4641" s="203">
        <v>1078</v>
      </c>
      <c r="D4641" s="204" t="s">
        <v>571</v>
      </c>
    </row>
    <row r="4642" spans="1:4" ht="15" x14ac:dyDescent="0.2">
      <c r="A4642" s="234">
        <v>9791027609550</v>
      </c>
      <c r="B4642" s="200" t="s">
        <v>568</v>
      </c>
      <c r="C4642" s="203">
        <v>2054</v>
      </c>
      <c r="D4642" s="204" t="s">
        <v>571</v>
      </c>
    </row>
    <row r="4643" spans="1:4" ht="15" x14ac:dyDescent="0.2">
      <c r="A4643" s="234">
        <v>9782227490703</v>
      </c>
      <c r="B4643" s="200" t="s">
        <v>568</v>
      </c>
      <c r="C4643" s="203">
        <v>3</v>
      </c>
      <c r="D4643" s="204" t="s">
        <v>572</v>
      </c>
    </row>
    <row r="4644" spans="1:4" ht="15" x14ac:dyDescent="0.2">
      <c r="A4644" s="234">
        <v>9791036325786</v>
      </c>
      <c r="B4644" s="200" t="s">
        <v>568</v>
      </c>
      <c r="C4644" s="203">
        <v>0</v>
      </c>
      <c r="D4644" s="204" t="s">
        <v>2916</v>
      </c>
    </row>
    <row r="4645" spans="1:4" ht="15" x14ac:dyDescent="0.2">
      <c r="A4645" s="234">
        <v>9791036325793</v>
      </c>
      <c r="B4645" s="200" t="s">
        <v>568</v>
      </c>
      <c r="C4645" s="203">
        <v>0</v>
      </c>
      <c r="D4645" s="204" t="s">
        <v>2916</v>
      </c>
    </row>
    <row r="4646" spans="1:4" ht="15" x14ac:dyDescent="0.2">
      <c r="A4646" s="234">
        <v>9791036325809</v>
      </c>
      <c r="B4646" s="200" t="s">
        <v>568</v>
      </c>
      <c r="C4646" s="203">
        <v>1314</v>
      </c>
      <c r="D4646" s="204" t="s">
        <v>571</v>
      </c>
    </row>
    <row r="4647" spans="1:4" ht="15" x14ac:dyDescent="0.2">
      <c r="A4647" s="234">
        <v>9791036314315</v>
      </c>
      <c r="B4647" s="200" t="s">
        <v>568</v>
      </c>
      <c r="C4647" s="203">
        <v>0</v>
      </c>
      <c r="D4647" s="204" t="s">
        <v>2916</v>
      </c>
    </row>
    <row r="4648" spans="1:4" ht="15" x14ac:dyDescent="0.2">
      <c r="A4648" s="234">
        <v>9791036314322</v>
      </c>
      <c r="B4648" s="200" t="s">
        <v>568</v>
      </c>
      <c r="C4648" s="203">
        <v>0</v>
      </c>
      <c r="D4648" s="204" t="s">
        <v>2916</v>
      </c>
    </row>
    <row r="4649" spans="1:4" ht="15" x14ac:dyDescent="0.2">
      <c r="A4649" s="234">
        <v>9791036314339</v>
      </c>
      <c r="B4649" s="200" t="s">
        <v>568</v>
      </c>
      <c r="C4649" s="203">
        <v>1575</v>
      </c>
      <c r="D4649" s="204" t="s">
        <v>571</v>
      </c>
    </row>
    <row r="4650" spans="1:4" ht="15" x14ac:dyDescent="0.2">
      <c r="A4650" s="234">
        <v>9791036314346</v>
      </c>
      <c r="B4650" s="200" t="s">
        <v>568</v>
      </c>
      <c r="C4650" s="203">
        <v>0</v>
      </c>
      <c r="D4650" s="204" t="s">
        <v>2916</v>
      </c>
    </row>
    <row r="4651" spans="1:4" ht="15" x14ac:dyDescent="0.2">
      <c r="A4651" s="234">
        <v>9791036314353</v>
      </c>
      <c r="B4651" s="200" t="s">
        <v>568</v>
      </c>
      <c r="C4651" s="203">
        <v>0</v>
      </c>
      <c r="D4651" s="204" t="s">
        <v>2916</v>
      </c>
    </row>
    <row r="4652" spans="1:4" ht="15" x14ac:dyDescent="0.2">
      <c r="A4652" s="234">
        <v>9791036314360</v>
      </c>
      <c r="B4652" s="200" t="s">
        <v>568</v>
      </c>
      <c r="C4652" s="203">
        <v>0</v>
      </c>
      <c r="D4652" s="204" t="s">
        <v>2915</v>
      </c>
    </row>
    <row r="4653" spans="1:4" ht="15" x14ac:dyDescent="0.2">
      <c r="A4653" s="234">
        <v>9791036314377</v>
      </c>
      <c r="B4653" s="200" t="s">
        <v>568</v>
      </c>
      <c r="C4653" s="203">
        <v>4</v>
      </c>
      <c r="D4653" s="204" t="s">
        <v>572</v>
      </c>
    </row>
    <row r="4654" spans="1:4" ht="15" x14ac:dyDescent="0.2">
      <c r="A4654" s="234">
        <v>9782227499171</v>
      </c>
      <c r="B4654" s="200" t="s">
        <v>568</v>
      </c>
      <c r="C4654" s="203">
        <v>228</v>
      </c>
      <c r="D4654" s="204" t="s">
        <v>570</v>
      </c>
    </row>
    <row r="4655" spans="1:4" ht="15" x14ac:dyDescent="0.2">
      <c r="A4655" s="234">
        <v>9782227499188</v>
      </c>
      <c r="B4655" s="200" t="s">
        <v>568</v>
      </c>
      <c r="C4655" s="203">
        <v>0</v>
      </c>
      <c r="D4655" s="204" t="s">
        <v>2917</v>
      </c>
    </row>
    <row r="4656" spans="1:4" ht="15" x14ac:dyDescent="0.2">
      <c r="A4656" s="234">
        <v>9782227499195</v>
      </c>
      <c r="B4656" s="200" t="s">
        <v>568</v>
      </c>
      <c r="C4656" s="203">
        <v>2047</v>
      </c>
      <c r="D4656" s="204" t="s">
        <v>571</v>
      </c>
    </row>
    <row r="4657" spans="1:4" ht="15" x14ac:dyDescent="0.2">
      <c r="A4657" s="234">
        <v>9782747067249</v>
      </c>
      <c r="B4657" s="200" t="s">
        <v>568</v>
      </c>
      <c r="C4657" s="203">
        <v>0</v>
      </c>
      <c r="D4657" s="204" t="s">
        <v>2916</v>
      </c>
    </row>
    <row r="4658" spans="1:4" ht="15" x14ac:dyDescent="0.2">
      <c r="A4658" s="234">
        <v>9782747067232</v>
      </c>
      <c r="B4658" s="200" t="s">
        <v>568</v>
      </c>
      <c r="C4658" s="203">
        <v>0</v>
      </c>
      <c r="D4658" s="204" t="s">
        <v>2916</v>
      </c>
    </row>
    <row r="4659" spans="1:4" ht="15" x14ac:dyDescent="0.2">
      <c r="A4659" s="234">
        <v>9782747067218</v>
      </c>
      <c r="B4659" s="200" t="s">
        <v>568</v>
      </c>
      <c r="C4659" s="203">
        <v>0</v>
      </c>
      <c r="D4659" s="204" t="s">
        <v>2916</v>
      </c>
    </row>
    <row r="4660" spans="1:4" ht="15" x14ac:dyDescent="0.2">
      <c r="A4660" s="234">
        <v>9782747067201</v>
      </c>
      <c r="B4660" s="200" t="s">
        <v>568</v>
      </c>
      <c r="C4660" s="203">
        <v>308</v>
      </c>
      <c r="D4660" s="204" t="s">
        <v>570</v>
      </c>
    </row>
    <row r="4661" spans="1:4" ht="15" x14ac:dyDescent="0.2">
      <c r="A4661" s="234">
        <v>9782747067188</v>
      </c>
      <c r="B4661" s="200" t="s">
        <v>568</v>
      </c>
      <c r="C4661" s="203">
        <v>0</v>
      </c>
      <c r="D4661" s="204" t="s">
        <v>2916</v>
      </c>
    </row>
    <row r="4662" spans="1:4" ht="15" x14ac:dyDescent="0.2">
      <c r="A4662" s="234">
        <v>9782747063517</v>
      </c>
      <c r="B4662" s="200" t="s">
        <v>568</v>
      </c>
      <c r="C4662" s="203">
        <v>0</v>
      </c>
      <c r="D4662" s="204" t="s">
        <v>2916</v>
      </c>
    </row>
    <row r="4663" spans="1:4" ht="15" x14ac:dyDescent="0.2">
      <c r="A4663" s="234">
        <v>9782747063524</v>
      </c>
      <c r="B4663" s="200" t="s">
        <v>568</v>
      </c>
      <c r="C4663" s="203">
        <v>0</v>
      </c>
      <c r="D4663" s="204" t="s">
        <v>2916</v>
      </c>
    </row>
    <row r="4664" spans="1:4" ht="15" x14ac:dyDescent="0.2">
      <c r="A4664" s="234">
        <v>9782747063531</v>
      </c>
      <c r="B4664" s="200" t="s">
        <v>568</v>
      </c>
      <c r="C4664" s="203">
        <v>0</v>
      </c>
      <c r="D4664" s="204" t="s">
        <v>2917</v>
      </c>
    </row>
    <row r="4665" spans="1:4" ht="15" x14ac:dyDescent="0.2">
      <c r="A4665" s="234">
        <v>9782747063555</v>
      </c>
      <c r="B4665" s="200" t="s">
        <v>568</v>
      </c>
      <c r="C4665" s="203">
        <v>0</v>
      </c>
      <c r="D4665" s="204" t="s">
        <v>2916</v>
      </c>
    </row>
    <row r="4666" spans="1:4" ht="15" x14ac:dyDescent="0.2">
      <c r="A4666" s="234">
        <v>9782747068451</v>
      </c>
      <c r="B4666" s="200" t="s">
        <v>568</v>
      </c>
      <c r="C4666" s="203">
        <v>0</v>
      </c>
      <c r="D4666" s="204" t="s">
        <v>2916</v>
      </c>
    </row>
    <row r="4667" spans="1:4" ht="15" x14ac:dyDescent="0.2">
      <c r="A4667" s="234">
        <v>9791036325878</v>
      </c>
      <c r="B4667" s="200" t="s">
        <v>568</v>
      </c>
      <c r="C4667" s="203">
        <v>1414</v>
      </c>
      <c r="D4667" s="204" t="s">
        <v>571</v>
      </c>
    </row>
    <row r="4668" spans="1:4" ht="15" x14ac:dyDescent="0.2">
      <c r="A4668" s="234">
        <v>9782747068420</v>
      </c>
      <c r="B4668" s="200" t="s">
        <v>568</v>
      </c>
      <c r="C4668" s="203">
        <v>6837</v>
      </c>
      <c r="D4668" s="204" t="s">
        <v>571</v>
      </c>
    </row>
    <row r="4669" spans="1:4" ht="15" x14ac:dyDescent="0.2">
      <c r="A4669" s="234">
        <v>9782747068413</v>
      </c>
      <c r="B4669" s="200" t="s">
        <v>568</v>
      </c>
      <c r="C4669" s="203">
        <v>0</v>
      </c>
      <c r="D4669" s="204" t="s">
        <v>2916</v>
      </c>
    </row>
    <row r="4670" spans="1:4" ht="15" x14ac:dyDescent="0.2">
      <c r="A4670" s="234">
        <v>9782747068390</v>
      </c>
      <c r="B4670" s="200" t="s">
        <v>568</v>
      </c>
      <c r="C4670" s="203">
        <v>12</v>
      </c>
      <c r="D4670" s="204" t="s">
        <v>569</v>
      </c>
    </row>
    <row r="4671" spans="1:4" ht="15" x14ac:dyDescent="0.2">
      <c r="A4671" s="234">
        <v>9782747068383</v>
      </c>
      <c r="B4671" s="200" t="s">
        <v>568</v>
      </c>
      <c r="C4671" s="203">
        <v>0</v>
      </c>
      <c r="D4671" s="204" t="s">
        <v>2916</v>
      </c>
    </row>
    <row r="4672" spans="1:4" ht="15" x14ac:dyDescent="0.2">
      <c r="A4672" s="234">
        <v>9782747066365</v>
      </c>
      <c r="B4672" s="200" t="s">
        <v>568</v>
      </c>
      <c r="C4672" s="203">
        <v>0</v>
      </c>
      <c r="D4672" s="204" t="s">
        <v>2915</v>
      </c>
    </row>
    <row r="4673" spans="1:4" ht="15" x14ac:dyDescent="0.2">
      <c r="A4673" s="234">
        <v>9782747066341</v>
      </c>
      <c r="B4673" s="200" t="s">
        <v>568</v>
      </c>
      <c r="C4673" s="203">
        <v>1812</v>
      </c>
      <c r="D4673" s="204" t="s">
        <v>571</v>
      </c>
    </row>
    <row r="4674" spans="1:4" ht="15" x14ac:dyDescent="0.2">
      <c r="A4674" s="234">
        <v>9782747066136</v>
      </c>
      <c r="B4674" s="200" t="s">
        <v>568</v>
      </c>
      <c r="C4674" s="203">
        <v>659</v>
      </c>
      <c r="D4674" s="204" t="s">
        <v>570</v>
      </c>
    </row>
    <row r="4675" spans="1:4" ht="15" x14ac:dyDescent="0.2">
      <c r="A4675" s="234">
        <v>9782747066082</v>
      </c>
      <c r="B4675" s="200" t="s">
        <v>568</v>
      </c>
      <c r="C4675" s="203">
        <v>0</v>
      </c>
      <c r="D4675" s="204" t="s">
        <v>2916</v>
      </c>
    </row>
    <row r="4676" spans="1:4" ht="15" x14ac:dyDescent="0.2">
      <c r="A4676" s="234">
        <v>9782747066075</v>
      </c>
      <c r="B4676" s="200" t="s">
        <v>568</v>
      </c>
      <c r="C4676" s="203">
        <v>6582</v>
      </c>
      <c r="D4676" s="204" t="s">
        <v>571</v>
      </c>
    </row>
    <row r="4677" spans="1:4" ht="15" x14ac:dyDescent="0.2">
      <c r="A4677" s="234">
        <v>9782747066013</v>
      </c>
      <c r="B4677" s="200" t="s">
        <v>568</v>
      </c>
      <c r="C4677" s="203">
        <v>0</v>
      </c>
      <c r="D4677" s="204" t="s">
        <v>2916</v>
      </c>
    </row>
    <row r="4678" spans="1:4" ht="15" x14ac:dyDescent="0.2">
      <c r="A4678" s="234">
        <v>9782747068338</v>
      </c>
      <c r="B4678" s="200" t="s">
        <v>568</v>
      </c>
      <c r="C4678" s="203">
        <v>0</v>
      </c>
      <c r="D4678" s="204" t="s">
        <v>2916</v>
      </c>
    </row>
    <row r="4679" spans="1:4" ht="15" x14ac:dyDescent="0.2">
      <c r="A4679" s="234">
        <v>9782747068291</v>
      </c>
      <c r="B4679" s="200" t="s">
        <v>568</v>
      </c>
      <c r="C4679" s="203">
        <v>0</v>
      </c>
      <c r="D4679" s="204" t="s">
        <v>2916</v>
      </c>
    </row>
    <row r="4680" spans="1:4" ht="15" x14ac:dyDescent="0.2">
      <c r="A4680" s="234">
        <v>9782747068284</v>
      </c>
      <c r="B4680" s="200" t="s">
        <v>568</v>
      </c>
      <c r="C4680" s="203">
        <v>533</v>
      </c>
      <c r="D4680" s="204" t="s">
        <v>570</v>
      </c>
    </row>
    <row r="4681" spans="1:4" ht="15" x14ac:dyDescent="0.2">
      <c r="A4681" s="234">
        <v>9782747068277</v>
      </c>
      <c r="B4681" s="200" t="s">
        <v>568</v>
      </c>
      <c r="C4681" s="203">
        <v>0</v>
      </c>
      <c r="D4681" s="204" t="s">
        <v>2916</v>
      </c>
    </row>
    <row r="4682" spans="1:4" ht="15" x14ac:dyDescent="0.2">
      <c r="A4682" s="234">
        <v>9782747068260</v>
      </c>
      <c r="B4682" s="200" t="s">
        <v>568</v>
      </c>
      <c r="C4682" s="203">
        <v>803</v>
      </c>
      <c r="D4682" s="204" t="s">
        <v>570</v>
      </c>
    </row>
    <row r="4683" spans="1:4" ht="15" x14ac:dyDescent="0.2">
      <c r="A4683" s="234">
        <v>9782747068253</v>
      </c>
      <c r="B4683" s="200" t="s">
        <v>568</v>
      </c>
      <c r="C4683" s="203">
        <v>0</v>
      </c>
      <c r="D4683" s="204" t="s">
        <v>2916</v>
      </c>
    </row>
    <row r="4684" spans="1:4" ht="15" x14ac:dyDescent="0.2">
      <c r="A4684" s="234">
        <v>9782747067911</v>
      </c>
      <c r="B4684" s="200" t="s">
        <v>568</v>
      </c>
      <c r="C4684" s="203">
        <v>418</v>
      </c>
      <c r="D4684" s="204" t="s">
        <v>570</v>
      </c>
    </row>
    <row r="4685" spans="1:4" ht="15" x14ac:dyDescent="0.2">
      <c r="A4685" s="234">
        <v>9782747067904</v>
      </c>
      <c r="B4685" s="200" t="s">
        <v>568</v>
      </c>
      <c r="C4685" s="203">
        <v>657</v>
      </c>
      <c r="D4685" s="204" t="s">
        <v>570</v>
      </c>
    </row>
    <row r="4686" spans="1:4" ht="15" x14ac:dyDescent="0.2">
      <c r="A4686" s="234">
        <v>9782747067898</v>
      </c>
      <c r="B4686" s="200" t="s">
        <v>568</v>
      </c>
      <c r="C4686" s="203">
        <v>476</v>
      </c>
      <c r="D4686" s="204" t="s">
        <v>570</v>
      </c>
    </row>
    <row r="4687" spans="1:4" ht="15" x14ac:dyDescent="0.2">
      <c r="A4687" s="234">
        <v>9782747067881</v>
      </c>
      <c r="B4687" s="200" t="s">
        <v>568</v>
      </c>
      <c r="C4687" s="203">
        <v>849</v>
      </c>
      <c r="D4687" s="204" t="s">
        <v>570</v>
      </c>
    </row>
    <row r="4688" spans="1:4" ht="15" x14ac:dyDescent="0.2">
      <c r="A4688" s="234">
        <v>9782747067584</v>
      </c>
      <c r="B4688" s="200" t="s">
        <v>568</v>
      </c>
      <c r="C4688" s="203">
        <v>1227</v>
      </c>
      <c r="D4688" s="204" t="s">
        <v>571</v>
      </c>
    </row>
    <row r="4689" spans="1:4" ht="15" x14ac:dyDescent="0.2">
      <c r="A4689" s="234">
        <v>9782747067577</v>
      </c>
      <c r="B4689" s="200" t="s">
        <v>568</v>
      </c>
      <c r="C4689" s="203">
        <v>1831</v>
      </c>
      <c r="D4689" s="204" t="s">
        <v>571</v>
      </c>
    </row>
    <row r="4690" spans="1:4" ht="15" x14ac:dyDescent="0.2">
      <c r="A4690" s="234">
        <v>9782747067560</v>
      </c>
      <c r="B4690" s="200" t="s">
        <v>568</v>
      </c>
      <c r="C4690" s="203">
        <v>1542</v>
      </c>
      <c r="D4690" s="204" t="s">
        <v>571</v>
      </c>
    </row>
    <row r="4691" spans="1:4" ht="15" x14ac:dyDescent="0.2">
      <c r="A4691" s="234">
        <v>9782747067553</v>
      </c>
      <c r="B4691" s="200" t="s">
        <v>568</v>
      </c>
      <c r="C4691" s="203">
        <v>2497</v>
      </c>
      <c r="D4691" s="204" t="s">
        <v>571</v>
      </c>
    </row>
    <row r="4692" spans="1:4" ht="15" x14ac:dyDescent="0.2">
      <c r="A4692" s="234">
        <v>9782747067546</v>
      </c>
      <c r="B4692" s="200" t="s">
        <v>568</v>
      </c>
      <c r="C4692" s="203">
        <v>0</v>
      </c>
      <c r="D4692" s="204" t="s">
        <v>2916</v>
      </c>
    </row>
    <row r="4693" spans="1:4" ht="15" x14ac:dyDescent="0.2">
      <c r="A4693" s="234">
        <v>9782747067539</v>
      </c>
      <c r="B4693" s="200" t="s">
        <v>568</v>
      </c>
      <c r="C4693" s="203">
        <v>-1</v>
      </c>
      <c r="D4693" s="204" t="s">
        <v>2918</v>
      </c>
    </row>
    <row r="4694" spans="1:4" ht="15" x14ac:dyDescent="0.2">
      <c r="A4694" s="234">
        <v>9782747067522</v>
      </c>
      <c r="B4694" s="200" t="s">
        <v>568</v>
      </c>
      <c r="C4694" s="203">
        <v>0</v>
      </c>
      <c r="D4694" s="204" t="s">
        <v>2915</v>
      </c>
    </row>
    <row r="4695" spans="1:4" ht="15" x14ac:dyDescent="0.2">
      <c r="A4695" s="234">
        <v>9782227488687</v>
      </c>
      <c r="B4695" s="200" t="s">
        <v>568</v>
      </c>
      <c r="C4695" s="203">
        <v>35</v>
      </c>
      <c r="D4695" s="204" t="s">
        <v>569</v>
      </c>
    </row>
    <row r="4696" spans="1:4" ht="15" x14ac:dyDescent="0.2">
      <c r="A4696" s="234">
        <v>9782747068321</v>
      </c>
      <c r="B4696" s="200" t="s">
        <v>568</v>
      </c>
      <c r="C4696" s="203">
        <v>0</v>
      </c>
      <c r="D4696" s="204" t="s">
        <v>2917</v>
      </c>
    </row>
    <row r="4697" spans="1:4" ht="15" x14ac:dyDescent="0.2">
      <c r="A4697" s="234">
        <v>9782227488984</v>
      </c>
      <c r="B4697" s="200" t="s">
        <v>568</v>
      </c>
      <c r="C4697" s="203">
        <v>0</v>
      </c>
      <c r="D4697" s="204" t="s">
        <v>2916</v>
      </c>
    </row>
    <row r="4698" spans="1:4" ht="15" x14ac:dyDescent="0.2">
      <c r="A4698" s="234">
        <v>9782227488977</v>
      </c>
      <c r="B4698" s="200" t="s">
        <v>568</v>
      </c>
      <c r="C4698" s="203">
        <v>61</v>
      </c>
      <c r="D4698" s="204" t="s">
        <v>569</v>
      </c>
    </row>
    <row r="4699" spans="1:4" ht="15" x14ac:dyDescent="0.2">
      <c r="A4699" s="234">
        <v>9782227492448</v>
      </c>
      <c r="B4699" s="200" t="s">
        <v>568</v>
      </c>
      <c r="C4699" s="203">
        <v>29</v>
      </c>
      <c r="D4699" s="204" t="s">
        <v>569</v>
      </c>
    </row>
    <row r="4700" spans="1:4" ht="15" x14ac:dyDescent="0.2">
      <c r="A4700" s="234">
        <v>9782747086189</v>
      </c>
      <c r="B4700" s="200" t="s">
        <v>568</v>
      </c>
      <c r="C4700" s="203">
        <v>3</v>
      </c>
      <c r="D4700" s="204" t="s">
        <v>572</v>
      </c>
    </row>
    <row r="4701" spans="1:4" ht="15" x14ac:dyDescent="0.2">
      <c r="A4701" s="234">
        <v>9782747086172</v>
      </c>
      <c r="B4701" s="200" t="s">
        <v>568</v>
      </c>
      <c r="C4701" s="203">
        <v>0</v>
      </c>
      <c r="D4701" s="204" t="s">
        <v>2915</v>
      </c>
    </row>
    <row r="4702" spans="1:4" ht="15" x14ac:dyDescent="0.2">
      <c r="A4702" s="234">
        <v>9782747086288</v>
      </c>
      <c r="B4702" s="200" t="s">
        <v>568</v>
      </c>
      <c r="C4702" s="203">
        <v>981</v>
      </c>
      <c r="D4702" s="204" t="s">
        <v>570</v>
      </c>
    </row>
    <row r="4703" spans="1:4" ht="15" x14ac:dyDescent="0.2">
      <c r="A4703" s="234">
        <v>9782747086271</v>
      </c>
      <c r="B4703" s="200" t="s">
        <v>568</v>
      </c>
      <c r="C4703" s="203">
        <v>225</v>
      </c>
      <c r="D4703" s="204" t="s">
        <v>570</v>
      </c>
    </row>
    <row r="4704" spans="1:4" ht="15" x14ac:dyDescent="0.2">
      <c r="A4704" s="234">
        <v>9782747086264</v>
      </c>
      <c r="B4704" s="200" t="s">
        <v>568</v>
      </c>
      <c r="C4704" s="203">
        <v>179</v>
      </c>
      <c r="D4704" s="204" t="s">
        <v>570</v>
      </c>
    </row>
    <row r="4705" spans="1:4" ht="15" x14ac:dyDescent="0.2">
      <c r="A4705" s="234">
        <v>9782747086257</v>
      </c>
      <c r="B4705" s="200" t="s">
        <v>568</v>
      </c>
      <c r="C4705" s="203">
        <v>0</v>
      </c>
      <c r="D4705" s="204" t="s">
        <v>2916</v>
      </c>
    </row>
    <row r="4706" spans="1:4" ht="15" x14ac:dyDescent="0.2">
      <c r="A4706" s="234">
        <v>9782747086233</v>
      </c>
      <c r="B4706" s="200" t="s">
        <v>568</v>
      </c>
      <c r="C4706" s="203">
        <v>0</v>
      </c>
      <c r="D4706" s="204" t="s">
        <v>2916</v>
      </c>
    </row>
    <row r="4707" spans="1:4" ht="15" x14ac:dyDescent="0.2">
      <c r="A4707" s="234">
        <v>9782747086202</v>
      </c>
      <c r="B4707" s="200" t="s">
        <v>568</v>
      </c>
      <c r="C4707" s="203">
        <v>546</v>
      </c>
      <c r="D4707" s="204" t="s">
        <v>570</v>
      </c>
    </row>
    <row r="4708" spans="1:4" ht="15" x14ac:dyDescent="0.2">
      <c r="A4708" s="234">
        <v>9782747086196</v>
      </c>
      <c r="B4708" s="200" t="s">
        <v>568</v>
      </c>
      <c r="C4708" s="203">
        <v>376</v>
      </c>
      <c r="D4708" s="204" t="s">
        <v>570</v>
      </c>
    </row>
    <row r="4709" spans="1:4" ht="15" x14ac:dyDescent="0.2">
      <c r="A4709" s="234">
        <v>9782747086479</v>
      </c>
      <c r="B4709" s="200" t="s">
        <v>568</v>
      </c>
      <c r="C4709" s="203">
        <v>0</v>
      </c>
      <c r="D4709" s="204" t="s">
        <v>2916</v>
      </c>
    </row>
    <row r="4710" spans="1:4" ht="15" x14ac:dyDescent="0.2">
      <c r="A4710" s="234">
        <v>9782747086462</v>
      </c>
      <c r="B4710" s="200" t="s">
        <v>568</v>
      </c>
      <c r="C4710" s="203">
        <v>0</v>
      </c>
      <c r="D4710" s="204" t="s">
        <v>2916</v>
      </c>
    </row>
    <row r="4711" spans="1:4" ht="15" x14ac:dyDescent="0.2">
      <c r="A4711" s="234">
        <v>9782747086455</v>
      </c>
      <c r="B4711" s="200" t="s">
        <v>568</v>
      </c>
      <c r="C4711" s="203">
        <v>0</v>
      </c>
      <c r="D4711" s="204" t="s">
        <v>2916</v>
      </c>
    </row>
    <row r="4712" spans="1:4" ht="15" x14ac:dyDescent="0.2">
      <c r="A4712" s="234">
        <v>9782747086417</v>
      </c>
      <c r="B4712" s="200" t="s">
        <v>568</v>
      </c>
      <c r="C4712" s="203">
        <v>0</v>
      </c>
      <c r="D4712" s="204" t="s">
        <v>2916</v>
      </c>
    </row>
    <row r="4713" spans="1:4" ht="15" x14ac:dyDescent="0.2">
      <c r="A4713" s="234">
        <v>9782747086400</v>
      </c>
      <c r="B4713" s="200" t="s">
        <v>568</v>
      </c>
      <c r="C4713" s="203">
        <v>0</v>
      </c>
      <c r="D4713" s="204" t="s">
        <v>2916</v>
      </c>
    </row>
    <row r="4714" spans="1:4" ht="15" x14ac:dyDescent="0.2">
      <c r="A4714" s="234">
        <v>9782747086394</v>
      </c>
      <c r="B4714" s="200" t="s">
        <v>568</v>
      </c>
      <c r="C4714" s="203">
        <v>0</v>
      </c>
      <c r="D4714" s="204" t="s">
        <v>2916</v>
      </c>
    </row>
    <row r="4715" spans="1:4" ht="15" x14ac:dyDescent="0.2">
      <c r="A4715" s="234">
        <v>9782747086387</v>
      </c>
      <c r="B4715" s="200" t="s">
        <v>568</v>
      </c>
      <c r="C4715" s="203">
        <v>0</v>
      </c>
      <c r="D4715" s="204" t="s">
        <v>2916</v>
      </c>
    </row>
    <row r="4716" spans="1:4" ht="15" x14ac:dyDescent="0.2">
      <c r="A4716" s="234">
        <v>9782747086356</v>
      </c>
      <c r="B4716" s="200" t="s">
        <v>568</v>
      </c>
      <c r="C4716" s="203">
        <v>3276</v>
      </c>
      <c r="D4716" s="204" t="s">
        <v>571</v>
      </c>
    </row>
    <row r="4717" spans="1:4" ht="15" x14ac:dyDescent="0.2">
      <c r="A4717" s="234">
        <v>9782747086349</v>
      </c>
      <c r="B4717" s="200" t="s">
        <v>568</v>
      </c>
      <c r="C4717" s="203">
        <v>1453</v>
      </c>
      <c r="D4717" s="204" t="s">
        <v>571</v>
      </c>
    </row>
    <row r="4718" spans="1:4" ht="15" x14ac:dyDescent="0.2">
      <c r="A4718" s="234">
        <v>9782747086301</v>
      </c>
      <c r="B4718" s="200" t="s">
        <v>568</v>
      </c>
      <c r="C4718" s="203">
        <v>1015</v>
      </c>
      <c r="D4718" s="204" t="s">
        <v>571</v>
      </c>
    </row>
    <row r="4719" spans="1:4" ht="15" x14ac:dyDescent="0.2">
      <c r="A4719" s="234">
        <v>9782747086295</v>
      </c>
      <c r="B4719" s="200" t="s">
        <v>568</v>
      </c>
      <c r="C4719" s="203">
        <v>0</v>
      </c>
      <c r="D4719" s="204" t="s">
        <v>2915</v>
      </c>
    </row>
    <row r="4720" spans="1:4" ht="15" x14ac:dyDescent="0.2">
      <c r="A4720" s="234">
        <v>9782227492424</v>
      </c>
      <c r="B4720" s="200" t="s">
        <v>568</v>
      </c>
      <c r="C4720" s="203">
        <v>185</v>
      </c>
      <c r="D4720" s="204" t="s">
        <v>570</v>
      </c>
    </row>
    <row r="4721" spans="1:4" ht="15" x14ac:dyDescent="0.2">
      <c r="A4721" s="234">
        <v>9782227492417</v>
      </c>
      <c r="B4721" s="200" t="s">
        <v>568</v>
      </c>
      <c r="C4721" s="203">
        <v>91</v>
      </c>
      <c r="D4721" s="204" t="s">
        <v>569</v>
      </c>
    </row>
    <row r="4722" spans="1:4" ht="15" x14ac:dyDescent="0.2">
      <c r="A4722" s="234">
        <v>9782227492400</v>
      </c>
      <c r="B4722" s="200" t="s">
        <v>568</v>
      </c>
      <c r="C4722" s="203">
        <v>0</v>
      </c>
      <c r="D4722" s="204" t="s">
        <v>2916</v>
      </c>
    </row>
    <row r="4723" spans="1:4" ht="15" x14ac:dyDescent="0.2">
      <c r="A4723" s="234">
        <v>9782747086530</v>
      </c>
      <c r="B4723" s="200" t="s">
        <v>568</v>
      </c>
      <c r="C4723" s="203">
        <v>0</v>
      </c>
      <c r="D4723" s="204" t="s">
        <v>2916</v>
      </c>
    </row>
    <row r="4724" spans="1:4" ht="15" x14ac:dyDescent="0.2">
      <c r="A4724" s="234">
        <v>9782747086523</v>
      </c>
      <c r="B4724" s="200" t="s">
        <v>568</v>
      </c>
      <c r="C4724" s="203">
        <v>0</v>
      </c>
      <c r="D4724" s="204" t="s">
        <v>2916</v>
      </c>
    </row>
    <row r="4725" spans="1:4" ht="15" x14ac:dyDescent="0.2">
      <c r="A4725" s="234">
        <v>9782747086516</v>
      </c>
      <c r="B4725" s="200" t="s">
        <v>568</v>
      </c>
      <c r="C4725" s="203">
        <v>0</v>
      </c>
      <c r="D4725" s="204" t="s">
        <v>2916</v>
      </c>
    </row>
    <row r="4726" spans="1:4" ht="15" x14ac:dyDescent="0.2">
      <c r="A4726" s="234">
        <v>9782747086509</v>
      </c>
      <c r="B4726" s="200" t="s">
        <v>568</v>
      </c>
      <c r="C4726" s="203">
        <v>0</v>
      </c>
      <c r="D4726" s="204" t="s">
        <v>2916</v>
      </c>
    </row>
    <row r="4727" spans="1:4" ht="15" x14ac:dyDescent="0.2">
      <c r="A4727" s="234">
        <v>9782747086493</v>
      </c>
      <c r="B4727" s="200" t="s">
        <v>568</v>
      </c>
      <c r="C4727" s="203">
        <v>0</v>
      </c>
      <c r="D4727" s="204" t="s">
        <v>2916</v>
      </c>
    </row>
    <row r="4728" spans="1:4" ht="15" x14ac:dyDescent="0.2">
      <c r="A4728" s="234">
        <v>9782747086486</v>
      </c>
      <c r="B4728" s="200" t="s">
        <v>568</v>
      </c>
      <c r="C4728" s="203">
        <v>0</v>
      </c>
      <c r="D4728" s="204" t="s">
        <v>2916</v>
      </c>
    </row>
    <row r="4729" spans="1:4" ht="15" x14ac:dyDescent="0.2">
      <c r="A4729" s="234">
        <v>9791036354403</v>
      </c>
      <c r="B4729" s="200" t="s">
        <v>568</v>
      </c>
      <c r="C4729" s="203">
        <v>0</v>
      </c>
      <c r="D4729" s="204" t="s">
        <v>2917</v>
      </c>
    </row>
    <row r="4730" spans="1:4" ht="15" x14ac:dyDescent="0.2">
      <c r="A4730" s="234">
        <v>9782747086752</v>
      </c>
      <c r="B4730" s="200" t="s">
        <v>568</v>
      </c>
      <c r="C4730" s="203">
        <v>116</v>
      </c>
      <c r="D4730" s="204" t="s">
        <v>570</v>
      </c>
    </row>
    <row r="4731" spans="1:4" ht="15" x14ac:dyDescent="0.2">
      <c r="A4731" s="234">
        <v>9782747086769</v>
      </c>
      <c r="B4731" s="200" t="s">
        <v>568</v>
      </c>
      <c r="C4731" s="203">
        <v>101</v>
      </c>
      <c r="D4731" s="204" t="s">
        <v>570</v>
      </c>
    </row>
    <row r="4732" spans="1:4" ht="15" x14ac:dyDescent="0.2">
      <c r="A4732" s="234">
        <v>9782747085861</v>
      </c>
      <c r="B4732" s="200" t="s">
        <v>568</v>
      </c>
      <c r="C4732" s="203">
        <v>993</v>
      </c>
      <c r="D4732" s="204" t="s">
        <v>570</v>
      </c>
    </row>
    <row r="4733" spans="1:4" ht="15" x14ac:dyDescent="0.2">
      <c r="A4733" s="234">
        <v>9782227492509</v>
      </c>
      <c r="B4733" s="200" t="s">
        <v>568</v>
      </c>
      <c r="C4733" s="203">
        <v>0</v>
      </c>
      <c r="D4733" s="204" t="s">
        <v>2917</v>
      </c>
    </row>
    <row r="4734" spans="1:4" ht="15" x14ac:dyDescent="0.2">
      <c r="A4734" s="234">
        <v>9782747087018</v>
      </c>
      <c r="B4734" s="200" t="s">
        <v>568</v>
      </c>
      <c r="C4734" s="203">
        <v>0</v>
      </c>
      <c r="D4734" s="204" t="s">
        <v>2916</v>
      </c>
    </row>
    <row r="4735" spans="1:4" ht="15" x14ac:dyDescent="0.2">
      <c r="A4735" s="234">
        <v>9782747087032</v>
      </c>
      <c r="B4735" s="200" t="s">
        <v>568</v>
      </c>
      <c r="C4735" s="203">
        <v>0</v>
      </c>
      <c r="D4735" s="204" t="s">
        <v>2916</v>
      </c>
    </row>
    <row r="4736" spans="1:4" ht="15" x14ac:dyDescent="0.2">
      <c r="A4736" s="234">
        <v>9782747087049</v>
      </c>
      <c r="B4736" s="200" t="s">
        <v>568</v>
      </c>
      <c r="C4736" s="203">
        <v>0</v>
      </c>
      <c r="D4736" s="204" t="s">
        <v>2916</v>
      </c>
    </row>
    <row r="4737" spans="1:4" ht="15" x14ac:dyDescent="0.2">
      <c r="A4737" s="234">
        <v>9782747087056</v>
      </c>
      <c r="B4737" s="200" t="s">
        <v>568</v>
      </c>
      <c r="C4737" s="203">
        <v>0</v>
      </c>
      <c r="D4737" s="204" t="s">
        <v>2916</v>
      </c>
    </row>
    <row r="4738" spans="1:4" ht="15" x14ac:dyDescent="0.2">
      <c r="A4738" s="234">
        <v>9782747087063</v>
      </c>
      <c r="B4738" s="200" t="s">
        <v>568</v>
      </c>
      <c r="C4738" s="203">
        <v>0</v>
      </c>
      <c r="D4738" s="204" t="s">
        <v>2916</v>
      </c>
    </row>
    <row r="4739" spans="1:4" ht="15" x14ac:dyDescent="0.2">
      <c r="A4739" s="234">
        <v>9782747087087</v>
      </c>
      <c r="B4739" s="200" t="s">
        <v>568</v>
      </c>
      <c r="C4739" s="203">
        <v>0</v>
      </c>
      <c r="D4739" s="204" t="s">
        <v>2916</v>
      </c>
    </row>
    <row r="4740" spans="1:4" ht="15" x14ac:dyDescent="0.2">
      <c r="A4740" s="234">
        <v>9782747087100</v>
      </c>
      <c r="B4740" s="200" t="s">
        <v>568</v>
      </c>
      <c r="C4740" s="203">
        <v>0</v>
      </c>
      <c r="D4740" s="204" t="s">
        <v>2916</v>
      </c>
    </row>
    <row r="4741" spans="1:4" ht="15" x14ac:dyDescent="0.2">
      <c r="A4741" s="234">
        <v>9782747087155</v>
      </c>
      <c r="B4741" s="200" t="s">
        <v>568</v>
      </c>
      <c r="C4741" s="203">
        <v>117</v>
      </c>
      <c r="D4741" s="204" t="s">
        <v>570</v>
      </c>
    </row>
    <row r="4742" spans="1:4" ht="15" x14ac:dyDescent="0.2">
      <c r="A4742" s="234">
        <v>9782747086318</v>
      </c>
      <c r="B4742" s="200" t="s">
        <v>568</v>
      </c>
      <c r="C4742" s="203">
        <v>0</v>
      </c>
      <c r="D4742" s="204" t="s">
        <v>2916</v>
      </c>
    </row>
    <row r="4743" spans="1:4" ht="15" x14ac:dyDescent="0.2">
      <c r="A4743" s="234">
        <v>9782747096430</v>
      </c>
      <c r="B4743" s="200" t="s">
        <v>568</v>
      </c>
      <c r="C4743" s="203">
        <v>0</v>
      </c>
      <c r="D4743" s="204" t="s">
        <v>2916</v>
      </c>
    </row>
    <row r="4744" spans="1:4" ht="15" x14ac:dyDescent="0.2">
      <c r="A4744" s="234">
        <v>9782747096454</v>
      </c>
      <c r="B4744" s="200" t="s">
        <v>568</v>
      </c>
      <c r="C4744" s="203">
        <v>0</v>
      </c>
      <c r="D4744" s="204" t="s">
        <v>2916</v>
      </c>
    </row>
    <row r="4745" spans="1:4" ht="15" x14ac:dyDescent="0.2">
      <c r="A4745" s="234">
        <v>9782747097178</v>
      </c>
      <c r="B4745" s="200" t="s">
        <v>568</v>
      </c>
      <c r="C4745" s="203">
        <v>0</v>
      </c>
      <c r="D4745" s="204" t="s">
        <v>2916</v>
      </c>
    </row>
    <row r="4746" spans="1:4" ht="15" x14ac:dyDescent="0.2">
      <c r="A4746" s="234">
        <v>9782747097222</v>
      </c>
      <c r="B4746" s="200" t="s">
        <v>568</v>
      </c>
      <c r="C4746" s="203">
        <v>0</v>
      </c>
      <c r="D4746" s="204" t="s">
        <v>2916</v>
      </c>
    </row>
    <row r="4747" spans="1:4" ht="15" x14ac:dyDescent="0.2">
      <c r="A4747" s="234">
        <v>9782227493926</v>
      </c>
      <c r="B4747" s="200" t="s">
        <v>568</v>
      </c>
      <c r="C4747" s="203">
        <v>57</v>
      </c>
      <c r="D4747" s="204" t="s">
        <v>569</v>
      </c>
    </row>
    <row r="4748" spans="1:4" ht="15" x14ac:dyDescent="0.2">
      <c r="A4748" s="234">
        <v>9782227496828</v>
      </c>
      <c r="B4748" s="200" t="s">
        <v>568</v>
      </c>
      <c r="C4748" s="203">
        <v>0</v>
      </c>
      <c r="D4748" s="204" t="s">
        <v>2916</v>
      </c>
    </row>
    <row r="4749" spans="1:4" ht="15" x14ac:dyDescent="0.2">
      <c r="A4749" s="234">
        <v>9782227496811</v>
      </c>
      <c r="B4749" s="200" t="s">
        <v>568</v>
      </c>
      <c r="C4749" s="203">
        <v>0</v>
      </c>
      <c r="D4749" s="204" t="s">
        <v>2916</v>
      </c>
    </row>
    <row r="4750" spans="1:4" ht="15" x14ac:dyDescent="0.2">
      <c r="A4750" s="234">
        <v>9791036314391</v>
      </c>
      <c r="B4750" s="200" t="s">
        <v>568</v>
      </c>
      <c r="C4750" s="203">
        <v>223</v>
      </c>
      <c r="D4750" s="204" t="s">
        <v>570</v>
      </c>
    </row>
    <row r="4751" spans="1:4" ht="15" x14ac:dyDescent="0.2">
      <c r="A4751" s="234">
        <v>9782227496842</v>
      </c>
      <c r="B4751" s="200" t="s">
        <v>568</v>
      </c>
      <c r="C4751" s="203">
        <v>116</v>
      </c>
      <c r="D4751" s="204" t="s">
        <v>570</v>
      </c>
    </row>
    <row r="4752" spans="1:4" ht="15" x14ac:dyDescent="0.2">
      <c r="A4752" s="234">
        <v>9782747065474</v>
      </c>
      <c r="B4752" s="200" t="s">
        <v>568</v>
      </c>
      <c r="C4752" s="203">
        <v>0</v>
      </c>
      <c r="D4752" s="204" t="s">
        <v>2916</v>
      </c>
    </row>
    <row r="4753" spans="1:4" ht="15" x14ac:dyDescent="0.2">
      <c r="A4753" s="234">
        <v>9782747065467</v>
      </c>
      <c r="B4753" s="200" t="s">
        <v>568</v>
      </c>
      <c r="C4753" s="203">
        <v>0</v>
      </c>
      <c r="D4753" s="204" t="s">
        <v>2916</v>
      </c>
    </row>
    <row r="4754" spans="1:4" ht="15" x14ac:dyDescent="0.2">
      <c r="A4754" s="234">
        <v>2200085611506</v>
      </c>
      <c r="B4754" s="200" t="s">
        <v>568</v>
      </c>
      <c r="C4754" s="203">
        <v>0</v>
      </c>
      <c r="D4754" s="204" t="s">
        <v>2916</v>
      </c>
    </row>
    <row r="4755" spans="1:4" ht="15" x14ac:dyDescent="0.2">
      <c r="A4755" s="234">
        <v>9782747065887</v>
      </c>
      <c r="B4755" s="200" t="s">
        <v>568</v>
      </c>
      <c r="C4755" s="203">
        <v>2033</v>
      </c>
      <c r="D4755" s="204" t="s">
        <v>571</v>
      </c>
    </row>
    <row r="4756" spans="1:4" ht="15" x14ac:dyDescent="0.2">
      <c r="A4756" s="234">
        <v>9782747065870</v>
      </c>
      <c r="B4756" s="200" t="s">
        <v>568</v>
      </c>
      <c r="C4756" s="203">
        <v>0</v>
      </c>
      <c r="D4756" s="204" t="s">
        <v>2916</v>
      </c>
    </row>
    <row r="4757" spans="1:4" ht="15" x14ac:dyDescent="0.2">
      <c r="A4757" s="234">
        <v>2200085625039</v>
      </c>
      <c r="B4757" s="200" t="s">
        <v>568</v>
      </c>
      <c r="C4757" s="203">
        <v>0</v>
      </c>
      <c r="D4757" s="204" t="s">
        <v>2916</v>
      </c>
    </row>
    <row r="4758" spans="1:4" ht="15" x14ac:dyDescent="0.2">
      <c r="A4758" s="234">
        <v>9782408024864</v>
      </c>
      <c r="B4758" s="200" t="s">
        <v>568</v>
      </c>
      <c r="C4758" s="203">
        <v>0</v>
      </c>
      <c r="D4758" s="204" t="s">
        <v>2915</v>
      </c>
    </row>
    <row r="4759" spans="1:4" ht="15" x14ac:dyDescent="0.2">
      <c r="A4759" s="234">
        <v>9782227502284</v>
      </c>
      <c r="B4759" s="200" t="s">
        <v>568</v>
      </c>
      <c r="C4759" s="203">
        <v>0</v>
      </c>
      <c r="D4759" s="204" t="s">
        <v>2917</v>
      </c>
    </row>
    <row r="4760" spans="1:4" ht="15" x14ac:dyDescent="0.2">
      <c r="A4760" s="234">
        <v>9782227502291</v>
      </c>
      <c r="B4760" s="200" t="s">
        <v>568</v>
      </c>
      <c r="C4760" s="203">
        <v>0</v>
      </c>
      <c r="D4760" s="204" t="s">
        <v>2917</v>
      </c>
    </row>
    <row r="4761" spans="1:4" ht="15" x14ac:dyDescent="0.2">
      <c r="A4761" s="234">
        <v>9782227502307</v>
      </c>
      <c r="B4761" s="200" t="s">
        <v>568</v>
      </c>
      <c r="C4761" s="203">
        <v>0</v>
      </c>
      <c r="D4761" s="204" t="s">
        <v>2917</v>
      </c>
    </row>
    <row r="4762" spans="1:4" ht="15" x14ac:dyDescent="0.2">
      <c r="A4762" s="234">
        <v>9782227502314</v>
      </c>
      <c r="B4762" s="200" t="s">
        <v>568</v>
      </c>
      <c r="C4762" s="203">
        <v>0</v>
      </c>
      <c r="D4762" s="204" t="s">
        <v>2917</v>
      </c>
    </row>
    <row r="4763" spans="1:4" ht="15" x14ac:dyDescent="0.2">
      <c r="A4763" s="234">
        <v>9782227502321</v>
      </c>
      <c r="B4763" s="200" t="s">
        <v>568</v>
      </c>
      <c r="C4763" s="203">
        <v>0</v>
      </c>
      <c r="D4763" s="204" t="s">
        <v>2917</v>
      </c>
    </row>
    <row r="4764" spans="1:4" ht="15" x14ac:dyDescent="0.2">
      <c r="A4764" s="234">
        <v>9791036373749</v>
      </c>
      <c r="B4764" s="200" t="s">
        <v>568</v>
      </c>
      <c r="C4764" s="203">
        <v>0</v>
      </c>
      <c r="D4764" s="204" t="s">
        <v>2917</v>
      </c>
    </row>
    <row r="4765" spans="1:4" ht="15" x14ac:dyDescent="0.2">
      <c r="A4765" s="234">
        <v>9791036342110</v>
      </c>
      <c r="B4765" s="200" t="s">
        <v>568</v>
      </c>
      <c r="C4765" s="203">
        <v>639</v>
      </c>
      <c r="D4765" s="204" t="s">
        <v>570</v>
      </c>
    </row>
    <row r="4766" spans="1:4" ht="15" x14ac:dyDescent="0.2">
      <c r="A4766" s="234">
        <v>9791036342165</v>
      </c>
      <c r="B4766" s="200" t="s">
        <v>568</v>
      </c>
      <c r="C4766" s="203">
        <v>0</v>
      </c>
      <c r="D4766" s="204" t="s">
        <v>2917</v>
      </c>
    </row>
    <row r="4767" spans="1:4" ht="15" x14ac:dyDescent="0.2">
      <c r="A4767" s="234">
        <v>9791036342189</v>
      </c>
      <c r="B4767" s="200" t="s">
        <v>568</v>
      </c>
      <c r="C4767" s="203">
        <v>1695</v>
      </c>
      <c r="D4767" s="204" t="s">
        <v>571</v>
      </c>
    </row>
    <row r="4768" spans="1:4" ht="15" x14ac:dyDescent="0.2">
      <c r="A4768" s="234">
        <v>9791036342196</v>
      </c>
      <c r="B4768" s="200" t="s">
        <v>568</v>
      </c>
      <c r="C4768" s="203">
        <v>3304</v>
      </c>
      <c r="D4768" s="204" t="s">
        <v>571</v>
      </c>
    </row>
    <row r="4769" spans="1:4" ht="15" x14ac:dyDescent="0.2">
      <c r="A4769" s="234">
        <v>9791036342097</v>
      </c>
      <c r="B4769" s="200" t="s">
        <v>568</v>
      </c>
      <c r="C4769" s="203">
        <v>1860</v>
      </c>
      <c r="D4769" s="204" t="s">
        <v>571</v>
      </c>
    </row>
    <row r="4770" spans="1:4" ht="15" x14ac:dyDescent="0.2">
      <c r="A4770" s="234">
        <v>9791036342103</v>
      </c>
      <c r="B4770" s="200" t="s">
        <v>568</v>
      </c>
      <c r="C4770" s="203">
        <v>1653</v>
      </c>
      <c r="D4770" s="204" t="s">
        <v>571</v>
      </c>
    </row>
    <row r="4771" spans="1:4" ht="15" x14ac:dyDescent="0.2">
      <c r="A4771" s="234">
        <v>9791036342127</v>
      </c>
      <c r="B4771" s="200" t="s">
        <v>568</v>
      </c>
      <c r="C4771" s="203">
        <v>1018</v>
      </c>
      <c r="D4771" s="204" t="s">
        <v>571</v>
      </c>
    </row>
    <row r="4772" spans="1:4" ht="15" x14ac:dyDescent="0.2">
      <c r="A4772" s="234">
        <v>9791036342134</v>
      </c>
      <c r="B4772" s="200" t="s">
        <v>568</v>
      </c>
      <c r="C4772" s="203">
        <v>1196</v>
      </c>
      <c r="D4772" s="204" t="s">
        <v>571</v>
      </c>
    </row>
    <row r="4773" spans="1:4" ht="15" x14ac:dyDescent="0.2">
      <c r="A4773" s="234">
        <v>9791036342141</v>
      </c>
      <c r="B4773" s="200" t="s">
        <v>568</v>
      </c>
      <c r="C4773" s="203">
        <v>4152</v>
      </c>
      <c r="D4773" s="204" t="s">
        <v>571</v>
      </c>
    </row>
    <row r="4774" spans="1:4" ht="15" x14ac:dyDescent="0.2">
      <c r="A4774" s="234">
        <v>9791036342158</v>
      </c>
      <c r="B4774" s="200" t="s">
        <v>568</v>
      </c>
      <c r="C4774" s="203">
        <v>0</v>
      </c>
      <c r="D4774" s="204" t="s">
        <v>2917</v>
      </c>
    </row>
    <row r="4775" spans="1:4" ht="15" x14ac:dyDescent="0.2">
      <c r="A4775" s="234">
        <v>9791036342172</v>
      </c>
      <c r="B4775" s="200" t="s">
        <v>568</v>
      </c>
      <c r="C4775" s="203">
        <v>0</v>
      </c>
      <c r="D4775" s="204" t="s">
        <v>2917</v>
      </c>
    </row>
    <row r="4776" spans="1:4" ht="15" x14ac:dyDescent="0.2">
      <c r="A4776" s="234">
        <v>9782227500617</v>
      </c>
      <c r="B4776" s="200" t="s">
        <v>568</v>
      </c>
      <c r="C4776" s="203">
        <v>324</v>
      </c>
      <c r="D4776" s="204" t="s">
        <v>2921</v>
      </c>
    </row>
    <row r="4777" spans="1:4" ht="15" x14ac:dyDescent="0.2">
      <c r="A4777" s="234">
        <v>9782747096607</v>
      </c>
      <c r="B4777" s="200" t="s">
        <v>568</v>
      </c>
      <c r="C4777" s="203">
        <v>0</v>
      </c>
      <c r="D4777" s="204" t="s">
        <v>2916</v>
      </c>
    </row>
    <row r="4778" spans="1:4" ht="15" x14ac:dyDescent="0.2">
      <c r="A4778" s="234">
        <v>9782747096614</v>
      </c>
      <c r="B4778" s="200" t="s">
        <v>568</v>
      </c>
      <c r="C4778" s="203">
        <v>0</v>
      </c>
      <c r="D4778" s="204" t="s">
        <v>2916</v>
      </c>
    </row>
    <row r="4779" spans="1:4" ht="15" x14ac:dyDescent="0.2">
      <c r="A4779" s="234">
        <v>9791036326028</v>
      </c>
      <c r="B4779" s="200" t="s">
        <v>568</v>
      </c>
      <c r="C4779" s="203">
        <v>0</v>
      </c>
      <c r="D4779" s="204" t="s">
        <v>2917</v>
      </c>
    </row>
    <row r="4780" spans="1:4" ht="15" x14ac:dyDescent="0.2">
      <c r="A4780" s="234">
        <v>9782227501683</v>
      </c>
      <c r="B4780" s="200" t="s">
        <v>568</v>
      </c>
      <c r="C4780" s="203">
        <v>1233</v>
      </c>
      <c r="D4780" s="204" t="s">
        <v>571</v>
      </c>
    </row>
    <row r="4781" spans="1:4" ht="15" x14ac:dyDescent="0.2">
      <c r="A4781" s="234">
        <v>9791036363603</v>
      </c>
      <c r="B4781" s="200" t="s">
        <v>568</v>
      </c>
      <c r="C4781" s="203">
        <v>6717</v>
      </c>
      <c r="D4781" s="204" t="s">
        <v>571</v>
      </c>
    </row>
    <row r="4782" spans="1:4" ht="15" x14ac:dyDescent="0.2">
      <c r="A4782" s="234">
        <v>9791036363610</v>
      </c>
      <c r="B4782" s="200" t="s">
        <v>568</v>
      </c>
      <c r="C4782" s="203">
        <v>3993</v>
      </c>
      <c r="D4782" s="204" t="s">
        <v>571</v>
      </c>
    </row>
    <row r="4783" spans="1:4" ht="15" x14ac:dyDescent="0.2">
      <c r="A4783" s="234">
        <v>9791036363597</v>
      </c>
      <c r="B4783" s="200" t="s">
        <v>568</v>
      </c>
      <c r="C4783" s="203">
        <v>10470</v>
      </c>
      <c r="D4783" s="204" t="s">
        <v>573</v>
      </c>
    </row>
    <row r="4784" spans="1:4" ht="15" x14ac:dyDescent="0.2">
      <c r="A4784" s="234">
        <v>9791036363627</v>
      </c>
      <c r="B4784" s="200" t="s">
        <v>568</v>
      </c>
      <c r="C4784" s="203">
        <v>4714</v>
      </c>
      <c r="D4784" s="204" t="s">
        <v>571</v>
      </c>
    </row>
    <row r="4785" spans="1:4" ht="15" x14ac:dyDescent="0.2">
      <c r="A4785" s="234">
        <v>9791036363634</v>
      </c>
      <c r="B4785" s="200" t="s">
        <v>568</v>
      </c>
      <c r="C4785" s="203">
        <v>0</v>
      </c>
      <c r="D4785" s="204" t="s">
        <v>2917</v>
      </c>
    </row>
    <row r="4786" spans="1:4" ht="15" x14ac:dyDescent="0.2">
      <c r="A4786" s="234">
        <v>9791036363641</v>
      </c>
      <c r="B4786" s="200" t="s">
        <v>568</v>
      </c>
      <c r="C4786" s="203">
        <v>0</v>
      </c>
      <c r="D4786" s="204" t="s">
        <v>2917</v>
      </c>
    </row>
    <row r="4787" spans="1:4" ht="15" x14ac:dyDescent="0.2">
      <c r="A4787" s="234">
        <v>9791036363658</v>
      </c>
      <c r="B4787" s="200" t="s">
        <v>568</v>
      </c>
      <c r="C4787" s="203">
        <v>1528</v>
      </c>
      <c r="D4787" s="204" t="s">
        <v>571</v>
      </c>
    </row>
    <row r="4788" spans="1:4" ht="15" x14ac:dyDescent="0.2">
      <c r="A4788" s="234">
        <v>9782227502338</v>
      </c>
      <c r="B4788" s="200" t="s">
        <v>568</v>
      </c>
      <c r="C4788" s="203">
        <v>0</v>
      </c>
      <c r="D4788" s="204" t="s">
        <v>2917</v>
      </c>
    </row>
    <row r="4789" spans="1:4" ht="15" x14ac:dyDescent="0.2">
      <c r="A4789" s="234">
        <v>9782227502345</v>
      </c>
      <c r="B4789" s="200" t="s">
        <v>568</v>
      </c>
      <c r="C4789" s="203">
        <v>0</v>
      </c>
      <c r="D4789" s="204" t="s">
        <v>2917</v>
      </c>
    </row>
    <row r="4790" spans="1:4" ht="15" x14ac:dyDescent="0.2">
      <c r="A4790" s="234">
        <v>9782227502352</v>
      </c>
      <c r="B4790" s="200" t="s">
        <v>568</v>
      </c>
      <c r="C4790" s="203">
        <v>0</v>
      </c>
      <c r="D4790" s="204" t="s">
        <v>2917</v>
      </c>
    </row>
    <row r="4791" spans="1:4" ht="15" x14ac:dyDescent="0.2">
      <c r="A4791" s="234">
        <v>9782227502369</v>
      </c>
      <c r="B4791" s="200" t="s">
        <v>568</v>
      </c>
      <c r="C4791" s="203">
        <v>0</v>
      </c>
      <c r="D4791" s="204" t="s">
        <v>2917</v>
      </c>
    </row>
    <row r="4792" spans="1:4" ht="15" x14ac:dyDescent="0.2">
      <c r="A4792" s="234">
        <v>9782227502376</v>
      </c>
      <c r="B4792" s="200" t="s">
        <v>568</v>
      </c>
      <c r="C4792" s="203">
        <v>0</v>
      </c>
      <c r="D4792" s="204" t="s">
        <v>2917</v>
      </c>
    </row>
    <row r="4793" spans="1:4" ht="15" x14ac:dyDescent="0.2">
      <c r="A4793" s="234">
        <v>9782747098205</v>
      </c>
      <c r="B4793" s="200" t="s">
        <v>568</v>
      </c>
      <c r="C4793" s="203">
        <v>76</v>
      </c>
      <c r="D4793" s="204" t="s">
        <v>569</v>
      </c>
    </row>
    <row r="4794" spans="1:4" ht="15" x14ac:dyDescent="0.2">
      <c r="A4794" s="234">
        <v>9782747098212</v>
      </c>
      <c r="B4794" s="200" t="s">
        <v>568</v>
      </c>
      <c r="C4794" s="203">
        <v>72</v>
      </c>
      <c r="D4794" s="204" t="s">
        <v>569</v>
      </c>
    </row>
    <row r="4795" spans="1:4" ht="15" x14ac:dyDescent="0.2">
      <c r="A4795" s="234">
        <v>9782747097772</v>
      </c>
      <c r="B4795" s="200" t="s">
        <v>568</v>
      </c>
      <c r="C4795" s="203">
        <v>0</v>
      </c>
      <c r="D4795" s="204" t="s">
        <v>2916</v>
      </c>
    </row>
    <row r="4796" spans="1:4" ht="15" x14ac:dyDescent="0.2">
      <c r="A4796" s="234">
        <v>9782747097789</v>
      </c>
      <c r="B4796" s="200" t="s">
        <v>568</v>
      </c>
      <c r="C4796" s="203">
        <v>0</v>
      </c>
      <c r="D4796" s="204" t="s">
        <v>2916</v>
      </c>
    </row>
    <row r="4797" spans="1:4" ht="15" x14ac:dyDescent="0.2">
      <c r="A4797" s="234">
        <v>9782747097796</v>
      </c>
      <c r="B4797" s="200" t="s">
        <v>568</v>
      </c>
      <c r="C4797" s="203">
        <v>0</v>
      </c>
      <c r="D4797" s="204" t="s">
        <v>2916</v>
      </c>
    </row>
    <row r="4798" spans="1:4" ht="15" x14ac:dyDescent="0.2">
      <c r="A4798" s="234">
        <v>9782747097802</v>
      </c>
      <c r="B4798" s="200" t="s">
        <v>568</v>
      </c>
      <c r="C4798" s="203">
        <v>0</v>
      </c>
      <c r="D4798" s="204" t="s">
        <v>2917</v>
      </c>
    </row>
    <row r="4799" spans="1:4" ht="15" x14ac:dyDescent="0.2">
      <c r="A4799" s="234">
        <v>9782747097857</v>
      </c>
      <c r="B4799" s="200" t="s">
        <v>568</v>
      </c>
      <c r="C4799" s="203">
        <v>1015</v>
      </c>
      <c r="D4799" s="204" t="s">
        <v>571</v>
      </c>
    </row>
    <row r="4800" spans="1:4" ht="15" x14ac:dyDescent="0.2">
      <c r="A4800" s="234">
        <v>9782747097864</v>
      </c>
      <c r="B4800" s="200" t="s">
        <v>568</v>
      </c>
      <c r="C4800" s="203">
        <v>0</v>
      </c>
      <c r="D4800" s="204" t="s">
        <v>2916</v>
      </c>
    </row>
    <row r="4801" spans="1:4" ht="15" x14ac:dyDescent="0.2">
      <c r="A4801" s="234">
        <v>9782747097871</v>
      </c>
      <c r="B4801" s="200" t="s">
        <v>568</v>
      </c>
      <c r="C4801" s="203">
        <v>644</v>
      </c>
      <c r="D4801" s="204" t="s">
        <v>570</v>
      </c>
    </row>
    <row r="4802" spans="1:4" ht="15" x14ac:dyDescent="0.2">
      <c r="A4802" s="234">
        <v>9782747097888</v>
      </c>
      <c r="B4802" s="200" t="s">
        <v>568</v>
      </c>
      <c r="C4802" s="203">
        <v>1151</v>
      </c>
      <c r="D4802" s="204" t="s">
        <v>571</v>
      </c>
    </row>
    <row r="4803" spans="1:4" ht="15" x14ac:dyDescent="0.2">
      <c r="A4803" s="234">
        <v>9782747097901</v>
      </c>
      <c r="B4803" s="200" t="s">
        <v>568</v>
      </c>
      <c r="C4803" s="203">
        <v>5892</v>
      </c>
      <c r="D4803" s="204" t="s">
        <v>571</v>
      </c>
    </row>
    <row r="4804" spans="1:4" ht="15" x14ac:dyDescent="0.2">
      <c r="A4804" s="234">
        <v>9782747097918</v>
      </c>
      <c r="B4804" s="200" t="s">
        <v>568</v>
      </c>
      <c r="C4804" s="203">
        <v>5472</v>
      </c>
      <c r="D4804" s="204" t="s">
        <v>571</v>
      </c>
    </row>
    <row r="4805" spans="1:4" ht="15" x14ac:dyDescent="0.2">
      <c r="A4805" s="234">
        <v>9782747097932</v>
      </c>
      <c r="B4805" s="200" t="s">
        <v>568</v>
      </c>
      <c r="C4805" s="203">
        <v>2411</v>
      </c>
      <c r="D4805" s="204" t="s">
        <v>571</v>
      </c>
    </row>
    <row r="4806" spans="1:4" ht="15" x14ac:dyDescent="0.2">
      <c r="A4806" s="234">
        <v>9782747097956</v>
      </c>
      <c r="B4806" s="200" t="s">
        <v>568</v>
      </c>
      <c r="C4806" s="203">
        <v>1512</v>
      </c>
      <c r="D4806" s="204" t="s">
        <v>571</v>
      </c>
    </row>
    <row r="4807" spans="1:4" ht="15" x14ac:dyDescent="0.2">
      <c r="A4807" s="234">
        <v>9782747097963</v>
      </c>
      <c r="B4807" s="200" t="s">
        <v>568</v>
      </c>
      <c r="C4807" s="203">
        <v>1180</v>
      </c>
      <c r="D4807" s="204" t="s">
        <v>571</v>
      </c>
    </row>
    <row r="4808" spans="1:4" ht="15" x14ac:dyDescent="0.2">
      <c r="A4808" s="234">
        <v>9782747097994</v>
      </c>
      <c r="B4808" s="200" t="s">
        <v>568</v>
      </c>
      <c r="C4808" s="203">
        <v>914</v>
      </c>
      <c r="D4808" s="204" t="s">
        <v>570</v>
      </c>
    </row>
    <row r="4809" spans="1:4" ht="15" x14ac:dyDescent="0.2">
      <c r="A4809" s="234">
        <v>9782747098007</v>
      </c>
      <c r="B4809" s="200" t="s">
        <v>568</v>
      </c>
      <c r="C4809" s="203">
        <v>0</v>
      </c>
      <c r="D4809" s="204" t="s">
        <v>2916</v>
      </c>
    </row>
    <row r="4810" spans="1:4" ht="15" x14ac:dyDescent="0.2">
      <c r="A4810" s="234">
        <v>9782747098014</v>
      </c>
      <c r="B4810" s="200" t="s">
        <v>568</v>
      </c>
      <c r="C4810" s="203">
        <v>153</v>
      </c>
      <c r="D4810" s="204" t="s">
        <v>570</v>
      </c>
    </row>
    <row r="4811" spans="1:4" ht="15" x14ac:dyDescent="0.2">
      <c r="A4811" s="234">
        <v>9782747098120</v>
      </c>
      <c r="B4811" s="200" t="s">
        <v>568</v>
      </c>
      <c r="C4811" s="203">
        <v>0</v>
      </c>
      <c r="D4811" s="204" t="s">
        <v>2916</v>
      </c>
    </row>
    <row r="4812" spans="1:4" ht="15" x14ac:dyDescent="0.2">
      <c r="A4812" s="234">
        <v>9782747098137</v>
      </c>
      <c r="B4812" s="200" t="s">
        <v>568</v>
      </c>
      <c r="C4812" s="203">
        <v>380</v>
      </c>
      <c r="D4812" s="204" t="s">
        <v>570</v>
      </c>
    </row>
    <row r="4813" spans="1:4" ht="15" x14ac:dyDescent="0.2">
      <c r="A4813" s="234">
        <v>9782747098144</v>
      </c>
      <c r="B4813" s="200" t="s">
        <v>568</v>
      </c>
      <c r="C4813" s="203">
        <v>414</v>
      </c>
      <c r="D4813" s="204" t="s">
        <v>570</v>
      </c>
    </row>
    <row r="4814" spans="1:4" ht="15" x14ac:dyDescent="0.2">
      <c r="A4814" s="234">
        <v>9782747098267</v>
      </c>
      <c r="B4814" s="200" t="s">
        <v>568</v>
      </c>
      <c r="C4814" s="203">
        <v>100</v>
      </c>
      <c r="D4814" s="204" t="s">
        <v>570</v>
      </c>
    </row>
    <row r="4815" spans="1:4" ht="15" x14ac:dyDescent="0.2">
      <c r="A4815" s="234">
        <v>9782747098274</v>
      </c>
      <c r="B4815" s="200" t="s">
        <v>568</v>
      </c>
      <c r="C4815" s="203">
        <v>1134</v>
      </c>
      <c r="D4815" s="204" t="s">
        <v>571</v>
      </c>
    </row>
    <row r="4816" spans="1:4" ht="15" x14ac:dyDescent="0.2">
      <c r="A4816" s="234">
        <v>9782747098281</v>
      </c>
      <c r="B4816" s="200" t="s">
        <v>568</v>
      </c>
      <c r="C4816" s="203">
        <v>1516</v>
      </c>
      <c r="D4816" s="204" t="s">
        <v>571</v>
      </c>
    </row>
    <row r="4817" spans="1:4" ht="15" x14ac:dyDescent="0.2">
      <c r="A4817" s="234">
        <v>9782747098304</v>
      </c>
      <c r="B4817" s="200" t="s">
        <v>568</v>
      </c>
      <c r="C4817" s="203">
        <v>4168</v>
      </c>
      <c r="D4817" s="204" t="s">
        <v>571</v>
      </c>
    </row>
    <row r="4818" spans="1:4" ht="15" x14ac:dyDescent="0.2">
      <c r="A4818" s="234">
        <v>9782747098311</v>
      </c>
      <c r="B4818" s="200" t="s">
        <v>568</v>
      </c>
      <c r="C4818" s="203">
        <v>1240</v>
      </c>
      <c r="D4818" s="204" t="s">
        <v>571</v>
      </c>
    </row>
    <row r="4819" spans="1:4" ht="15" x14ac:dyDescent="0.2">
      <c r="A4819" s="234">
        <v>9782747098021</v>
      </c>
      <c r="B4819" s="200" t="s">
        <v>568</v>
      </c>
      <c r="C4819" s="203">
        <v>0</v>
      </c>
      <c r="D4819" s="204" t="s">
        <v>2916</v>
      </c>
    </row>
    <row r="4820" spans="1:4" ht="15" x14ac:dyDescent="0.2">
      <c r="A4820" s="234">
        <v>9782747098090</v>
      </c>
      <c r="B4820" s="200" t="s">
        <v>568</v>
      </c>
      <c r="C4820" s="203">
        <v>0</v>
      </c>
      <c r="D4820" s="204" t="s">
        <v>2915</v>
      </c>
    </row>
    <row r="4821" spans="1:4" ht="15" x14ac:dyDescent="0.2">
      <c r="A4821" s="234">
        <v>9791036363672</v>
      </c>
      <c r="B4821" s="200" t="s">
        <v>568</v>
      </c>
      <c r="C4821" s="203">
        <v>0</v>
      </c>
      <c r="D4821" s="204" t="s">
        <v>2917</v>
      </c>
    </row>
    <row r="4822" spans="1:4" ht="15" x14ac:dyDescent="0.2">
      <c r="A4822" s="234">
        <v>9791036373411</v>
      </c>
      <c r="B4822" s="200" t="s">
        <v>568</v>
      </c>
      <c r="C4822" s="203">
        <v>0</v>
      </c>
      <c r="D4822" s="204" t="s">
        <v>2917</v>
      </c>
    </row>
    <row r="4823" spans="1:4" ht="15" x14ac:dyDescent="0.2">
      <c r="A4823" s="234">
        <v>9791027608096</v>
      </c>
      <c r="B4823" s="200" t="s">
        <v>568</v>
      </c>
      <c r="C4823" s="203">
        <v>0</v>
      </c>
      <c r="D4823" s="204" t="s">
        <v>2916</v>
      </c>
    </row>
    <row r="4824" spans="1:4" ht="15" x14ac:dyDescent="0.2">
      <c r="A4824" s="234">
        <v>9782227496835</v>
      </c>
      <c r="B4824" s="200" t="s">
        <v>568</v>
      </c>
      <c r="C4824" s="203">
        <v>21</v>
      </c>
      <c r="D4824" s="204" t="s">
        <v>569</v>
      </c>
    </row>
    <row r="4825" spans="1:4" ht="15" x14ac:dyDescent="0.2">
      <c r="A4825" s="234">
        <v>9791027608102</v>
      </c>
      <c r="B4825" s="200" t="s">
        <v>568</v>
      </c>
      <c r="C4825" s="203">
        <v>1391</v>
      </c>
      <c r="D4825" s="204" t="s">
        <v>571</v>
      </c>
    </row>
    <row r="4826" spans="1:4" ht="15" x14ac:dyDescent="0.2">
      <c r="A4826" s="234">
        <v>9791027608119</v>
      </c>
      <c r="B4826" s="200" t="s">
        <v>568</v>
      </c>
      <c r="C4826" s="203">
        <v>315</v>
      </c>
      <c r="D4826" s="204" t="s">
        <v>570</v>
      </c>
    </row>
    <row r="4827" spans="1:4" ht="15" x14ac:dyDescent="0.2">
      <c r="A4827" s="234">
        <v>9791027608126</v>
      </c>
      <c r="B4827" s="200" t="s">
        <v>568</v>
      </c>
      <c r="C4827" s="203">
        <v>0</v>
      </c>
      <c r="D4827" s="204" t="s">
        <v>2917</v>
      </c>
    </row>
    <row r="4828" spans="1:4" ht="15" x14ac:dyDescent="0.2">
      <c r="A4828" s="234">
        <v>9782408035051</v>
      </c>
      <c r="B4828" s="200" t="s">
        <v>568</v>
      </c>
      <c r="C4828" s="203">
        <v>1816</v>
      </c>
      <c r="D4828" s="204" t="s">
        <v>571</v>
      </c>
    </row>
    <row r="4829" spans="1:4" ht="15" x14ac:dyDescent="0.2">
      <c r="A4829" s="234">
        <v>9782408035075</v>
      </c>
      <c r="B4829" s="200" t="s">
        <v>568</v>
      </c>
      <c r="C4829" s="203">
        <v>0</v>
      </c>
      <c r="D4829" s="204" t="s">
        <v>2916</v>
      </c>
    </row>
    <row r="4830" spans="1:4" ht="15" x14ac:dyDescent="0.2">
      <c r="A4830" s="234">
        <v>9791036342202</v>
      </c>
      <c r="B4830" s="200" t="s">
        <v>568</v>
      </c>
      <c r="C4830" s="203">
        <v>715</v>
      </c>
      <c r="D4830" s="204" t="s">
        <v>570</v>
      </c>
    </row>
    <row r="4831" spans="1:4" ht="15" x14ac:dyDescent="0.2">
      <c r="A4831" s="234">
        <v>9782747096393</v>
      </c>
      <c r="B4831" s="200" t="s">
        <v>568</v>
      </c>
      <c r="C4831" s="203">
        <v>0</v>
      </c>
      <c r="D4831" s="204" t="s">
        <v>2916</v>
      </c>
    </row>
    <row r="4832" spans="1:4" ht="15" x14ac:dyDescent="0.2">
      <c r="A4832" s="234">
        <v>9782747096409</v>
      </c>
      <c r="B4832" s="200" t="s">
        <v>568</v>
      </c>
      <c r="C4832" s="203">
        <v>0</v>
      </c>
      <c r="D4832" s="204" t="s">
        <v>2916</v>
      </c>
    </row>
    <row r="4833" spans="1:4" ht="15" x14ac:dyDescent="0.2">
      <c r="A4833" s="234">
        <v>9791036342370</v>
      </c>
      <c r="B4833" s="200" t="s">
        <v>568</v>
      </c>
      <c r="C4833" s="203">
        <v>0</v>
      </c>
      <c r="D4833" s="204" t="s">
        <v>2917</v>
      </c>
    </row>
    <row r="4834" spans="1:4" ht="15" x14ac:dyDescent="0.2">
      <c r="A4834" s="234">
        <v>9791036342394</v>
      </c>
      <c r="B4834" s="200" t="s">
        <v>568</v>
      </c>
      <c r="C4834" s="203">
        <v>2887</v>
      </c>
      <c r="D4834" s="204" t="s">
        <v>571</v>
      </c>
    </row>
    <row r="4835" spans="1:4" ht="15" x14ac:dyDescent="0.2">
      <c r="A4835" s="234">
        <v>9791036342400</v>
      </c>
      <c r="B4835" s="200" t="s">
        <v>568</v>
      </c>
      <c r="C4835" s="203">
        <v>45609</v>
      </c>
      <c r="D4835" s="204" t="s">
        <v>573</v>
      </c>
    </row>
    <row r="4836" spans="1:4" ht="15" x14ac:dyDescent="0.2">
      <c r="A4836" s="234">
        <v>9791036342417</v>
      </c>
      <c r="B4836" s="200" t="s">
        <v>568</v>
      </c>
      <c r="C4836" s="203">
        <v>0</v>
      </c>
      <c r="D4836" s="204" t="s">
        <v>2917</v>
      </c>
    </row>
    <row r="4837" spans="1:4" ht="15" x14ac:dyDescent="0.2">
      <c r="A4837" s="234">
        <v>9782227493902</v>
      </c>
      <c r="B4837" s="200" t="s">
        <v>568</v>
      </c>
      <c r="C4837" s="203">
        <v>0</v>
      </c>
      <c r="D4837" s="204" t="s">
        <v>2917</v>
      </c>
    </row>
    <row r="4838" spans="1:4" ht="15" x14ac:dyDescent="0.2">
      <c r="A4838" s="234">
        <v>9782747097055</v>
      </c>
      <c r="B4838" s="200" t="s">
        <v>568</v>
      </c>
      <c r="C4838" s="203">
        <v>0</v>
      </c>
      <c r="D4838" s="204" t="s">
        <v>2916</v>
      </c>
    </row>
    <row r="4839" spans="1:4" ht="15" x14ac:dyDescent="0.2">
      <c r="A4839" s="234">
        <v>9791036314490</v>
      </c>
      <c r="B4839" s="200" t="s">
        <v>568</v>
      </c>
      <c r="C4839" s="203">
        <v>0</v>
      </c>
      <c r="D4839" s="204" t="s">
        <v>2917</v>
      </c>
    </row>
    <row r="4840" spans="1:4" ht="15" x14ac:dyDescent="0.2">
      <c r="A4840" s="234">
        <v>9791036314506</v>
      </c>
      <c r="B4840" s="200" t="s">
        <v>568</v>
      </c>
      <c r="C4840" s="203">
        <v>987</v>
      </c>
      <c r="D4840" s="204" t="s">
        <v>570</v>
      </c>
    </row>
    <row r="4841" spans="1:4" ht="15" x14ac:dyDescent="0.2">
      <c r="A4841" s="234">
        <v>9791036314513</v>
      </c>
      <c r="B4841" s="200" t="s">
        <v>568</v>
      </c>
      <c r="C4841" s="203">
        <v>0</v>
      </c>
      <c r="D4841" s="204" t="s">
        <v>2916</v>
      </c>
    </row>
    <row r="4842" spans="1:4" ht="15" x14ac:dyDescent="0.2">
      <c r="A4842" s="234">
        <v>9791036314520</v>
      </c>
      <c r="B4842" s="200" t="s">
        <v>568</v>
      </c>
      <c r="C4842" s="203">
        <v>0</v>
      </c>
      <c r="D4842" s="204" t="s">
        <v>2916</v>
      </c>
    </row>
    <row r="4843" spans="1:4" ht="15" x14ac:dyDescent="0.2">
      <c r="A4843" s="234">
        <v>9791027608171</v>
      </c>
      <c r="B4843" s="200" t="s">
        <v>568</v>
      </c>
      <c r="C4843" s="203">
        <v>1020</v>
      </c>
      <c r="D4843" s="204" t="s">
        <v>571</v>
      </c>
    </row>
    <row r="4844" spans="1:4" ht="15" x14ac:dyDescent="0.2">
      <c r="A4844" s="234">
        <v>9791027608188</v>
      </c>
      <c r="B4844" s="200" t="s">
        <v>568</v>
      </c>
      <c r="C4844" s="203">
        <v>259</v>
      </c>
      <c r="D4844" s="204" t="s">
        <v>570</v>
      </c>
    </row>
    <row r="4845" spans="1:4" ht="15" x14ac:dyDescent="0.2">
      <c r="A4845" s="234">
        <v>9791027608201</v>
      </c>
      <c r="B4845" s="200" t="s">
        <v>568</v>
      </c>
      <c r="C4845" s="203">
        <v>0</v>
      </c>
      <c r="D4845" s="204" t="s">
        <v>2916</v>
      </c>
    </row>
    <row r="4846" spans="1:4" ht="15" x14ac:dyDescent="0.2">
      <c r="A4846" s="234">
        <v>9791027608218</v>
      </c>
      <c r="B4846" s="200" t="s">
        <v>568</v>
      </c>
      <c r="C4846" s="203">
        <v>0</v>
      </c>
      <c r="D4846" s="204" t="s">
        <v>2916</v>
      </c>
    </row>
    <row r="4847" spans="1:4" ht="15" x14ac:dyDescent="0.2">
      <c r="A4847" s="234">
        <v>9782747098472</v>
      </c>
      <c r="B4847" s="200" t="s">
        <v>568</v>
      </c>
      <c r="C4847" s="203">
        <v>0</v>
      </c>
      <c r="D4847" s="204" t="s">
        <v>2916</v>
      </c>
    </row>
    <row r="4848" spans="1:4" ht="15" x14ac:dyDescent="0.2">
      <c r="A4848" s="234">
        <v>9782747098489</v>
      </c>
      <c r="B4848" s="200" t="s">
        <v>568</v>
      </c>
      <c r="C4848" s="203">
        <v>0</v>
      </c>
      <c r="D4848" s="204" t="s">
        <v>2916</v>
      </c>
    </row>
    <row r="4849" spans="1:4" ht="15" x14ac:dyDescent="0.2">
      <c r="A4849" s="234">
        <v>9782747098496</v>
      </c>
      <c r="B4849" s="200" t="s">
        <v>568</v>
      </c>
      <c r="C4849" s="203">
        <v>0</v>
      </c>
      <c r="D4849" s="204" t="s">
        <v>2916</v>
      </c>
    </row>
    <row r="4850" spans="1:4" ht="15" x14ac:dyDescent="0.2">
      <c r="A4850" s="234">
        <v>9782747098502</v>
      </c>
      <c r="B4850" s="200" t="s">
        <v>568</v>
      </c>
      <c r="C4850" s="203">
        <v>372</v>
      </c>
      <c r="D4850" s="204" t="s">
        <v>570</v>
      </c>
    </row>
    <row r="4851" spans="1:4" ht="15" x14ac:dyDescent="0.2">
      <c r="A4851" s="234">
        <v>9782747098519</v>
      </c>
      <c r="B4851" s="200" t="s">
        <v>568</v>
      </c>
      <c r="C4851" s="203">
        <v>339</v>
      </c>
      <c r="D4851" s="204" t="s">
        <v>570</v>
      </c>
    </row>
    <row r="4852" spans="1:4" ht="15" x14ac:dyDescent="0.2">
      <c r="A4852" s="234">
        <v>9782747098526</v>
      </c>
      <c r="B4852" s="200" t="s">
        <v>568</v>
      </c>
      <c r="C4852" s="203">
        <v>393</v>
      </c>
      <c r="D4852" s="204" t="s">
        <v>570</v>
      </c>
    </row>
    <row r="4853" spans="1:4" ht="15" x14ac:dyDescent="0.2">
      <c r="A4853" s="234">
        <v>9782747098533</v>
      </c>
      <c r="B4853" s="200" t="s">
        <v>568</v>
      </c>
      <c r="C4853" s="203">
        <v>0</v>
      </c>
      <c r="D4853" s="204" t="s">
        <v>2916</v>
      </c>
    </row>
    <row r="4854" spans="1:4" ht="15" x14ac:dyDescent="0.2">
      <c r="A4854" s="234">
        <v>9782747098540</v>
      </c>
      <c r="B4854" s="200" t="s">
        <v>568</v>
      </c>
      <c r="C4854" s="203">
        <v>0</v>
      </c>
      <c r="D4854" s="204" t="s">
        <v>2916</v>
      </c>
    </row>
    <row r="4855" spans="1:4" ht="15" x14ac:dyDescent="0.2">
      <c r="A4855" s="234">
        <v>9782747098557</v>
      </c>
      <c r="B4855" s="200" t="s">
        <v>568</v>
      </c>
      <c r="C4855" s="203">
        <v>0</v>
      </c>
      <c r="D4855" s="204" t="s">
        <v>2916</v>
      </c>
    </row>
    <row r="4856" spans="1:4" ht="15" x14ac:dyDescent="0.2">
      <c r="A4856" s="234">
        <v>9782747098571</v>
      </c>
      <c r="B4856" s="200" t="s">
        <v>568</v>
      </c>
      <c r="C4856" s="203">
        <v>222</v>
      </c>
      <c r="D4856" s="204" t="s">
        <v>570</v>
      </c>
    </row>
    <row r="4857" spans="1:4" ht="15" x14ac:dyDescent="0.2">
      <c r="A4857" s="234">
        <v>9791036314582</v>
      </c>
      <c r="B4857" s="200" t="s">
        <v>568</v>
      </c>
      <c r="C4857" s="203">
        <v>1380</v>
      </c>
      <c r="D4857" s="204" t="s">
        <v>571</v>
      </c>
    </row>
    <row r="4858" spans="1:4" ht="15" x14ac:dyDescent="0.2">
      <c r="A4858" s="234">
        <v>9791036314599</v>
      </c>
      <c r="B4858" s="200" t="s">
        <v>568</v>
      </c>
      <c r="C4858" s="203">
        <v>755</v>
      </c>
      <c r="D4858" s="204" t="s">
        <v>570</v>
      </c>
    </row>
    <row r="4859" spans="1:4" ht="15" x14ac:dyDescent="0.2">
      <c r="A4859" s="234">
        <v>9791036314612</v>
      </c>
      <c r="B4859" s="200" t="s">
        <v>568</v>
      </c>
      <c r="C4859" s="203">
        <v>7924</v>
      </c>
      <c r="D4859" s="204" t="s">
        <v>571</v>
      </c>
    </row>
    <row r="4860" spans="1:4" ht="15" x14ac:dyDescent="0.2">
      <c r="A4860" s="234">
        <v>9791036314629</v>
      </c>
      <c r="B4860" s="200" t="s">
        <v>568</v>
      </c>
      <c r="C4860" s="203">
        <v>0</v>
      </c>
      <c r="D4860" s="204" t="s">
        <v>2916</v>
      </c>
    </row>
    <row r="4861" spans="1:4" ht="15" x14ac:dyDescent="0.2">
      <c r="A4861" s="234">
        <v>9782747098588</v>
      </c>
      <c r="B4861" s="200" t="s">
        <v>568</v>
      </c>
      <c r="C4861" s="203">
        <v>0</v>
      </c>
      <c r="D4861" s="204" t="s">
        <v>2915</v>
      </c>
    </row>
    <row r="4862" spans="1:4" ht="15" x14ac:dyDescent="0.2">
      <c r="A4862" s="234">
        <v>9791036314636</v>
      </c>
      <c r="B4862" s="200" t="s">
        <v>568</v>
      </c>
      <c r="C4862" s="203">
        <v>3974</v>
      </c>
      <c r="D4862" s="204" t="s">
        <v>571</v>
      </c>
    </row>
    <row r="4863" spans="1:4" ht="15" x14ac:dyDescent="0.2">
      <c r="A4863" s="234">
        <v>9791036314643</v>
      </c>
      <c r="B4863" s="200" t="s">
        <v>568</v>
      </c>
      <c r="C4863" s="203">
        <v>1477</v>
      </c>
      <c r="D4863" s="204" t="s">
        <v>571</v>
      </c>
    </row>
    <row r="4864" spans="1:4" ht="15" x14ac:dyDescent="0.2">
      <c r="A4864" s="234">
        <v>9791036314650</v>
      </c>
      <c r="B4864" s="200" t="s">
        <v>568</v>
      </c>
      <c r="C4864" s="203">
        <v>4754</v>
      </c>
      <c r="D4864" s="204" t="s">
        <v>571</v>
      </c>
    </row>
    <row r="4865" spans="1:4" ht="15" x14ac:dyDescent="0.2">
      <c r="A4865" s="234">
        <v>9791036314667</v>
      </c>
      <c r="B4865" s="200" t="s">
        <v>568</v>
      </c>
      <c r="C4865" s="203">
        <v>1765</v>
      </c>
      <c r="D4865" s="204" t="s">
        <v>571</v>
      </c>
    </row>
    <row r="4866" spans="1:4" ht="15" x14ac:dyDescent="0.2">
      <c r="A4866" s="234">
        <v>9791036314674</v>
      </c>
      <c r="B4866" s="200" t="s">
        <v>568</v>
      </c>
      <c r="C4866" s="203">
        <v>10224</v>
      </c>
      <c r="D4866" s="204" t="s">
        <v>573</v>
      </c>
    </row>
    <row r="4867" spans="1:4" ht="15" x14ac:dyDescent="0.2">
      <c r="A4867" s="234">
        <v>9791036314681</v>
      </c>
      <c r="B4867" s="200" t="s">
        <v>568</v>
      </c>
      <c r="C4867" s="203">
        <v>1006</v>
      </c>
      <c r="D4867" s="204" t="s">
        <v>571</v>
      </c>
    </row>
    <row r="4868" spans="1:4" ht="15" x14ac:dyDescent="0.2">
      <c r="A4868" s="234">
        <v>9791036314698</v>
      </c>
      <c r="B4868" s="200" t="s">
        <v>568</v>
      </c>
      <c r="C4868" s="203">
        <v>3690</v>
      </c>
      <c r="D4868" s="204" t="s">
        <v>571</v>
      </c>
    </row>
    <row r="4869" spans="1:4" ht="15" x14ac:dyDescent="0.2">
      <c r="A4869" s="234">
        <v>9791036314704</v>
      </c>
      <c r="B4869" s="200" t="s">
        <v>568</v>
      </c>
      <c r="C4869" s="203">
        <v>1771</v>
      </c>
      <c r="D4869" s="204" t="s">
        <v>571</v>
      </c>
    </row>
    <row r="4870" spans="1:4" ht="15" x14ac:dyDescent="0.2">
      <c r="A4870" s="234">
        <v>9791036314711</v>
      </c>
      <c r="B4870" s="200" t="s">
        <v>568</v>
      </c>
      <c r="C4870" s="203">
        <v>1072</v>
      </c>
      <c r="D4870" s="204" t="s">
        <v>571</v>
      </c>
    </row>
    <row r="4871" spans="1:4" ht="15" x14ac:dyDescent="0.2">
      <c r="A4871" s="234">
        <v>9791036314728</v>
      </c>
      <c r="B4871" s="200" t="s">
        <v>568</v>
      </c>
      <c r="C4871" s="203">
        <v>2781</v>
      </c>
      <c r="D4871" s="204" t="s">
        <v>571</v>
      </c>
    </row>
    <row r="4872" spans="1:4" ht="15" x14ac:dyDescent="0.2">
      <c r="A4872" s="234">
        <v>9791036314735</v>
      </c>
      <c r="B4872" s="200" t="s">
        <v>568</v>
      </c>
      <c r="C4872" s="203">
        <v>0</v>
      </c>
      <c r="D4872" s="204" t="s">
        <v>2916</v>
      </c>
    </row>
    <row r="4873" spans="1:4" ht="15" x14ac:dyDescent="0.2">
      <c r="A4873" s="234">
        <v>9791036314759</v>
      </c>
      <c r="B4873" s="200" t="s">
        <v>568</v>
      </c>
      <c r="C4873" s="203">
        <v>0</v>
      </c>
      <c r="D4873" s="204" t="s">
        <v>2916</v>
      </c>
    </row>
    <row r="4874" spans="1:4" ht="15" x14ac:dyDescent="0.2">
      <c r="A4874" s="234">
        <v>9791027608195</v>
      </c>
      <c r="B4874" s="200" t="s">
        <v>568</v>
      </c>
      <c r="C4874" s="203">
        <v>0</v>
      </c>
      <c r="D4874" s="204" t="s">
        <v>2916</v>
      </c>
    </row>
    <row r="4875" spans="1:4" ht="15" x14ac:dyDescent="0.2">
      <c r="A4875" s="234">
        <v>9791027608225</v>
      </c>
      <c r="B4875" s="200" t="s">
        <v>568</v>
      </c>
      <c r="C4875" s="203">
        <v>0</v>
      </c>
      <c r="D4875" s="204" t="s">
        <v>2916</v>
      </c>
    </row>
    <row r="4876" spans="1:4" ht="15" x14ac:dyDescent="0.2">
      <c r="A4876" s="234">
        <v>9791027608232</v>
      </c>
      <c r="B4876" s="200" t="s">
        <v>568</v>
      </c>
      <c r="C4876" s="203">
        <v>1535</v>
      </c>
      <c r="D4876" s="204" t="s">
        <v>571</v>
      </c>
    </row>
    <row r="4877" spans="1:4" ht="15" x14ac:dyDescent="0.2">
      <c r="A4877" s="235">
        <v>9791027608249</v>
      </c>
      <c r="B4877" s="205" t="s">
        <v>568</v>
      </c>
      <c r="C4877" s="206">
        <v>1965</v>
      </c>
      <c r="D4877" s="207" t="s">
        <v>571</v>
      </c>
    </row>
    <row r="4878" spans="1:4" ht="15" x14ac:dyDescent="0.2">
      <c r="A4878" s="234">
        <v>9791027608256</v>
      </c>
      <c r="B4878" s="200" t="s">
        <v>568</v>
      </c>
      <c r="C4878" s="203">
        <v>1980</v>
      </c>
      <c r="D4878" s="204" t="s">
        <v>571</v>
      </c>
    </row>
    <row r="4879" spans="1:4" ht="15" x14ac:dyDescent="0.2">
      <c r="A4879" s="235">
        <v>9791027608263</v>
      </c>
      <c r="B4879" s="205" t="s">
        <v>568</v>
      </c>
      <c r="C4879" s="206">
        <v>0</v>
      </c>
      <c r="D4879" s="207" t="s">
        <v>2916</v>
      </c>
    </row>
    <row r="4880" spans="1:4" ht="15" x14ac:dyDescent="0.2">
      <c r="A4880" s="235">
        <v>9791027608270</v>
      </c>
      <c r="B4880" s="200" t="s">
        <v>568</v>
      </c>
      <c r="C4880" s="203">
        <v>1225</v>
      </c>
      <c r="D4880" s="204" t="s">
        <v>571</v>
      </c>
    </row>
    <row r="4881" spans="1:4" ht="15" x14ac:dyDescent="0.2">
      <c r="A4881" s="236">
        <v>9791027609642</v>
      </c>
      <c r="B4881" s="200" t="s">
        <v>568</v>
      </c>
      <c r="C4881" s="203">
        <v>0</v>
      </c>
      <c r="D4881" s="204" t="s">
        <v>2915</v>
      </c>
    </row>
    <row r="4882" spans="1:4" ht="15" x14ac:dyDescent="0.2">
      <c r="A4882" s="236">
        <v>9782747091107</v>
      </c>
      <c r="B4882" s="200" t="s">
        <v>568</v>
      </c>
      <c r="C4882" s="203">
        <v>435</v>
      </c>
      <c r="D4882" s="204" t="s">
        <v>570</v>
      </c>
    </row>
    <row r="4883" spans="1:4" ht="15" x14ac:dyDescent="0.2">
      <c r="A4883" s="235">
        <v>9782227502383</v>
      </c>
      <c r="B4883" s="200" t="s">
        <v>568</v>
      </c>
      <c r="C4883" s="203">
        <v>0</v>
      </c>
      <c r="D4883" s="204" t="s">
        <v>2917</v>
      </c>
    </row>
    <row r="4884" spans="1:4" ht="15" x14ac:dyDescent="0.2">
      <c r="A4884" s="236">
        <v>9791036373787</v>
      </c>
      <c r="B4884" s="200" t="s">
        <v>568</v>
      </c>
      <c r="C4884" s="203">
        <v>0</v>
      </c>
      <c r="D4884" s="204" t="s">
        <v>2917</v>
      </c>
    </row>
    <row r="4885" spans="1:4" ht="15" x14ac:dyDescent="0.2">
      <c r="A4885" s="236">
        <v>9791036314766</v>
      </c>
      <c r="B4885" s="200" t="s">
        <v>568</v>
      </c>
      <c r="C4885" s="203">
        <v>230</v>
      </c>
      <c r="D4885" s="204" t="s">
        <v>570</v>
      </c>
    </row>
    <row r="4886" spans="1:4" ht="15" x14ac:dyDescent="0.2">
      <c r="A4886" s="236">
        <v>9791027608287</v>
      </c>
      <c r="B4886" s="200" t="s">
        <v>568</v>
      </c>
      <c r="C4886" s="203">
        <v>1442</v>
      </c>
      <c r="D4886" s="204" t="s">
        <v>571</v>
      </c>
    </row>
    <row r="4887" spans="1:4" ht="15" x14ac:dyDescent="0.2">
      <c r="A4887" s="236">
        <v>9791036326219</v>
      </c>
      <c r="B4887" s="200" t="s">
        <v>568</v>
      </c>
      <c r="C4887" s="203">
        <v>1356</v>
      </c>
      <c r="D4887" s="204" t="s">
        <v>571</v>
      </c>
    </row>
    <row r="4888" spans="1:4" ht="15" x14ac:dyDescent="0.2">
      <c r="A4888" s="236">
        <v>9791036314773</v>
      </c>
      <c r="B4888" s="200" t="s">
        <v>568</v>
      </c>
      <c r="C4888" s="203">
        <v>0</v>
      </c>
      <c r="D4888" s="204" t="s">
        <v>2915</v>
      </c>
    </row>
    <row r="4889" spans="1:4" ht="15" x14ac:dyDescent="0.2">
      <c r="A4889" s="236">
        <v>9791027613076</v>
      </c>
      <c r="B4889" s="200" t="s">
        <v>568</v>
      </c>
      <c r="C4889" s="203">
        <v>0</v>
      </c>
      <c r="D4889" s="204" t="s">
        <v>2917</v>
      </c>
    </row>
    <row r="4890" spans="1:4" ht="15" x14ac:dyDescent="0.2">
      <c r="A4890" s="236">
        <v>9791027613090</v>
      </c>
      <c r="B4890" s="200" t="s">
        <v>568</v>
      </c>
      <c r="C4890" s="203">
        <v>0</v>
      </c>
      <c r="D4890" s="204" t="s">
        <v>2917</v>
      </c>
    </row>
    <row r="4891" spans="1:4" ht="15" x14ac:dyDescent="0.2">
      <c r="A4891" s="236">
        <v>9791036354731</v>
      </c>
      <c r="B4891" s="200" t="s">
        <v>568</v>
      </c>
      <c r="C4891" s="203">
        <v>2494</v>
      </c>
      <c r="D4891" s="204" t="s">
        <v>571</v>
      </c>
    </row>
    <row r="4892" spans="1:4" ht="15" x14ac:dyDescent="0.2">
      <c r="A4892" s="236">
        <v>9791036326233</v>
      </c>
      <c r="B4892" s="200" t="s">
        <v>568</v>
      </c>
      <c r="C4892" s="203">
        <v>2346</v>
      </c>
      <c r="D4892" s="204" t="s">
        <v>571</v>
      </c>
    </row>
    <row r="4893" spans="1:4" ht="15" x14ac:dyDescent="0.2">
      <c r="A4893" s="236">
        <v>9791036326240</v>
      </c>
      <c r="B4893" s="200" t="s">
        <v>568</v>
      </c>
      <c r="C4893" s="203">
        <v>2491</v>
      </c>
      <c r="D4893" s="204" t="s">
        <v>571</v>
      </c>
    </row>
    <row r="4894" spans="1:4" ht="15" x14ac:dyDescent="0.2">
      <c r="A4894" s="236">
        <v>9791036326257</v>
      </c>
      <c r="B4894" s="200" t="s">
        <v>568</v>
      </c>
      <c r="C4894" s="203">
        <v>745</v>
      </c>
      <c r="D4894" s="204" t="s">
        <v>570</v>
      </c>
    </row>
    <row r="4895" spans="1:4" ht="15" x14ac:dyDescent="0.2">
      <c r="A4895" s="236">
        <v>9791027609666</v>
      </c>
      <c r="B4895" s="200" t="s">
        <v>568</v>
      </c>
      <c r="C4895" s="203">
        <v>1528</v>
      </c>
      <c r="D4895" s="204" t="s">
        <v>571</v>
      </c>
    </row>
    <row r="4896" spans="1:4" ht="15" x14ac:dyDescent="0.2">
      <c r="A4896" s="236">
        <v>9791036326226</v>
      </c>
      <c r="B4896" s="200" t="s">
        <v>568</v>
      </c>
      <c r="C4896" s="203">
        <v>2183</v>
      </c>
      <c r="D4896" s="204" t="s">
        <v>571</v>
      </c>
    </row>
    <row r="4897" spans="1:4" ht="15" x14ac:dyDescent="0.2">
      <c r="A4897" s="236">
        <v>9791036326264</v>
      </c>
      <c r="B4897" s="200" t="s">
        <v>568</v>
      </c>
      <c r="C4897" s="203">
        <v>1621</v>
      </c>
      <c r="D4897" s="204" t="s">
        <v>571</v>
      </c>
    </row>
    <row r="4898" spans="1:4" ht="15" x14ac:dyDescent="0.2">
      <c r="A4898" s="236">
        <v>9791036313653</v>
      </c>
      <c r="B4898" s="200" t="s">
        <v>568</v>
      </c>
      <c r="C4898" s="203">
        <v>1317</v>
      </c>
      <c r="D4898" s="204" t="s">
        <v>571</v>
      </c>
    </row>
    <row r="4899" spans="1:4" ht="15" x14ac:dyDescent="0.2">
      <c r="A4899" s="236">
        <v>9791036326288</v>
      </c>
      <c r="B4899" s="200" t="s">
        <v>568</v>
      </c>
      <c r="C4899" s="203">
        <v>0</v>
      </c>
      <c r="D4899" s="204" t="s">
        <v>2917</v>
      </c>
    </row>
    <row r="4900" spans="1:4" ht="15" x14ac:dyDescent="0.2">
      <c r="A4900" s="236">
        <v>9791036373732</v>
      </c>
      <c r="B4900" s="200" t="s">
        <v>568</v>
      </c>
      <c r="C4900" s="203">
        <v>0</v>
      </c>
      <c r="D4900" s="204" t="s">
        <v>2917</v>
      </c>
    </row>
    <row r="4901" spans="1:4" ht="15" x14ac:dyDescent="0.2">
      <c r="A4901" s="236">
        <v>9791036326271</v>
      </c>
      <c r="B4901" s="200" t="s">
        <v>568</v>
      </c>
      <c r="C4901" s="203">
        <v>0</v>
      </c>
      <c r="D4901" s="204" t="s">
        <v>2915</v>
      </c>
    </row>
    <row r="4902" spans="1:4" ht="15" x14ac:dyDescent="0.2">
      <c r="A4902" s="236">
        <v>9782747096362</v>
      </c>
      <c r="B4902" s="200" t="s">
        <v>568</v>
      </c>
      <c r="C4902" s="203">
        <v>113</v>
      </c>
      <c r="D4902" s="204" t="s">
        <v>570</v>
      </c>
    </row>
    <row r="4903" spans="1:4" ht="15" x14ac:dyDescent="0.2">
      <c r="A4903" s="236">
        <v>9782747068581</v>
      </c>
      <c r="B4903" s="200" t="s">
        <v>568</v>
      </c>
      <c r="C4903" s="203">
        <v>0</v>
      </c>
      <c r="D4903" s="204" t="s">
        <v>2916</v>
      </c>
    </row>
    <row r="4904" spans="1:4" ht="15" x14ac:dyDescent="0.2">
      <c r="A4904" s="236">
        <v>9782747068642</v>
      </c>
      <c r="B4904" s="200" t="s">
        <v>568</v>
      </c>
      <c r="C4904" s="203">
        <v>0</v>
      </c>
      <c r="D4904" s="204" t="s">
        <v>2916</v>
      </c>
    </row>
    <row r="4905" spans="1:4" ht="15" x14ac:dyDescent="0.2">
      <c r="A4905" s="236">
        <v>9782747068635</v>
      </c>
      <c r="B4905" s="200" t="s">
        <v>568</v>
      </c>
      <c r="C4905" s="203">
        <v>1997</v>
      </c>
      <c r="D4905" s="204" t="s">
        <v>571</v>
      </c>
    </row>
    <row r="4906" spans="1:4" ht="15" x14ac:dyDescent="0.2">
      <c r="A4906" s="236">
        <v>9782747068628</v>
      </c>
      <c r="B4906" s="200" t="s">
        <v>568</v>
      </c>
      <c r="C4906" s="203">
        <v>230</v>
      </c>
      <c r="D4906" s="204" t="s">
        <v>570</v>
      </c>
    </row>
    <row r="4907" spans="1:4" ht="15" x14ac:dyDescent="0.2">
      <c r="A4907" s="236">
        <v>9782747068598</v>
      </c>
      <c r="B4907" s="200" t="s">
        <v>568</v>
      </c>
      <c r="C4907" s="203">
        <v>0</v>
      </c>
      <c r="D4907" s="204" t="s">
        <v>2916</v>
      </c>
    </row>
    <row r="4908" spans="1:4" ht="15" x14ac:dyDescent="0.2">
      <c r="A4908" s="236">
        <v>9782747051224</v>
      </c>
      <c r="B4908" s="200" t="s">
        <v>568</v>
      </c>
      <c r="C4908" s="203">
        <v>0</v>
      </c>
      <c r="D4908" s="204" t="s">
        <v>2915</v>
      </c>
    </row>
    <row r="4909" spans="1:4" ht="15" x14ac:dyDescent="0.2">
      <c r="A4909" s="236">
        <v>9782747070911</v>
      </c>
      <c r="B4909" s="200" t="s">
        <v>568</v>
      </c>
      <c r="C4909" s="203">
        <v>0</v>
      </c>
      <c r="D4909" s="204" t="s">
        <v>2915</v>
      </c>
    </row>
    <row r="4910" spans="1:4" ht="15" x14ac:dyDescent="0.2">
      <c r="A4910" s="236">
        <v>9782747098663</v>
      </c>
      <c r="B4910" s="200" t="s">
        <v>568</v>
      </c>
      <c r="C4910" s="203">
        <v>915</v>
      </c>
      <c r="D4910" s="204" t="s">
        <v>570</v>
      </c>
    </row>
    <row r="4911" spans="1:4" ht="15" x14ac:dyDescent="0.2">
      <c r="A4911" s="236">
        <v>9782747097031</v>
      </c>
      <c r="B4911" s="200" t="s">
        <v>568</v>
      </c>
      <c r="C4911" s="203">
        <v>612</v>
      </c>
      <c r="D4911" s="204" t="s">
        <v>570</v>
      </c>
    </row>
    <row r="4912" spans="1:4" ht="15" x14ac:dyDescent="0.2">
      <c r="A4912" s="236">
        <v>9782747097048</v>
      </c>
      <c r="B4912" s="200" t="s">
        <v>568</v>
      </c>
      <c r="C4912" s="203">
        <v>877</v>
      </c>
      <c r="D4912" s="204" t="s">
        <v>570</v>
      </c>
    </row>
    <row r="4913" spans="1:4" ht="15" x14ac:dyDescent="0.2">
      <c r="A4913" s="236">
        <v>9782747098632</v>
      </c>
      <c r="B4913" s="200" t="s">
        <v>568</v>
      </c>
      <c r="C4913" s="203">
        <v>639</v>
      </c>
      <c r="D4913" s="204" t="s">
        <v>570</v>
      </c>
    </row>
    <row r="4914" spans="1:4" ht="15" x14ac:dyDescent="0.2">
      <c r="A4914" s="236">
        <v>9782747098649</v>
      </c>
      <c r="B4914" s="200" t="s">
        <v>568</v>
      </c>
      <c r="C4914" s="203">
        <v>100</v>
      </c>
      <c r="D4914" s="204" t="s">
        <v>570</v>
      </c>
    </row>
    <row r="4915" spans="1:4" ht="15" x14ac:dyDescent="0.2">
      <c r="A4915" s="236">
        <v>9782227493995</v>
      </c>
      <c r="B4915" s="200" t="s">
        <v>568</v>
      </c>
      <c r="C4915" s="203">
        <v>91</v>
      </c>
      <c r="D4915" s="204" t="s">
        <v>569</v>
      </c>
    </row>
    <row r="4916" spans="1:4" ht="15" x14ac:dyDescent="0.2">
      <c r="A4916" s="236">
        <v>9782227496859</v>
      </c>
      <c r="B4916" s="200" t="s">
        <v>568</v>
      </c>
      <c r="C4916" s="203">
        <v>0</v>
      </c>
      <c r="D4916" s="204" t="s">
        <v>2916</v>
      </c>
    </row>
    <row r="4917" spans="1:4" ht="15" x14ac:dyDescent="0.2">
      <c r="A4917" s="236">
        <v>9791027608294</v>
      </c>
      <c r="B4917" s="200" t="s">
        <v>568</v>
      </c>
      <c r="C4917" s="203">
        <v>1987</v>
      </c>
      <c r="D4917" s="204" t="s">
        <v>571</v>
      </c>
    </row>
    <row r="4918" spans="1:4" ht="15" x14ac:dyDescent="0.2">
      <c r="A4918" s="236">
        <v>9791027608300</v>
      </c>
      <c r="B4918" s="200" t="s">
        <v>568</v>
      </c>
      <c r="C4918" s="203">
        <v>220</v>
      </c>
      <c r="D4918" s="204" t="s">
        <v>570</v>
      </c>
    </row>
    <row r="4919" spans="1:4" ht="15" x14ac:dyDescent="0.2">
      <c r="A4919" s="236">
        <v>9782227502406</v>
      </c>
      <c r="B4919" s="200" t="s">
        <v>568</v>
      </c>
      <c r="C4919" s="203">
        <v>0</v>
      </c>
      <c r="D4919" s="204" t="s">
        <v>2917</v>
      </c>
    </row>
    <row r="4920" spans="1:4" ht="15" x14ac:dyDescent="0.2">
      <c r="A4920" s="236">
        <v>9782227502413</v>
      </c>
      <c r="B4920" s="200" t="s">
        <v>568</v>
      </c>
      <c r="C4920" s="203">
        <v>0</v>
      </c>
      <c r="D4920" s="204" t="s">
        <v>2917</v>
      </c>
    </row>
    <row r="4921" spans="1:4" ht="15" x14ac:dyDescent="0.2">
      <c r="A4921" s="236">
        <v>9782227502420</v>
      </c>
      <c r="B4921" s="200" t="s">
        <v>568</v>
      </c>
      <c r="C4921" s="203">
        <v>0</v>
      </c>
      <c r="D4921" s="204" t="s">
        <v>2917</v>
      </c>
    </row>
    <row r="4922" spans="1:4" ht="15" x14ac:dyDescent="0.2">
      <c r="A4922" s="236">
        <v>9782227502437</v>
      </c>
      <c r="B4922" s="200" t="s">
        <v>568</v>
      </c>
      <c r="C4922" s="203">
        <v>0</v>
      </c>
      <c r="D4922" s="204" t="s">
        <v>2917</v>
      </c>
    </row>
    <row r="4923" spans="1:4" ht="15" x14ac:dyDescent="0.2">
      <c r="A4923" s="236">
        <v>9782227502444</v>
      </c>
      <c r="B4923" s="200" t="s">
        <v>568</v>
      </c>
      <c r="C4923" s="203">
        <v>0</v>
      </c>
      <c r="D4923" s="204" t="s">
        <v>2917</v>
      </c>
    </row>
    <row r="4924" spans="1:4" ht="15" x14ac:dyDescent="0.2">
      <c r="A4924" s="236">
        <v>9782227502451</v>
      </c>
      <c r="B4924" s="200" t="s">
        <v>568</v>
      </c>
      <c r="C4924" s="203">
        <v>0</v>
      </c>
      <c r="D4924" s="204" t="s">
        <v>2917</v>
      </c>
    </row>
    <row r="4925" spans="1:4" ht="15" x14ac:dyDescent="0.2">
      <c r="A4925" s="236">
        <v>9782227502468</v>
      </c>
      <c r="B4925" s="200" t="s">
        <v>568</v>
      </c>
      <c r="C4925" s="203">
        <v>0</v>
      </c>
      <c r="D4925" s="204" t="s">
        <v>2917</v>
      </c>
    </row>
    <row r="4926" spans="1:4" ht="15" x14ac:dyDescent="0.2">
      <c r="A4926" s="236">
        <v>9782227502475</v>
      </c>
      <c r="B4926" s="200" t="s">
        <v>568</v>
      </c>
      <c r="C4926" s="203">
        <v>0</v>
      </c>
      <c r="D4926" s="204" t="s">
        <v>2917</v>
      </c>
    </row>
    <row r="4927" spans="1:4" ht="15" x14ac:dyDescent="0.2">
      <c r="A4927" s="236">
        <v>9782227502482</v>
      </c>
      <c r="B4927" s="200" t="s">
        <v>568</v>
      </c>
      <c r="C4927" s="203">
        <v>0</v>
      </c>
      <c r="D4927" s="204" t="s">
        <v>2917</v>
      </c>
    </row>
    <row r="4928" spans="1:4" ht="15" x14ac:dyDescent="0.2">
      <c r="A4928" s="236">
        <v>9782227502499</v>
      </c>
      <c r="B4928" s="200" t="s">
        <v>568</v>
      </c>
      <c r="C4928" s="203">
        <v>0</v>
      </c>
      <c r="D4928" s="204" t="s">
        <v>2917</v>
      </c>
    </row>
    <row r="4929" spans="1:4" ht="15" x14ac:dyDescent="0.2">
      <c r="A4929" s="236">
        <v>9782227502505</v>
      </c>
      <c r="B4929" s="200" t="s">
        <v>568</v>
      </c>
      <c r="C4929" s="203">
        <v>0</v>
      </c>
      <c r="D4929" s="204" t="s">
        <v>2917</v>
      </c>
    </row>
    <row r="4930" spans="1:4" ht="15" x14ac:dyDescent="0.2">
      <c r="A4930" s="236">
        <v>9782227502512</v>
      </c>
      <c r="B4930" s="200" t="s">
        <v>568</v>
      </c>
      <c r="C4930" s="203">
        <v>0</v>
      </c>
      <c r="D4930" s="204" t="s">
        <v>2917</v>
      </c>
    </row>
    <row r="4931" spans="1:4" ht="15" x14ac:dyDescent="0.2">
      <c r="A4931" s="236">
        <v>9782227502529</v>
      </c>
      <c r="B4931" s="200" t="s">
        <v>568</v>
      </c>
      <c r="C4931" s="203">
        <v>0</v>
      </c>
      <c r="D4931" s="204" t="s">
        <v>2917</v>
      </c>
    </row>
    <row r="4932" spans="1:4" ht="15" x14ac:dyDescent="0.2">
      <c r="A4932" s="236">
        <v>9791027613083</v>
      </c>
      <c r="B4932" s="200" t="s">
        <v>568</v>
      </c>
      <c r="C4932" s="203">
        <v>0</v>
      </c>
      <c r="D4932" s="204" t="s">
        <v>2917</v>
      </c>
    </row>
    <row r="4933" spans="1:4" ht="15" x14ac:dyDescent="0.2">
      <c r="A4933" s="236">
        <v>9791036354854</v>
      </c>
      <c r="B4933" s="200" t="s">
        <v>568</v>
      </c>
      <c r="C4933" s="203">
        <v>366</v>
      </c>
      <c r="D4933" s="204" t="s">
        <v>570</v>
      </c>
    </row>
    <row r="4934" spans="1:4" ht="15" x14ac:dyDescent="0.2">
      <c r="A4934" s="236">
        <v>9791036354861</v>
      </c>
      <c r="B4934" s="200" t="s">
        <v>568</v>
      </c>
      <c r="C4934" s="203">
        <v>1761</v>
      </c>
      <c r="D4934" s="204" t="s">
        <v>571</v>
      </c>
    </row>
    <row r="4935" spans="1:4" ht="15" x14ac:dyDescent="0.2">
      <c r="A4935" s="236">
        <v>9791036354878</v>
      </c>
      <c r="B4935" s="200" t="s">
        <v>568</v>
      </c>
      <c r="C4935" s="203">
        <v>664</v>
      </c>
      <c r="D4935" s="204" t="s">
        <v>570</v>
      </c>
    </row>
    <row r="4936" spans="1:4" ht="15" x14ac:dyDescent="0.2">
      <c r="A4936" s="236">
        <v>9791036354885</v>
      </c>
      <c r="B4936" s="200" t="s">
        <v>568</v>
      </c>
      <c r="C4936" s="203">
        <v>2403</v>
      </c>
      <c r="D4936" s="204" t="s">
        <v>571</v>
      </c>
    </row>
    <row r="4937" spans="1:4" ht="15" x14ac:dyDescent="0.2">
      <c r="A4937" s="236">
        <v>9791036354908</v>
      </c>
      <c r="B4937" s="200" t="s">
        <v>568</v>
      </c>
      <c r="C4937" s="203">
        <v>5175</v>
      </c>
      <c r="D4937" s="204" t="s">
        <v>571</v>
      </c>
    </row>
    <row r="4938" spans="1:4" ht="15" x14ac:dyDescent="0.2">
      <c r="A4938" s="236">
        <v>9791036354915</v>
      </c>
      <c r="B4938" s="200" t="s">
        <v>568</v>
      </c>
      <c r="C4938" s="203">
        <v>984</v>
      </c>
      <c r="D4938" s="204" t="s">
        <v>570</v>
      </c>
    </row>
    <row r="4939" spans="1:4" ht="15" x14ac:dyDescent="0.2">
      <c r="A4939" s="236">
        <v>9791036354922</v>
      </c>
      <c r="B4939" s="200" t="s">
        <v>568</v>
      </c>
      <c r="C4939" s="203">
        <v>1294</v>
      </c>
      <c r="D4939" s="204" t="s">
        <v>571</v>
      </c>
    </row>
    <row r="4940" spans="1:4" ht="15" x14ac:dyDescent="0.2">
      <c r="A4940" s="236">
        <v>9791036354939</v>
      </c>
      <c r="B4940" s="200" t="s">
        <v>568</v>
      </c>
      <c r="C4940" s="203">
        <v>0</v>
      </c>
      <c r="D4940" s="204" t="s">
        <v>2917</v>
      </c>
    </row>
    <row r="4941" spans="1:4" ht="15" x14ac:dyDescent="0.2">
      <c r="A4941" s="236">
        <v>9791036354946</v>
      </c>
      <c r="B4941" s="200" t="s">
        <v>568</v>
      </c>
      <c r="C4941" s="203">
        <v>4008</v>
      </c>
      <c r="D4941" s="204" t="s">
        <v>571</v>
      </c>
    </row>
    <row r="4942" spans="1:4" ht="15" x14ac:dyDescent="0.2">
      <c r="A4942" s="236">
        <v>9782227501126</v>
      </c>
      <c r="B4942" s="200" t="s">
        <v>568</v>
      </c>
      <c r="C4942" s="203">
        <v>788</v>
      </c>
      <c r="D4942" s="204" t="s">
        <v>570</v>
      </c>
    </row>
    <row r="4943" spans="1:4" ht="15" x14ac:dyDescent="0.2">
      <c r="A4943" s="236">
        <v>9782227501133</v>
      </c>
      <c r="B4943" s="200" t="s">
        <v>568</v>
      </c>
      <c r="C4943" s="203">
        <v>1378</v>
      </c>
      <c r="D4943" s="204" t="s">
        <v>571</v>
      </c>
    </row>
    <row r="4944" spans="1:4" ht="15" x14ac:dyDescent="0.2">
      <c r="A4944" s="236">
        <v>9791036314810</v>
      </c>
      <c r="B4944" s="200" t="s">
        <v>568</v>
      </c>
      <c r="C4944" s="203">
        <v>23</v>
      </c>
      <c r="D4944" s="204" t="s">
        <v>569</v>
      </c>
    </row>
    <row r="4945" spans="1:4" ht="15" x14ac:dyDescent="0.2">
      <c r="A4945" s="236">
        <v>9791036314827</v>
      </c>
      <c r="B4945" s="200" t="s">
        <v>568</v>
      </c>
      <c r="C4945" s="203">
        <v>76</v>
      </c>
      <c r="D4945" s="204" t="s">
        <v>569</v>
      </c>
    </row>
    <row r="4946" spans="1:4" ht="15" x14ac:dyDescent="0.2">
      <c r="A4946" s="236">
        <v>9791036314834</v>
      </c>
      <c r="B4946" s="200" t="s">
        <v>568</v>
      </c>
      <c r="C4946" s="203">
        <v>427</v>
      </c>
      <c r="D4946" s="204" t="s">
        <v>570</v>
      </c>
    </row>
    <row r="4947" spans="1:4" ht="15" x14ac:dyDescent="0.2">
      <c r="A4947" s="236">
        <v>9791036314841</v>
      </c>
      <c r="B4947" s="200" t="s">
        <v>568</v>
      </c>
      <c r="C4947" s="203">
        <v>920</v>
      </c>
      <c r="D4947" s="204" t="s">
        <v>570</v>
      </c>
    </row>
    <row r="4948" spans="1:4" ht="15" x14ac:dyDescent="0.2">
      <c r="A4948" s="236">
        <v>9791036314865</v>
      </c>
      <c r="B4948" s="200" t="s">
        <v>568</v>
      </c>
      <c r="C4948" s="203">
        <v>0</v>
      </c>
      <c r="D4948" s="204" t="s">
        <v>2916</v>
      </c>
    </row>
    <row r="4949" spans="1:4" ht="15" x14ac:dyDescent="0.2">
      <c r="A4949" s="236">
        <v>9791036314872</v>
      </c>
      <c r="B4949" s="200" t="s">
        <v>568</v>
      </c>
      <c r="C4949" s="203">
        <v>4253</v>
      </c>
      <c r="D4949" s="204" t="s">
        <v>571</v>
      </c>
    </row>
    <row r="4950" spans="1:4" ht="15" x14ac:dyDescent="0.2">
      <c r="A4950" s="236">
        <v>9791036314889</v>
      </c>
      <c r="B4950" s="200" t="s">
        <v>568</v>
      </c>
      <c r="C4950" s="203">
        <v>3344</v>
      </c>
      <c r="D4950" s="204" t="s">
        <v>571</v>
      </c>
    </row>
    <row r="4951" spans="1:4" ht="15" x14ac:dyDescent="0.2">
      <c r="A4951" s="236">
        <v>9791036314896</v>
      </c>
      <c r="B4951" s="200" t="s">
        <v>568</v>
      </c>
      <c r="C4951" s="203">
        <v>6175</v>
      </c>
      <c r="D4951" s="204" t="s">
        <v>571</v>
      </c>
    </row>
    <row r="4952" spans="1:4" ht="15" x14ac:dyDescent="0.2">
      <c r="A4952" s="236">
        <v>9791036314919</v>
      </c>
      <c r="B4952" s="200" t="s">
        <v>568</v>
      </c>
      <c r="C4952" s="203">
        <v>6152</v>
      </c>
      <c r="D4952" s="204" t="s">
        <v>571</v>
      </c>
    </row>
    <row r="4953" spans="1:4" ht="15" x14ac:dyDescent="0.2">
      <c r="A4953" s="236">
        <v>9791036314926</v>
      </c>
      <c r="B4953" s="200" t="s">
        <v>568</v>
      </c>
      <c r="C4953" s="203">
        <v>3171</v>
      </c>
      <c r="D4953" s="204" t="s">
        <v>571</v>
      </c>
    </row>
    <row r="4954" spans="1:4" ht="15" x14ac:dyDescent="0.2">
      <c r="A4954" s="236">
        <v>9791036314933</v>
      </c>
      <c r="B4954" s="200" t="s">
        <v>568</v>
      </c>
      <c r="C4954" s="203">
        <v>1254</v>
      </c>
      <c r="D4954" s="204" t="s">
        <v>571</v>
      </c>
    </row>
    <row r="4955" spans="1:4" ht="15" x14ac:dyDescent="0.2">
      <c r="A4955" s="236">
        <v>9782408044053</v>
      </c>
      <c r="B4955" s="200" t="s">
        <v>568</v>
      </c>
      <c r="C4955" s="203">
        <v>151</v>
      </c>
      <c r="D4955" s="204" t="s">
        <v>570</v>
      </c>
    </row>
    <row r="4956" spans="1:4" ht="15" x14ac:dyDescent="0.2">
      <c r="A4956" s="236">
        <v>9782408044077</v>
      </c>
      <c r="B4956" s="200" t="s">
        <v>568</v>
      </c>
      <c r="C4956" s="203">
        <v>1206</v>
      </c>
      <c r="D4956" s="204" t="s">
        <v>571</v>
      </c>
    </row>
    <row r="4957" spans="1:4" ht="15" x14ac:dyDescent="0.2">
      <c r="A4957" s="236">
        <v>9782747097000</v>
      </c>
      <c r="B4957" s="200" t="s">
        <v>568</v>
      </c>
      <c r="C4957" s="203">
        <v>6</v>
      </c>
      <c r="D4957" s="204" t="s">
        <v>572</v>
      </c>
    </row>
    <row r="4958" spans="1:4" ht="15" x14ac:dyDescent="0.2">
      <c r="A4958" s="236">
        <v>9782747097017</v>
      </c>
      <c r="B4958" s="200" t="s">
        <v>568</v>
      </c>
      <c r="C4958" s="203">
        <v>0</v>
      </c>
      <c r="D4958" s="204" t="s">
        <v>2915</v>
      </c>
    </row>
    <row r="4959" spans="1:4" ht="15" x14ac:dyDescent="0.2">
      <c r="A4959" s="236">
        <v>9782747053006</v>
      </c>
      <c r="B4959" s="200" t="s">
        <v>568</v>
      </c>
      <c r="C4959" s="203">
        <v>854</v>
      </c>
      <c r="D4959" s="204" t="s">
        <v>570</v>
      </c>
    </row>
    <row r="4960" spans="1:4" ht="15" x14ac:dyDescent="0.2">
      <c r="A4960" s="236">
        <v>9791027610600</v>
      </c>
      <c r="B4960" s="200" t="s">
        <v>568</v>
      </c>
      <c r="C4960" s="203">
        <v>622</v>
      </c>
      <c r="D4960" s="204" t="s">
        <v>570</v>
      </c>
    </row>
    <row r="4961" spans="1:4" ht="15" x14ac:dyDescent="0.2">
      <c r="A4961" s="236">
        <v>9791027610617</v>
      </c>
      <c r="B4961" s="200" t="s">
        <v>568</v>
      </c>
      <c r="C4961" s="203">
        <v>933</v>
      </c>
      <c r="D4961" s="204" t="s">
        <v>570</v>
      </c>
    </row>
    <row r="4962" spans="1:4" ht="15" x14ac:dyDescent="0.2">
      <c r="A4962" s="236">
        <v>9791027610624</v>
      </c>
      <c r="B4962" s="200" t="s">
        <v>568</v>
      </c>
      <c r="C4962" s="203">
        <v>240</v>
      </c>
      <c r="D4962" s="204" t="s">
        <v>570</v>
      </c>
    </row>
    <row r="4963" spans="1:4" ht="15" x14ac:dyDescent="0.2">
      <c r="A4963" s="236">
        <v>9791036342479</v>
      </c>
      <c r="B4963" s="200" t="s">
        <v>568</v>
      </c>
      <c r="C4963" s="203">
        <v>0</v>
      </c>
      <c r="D4963" s="204" t="s">
        <v>2917</v>
      </c>
    </row>
    <row r="4964" spans="1:4" ht="15" x14ac:dyDescent="0.2">
      <c r="A4964" s="236">
        <v>9791036342509</v>
      </c>
      <c r="B4964" s="200" t="s">
        <v>568</v>
      </c>
      <c r="C4964" s="203">
        <v>35079</v>
      </c>
      <c r="D4964" s="204" t="s">
        <v>573</v>
      </c>
    </row>
    <row r="4965" spans="1:4" ht="15" x14ac:dyDescent="0.2">
      <c r="A4965" s="236">
        <v>9791036342424</v>
      </c>
      <c r="B4965" s="200" t="s">
        <v>568</v>
      </c>
      <c r="C4965" s="203">
        <v>0</v>
      </c>
      <c r="D4965" s="204" t="s">
        <v>2917</v>
      </c>
    </row>
    <row r="4966" spans="1:4" ht="15" x14ac:dyDescent="0.2">
      <c r="A4966" s="236">
        <v>9791036342431</v>
      </c>
      <c r="B4966" s="200" t="s">
        <v>568</v>
      </c>
      <c r="C4966" s="203">
        <v>0</v>
      </c>
      <c r="D4966" s="204" t="s">
        <v>2915</v>
      </c>
    </row>
    <row r="4967" spans="1:4" ht="15" x14ac:dyDescent="0.2">
      <c r="A4967" s="236">
        <v>9791036342448</v>
      </c>
      <c r="B4967" s="200" t="s">
        <v>568</v>
      </c>
      <c r="C4967" s="203">
        <v>0</v>
      </c>
      <c r="D4967" s="204" t="s">
        <v>2917</v>
      </c>
    </row>
    <row r="4968" spans="1:4" ht="15" x14ac:dyDescent="0.2">
      <c r="A4968" s="236">
        <v>9791036342455</v>
      </c>
      <c r="B4968" s="200" t="s">
        <v>568</v>
      </c>
      <c r="C4968" s="203">
        <v>1927</v>
      </c>
      <c r="D4968" s="204" t="s">
        <v>571</v>
      </c>
    </row>
    <row r="4969" spans="1:4" ht="15" x14ac:dyDescent="0.2">
      <c r="A4969" s="236">
        <v>9791036342462</v>
      </c>
      <c r="B4969" s="200" t="s">
        <v>568</v>
      </c>
      <c r="C4969" s="203">
        <v>0</v>
      </c>
      <c r="D4969" s="204" t="s">
        <v>2917</v>
      </c>
    </row>
    <row r="4970" spans="1:4" ht="15" x14ac:dyDescent="0.2">
      <c r="A4970" s="236">
        <v>9791036342486</v>
      </c>
      <c r="B4970" s="200" t="s">
        <v>568</v>
      </c>
      <c r="C4970" s="203">
        <v>0</v>
      </c>
      <c r="D4970" s="204" t="s">
        <v>2917</v>
      </c>
    </row>
    <row r="4971" spans="1:4" ht="15" x14ac:dyDescent="0.2">
      <c r="A4971" s="236">
        <v>9791036342493</v>
      </c>
      <c r="B4971" s="200" t="s">
        <v>568</v>
      </c>
      <c r="C4971" s="203">
        <v>0</v>
      </c>
      <c r="D4971" s="204" t="s">
        <v>2917</v>
      </c>
    </row>
    <row r="4972" spans="1:4" ht="15" x14ac:dyDescent="0.2">
      <c r="A4972" s="236">
        <v>9782747053013</v>
      </c>
      <c r="B4972" s="200" t="s">
        <v>568</v>
      </c>
      <c r="C4972" s="203">
        <v>79</v>
      </c>
      <c r="D4972" s="204" t="s">
        <v>569</v>
      </c>
    </row>
    <row r="4973" spans="1:4" ht="15" x14ac:dyDescent="0.2">
      <c r="A4973" s="236">
        <v>9791027613120</v>
      </c>
      <c r="B4973" s="200" t="s">
        <v>568</v>
      </c>
      <c r="C4973" s="203">
        <v>0</v>
      </c>
      <c r="D4973" s="204" t="s">
        <v>2917</v>
      </c>
    </row>
    <row r="4974" spans="1:4" ht="15" x14ac:dyDescent="0.2">
      <c r="A4974" s="236">
        <v>9791036374258</v>
      </c>
      <c r="B4974" s="200" t="s">
        <v>568</v>
      </c>
      <c r="C4974" s="203">
        <v>0</v>
      </c>
      <c r="D4974" s="204" t="s">
        <v>2917</v>
      </c>
    </row>
    <row r="4975" spans="1:4" ht="15" x14ac:dyDescent="0.2">
      <c r="A4975" s="236">
        <v>9791036374265</v>
      </c>
      <c r="B4975" s="200" t="s">
        <v>568</v>
      </c>
      <c r="C4975" s="203">
        <v>0</v>
      </c>
      <c r="D4975" s="204" t="s">
        <v>2917</v>
      </c>
    </row>
    <row r="4976" spans="1:4" ht="15" x14ac:dyDescent="0.2">
      <c r="A4976" s="236">
        <v>9791036342554</v>
      </c>
      <c r="B4976" s="200" t="s">
        <v>568</v>
      </c>
      <c r="C4976" s="203">
        <v>0</v>
      </c>
      <c r="D4976" s="204" t="s">
        <v>2917</v>
      </c>
    </row>
    <row r="4977" spans="1:4" ht="15" x14ac:dyDescent="0.2">
      <c r="A4977" s="236">
        <v>9782747087674</v>
      </c>
      <c r="B4977" s="200" t="s">
        <v>568</v>
      </c>
      <c r="C4977" s="203">
        <v>0</v>
      </c>
      <c r="D4977" s="204" t="s">
        <v>2916</v>
      </c>
    </row>
    <row r="4978" spans="1:4" ht="15" x14ac:dyDescent="0.2">
      <c r="A4978" s="236">
        <v>9782747087162</v>
      </c>
      <c r="B4978" s="200" t="s">
        <v>568</v>
      </c>
      <c r="C4978" s="203">
        <v>0</v>
      </c>
      <c r="D4978" s="204" t="s">
        <v>2916</v>
      </c>
    </row>
    <row r="4979" spans="1:4" ht="15" x14ac:dyDescent="0.2">
      <c r="A4979" s="236">
        <v>9782747088077</v>
      </c>
      <c r="B4979" s="200" t="s">
        <v>568</v>
      </c>
      <c r="C4979" s="203">
        <v>0</v>
      </c>
      <c r="D4979" s="204" t="s">
        <v>2916</v>
      </c>
    </row>
    <row r="4980" spans="1:4" ht="15" x14ac:dyDescent="0.2">
      <c r="A4980" s="236">
        <v>9782747087759</v>
      </c>
      <c r="B4980" s="200" t="s">
        <v>568</v>
      </c>
      <c r="C4980" s="203">
        <v>0</v>
      </c>
      <c r="D4980" s="204" t="s">
        <v>2915</v>
      </c>
    </row>
    <row r="4981" spans="1:4" ht="15" x14ac:dyDescent="0.2">
      <c r="A4981" s="236">
        <v>9782747087728</v>
      </c>
      <c r="B4981" s="200" t="s">
        <v>568</v>
      </c>
      <c r="C4981" s="203">
        <v>335</v>
      </c>
      <c r="D4981" s="204" t="s">
        <v>570</v>
      </c>
    </row>
    <row r="4982" spans="1:4" ht="15" x14ac:dyDescent="0.2">
      <c r="A4982" s="236">
        <v>9782747087704</v>
      </c>
      <c r="B4982" s="200" t="s">
        <v>568</v>
      </c>
      <c r="C4982" s="203">
        <v>52</v>
      </c>
      <c r="D4982" s="204" t="s">
        <v>569</v>
      </c>
    </row>
    <row r="4983" spans="1:4" ht="15" x14ac:dyDescent="0.2">
      <c r="A4983" s="236">
        <v>9791036355332</v>
      </c>
      <c r="B4983" s="200" t="s">
        <v>568</v>
      </c>
      <c r="C4983" s="203">
        <v>9877</v>
      </c>
      <c r="D4983" s="204" t="s">
        <v>571</v>
      </c>
    </row>
    <row r="4984" spans="1:4" ht="15" x14ac:dyDescent="0.2">
      <c r="A4984" s="236">
        <v>9791036355349</v>
      </c>
      <c r="B4984" s="200" t="s">
        <v>568</v>
      </c>
      <c r="C4984" s="203">
        <v>1359</v>
      </c>
      <c r="D4984" s="204" t="s">
        <v>571</v>
      </c>
    </row>
    <row r="4985" spans="1:4" ht="15" x14ac:dyDescent="0.2">
      <c r="A4985" s="236">
        <v>9791036355356</v>
      </c>
      <c r="B4985" s="200" t="s">
        <v>568</v>
      </c>
      <c r="C4985" s="203">
        <v>0</v>
      </c>
      <c r="D4985" s="204" t="s">
        <v>2917</v>
      </c>
    </row>
    <row r="4986" spans="1:4" ht="15" x14ac:dyDescent="0.2">
      <c r="A4986" s="236">
        <v>9791036355363</v>
      </c>
      <c r="B4986" s="200" t="s">
        <v>568</v>
      </c>
      <c r="C4986" s="203">
        <v>2523</v>
      </c>
      <c r="D4986" s="204" t="s">
        <v>571</v>
      </c>
    </row>
    <row r="4987" spans="1:4" ht="15" x14ac:dyDescent="0.2">
      <c r="A4987" s="236">
        <v>9791027613151</v>
      </c>
      <c r="B4987" s="200" t="s">
        <v>568</v>
      </c>
      <c r="C4987" s="203">
        <v>0</v>
      </c>
      <c r="D4987" s="204" t="s">
        <v>2917</v>
      </c>
    </row>
    <row r="4988" spans="1:4" ht="15" x14ac:dyDescent="0.2">
      <c r="A4988" s="236">
        <v>9791027613168</v>
      </c>
      <c r="B4988" s="200" t="s">
        <v>568</v>
      </c>
      <c r="C4988" s="203">
        <v>0</v>
      </c>
      <c r="D4988" s="204" t="s">
        <v>2917</v>
      </c>
    </row>
    <row r="4989" spans="1:4" ht="15" x14ac:dyDescent="0.2">
      <c r="A4989" s="236">
        <v>9782848018430</v>
      </c>
      <c r="B4989" s="200" t="s">
        <v>568</v>
      </c>
      <c r="C4989" s="203">
        <v>0</v>
      </c>
      <c r="D4989" s="204" t="s">
        <v>2916</v>
      </c>
    </row>
    <row r="4990" spans="1:4" ht="15" x14ac:dyDescent="0.2">
      <c r="A4990" s="236">
        <v>9791036326523</v>
      </c>
      <c r="B4990" s="200" t="s">
        <v>568</v>
      </c>
      <c r="C4990" s="203">
        <v>550</v>
      </c>
      <c r="D4990" s="204" t="s">
        <v>570</v>
      </c>
    </row>
    <row r="4991" spans="1:4" ht="15" x14ac:dyDescent="0.2">
      <c r="A4991" s="236">
        <v>9791036363856</v>
      </c>
      <c r="B4991" s="200" t="s">
        <v>568</v>
      </c>
      <c r="C4991" s="203">
        <v>0</v>
      </c>
      <c r="D4991" s="204" t="s">
        <v>2917</v>
      </c>
    </row>
    <row r="4992" spans="1:4" ht="15" x14ac:dyDescent="0.2">
      <c r="A4992" s="236">
        <v>9791036363870</v>
      </c>
      <c r="B4992" s="200" t="s">
        <v>568</v>
      </c>
      <c r="C4992" s="203">
        <v>5026</v>
      </c>
      <c r="D4992" s="204" t="s">
        <v>571</v>
      </c>
    </row>
    <row r="4993" spans="1:4" ht="15" x14ac:dyDescent="0.2">
      <c r="A4993" s="236">
        <v>9791027612215</v>
      </c>
      <c r="B4993" s="200" t="s">
        <v>568</v>
      </c>
      <c r="C4993" s="203">
        <v>0</v>
      </c>
      <c r="D4993" s="204" t="s">
        <v>2917</v>
      </c>
    </row>
    <row r="4994" spans="1:4" ht="15" x14ac:dyDescent="0.2">
      <c r="A4994" s="236">
        <v>9782227501713</v>
      </c>
      <c r="B4994" s="200" t="s">
        <v>568</v>
      </c>
      <c r="C4994" s="203">
        <v>916</v>
      </c>
      <c r="D4994" s="204" t="s">
        <v>570</v>
      </c>
    </row>
    <row r="4995" spans="1:4" ht="15" x14ac:dyDescent="0.2">
      <c r="A4995" s="236">
        <v>9791036363863</v>
      </c>
      <c r="B4995" s="200" t="s">
        <v>568</v>
      </c>
      <c r="C4995" s="203">
        <v>0</v>
      </c>
      <c r="D4995" s="204" t="s">
        <v>2917</v>
      </c>
    </row>
    <row r="4996" spans="1:4" ht="15" x14ac:dyDescent="0.2">
      <c r="A4996" s="236">
        <v>9791036326530</v>
      </c>
      <c r="B4996" s="200" t="s">
        <v>568</v>
      </c>
      <c r="C4996" s="203">
        <v>734</v>
      </c>
      <c r="D4996" s="204" t="s">
        <v>570</v>
      </c>
    </row>
    <row r="4997" spans="1:4" ht="15" x14ac:dyDescent="0.2">
      <c r="A4997" s="236">
        <v>9791036326547</v>
      </c>
      <c r="B4997" s="200" t="s">
        <v>568</v>
      </c>
      <c r="C4997" s="203">
        <v>1878</v>
      </c>
      <c r="D4997" s="204" t="s">
        <v>571</v>
      </c>
    </row>
    <row r="4998" spans="1:4" ht="15" x14ac:dyDescent="0.2">
      <c r="A4998" s="236">
        <v>9791036326561</v>
      </c>
      <c r="B4998" s="200" t="s">
        <v>568</v>
      </c>
      <c r="C4998" s="203">
        <v>2608</v>
      </c>
      <c r="D4998" s="204" t="s">
        <v>571</v>
      </c>
    </row>
    <row r="4999" spans="1:4" ht="15" x14ac:dyDescent="0.2">
      <c r="A4999" s="236">
        <v>9791036343001</v>
      </c>
      <c r="B4999" s="200" t="s">
        <v>568</v>
      </c>
      <c r="C4999" s="203">
        <v>0</v>
      </c>
      <c r="D4999" s="204" t="s">
        <v>2917</v>
      </c>
    </row>
    <row r="5000" spans="1:4" ht="15" x14ac:dyDescent="0.2">
      <c r="A5000" s="236">
        <v>9791036343018</v>
      </c>
      <c r="B5000" s="200" t="s">
        <v>568</v>
      </c>
      <c r="C5000" s="203">
        <v>0</v>
      </c>
      <c r="D5000" s="204" t="s">
        <v>2917</v>
      </c>
    </row>
    <row r="5001" spans="1:4" ht="15" x14ac:dyDescent="0.2">
      <c r="A5001" s="236">
        <v>9791036343025</v>
      </c>
      <c r="B5001" s="200" t="s">
        <v>568</v>
      </c>
      <c r="C5001" s="203">
        <v>5423</v>
      </c>
      <c r="D5001" s="204" t="s">
        <v>571</v>
      </c>
    </row>
    <row r="5002" spans="1:4" ht="15" x14ac:dyDescent="0.2">
      <c r="A5002" s="236">
        <v>9791036343032</v>
      </c>
      <c r="B5002" s="200" t="s">
        <v>568</v>
      </c>
      <c r="C5002" s="203">
        <v>2231</v>
      </c>
      <c r="D5002" s="204" t="s">
        <v>571</v>
      </c>
    </row>
    <row r="5003" spans="1:4" ht="15" x14ac:dyDescent="0.2">
      <c r="A5003" s="236">
        <v>9791036314988</v>
      </c>
      <c r="B5003" s="200" t="s">
        <v>568</v>
      </c>
      <c r="C5003" s="203">
        <v>1058</v>
      </c>
      <c r="D5003" s="204" t="s">
        <v>571</v>
      </c>
    </row>
    <row r="5004" spans="1:4" ht="15" x14ac:dyDescent="0.2">
      <c r="A5004" s="236">
        <v>9791036314995</v>
      </c>
      <c r="B5004" s="200" t="s">
        <v>568</v>
      </c>
      <c r="C5004" s="203">
        <v>0</v>
      </c>
      <c r="D5004" s="204" t="s">
        <v>2915</v>
      </c>
    </row>
    <row r="5005" spans="1:4" ht="15" x14ac:dyDescent="0.2">
      <c r="A5005" s="236">
        <v>9782227502390</v>
      </c>
      <c r="B5005" s="200" t="s">
        <v>568</v>
      </c>
      <c r="C5005" s="203">
        <v>0</v>
      </c>
      <c r="D5005" s="204" t="s">
        <v>2917</v>
      </c>
    </row>
    <row r="5006" spans="1:4" ht="15" x14ac:dyDescent="0.2">
      <c r="A5006" s="236">
        <v>9782857336617</v>
      </c>
      <c r="B5006" s="200" t="s">
        <v>568</v>
      </c>
      <c r="C5006" s="203">
        <v>0</v>
      </c>
      <c r="D5006" s="204" t="s">
        <v>2917</v>
      </c>
    </row>
    <row r="5007" spans="1:4" ht="15" x14ac:dyDescent="0.2">
      <c r="A5007" s="236">
        <v>9782857336631</v>
      </c>
      <c r="B5007" s="200" t="s">
        <v>568</v>
      </c>
      <c r="C5007" s="203">
        <v>0</v>
      </c>
      <c r="D5007" s="204" t="s">
        <v>2917</v>
      </c>
    </row>
    <row r="5008" spans="1:4" ht="15" x14ac:dyDescent="0.2">
      <c r="A5008" s="236">
        <v>9782227502536</v>
      </c>
      <c r="B5008" s="200" t="s">
        <v>568</v>
      </c>
      <c r="C5008" s="203">
        <v>0</v>
      </c>
      <c r="D5008" s="204" t="s">
        <v>2917</v>
      </c>
    </row>
    <row r="5009" spans="1:4" ht="15" x14ac:dyDescent="0.2">
      <c r="A5009" s="236">
        <v>9782857336624</v>
      </c>
      <c r="B5009" s="200" t="s">
        <v>568</v>
      </c>
      <c r="C5009" s="203">
        <v>0</v>
      </c>
      <c r="D5009" s="204" t="s">
        <v>2917</v>
      </c>
    </row>
    <row r="5010" spans="1:4" ht="15" x14ac:dyDescent="0.2">
      <c r="A5010" s="236">
        <v>9782848015927</v>
      </c>
      <c r="B5010" s="200" t="s">
        <v>568</v>
      </c>
      <c r="C5010" s="203">
        <v>229</v>
      </c>
      <c r="D5010" s="204" t="s">
        <v>570</v>
      </c>
    </row>
    <row r="5011" spans="1:4" ht="15" x14ac:dyDescent="0.2">
      <c r="A5011" s="236">
        <v>9782848019222</v>
      </c>
      <c r="B5011" s="200" t="s">
        <v>568</v>
      </c>
      <c r="C5011" s="203">
        <v>0</v>
      </c>
      <c r="D5011" s="204" t="s">
        <v>2916</v>
      </c>
    </row>
    <row r="5012" spans="1:4" ht="15" x14ac:dyDescent="0.2">
      <c r="A5012" s="236">
        <v>9782848014685</v>
      </c>
      <c r="B5012" s="200" t="s">
        <v>568</v>
      </c>
      <c r="C5012" s="203">
        <v>0</v>
      </c>
      <c r="D5012" s="204" t="s">
        <v>2916</v>
      </c>
    </row>
    <row r="5013" spans="1:4" ht="15" x14ac:dyDescent="0.2">
      <c r="A5013" s="236">
        <v>9782848015439</v>
      </c>
      <c r="B5013" s="200" t="s">
        <v>568</v>
      </c>
      <c r="C5013" s="203">
        <v>0</v>
      </c>
      <c r="D5013" s="204" t="s">
        <v>2916</v>
      </c>
    </row>
    <row r="5014" spans="1:4" ht="15" x14ac:dyDescent="0.2">
      <c r="A5014" s="236">
        <v>9782848014814</v>
      </c>
      <c r="B5014" s="200" t="s">
        <v>568</v>
      </c>
      <c r="C5014" s="203">
        <v>0</v>
      </c>
      <c r="D5014" s="204" t="s">
        <v>2915</v>
      </c>
    </row>
    <row r="5015" spans="1:4" ht="15" x14ac:dyDescent="0.2">
      <c r="A5015" s="236">
        <v>9782848017396</v>
      </c>
      <c r="B5015" s="200" t="s">
        <v>568</v>
      </c>
      <c r="C5015" s="203">
        <v>0</v>
      </c>
      <c r="D5015" s="204" t="s">
        <v>2916</v>
      </c>
    </row>
    <row r="5016" spans="1:4" ht="15" x14ac:dyDescent="0.2">
      <c r="A5016" s="236">
        <v>9782848015996</v>
      </c>
      <c r="B5016" s="200" t="s">
        <v>568</v>
      </c>
      <c r="C5016" s="203">
        <v>0</v>
      </c>
      <c r="D5016" s="204" t="s">
        <v>2915</v>
      </c>
    </row>
    <row r="5017" spans="1:4" ht="15" x14ac:dyDescent="0.2">
      <c r="A5017" s="236">
        <v>9782848016009</v>
      </c>
      <c r="B5017" s="200" t="s">
        <v>568</v>
      </c>
      <c r="C5017" s="203">
        <v>0</v>
      </c>
      <c r="D5017" s="204" t="s">
        <v>2916</v>
      </c>
    </row>
    <row r="5018" spans="1:4" ht="15" x14ac:dyDescent="0.2">
      <c r="A5018" s="236">
        <v>9791036315022</v>
      </c>
      <c r="B5018" s="200" t="s">
        <v>568</v>
      </c>
      <c r="C5018" s="203">
        <v>247</v>
      </c>
      <c r="D5018" s="204" t="s">
        <v>570</v>
      </c>
    </row>
    <row r="5019" spans="1:4" ht="15" x14ac:dyDescent="0.2">
      <c r="A5019" s="236">
        <v>9791036315039</v>
      </c>
      <c r="B5019" s="200" t="s">
        <v>568</v>
      </c>
      <c r="C5019" s="203">
        <v>0</v>
      </c>
      <c r="D5019" s="204" t="s">
        <v>2916</v>
      </c>
    </row>
    <row r="5020" spans="1:4" ht="15" x14ac:dyDescent="0.2">
      <c r="A5020" s="236">
        <v>9791027600410</v>
      </c>
      <c r="B5020" s="200" t="s">
        <v>568</v>
      </c>
      <c r="C5020" s="203">
        <v>0</v>
      </c>
      <c r="D5020" s="204" t="s">
        <v>2916</v>
      </c>
    </row>
    <row r="5021" spans="1:4" ht="15" x14ac:dyDescent="0.2">
      <c r="A5021" s="236">
        <v>9791036315046</v>
      </c>
      <c r="B5021" s="200" t="s">
        <v>568</v>
      </c>
      <c r="C5021" s="203">
        <v>573</v>
      </c>
      <c r="D5021" s="204" t="s">
        <v>570</v>
      </c>
    </row>
    <row r="5022" spans="1:4" ht="15" x14ac:dyDescent="0.2">
      <c r="A5022" s="236">
        <v>9791027600427</v>
      </c>
      <c r="B5022" s="200" t="s">
        <v>568</v>
      </c>
      <c r="C5022" s="203">
        <v>0</v>
      </c>
      <c r="D5022" s="204" t="s">
        <v>2916</v>
      </c>
    </row>
    <row r="5023" spans="1:4" ht="15" x14ac:dyDescent="0.2">
      <c r="A5023" s="236">
        <v>9791036315053</v>
      </c>
      <c r="B5023" s="200" t="s">
        <v>568</v>
      </c>
      <c r="C5023" s="203">
        <v>1224</v>
      </c>
      <c r="D5023" s="204" t="s">
        <v>571</v>
      </c>
    </row>
    <row r="5024" spans="1:4" ht="15" x14ac:dyDescent="0.2">
      <c r="A5024" s="236">
        <v>9791027600038</v>
      </c>
      <c r="B5024" s="200" t="s">
        <v>568</v>
      </c>
      <c r="C5024" s="203">
        <v>0</v>
      </c>
      <c r="D5024" s="204" t="s">
        <v>2915</v>
      </c>
    </row>
    <row r="5025" spans="1:4" ht="15" x14ac:dyDescent="0.2">
      <c r="A5025" s="236">
        <v>9791036315060</v>
      </c>
      <c r="B5025" s="200" t="s">
        <v>568</v>
      </c>
      <c r="C5025" s="203">
        <v>0</v>
      </c>
      <c r="D5025" s="204" t="s">
        <v>2916</v>
      </c>
    </row>
    <row r="5026" spans="1:4" ht="15" x14ac:dyDescent="0.2">
      <c r="A5026" s="236">
        <v>9791027608317</v>
      </c>
      <c r="B5026" s="200" t="s">
        <v>568</v>
      </c>
      <c r="C5026" s="203">
        <v>0</v>
      </c>
      <c r="D5026" s="204" t="s">
        <v>2916</v>
      </c>
    </row>
    <row r="5027" spans="1:4" ht="15" x14ac:dyDescent="0.2">
      <c r="A5027" s="236">
        <v>9791027608324</v>
      </c>
      <c r="B5027" s="200" t="s">
        <v>568</v>
      </c>
      <c r="C5027" s="203">
        <v>901</v>
      </c>
      <c r="D5027" s="204" t="s">
        <v>570</v>
      </c>
    </row>
    <row r="5028" spans="1:4" ht="15" x14ac:dyDescent="0.2">
      <c r="A5028" s="236">
        <v>9782848019482</v>
      </c>
      <c r="B5028" s="200" t="s">
        <v>568</v>
      </c>
      <c r="C5028" s="203">
        <v>0</v>
      </c>
      <c r="D5028" s="204" t="s">
        <v>2915</v>
      </c>
    </row>
    <row r="5029" spans="1:4" ht="15" x14ac:dyDescent="0.2">
      <c r="A5029" s="236">
        <v>9791036373480</v>
      </c>
      <c r="B5029" s="200" t="s">
        <v>568</v>
      </c>
      <c r="C5029" s="203">
        <v>0</v>
      </c>
      <c r="D5029" s="204" t="s">
        <v>2917</v>
      </c>
    </row>
    <row r="5030" spans="1:4" ht="15" x14ac:dyDescent="0.2">
      <c r="A5030" s="236">
        <v>9791036373633</v>
      </c>
      <c r="B5030" s="200" t="s">
        <v>568</v>
      </c>
      <c r="C5030" s="203">
        <v>0</v>
      </c>
      <c r="D5030" s="204" t="s">
        <v>2917</v>
      </c>
    </row>
    <row r="5031" spans="1:4" ht="15" x14ac:dyDescent="0.2">
      <c r="A5031" s="236">
        <v>9791036373671</v>
      </c>
      <c r="B5031" s="200" t="s">
        <v>568</v>
      </c>
      <c r="C5031" s="203">
        <v>0</v>
      </c>
      <c r="D5031" s="204" t="s">
        <v>2917</v>
      </c>
    </row>
    <row r="5032" spans="1:4" ht="15" x14ac:dyDescent="0.2">
      <c r="A5032" s="236">
        <v>9791036373565</v>
      </c>
      <c r="B5032" s="200" t="s">
        <v>568</v>
      </c>
      <c r="C5032" s="203">
        <v>0</v>
      </c>
      <c r="D5032" s="204" t="s">
        <v>2917</v>
      </c>
    </row>
    <row r="5033" spans="1:4" ht="15" x14ac:dyDescent="0.2">
      <c r="A5033" s="236">
        <v>9791036373541</v>
      </c>
      <c r="B5033" s="200" t="s">
        <v>568</v>
      </c>
      <c r="C5033" s="203">
        <v>0</v>
      </c>
      <c r="D5033" s="204" t="s">
        <v>2917</v>
      </c>
    </row>
    <row r="5034" spans="1:4" ht="15" x14ac:dyDescent="0.2">
      <c r="A5034" s="236">
        <v>9782747087971</v>
      </c>
      <c r="B5034" s="200" t="s">
        <v>568</v>
      </c>
      <c r="C5034" s="203">
        <v>0</v>
      </c>
      <c r="D5034" s="204" t="s">
        <v>2916</v>
      </c>
    </row>
    <row r="5035" spans="1:4" ht="15" x14ac:dyDescent="0.2">
      <c r="A5035" s="236">
        <v>9791036354960</v>
      </c>
      <c r="B5035" s="200" t="s">
        <v>568</v>
      </c>
      <c r="C5035" s="203">
        <v>7</v>
      </c>
      <c r="D5035" s="204" t="s">
        <v>572</v>
      </c>
    </row>
    <row r="5036" spans="1:4" ht="15" x14ac:dyDescent="0.2">
      <c r="A5036" s="236">
        <v>9782747087988</v>
      </c>
      <c r="B5036" s="200" t="s">
        <v>568</v>
      </c>
      <c r="C5036" s="203">
        <v>0</v>
      </c>
      <c r="D5036" s="204" t="s">
        <v>2916</v>
      </c>
    </row>
    <row r="5037" spans="1:4" ht="15" x14ac:dyDescent="0.2">
      <c r="A5037" s="236">
        <v>9782747087995</v>
      </c>
      <c r="B5037" s="200" t="s">
        <v>568</v>
      </c>
      <c r="C5037" s="203">
        <v>0</v>
      </c>
      <c r="D5037" s="204" t="s">
        <v>2916</v>
      </c>
    </row>
    <row r="5038" spans="1:4" ht="15" x14ac:dyDescent="0.2">
      <c r="A5038" s="236">
        <v>9791036354984</v>
      </c>
      <c r="B5038" s="200" t="s">
        <v>568</v>
      </c>
      <c r="C5038" s="203">
        <v>0</v>
      </c>
      <c r="D5038" s="204" t="s">
        <v>2916</v>
      </c>
    </row>
    <row r="5039" spans="1:4" ht="15" x14ac:dyDescent="0.2">
      <c r="A5039" s="236">
        <v>9782747088015</v>
      </c>
      <c r="B5039" s="200" t="s">
        <v>568</v>
      </c>
      <c r="C5039" s="203">
        <v>0</v>
      </c>
      <c r="D5039" s="204" t="s">
        <v>2916</v>
      </c>
    </row>
    <row r="5040" spans="1:4" ht="15" x14ac:dyDescent="0.2">
      <c r="A5040" s="236">
        <v>9782747088022</v>
      </c>
      <c r="B5040" s="200" t="s">
        <v>568</v>
      </c>
      <c r="C5040" s="203">
        <v>0</v>
      </c>
      <c r="D5040" s="204" t="s">
        <v>2916</v>
      </c>
    </row>
    <row r="5041" spans="1:4" ht="15" x14ac:dyDescent="0.2">
      <c r="A5041" s="236">
        <v>9791036355226</v>
      </c>
      <c r="B5041" s="200" t="s">
        <v>568</v>
      </c>
      <c r="C5041" s="203">
        <v>0</v>
      </c>
      <c r="D5041" s="204" t="s">
        <v>2916</v>
      </c>
    </row>
    <row r="5042" spans="1:4" ht="15" x14ac:dyDescent="0.2">
      <c r="A5042" s="236">
        <v>9791036355240</v>
      </c>
      <c r="B5042" s="200" t="s">
        <v>568</v>
      </c>
      <c r="C5042" s="203">
        <v>9</v>
      </c>
      <c r="D5042" s="204" t="s">
        <v>572</v>
      </c>
    </row>
    <row r="5043" spans="1:4" ht="15" x14ac:dyDescent="0.2">
      <c r="A5043" s="236">
        <v>9791036355202</v>
      </c>
      <c r="B5043" s="200" t="s">
        <v>568</v>
      </c>
      <c r="C5043" s="203">
        <v>7</v>
      </c>
      <c r="D5043" s="204" t="s">
        <v>572</v>
      </c>
    </row>
    <row r="5044" spans="1:4" ht="15" x14ac:dyDescent="0.2">
      <c r="A5044" s="236">
        <v>9791036355233</v>
      </c>
      <c r="B5044" s="200" t="s">
        <v>568</v>
      </c>
      <c r="C5044" s="203">
        <v>18</v>
      </c>
      <c r="D5044" s="204" t="s">
        <v>569</v>
      </c>
    </row>
    <row r="5045" spans="1:4" ht="15" x14ac:dyDescent="0.2">
      <c r="A5045" s="236">
        <v>9791036312496</v>
      </c>
      <c r="B5045" s="200" t="s">
        <v>568</v>
      </c>
      <c r="C5045" s="203">
        <v>0</v>
      </c>
      <c r="D5045" s="204" t="s">
        <v>2916</v>
      </c>
    </row>
    <row r="5046" spans="1:4" ht="15" x14ac:dyDescent="0.2">
      <c r="A5046" s="236">
        <v>9791036355288</v>
      </c>
      <c r="B5046" s="200" t="s">
        <v>568</v>
      </c>
      <c r="C5046" s="203">
        <v>0</v>
      </c>
      <c r="D5046" s="204" t="s">
        <v>2915</v>
      </c>
    </row>
    <row r="5047" spans="1:4" ht="15" x14ac:dyDescent="0.2">
      <c r="A5047" s="236">
        <v>9791036355318</v>
      </c>
      <c r="B5047" s="200" t="s">
        <v>568</v>
      </c>
      <c r="C5047" s="203">
        <v>0</v>
      </c>
      <c r="D5047" s="204" t="s">
        <v>2915</v>
      </c>
    </row>
    <row r="5048" spans="1:4" ht="15" x14ac:dyDescent="0.2">
      <c r="A5048" s="236">
        <v>9791036312526</v>
      </c>
      <c r="B5048" s="200" t="s">
        <v>568</v>
      </c>
      <c r="C5048" s="203">
        <v>0</v>
      </c>
      <c r="D5048" s="204" t="s">
        <v>2916</v>
      </c>
    </row>
    <row r="5049" spans="1:4" ht="15" x14ac:dyDescent="0.2">
      <c r="A5049" s="236">
        <v>9782747088008</v>
      </c>
      <c r="B5049" s="200" t="s">
        <v>568</v>
      </c>
      <c r="C5049" s="203">
        <v>0</v>
      </c>
      <c r="D5049" s="204" t="s">
        <v>2916</v>
      </c>
    </row>
    <row r="5050" spans="1:4" ht="15" x14ac:dyDescent="0.2">
      <c r="A5050" s="236">
        <v>9782747088435</v>
      </c>
      <c r="B5050" s="200" t="s">
        <v>568</v>
      </c>
      <c r="C5050" s="203">
        <v>0</v>
      </c>
      <c r="D5050" s="204" t="s">
        <v>2916</v>
      </c>
    </row>
    <row r="5051" spans="1:4" ht="15" x14ac:dyDescent="0.2">
      <c r="A5051" s="236">
        <v>9782747088442</v>
      </c>
      <c r="B5051" s="200" t="s">
        <v>568</v>
      </c>
      <c r="C5051" s="203">
        <v>0</v>
      </c>
      <c r="D5051" s="204" t="s">
        <v>2916</v>
      </c>
    </row>
    <row r="5052" spans="1:4" ht="15" x14ac:dyDescent="0.2">
      <c r="A5052" s="236">
        <v>9791036329999</v>
      </c>
      <c r="B5052" s="200" t="s">
        <v>568</v>
      </c>
      <c r="C5052" s="203">
        <v>0</v>
      </c>
      <c r="D5052" s="204" t="s">
        <v>2916</v>
      </c>
    </row>
    <row r="5053" spans="1:4" ht="15" x14ac:dyDescent="0.2">
      <c r="A5053" s="236">
        <v>9791036329982</v>
      </c>
      <c r="B5053" s="200" t="s">
        <v>568</v>
      </c>
      <c r="C5053" s="203">
        <v>0</v>
      </c>
      <c r="D5053" s="204" t="s">
        <v>2916</v>
      </c>
    </row>
    <row r="5054" spans="1:4" ht="15" x14ac:dyDescent="0.2">
      <c r="A5054" s="236">
        <v>9791036330001</v>
      </c>
      <c r="B5054" s="200" t="s">
        <v>568</v>
      </c>
      <c r="C5054" s="203">
        <v>0</v>
      </c>
      <c r="D5054" s="204" t="s">
        <v>2916</v>
      </c>
    </row>
    <row r="5055" spans="1:4" ht="15" x14ac:dyDescent="0.2">
      <c r="A5055" s="236">
        <v>9791027607723</v>
      </c>
      <c r="B5055" s="200" t="s">
        <v>568</v>
      </c>
      <c r="C5055" s="203">
        <v>0</v>
      </c>
      <c r="D5055" s="204" t="s">
        <v>2917</v>
      </c>
    </row>
    <row r="5056" spans="1:4" ht="15" x14ac:dyDescent="0.2">
      <c r="A5056" s="236">
        <v>9791027607730</v>
      </c>
      <c r="B5056" s="200" t="s">
        <v>568</v>
      </c>
      <c r="C5056" s="203">
        <v>0</v>
      </c>
      <c r="D5056" s="204" t="s">
        <v>2916</v>
      </c>
    </row>
    <row r="5057" spans="1:4" ht="15" x14ac:dyDescent="0.2">
      <c r="A5057" s="236">
        <v>9791027610051</v>
      </c>
      <c r="B5057" s="200" t="s">
        <v>568</v>
      </c>
      <c r="C5057" s="203">
        <v>0</v>
      </c>
      <c r="D5057" s="204" t="s">
        <v>2916</v>
      </c>
    </row>
    <row r="5058" spans="1:4" ht="15" x14ac:dyDescent="0.2">
      <c r="A5058" s="236">
        <v>9791036373794</v>
      </c>
      <c r="B5058" s="200" t="s">
        <v>568</v>
      </c>
      <c r="C5058" s="203">
        <v>0</v>
      </c>
      <c r="D5058" s="204" t="s">
        <v>2917</v>
      </c>
    </row>
    <row r="5059" spans="1:4" ht="15" x14ac:dyDescent="0.2">
      <c r="A5059" s="236">
        <v>9791036373800</v>
      </c>
      <c r="B5059" s="200" t="s">
        <v>568</v>
      </c>
      <c r="C5059" s="203">
        <v>0</v>
      </c>
      <c r="D5059" s="204" t="s">
        <v>2917</v>
      </c>
    </row>
    <row r="5060" spans="1:4" ht="15" x14ac:dyDescent="0.2">
      <c r="A5060" s="236">
        <v>9791036373824</v>
      </c>
      <c r="B5060" s="200" t="s">
        <v>568</v>
      </c>
      <c r="C5060" s="203">
        <v>0</v>
      </c>
      <c r="D5060" s="204" t="s">
        <v>2917</v>
      </c>
    </row>
    <row r="5061" spans="1:4" ht="15" x14ac:dyDescent="0.2">
      <c r="A5061" s="236">
        <v>9791036373831</v>
      </c>
      <c r="B5061" s="200" t="s">
        <v>568</v>
      </c>
      <c r="C5061" s="203">
        <v>0</v>
      </c>
      <c r="D5061" s="204" t="s">
        <v>2917</v>
      </c>
    </row>
    <row r="5062" spans="1:4" ht="15" x14ac:dyDescent="0.2">
      <c r="A5062" s="236">
        <v>9791036373848</v>
      </c>
      <c r="B5062" s="200" t="s">
        <v>568</v>
      </c>
      <c r="C5062" s="203">
        <v>0</v>
      </c>
      <c r="D5062" s="204" t="s">
        <v>2917</v>
      </c>
    </row>
    <row r="5063" spans="1:4" ht="15" x14ac:dyDescent="0.2">
      <c r="A5063" s="236">
        <v>9791036373763</v>
      </c>
      <c r="B5063" s="200" t="s">
        <v>568</v>
      </c>
      <c r="C5063" s="203">
        <v>0</v>
      </c>
      <c r="D5063" s="204" t="s">
        <v>2917</v>
      </c>
    </row>
    <row r="5064" spans="1:4" ht="15" x14ac:dyDescent="0.2">
      <c r="A5064" s="236">
        <v>9791036373855</v>
      </c>
      <c r="B5064" s="200" t="s">
        <v>568</v>
      </c>
      <c r="C5064" s="203">
        <v>0</v>
      </c>
      <c r="D5064" s="204" t="s">
        <v>2917</v>
      </c>
    </row>
    <row r="5065" spans="1:4" ht="15" x14ac:dyDescent="0.2">
      <c r="A5065" s="236">
        <v>9791036373893</v>
      </c>
      <c r="B5065" s="200" t="s">
        <v>568</v>
      </c>
      <c r="C5065" s="203">
        <v>0</v>
      </c>
      <c r="D5065" s="204" t="s">
        <v>2917</v>
      </c>
    </row>
    <row r="5066" spans="1:4" ht="15" x14ac:dyDescent="0.2">
      <c r="A5066" s="236">
        <v>9782747088961</v>
      </c>
      <c r="B5066" s="200" t="s">
        <v>568</v>
      </c>
      <c r="C5066" s="203">
        <v>0</v>
      </c>
      <c r="D5066" s="204" t="s">
        <v>2916</v>
      </c>
    </row>
    <row r="5067" spans="1:4" ht="15" x14ac:dyDescent="0.2">
      <c r="A5067" s="236">
        <v>9791036373909</v>
      </c>
      <c r="B5067" s="200" t="s">
        <v>568</v>
      </c>
      <c r="C5067" s="203">
        <v>0</v>
      </c>
      <c r="D5067" s="204" t="s">
        <v>2917</v>
      </c>
    </row>
    <row r="5068" spans="1:4" ht="15" x14ac:dyDescent="0.2">
      <c r="A5068" s="236">
        <v>9791036373916</v>
      </c>
      <c r="B5068" s="200" t="s">
        <v>568</v>
      </c>
      <c r="C5068" s="203">
        <v>0</v>
      </c>
      <c r="D5068" s="204" t="s">
        <v>2917</v>
      </c>
    </row>
    <row r="5069" spans="1:4" ht="15" x14ac:dyDescent="0.2">
      <c r="A5069" s="236">
        <v>9791036373923</v>
      </c>
      <c r="B5069" s="200" t="s">
        <v>568</v>
      </c>
      <c r="C5069" s="203">
        <v>0</v>
      </c>
      <c r="D5069" s="204" t="s">
        <v>2917</v>
      </c>
    </row>
    <row r="5070" spans="1:4" ht="15" x14ac:dyDescent="0.2">
      <c r="A5070" s="236">
        <v>9791036373930</v>
      </c>
      <c r="B5070" s="200" t="s">
        <v>568</v>
      </c>
      <c r="C5070" s="203">
        <v>0</v>
      </c>
      <c r="D5070" s="204" t="s">
        <v>2917</v>
      </c>
    </row>
    <row r="5071" spans="1:4" ht="15" x14ac:dyDescent="0.2">
      <c r="A5071" s="236">
        <v>9791027610075</v>
      </c>
      <c r="B5071" s="200" t="s">
        <v>568</v>
      </c>
      <c r="C5071" s="203">
        <v>0</v>
      </c>
      <c r="D5071" s="204" t="s">
        <v>2916</v>
      </c>
    </row>
    <row r="5072" spans="1:4" ht="15" x14ac:dyDescent="0.2">
      <c r="A5072" s="236">
        <v>9782227500754</v>
      </c>
      <c r="B5072" s="200" t="s">
        <v>568</v>
      </c>
      <c r="C5072" s="203">
        <v>0</v>
      </c>
      <c r="D5072" s="204" t="s">
        <v>2916</v>
      </c>
    </row>
    <row r="5073" spans="1:4" ht="15" x14ac:dyDescent="0.2">
      <c r="A5073" s="236">
        <v>9791036330070</v>
      </c>
      <c r="B5073" s="200" t="s">
        <v>568</v>
      </c>
      <c r="C5073" s="203">
        <v>0</v>
      </c>
      <c r="D5073" s="204" t="s">
        <v>2916</v>
      </c>
    </row>
    <row r="5074" spans="1:4" ht="15" x14ac:dyDescent="0.2">
      <c r="A5074" s="236">
        <v>9782747091091</v>
      </c>
      <c r="B5074" s="200" t="s">
        <v>568</v>
      </c>
      <c r="C5074" s="203">
        <v>0</v>
      </c>
      <c r="D5074" s="204" t="s">
        <v>2916</v>
      </c>
    </row>
    <row r="5075" spans="1:4" ht="15" x14ac:dyDescent="0.2">
      <c r="A5075" s="236">
        <v>9791036373817</v>
      </c>
      <c r="B5075" s="200" t="s">
        <v>568</v>
      </c>
      <c r="C5075" s="203">
        <v>0</v>
      </c>
      <c r="D5075" s="204" t="s">
        <v>2917</v>
      </c>
    </row>
    <row r="5076" spans="1:4" ht="15" x14ac:dyDescent="0.2">
      <c r="A5076" s="236">
        <v>9791036330124</v>
      </c>
      <c r="B5076" s="200" t="s">
        <v>568</v>
      </c>
      <c r="C5076" s="203">
        <v>0</v>
      </c>
      <c r="D5076" s="204" t="s">
        <v>2916</v>
      </c>
    </row>
    <row r="5077" spans="1:4" ht="15" x14ac:dyDescent="0.2">
      <c r="A5077" s="236">
        <v>9791036330148</v>
      </c>
      <c r="B5077" s="200" t="s">
        <v>568</v>
      </c>
      <c r="C5077" s="203">
        <v>0</v>
      </c>
      <c r="D5077" s="204" t="s">
        <v>2915</v>
      </c>
    </row>
    <row r="5078" spans="1:4" ht="15" x14ac:dyDescent="0.2">
      <c r="A5078" s="236">
        <v>9791036330155</v>
      </c>
      <c r="B5078" s="200" t="s">
        <v>568</v>
      </c>
      <c r="C5078" s="203">
        <v>0</v>
      </c>
      <c r="D5078" s="204" t="s">
        <v>2916</v>
      </c>
    </row>
    <row r="5079" spans="1:4" ht="15" x14ac:dyDescent="0.2">
      <c r="A5079" s="236">
        <v>9791036330162</v>
      </c>
      <c r="B5079" s="200" t="s">
        <v>568</v>
      </c>
      <c r="C5079" s="203">
        <v>0</v>
      </c>
      <c r="D5079" s="204" t="s">
        <v>2916</v>
      </c>
    </row>
    <row r="5080" spans="1:4" ht="15" x14ac:dyDescent="0.2">
      <c r="A5080" s="236">
        <v>9791036330179</v>
      </c>
      <c r="B5080" s="200" t="s">
        <v>568</v>
      </c>
      <c r="C5080" s="203">
        <v>0</v>
      </c>
      <c r="D5080" s="204" t="s">
        <v>2916</v>
      </c>
    </row>
    <row r="5081" spans="1:4" ht="15" x14ac:dyDescent="0.2">
      <c r="A5081" s="236">
        <v>9791036330186</v>
      </c>
      <c r="B5081" s="200" t="s">
        <v>568</v>
      </c>
      <c r="C5081" s="203">
        <v>0</v>
      </c>
      <c r="D5081" s="204" t="s">
        <v>2916</v>
      </c>
    </row>
    <row r="5082" spans="1:4" ht="15" x14ac:dyDescent="0.2">
      <c r="A5082" s="236">
        <v>9791036330230</v>
      </c>
      <c r="B5082" s="200" t="s">
        <v>568</v>
      </c>
      <c r="C5082" s="203">
        <v>0</v>
      </c>
      <c r="D5082" s="204" t="s">
        <v>2916</v>
      </c>
    </row>
    <row r="5083" spans="1:4" ht="15" x14ac:dyDescent="0.2">
      <c r="A5083" s="236">
        <v>9791036330247</v>
      </c>
      <c r="B5083" s="200" t="s">
        <v>568</v>
      </c>
      <c r="C5083" s="203">
        <v>0</v>
      </c>
      <c r="D5083" s="204" t="s">
        <v>2916</v>
      </c>
    </row>
    <row r="5084" spans="1:4" ht="15" x14ac:dyDescent="0.2">
      <c r="A5084" s="236">
        <v>9791036330254</v>
      </c>
      <c r="B5084" s="200" t="s">
        <v>568</v>
      </c>
      <c r="C5084" s="203">
        <v>0</v>
      </c>
      <c r="D5084" s="204" t="s">
        <v>2916</v>
      </c>
    </row>
    <row r="5085" spans="1:4" ht="15" x14ac:dyDescent="0.2">
      <c r="A5085" s="236">
        <v>9791036374142</v>
      </c>
      <c r="B5085" s="200" t="s">
        <v>568</v>
      </c>
      <c r="C5085" s="203">
        <v>0</v>
      </c>
      <c r="D5085" s="204" t="s">
        <v>2917</v>
      </c>
    </row>
    <row r="5086" spans="1:4" ht="15" x14ac:dyDescent="0.2">
      <c r="A5086" s="236">
        <v>9791036330261</v>
      </c>
      <c r="B5086" s="200" t="s">
        <v>568</v>
      </c>
      <c r="C5086" s="203">
        <v>0</v>
      </c>
      <c r="D5086" s="204" t="s">
        <v>2916</v>
      </c>
    </row>
    <row r="5087" spans="1:4" ht="15" x14ac:dyDescent="0.2">
      <c r="A5087" s="236">
        <v>9791036374159</v>
      </c>
      <c r="B5087" s="200" t="s">
        <v>568</v>
      </c>
      <c r="C5087" s="203">
        <v>0</v>
      </c>
      <c r="D5087" s="204" t="s">
        <v>2917</v>
      </c>
    </row>
    <row r="5088" spans="1:4" ht="15" x14ac:dyDescent="0.2">
      <c r="A5088" s="236">
        <v>9791036330285</v>
      </c>
      <c r="B5088" s="200" t="s">
        <v>568</v>
      </c>
      <c r="C5088" s="203">
        <v>0</v>
      </c>
      <c r="D5088" s="204" t="s">
        <v>2916</v>
      </c>
    </row>
    <row r="5089" spans="1:4" ht="15" x14ac:dyDescent="0.2">
      <c r="A5089" s="236">
        <v>9791036330292</v>
      </c>
      <c r="B5089" s="200" t="s">
        <v>568</v>
      </c>
      <c r="C5089" s="203">
        <v>0</v>
      </c>
      <c r="D5089" s="204" t="s">
        <v>2916</v>
      </c>
    </row>
    <row r="5090" spans="1:4" ht="15" x14ac:dyDescent="0.2">
      <c r="A5090" s="236">
        <v>9791036330322</v>
      </c>
      <c r="B5090" s="200" t="s">
        <v>568</v>
      </c>
      <c r="C5090" s="203">
        <v>0</v>
      </c>
      <c r="D5090" s="204" t="s">
        <v>2916</v>
      </c>
    </row>
    <row r="5091" spans="1:4" ht="15" x14ac:dyDescent="0.2">
      <c r="A5091" s="236">
        <v>9791036330339</v>
      </c>
      <c r="B5091" s="200" t="s">
        <v>568</v>
      </c>
      <c r="C5091" s="203">
        <v>0</v>
      </c>
      <c r="D5091" s="204" t="s">
        <v>2916</v>
      </c>
    </row>
    <row r="5092" spans="1:4" ht="15" x14ac:dyDescent="0.2">
      <c r="A5092" s="236">
        <v>9791036312656</v>
      </c>
      <c r="B5092" s="200" t="s">
        <v>568</v>
      </c>
      <c r="C5092" s="203">
        <v>0</v>
      </c>
      <c r="D5092" s="204" t="s">
        <v>2916</v>
      </c>
    </row>
    <row r="5093" spans="1:4" ht="15" x14ac:dyDescent="0.2">
      <c r="A5093" s="236">
        <v>9791036312779</v>
      </c>
      <c r="B5093" s="200" t="s">
        <v>568</v>
      </c>
      <c r="C5093" s="203">
        <v>0</v>
      </c>
      <c r="D5093" s="204" t="s">
        <v>2916</v>
      </c>
    </row>
    <row r="5094" spans="1:4" ht="15" x14ac:dyDescent="0.2">
      <c r="A5094" s="236">
        <v>9791027607761</v>
      </c>
      <c r="B5094" s="200" t="s">
        <v>568</v>
      </c>
      <c r="C5094" s="203">
        <v>0</v>
      </c>
      <c r="D5094" s="204" t="s">
        <v>2916</v>
      </c>
    </row>
    <row r="5095" spans="1:4" ht="15" x14ac:dyDescent="0.2">
      <c r="A5095" s="236">
        <v>9791036374326</v>
      </c>
      <c r="B5095" s="200" t="s">
        <v>568</v>
      </c>
      <c r="C5095" s="203">
        <v>0</v>
      </c>
      <c r="D5095" s="204" t="s">
        <v>2917</v>
      </c>
    </row>
    <row r="5096" spans="1:4" ht="15" x14ac:dyDescent="0.2">
      <c r="A5096" s="236">
        <v>9791027607778</v>
      </c>
      <c r="B5096" s="200" t="s">
        <v>568</v>
      </c>
      <c r="C5096" s="203">
        <v>0</v>
      </c>
      <c r="D5096" s="204" t="s">
        <v>2916</v>
      </c>
    </row>
    <row r="5097" spans="1:4" ht="15" x14ac:dyDescent="0.2">
      <c r="A5097" s="236">
        <v>9791036374333</v>
      </c>
      <c r="B5097" s="200" t="s">
        <v>568</v>
      </c>
      <c r="C5097" s="203">
        <v>0</v>
      </c>
      <c r="D5097" s="204" t="s">
        <v>2917</v>
      </c>
    </row>
    <row r="5098" spans="1:4" ht="15" x14ac:dyDescent="0.2">
      <c r="A5098" s="236">
        <v>9791036374340</v>
      </c>
      <c r="B5098" s="200" t="s">
        <v>568</v>
      </c>
      <c r="C5098" s="203">
        <v>0</v>
      </c>
      <c r="D5098" s="204" t="s">
        <v>2917</v>
      </c>
    </row>
    <row r="5099" spans="1:4" ht="15" x14ac:dyDescent="0.2">
      <c r="A5099" s="236">
        <v>9791036312786</v>
      </c>
      <c r="B5099" s="200" t="s">
        <v>568</v>
      </c>
      <c r="C5099" s="203">
        <v>0</v>
      </c>
      <c r="D5099" s="204" t="s">
        <v>2916</v>
      </c>
    </row>
    <row r="5100" spans="1:4" ht="15" x14ac:dyDescent="0.2">
      <c r="A5100" s="236">
        <v>9791036355219</v>
      </c>
      <c r="B5100" s="200" t="s">
        <v>568</v>
      </c>
      <c r="C5100" s="203">
        <v>0</v>
      </c>
      <c r="D5100" s="204" t="s">
        <v>2916</v>
      </c>
    </row>
    <row r="5101" spans="1:4" ht="15" x14ac:dyDescent="0.2">
      <c r="A5101" s="236">
        <v>9791027611720</v>
      </c>
      <c r="B5101" s="200" t="s">
        <v>568</v>
      </c>
      <c r="C5101" s="203">
        <v>0</v>
      </c>
      <c r="D5101" s="204" t="s">
        <v>2916</v>
      </c>
    </row>
    <row r="5102" spans="1:4" ht="15" x14ac:dyDescent="0.2">
      <c r="A5102" s="236">
        <v>9791036313042</v>
      </c>
      <c r="B5102" s="200" t="s">
        <v>568</v>
      </c>
      <c r="C5102" s="203">
        <v>0</v>
      </c>
      <c r="D5102" s="204" t="s">
        <v>2916</v>
      </c>
    </row>
    <row r="5103" spans="1:4" ht="15" x14ac:dyDescent="0.2">
      <c r="A5103" s="236">
        <v>9791036313073</v>
      </c>
      <c r="B5103" s="200" t="s">
        <v>568</v>
      </c>
      <c r="C5103" s="203">
        <v>0</v>
      </c>
      <c r="D5103" s="204" t="s">
        <v>2916</v>
      </c>
    </row>
    <row r="5104" spans="1:4" ht="15" x14ac:dyDescent="0.2">
      <c r="A5104" s="236">
        <v>9791027613175</v>
      </c>
      <c r="B5104" s="200" t="s">
        <v>568</v>
      </c>
      <c r="C5104" s="203">
        <v>0</v>
      </c>
      <c r="D5104" s="204" t="s">
        <v>2917</v>
      </c>
    </row>
    <row r="5105" spans="1:4" ht="15" x14ac:dyDescent="0.2">
      <c r="A5105" s="236">
        <v>9791027613182</v>
      </c>
      <c r="B5105" s="200" t="s">
        <v>568</v>
      </c>
      <c r="C5105" s="203">
        <v>0</v>
      </c>
      <c r="D5105" s="204" t="s">
        <v>2917</v>
      </c>
    </row>
    <row r="5106" spans="1:4" ht="15" x14ac:dyDescent="0.2">
      <c r="A5106" s="236">
        <v>9791036374388</v>
      </c>
      <c r="B5106" s="200" t="s">
        <v>568</v>
      </c>
      <c r="C5106" s="203">
        <v>0</v>
      </c>
      <c r="D5106" s="204" t="s">
        <v>2917</v>
      </c>
    </row>
    <row r="5107" spans="1:4" ht="15" x14ac:dyDescent="0.2">
      <c r="A5107" s="236">
        <v>9791036374357</v>
      </c>
      <c r="B5107" s="200" t="s">
        <v>568</v>
      </c>
      <c r="C5107" s="203">
        <v>0</v>
      </c>
      <c r="D5107" s="204" t="s">
        <v>2917</v>
      </c>
    </row>
    <row r="5108" spans="1:4" ht="15" x14ac:dyDescent="0.2">
      <c r="A5108" s="236">
        <v>9791036374364</v>
      </c>
      <c r="B5108" s="200" t="s">
        <v>568</v>
      </c>
      <c r="C5108" s="203">
        <v>0</v>
      </c>
      <c r="D5108" s="204" t="s">
        <v>2917</v>
      </c>
    </row>
    <row r="5109" spans="1:4" ht="15" x14ac:dyDescent="0.2">
      <c r="A5109" s="236">
        <v>9791036330537</v>
      </c>
      <c r="B5109" s="200" t="s">
        <v>568</v>
      </c>
      <c r="C5109" s="203">
        <v>0</v>
      </c>
      <c r="D5109" s="204" t="s">
        <v>2916</v>
      </c>
    </row>
    <row r="5110" spans="1:4" ht="15" x14ac:dyDescent="0.2">
      <c r="A5110" s="236">
        <v>9791036374371</v>
      </c>
      <c r="B5110" s="200" t="s">
        <v>568</v>
      </c>
      <c r="C5110" s="203">
        <v>0</v>
      </c>
      <c r="D5110" s="204" t="s">
        <v>2917</v>
      </c>
    </row>
    <row r="5111" spans="1:4" ht="15" x14ac:dyDescent="0.2">
      <c r="A5111" s="236">
        <v>9782747091411</v>
      </c>
      <c r="B5111" s="200" t="s">
        <v>568</v>
      </c>
      <c r="C5111" s="203">
        <v>0</v>
      </c>
      <c r="D5111" s="204" t="s">
        <v>2916</v>
      </c>
    </row>
    <row r="5112" spans="1:4" ht="15" x14ac:dyDescent="0.2">
      <c r="A5112" s="236">
        <v>9791036330544</v>
      </c>
      <c r="B5112" s="200" t="s">
        <v>568</v>
      </c>
      <c r="C5112" s="203">
        <v>0</v>
      </c>
      <c r="D5112" s="204" t="s">
        <v>2916</v>
      </c>
    </row>
    <row r="5113" spans="1:4" ht="15" x14ac:dyDescent="0.2">
      <c r="A5113" s="236">
        <v>9791036330568</v>
      </c>
      <c r="B5113" s="200" t="s">
        <v>568</v>
      </c>
      <c r="C5113" s="203">
        <v>0</v>
      </c>
      <c r="D5113" s="204" t="s">
        <v>2916</v>
      </c>
    </row>
    <row r="5114" spans="1:4" ht="15" x14ac:dyDescent="0.2">
      <c r="A5114" s="236">
        <v>9791036330575</v>
      </c>
      <c r="B5114" s="200" t="s">
        <v>568</v>
      </c>
      <c r="C5114" s="203">
        <v>0</v>
      </c>
      <c r="D5114" s="204" t="s">
        <v>2916</v>
      </c>
    </row>
    <row r="5115" spans="1:4" ht="15" x14ac:dyDescent="0.2">
      <c r="A5115" s="236">
        <v>9791036330599</v>
      </c>
      <c r="B5115" s="200" t="s">
        <v>568</v>
      </c>
      <c r="C5115" s="203">
        <v>0</v>
      </c>
      <c r="D5115" s="204" t="s">
        <v>2916</v>
      </c>
    </row>
    <row r="5116" spans="1:4" ht="15" x14ac:dyDescent="0.2">
      <c r="A5116" s="236">
        <v>9791036330643</v>
      </c>
      <c r="B5116" s="200" t="s">
        <v>568</v>
      </c>
      <c r="C5116" s="203">
        <v>0</v>
      </c>
      <c r="D5116" s="204" t="s">
        <v>2916</v>
      </c>
    </row>
    <row r="5117" spans="1:4" ht="15" x14ac:dyDescent="0.2">
      <c r="A5117" s="236">
        <v>9791036330650</v>
      </c>
      <c r="B5117" s="200" t="s">
        <v>568</v>
      </c>
      <c r="C5117" s="203">
        <v>0</v>
      </c>
      <c r="D5117" s="204" t="s">
        <v>2916</v>
      </c>
    </row>
    <row r="5118" spans="1:4" ht="15" x14ac:dyDescent="0.2">
      <c r="A5118" s="236">
        <v>9791036330667</v>
      </c>
      <c r="B5118" s="200" t="s">
        <v>568</v>
      </c>
      <c r="C5118" s="203">
        <v>0</v>
      </c>
      <c r="D5118" s="204" t="s">
        <v>2916</v>
      </c>
    </row>
    <row r="5119" spans="1:4" ht="15" x14ac:dyDescent="0.2">
      <c r="A5119" s="236">
        <v>9791027610082</v>
      </c>
      <c r="B5119" s="200" t="s">
        <v>568</v>
      </c>
      <c r="C5119" s="203">
        <v>0</v>
      </c>
      <c r="D5119" s="204" t="s">
        <v>2916</v>
      </c>
    </row>
    <row r="5120" spans="1:4" ht="15" x14ac:dyDescent="0.2">
      <c r="A5120" s="236">
        <v>9791036330674</v>
      </c>
      <c r="B5120" s="200" t="s">
        <v>568</v>
      </c>
      <c r="C5120" s="203">
        <v>0</v>
      </c>
      <c r="D5120" s="204" t="s">
        <v>2916</v>
      </c>
    </row>
    <row r="5121" spans="1:4" ht="15" x14ac:dyDescent="0.2">
      <c r="A5121" s="236">
        <v>9791036330681</v>
      </c>
      <c r="B5121" s="200" t="s">
        <v>568</v>
      </c>
      <c r="C5121" s="203">
        <v>0</v>
      </c>
      <c r="D5121" s="204" t="s">
        <v>2916</v>
      </c>
    </row>
    <row r="5122" spans="1:4" ht="15" x14ac:dyDescent="0.2">
      <c r="A5122" s="236">
        <v>9791036330698</v>
      </c>
      <c r="B5122" s="200" t="s">
        <v>568</v>
      </c>
      <c r="C5122" s="203">
        <v>0</v>
      </c>
      <c r="D5122" s="204" t="s">
        <v>2916</v>
      </c>
    </row>
    <row r="5123" spans="1:4" ht="15" x14ac:dyDescent="0.2">
      <c r="A5123" s="236">
        <v>9791036330704</v>
      </c>
      <c r="B5123" s="200" t="s">
        <v>568</v>
      </c>
      <c r="C5123" s="203">
        <v>0</v>
      </c>
      <c r="D5123" s="204" t="s">
        <v>2916</v>
      </c>
    </row>
    <row r="5124" spans="1:4" ht="15" x14ac:dyDescent="0.2">
      <c r="A5124" s="236">
        <v>9791027613205</v>
      </c>
      <c r="B5124" s="200" t="s">
        <v>568</v>
      </c>
      <c r="C5124" s="203">
        <v>0</v>
      </c>
      <c r="D5124" s="204" t="s">
        <v>2917</v>
      </c>
    </row>
    <row r="5125" spans="1:4" ht="15" x14ac:dyDescent="0.2">
      <c r="A5125" s="236">
        <v>9791036374685</v>
      </c>
      <c r="B5125" s="200" t="s">
        <v>568</v>
      </c>
      <c r="C5125" s="203">
        <v>0</v>
      </c>
      <c r="D5125" s="204" t="s">
        <v>2917</v>
      </c>
    </row>
    <row r="5126" spans="1:4" ht="15" x14ac:dyDescent="0.2">
      <c r="A5126" s="236">
        <v>9791036374722</v>
      </c>
      <c r="B5126" s="200" t="s">
        <v>568</v>
      </c>
      <c r="C5126" s="203">
        <v>0</v>
      </c>
      <c r="D5126" s="204" t="s">
        <v>2917</v>
      </c>
    </row>
    <row r="5127" spans="1:4" ht="15" x14ac:dyDescent="0.2">
      <c r="A5127" s="236">
        <v>9791036374739</v>
      </c>
      <c r="B5127" s="200" t="s">
        <v>568</v>
      </c>
      <c r="C5127" s="203">
        <v>0</v>
      </c>
      <c r="D5127" s="204" t="s">
        <v>2917</v>
      </c>
    </row>
    <row r="5128" spans="1:4" ht="15" x14ac:dyDescent="0.2">
      <c r="A5128" s="236">
        <v>9791036374753</v>
      </c>
      <c r="B5128" s="200" t="s">
        <v>568</v>
      </c>
      <c r="C5128" s="203">
        <v>0</v>
      </c>
      <c r="D5128" s="204" t="s">
        <v>2917</v>
      </c>
    </row>
    <row r="5129" spans="1:4" ht="15" x14ac:dyDescent="0.2">
      <c r="A5129" s="236">
        <v>9791036374760</v>
      </c>
      <c r="B5129" s="200" t="s">
        <v>568</v>
      </c>
      <c r="C5129" s="203">
        <v>0</v>
      </c>
      <c r="D5129" s="204" t="s">
        <v>2917</v>
      </c>
    </row>
    <row r="5130" spans="1:4" ht="15" x14ac:dyDescent="0.2">
      <c r="A5130" s="236">
        <v>9791036374777</v>
      </c>
      <c r="B5130" s="200" t="s">
        <v>568</v>
      </c>
      <c r="C5130" s="203">
        <v>0</v>
      </c>
      <c r="D5130" s="204" t="s">
        <v>2917</v>
      </c>
    </row>
    <row r="5131" spans="1:4" ht="15" x14ac:dyDescent="0.2">
      <c r="A5131" s="236">
        <v>9791036374746</v>
      </c>
      <c r="B5131" s="200" t="s">
        <v>568</v>
      </c>
      <c r="C5131" s="203">
        <v>0</v>
      </c>
      <c r="D5131" s="204" t="s">
        <v>2917</v>
      </c>
    </row>
    <row r="5132" spans="1:4" ht="15" x14ac:dyDescent="0.2">
      <c r="A5132" s="236">
        <v>9791036356384</v>
      </c>
      <c r="B5132" s="200" t="s">
        <v>568</v>
      </c>
      <c r="C5132" s="203">
        <v>0</v>
      </c>
      <c r="D5132" s="204" t="s">
        <v>2915</v>
      </c>
    </row>
    <row r="5133" spans="1:4" ht="15" x14ac:dyDescent="0.2">
      <c r="A5133" s="236">
        <v>9782747091428</v>
      </c>
      <c r="B5133" s="200" t="s">
        <v>568</v>
      </c>
      <c r="C5133" s="203">
        <v>0</v>
      </c>
      <c r="D5133" s="204" t="s">
        <v>2916</v>
      </c>
    </row>
    <row r="5134" spans="1:4" ht="15" x14ac:dyDescent="0.2">
      <c r="A5134" s="236">
        <v>9791036356391</v>
      </c>
      <c r="B5134" s="200" t="s">
        <v>568</v>
      </c>
      <c r="C5134" s="203">
        <v>0</v>
      </c>
      <c r="D5134" s="204" t="s">
        <v>2916</v>
      </c>
    </row>
    <row r="5135" spans="1:4" ht="15" x14ac:dyDescent="0.2">
      <c r="A5135" s="236">
        <v>9791036374869</v>
      </c>
      <c r="B5135" s="200" t="s">
        <v>568</v>
      </c>
      <c r="C5135" s="203">
        <v>0</v>
      </c>
      <c r="D5135" s="204" t="s">
        <v>2917</v>
      </c>
    </row>
    <row r="5136" spans="1:4" ht="15" x14ac:dyDescent="0.2">
      <c r="A5136" s="236">
        <v>9791036356407</v>
      </c>
      <c r="B5136" s="200" t="s">
        <v>568</v>
      </c>
      <c r="C5136" s="203">
        <v>0</v>
      </c>
      <c r="D5136" s="204" t="s">
        <v>2916</v>
      </c>
    </row>
    <row r="5137" spans="1:4" ht="15" x14ac:dyDescent="0.2">
      <c r="A5137" s="236">
        <v>9791036313158</v>
      </c>
      <c r="B5137" s="200" t="s">
        <v>568</v>
      </c>
      <c r="C5137" s="203">
        <v>0</v>
      </c>
      <c r="D5137" s="204" t="s">
        <v>2916</v>
      </c>
    </row>
    <row r="5138" spans="1:4" ht="15" x14ac:dyDescent="0.2">
      <c r="A5138" s="236">
        <v>9791036356414</v>
      </c>
      <c r="B5138" s="200" t="s">
        <v>568</v>
      </c>
      <c r="C5138" s="203">
        <v>0</v>
      </c>
      <c r="D5138" s="204" t="s">
        <v>2916</v>
      </c>
    </row>
    <row r="5139" spans="1:4" ht="15" x14ac:dyDescent="0.2">
      <c r="A5139" s="236">
        <v>9791036313165</v>
      </c>
      <c r="B5139" s="200" t="s">
        <v>568</v>
      </c>
      <c r="C5139" s="203">
        <v>0</v>
      </c>
      <c r="D5139" s="204" t="s">
        <v>2916</v>
      </c>
    </row>
    <row r="5140" spans="1:4" ht="15" x14ac:dyDescent="0.2">
      <c r="A5140" s="236">
        <v>9791036356421</v>
      </c>
      <c r="B5140" s="200" t="s">
        <v>568</v>
      </c>
      <c r="C5140" s="203">
        <v>0</v>
      </c>
      <c r="D5140" s="204" t="s">
        <v>2915</v>
      </c>
    </row>
    <row r="5141" spans="1:4" ht="15" x14ac:dyDescent="0.2">
      <c r="A5141" s="236">
        <v>9791036313172</v>
      </c>
      <c r="B5141" s="200" t="s">
        <v>568</v>
      </c>
      <c r="C5141" s="203">
        <v>0</v>
      </c>
      <c r="D5141" s="204" t="s">
        <v>2916</v>
      </c>
    </row>
    <row r="5142" spans="1:4" ht="15" x14ac:dyDescent="0.2">
      <c r="A5142" s="236">
        <v>9791036313189</v>
      </c>
      <c r="B5142" s="200" t="s">
        <v>568</v>
      </c>
      <c r="C5142" s="203">
        <v>0</v>
      </c>
      <c r="D5142" s="204" t="s">
        <v>2916</v>
      </c>
    </row>
    <row r="5143" spans="1:4" ht="15" x14ac:dyDescent="0.2">
      <c r="A5143" s="236">
        <v>9791027601998</v>
      </c>
      <c r="B5143" s="200" t="s">
        <v>568</v>
      </c>
      <c r="C5143" s="203">
        <v>0</v>
      </c>
      <c r="D5143" s="204" t="s">
        <v>2916</v>
      </c>
    </row>
    <row r="5144" spans="1:4" ht="15" x14ac:dyDescent="0.2">
      <c r="A5144" s="236">
        <v>9791027607884</v>
      </c>
      <c r="B5144" s="200" t="s">
        <v>568</v>
      </c>
      <c r="C5144" s="203">
        <v>0</v>
      </c>
      <c r="D5144" s="204" t="s">
        <v>2916</v>
      </c>
    </row>
    <row r="5145" spans="1:4" ht="15" x14ac:dyDescent="0.2">
      <c r="A5145" s="236">
        <v>9782747065276</v>
      </c>
      <c r="B5145" s="200" t="s">
        <v>568</v>
      </c>
      <c r="C5145" s="203">
        <v>0</v>
      </c>
      <c r="D5145" s="204" t="s">
        <v>2916</v>
      </c>
    </row>
    <row r="5146" spans="1:4" ht="15" x14ac:dyDescent="0.2">
      <c r="A5146" s="236">
        <v>9782227488892</v>
      </c>
      <c r="B5146" s="200" t="s">
        <v>568</v>
      </c>
      <c r="C5146" s="203">
        <v>0</v>
      </c>
      <c r="D5146" s="204" t="s">
        <v>2916</v>
      </c>
    </row>
    <row r="5147" spans="1:4" ht="15" x14ac:dyDescent="0.2">
      <c r="A5147" s="236">
        <v>9791036374944</v>
      </c>
      <c r="B5147" s="200" t="s">
        <v>568</v>
      </c>
      <c r="C5147" s="203">
        <v>0</v>
      </c>
      <c r="D5147" s="204" t="s">
        <v>2917</v>
      </c>
    </row>
    <row r="5148" spans="1:4" ht="15" x14ac:dyDescent="0.2">
      <c r="A5148" s="236">
        <v>9782747065290</v>
      </c>
      <c r="B5148" s="200" t="s">
        <v>568</v>
      </c>
      <c r="C5148" s="203">
        <v>0</v>
      </c>
      <c r="D5148" s="204" t="s">
        <v>2916</v>
      </c>
    </row>
    <row r="5149" spans="1:4" ht="15" x14ac:dyDescent="0.2">
      <c r="A5149" s="236">
        <v>9791036356452</v>
      </c>
      <c r="B5149" s="200" t="s">
        <v>568</v>
      </c>
      <c r="C5149" s="203">
        <v>0</v>
      </c>
      <c r="D5149" s="204" t="s">
        <v>2916</v>
      </c>
    </row>
    <row r="5150" spans="1:4" ht="15" x14ac:dyDescent="0.2">
      <c r="A5150" s="236">
        <v>9782747065313</v>
      </c>
      <c r="B5150" s="200" t="s">
        <v>568</v>
      </c>
      <c r="C5150" s="203">
        <v>0</v>
      </c>
      <c r="D5150" s="204" t="s">
        <v>2915</v>
      </c>
    </row>
    <row r="5151" spans="1:4" ht="15" x14ac:dyDescent="0.2">
      <c r="A5151" s="236">
        <v>9791027611782</v>
      </c>
      <c r="B5151" s="200" t="s">
        <v>568</v>
      </c>
      <c r="C5151" s="203">
        <v>0</v>
      </c>
      <c r="D5151" s="204" t="s">
        <v>2916</v>
      </c>
    </row>
    <row r="5152" spans="1:4" ht="15" x14ac:dyDescent="0.2">
      <c r="A5152" s="236">
        <v>9782747065344</v>
      </c>
      <c r="B5152" s="200" t="s">
        <v>568</v>
      </c>
      <c r="C5152" s="203">
        <v>0</v>
      </c>
      <c r="D5152" s="204" t="s">
        <v>2916</v>
      </c>
    </row>
    <row r="5153" spans="1:4" ht="15" x14ac:dyDescent="0.2">
      <c r="A5153" s="236">
        <v>9791036375040</v>
      </c>
      <c r="B5153" s="200" t="s">
        <v>568</v>
      </c>
      <c r="C5153" s="203">
        <v>0</v>
      </c>
      <c r="D5153" s="204" t="s">
        <v>2917</v>
      </c>
    </row>
    <row r="5154" spans="1:4" ht="15" x14ac:dyDescent="0.2">
      <c r="A5154" s="236">
        <v>9791036375057</v>
      </c>
      <c r="B5154" s="200" t="s">
        <v>568</v>
      </c>
      <c r="C5154" s="203">
        <v>0</v>
      </c>
      <c r="D5154" s="204" t="s">
        <v>2917</v>
      </c>
    </row>
    <row r="5155" spans="1:4" ht="15" x14ac:dyDescent="0.2">
      <c r="A5155" s="236">
        <v>9791027602018</v>
      </c>
      <c r="B5155" s="200" t="s">
        <v>568</v>
      </c>
      <c r="C5155" s="203">
        <v>0</v>
      </c>
      <c r="D5155" s="204" t="s">
        <v>2916</v>
      </c>
    </row>
    <row r="5156" spans="1:4" ht="15" x14ac:dyDescent="0.2">
      <c r="A5156" s="236">
        <v>9791036375064</v>
      </c>
      <c r="B5156" s="200" t="s">
        <v>568</v>
      </c>
      <c r="C5156" s="203">
        <v>0</v>
      </c>
      <c r="D5156" s="204" t="s">
        <v>2917</v>
      </c>
    </row>
    <row r="5157" spans="1:4" ht="15" x14ac:dyDescent="0.2">
      <c r="A5157" s="236">
        <v>9791036375071</v>
      </c>
      <c r="B5157" s="200" t="s">
        <v>568</v>
      </c>
      <c r="C5157" s="203">
        <v>0</v>
      </c>
      <c r="D5157" s="204" t="s">
        <v>2917</v>
      </c>
    </row>
    <row r="5158" spans="1:4" ht="15" x14ac:dyDescent="0.2">
      <c r="A5158" s="236">
        <v>9791036356643</v>
      </c>
      <c r="B5158" s="200" t="s">
        <v>568</v>
      </c>
      <c r="C5158" s="203">
        <v>0</v>
      </c>
      <c r="D5158" s="204" t="s">
        <v>2915</v>
      </c>
    </row>
    <row r="5159" spans="1:4" ht="15" x14ac:dyDescent="0.2">
      <c r="A5159" s="236">
        <v>9791036375125</v>
      </c>
      <c r="B5159" s="200" t="s">
        <v>568</v>
      </c>
      <c r="C5159" s="203">
        <v>0</v>
      </c>
      <c r="D5159" s="204" t="s">
        <v>2917</v>
      </c>
    </row>
    <row r="5160" spans="1:4" ht="15" x14ac:dyDescent="0.2">
      <c r="A5160" s="236">
        <v>9791036356650</v>
      </c>
      <c r="B5160" s="200" t="s">
        <v>568</v>
      </c>
      <c r="C5160" s="203">
        <v>0</v>
      </c>
      <c r="D5160" s="204" t="s">
        <v>2915</v>
      </c>
    </row>
    <row r="5161" spans="1:4" ht="15" x14ac:dyDescent="0.2">
      <c r="A5161" s="236">
        <v>9791036356667</v>
      </c>
      <c r="B5161" s="200" t="s">
        <v>568</v>
      </c>
      <c r="C5161" s="203">
        <v>0</v>
      </c>
      <c r="D5161" s="204" t="s">
        <v>2915</v>
      </c>
    </row>
    <row r="5162" spans="1:4" ht="15" x14ac:dyDescent="0.2">
      <c r="A5162" s="236">
        <v>9791036356674</v>
      </c>
      <c r="B5162" s="200" t="s">
        <v>568</v>
      </c>
      <c r="C5162" s="203">
        <v>0</v>
      </c>
      <c r="D5162" s="204" t="s">
        <v>2915</v>
      </c>
    </row>
    <row r="5163" spans="1:4" ht="15" x14ac:dyDescent="0.2">
      <c r="A5163" s="236">
        <v>9791036356681</v>
      </c>
      <c r="B5163" s="200" t="s">
        <v>568</v>
      </c>
      <c r="C5163" s="203">
        <v>43</v>
      </c>
      <c r="D5163" s="204" t="s">
        <v>569</v>
      </c>
    </row>
    <row r="5164" spans="1:4" ht="15" x14ac:dyDescent="0.2">
      <c r="A5164" s="236">
        <v>9791036356698</v>
      </c>
      <c r="B5164" s="200" t="s">
        <v>568</v>
      </c>
      <c r="C5164" s="203">
        <v>5</v>
      </c>
      <c r="D5164" s="204" t="s">
        <v>572</v>
      </c>
    </row>
    <row r="5165" spans="1:4" ht="15" x14ac:dyDescent="0.2">
      <c r="A5165" s="236">
        <v>9791036356704</v>
      </c>
      <c r="B5165" s="200" t="s">
        <v>568</v>
      </c>
      <c r="C5165" s="203">
        <v>1</v>
      </c>
      <c r="D5165" s="204" t="s">
        <v>572</v>
      </c>
    </row>
    <row r="5166" spans="1:4" ht="15" x14ac:dyDescent="0.2">
      <c r="A5166" s="236">
        <v>9791036375255</v>
      </c>
      <c r="B5166" s="200" t="s">
        <v>568</v>
      </c>
      <c r="C5166" s="203">
        <v>0</v>
      </c>
      <c r="D5166" s="204" t="s">
        <v>2917</v>
      </c>
    </row>
    <row r="5167" spans="1:4" ht="15" x14ac:dyDescent="0.2">
      <c r="A5167" s="236">
        <v>9791036356711</v>
      </c>
      <c r="B5167" s="200" t="s">
        <v>568</v>
      </c>
      <c r="C5167" s="203">
        <v>0</v>
      </c>
      <c r="D5167" s="204" t="s">
        <v>2915</v>
      </c>
    </row>
    <row r="5168" spans="1:4" ht="15" x14ac:dyDescent="0.2">
      <c r="A5168" s="236">
        <v>9791036356742</v>
      </c>
      <c r="B5168" s="200" t="s">
        <v>568</v>
      </c>
      <c r="C5168" s="203">
        <v>0</v>
      </c>
      <c r="D5168" s="204" t="s">
        <v>2916</v>
      </c>
    </row>
    <row r="5169" spans="1:4" ht="15" x14ac:dyDescent="0.2">
      <c r="A5169" s="236">
        <v>9791036356759</v>
      </c>
      <c r="B5169" s="200" t="s">
        <v>568</v>
      </c>
      <c r="C5169" s="203">
        <v>0</v>
      </c>
      <c r="D5169" s="204" t="s">
        <v>2916</v>
      </c>
    </row>
    <row r="5170" spans="1:4" ht="15" x14ac:dyDescent="0.2">
      <c r="A5170" s="236">
        <v>9791036356766</v>
      </c>
      <c r="B5170" s="200" t="s">
        <v>568</v>
      </c>
      <c r="C5170" s="203">
        <v>0</v>
      </c>
      <c r="D5170" s="204" t="s">
        <v>2916</v>
      </c>
    </row>
    <row r="5171" spans="1:4" ht="15" x14ac:dyDescent="0.2">
      <c r="A5171" s="236">
        <v>9791036356773</v>
      </c>
      <c r="B5171" s="200" t="s">
        <v>568</v>
      </c>
      <c r="C5171" s="203">
        <v>0</v>
      </c>
      <c r="D5171" s="204" t="s">
        <v>2916</v>
      </c>
    </row>
    <row r="5172" spans="1:4" ht="15" x14ac:dyDescent="0.2">
      <c r="A5172" s="236">
        <v>9791036356797</v>
      </c>
      <c r="B5172" s="200" t="s">
        <v>568</v>
      </c>
      <c r="C5172" s="203">
        <v>0</v>
      </c>
      <c r="D5172" s="204" t="s">
        <v>2916</v>
      </c>
    </row>
    <row r="5173" spans="1:4" ht="15" x14ac:dyDescent="0.2">
      <c r="A5173" s="236">
        <v>9791036356803</v>
      </c>
      <c r="B5173" s="200" t="s">
        <v>568</v>
      </c>
      <c r="C5173" s="203">
        <v>0</v>
      </c>
      <c r="D5173" s="204" t="s">
        <v>2916</v>
      </c>
    </row>
    <row r="5174" spans="1:4" ht="15" x14ac:dyDescent="0.2">
      <c r="A5174" s="236">
        <v>9791036356810</v>
      </c>
      <c r="B5174" s="200" t="s">
        <v>568</v>
      </c>
      <c r="C5174" s="203">
        <v>0</v>
      </c>
      <c r="D5174" s="204" t="s">
        <v>2916</v>
      </c>
    </row>
    <row r="5175" spans="1:4" ht="15" x14ac:dyDescent="0.2">
      <c r="A5175" s="236">
        <v>9791036356827</v>
      </c>
      <c r="B5175" s="200" t="s">
        <v>568</v>
      </c>
      <c r="C5175" s="203">
        <v>0</v>
      </c>
      <c r="D5175" s="204" t="s">
        <v>2916</v>
      </c>
    </row>
    <row r="5176" spans="1:4" ht="15" x14ac:dyDescent="0.2">
      <c r="A5176" s="236">
        <v>9791036356834</v>
      </c>
      <c r="B5176" s="200" t="s">
        <v>568</v>
      </c>
      <c r="C5176" s="203">
        <v>0</v>
      </c>
      <c r="D5176" s="204" t="s">
        <v>2916</v>
      </c>
    </row>
    <row r="5177" spans="1:4" ht="15" x14ac:dyDescent="0.2">
      <c r="A5177" s="236">
        <v>9782747091572</v>
      </c>
      <c r="B5177" s="200" t="s">
        <v>568</v>
      </c>
      <c r="C5177" s="203">
        <v>0</v>
      </c>
      <c r="D5177" s="204" t="s">
        <v>2916</v>
      </c>
    </row>
    <row r="5178" spans="1:4" ht="15" x14ac:dyDescent="0.2">
      <c r="A5178" s="236">
        <v>9782747065573</v>
      </c>
      <c r="B5178" s="200" t="s">
        <v>568</v>
      </c>
      <c r="C5178" s="203">
        <v>0</v>
      </c>
      <c r="D5178" s="204" t="s">
        <v>2916</v>
      </c>
    </row>
    <row r="5179" spans="1:4" ht="15" x14ac:dyDescent="0.2">
      <c r="A5179" s="236">
        <v>9782747091589</v>
      </c>
      <c r="B5179" s="200" t="s">
        <v>568</v>
      </c>
      <c r="C5179" s="203">
        <v>0</v>
      </c>
      <c r="D5179" s="204" t="s">
        <v>2916</v>
      </c>
    </row>
    <row r="5180" spans="1:4" ht="15" x14ac:dyDescent="0.2">
      <c r="A5180" s="236">
        <v>9782747091596</v>
      </c>
      <c r="B5180" s="200" t="s">
        <v>568</v>
      </c>
      <c r="C5180" s="203">
        <v>0</v>
      </c>
      <c r="D5180" s="204" t="s">
        <v>2916</v>
      </c>
    </row>
    <row r="5181" spans="1:4" ht="15" x14ac:dyDescent="0.2">
      <c r="A5181" s="236">
        <v>9782747091602</v>
      </c>
      <c r="B5181" s="200" t="s">
        <v>568</v>
      </c>
      <c r="C5181" s="203">
        <v>0</v>
      </c>
      <c r="D5181" s="204" t="s">
        <v>2916</v>
      </c>
    </row>
    <row r="5182" spans="1:4" ht="15" x14ac:dyDescent="0.2">
      <c r="A5182" s="236">
        <v>9782747091619</v>
      </c>
      <c r="B5182" s="200" t="s">
        <v>568</v>
      </c>
      <c r="C5182" s="203">
        <v>0</v>
      </c>
      <c r="D5182" s="204" t="s">
        <v>2916</v>
      </c>
    </row>
    <row r="5183" spans="1:4" ht="15" x14ac:dyDescent="0.2">
      <c r="A5183" s="236">
        <v>9782747091626</v>
      </c>
      <c r="B5183" s="200" t="s">
        <v>568</v>
      </c>
      <c r="C5183" s="203">
        <v>0</v>
      </c>
      <c r="D5183" s="204" t="s">
        <v>2916</v>
      </c>
    </row>
    <row r="5184" spans="1:4" ht="15" x14ac:dyDescent="0.2">
      <c r="A5184" s="236">
        <v>9782747091657</v>
      </c>
      <c r="B5184" s="200" t="s">
        <v>568</v>
      </c>
      <c r="C5184" s="203">
        <v>0</v>
      </c>
      <c r="D5184" s="204" t="s">
        <v>2916</v>
      </c>
    </row>
    <row r="5185" spans="1:4" ht="15" x14ac:dyDescent="0.2">
      <c r="A5185" s="236">
        <v>9782227502888</v>
      </c>
      <c r="B5185" s="200" t="s">
        <v>568</v>
      </c>
      <c r="C5185" s="203">
        <v>0</v>
      </c>
      <c r="D5185" s="204" t="s">
        <v>2917</v>
      </c>
    </row>
    <row r="5186" spans="1:4" ht="15" x14ac:dyDescent="0.2">
      <c r="A5186" s="236">
        <v>9782747091664</v>
      </c>
      <c r="B5186" s="200" t="s">
        <v>568</v>
      </c>
      <c r="C5186" s="203">
        <v>0</v>
      </c>
      <c r="D5186" s="204" t="s">
        <v>2916</v>
      </c>
    </row>
    <row r="5187" spans="1:4" ht="15" x14ac:dyDescent="0.2">
      <c r="A5187" s="236">
        <v>9782747091688</v>
      </c>
      <c r="B5187" s="200" t="s">
        <v>568</v>
      </c>
      <c r="C5187" s="203">
        <v>0</v>
      </c>
      <c r="D5187" s="204" t="s">
        <v>2916</v>
      </c>
    </row>
    <row r="5188" spans="1:4" ht="15" x14ac:dyDescent="0.2">
      <c r="A5188" s="236">
        <v>9782747091749</v>
      </c>
      <c r="B5188" s="200" t="s">
        <v>568</v>
      </c>
      <c r="C5188" s="203">
        <v>0</v>
      </c>
      <c r="D5188" s="204" t="s">
        <v>2916</v>
      </c>
    </row>
    <row r="5189" spans="1:4" ht="15" x14ac:dyDescent="0.2">
      <c r="A5189" s="236">
        <v>9782747091756</v>
      </c>
      <c r="B5189" s="200" t="s">
        <v>568</v>
      </c>
      <c r="C5189" s="203">
        <v>0</v>
      </c>
      <c r="D5189" s="204" t="s">
        <v>2916</v>
      </c>
    </row>
    <row r="5190" spans="1:4" ht="15" x14ac:dyDescent="0.2">
      <c r="A5190" s="236">
        <v>9782747091763</v>
      </c>
      <c r="B5190" s="200" t="s">
        <v>568</v>
      </c>
      <c r="C5190" s="203">
        <v>0</v>
      </c>
      <c r="D5190" s="204" t="s">
        <v>2916</v>
      </c>
    </row>
    <row r="5191" spans="1:4" ht="15" x14ac:dyDescent="0.2">
      <c r="A5191" s="236">
        <v>9782747091831</v>
      </c>
      <c r="B5191" s="200" t="s">
        <v>568</v>
      </c>
      <c r="C5191" s="203">
        <v>0</v>
      </c>
      <c r="D5191" s="204" t="s">
        <v>2916</v>
      </c>
    </row>
    <row r="5192" spans="1:4" ht="15" x14ac:dyDescent="0.2">
      <c r="A5192" s="236">
        <v>9782747091848</v>
      </c>
      <c r="B5192" s="200" t="s">
        <v>568</v>
      </c>
      <c r="C5192" s="203">
        <v>0</v>
      </c>
      <c r="D5192" s="204" t="s">
        <v>2916</v>
      </c>
    </row>
    <row r="5193" spans="1:4" ht="15" x14ac:dyDescent="0.2">
      <c r="A5193" s="236">
        <v>9782747091855</v>
      </c>
      <c r="B5193" s="200" t="s">
        <v>568</v>
      </c>
      <c r="C5193" s="203">
        <v>0</v>
      </c>
      <c r="D5193" s="204" t="s">
        <v>2916</v>
      </c>
    </row>
    <row r="5194" spans="1:4" ht="15" x14ac:dyDescent="0.2">
      <c r="A5194" s="236">
        <v>9782747091862</v>
      </c>
      <c r="B5194" s="200" t="s">
        <v>568</v>
      </c>
      <c r="C5194" s="203">
        <v>0</v>
      </c>
      <c r="D5194" s="204" t="s">
        <v>2916</v>
      </c>
    </row>
    <row r="5195" spans="1:4" ht="15" x14ac:dyDescent="0.2">
      <c r="A5195" s="236">
        <v>9782747091879</v>
      </c>
      <c r="B5195" s="200" t="s">
        <v>568</v>
      </c>
      <c r="C5195" s="203">
        <v>0</v>
      </c>
      <c r="D5195" s="204" t="s">
        <v>2916</v>
      </c>
    </row>
    <row r="5196" spans="1:4" ht="15" x14ac:dyDescent="0.2">
      <c r="A5196" s="236">
        <v>9782747091473</v>
      </c>
      <c r="B5196" s="200" t="s">
        <v>568</v>
      </c>
      <c r="C5196" s="203">
        <v>0</v>
      </c>
      <c r="D5196" s="204" t="s">
        <v>2916</v>
      </c>
    </row>
    <row r="5197" spans="1:4" ht="15" x14ac:dyDescent="0.2">
      <c r="A5197" s="236">
        <v>9782747091480</v>
      </c>
      <c r="B5197" s="200" t="s">
        <v>568</v>
      </c>
      <c r="C5197" s="203">
        <v>0</v>
      </c>
      <c r="D5197" s="204" t="s">
        <v>2916</v>
      </c>
    </row>
    <row r="5198" spans="1:4" ht="15" x14ac:dyDescent="0.2">
      <c r="A5198" s="236">
        <v>9782747091510</v>
      </c>
      <c r="B5198" s="200" t="s">
        <v>568</v>
      </c>
      <c r="C5198" s="203">
        <v>0</v>
      </c>
      <c r="D5198" s="204" t="s">
        <v>2916</v>
      </c>
    </row>
    <row r="5199" spans="1:4" ht="15" x14ac:dyDescent="0.2">
      <c r="A5199" s="236">
        <v>9782747091534</v>
      </c>
      <c r="B5199" s="200" t="s">
        <v>568</v>
      </c>
      <c r="C5199" s="203">
        <v>0</v>
      </c>
      <c r="D5199" s="204" t="s">
        <v>2916</v>
      </c>
    </row>
    <row r="5200" spans="1:4" ht="15" x14ac:dyDescent="0.2">
      <c r="A5200" s="236">
        <v>9782747091541</v>
      </c>
      <c r="B5200" s="200" t="s">
        <v>568</v>
      </c>
      <c r="C5200" s="203">
        <v>0</v>
      </c>
      <c r="D5200" s="204" t="s">
        <v>2916</v>
      </c>
    </row>
    <row r="5201" spans="1:4" ht="15" x14ac:dyDescent="0.2">
      <c r="A5201" s="236">
        <v>9782747091558</v>
      </c>
      <c r="B5201" s="200" t="s">
        <v>568</v>
      </c>
      <c r="C5201" s="203">
        <v>0</v>
      </c>
      <c r="D5201" s="204" t="s">
        <v>2916</v>
      </c>
    </row>
    <row r="5202" spans="1:4" ht="15" x14ac:dyDescent="0.2">
      <c r="A5202" s="236">
        <v>9782747091565</v>
      </c>
      <c r="B5202" s="200" t="s">
        <v>568</v>
      </c>
      <c r="C5202" s="203">
        <v>0</v>
      </c>
      <c r="D5202" s="204" t="s">
        <v>2916</v>
      </c>
    </row>
    <row r="5203" spans="1:4" ht="15" x14ac:dyDescent="0.2">
      <c r="A5203" s="236">
        <v>9782747091633</v>
      </c>
      <c r="B5203" s="200" t="s">
        <v>568</v>
      </c>
      <c r="C5203" s="203">
        <v>0</v>
      </c>
      <c r="D5203" s="204" t="s">
        <v>2916</v>
      </c>
    </row>
    <row r="5204" spans="1:4" ht="15" x14ac:dyDescent="0.2">
      <c r="A5204" s="236">
        <v>9782747091695</v>
      </c>
      <c r="B5204" s="200" t="s">
        <v>568</v>
      </c>
      <c r="C5204" s="203">
        <v>0</v>
      </c>
      <c r="D5204" s="204" t="s">
        <v>2916</v>
      </c>
    </row>
    <row r="5205" spans="1:4" ht="15" x14ac:dyDescent="0.2">
      <c r="A5205" s="236">
        <v>9782747091701</v>
      </c>
      <c r="B5205" s="200" t="s">
        <v>568</v>
      </c>
      <c r="C5205" s="203">
        <v>0</v>
      </c>
      <c r="D5205" s="204" t="s">
        <v>2916</v>
      </c>
    </row>
    <row r="5206" spans="1:4" ht="15" x14ac:dyDescent="0.2">
      <c r="A5206" s="236">
        <v>9791036356896</v>
      </c>
      <c r="B5206" s="200" t="s">
        <v>568</v>
      </c>
      <c r="C5206" s="203">
        <v>0</v>
      </c>
      <c r="D5206" s="204" t="s">
        <v>2916</v>
      </c>
    </row>
    <row r="5207" spans="1:4" ht="15" x14ac:dyDescent="0.2">
      <c r="A5207" s="236">
        <v>9782747091718</v>
      </c>
      <c r="B5207" s="200" t="s">
        <v>568</v>
      </c>
      <c r="C5207" s="203">
        <v>0</v>
      </c>
      <c r="D5207" s="204" t="s">
        <v>2916</v>
      </c>
    </row>
    <row r="5208" spans="1:4" ht="15" x14ac:dyDescent="0.2">
      <c r="A5208" s="236">
        <v>9782747091725</v>
      </c>
      <c r="B5208" s="200" t="s">
        <v>568</v>
      </c>
      <c r="C5208" s="203">
        <v>0</v>
      </c>
      <c r="D5208" s="204" t="s">
        <v>2916</v>
      </c>
    </row>
    <row r="5209" spans="1:4" ht="15" x14ac:dyDescent="0.2">
      <c r="A5209" s="236">
        <v>9782747091732</v>
      </c>
      <c r="B5209" s="200" t="s">
        <v>568</v>
      </c>
      <c r="C5209" s="203">
        <v>0</v>
      </c>
      <c r="D5209" s="204" t="s">
        <v>2916</v>
      </c>
    </row>
    <row r="5210" spans="1:4" ht="15" x14ac:dyDescent="0.2">
      <c r="A5210" s="236">
        <v>9782747091497</v>
      </c>
      <c r="B5210" s="200" t="s">
        <v>568</v>
      </c>
      <c r="C5210" s="203">
        <v>0</v>
      </c>
      <c r="D5210" s="204" t="s">
        <v>2916</v>
      </c>
    </row>
    <row r="5211" spans="1:4" ht="15" x14ac:dyDescent="0.2">
      <c r="A5211" s="236">
        <v>9782747091817</v>
      </c>
      <c r="B5211" s="200" t="s">
        <v>568</v>
      </c>
      <c r="C5211" s="203">
        <v>0</v>
      </c>
      <c r="D5211" s="204" t="s">
        <v>2916</v>
      </c>
    </row>
    <row r="5212" spans="1:4" ht="15" x14ac:dyDescent="0.2">
      <c r="A5212" s="236">
        <v>9782747091824</v>
      </c>
      <c r="B5212" s="200" t="s">
        <v>568</v>
      </c>
      <c r="C5212" s="203">
        <v>0</v>
      </c>
      <c r="D5212" s="204" t="s">
        <v>2916</v>
      </c>
    </row>
    <row r="5213" spans="1:4" ht="15" x14ac:dyDescent="0.2">
      <c r="A5213" s="236">
        <v>9782747091671</v>
      </c>
      <c r="B5213" s="200" t="s">
        <v>568</v>
      </c>
      <c r="C5213" s="203">
        <v>0</v>
      </c>
      <c r="D5213" s="204" t="s">
        <v>2916</v>
      </c>
    </row>
    <row r="5214" spans="1:4" ht="15" x14ac:dyDescent="0.2">
      <c r="A5214" s="236">
        <v>9791036356728</v>
      </c>
      <c r="B5214" s="200" t="s">
        <v>568</v>
      </c>
      <c r="C5214" s="203">
        <v>0</v>
      </c>
      <c r="D5214" s="204" t="s">
        <v>2916</v>
      </c>
    </row>
    <row r="5215" spans="1:4" ht="15" x14ac:dyDescent="0.2">
      <c r="A5215" s="236">
        <v>9791036356902</v>
      </c>
      <c r="B5215" s="200" t="s">
        <v>568</v>
      </c>
      <c r="C5215" s="203">
        <v>46</v>
      </c>
      <c r="D5215" s="204" t="s">
        <v>569</v>
      </c>
    </row>
    <row r="5216" spans="1:4" ht="15" x14ac:dyDescent="0.2">
      <c r="A5216" s="236">
        <v>9791036356919</v>
      </c>
      <c r="B5216" s="200" t="s">
        <v>568</v>
      </c>
      <c r="C5216" s="203">
        <v>0</v>
      </c>
      <c r="D5216" s="204" t="s">
        <v>2916</v>
      </c>
    </row>
    <row r="5217" spans="1:4" ht="15" x14ac:dyDescent="0.2">
      <c r="A5217" s="236">
        <v>9791036356926</v>
      </c>
      <c r="B5217" s="200" t="s">
        <v>568</v>
      </c>
      <c r="C5217" s="203">
        <v>1</v>
      </c>
      <c r="D5217" s="204" t="s">
        <v>572</v>
      </c>
    </row>
    <row r="5218" spans="1:4" ht="15" x14ac:dyDescent="0.2">
      <c r="A5218" s="236">
        <v>9791036356933</v>
      </c>
      <c r="B5218" s="200" t="s">
        <v>568</v>
      </c>
      <c r="C5218" s="203">
        <v>0</v>
      </c>
      <c r="D5218" s="204" t="s">
        <v>2915</v>
      </c>
    </row>
    <row r="5219" spans="1:4" ht="15" x14ac:dyDescent="0.2">
      <c r="A5219" s="236">
        <v>9791036356940</v>
      </c>
      <c r="B5219" s="200" t="s">
        <v>568</v>
      </c>
      <c r="C5219" s="203">
        <v>-1</v>
      </c>
      <c r="D5219" s="204" t="s">
        <v>2918</v>
      </c>
    </row>
    <row r="5220" spans="1:4" ht="15" x14ac:dyDescent="0.2">
      <c r="A5220" s="236">
        <v>9791027611799</v>
      </c>
      <c r="B5220" s="200" t="s">
        <v>568</v>
      </c>
      <c r="C5220" s="203">
        <v>0</v>
      </c>
      <c r="D5220" s="204" t="s">
        <v>2916</v>
      </c>
    </row>
    <row r="5221" spans="1:4" ht="15" x14ac:dyDescent="0.2">
      <c r="A5221" s="236">
        <v>9791027604081</v>
      </c>
      <c r="B5221" s="200" t="s">
        <v>568</v>
      </c>
      <c r="C5221" s="203">
        <v>0</v>
      </c>
      <c r="D5221" s="204" t="s">
        <v>2916</v>
      </c>
    </row>
    <row r="5222" spans="1:4" ht="15" x14ac:dyDescent="0.2">
      <c r="A5222" s="236">
        <v>9791027604098</v>
      </c>
      <c r="B5222" s="200" t="s">
        <v>568</v>
      </c>
      <c r="C5222" s="203">
        <v>0</v>
      </c>
      <c r="D5222" s="204" t="s">
        <v>2916</v>
      </c>
    </row>
    <row r="5223" spans="1:4" ht="15" x14ac:dyDescent="0.2">
      <c r="A5223" s="236">
        <v>9791027604104</v>
      </c>
      <c r="B5223" s="200" t="s">
        <v>568</v>
      </c>
      <c r="C5223" s="203">
        <v>0</v>
      </c>
      <c r="D5223" s="204" t="s">
        <v>2916</v>
      </c>
    </row>
    <row r="5224" spans="1:4" ht="15" x14ac:dyDescent="0.2">
      <c r="A5224" s="236">
        <v>9791027604111</v>
      </c>
      <c r="B5224" s="200" t="s">
        <v>568</v>
      </c>
      <c r="C5224" s="203">
        <v>0</v>
      </c>
      <c r="D5224" s="204" t="s">
        <v>2916</v>
      </c>
    </row>
    <row r="5225" spans="1:4" ht="15" x14ac:dyDescent="0.2">
      <c r="A5225" s="236">
        <v>9791027604128</v>
      </c>
      <c r="B5225" s="200" t="s">
        <v>568</v>
      </c>
      <c r="C5225" s="203">
        <v>0</v>
      </c>
      <c r="D5225" s="204" t="s">
        <v>2916</v>
      </c>
    </row>
    <row r="5226" spans="1:4" ht="15" x14ac:dyDescent="0.2">
      <c r="A5226" s="236">
        <v>9791036331961</v>
      </c>
      <c r="B5226" s="200" t="s">
        <v>568</v>
      </c>
      <c r="C5226" s="203">
        <v>0</v>
      </c>
      <c r="D5226" s="204" t="s">
        <v>2916</v>
      </c>
    </row>
    <row r="5227" spans="1:4" ht="15" x14ac:dyDescent="0.2">
      <c r="A5227" s="236">
        <v>9791036331985</v>
      </c>
      <c r="B5227" s="200" t="s">
        <v>568</v>
      </c>
      <c r="C5227" s="203">
        <v>0</v>
      </c>
      <c r="D5227" s="204" t="s">
        <v>2916</v>
      </c>
    </row>
    <row r="5228" spans="1:4" ht="15" x14ac:dyDescent="0.2">
      <c r="A5228" s="236">
        <v>9791036331992</v>
      </c>
      <c r="B5228" s="200" t="s">
        <v>568</v>
      </c>
      <c r="C5228" s="203">
        <v>0</v>
      </c>
      <c r="D5228" s="204" t="s">
        <v>2916</v>
      </c>
    </row>
    <row r="5229" spans="1:4" ht="15" x14ac:dyDescent="0.2">
      <c r="A5229" s="236">
        <v>9791036332005</v>
      </c>
      <c r="B5229" s="200" t="s">
        <v>568</v>
      </c>
      <c r="C5229" s="203">
        <v>0</v>
      </c>
      <c r="D5229" s="204" t="s">
        <v>2916</v>
      </c>
    </row>
    <row r="5230" spans="1:4" ht="15" x14ac:dyDescent="0.2">
      <c r="A5230" s="236">
        <v>9782227496583</v>
      </c>
      <c r="B5230" s="200" t="s">
        <v>568</v>
      </c>
      <c r="C5230" s="203">
        <v>0</v>
      </c>
      <c r="D5230" s="204" t="s">
        <v>2916</v>
      </c>
    </row>
    <row r="5231" spans="1:4" ht="15" x14ac:dyDescent="0.2">
      <c r="A5231" s="236">
        <v>9791036332012</v>
      </c>
      <c r="B5231" s="200" t="s">
        <v>568</v>
      </c>
      <c r="C5231" s="203">
        <v>0</v>
      </c>
      <c r="D5231" s="204" t="s">
        <v>2916</v>
      </c>
    </row>
    <row r="5232" spans="1:4" ht="15" x14ac:dyDescent="0.2">
      <c r="A5232" s="236">
        <v>9791036332029</v>
      </c>
      <c r="B5232" s="200" t="s">
        <v>568</v>
      </c>
      <c r="C5232" s="203">
        <v>0</v>
      </c>
      <c r="D5232" s="204" t="s">
        <v>2916</v>
      </c>
    </row>
    <row r="5233" spans="1:4" ht="15" x14ac:dyDescent="0.2">
      <c r="A5233" s="236">
        <v>9791036332036</v>
      </c>
      <c r="B5233" s="200" t="s">
        <v>568</v>
      </c>
      <c r="C5233" s="203">
        <v>0</v>
      </c>
      <c r="D5233" s="204" t="s">
        <v>2916</v>
      </c>
    </row>
    <row r="5234" spans="1:4" ht="15" x14ac:dyDescent="0.2">
      <c r="A5234" s="236">
        <v>9791036332043</v>
      </c>
      <c r="B5234" s="200" t="s">
        <v>568</v>
      </c>
      <c r="C5234" s="203">
        <v>0</v>
      </c>
      <c r="D5234" s="204" t="s">
        <v>2915</v>
      </c>
    </row>
    <row r="5235" spans="1:4" ht="15" x14ac:dyDescent="0.2">
      <c r="A5235" s="236">
        <v>9791036357251</v>
      </c>
      <c r="B5235" s="200" t="s">
        <v>568</v>
      </c>
      <c r="C5235" s="203">
        <v>0</v>
      </c>
      <c r="D5235" s="204" t="s">
        <v>2916</v>
      </c>
    </row>
    <row r="5236" spans="1:4" ht="15" x14ac:dyDescent="0.2">
      <c r="A5236" s="236">
        <v>9782408045296</v>
      </c>
      <c r="B5236" s="200" t="s">
        <v>568</v>
      </c>
      <c r="C5236" s="203">
        <v>0</v>
      </c>
      <c r="D5236" s="204" t="s">
        <v>2916</v>
      </c>
    </row>
    <row r="5237" spans="1:4" ht="15" x14ac:dyDescent="0.2">
      <c r="A5237" s="236">
        <v>9791036357244</v>
      </c>
      <c r="B5237" s="200" t="s">
        <v>568</v>
      </c>
      <c r="C5237" s="203">
        <v>8</v>
      </c>
      <c r="D5237" s="204" t="s">
        <v>572</v>
      </c>
    </row>
    <row r="5238" spans="1:4" ht="15" x14ac:dyDescent="0.2">
      <c r="A5238" s="236">
        <v>9791036357268</v>
      </c>
      <c r="B5238" s="200" t="s">
        <v>568</v>
      </c>
      <c r="C5238" s="203">
        <v>0</v>
      </c>
      <c r="D5238" s="204" t="s">
        <v>2916</v>
      </c>
    </row>
    <row r="5239" spans="1:4" ht="15" x14ac:dyDescent="0.2">
      <c r="A5239" s="236">
        <v>9782227496637</v>
      </c>
      <c r="B5239" s="200" t="s">
        <v>568</v>
      </c>
      <c r="C5239" s="203">
        <v>0</v>
      </c>
      <c r="D5239" s="204" t="s">
        <v>2916</v>
      </c>
    </row>
    <row r="5240" spans="1:4" ht="15" x14ac:dyDescent="0.2">
      <c r="A5240" s="236">
        <v>9791036332418</v>
      </c>
      <c r="B5240" s="200" t="s">
        <v>568</v>
      </c>
      <c r="C5240" s="203">
        <v>0</v>
      </c>
      <c r="D5240" s="204" t="s">
        <v>2916</v>
      </c>
    </row>
    <row r="5241" spans="1:4" ht="15" x14ac:dyDescent="0.2">
      <c r="A5241" s="236">
        <v>9791036332364</v>
      </c>
      <c r="B5241" s="200" t="s">
        <v>568</v>
      </c>
      <c r="C5241" s="203">
        <v>0</v>
      </c>
      <c r="D5241" s="204" t="s">
        <v>2916</v>
      </c>
    </row>
    <row r="5242" spans="1:4" ht="15" x14ac:dyDescent="0.2">
      <c r="A5242" s="236">
        <v>9791036332425</v>
      </c>
      <c r="B5242" s="200" t="s">
        <v>568</v>
      </c>
      <c r="C5242" s="203">
        <v>0</v>
      </c>
      <c r="D5242" s="204" t="s">
        <v>2917</v>
      </c>
    </row>
    <row r="5243" spans="1:4" ht="15" x14ac:dyDescent="0.2">
      <c r="A5243" s="236">
        <v>9791036333217</v>
      </c>
      <c r="B5243" s="200" t="s">
        <v>568</v>
      </c>
      <c r="C5243" s="203">
        <v>0</v>
      </c>
      <c r="D5243" s="204" t="s">
        <v>2916</v>
      </c>
    </row>
    <row r="5244" spans="1:4" ht="15" x14ac:dyDescent="0.2">
      <c r="A5244" s="236">
        <v>9782747092197</v>
      </c>
      <c r="B5244" s="200" t="s">
        <v>568</v>
      </c>
      <c r="C5244" s="203">
        <v>0</v>
      </c>
      <c r="D5244" s="204" t="s">
        <v>2916</v>
      </c>
    </row>
    <row r="5245" spans="1:4" ht="15" x14ac:dyDescent="0.2">
      <c r="A5245" s="236">
        <v>9791036313721</v>
      </c>
      <c r="B5245" s="200" t="s">
        <v>568</v>
      </c>
      <c r="C5245" s="203">
        <v>0</v>
      </c>
      <c r="D5245" s="204" t="s">
        <v>2916</v>
      </c>
    </row>
    <row r="5246" spans="1:4" ht="15" x14ac:dyDescent="0.2">
      <c r="A5246" s="236">
        <v>9791036313738</v>
      </c>
      <c r="B5246" s="200" t="s">
        <v>568</v>
      </c>
      <c r="C5246" s="203">
        <v>0</v>
      </c>
      <c r="D5246" s="204" t="s">
        <v>2916</v>
      </c>
    </row>
    <row r="5247" spans="1:4" ht="15" x14ac:dyDescent="0.2">
      <c r="A5247" s="236">
        <v>9791036313769</v>
      </c>
      <c r="B5247" s="200" t="s">
        <v>568</v>
      </c>
      <c r="C5247" s="203">
        <v>0</v>
      </c>
      <c r="D5247" s="204" t="s">
        <v>2916</v>
      </c>
    </row>
    <row r="5248" spans="1:4" ht="15" x14ac:dyDescent="0.2">
      <c r="A5248" s="236">
        <v>9791036313790</v>
      </c>
      <c r="B5248" s="200" t="s">
        <v>568</v>
      </c>
      <c r="C5248" s="203">
        <v>0</v>
      </c>
      <c r="D5248" s="204" t="s">
        <v>2916</v>
      </c>
    </row>
    <row r="5249" spans="1:4" ht="15" x14ac:dyDescent="0.2">
      <c r="A5249" s="236">
        <v>9791036313820</v>
      </c>
      <c r="B5249" s="200" t="s">
        <v>568</v>
      </c>
      <c r="C5249" s="203">
        <v>0</v>
      </c>
      <c r="D5249" s="204" t="s">
        <v>2916</v>
      </c>
    </row>
    <row r="5250" spans="1:4" ht="15" x14ac:dyDescent="0.2">
      <c r="A5250" s="236">
        <v>9782747092173</v>
      </c>
      <c r="B5250" s="200" t="s">
        <v>568</v>
      </c>
      <c r="C5250" s="203">
        <v>1</v>
      </c>
      <c r="D5250" s="204" t="s">
        <v>572</v>
      </c>
    </row>
    <row r="5251" spans="1:4" ht="15" x14ac:dyDescent="0.2">
      <c r="A5251" s="236">
        <v>9782227499904</v>
      </c>
      <c r="B5251" s="200" t="s">
        <v>568</v>
      </c>
      <c r="C5251" s="203">
        <v>0</v>
      </c>
      <c r="D5251" s="204" t="s">
        <v>2916</v>
      </c>
    </row>
    <row r="5252" spans="1:4" ht="15" x14ac:dyDescent="0.2">
      <c r="A5252" s="236">
        <v>9791036358111</v>
      </c>
      <c r="B5252" s="200" t="s">
        <v>568</v>
      </c>
      <c r="C5252" s="203">
        <v>0</v>
      </c>
      <c r="D5252" s="204" t="s">
        <v>2915</v>
      </c>
    </row>
    <row r="5253" spans="1:4" ht="15" x14ac:dyDescent="0.2">
      <c r="A5253" s="236">
        <v>9791036313943</v>
      </c>
      <c r="B5253" s="200" t="s">
        <v>568</v>
      </c>
      <c r="C5253" s="203">
        <v>0</v>
      </c>
      <c r="D5253" s="204" t="s">
        <v>2916</v>
      </c>
    </row>
    <row r="5254" spans="1:4" ht="15" x14ac:dyDescent="0.2">
      <c r="A5254" s="236">
        <v>9791036314148</v>
      </c>
      <c r="B5254" s="200" t="s">
        <v>568</v>
      </c>
      <c r="C5254" s="203">
        <v>0</v>
      </c>
      <c r="D5254" s="204" t="s">
        <v>2916</v>
      </c>
    </row>
    <row r="5255" spans="1:4" ht="15" x14ac:dyDescent="0.2">
      <c r="A5255" s="236">
        <v>9791036335426</v>
      </c>
      <c r="B5255" s="200" t="s">
        <v>568</v>
      </c>
      <c r="C5255" s="203">
        <v>0</v>
      </c>
      <c r="D5255" s="204" t="s">
        <v>2915</v>
      </c>
    </row>
    <row r="5256" spans="1:4" ht="15" x14ac:dyDescent="0.2">
      <c r="A5256" s="236">
        <v>9791036314162</v>
      </c>
      <c r="B5256" s="200" t="s">
        <v>568</v>
      </c>
      <c r="C5256" s="203">
        <v>0</v>
      </c>
      <c r="D5256" s="204" t="s">
        <v>2916</v>
      </c>
    </row>
    <row r="5257" spans="1:4" ht="15" x14ac:dyDescent="0.2">
      <c r="A5257" s="236">
        <v>9791036314186</v>
      </c>
      <c r="B5257" s="200" t="s">
        <v>568</v>
      </c>
      <c r="C5257" s="203">
        <v>0</v>
      </c>
      <c r="D5257" s="204" t="s">
        <v>2916</v>
      </c>
    </row>
    <row r="5258" spans="1:4" ht="15" x14ac:dyDescent="0.2">
      <c r="A5258" s="236">
        <v>9791027608034</v>
      </c>
      <c r="B5258" s="200" t="s">
        <v>568</v>
      </c>
      <c r="C5258" s="203">
        <v>0</v>
      </c>
      <c r="D5258" s="204" t="s">
        <v>2916</v>
      </c>
    </row>
    <row r="5259" spans="1:4" ht="15" x14ac:dyDescent="0.2">
      <c r="A5259" s="236">
        <v>9791027608041</v>
      </c>
      <c r="B5259" s="200" t="s">
        <v>568</v>
      </c>
      <c r="C5259" s="203">
        <v>0</v>
      </c>
      <c r="D5259" s="204" t="s">
        <v>2916</v>
      </c>
    </row>
    <row r="5260" spans="1:4" ht="15" x14ac:dyDescent="0.2">
      <c r="A5260" s="236">
        <v>9791027608058</v>
      </c>
      <c r="B5260" s="200" t="s">
        <v>568</v>
      </c>
      <c r="C5260" s="203">
        <v>0</v>
      </c>
      <c r="D5260" s="204" t="s">
        <v>2916</v>
      </c>
    </row>
    <row r="5261" spans="1:4" ht="15" x14ac:dyDescent="0.2">
      <c r="A5261" s="236">
        <v>9782747094870</v>
      </c>
      <c r="B5261" s="200" t="s">
        <v>568</v>
      </c>
      <c r="C5261" s="203">
        <v>0</v>
      </c>
      <c r="D5261" s="204" t="s">
        <v>2916</v>
      </c>
    </row>
    <row r="5262" spans="1:4" ht="15" x14ac:dyDescent="0.2">
      <c r="A5262" s="236">
        <v>9782747067362</v>
      </c>
      <c r="B5262" s="200" t="s">
        <v>568</v>
      </c>
      <c r="C5262" s="203">
        <v>0</v>
      </c>
      <c r="D5262" s="204" t="s">
        <v>2916</v>
      </c>
    </row>
    <row r="5263" spans="1:4" ht="15" x14ac:dyDescent="0.2">
      <c r="A5263" s="236">
        <v>9782747067386</v>
      </c>
      <c r="B5263" s="200" t="s">
        <v>568</v>
      </c>
      <c r="C5263" s="203">
        <v>0</v>
      </c>
      <c r="D5263" s="204" t="s">
        <v>2916</v>
      </c>
    </row>
    <row r="5264" spans="1:4" ht="15" x14ac:dyDescent="0.2">
      <c r="A5264" s="236">
        <v>9791036358319</v>
      </c>
      <c r="B5264" s="200" t="s">
        <v>568</v>
      </c>
      <c r="C5264" s="203">
        <v>0</v>
      </c>
      <c r="D5264" s="204" t="s">
        <v>2915</v>
      </c>
    </row>
    <row r="5265" spans="1:4" ht="15" x14ac:dyDescent="0.2">
      <c r="A5265" s="236">
        <v>9791036358340</v>
      </c>
      <c r="B5265" s="200" t="s">
        <v>568</v>
      </c>
      <c r="C5265" s="203">
        <v>0</v>
      </c>
      <c r="D5265" s="204" t="s">
        <v>2916</v>
      </c>
    </row>
    <row r="5266" spans="1:4" ht="15" x14ac:dyDescent="0.2">
      <c r="A5266" s="236">
        <v>9791036358449</v>
      </c>
      <c r="B5266" s="200" t="s">
        <v>568</v>
      </c>
      <c r="C5266" s="203">
        <v>0</v>
      </c>
      <c r="D5266" s="204" t="s">
        <v>2916</v>
      </c>
    </row>
    <row r="5267" spans="1:4" ht="15" x14ac:dyDescent="0.2">
      <c r="A5267" s="236">
        <v>9791027608027</v>
      </c>
      <c r="B5267" s="200" t="s">
        <v>568</v>
      </c>
      <c r="C5267" s="203">
        <v>0</v>
      </c>
      <c r="D5267" s="204" t="s">
        <v>2916</v>
      </c>
    </row>
    <row r="5268" spans="1:4" ht="15" x14ac:dyDescent="0.2">
      <c r="A5268" s="236">
        <v>9791036313981</v>
      </c>
      <c r="B5268" s="200" t="s">
        <v>568</v>
      </c>
      <c r="C5268" s="203">
        <v>0</v>
      </c>
      <c r="D5268" s="204" t="s">
        <v>2916</v>
      </c>
    </row>
    <row r="5269" spans="1:4" ht="15" x14ac:dyDescent="0.2">
      <c r="A5269" s="236">
        <v>9791036313998</v>
      </c>
      <c r="B5269" s="200" t="s">
        <v>568</v>
      </c>
      <c r="C5269" s="203">
        <v>0</v>
      </c>
      <c r="D5269" s="204" t="s">
        <v>2916</v>
      </c>
    </row>
    <row r="5270" spans="1:4" ht="15" x14ac:dyDescent="0.2">
      <c r="A5270" s="236">
        <v>9782227496781</v>
      </c>
      <c r="B5270" s="200" t="s">
        <v>568</v>
      </c>
      <c r="C5270" s="203">
        <v>0</v>
      </c>
      <c r="D5270" s="204" t="s">
        <v>2916</v>
      </c>
    </row>
    <row r="5271" spans="1:4" ht="15" x14ac:dyDescent="0.2">
      <c r="A5271" s="236">
        <v>9791036314209</v>
      </c>
      <c r="B5271" s="200" t="s">
        <v>568</v>
      </c>
      <c r="C5271" s="203">
        <v>0</v>
      </c>
      <c r="D5271" s="204" t="s">
        <v>2916</v>
      </c>
    </row>
    <row r="5272" spans="1:4" ht="15" x14ac:dyDescent="0.2">
      <c r="A5272" s="236">
        <v>9791036314216</v>
      </c>
      <c r="B5272" s="200" t="s">
        <v>568</v>
      </c>
      <c r="C5272" s="203">
        <v>0</v>
      </c>
      <c r="D5272" s="204" t="s">
        <v>2916</v>
      </c>
    </row>
    <row r="5273" spans="1:4" ht="15" x14ac:dyDescent="0.2">
      <c r="A5273" s="236">
        <v>9791036314223</v>
      </c>
      <c r="B5273" s="200" t="s">
        <v>568</v>
      </c>
      <c r="C5273" s="203">
        <v>0</v>
      </c>
      <c r="D5273" s="204" t="s">
        <v>2916</v>
      </c>
    </row>
    <row r="5274" spans="1:4" ht="15" x14ac:dyDescent="0.2">
      <c r="A5274" s="236">
        <v>9782227493803</v>
      </c>
      <c r="B5274" s="200" t="s">
        <v>568</v>
      </c>
      <c r="C5274" s="203">
        <v>0</v>
      </c>
      <c r="D5274" s="204" t="s">
        <v>2916</v>
      </c>
    </row>
    <row r="5275" spans="1:4" ht="15" x14ac:dyDescent="0.2">
      <c r="A5275" s="236">
        <v>9791036314285</v>
      </c>
      <c r="B5275" s="200" t="s">
        <v>568</v>
      </c>
      <c r="C5275" s="203">
        <v>0</v>
      </c>
      <c r="D5275" s="204" t="s">
        <v>2916</v>
      </c>
    </row>
    <row r="5276" spans="1:4" ht="15" x14ac:dyDescent="0.2">
      <c r="A5276" s="236">
        <v>9791036358333</v>
      </c>
      <c r="B5276" s="200" t="s">
        <v>568</v>
      </c>
      <c r="C5276" s="203">
        <v>0</v>
      </c>
      <c r="D5276" s="204" t="s">
        <v>2915</v>
      </c>
    </row>
    <row r="5277" spans="1:4" ht="15" x14ac:dyDescent="0.2">
      <c r="A5277" s="236">
        <v>9791036314308</v>
      </c>
      <c r="B5277" s="200" t="s">
        <v>568</v>
      </c>
      <c r="C5277" s="203">
        <v>0</v>
      </c>
      <c r="D5277" s="204" t="s">
        <v>2916</v>
      </c>
    </row>
    <row r="5278" spans="1:4" ht="15" x14ac:dyDescent="0.2">
      <c r="A5278" s="236">
        <v>9791027608089</v>
      </c>
      <c r="B5278" s="200" t="s">
        <v>568</v>
      </c>
      <c r="C5278" s="203">
        <v>0</v>
      </c>
      <c r="D5278" s="204" t="s">
        <v>2916</v>
      </c>
    </row>
    <row r="5279" spans="1:4" ht="15" x14ac:dyDescent="0.2">
      <c r="A5279" s="236">
        <v>9791036358593</v>
      </c>
      <c r="B5279" s="200" t="s">
        <v>568</v>
      </c>
      <c r="C5279" s="203">
        <v>0</v>
      </c>
      <c r="D5279" s="204" t="s">
        <v>2916</v>
      </c>
    </row>
    <row r="5280" spans="1:4" ht="15" x14ac:dyDescent="0.2">
      <c r="A5280" s="236">
        <v>9791036358609</v>
      </c>
      <c r="B5280" s="200" t="s">
        <v>568</v>
      </c>
      <c r="C5280" s="203">
        <v>0</v>
      </c>
      <c r="D5280" s="204" t="s">
        <v>2915</v>
      </c>
    </row>
    <row r="5281" spans="1:4" ht="15" x14ac:dyDescent="0.2">
      <c r="A5281" s="236">
        <v>9791036358616</v>
      </c>
      <c r="B5281" s="200" t="s">
        <v>568</v>
      </c>
      <c r="C5281" s="203">
        <v>0</v>
      </c>
      <c r="D5281" s="204" t="s">
        <v>2915</v>
      </c>
    </row>
    <row r="5282" spans="1:4" ht="15" x14ac:dyDescent="0.2">
      <c r="A5282" s="236">
        <v>9791036358623</v>
      </c>
      <c r="B5282" s="200" t="s">
        <v>568</v>
      </c>
      <c r="C5282" s="203">
        <v>0</v>
      </c>
      <c r="D5282" s="204" t="s">
        <v>2915</v>
      </c>
    </row>
    <row r="5283" spans="1:4" ht="15" x14ac:dyDescent="0.2">
      <c r="A5283" s="236">
        <v>9791027611898</v>
      </c>
      <c r="B5283" s="200" t="s">
        <v>568</v>
      </c>
      <c r="C5283" s="203">
        <v>0</v>
      </c>
      <c r="D5283" s="204" t="s">
        <v>2916</v>
      </c>
    </row>
    <row r="5284" spans="1:4" ht="15" x14ac:dyDescent="0.2">
      <c r="A5284" s="236">
        <v>9791036314261</v>
      </c>
      <c r="B5284" s="200" t="s">
        <v>568</v>
      </c>
      <c r="C5284" s="203">
        <v>0</v>
      </c>
      <c r="D5284" s="204" t="s">
        <v>2916</v>
      </c>
    </row>
    <row r="5285" spans="1:4" ht="15" x14ac:dyDescent="0.2">
      <c r="A5285" s="236">
        <v>9791036314278</v>
      </c>
      <c r="B5285" s="200" t="s">
        <v>568</v>
      </c>
      <c r="C5285" s="203">
        <v>0</v>
      </c>
      <c r="D5285" s="204" t="s">
        <v>2916</v>
      </c>
    </row>
    <row r="5286" spans="1:4" ht="15" x14ac:dyDescent="0.2">
      <c r="A5286" s="236">
        <v>9791027608140</v>
      </c>
      <c r="B5286" s="200" t="s">
        <v>568</v>
      </c>
      <c r="C5286" s="203">
        <v>0</v>
      </c>
      <c r="D5286" s="204" t="s">
        <v>2916</v>
      </c>
    </row>
    <row r="5287" spans="1:4" ht="15" x14ac:dyDescent="0.2">
      <c r="A5287" s="236">
        <v>9791027608157</v>
      </c>
      <c r="B5287" s="200" t="s">
        <v>568</v>
      </c>
      <c r="C5287" s="203">
        <v>0</v>
      </c>
      <c r="D5287" s="204" t="s">
        <v>2916</v>
      </c>
    </row>
    <row r="5288" spans="1:4" ht="15" x14ac:dyDescent="0.2">
      <c r="A5288" s="236">
        <v>9791036314421</v>
      </c>
      <c r="B5288" s="200" t="s">
        <v>568</v>
      </c>
      <c r="C5288" s="203">
        <v>0</v>
      </c>
      <c r="D5288" s="204" t="s">
        <v>2916</v>
      </c>
    </row>
    <row r="5289" spans="1:4" ht="15" x14ac:dyDescent="0.2">
      <c r="A5289" s="236">
        <v>9791036314438</v>
      </c>
      <c r="B5289" s="200" t="s">
        <v>568</v>
      </c>
      <c r="C5289" s="203">
        <v>0</v>
      </c>
      <c r="D5289" s="204" t="s">
        <v>2916</v>
      </c>
    </row>
    <row r="5290" spans="1:4" ht="15" x14ac:dyDescent="0.2">
      <c r="A5290" s="236">
        <v>9791036314445</v>
      </c>
      <c r="B5290" s="200" t="s">
        <v>568</v>
      </c>
      <c r="C5290" s="203">
        <v>0</v>
      </c>
      <c r="D5290" s="204" t="s">
        <v>2916</v>
      </c>
    </row>
    <row r="5291" spans="1:4" ht="15" x14ac:dyDescent="0.2">
      <c r="A5291" s="236">
        <v>9791036314452</v>
      </c>
      <c r="B5291" s="200" t="s">
        <v>568</v>
      </c>
      <c r="C5291" s="203">
        <v>0</v>
      </c>
      <c r="D5291" s="204" t="s">
        <v>2916</v>
      </c>
    </row>
    <row r="5292" spans="1:4" ht="15" x14ac:dyDescent="0.2">
      <c r="A5292" s="236">
        <v>9791036314476</v>
      </c>
      <c r="B5292" s="200" t="s">
        <v>568</v>
      </c>
      <c r="C5292" s="203">
        <v>0</v>
      </c>
      <c r="D5292" s="204" t="s">
        <v>2916</v>
      </c>
    </row>
    <row r="5293" spans="1:4" ht="15" x14ac:dyDescent="0.2">
      <c r="A5293" s="236">
        <v>9791036314575</v>
      </c>
      <c r="B5293" s="200" t="s">
        <v>568</v>
      </c>
      <c r="C5293" s="203">
        <v>0</v>
      </c>
      <c r="D5293" s="204" t="s">
        <v>2916</v>
      </c>
    </row>
    <row r="5294" spans="1:4" ht="15" x14ac:dyDescent="0.2">
      <c r="A5294" s="236">
        <v>9791036314605</v>
      </c>
      <c r="B5294" s="200" t="s">
        <v>568</v>
      </c>
      <c r="C5294" s="203">
        <v>0</v>
      </c>
      <c r="D5294" s="204" t="s">
        <v>2916</v>
      </c>
    </row>
    <row r="5295" spans="1:4" ht="15" x14ac:dyDescent="0.2">
      <c r="A5295" s="236">
        <v>9791036314780</v>
      </c>
      <c r="B5295" s="200" t="s">
        <v>568</v>
      </c>
      <c r="C5295" s="203">
        <v>0</v>
      </c>
      <c r="D5295" s="204" t="s">
        <v>2916</v>
      </c>
    </row>
    <row r="5296" spans="1:4" ht="15" x14ac:dyDescent="0.2">
      <c r="A5296" s="236">
        <v>9791036314803</v>
      </c>
      <c r="B5296" s="200" t="s">
        <v>568</v>
      </c>
      <c r="C5296" s="203">
        <v>0</v>
      </c>
      <c r="D5296" s="204" t="s">
        <v>2916</v>
      </c>
    </row>
    <row r="5297" spans="1:4" ht="15" x14ac:dyDescent="0.2">
      <c r="A5297" s="236">
        <v>9791036336416</v>
      </c>
      <c r="B5297" s="200" t="s">
        <v>568</v>
      </c>
      <c r="C5297" s="203">
        <v>0</v>
      </c>
      <c r="D5297" s="204" t="s">
        <v>2915</v>
      </c>
    </row>
    <row r="5298" spans="1:4" ht="15" x14ac:dyDescent="0.2">
      <c r="A5298" s="236">
        <v>9791036336423</v>
      </c>
      <c r="B5298" s="200" t="s">
        <v>568</v>
      </c>
      <c r="C5298" s="203">
        <v>0</v>
      </c>
      <c r="D5298" s="204" t="s">
        <v>2916</v>
      </c>
    </row>
    <row r="5299" spans="1:4" ht="15" x14ac:dyDescent="0.2">
      <c r="A5299" s="236">
        <v>9791036336430</v>
      </c>
      <c r="B5299" s="200" t="s">
        <v>568</v>
      </c>
      <c r="C5299" s="203">
        <v>0</v>
      </c>
      <c r="D5299" s="204" t="s">
        <v>2916</v>
      </c>
    </row>
    <row r="5300" spans="1:4" ht="15" x14ac:dyDescent="0.2">
      <c r="A5300" s="236">
        <v>9791036336447</v>
      </c>
      <c r="B5300" s="200" t="s">
        <v>568</v>
      </c>
      <c r="C5300" s="203">
        <v>0</v>
      </c>
      <c r="D5300" s="204" t="s">
        <v>2916</v>
      </c>
    </row>
    <row r="5301" spans="1:4" ht="15" x14ac:dyDescent="0.2">
      <c r="A5301" s="236">
        <v>9791036336454</v>
      </c>
      <c r="B5301" s="200" t="s">
        <v>568</v>
      </c>
      <c r="C5301" s="203">
        <v>0</v>
      </c>
      <c r="D5301" s="204" t="s">
        <v>2916</v>
      </c>
    </row>
    <row r="5302" spans="1:4" ht="15" x14ac:dyDescent="0.2">
      <c r="A5302" s="236">
        <v>9791027610334</v>
      </c>
      <c r="B5302" s="200" t="s">
        <v>568</v>
      </c>
      <c r="C5302" s="203">
        <v>0</v>
      </c>
      <c r="D5302" s="204" t="s">
        <v>2916</v>
      </c>
    </row>
    <row r="5303" spans="1:4" ht="15" x14ac:dyDescent="0.2">
      <c r="A5303" s="236">
        <v>9791036314957</v>
      </c>
      <c r="B5303" s="200" t="s">
        <v>568</v>
      </c>
      <c r="C5303" s="203">
        <v>0</v>
      </c>
      <c r="D5303" s="204" t="s">
        <v>2916</v>
      </c>
    </row>
    <row r="5304" spans="1:4" ht="15" x14ac:dyDescent="0.2">
      <c r="A5304" s="236">
        <v>9791036314964</v>
      </c>
      <c r="B5304" s="200" t="s">
        <v>568</v>
      </c>
      <c r="C5304" s="203">
        <v>0</v>
      </c>
      <c r="D5304" s="204" t="s">
        <v>2916</v>
      </c>
    </row>
    <row r="5305" spans="1:4" ht="15" x14ac:dyDescent="0.2">
      <c r="A5305" s="236">
        <v>9791036315084</v>
      </c>
      <c r="B5305" s="200" t="s">
        <v>568</v>
      </c>
      <c r="C5305" s="203">
        <v>0</v>
      </c>
      <c r="D5305" s="204" t="s">
        <v>2916</v>
      </c>
    </row>
    <row r="5306" spans="1:4" ht="15" x14ac:dyDescent="0.2">
      <c r="A5306" s="236">
        <v>9791036358845</v>
      </c>
      <c r="B5306" s="200" t="s">
        <v>568</v>
      </c>
      <c r="C5306" s="203">
        <v>0</v>
      </c>
      <c r="D5306" s="204" t="s">
        <v>2915</v>
      </c>
    </row>
    <row r="5307" spans="1:4" ht="15" x14ac:dyDescent="0.2">
      <c r="A5307" s="236">
        <v>9782227500105</v>
      </c>
      <c r="B5307" s="200" t="s">
        <v>568</v>
      </c>
      <c r="C5307" s="203">
        <v>0</v>
      </c>
      <c r="D5307" s="204" t="s">
        <v>2916</v>
      </c>
    </row>
    <row r="5308" spans="1:4" ht="15" x14ac:dyDescent="0.2">
      <c r="A5308" s="236">
        <v>9791036337321</v>
      </c>
      <c r="B5308" s="200" t="s">
        <v>568</v>
      </c>
      <c r="C5308" s="203">
        <v>0</v>
      </c>
      <c r="D5308" s="204" t="s">
        <v>2916</v>
      </c>
    </row>
    <row r="5309" spans="1:4" ht="15" x14ac:dyDescent="0.2">
      <c r="A5309" s="236">
        <v>9791027604388</v>
      </c>
      <c r="B5309" s="200" t="s">
        <v>568</v>
      </c>
      <c r="C5309" s="203">
        <v>0</v>
      </c>
      <c r="D5309" s="204" t="s">
        <v>2916</v>
      </c>
    </row>
    <row r="5310" spans="1:4" ht="15" x14ac:dyDescent="0.2">
      <c r="A5310" s="236">
        <v>9791027604395</v>
      </c>
      <c r="B5310" s="200" t="s">
        <v>568</v>
      </c>
      <c r="C5310" s="203">
        <v>0</v>
      </c>
      <c r="D5310" s="204" t="s">
        <v>2916</v>
      </c>
    </row>
    <row r="5311" spans="1:4" ht="15" x14ac:dyDescent="0.2">
      <c r="A5311" s="236">
        <v>9791036337383</v>
      </c>
      <c r="B5311" s="200" t="s">
        <v>568</v>
      </c>
      <c r="C5311" s="203">
        <v>0</v>
      </c>
      <c r="D5311" s="204" t="s">
        <v>2916</v>
      </c>
    </row>
    <row r="5312" spans="1:4" ht="15" x14ac:dyDescent="0.2">
      <c r="A5312" s="236">
        <v>9791036337390</v>
      </c>
      <c r="B5312" s="200" t="s">
        <v>568</v>
      </c>
      <c r="C5312" s="203">
        <v>0</v>
      </c>
      <c r="D5312" s="204" t="s">
        <v>2915</v>
      </c>
    </row>
    <row r="5313" spans="1:4" ht="15" x14ac:dyDescent="0.2">
      <c r="A5313" s="236">
        <v>9791036337444</v>
      </c>
      <c r="B5313" s="200" t="s">
        <v>568</v>
      </c>
      <c r="C5313" s="203">
        <v>0</v>
      </c>
      <c r="D5313" s="204" t="s">
        <v>2916</v>
      </c>
    </row>
    <row r="5314" spans="1:4" ht="15" x14ac:dyDescent="0.2">
      <c r="A5314" s="236">
        <v>9791036337451</v>
      </c>
      <c r="B5314" s="200" t="s">
        <v>568</v>
      </c>
      <c r="C5314" s="203">
        <v>0</v>
      </c>
      <c r="D5314" s="204" t="s">
        <v>2916</v>
      </c>
    </row>
    <row r="5315" spans="1:4" ht="15" x14ac:dyDescent="0.2">
      <c r="A5315" s="236">
        <v>9791036337468</v>
      </c>
      <c r="B5315" s="200" t="s">
        <v>568</v>
      </c>
      <c r="C5315" s="203">
        <v>0</v>
      </c>
      <c r="D5315" s="204" t="s">
        <v>2916</v>
      </c>
    </row>
    <row r="5316" spans="1:4" ht="15" x14ac:dyDescent="0.2">
      <c r="A5316" s="236">
        <v>9791036359224</v>
      </c>
      <c r="B5316" s="200" t="s">
        <v>568</v>
      </c>
      <c r="C5316" s="203">
        <v>0</v>
      </c>
      <c r="D5316" s="204" t="s">
        <v>2916</v>
      </c>
    </row>
    <row r="5317" spans="1:4" ht="15" x14ac:dyDescent="0.2">
      <c r="A5317" s="236">
        <v>9791036359231</v>
      </c>
      <c r="B5317" s="200" t="s">
        <v>568</v>
      </c>
      <c r="C5317" s="203">
        <v>0</v>
      </c>
      <c r="D5317" s="204" t="s">
        <v>2916</v>
      </c>
    </row>
    <row r="5318" spans="1:4" ht="15" x14ac:dyDescent="0.2">
      <c r="A5318" s="236">
        <v>9791036359255</v>
      </c>
      <c r="B5318" s="200" t="s">
        <v>568</v>
      </c>
      <c r="C5318" s="203">
        <v>0</v>
      </c>
      <c r="D5318" s="204" t="s">
        <v>2916</v>
      </c>
    </row>
    <row r="5319" spans="1:4" ht="15" x14ac:dyDescent="0.2">
      <c r="A5319" s="236">
        <v>9791036359262</v>
      </c>
      <c r="B5319" s="200" t="s">
        <v>568</v>
      </c>
      <c r="C5319" s="203">
        <v>0</v>
      </c>
      <c r="D5319" s="204" t="s">
        <v>2915</v>
      </c>
    </row>
    <row r="5320" spans="1:4" ht="15" x14ac:dyDescent="0.2">
      <c r="A5320" s="236">
        <v>9791036359279</v>
      </c>
      <c r="B5320" s="200" t="s">
        <v>568</v>
      </c>
      <c r="C5320" s="203">
        <v>0</v>
      </c>
      <c r="D5320" s="204" t="s">
        <v>2916</v>
      </c>
    </row>
    <row r="5321" spans="1:4" ht="15" x14ac:dyDescent="0.2">
      <c r="A5321" s="236">
        <v>9791036359286</v>
      </c>
      <c r="B5321" s="200" t="s">
        <v>568</v>
      </c>
      <c r="C5321" s="203">
        <v>0</v>
      </c>
      <c r="D5321" s="204" t="s">
        <v>2916</v>
      </c>
    </row>
    <row r="5322" spans="1:4" ht="15" x14ac:dyDescent="0.2">
      <c r="A5322" s="236">
        <v>9791036359309</v>
      </c>
      <c r="B5322" s="200" t="s">
        <v>568</v>
      </c>
      <c r="C5322" s="203">
        <v>0</v>
      </c>
      <c r="D5322" s="204" t="s">
        <v>2916</v>
      </c>
    </row>
    <row r="5323" spans="1:4" ht="15" x14ac:dyDescent="0.2">
      <c r="A5323" s="236">
        <v>9791036359316</v>
      </c>
      <c r="B5323" s="200" t="s">
        <v>568</v>
      </c>
      <c r="C5323" s="203">
        <v>0</v>
      </c>
      <c r="D5323" s="204" t="s">
        <v>2915</v>
      </c>
    </row>
    <row r="5324" spans="1:4" ht="15" x14ac:dyDescent="0.2">
      <c r="A5324" s="236">
        <v>9791027611935</v>
      </c>
      <c r="B5324" s="200" t="s">
        <v>568</v>
      </c>
      <c r="C5324" s="203">
        <v>0</v>
      </c>
      <c r="D5324" s="204" t="s">
        <v>2916</v>
      </c>
    </row>
    <row r="5325" spans="1:4" ht="15" x14ac:dyDescent="0.2">
      <c r="A5325" s="236">
        <v>9791027611973</v>
      </c>
      <c r="B5325" s="200" t="s">
        <v>568</v>
      </c>
      <c r="C5325" s="203">
        <v>3</v>
      </c>
      <c r="D5325" s="204" t="s">
        <v>572</v>
      </c>
    </row>
    <row r="5326" spans="1:4" ht="15" x14ac:dyDescent="0.2">
      <c r="A5326" s="236">
        <v>9782747095082</v>
      </c>
      <c r="B5326" s="200" t="s">
        <v>568</v>
      </c>
      <c r="C5326" s="203">
        <v>0</v>
      </c>
      <c r="D5326" s="204" t="s">
        <v>2916</v>
      </c>
    </row>
    <row r="5327" spans="1:4" ht="15" x14ac:dyDescent="0.2">
      <c r="A5327" s="236">
        <v>9782747096508</v>
      </c>
      <c r="B5327" s="200" t="s">
        <v>568</v>
      </c>
      <c r="C5327" s="203">
        <v>0</v>
      </c>
      <c r="D5327" s="204" t="s">
        <v>2916</v>
      </c>
    </row>
    <row r="5328" spans="1:4" ht="15" x14ac:dyDescent="0.2">
      <c r="A5328" s="236">
        <v>9791027602247</v>
      </c>
      <c r="B5328" s="200" t="s">
        <v>568</v>
      </c>
      <c r="C5328" s="203">
        <v>0</v>
      </c>
      <c r="D5328" s="204" t="s">
        <v>2916</v>
      </c>
    </row>
    <row r="5329" spans="1:4" ht="15" x14ac:dyDescent="0.2">
      <c r="A5329" s="236">
        <v>9791036337482</v>
      </c>
      <c r="B5329" s="200" t="s">
        <v>568</v>
      </c>
      <c r="C5329" s="203">
        <v>0</v>
      </c>
      <c r="D5329" s="204" t="s">
        <v>2916</v>
      </c>
    </row>
    <row r="5330" spans="1:4" ht="15" x14ac:dyDescent="0.2">
      <c r="A5330" s="236">
        <v>9791036337499</v>
      </c>
      <c r="B5330" s="200" t="s">
        <v>568</v>
      </c>
      <c r="C5330" s="203">
        <v>0</v>
      </c>
      <c r="D5330" s="204" t="s">
        <v>2915</v>
      </c>
    </row>
    <row r="5331" spans="1:4" ht="15" x14ac:dyDescent="0.2">
      <c r="A5331" s="236">
        <v>9791036337505</v>
      </c>
      <c r="B5331" s="200" t="s">
        <v>568</v>
      </c>
      <c r="C5331" s="203">
        <v>0</v>
      </c>
      <c r="D5331" s="204" t="s">
        <v>2916</v>
      </c>
    </row>
    <row r="5332" spans="1:4" ht="15" x14ac:dyDescent="0.2">
      <c r="A5332" s="236">
        <v>9791036337512</v>
      </c>
      <c r="B5332" s="200" t="s">
        <v>568</v>
      </c>
      <c r="C5332" s="203">
        <v>0</v>
      </c>
      <c r="D5332" s="204" t="s">
        <v>2916</v>
      </c>
    </row>
    <row r="5333" spans="1:4" ht="15" x14ac:dyDescent="0.2">
      <c r="A5333" s="236">
        <v>9791036337529</v>
      </c>
      <c r="B5333" s="200" t="s">
        <v>568</v>
      </c>
      <c r="C5333" s="203">
        <v>0</v>
      </c>
      <c r="D5333" s="204" t="s">
        <v>2915</v>
      </c>
    </row>
    <row r="5334" spans="1:4" ht="15" x14ac:dyDescent="0.2">
      <c r="A5334" s="236">
        <v>9791036337536</v>
      </c>
      <c r="B5334" s="200" t="s">
        <v>568</v>
      </c>
      <c r="C5334" s="203">
        <v>0</v>
      </c>
      <c r="D5334" s="204" t="s">
        <v>2915</v>
      </c>
    </row>
    <row r="5335" spans="1:4" ht="15" x14ac:dyDescent="0.2">
      <c r="A5335" s="236">
        <v>9791036337543</v>
      </c>
      <c r="B5335" s="200" t="s">
        <v>568</v>
      </c>
      <c r="C5335" s="203">
        <v>0</v>
      </c>
      <c r="D5335" s="204" t="s">
        <v>2916</v>
      </c>
    </row>
    <row r="5336" spans="1:4" ht="15" x14ac:dyDescent="0.2">
      <c r="A5336" s="236">
        <v>9791027610389</v>
      </c>
      <c r="B5336" s="200" t="s">
        <v>568</v>
      </c>
      <c r="C5336" s="203">
        <v>0</v>
      </c>
      <c r="D5336" s="204" t="s">
        <v>2916</v>
      </c>
    </row>
    <row r="5337" spans="1:4" ht="15" x14ac:dyDescent="0.2">
      <c r="A5337" s="236">
        <v>9791027610396</v>
      </c>
      <c r="B5337" s="200" t="s">
        <v>568</v>
      </c>
      <c r="C5337" s="203">
        <v>0</v>
      </c>
      <c r="D5337" s="204" t="s">
        <v>2916</v>
      </c>
    </row>
    <row r="5338" spans="1:4" ht="15" x14ac:dyDescent="0.2">
      <c r="A5338" s="236">
        <v>9791036359347</v>
      </c>
      <c r="B5338" s="200" t="s">
        <v>568</v>
      </c>
      <c r="C5338" s="203">
        <v>0</v>
      </c>
      <c r="D5338" s="204" t="s">
        <v>2915</v>
      </c>
    </row>
    <row r="5339" spans="1:4" ht="15" x14ac:dyDescent="0.2">
      <c r="A5339" s="236">
        <v>9791036359385</v>
      </c>
      <c r="B5339" s="200" t="s">
        <v>568</v>
      </c>
      <c r="C5339" s="203">
        <v>8</v>
      </c>
      <c r="D5339" s="204" t="s">
        <v>572</v>
      </c>
    </row>
    <row r="5340" spans="1:4" ht="15" x14ac:dyDescent="0.2">
      <c r="A5340" s="236">
        <v>9791036359392</v>
      </c>
      <c r="B5340" s="200" t="s">
        <v>568</v>
      </c>
      <c r="C5340" s="203">
        <v>0</v>
      </c>
      <c r="D5340" s="204" t="s">
        <v>2916</v>
      </c>
    </row>
    <row r="5341" spans="1:4" ht="15" x14ac:dyDescent="0.2">
      <c r="A5341" s="236">
        <v>9791036359408</v>
      </c>
      <c r="B5341" s="200" t="s">
        <v>568</v>
      </c>
      <c r="C5341" s="203">
        <v>0</v>
      </c>
      <c r="D5341" s="204" t="s">
        <v>2915</v>
      </c>
    </row>
    <row r="5342" spans="1:4" ht="15" x14ac:dyDescent="0.2">
      <c r="A5342" s="236">
        <v>9791036359422</v>
      </c>
      <c r="B5342" s="200" t="s">
        <v>568</v>
      </c>
      <c r="C5342" s="203">
        <v>0</v>
      </c>
      <c r="D5342" s="204" t="s">
        <v>2917</v>
      </c>
    </row>
    <row r="5343" spans="1:4" ht="15" x14ac:dyDescent="0.2">
      <c r="A5343" s="236">
        <v>9791036359439</v>
      </c>
      <c r="B5343" s="200" t="s">
        <v>568</v>
      </c>
      <c r="C5343" s="203">
        <v>0</v>
      </c>
      <c r="D5343" s="204" t="s">
        <v>2916</v>
      </c>
    </row>
    <row r="5344" spans="1:4" ht="15" x14ac:dyDescent="0.2">
      <c r="A5344" s="236">
        <v>9791027602254</v>
      </c>
      <c r="B5344" s="200" t="s">
        <v>568</v>
      </c>
      <c r="C5344" s="203">
        <v>0</v>
      </c>
      <c r="D5344" s="204" t="s">
        <v>2916</v>
      </c>
    </row>
    <row r="5345" spans="1:4" ht="15" x14ac:dyDescent="0.2">
      <c r="A5345" s="236">
        <v>9782747096577</v>
      </c>
      <c r="B5345" s="200" t="s">
        <v>568</v>
      </c>
      <c r="C5345" s="203">
        <v>0</v>
      </c>
      <c r="D5345" s="204" t="s">
        <v>2916</v>
      </c>
    </row>
    <row r="5346" spans="1:4" ht="15" x14ac:dyDescent="0.2">
      <c r="A5346" s="236">
        <v>9782747096584</v>
      </c>
      <c r="B5346" s="200" t="s">
        <v>568</v>
      </c>
      <c r="C5346" s="203">
        <v>0</v>
      </c>
      <c r="D5346" s="204" t="s">
        <v>2916</v>
      </c>
    </row>
    <row r="5347" spans="1:4" ht="15" x14ac:dyDescent="0.2">
      <c r="A5347" s="236">
        <v>9782747096591</v>
      </c>
      <c r="B5347" s="200" t="s">
        <v>568</v>
      </c>
      <c r="C5347" s="203">
        <v>0</v>
      </c>
      <c r="D5347" s="204" t="s">
        <v>2916</v>
      </c>
    </row>
    <row r="5348" spans="1:4" ht="15" x14ac:dyDescent="0.2">
      <c r="A5348" s="236">
        <v>9782227493919</v>
      </c>
      <c r="B5348" s="200" t="s">
        <v>568</v>
      </c>
      <c r="C5348" s="203">
        <v>0</v>
      </c>
      <c r="D5348" s="204" t="s">
        <v>2916</v>
      </c>
    </row>
    <row r="5349" spans="1:4" ht="15" x14ac:dyDescent="0.2">
      <c r="A5349" s="236">
        <v>9791036337741</v>
      </c>
      <c r="B5349" s="200" t="s">
        <v>568</v>
      </c>
      <c r="C5349" s="203">
        <v>0</v>
      </c>
      <c r="D5349" s="204" t="s">
        <v>2915</v>
      </c>
    </row>
    <row r="5350" spans="1:4" ht="15" x14ac:dyDescent="0.2">
      <c r="A5350" s="236">
        <v>9782227501386</v>
      </c>
      <c r="B5350" s="200" t="s">
        <v>568</v>
      </c>
      <c r="C5350" s="203">
        <v>0</v>
      </c>
      <c r="D5350" s="204" t="s">
        <v>2915</v>
      </c>
    </row>
    <row r="5351" spans="1:4" ht="15" x14ac:dyDescent="0.2">
      <c r="A5351" s="236">
        <v>9791036337758</v>
      </c>
      <c r="B5351" s="200" t="s">
        <v>568</v>
      </c>
      <c r="C5351" s="203">
        <v>0</v>
      </c>
      <c r="D5351" s="204" t="s">
        <v>2916</v>
      </c>
    </row>
    <row r="5352" spans="1:4" ht="15" x14ac:dyDescent="0.2">
      <c r="A5352" s="236">
        <v>9782747071222</v>
      </c>
      <c r="B5352" s="200" t="s">
        <v>568</v>
      </c>
      <c r="C5352" s="203">
        <v>0</v>
      </c>
      <c r="D5352" s="204" t="s">
        <v>2916</v>
      </c>
    </row>
    <row r="5353" spans="1:4" ht="15" x14ac:dyDescent="0.2">
      <c r="A5353" s="236">
        <v>9791036316579</v>
      </c>
      <c r="B5353" s="200" t="s">
        <v>568</v>
      </c>
      <c r="C5353" s="203">
        <v>0</v>
      </c>
      <c r="D5353" s="204" t="s">
        <v>2916</v>
      </c>
    </row>
    <row r="5354" spans="1:4" ht="15" x14ac:dyDescent="0.2">
      <c r="A5354" s="236">
        <v>9782747096713</v>
      </c>
      <c r="B5354" s="200" t="s">
        <v>568</v>
      </c>
      <c r="C5354" s="203">
        <v>0</v>
      </c>
      <c r="D5354" s="204" t="s">
        <v>2916</v>
      </c>
    </row>
    <row r="5355" spans="1:4" ht="15" x14ac:dyDescent="0.2">
      <c r="A5355" s="236">
        <v>9791036316562</v>
      </c>
      <c r="B5355" s="200" t="s">
        <v>568</v>
      </c>
      <c r="C5355" s="203">
        <v>0</v>
      </c>
      <c r="D5355" s="204" t="s">
        <v>2916</v>
      </c>
    </row>
    <row r="5356" spans="1:4" ht="15" x14ac:dyDescent="0.2">
      <c r="A5356" s="236">
        <v>9782747096720</v>
      </c>
      <c r="B5356" s="200" t="s">
        <v>568</v>
      </c>
      <c r="C5356" s="203">
        <v>0</v>
      </c>
      <c r="D5356" s="204" t="s">
        <v>2916</v>
      </c>
    </row>
    <row r="5357" spans="1:4" ht="15" x14ac:dyDescent="0.2">
      <c r="A5357" s="236">
        <v>9791036316586</v>
      </c>
      <c r="B5357" s="200" t="s">
        <v>568</v>
      </c>
      <c r="C5357" s="203">
        <v>0</v>
      </c>
      <c r="D5357" s="204" t="s">
        <v>2916</v>
      </c>
    </row>
    <row r="5358" spans="1:4" ht="15" x14ac:dyDescent="0.2">
      <c r="A5358" s="236">
        <v>9791036337963</v>
      </c>
      <c r="B5358" s="200" t="s">
        <v>568</v>
      </c>
      <c r="C5358" s="203">
        <v>0</v>
      </c>
      <c r="D5358" s="204" t="s">
        <v>2916</v>
      </c>
    </row>
    <row r="5359" spans="1:4" ht="15" x14ac:dyDescent="0.2">
      <c r="A5359" s="236">
        <v>9782747096737</v>
      </c>
      <c r="B5359" s="200" t="s">
        <v>568</v>
      </c>
      <c r="C5359" s="203">
        <v>0</v>
      </c>
      <c r="D5359" s="204" t="s">
        <v>2916</v>
      </c>
    </row>
    <row r="5360" spans="1:4" ht="15" x14ac:dyDescent="0.2">
      <c r="A5360" s="236">
        <v>9782747096744</v>
      </c>
      <c r="B5360" s="200" t="s">
        <v>568</v>
      </c>
      <c r="C5360" s="203">
        <v>0</v>
      </c>
      <c r="D5360" s="204" t="s">
        <v>2916</v>
      </c>
    </row>
    <row r="5361" spans="1:4" ht="15" x14ac:dyDescent="0.2">
      <c r="A5361" s="236">
        <v>9791036337994</v>
      </c>
      <c r="B5361" s="200" t="s">
        <v>568</v>
      </c>
      <c r="C5361" s="203">
        <v>0</v>
      </c>
      <c r="D5361" s="204" t="s">
        <v>2916</v>
      </c>
    </row>
    <row r="5362" spans="1:4" ht="15" x14ac:dyDescent="0.2">
      <c r="A5362" s="236">
        <v>9782747096751</v>
      </c>
      <c r="B5362" s="200" t="s">
        <v>568</v>
      </c>
      <c r="C5362" s="203">
        <v>0</v>
      </c>
      <c r="D5362" s="204" t="s">
        <v>2916</v>
      </c>
    </row>
    <row r="5363" spans="1:4" ht="15" x14ac:dyDescent="0.2">
      <c r="A5363" s="236">
        <v>9791036316616</v>
      </c>
      <c r="B5363" s="200" t="s">
        <v>568</v>
      </c>
      <c r="C5363" s="203">
        <v>0</v>
      </c>
      <c r="D5363" s="204" t="s">
        <v>2916</v>
      </c>
    </row>
    <row r="5364" spans="1:4" ht="15" x14ac:dyDescent="0.2">
      <c r="A5364" s="236">
        <v>9782747096799</v>
      </c>
      <c r="B5364" s="200" t="s">
        <v>568</v>
      </c>
      <c r="C5364" s="203">
        <v>0</v>
      </c>
      <c r="D5364" s="204" t="s">
        <v>2916</v>
      </c>
    </row>
    <row r="5365" spans="1:4" ht="15" x14ac:dyDescent="0.2">
      <c r="A5365" s="236">
        <v>9782747096812</v>
      </c>
      <c r="B5365" s="200" t="s">
        <v>568</v>
      </c>
      <c r="C5365" s="203">
        <v>0</v>
      </c>
      <c r="D5365" s="204" t="s">
        <v>2916</v>
      </c>
    </row>
    <row r="5366" spans="1:4" ht="15" x14ac:dyDescent="0.2">
      <c r="A5366" s="236">
        <v>9791036316647</v>
      </c>
      <c r="B5366" s="200" t="s">
        <v>568</v>
      </c>
      <c r="C5366" s="203">
        <v>0</v>
      </c>
      <c r="D5366" s="204" t="s">
        <v>2916</v>
      </c>
    </row>
    <row r="5367" spans="1:4" ht="15" x14ac:dyDescent="0.2">
      <c r="A5367" s="236">
        <v>9782747096829</v>
      </c>
      <c r="B5367" s="200" t="s">
        <v>568</v>
      </c>
      <c r="C5367" s="203">
        <v>0</v>
      </c>
      <c r="D5367" s="204" t="s">
        <v>2916</v>
      </c>
    </row>
    <row r="5368" spans="1:4" ht="15" x14ac:dyDescent="0.2">
      <c r="A5368" s="236">
        <v>9782747096850</v>
      </c>
      <c r="B5368" s="200" t="s">
        <v>568</v>
      </c>
      <c r="C5368" s="203">
        <v>0</v>
      </c>
      <c r="D5368" s="204" t="s">
        <v>2916</v>
      </c>
    </row>
    <row r="5369" spans="1:4" ht="15" x14ac:dyDescent="0.2">
      <c r="A5369" s="236">
        <v>9782747096867</v>
      </c>
      <c r="B5369" s="200" t="s">
        <v>568</v>
      </c>
      <c r="C5369" s="203">
        <v>0</v>
      </c>
      <c r="D5369" s="204" t="s">
        <v>2916</v>
      </c>
    </row>
    <row r="5370" spans="1:4" ht="15" x14ac:dyDescent="0.2">
      <c r="A5370" s="236">
        <v>9782747096874</v>
      </c>
      <c r="B5370" s="200" t="s">
        <v>568</v>
      </c>
      <c r="C5370" s="203">
        <v>0</v>
      </c>
      <c r="D5370" s="204" t="s">
        <v>2917</v>
      </c>
    </row>
    <row r="5371" spans="1:4" ht="15" x14ac:dyDescent="0.2">
      <c r="A5371" s="236">
        <v>9791027604401</v>
      </c>
      <c r="B5371" s="200" t="s">
        <v>568</v>
      </c>
      <c r="C5371" s="203">
        <v>0</v>
      </c>
      <c r="D5371" s="204" t="s">
        <v>2916</v>
      </c>
    </row>
    <row r="5372" spans="1:4" ht="15" x14ac:dyDescent="0.2">
      <c r="A5372" s="236">
        <v>9791027604418</v>
      </c>
      <c r="B5372" s="200" t="s">
        <v>568</v>
      </c>
      <c r="C5372" s="203">
        <v>0</v>
      </c>
      <c r="D5372" s="204" t="s">
        <v>2916</v>
      </c>
    </row>
    <row r="5373" spans="1:4" ht="15" x14ac:dyDescent="0.2">
      <c r="A5373" s="236">
        <v>9791027604425</v>
      </c>
      <c r="B5373" s="200" t="s">
        <v>568</v>
      </c>
      <c r="C5373" s="203">
        <v>0</v>
      </c>
      <c r="D5373" s="204" t="s">
        <v>2916</v>
      </c>
    </row>
    <row r="5374" spans="1:4" ht="15" x14ac:dyDescent="0.2">
      <c r="A5374" s="236">
        <v>9791027604432</v>
      </c>
      <c r="B5374" s="200" t="s">
        <v>568</v>
      </c>
      <c r="C5374" s="203">
        <v>0</v>
      </c>
      <c r="D5374" s="204" t="s">
        <v>2916</v>
      </c>
    </row>
    <row r="5375" spans="1:4" ht="15" x14ac:dyDescent="0.2">
      <c r="A5375" s="236">
        <v>9791027602315</v>
      </c>
      <c r="B5375" s="200" t="s">
        <v>568</v>
      </c>
      <c r="C5375" s="203">
        <v>0</v>
      </c>
      <c r="D5375" s="204" t="s">
        <v>2916</v>
      </c>
    </row>
    <row r="5376" spans="1:4" ht="15" x14ac:dyDescent="0.2">
      <c r="A5376" s="236">
        <v>9791027608645</v>
      </c>
      <c r="B5376" s="200" t="s">
        <v>568</v>
      </c>
      <c r="C5376" s="203">
        <v>0</v>
      </c>
      <c r="D5376" s="204" t="s">
        <v>2916</v>
      </c>
    </row>
    <row r="5377" spans="1:4" ht="15" x14ac:dyDescent="0.2">
      <c r="A5377" s="236">
        <v>9791027608676</v>
      </c>
      <c r="B5377" s="200" t="s">
        <v>568</v>
      </c>
      <c r="C5377" s="203">
        <v>0</v>
      </c>
      <c r="D5377" s="204" t="s">
        <v>2916</v>
      </c>
    </row>
    <row r="5378" spans="1:4" ht="15" x14ac:dyDescent="0.2">
      <c r="A5378" s="236">
        <v>9791027608690</v>
      </c>
      <c r="B5378" s="200" t="s">
        <v>568</v>
      </c>
      <c r="C5378" s="203">
        <v>0</v>
      </c>
      <c r="D5378" s="204" t="s">
        <v>2916</v>
      </c>
    </row>
    <row r="5379" spans="1:4" ht="15" x14ac:dyDescent="0.2">
      <c r="A5379" s="236">
        <v>9791027608669</v>
      </c>
      <c r="B5379" s="200" t="s">
        <v>568</v>
      </c>
      <c r="C5379" s="203">
        <v>0</v>
      </c>
      <c r="D5379" s="204" t="s">
        <v>2916</v>
      </c>
    </row>
    <row r="5380" spans="1:4" ht="15" x14ac:dyDescent="0.2">
      <c r="A5380" s="236">
        <v>9791027608683</v>
      </c>
      <c r="B5380" s="200" t="s">
        <v>568</v>
      </c>
      <c r="C5380" s="203">
        <v>0</v>
      </c>
      <c r="D5380" s="204" t="s">
        <v>2915</v>
      </c>
    </row>
    <row r="5381" spans="1:4" ht="15" x14ac:dyDescent="0.2">
      <c r="A5381" s="236">
        <v>9791027608713</v>
      </c>
      <c r="B5381" s="200" t="s">
        <v>568</v>
      </c>
      <c r="C5381" s="203">
        <v>0</v>
      </c>
      <c r="D5381" s="204" t="s">
        <v>2916</v>
      </c>
    </row>
    <row r="5382" spans="1:4" ht="15" x14ac:dyDescent="0.2">
      <c r="A5382" s="236">
        <v>9791027608652</v>
      </c>
      <c r="B5382" s="200" t="s">
        <v>568</v>
      </c>
      <c r="C5382" s="203">
        <v>0</v>
      </c>
      <c r="D5382" s="204" t="s">
        <v>2916</v>
      </c>
    </row>
    <row r="5383" spans="1:4" ht="15" x14ac:dyDescent="0.2">
      <c r="A5383" s="236">
        <v>9791027608706</v>
      </c>
      <c r="B5383" s="200" t="s">
        <v>568</v>
      </c>
      <c r="C5383" s="203">
        <v>0</v>
      </c>
      <c r="D5383" s="204" t="s">
        <v>2916</v>
      </c>
    </row>
    <row r="5384" spans="1:4" ht="15" x14ac:dyDescent="0.2">
      <c r="A5384" s="236">
        <v>9782747096843</v>
      </c>
      <c r="B5384" s="200" t="s">
        <v>568</v>
      </c>
      <c r="C5384" s="203">
        <v>0</v>
      </c>
      <c r="D5384" s="204" t="s">
        <v>2916</v>
      </c>
    </row>
    <row r="5385" spans="1:4" ht="15" x14ac:dyDescent="0.2">
      <c r="A5385" s="236">
        <v>9782747096836</v>
      </c>
      <c r="B5385" s="200" t="s">
        <v>568</v>
      </c>
      <c r="C5385" s="203">
        <v>0</v>
      </c>
      <c r="D5385" s="204" t="s">
        <v>2916</v>
      </c>
    </row>
    <row r="5386" spans="1:4" ht="15" x14ac:dyDescent="0.2">
      <c r="A5386" s="236">
        <v>9782747097130</v>
      </c>
      <c r="B5386" s="200" t="s">
        <v>568</v>
      </c>
      <c r="C5386" s="203">
        <v>0</v>
      </c>
      <c r="D5386" s="204" t="s">
        <v>2916</v>
      </c>
    </row>
    <row r="5387" spans="1:4" ht="15" x14ac:dyDescent="0.2">
      <c r="A5387" s="236">
        <v>9782747097154</v>
      </c>
      <c r="B5387" s="200" t="s">
        <v>568</v>
      </c>
      <c r="C5387" s="203">
        <v>0</v>
      </c>
      <c r="D5387" s="204" t="s">
        <v>2916</v>
      </c>
    </row>
    <row r="5388" spans="1:4" ht="15" x14ac:dyDescent="0.2">
      <c r="A5388" s="236">
        <v>9782747097161</v>
      </c>
      <c r="B5388" s="200" t="s">
        <v>568</v>
      </c>
      <c r="C5388" s="203">
        <v>0</v>
      </c>
      <c r="D5388" s="204" t="s">
        <v>2916</v>
      </c>
    </row>
    <row r="5389" spans="1:4" ht="15" x14ac:dyDescent="0.2">
      <c r="A5389" s="236">
        <v>9791036359583</v>
      </c>
      <c r="B5389" s="200" t="s">
        <v>568</v>
      </c>
      <c r="C5389" s="203">
        <v>0</v>
      </c>
      <c r="D5389" s="204" t="s">
        <v>2916</v>
      </c>
    </row>
    <row r="5390" spans="1:4" ht="15" x14ac:dyDescent="0.2">
      <c r="A5390" s="236">
        <v>9791036359590</v>
      </c>
      <c r="B5390" s="200" t="s">
        <v>568</v>
      </c>
      <c r="C5390" s="203">
        <v>459</v>
      </c>
      <c r="D5390" s="204" t="s">
        <v>570</v>
      </c>
    </row>
    <row r="5391" spans="1:4" ht="15" x14ac:dyDescent="0.2">
      <c r="A5391" s="236">
        <v>9791036359606</v>
      </c>
      <c r="B5391" s="200" t="s">
        <v>568</v>
      </c>
      <c r="C5391" s="203">
        <v>0</v>
      </c>
      <c r="D5391" s="204" t="s">
        <v>2915</v>
      </c>
    </row>
    <row r="5392" spans="1:4" ht="15" x14ac:dyDescent="0.2">
      <c r="A5392" s="236">
        <v>9791036359613</v>
      </c>
      <c r="B5392" s="200" t="s">
        <v>568</v>
      </c>
      <c r="C5392" s="203">
        <v>0</v>
      </c>
      <c r="D5392" s="204" t="s">
        <v>2916</v>
      </c>
    </row>
    <row r="5393" spans="1:4" ht="15" x14ac:dyDescent="0.2">
      <c r="A5393" s="236">
        <v>9791036359620</v>
      </c>
      <c r="B5393" s="200" t="s">
        <v>568</v>
      </c>
      <c r="C5393" s="203">
        <v>0</v>
      </c>
      <c r="D5393" s="204" t="s">
        <v>2916</v>
      </c>
    </row>
    <row r="5394" spans="1:4" ht="15" x14ac:dyDescent="0.2">
      <c r="A5394" s="236">
        <v>9791036359637</v>
      </c>
      <c r="B5394" s="200" t="s">
        <v>568</v>
      </c>
      <c r="C5394" s="203">
        <v>0</v>
      </c>
      <c r="D5394" s="204" t="s">
        <v>2915</v>
      </c>
    </row>
    <row r="5395" spans="1:4" ht="15" x14ac:dyDescent="0.2">
      <c r="A5395" s="236">
        <v>9791036359644</v>
      </c>
      <c r="B5395" s="200" t="s">
        <v>568</v>
      </c>
      <c r="C5395" s="203">
        <v>0</v>
      </c>
      <c r="D5395" s="204" t="s">
        <v>2916</v>
      </c>
    </row>
    <row r="5396" spans="1:4" ht="15" x14ac:dyDescent="0.2">
      <c r="A5396" s="236">
        <v>9791036359651</v>
      </c>
      <c r="B5396" s="200" t="s">
        <v>568</v>
      </c>
      <c r="C5396" s="203">
        <v>0</v>
      </c>
      <c r="D5396" s="204" t="s">
        <v>2916</v>
      </c>
    </row>
    <row r="5397" spans="1:4" ht="15" x14ac:dyDescent="0.2">
      <c r="A5397" s="236">
        <v>9791036359682</v>
      </c>
      <c r="B5397" s="200" t="s">
        <v>568</v>
      </c>
      <c r="C5397" s="203">
        <v>0</v>
      </c>
      <c r="D5397" s="204" t="s">
        <v>2916</v>
      </c>
    </row>
    <row r="5398" spans="1:4" ht="15" x14ac:dyDescent="0.2">
      <c r="A5398" s="236">
        <v>9791027604647</v>
      </c>
      <c r="B5398" s="200" t="s">
        <v>568</v>
      </c>
      <c r="C5398" s="203">
        <v>0</v>
      </c>
      <c r="D5398" s="204" t="s">
        <v>2916</v>
      </c>
    </row>
    <row r="5399" spans="1:4" ht="15" x14ac:dyDescent="0.2">
      <c r="A5399" s="236">
        <v>9791036316708</v>
      </c>
      <c r="B5399" s="200" t="s">
        <v>568</v>
      </c>
      <c r="C5399" s="203">
        <v>0</v>
      </c>
      <c r="D5399" s="204" t="s">
        <v>2916</v>
      </c>
    </row>
    <row r="5400" spans="1:4" ht="15" x14ac:dyDescent="0.2">
      <c r="A5400" s="236">
        <v>9791036359699</v>
      </c>
      <c r="B5400" s="200" t="s">
        <v>568</v>
      </c>
      <c r="C5400" s="203">
        <v>0</v>
      </c>
      <c r="D5400" s="204" t="s">
        <v>2916</v>
      </c>
    </row>
    <row r="5401" spans="1:4" ht="15" x14ac:dyDescent="0.2">
      <c r="A5401" s="236">
        <v>9791036316715</v>
      </c>
      <c r="B5401" s="200" t="s">
        <v>568</v>
      </c>
      <c r="C5401" s="203">
        <v>0</v>
      </c>
      <c r="D5401" s="204" t="s">
        <v>2916</v>
      </c>
    </row>
    <row r="5402" spans="1:4" ht="15" x14ac:dyDescent="0.2">
      <c r="A5402" s="236">
        <v>9791036359705</v>
      </c>
      <c r="B5402" s="200" t="s">
        <v>568</v>
      </c>
      <c r="C5402" s="203">
        <v>0</v>
      </c>
      <c r="D5402" s="204" t="s">
        <v>2916</v>
      </c>
    </row>
    <row r="5403" spans="1:4" ht="15" x14ac:dyDescent="0.2">
      <c r="A5403" s="236">
        <v>9791036359736</v>
      </c>
      <c r="B5403" s="200" t="s">
        <v>568</v>
      </c>
      <c r="C5403" s="203">
        <v>0</v>
      </c>
      <c r="D5403" s="204" t="s">
        <v>2915</v>
      </c>
    </row>
    <row r="5404" spans="1:4" ht="15" x14ac:dyDescent="0.2">
      <c r="A5404" s="236">
        <v>9791036359750</v>
      </c>
      <c r="B5404" s="200" t="s">
        <v>568</v>
      </c>
      <c r="C5404" s="203">
        <v>200</v>
      </c>
      <c r="D5404" s="204" t="s">
        <v>570</v>
      </c>
    </row>
    <row r="5405" spans="1:4" ht="15" x14ac:dyDescent="0.2">
      <c r="A5405" s="236">
        <v>9791036359767</v>
      </c>
      <c r="B5405" s="200" t="s">
        <v>568</v>
      </c>
      <c r="C5405" s="203">
        <v>0</v>
      </c>
      <c r="D5405" s="204" t="s">
        <v>2916</v>
      </c>
    </row>
    <row r="5406" spans="1:4" ht="15" x14ac:dyDescent="0.2">
      <c r="A5406" s="236">
        <v>9791036359774</v>
      </c>
      <c r="B5406" s="200" t="s">
        <v>568</v>
      </c>
      <c r="C5406" s="203">
        <v>0</v>
      </c>
      <c r="D5406" s="204" t="s">
        <v>2916</v>
      </c>
    </row>
    <row r="5407" spans="1:4" ht="15" x14ac:dyDescent="0.2">
      <c r="A5407" s="236">
        <v>9791036359798</v>
      </c>
      <c r="B5407" s="200" t="s">
        <v>568</v>
      </c>
      <c r="C5407" s="203">
        <v>0</v>
      </c>
      <c r="D5407" s="204" t="s">
        <v>2916</v>
      </c>
    </row>
    <row r="5408" spans="1:4" ht="15" x14ac:dyDescent="0.2">
      <c r="A5408" s="236">
        <v>9791036359804</v>
      </c>
      <c r="B5408" s="200" t="s">
        <v>568</v>
      </c>
      <c r="C5408" s="203">
        <v>0</v>
      </c>
      <c r="D5408" s="204" t="s">
        <v>2916</v>
      </c>
    </row>
    <row r="5409" spans="1:4" ht="15" x14ac:dyDescent="0.2">
      <c r="A5409" s="236">
        <v>9791036359811</v>
      </c>
      <c r="B5409" s="200" t="s">
        <v>568</v>
      </c>
      <c r="C5409" s="203">
        <v>0</v>
      </c>
      <c r="D5409" s="204" t="s">
        <v>2916</v>
      </c>
    </row>
    <row r="5410" spans="1:4" ht="15" x14ac:dyDescent="0.2">
      <c r="A5410" s="236">
        <v>9791036359828</v>
      </c>
      <c r="B5410" s="200" t="s">
        <v>568</v>
      </c>
      <c r="C5410" s="203">
        <v>0</v>
      </c>
      <c r="D5410" s="204" t="s">
        <v>2916</v>
      </c>
    </row>
    <row r="5411" spans="1:4" ht="15" x14ac:dyDescent="0.2">
      <c r="A5411" s="236">
        <v>9782747071444</v>
      </c>
      <c r="B5411" s="200" t="s">
        <v>568</v>
      </c>
      <c r="C5411" s="203">
        <v>13</v>
      </c>
      <c r="D5411" s="204" t="s">
        <v>569</v>
      </c>
    </row>
    <row r="5412" spans="1:4" ht="15" x14ac:dyDescent="0.2">
      <c r="A5412" s="236">
        <v>9791036359835</v>
      </c>
      <c r="B5412" s="200" t="s">
        <v>568</v>
      </c>
      <c r="C5412" s="203">
        <v>0</v>
      </c>
      <c r="D5412" s="204" t="s">
        <v>2916</v>
      </c>
    </row>
    <row r="5413" spans="1:4" ht="15" x14ac:dyDescent="0.2">
      <c r="A5413" s="236">
        <v>9791036359842</v>
      </c>
      <c r="B5413" s="200" t="s">
        <v>568</v>
      </c>
      <c r="C5413" s="203">
        <v>3</v>
      </c>
      <c r="D5413" s="204" t="s">
        <v>572</v>
      </c>
    </row>
    <row r="5414" spans="1:4" ht="15" x14ac:dyDescent="0.2">
      <c r="A5414" s="236">
        <v>9791036316739</v>
      </c>
      <c r="B5414" s="200" t="s">
        <v>568</v>
      </c>
      <c r="C5414" s="203">
        <v>0</v>
      </c>
      <c r="D5414" s="204" t="s">
        <v>2916</v>
      </c>
    </row>
    <row r="5415" spans="1:4" ht="15" x14ac:dyDescent="0.2">
      <c r="A5415" s="236">
        <v>9791036316722</v>
      </c>
      <c r="B5415" s="200" t="s">
        <v>568</v>
      </c>
      <c r="C5415" s="203">
        <v>0</v>
      </c>
      <c r="D5415" s="204" t="s">
        <v>2916</v>
      </c>
    </row>
    <row r="5416" spans="1:4" ht="15" x14ac:dyDescent="0.2">
      <c r="A5416" s="236">
        <v>9782227501416</v>
      </c>
      <c r="B5416" s="200" t="s">
        <v>568</v>
      </c>
      <c r="C5416" s="203">
        <v>0</v>
      </c>
      <c r="D5416" s="204" t="s">
        <v>2915</v>
      </c>
    </row>
    <row r="5417" spans="1:4" ht="15" x14ac:dyDescent="0.2">
      <c r="A5417" s="236">
        <v>9791036338649</v>
      </c>
      <c r="B5417" s="200" t="s">
        <v>568</v>
      </c>
      <c r="C5417" s="203">
        <v>0</v>
      </c>
      <c r="D5417" s="204" t="s">
        <v>2916</v>
      </c>
    </row>
    <row r="5418" spans="1:4" ht="15" x14ac:dyDescent="0.2">
      <c r="A5418" s="236">
        <v>9782408047146</v>
      </c>
      <c r="B5418" s="200" t="s">
        <v>568</v>
      </c>
      <c r="C5418" s="203">
        <v>0</v>
      </c>
      <c r="D5418" s="204" t="s">
        <v>2916</v>
      </c>
    </row>
    <row r="5419" spans="1:4" ht="15" x14ac:dyDescent="0.2">
      <c r="A5419" s="236">
        <v>9782747097192</v>
      </c>
      <c r="B5419" s="200" t="s">
        <v>568</v>
      </c>
      <c r="C5419" s="203">
        <v>0</v>
      </c>
      <c r="D5419" s="204" t="s">
        <v>2916</v>
      </c>
    </row>
    <row r="5420" spans="1:4" ht="15" x14ac:dyDescent="0.2">
      <c r="A5420" s="236">
        <v>9791036359934</v>
      </c>
      <c r="B5420" s="200" t="s">
        <v>568</v>
      </c>
      <c r="C5420" s="203">
        <v>0</v>
      </c>
      <c r="D5420" s="204" t="s">
        <v>2916</v>
      </c>
    </row>
    <row r="5421" spans="1:4" ht="15" x14ac:dyDescent="0.2">
      <c r="A5421" s="236">
        <v>9791036359941</v>
      </c>
      <c r="B5421" s="200" t="s">
        <v>568</v>
      </c>
      <c r="C5421" s="203">
        <v>0</v>
      </c>
      <c r="D5421" s="204" t="s">
        <v>2916</v>
      </c>
    </row>
    <row r="5422" spans="1:4" ht="15" x14ac:dyDescent="0.2">
      <c r="A5422" s="236">
        <v>9791036359958</v>
      </c>
      <c r="B5422" s="200" t="s">
        <v>568</v>
      </c>
      <c r="C5422" s="203">
        <v>1</v>
      </c>
      <c r="D5422" s="204" t="s">
        <v>572</v>
      </c>
    </row>
    <row r="5423" spans="1:4" ht="15" x14ac:dyDescent="0.2">
      <c r="A5423" s="236">
        <v>9791036359989</v>
      </c>
      <c r="B5423" s="200" t="s">
        <v>568</v>
      </c>
      <c r="C5423" s="203">
        <v>0</v>
      </c>
      <c r="D5423" s="204" t="s">
        <v>2916</v>
      </c>
    </row>
    <row r="5424" spans="1:4" ht="15" x14ac:dyDescent="0.2">
      <c r="A5424" s="236">
        <v>9782747097123</v>
      </c>
      <c r="B5424" s="200" t="s">
        <v>568</v>
      </c>
      <c r="C5424" s="203">
        <v>0</v>
      </c>
      <c r="D5424" s="204" t="s">
        <v>2916</v>
      </c>
    </row>
    <row r="5425" spans="1:4" ht="15" x14ac:dyDescent="0.2">
      <c r="A5425" s="236">
        <v>9791036360701</v>
      </c>
      <c r="B5425" s="200" t="s">
        <v>568</v>
      </c>
      <c r="C5425" s="203">
        <v>0</v>
      </c>
      <c r="D5425" s="204" t="s">
        <v>2916</v>
      </c>
    </row>
    <row r="5426" spans="1:4" ht="15" x14ac:dyDescent="0.2">
      <c r="A5426" s="236">
        <v>9791036360718</v>
      </c>
      <c r="B5426" s="200" t="s">
        <v>568</v>
      </c>
      <c r="C5426" s="203">
        <v>55</v>
      </c>
      <c r="D5426" s="204" t="s">
        <v>569</v>
      </c>
    </row>
    <row r="5427" spans="1:4" ht="15" x14ac:dyDescent="0.2">
      <c r="A5427" s="236">
        <v>9791036316821</v>
      </c>
      <c r="B5427" s="200" t="s">
        <v>568</v>
      </c>
      <c r="C5427" s="203">
        <v>0</v>
      </c>
      <c r="D5427" s="204" t="s">
        <v>2916</v>
      </c>
    </row>
    <row r="5428" spans="1:4" ht="15" x14ac:dyDescent="0.2">
      <c r="A5428" s="236">
        <v>9791036316807</v>
      </c>
      <c r="B5428" s="200" t="s">
        <v>568</v>
      </c>
      <c r="C5428" s="203">
        <v>0</v>
      </c>
      <c r="D5428" s="204" t="s">
        <v>2916</v>
      </c>
    </row>
    <row r="5429" spans="1:4" ht="15" x14ac:dyDescent="0.2">
      <c r="A5429" s="236">
        <v>9791036316814</v>
      </c>
      <c r="B5429" s="200" t="s">
        <v>568</v>
      </c>
      <c r="C5429" s="203">
        <v>0</v>
      </c>
      <c r="D5429" s="204" t="s">
        <v>2916</v>
      </c>
    </row>
    <row r="5430" spans="1:4" ht="15" x14ac:dyDescent="0.2">
      <c r="A5430" s="236">
        <v>9791036316838</v>
      </c>
      <c r="B5430" s="200" t="s">
        <v>568</v>
      </c>
      <c r="C5430" s="203">
        <v>0</v>
      </c>
      <c r="D5430" s="204" t="s">
        <v>2916</v>
      </c>
    </row>
    <row r="5431" spans="1:4" ht="15" x14ac:dyDescent="0.2">
      <c r="A5431" s="236">
        <v>9782747098038</v>
      </c>
      <c r="B5431" s="200" t="s">
        <v>568</v>
      </c>
      <c r="C5431" s="203">
        <v>0</v>
      </c>
      <c r="D5431" s="204" t="s">
        <v>2916</v>
      </c>
    </row>
    <row r="5432" spans="1:4" ht="15" x14ac:dyDescent="0.2">
      <c r="A5432" s="236">
        <v>9782747098045</v>
      </c>
      <c r="B5432" s="200" t="s">
        <v>568</v>
      </c>
      <c r="C5432" s="203">
        <v>0</v>
      </c>
      <c r="D5432" s="204" t="s">
        <v>2916</v>
      </c>
    </row>
    <row r="5433" spans="1:4" ht="15" x14ac:dyDescent="0.2">
      <c r="A5433" s="236">
        <v>9782747098069</v>
      </c>
      <c r="B5433" s="200" t="s">
        <v>568</v>
      </c>
      <c r="C5433" s="203">
        <v>0</v>
      </c>
      <c r="D5433" s="204" t="s">
        <v>2916</v>
      </c>
    </row>
    <row r="5434" spans="1:4" ht="15" x14ac:dyDescent="0.2">
      <c r="A5434" s="236">
        <v>9791036316913</v>
      </c>
      <c r="B5434" s="200" t="s">
        <v>568</v>
      </c>
      <c r="C5434" s="203">
        <v>0</v>
      </c>
      <c r="D5434" s="204" t="s">
        <v>2916</v>
      </c>
    </row>
    <row r="5435" spans="1:4" ht="15" x14ac:dyDescent="0.2">
      <c r="A5435" s="236">
        <v>9791036338847</v>
      </c>
      <c r="B5435" s="200" t="s">
        <v>568</v>
      </c>
      <c r="C5435" s="203">
        <v>0</v>
      </c>
      <c r="D5435" s="204" t="s">
        <v>2915</v>
      </c>
    </row>
    <row r="5436" spans="1:4" ht="15" x14ac:dyDescent="0.2">
      <c r="A5436" s="236">
        <v>9791036338861</v>
      </c>
      <c r="B5436" s="200" t="s">
        <v>568</v>
      </c>
      <c r="C5436" s="203">
        <v>0</v>
      </c>
      <c r="D5436" s="204" t="s">
        <v>2916</v>
      </c>
    </row>
    <row r="5437" spans="1:4" ht="15" x14ac:dyDescent="0.2">
      <c r="A5437" s="236">
        <v>9782747098380</v>
      </c>
      <c r="B5437" s="200" t="s">
        <v>568</v>
      </c>
      <c r="C5437" s="203">
        <v>0</v>
      </c>
      <c r="D5437" s="204" t="s">
        <v>2916</v>
      </c>
    </row>
    <row r="5438" spans="1:4" ht="15" x14ac:dyDescent="0.2">
      <c r="A5438" s="236">
        <v>9782747098397</v>
      </c>
      <c r="B5438" s="200" t="s">
        <v>568</v>
      </c>
      <c r="C5438" s="203">
        <v>0</v>
      </c>
      <c r="D5438" s="204" t="s">
        <v>2916</v>
      </c>
    </row>
    <row r="5439" spans="1:4" ht="15" x14ac:dyDescent="0.2">
      <c r="A5439" s="236">
        <v>9791036338854</v>
      </c>
      <c r="B5439" s="200" t="s">
        <v>568</v>
      </c>
      <c r="C5439" s="203">
        <v>0</v>
      </c>
      <c r="D5439" s="204" t="s">
        <v>2915</v>
      </c>
    </row>
    <row r="5440" spans="1:4" ht="15" x14ac:dyDescent="0.2">
      <c r="A5440" s="236">
        <v>9782747097215</v>
      </c>
      <c r="B5440" s="200" t="s">
        <v>568</v>
      </c>
      <c r="C5440" s="203">
        <v>0</v>
      </c>
      <c r="D5440" s="204" t="s">
        <v>2916</v>
      </c>
    </row>
    <row r="5441" spans="1:4" ht="15" x14ac:dyDescent="0.2">
      <c r="A5441" s="236">
        <v>9791036339165</v>
      </c>
      <c r="B5441" s="200" t="s">
        <v>568</v>
      </c>
      <c r="C5441" s="203">
        <v>333</v>
      </c>
      <c r="D5441" s="204" t="s">
        <v>570</v>
      </c>
    </row>
    <row r="5442" spans="1:4" ht="15" x14ac:dyDescent="0.2">
      <c r="A5442" s="236">
        <v>9782747097208</v>
      </c>
      <c r="B5442" s="200" t="s">
        <v>568</v>
      </c>
      <c r="C5442" s="203">
        <v>0</v>
      </c>
      <c r="D5442" s="204" t="s">
        <v>2916</v>
      </c>
    </row>
    <row r="5443" spans="1:4" ht="15" x14ac:dyDescent="0.2">
      <c r="A5443" s="236">
        <v>9791036316999</v>
      </c>
      <c r="B5443" s="200" t="s">
        <v>568</v>
      </c>
      <c r="C5443" s="203">
        <v>0</v>
      </c>
      <c r="D5443" s="204" t="s">
        <v>2916</v>
      </c>
    </row>
    <row r="5444" spans="1:4" ht="15" x14ac:dyDescent="0.2">
      <c r="A5444" s="236">
        <v>9791036316975</v>
      </c>
      <c r="B5444" s="200" t="s">
        <v>568</v>
      </c>
      <c r="C5444" s="203">
        <v>0</v>
      </c>
      <c r="D5444" s="204" t="s">
        <v>2916</v>
      </c>
    </row>
    <row r="5445" spans="1:4" ht="15" x14ac:dyDescent="0.2">
      <c r="A5445" s="236">
        <v>9791036316982</v>
      </c>
      <c r="B5445" s="200" t="s">
        <v>568</v>
      </c>
      <c r="C5445" s="203">
        <v>0</v>
      </c>
      <c r="D5445" s="204" t="s">
        <v>2916</v>
      </c>
    </row>
    <row r="5446" spans="1:4" ht="15" x14ac:dyDescent="0.2">
      <c r="A5446" s="236">
        <v>9782747098403</v>
      </c>
      <c r="B5446" s="200" t="s">
        <v>568</v>
      </c>
      <c r="C5446" s="203">
        <v>0</v>
      </c>
      <c r="D5446" s="204" t="s">
        <v>2916</v>
      </c>
    </row>
    <row r="5447" spans="1:4" ht="15" x14ac:dyDescent="0.2">
      <c r="A5447" s="236">
        <v>9791036317019</v>
      </c>
      <c r="B5447" s="200" t="s">
        <v>568</v>
      </c>
      <c r="C5447" s="203">
        <v>0</v>
      </c>
      <c r="D5447" s="204" t="s">
        <v>2916</v>
      </c>
    </row>
    <row r="5448" spans="1:4" ht="15" x14ac:dyDescent="0.2">
      <c r="A5448" s="236">
        <v>9791036339202</v>
      </c>
      <c r="B5448" s="200" t="s">
        <v>568</v>
      </c>
      <c r="C5448" s="203">
        <v>0</v>
      </c>
      <c r="D5448" s="204" t="s">
        <v>2916</v>
      </c>
    </row>
    <row r="5449" spans="1:4" ht="15" x14ac:dyDescent="0.2">
      <c r="A5449" s="236">
        <v>9791036339219</v>
      </c>
      <c r="B5449" s="200" t="s">
        <v>568</v>
      </c>
      <c r="C5449" s="203">
        <v>0</v>
      </c>
      <c r="D5449" s="204" t="s">
        <v>2915</v>
      </c>
    </row>
    <row r="5450" spans="1:4" ht="15" x14ac:dyDescent="0.2">
      <c r="A5450" s="236">
        <v>9791036339233</v>
      </c>
      <c r="B5450" s="200" t="s">
        <v>568</v>
      </c>
      <c r="C5450" s="203">
        <v>0</v>
      </c>
      <c r="D5450" s="204" t="s">
        <v>2916</v>
      </c>
    </row>
    <row r="5451" spans="1:4" ht="15" x14ac:dyDescent="0.2">
      <c r="A5451" s="236">
        <v>9791036339257</v>
      </c>
      <c r="B5451" s="200" t="s">
        <v>568</v>
      </c>
      <c r="C5451" s="203">
        <v>0</v>
      </c>
      <c r="D5451" s="204" t="s">
        <v>2916</v>
      </c>
    </row>
    <row r="5452" spans="1:4" ht="15" x14ac:dyDescent="0.2">
      <c r="A5452" s="236">
        <v>9791036339264</v>
      </c>
      <c r="B5452" s="200" t="s">
        <v>568</v>
      </c>
      <c r="C5452" s="203">
        <v>0</v>
      </c>
      <c r="D5452" s="204" t="s">
        <v>2916</v>
      </c>
    </row>
    <row r="5453" spans="1:4" ht="15" x14ac:dyDescent="0.2">
      <c r="A5453" s="236">
        <v>9791036339240</v>
      </c>
      <c r="B5453" s="200" t="s">
        <v>568</v>
      </c>
      <c r="C5453" s="203">
        <v>0</v>
      </c>
      <c r="D5453" s="204" t="s">
        <v>2916</v>
      </c>
    </row>
    <row r="5454" spans="1:4" ht="15" x14ac:dyDescent="0.2">
      <c r="A5454" s="236">
        <v>9782747098601</v>
      </c>
      <c r="B5454" s="200" t="s">
        <v>568</v>
      </c>
      <c r="C5454" s="203">
        <v>0</v>
      </c>
      <c r="D5454" s="204" t="s">
        <v>2916</v>
      </c>
    </row>
    <row r="5455" spans="1:4" ht="15" x14ac:dyDescent="0.2">
      <c r="A5455" s="236">
        <v>9791036339400</v>
      </c>
      <c r="B5455" s="200" t="s">
        <v>568</v>
      </c>
      <c r="C5455" s="203">
        <v>0</v>
      </c>
      <c r="D5455" s="204" t="s">
        <v>2916</v>
      </c>
    </row>
    <row r="5456" spans="1:4" ht="15" x14ac:dyDescent="0.2">
      <c r="A5456" s="236">
        <v>9782747072069</v>
      </c>
      <c r="B5456" s="200" t="s">
        <v>568</v>
      </c>
      <c r="C5456" s="203">
        <v>0</v>
      </c>
      <c r="D5456" s="204" t="s">
        <v>2916</v>
      </c>
    </row>
    <row r="5457" spans="1:4" ht="15" x14ac:dyDescent="0.2">
      <c r="A5457" s="236">
        <v>9791036360947</v>
      </c>
      <c r="B5457" s="200" t="s">
        <v>568</v>
      </c>
      <c r="C5457" s="203">
        <v>0</v>
      </c>
      <c r="D5457" s="204" t="s">
        <v>2916</v>
      </c>
    </row>
    <row r="5458" spans="1:4" ht="15" x14ac:dyDescent="0.2">
      <c r="A5458" s="236">
        <v>9791036340031</v>
      </c>
      <c r="B5458" s="200" t="s">
        <v>568</v>
      </c>
      <c r="C5458" s="203">
        <v>0</v>
      </c>
      <c r="D5458" s="204" t="s">
        <v>2916</v>
      </c>
    </row>
    <row r="5459" spans="1:4" ht="15" x14ac:dyDescent="0.2">
      <c r="A5459" s="236">
        <v>9782747098618</v>
      </c>
      <c r="B5459" s="200" t="s">
        <v>568</v>
      </c>
      <c r="C5459" s="203">
        <v>0</v>
      </c>
      <c r="D5459" s="204" t="s">
        <v>2916</v>
      </c>
    </row>
    <row r="5460" spans="1:4" ht="15" x14ac:dyDescent="0.2">
      <c r="A5460" s="236">
        <v>9791036340048</v>
      </c>
      <c r="B5460" s="200" t="s">
        <v>568</v>
      </c>
      <c r="C5460" s="203">
        <v>0</v>
      </c>
      <c r="D5460" s="204" t="s">
        <v>2916</v>
      </c>
    </row>
    <row r="5461" spans="1:4" ht="15" x14ac:dyDescent="0.2">
      <c r="A5461" s="236">
        <v>9791036360954</v>
      </c>
      <c r="B5461" s="200" t="s">
        <v>568</v>
      </c>
      <c r="C5461" s="203">
        <v>0</v>
      </c>
      <c r="D5461" s="204" t="s">
        <v>2916</v>
      </c>
    </row>
    <row r="5462" spans="1:4" ht="15" x14ac:dyDescent="0.2">
      <c r="A5462" s="236">
        <v>9782747098625</v>
      </c>
      <c r="B5462" s="200" t="s">
        <v>568</v>
      </c>
      <c r="C5462" s="203">
        <v>0</v>
      </c>
      <c r="D5462" s="204" t="s">
        <v>2916</v>
      </c>
    </row>
    <row r="5463" spans="1:4" ht="15" x14ac:dyDescent="0.2">
      <c r="A5463" s="236">
        <v>9791036360961</v>
      </c>
      <c r="B5463" s="200" t="s">
        <v>568</v>
      </c>
      <c r="C5463" s="203">
        <v>0</v>
      </c>
      <c r="D5463" s="204" t="s">
        <v>2916</v>
      </c>
    </row>
    <row r="5464" spans="1:4" ht="15" x14ac:dyDescent="0.2">
      <c r="A5464" s="236">
        <v>9791036340024</v>
      </c>
      <c r="B5464" s="200" t="s">
        <v>568</v>
      </c>
      <c r="C5464" s="203">
        <v>0</v>
      </c>
      <c r="D5464" s="204" t="s">
        <v>2916</v>
      </c>
    </row>
    <row r="5465" spans="1:4" ht="15" x14ac:dyDescent="0.2">
      <c r="A5465" s="236">
        <v>9791036360978</v>
      </c>
      <c r="B5465" s="200" t="s">
        <v>568</v>
      </c>
      <c r="C5465" s="203">
        <v>3</v>
      </c>
      <c r="D5465" s="204" t="s">
        <v>572</v>
      </c>
    </row>
    <row r="5466" spans="1:4" ht="15" x14ac:dyDescent="0.2">
      <c r="A5466" s="236">
        <v>9791036360985</v>
      </c>
      <c r="B5466" s="200" t="s">
        <v>568</v>
      </c>
      <c r="C5466" s="203">
        <v>0</v>
      </c>
      <c r="D5466" s="204" t="s">
        <v>2917</v>
      </c>
    </row>
    <row r="5467" spans="1:4" ht="15" x14ac:dyDescent="0.2">
      <c r="A5467" s="236">
        <v>9791036339370</v>
      </c>
      <c r="B5467" s="200" t="s">
        <v>568</v>
      </c>
      <c r="C5467" s="203">
        <v>0</v>
      </c>
      <c r="D5467" s="204" t="s">
        <v>2916</v>
      </c>
    </row>
    <row r="5468" spans="1:4" ht="15" x14ac:dyDescent="0.2">
      <c r="A5468" s="236">
        <v>9791036360992</v>
      </c>
      <c r="B5468" s="200" t="s">
        <v>568</v>
      </c>
      <c r="C5468" s="203">
        <v>0</v>
      </c>
      <c r="D5468" s="204" t="s">
        <v>2916</v>
      </c>
    </row>
    <row r="5469" spans="1:4" ht="15" x14ac:dyDescent="0.2">
      <c r="A5469" s="236">
        <v>9791036339387</v>
      </c>
      <c r="B5469" s="200" t="s">
        <v>568</v>
      </c>
      <c r="C5469" s="203">
        <v>0</v>
      </c>
      <c r="D5469" s="204" t="s">
        <v>2916</v>
      </c>
    </row>
    <row r="5470" spans="1:4" ht="15" x14ac:dyDescent="0.2">
      <c r="A5470" s="236">
        <v>9791036361036</v>
      </c>
      <c r="B5470" s="200" t="s">
        <v>568</v>
      </c>
      <c r="C5470" s="203">
        <v>63</v>
      </c>
      <c r="D5470" s="204" t="s">
        <v>569</v>
      </c>
    </row>
    <row r="5471" spans="1:4" ht="15" x14ac:dyDescent="0.2">
      <c r="A5471" s="236">
        <v>9791036361043</v>
      </c>
      <c r="B5471" s="200" t="s">
        <v>568</v>
      </c>
      <c r="C5471" s="203">
        <v>0</v>
      </c>
      <c r="D5471" s="204" t="s">
        <v>2916</v>
      </c>
    </row>
    <row r="5472" spans="1:4" ht="15" x14ac:dyDescent="0.2">
      <c r="A5472" s="236">
        <v>9791036361067</v>
      </c>
      <c r="B5472" s="200" t="s">
        <v>568</v>
      </c>
      <c r="C5472" s="203">
        <v>58</v>
      </c>
      <c r="D5472" s="204" t="s">
        <v>569</v>
      </c>
    </row>
    <row r="5473" spans="1:4" ht="15" x14ac:dyDescent="0.2">
      <c r="A5473" s="236">
        <v>9791036361074</v>
      </c>
      <c r="B5473" s="200" t="s">
        <v>568</v>
      </c>
      <c r="C5473" s="203">
        <v>0</v>
      </c>
      <c r="D5473" s="204" t="s">
        <v>2916</v>
      </c>
    </row>
    <row r="5474" spans="1:4" ht="15" x14ac:dyDescent="0.2">
      <c r="A5474" s="236">
        <v>9791036317057</v>
      </c>
      <c r="B5474" s="200" t="s">
        <v>568</v>
      </c>
      <c r="C5474" s="203">
        <v>0</v>
      </c>
      <c r="D5474" s="204" t="s">
        <v>2915</v>
      </c>
    </row>
    <row r="5475" spans="1:4" ht="15" x14ac:dyDescent="0.2">
      <c r="A5475" s="236">
        <v>9791036340093</v>
      </c>
      <c r="B5475" s="200" t="s">
        <v>568</v>
      </c>
      <c r="C5475" s="203">
        <v>0</v>
      </c>
      <c r="D5475" s="204" t="s">
        <v>2916</v>
      </c>
    </row>
    <row r="5476" spans="1:4" ht="15" x14ac:dyDescent="0.2">
      <c r="A5476" s="236">
        <v>9782747098724</v>
      </c>
      <c r="B5476" s="200" t="s">
        <v>568</v>
      </c>
      <c r="C5476" s="203">
        <v>0</v>
      </c>
      <c r="D5476" s="204" t="s">
        <v>2916</v>
      </c>
    </row>
    <row r="5477" spans="1:4" ht="15" x14ac:dyDescent="0.2">
      <c r="A5477" s="236">
        <v>9782747098731</v>
      </c>
      <c r="B5477" s="200" t="s">
        <v>568</v>
      </c>
      <c r="C5477" s="203">
        <v>0</v>
      </c>
      <c r="D5477" s="204" t="s">
        <v>2916</v>
      </c>
    </row>
    <row r="5478" spans="1:4" ht="15" x14ac:dyDescent="0.2">
      <c r="A5478" s="236">
        <v>9782747072168</v>
      </c>
      <c r="B5478" s="200" t="s">
        <v>568</v>
      </c>
      <c r="C5478" s="203">
        <v>0</v>
      </c>
      <c r="D5478" s="204" t="s">
        <v>2916</v>
      </c>
    </row>
    <row r="5479" spans="1:4" ht="15" x14ac:dyDescent="0.2">
      <c r="A5479" s="236">
        <v>9791036340154</v>
      </c>
      <c r="B5479" s="200" t="s">
        <v>568</v>
      </c>
      <c r="C5479" s="203">
        <v>0</v>
      </c>
      <c r="D5479" s="204" t="s">
        <v>2916</v>
      </c>
    </row>
    <row r="5480" spans="1:4" ht="15" x14ac:dyDescent="0.2">
      <c r="A5480" s="236">
        <v>9782747072199</v>
      </c>
      <c r="B5480" s="200" t="s">
        <v>568</v>
      </c>
      <c r="C5480" s="203">
        <v>0</v>
      </c>
      <c r="D5480" s="204" t="s">
        <v>2916</v>
      </c>
    </row>
    <row r="5481" spans="1:4" ht="15" x14ac:dyDescent="0.2">
      <c r="A5481" s="236">
        <v>9791036340161</v>
      </c>
      <c r="B5481" s="200" t="s">
        <v>568</v>
      </c>
      <c r="C5481" s="203">
        <v>0</v>
      </c>
      <c r="D5481" s="204" t="s">
        <v>2916</v>
      </c>
    </row>
    <row r="5482" spans="1:4" ht="15" x14ac:dyDescent="0.2">
      <c r="A5482" s="236">
        <v>9791036317064</v>
      </c>
      <c r="B5482" s="200" t="s">
        <v>568</v>
      </c>
      <c r="C5482" s="203">
        <v>0</v>
      </c>
      <c r="D5482" s="204" t="s">
        <v>2916</v>
      </c>
    </row>
    <row r="5483" spans="1:4" ht="15" x14ac:dyDescent="0.2">
      <c r="A5483" s="236">
        <v>9791036340178</v>
      </c>
      <c r="B5483" s="200" t="s">
        <v>568</v>
      </c>
      <c r="C5483" s="203">
        <v>0</v>
      </c>
      <c r="D5483" s="204" t="s">
        <v>2916</v>
      </c>
    </row>
    <row r="5484" spans="1:4" ht="15" x14ac:dyDescent="0.2">
      <c r="A5484" s="236">
        <v>9782747072090</v>
      </c>
      <c r="B5484" s="200" t="s">
        <v>568</v>
      </c>
      <c r="C5484" s="203">
        <v>0</v>
      </c>
      <c r="D5484" s="204" t="s">
        <v>2916</v>
      </c>
    </row>
    <row r="5485" spans="1:4" ht="15" x14ac:dyDescent="0.2">
      <c r="A5485" s="236">
        <v>9791036340185</v>
      </c>
      <c r="B5485" s="200" t="s">
        <v>568</v>
      </c>
      <c r="C5485" s="203">
        <v>0</v>
      </c>
      <c r="D5485" s="204" t="s">
        <v>2916</v>
      </c>
    </row>
    <row r="5486" spans="1:4" ht="15" x14ac:dyDescent="0.2">
      <c r="A5486" s="236">
        <v>9791036340253</v>
      </c>
      <c r="B5486" s="200" t="s">
        <v>568</v>
      </c>
      <c r="C5486" s="203">
        <v>0</v>
      </c>
      <c r="D5486" s="204" t="s">
        <v>2916</v>
      </c>
    </row>
    <row r="5487" spans="1:4" ht="15" x14ac:dyDescent="0.2">
      <c r="A5487" s="236">
        <v>9791036340192</v>
      </c>
      <c r="B5487" s="200" t="s">
        <v>568</v>
      </c>
      <c r="C5487" s="203">
        <v>0</v>
      </c>
      <c r="D5487" s="204" t="s">
        <v>2916</v>
      </c>
    </row>
    <row r="5488" spans="1:4" ht="15" x14ac:dyDescent="0.2">
      <c r="A5488" s="236">
        <v>9791036340284</v>
      </c>
      <c r="B5488" s="200" t="s">
        <v>568</v>
      </c>
      <c r="C5488" s="203">
        <v>0</v>
      </c>
      <c r="D5488" s="204" t="s">
        <v>2916</v>
      </c>
    </row>
    <row r="5489" spans="1:4" ht="15" x14ac:dyDescent="0.2">
      <c r="A5489" s="236">
        <v>9791036340291</v>
      </c>
      <c r="B5489" s="200" t="s">
        <v>568</v>
      </c>
      <c r="C5489" s="203">
        <v>0</v>
      </c>
      <c r="D5489" s="204" t="s">
        <v>2916</v>
      </c>
    </row>
    <row r="5490" spans="1:4" ht="15" x14ac:dyDescent="0.2">
      <c r="A5490" s="236">
        <v>9791036361326</v>
      </c>
      <c r="B5490" s="200" t="s">
        <v>568</v>
      </c>
      <c r="C5490" s="203">
        <v>0</v>
      </c>
      <c r="D5490" s="204" t="s">
        <v>2916</v>
      </c>
    </row>
    <row r="5491" spans="1:4" ht="15" x14ac:dyDescent="0.2">
      <c r="A5491" s="236">
        <v>9791036361333</v>
      </c>
      <c r="B5491" s="200" t="s">
        <v>568</v>
      </c>
      <c r="C5491" s="203">
        <v>0</v>
      </c>
      <c r="D5491" s="204" t="s">
        <v>2916</v>
      </c>
    </row>
    <row r="5492" spans="1:4" ht="15" x14ac:dyDescent="0.2">
      <c r="A5492" s="236">
        <v>9791036361340</v>
      </c>
      <c r="B5492" s="200" t="s">
        <v>568</v>
      </c>
      <c r="C5492" s="203">
        <v>0</v>
      </c>
      <c r="D5492" s="204" t="s">
        <v>2916</v>
      </c>
    </row>
    <row r="5493" spans="1:4" ht="15" x14ac:dyDescent="0.2">
      <c r="A5493" s="236">
        <v>9791036317071</v>
      </c>
      <c r="B5493" s="200" t="s">
        <v>568</v>
      </c>
      <c r="C5493" s="203">
        <v>0</v>
      </c>
      <c r="D5493" s="204" t="s">
        <v>2916</v>
      </c>
    </row>
    <row r="5494" spans="1:4" ht="15" x14ac:dyDescent="0.2">
      <c r="A5494" s="236">
        <v>9791036340499</v>
      </c>
      <c r="B5494" s="200" t="s">
        <v>568</v>
      </c>
      <c r="C5494" s="203">
        <v>0</v>
      </c>
      <c r="D5494" s="204" t="s">
        <v>2916</v>
      </c>
    </row>
    <row r="5495" spans="1:4" ht="15" x14ac:dyDescent="0.2">
      <c r="A5495" s="236">
        <v>9791036340482</v>
      </c>
      <c r="B5495" s="200" t="s">
        <v>568</v>
      </c>
      <c r="C5495" s="203">
        <v>0</v>
      </c>
      <c r="D5495" s="204" t="s">
        <v>2916</v>
      </c>
    </row>
    <row r="5496" spans="1:4" ht="15" x14ac:dyDescent="0.2">
      <c r="A5496" s="236">
        <v>9791036317095</v>
      </c>
      <c r="B5496" s="200" t="s">
        <v>568</v>
      </c>
      <c r="C5496" s="203">
        <v>0</v>
      </c>
      <c r="D5496" s="204" t="s">
        <v>2916</v>
      </c>
    </row>
    <row r="5497" spans="1:4" ht="15" x14ac:dyDescent="0.2">
      <c r="A5497" s="236">
        <v>9791036317125</v>
      </c>
      <c r="B5497" s="200" t="s">
        <v>568</v>
      </c>
      <c r="C5497" s="203">
        <v>0</v>
      </c>
      <c r="D5497" s="204" t="s">
        <v>2916</v>
      </c>
    </row>
    <row r="5498" spans="1:4" ht="15" x14ac:dyDescent="0.2">
      <c r="A5498" s="236">
        <v>9791027610563</v>
      </c>
      <c r="B5498" s="200" t="s">
        <v>568</v>
      </c>
      <c r="C5498" s="203">
        <v>0</v>
      </c>
      <c r="D5498" s="204" t="s">
        <v>2916</v>
      </c>
    </row>
    <row r="5499" spans="1:4" ht="15" x14ac:dyDescent="0.2">
      <c r="A5499" s="236">
        <v>9782857336051</v>
      </c>
      <c r="B5499" s="200" t="s">
        <v>568</v>
      </c>
      <c r="C5499" s="203">
        <v>0</v>
      </c>
      <c r="D5499" s="204" t="s">
        <v>2915</v>
      </c>
    </row>
    <row r="5500" spans="1:4" ht="15" x14ac:dyDescent="0.2">
      <c r="A5500" s="236">
        <v>9791036361500</v>
      </c>
      <c r="B5500" s="200" t="s">
        <v>568</v>
      </c>
      <c r="C5500" s="203">
        <v>0</v>
      </c>
      <c r="D5500" s="204" t="s">
        <v>2916</v>
      </c>
    </row>
    <row r="5501" spans="1:4" ht="15" x14ac:dyDescent="0.2">
      <c r="A5501" s="236">
        <v>9791036317101</v>
      </c>
      <c r="B5501" s="200" t="s">
        <v>568</v>
      </c>
      <c r="C5501" s="203">
        <v>0</v>
      </c>
      <c r="D5501" s="204" t="s">
        <v>2916</v>
      </c>
    </row>
    <row r="5502" spans="1:4" ht="15" x14ac:dyDescent="0.2">
      <c r="A5502" s="236">
        <v>9791036340895</v>
      </c>
      <c r="B5502" s="200" t="s">
        <v>568</v>
      </c>
      <c r="C5502" s="203">
        <v>0</v>
      </c>
      <c r="D5502" s="204" t="s">
        <v>2917</v>
      </c>
    </row>
    <row r="5503" spans="1:4" ht="15" x14ac:dyDescent="0.2">
      <c r="A5503" s="236">
        <v>9791036340901</v>
      </c>
      <c r="B5503" s="200" t="s">
        <v>568</v>
      </c>
      <c r="C5503" s="203">
        <v>0</v>
      </c>
      <c r="D5503" s="204" t="s">
        <v>2916</v>
      </c>
    </row>
    <row r="5504" spans="1:4" ht="15" x14ac:dyDescent="0.2">
      <c r="A5504" s="236">
        <v>9791036317088</v>
      </c>
      <c r="B5504" s="200" t="s">
        <v>568</v>
      </c>
      <c r="C5504" s="203">
        <v>0</v>
      </c>
      <c r="D5504" s="204" t="s">
        <v>2916</v>
      </c>
    </row>
    <row r="5505" spans="1:4" ht="15" x14ac:dyDescent="0.2">
      <c r="A5505" s="236">
        <v>9791036361494</v>
      </c>
      <c r="B5505" s="200" t="s">
        <v>568</v>
      </c>
      <c r="C5505" s="203">
        <v>0</v>
      </c>
      <c r="D5505" s="204" t="s">
        <v>2916</v>
      </c>
    </row>
    <row r="5506" spans="1:4" ht="15" x14ac:dyDescent="0.2">
      <c r="A5506" s="236">
        <v>9791036317187</v>
      </c>
      <c r="B5506" s="200" t="s">
        <v>568</v>
      </c>
      <c r="C5506" s="203">
        <v>0</v>
      </c>
      <c r="D5506" s="204" t="s">
        <v>2916</v>
      </c>
    </row>
    <row r="5507" spans="1:4" ht="15" x14ac:dyDescent="0.2">
      <c r="A5507" s="236">
        <v>9782747099370</v>
      </c>
      <c r="B5507" s="200" t="s">
        <v>568</v>
      </c>
      <c r="C5507" s="203">
        <v>0</v>
      </c>
      <c r="D5507" s="204" t="s">
        <v>2916</v>
      </c>
    </row>
    <row r="5508" spans="1:4" ht="15" x14ac:dyDescent="0.2">
      <c r="A5508" s="236">
        <v>9791036342219</v>
      </c>
      <c r="B5508" s="200" t="s">
        <v>568</v>
      </c>
      <c r="C5508" s="203">
        <v>0</v>
      </c>
      <c r="D5508" s="204" t="s">
        <v>2915</v>
      </c>
    </row>
    <row r="5509" spans="1:4" ht="15" x14ac:dyDescent="0.2">
      <c r="A5509" s="236">
        <v>9782227494510</v>
      </c>
      <c r="B5509" s="200" t="s">
        <v>568</v>
      </c>
      <c r="C5509" s="203">
        <v>0</v>
      </c>
      <c r="D5509" s="204" t="s">
        <v>2916</v>
      </c>
    </row>
    <row r="5510" spans="1:4" ht="15" x14ac:dyDescent="0.2">
      <c r="A5510" s="236">
        <v>9791036342547</v>
      </c>
      <c r="B5510" s="200" t="s">
        <v>568</v>
      </c>
      <c r="C5510" s="203">
        <v>0</v>
      </c>
      <c r="D5510" s="204" t="s">
        <v>2916</v>
      </c>
    </row>
    <row r="5511" spans="1:4" ht="15" x14ac:dyDescent="0.2">
      <c r="A5511" s="236">
        <v>9791036343056</v>
      </c>
      <c r="B5511" s="200" t="s">
        <v>568</v>
      </c>
      <c r="C5511" s="203">
        <v>0</v>
      </c>
      <c r="D5511" s="204" t="s">
        <v>2916</v>
      </c>
    </row>
    <row r="5512" spans="1:4" ht="15" x14ac:dyDescent="0.2">
      <c r="A5512" s="236">
        <v>9791036343216</v>
      </c>
      <c r="B5512" s="200" t="s">
        <v>568</v>
      </c>
      <c r="C5512" s="203">
        <v>0</v>
      </c>
      <c r="D5512" s="204" t="s">
        <v>2916</v>
      </c>
    </row>
    <row r="5513" spans="1:4" ht="15" x14ac:dyDescent="0.2">
      <c r="A5513" s="236">
        <v>9791036343223</v>
      </c>
      <c r="B5513" s="200" t="s">
        <v>568</v>
      </c>
      <c r="C5513" s="203">
        <v>0</v>
      </c>
      <c r="D5513" s="204" t="s">
        <v>2915</v>
      </c>
    </row>
    <row r="5514" spans="1:4" ht="15" x14ac:dyDescent="0.2">
      <c r="A5514" s="236">
        <v>9791036343230</v>
      </c>
      <c r="B5514" s="200" t="s">
        <v>568</v>
      </c>
      <c r="C5514" s="203">
        <v>0</v>
      </c>
      <c r="D5514" s="204" t="s">
        <v>2916</v>
      </c>
    </row>
    <row r="5515" spans="1:4" ht="15" x14ac:dyDescent="0.2">
      <c r="A5515" s="236">
        <v>9791036343209</v>
      </c>
      <c r="B5515" s="200" t="s">
        <v>568</v>
      </c>
      <c r="C5515" s="203">
        <v>0</v>
      </c>
      <c r="D5515" s="204" t="s">
        <v>2916</v>
      </c>
    </row>
    <row r="5516" spans="1:4" ht="15" x14ac:dyDescent="0.2">
      <c r="A5516" s="236">
        <v>9791036343261</v>
      </c>
      <c r="B5516" s="200" t="s">
        <v>568</v>
      </c>
      <c r="C5516" s="203">
        <v>0</v>
      </c>
      <c r="D5516" s="204" t="s">
        <v>2916</v>
      </c>
    </row>
    <row r="5517" spans="1:4" ht="15" x14ac:dyDescent="0.2">
      <c r="A5517" s="236">
        <v>9791036361807</v>
      </c>
      <c r="B5517" s="200" t="s">
        <v>568</v>
      </c>
      <c r="C5517" s="203">
        <v>0</v>
      </c>
      <c r="D5517" s="204" t="s">
        <v>2916</v>
      </c>
    </row>
    <row r="5518" spans="1:4" ht="15" x14ac:dyDescent="0.2">
      <c r="A5518" s="236">
        <v>9791036317361</v>
      </c>
      <c r="B5518" s="200" t="s">
        <v>568</v>
      </c>
      <c r="C5518" s="203">
        <v>0</v>
      </c>
      <c r="D5518" s="204" t="s">
        <v>2916</v>
      </c>
    </row>
    <row r="5519" spans="1:4" ht="15" x14ac:dyDescent="0.2">
      <c r="A5519" s="236">
        <v>9791036317354</v>
      </c>
      <c r="B5519" s="200" t="s">
        <v>568</v>
      </c>
      <c r="C5519" s="203">
        <v>0</v>
      </c>
      <c r="D5519" s="204" t="s">
        <v>2915</v>
      </c>
    </row>
    <row r="5520" spans="1:4" ht="15" x14ac:dyDescent="0.2">
      <c r="A5520" s="236">
        <v>9791036343384</v>
      </c>
      <c r="B5520" s="200" t="s">
        <v>568</v>
      </c>
      <c r="C5520" s="203">
        <v>0</v>
      </c>
      <c r="D5520" s="204" t="s">
        <v>2916</v>
      </c>
    </row>
    <row r="5521" spans="1:4" ht="15" x14ac:dyDescent="0.2">
      <c r="A5521" s="236">
        <v>9791036343414</v>
      </c>
      <c r="B5521" s="200" t="s">
        <v>568</v>
      </c>
      <c r="C5521" s="203">
        <v>0</v>
      </c>
      <c r="D5521" s="204" t="s">
        <v>2916</v>
      </c>
    </row>
    <row r="5522" spans="1:4" ht="15" x14ac:dyDescent="0.2">
      <c r="A5522" s="236">
        <v>9791036343391</v>
      </c>
      <c r="B5522" s="200" t="s">
        <v>568</v>
      </c>
      <c r="C5522" s="203">
        <v>0</v>
      </c>
      <c r="D5522" s="204" t="s">
        <v>2916</v>
      </c>
    </row>
    <row r="5523" spans="1:4" ht="15" x14ac:dyDescent="0.2">
      <c r="A5523" s="236">
        <v>9791036317620</v>
      </c>
      <c r="B5523" s="200" t="s">
        <v>568</v>
      </c>
      <c r="C5523" s="203">
        <v>0</v>
      </c>
      <c r="D5523" s="204" t="s">
        <v>2916</v>
      </c>
    </row>
    <row r="5524" spans="1:4" ht="15" x14ac:dyDescent="0.2">
      <c r="A5524" s="236">
        <v>9791036343407</v>
      </c>
      <c r="B5524" s="200" t="s">
        <v>568</v>
      </c>
      <c r="C5524" s="203">
        <v>0</v>
      </c>
      <c r="D5524" s="204" t="s">
        <v>2916</v>
      </c>
    </row>
    <row r="5525" spans="1:4" ht="15" x14ac:dyDescent="0.2">
      <c r="A5525" s="236">
        <v>9791036317644</v>
      </c>
      <c r="B5525" s="200" t="s">
        <v>568</v>
      </c>
      <c r="C5525" s="203">
        <v>0</v>
      </c>
      <c r="D5525" s="204" t="s">
        <v>2916</v>
      </c>
    </row>
    <row r="5526" spans="1:4" ht="15" x14ac:dyDescent="0.2">
      <c r="A5526" s="236">
        <v>9791036317606</v>
      </c>
      <c r="B5526" s="200" t="s">
        <v>568</v>
      </c>
      <c r="C5526" s="203">
        <v>0</v>
      </c>
      <c r="D5526" s="204" t="s">
        <v>2916</v>
      </c>
    </row>
    <row r="5527" spans="1:4" ht="15" x14ac:dyDescent="0.2">
      <c r="A5527" s="236">
        <v>9791036317651</v>
      </c>
      <c r="B5527" s="200" t="s">
        <v>568</v>
      </c>
      <c r="C5527" s="203">
        <v>0</v>
      </c>
      <c r="D5527" s="204" t="s">
        <v>2916</v>
      </c>
    </row>
    <row r="5528" spans="1:4" ht="15" x14ac:dyDescent="0.2">
      <c r="A5528" s="236">
        <v>9791036317613</v>
      </c>
      <c r="B5528" s="200" t="s">
        <v>568</v>
      </c>
      <c r="C5528" s="203">
        <v>0</v>
      </c>
      <c r="D5528" s="204" t="s">
        <v>2916</v>
      </c>
    </row>
    <row r="5529" spans="1:4" ht="15" x14ac:dyDescent="0.2">
      <c r="A5529" s="236">
        <v>9782747077170</v>
      </c>
      <c r="B5529" s="200" t="s">
        <v>568</v>
      </c>
      <c r="C5529" s="203">
        <v>0</v>
      </c>
      <c r="D5529" s="204" t="s">
        <v>2916</v>
      </c>
    </row>
    <row r="5530" spans="1:4" ht="15" x14ac:dyDescent="0.2">
      <c r="A5530" s="236">
        <v>9782747077224</v>
      </c>
      <c r="B5530" s="200" t="s">
        <v>568</v>
      </c>
      <c r="C5530" s="203">
        <v>0</v>
      </c>
      <c r="D5530" s="204" t="s">
        <v>2916</v>
      </c>
    </row>
    <row r="5531" spans="1:4" ht="15" x14ac:dyDescent="0.2">
      <c r="A5531" s="236">
        <v>9791036361982</v>
      </c>
      <c r="B5531" s="200" t="s">
        <v>568</v>
      </c>
      <c r="C5531" s="203">
        <v>0</v>
      </c>
      <c r="D5531" s="204" t="s">
        <v>2916</v>
      </c>
    </row>
    <row r="5532" spans="1:4" ht="15" x14ac:dyDescent="0.2">
      <c r="A5532" s="236">
        <v>9791036362002</v>
      </c>
      <c r="B5532" s="200" t="s">
        <v>568</v>
      </c>
      <c r="C5532" s="203">
        <v>0</v>
      </c>
      <c r="D5532" s="204" t="s">
        <v>2916</v>
      </c>
    </row>
    <row r="5533" spans="1:4" ht="15" x14ac:dyDescent="0.2">
      <c r="A5533" s="236">
        <v>9791036317958</v>
      </c>
      <c r="B5533" s="200" t="s">
        <v>568</v>
      </c>
      <c r="C5533" s="203">
        <v>0</v>
      </c>
      <c r="D5533" s="204" t="s">
        <v>2916</v>
      </c>
    </row>
    <row r="5534" spans="1:4" ht="15" x14ac:dyDescent="0.2">
      <c r="A5534" s="236">
        <v>9791036317989</v>
      </c>
      <c r="B5534" s="200" t="s">
        <v>568</v>
      </c>
      <c r="C5534" s="203">
        <v>0</v>
      </c>
      <c r="D5534" s="204" t="s">
        <v>2916</v>
      </c>
    </row>
    <row r="5535" spans="1:4" ht="15" x14ac:dyDescent="0.2">
      <c r="A5535" s="236">
        <v>9791036317996</v>
      </c>
      <c r="B5535" s="200" t="s">
        <v>568</v>
      </c>
      <c r="C5535" s="203">
        <v>0</v>
      </c>
      <c r="D5535" s="204" t="s">
        <v>2916</v>
      </c>
    </row>
    <row r="5536" spans="1:4" ht="15" x14ac:dyDescent="0.2">
      <c r="A5536" s="236">
        <v>9791036318016</v>
      </c>
      <c r="B5536" s="200" t="s">
        <v>568</v>
      </c>
      <c r="C5536" s="203">
        <v>0</v>
      </c>
      <c r="D5536" s="204" t="s">
        <v>2916</v>
      </c>
    </row>
    <row r="5537" spans="1:4" ht="15" x14ac:dyDescent="0.2">
      <c r="A5537" s="236">
        <v>9791036317965</v>
      </c>
      <c r="B5537" s="200" t="s">
        <v>568</v>
      </c>
      <c r="C5537" s="203">
        <v>0</v>
      </c>
      <c r="D5537" s="204" t="s">
        <v>2916</v>
      </c>
    </row>
    <row r="5538" spans="1:4" ht="15" x14ac:dyDescent="0.2">
      <c r="A5538" s="236">
        <v>9791036317972</v>
      </c>
      <c r="B5538" s="200" t="s">
        <v>568</v>
      </c>
      <c r="C5538" s="203">
        <v>0</v>
      </c>
      <c r="D5538" s="204" t="s">
        <v>2916</v>
      </c>
    </row>
    <row r="5539" spans="1:4" ht="15" x14ac:dyDescent="0.2">
      <c r="A5539" s="236">
        <v>9791036362026</v>
      </c>
      <c r="B5539" s="200" t="s">
        <v>568</v>
      </c>
      <c r="C5539" s="203">
        <v>0</v>
      </c>
      <c r="D5539" s="204" t="s">
        <v>2916</v>
      </c>
    </row>
    <row r="5540" spans="1:4" ht="15" x14ac:dyDescent="0.2">
      <c r="A5540" s="236">
        <v>9791036362033</v>
      </c>
      <c r="B5540" s="200" t="s">
        <v>568</v>
      </c>
      <c r="C5540" s="203">
        <v>2</v>
      </c>
      <c r="D5540" s="204" t="s">
        <v>572</v>
      </c>
    </row>
    <row r="5541" spans="1:4" ht="15" x14ac:dyDescent="0.2">
      <c r="A5541" s="236">
        <v>9782747077637</v>
      </c>
      <c r="B5541" s="200" t="s">
        <v>568</v>
      </c>
      <c r="C5541" s="203">
        <v>0</v>
      </c>
      <c r="D5541" s="204" t="s">
        <v>2916</v>
      </c>
    </row>
    <row r="5542" spans="1:4" ht="15" x14ac:dyDescent="0.2">
      <c r="A5542" s="236">
        <v>9782747077576</v>
      </c>
      <c r="B5542" s="200" t="s">
        <v>568</v>
      </c>
      <c r="C5542" s="203">
        <v>0</v>
      </c>
      <c r="D5542" s="204" t="s">
        <v>2916</v>
      </c>
    </row>
    <row r="5543" spans="1:4" ht="15" x14ac:dyDescent="0.2">
      <c r="A5543" s="236">
        <v>9782747077569</v>
      </c>
      <c r="B5543" s="200" t="s">
        <v>568</v>
      </c>
      <c r="C5543" s="203">
        <v>0</v>
      </c>
      <c r="D5543" s="204" t="s">
        <v>2916</v>
      </c>
    </row>
    <row r="5544" spans="1:4" ht="15" x14ac:dyDescent="0.2">
      <c r="A5544" s="236">
        <v>9791027605781</v>
      </c>
      <c r="B5544" s="200" t="s">
        <v>568</v>
      </c>
      <c r="C5544" s="203">
        <v>0</v>
      </c>
      <c r="D5544" s="204" t="s">
        <v>2916</v>
      </c>
    </row>
    <row r="5545" spans="1:4" ht="15" x14ac:dyDescent="0.2">
      <c r="A5545" s="236">
        <v>9791027605798</v>
      </c>
      <c r="B5545" s="200" t="s">
        <v>568</v>
      </c>
      <c r="C5545" s="203">
        <v>0</v>
      </c>
      <c r="D5545" s="204" t="s">
        <v>2916</v>
      </c>
    </row>
    <row r="5546" spans="1:4" ht="15" x14ac:dyDescent="0.2">
      <c r="A5546" s="236">
        <v>9782747077545</v>
      </c>
      <c r="B5546" s="200" t="s">
        <v>568</v>
      </c>
      <c r="C5546" s="203">
        <v>0</v>
      </c>
      <c r="D5546" s="204" t="s">
        <v>2916</v>
      </c>
    </row>
    <row r="5547" spans="1:4" ht="15" x14ac:dyDescent="0.2">
      <c r="A5547" s="236">
        <v>9782747077538</v>
      </c>
      <c r="B5547" s="200" t="s">
        <v>568</v>
      </c>
      <c r="C5547" s="203">
        <v>0</v>
      </c>
      <c r="D5547" s="204" t="s">
        <v>2916</v>
      </c>
    </row>
    <row r="5548" spans="1:4" ht="15" x14ac:dyDescent="0.2">
      <c r="A5548" s="236">
        <v>9782747077507</v>
      </c>
      <c r="B5548" s="200" t="s">
        <v>568</v>
      </c>
      <c r="C5548" s="203">
        <v>0</v>
      </c>
      <c r="D5548" s="204" t="s">
        <v>2916</v>
      </c>
    </row>
    <row r="5549" spans="1:4" ht="15" x14ac:dyDescent="0.2">
      <c r="A5549" s="236">
        <v>9782747077477</v>
      </c>
      <c r="B5549" s="200" t="s">
        <v>568</v>
      </c>
      <c r="C5549" s="203">
        <v>0</v>
      </c>
      <c r="D5549" s="204" t="s">
        <v>2916</v>
      </c>
    </row>
    <row r="5550" spans="1:4" ht="15" x14ac:dyDescent="0.2">
      <c r="A5550" s="236">
        <v>9782747077453</v>
      </c>
      <c r="B5550" s="200" t="s">
        <v>568</v>
      </c>
      <c r="C5550" s="203">
        <v>0</v>
      </c>
      <c r="D5550" s="204" t="s">
        <v>2916</v>
      </c>
    </row>
    <row r="5551" spans="1:4" ht="15" x14ac:dyDescent="0.2">
      <c r="A5551" s="236">
        <v>9782747077392</v>
      </c>
      <c r="B5551" s="200" t="s">
        <v>568</v>
      </c>
      <c r="C5551" s="203">
        <v>0</v>
      </c>
      <c r="D5551" s="204" t="s">
        <v>2916</v>
      </c>
    </row>
    <row r="5552" spans="1:4" ht="15" x14ac:dyDescent="0.2">
      <c r="A5552" s="236">
        <v>9791036302671</v>
      </c>
      <c r="B5552" s="200" t="s">
        <v>568</v>
      </c>
      <c r="C5552" s="203">
        <v>0</v>
      </c>
      <c r="D5552" s="204" t="s">
        <v>2916</v>
      </c>
    </row>
    <row r="5553" spans="1:4" ht="15" x14ac:dyDescent="0.2">
      <c r="A5553" s="236">
        <v>9791036343872</v>
      </c>
      <c r="B5553" s="200" t="s">
        <v>568</v>
      </c>
      <c r="C5553" s="203">
        <v>0</v>
      </c>
      <c r="D5553" s="204" t="s">
        <v>2915</v>
      </c>
    </row>
    <row r="5554" spans="1:4" ht="15" x14ac:dyDescent="0.2">
      <c r="A5554" s="236">
        <v>9791036302688</v>
      </c>
      <c r="B5554" s="200" t="s">
        <v>568</v>
      </c>
      <c r="C5554" s="203">
        <v>0</v>
      </c>
      <c r="D5554" s="204" t="s">
        <v>2916</v>
      </c>
    </row>
    <row r="5555" spans="1:4" ht="15" x14ac:dyDescent="0.2">
      <c r="A5555" s="236">
        <v>9791036343889</v>
      </c>
      <c r="B5555" s="200" t="s">
        <v>568</v>
      </c>
      <c r="C5555" s="203">
        <v>0</v>
      </c>
      <c r="D5555" s="204" t="s">
        <v>2916</v>
      </c>
    </row>
    <row r="5556" spans="1:4" ht="15" x14ac:dyDescent="0.2">
      <c r="A5556" s="236">
        <v>9791036302695</v>
      </c>
      <c r="B5556" s="200" t="s">
        <v>568</v>
      </c>
      <c r="C5556" s="203">
        <v>0</v>
      </c>
      <c r="D5556" s="204" t="s">
        <v>2916</v>
      </c>
    </row>
    <row r="5557" spans="1:4" ht="15" x14ac:dyDescent="0.2">
      <c r="A5557" s="236">
        <v>9791036343896</v>
      </c>
      <c r="B5557" s="200" t="s">
        <v>568</v>
      </c>
      <c r="C5557" s="203">
        <v>0</v>
      </c>
      <c r="D5557" s="204" t="s">
        <v>2915</v>
      </c>
    </row>
    <row r="5558" spans="1:4" ht="15" x14ac:dyDescent="0.2">
      <c r="A5558" s="236">
        <v>9791036302701</v>
      </c>
      <c r="B5558" s="200" t="s">
        <v>568</v>
      </c>
      <c r="C5558" s="203">
        <v>0</v>
      </c>
      <c r="D5558" s="204" t="s">
        <v>2916</v>
      </c>
    </row>
    <row r="5559" spans="1:4" ht="15" x14ac:dyDescent="0.2">
      <c r="A5559" s="236">
        <v>9791036343926</v>
      </c>
      <c r="B5559" s="200" t="s">
        <v>568</v>
      </c>
      <c r="C5559" s="203">
        <v>0</v>
      </c>
      <c r="D5559" s="204" t="s">
        <v>2917</v>
      </c>
    </row>
    <row r="5560" spans="1:4" ht="15" x14ac:dyDescent="0.2">
      <c r="A5560" s="236">
        <v>9791036302718</v>
      </c>
      <c r="B5560" s="200" t="s">
        <v>568</v>
      </c>
      <c r="C5560" s="203">
        <v>0</v>
      </c>
      <c r="D5560" s="204" t="s">
        <v>2916</v>
      </c>
    </row>
    <row r="5561" spans="1:4" ht="15" x14ac:dyDescent="0.2">
      <c r="A5561" s="236">
        <v>9791036302725</v>
      </c>
      <c r="B5561" s="200" t="s">
        <v>568</v>
      </c>
      <c r="C5561" s="203">
        <v>0</v>
      </c>
      <c r="D5561" s="204" t="s">
        <v>2916</v>
      </c>
    </row>
    <row r="5562" spans="1:4" ht="15" x14ac:dyDescent="0.2">
      <c r="A5562" s="236">
        <v>9791036343940</v>
      </c>
      <c r="B5562" s="200" t="s">
        <v>568</v>
      </c>
      <c r="C5562" s="203">
        <v>20</v>
      </c>
      <c r="D5562" s="204" t="s">
        <v>569</v>
      </c>
    </row>
    <row r="5563" spans="1:4" ht="15" x14ac:dyDescent="0.2">
      <c r="A5563" s="236">
        <v>9791036343957</v>
      </c>
      <c r="B5563" s="200" t="s">
        <v>568</v>
      </c>
      <c r="C5563" s="203">
        <v>0</v>
      </c>
      <c r="D5563" s="204" t="s">
        <v>2916</v>
      </c>
    </row>
    <row r="5564" spans="1:4" ht="15" x14ac:dyDescent="0.2">
      <c r="A5564" s="236">
        <v>9791036343964</v>
      </c>
      <c r="B5564" s="200" t="s">
        <v>568</v>
      </c>
      <c r="C5564" s="203">
        <v>0</v>
      </c>
      <c r="D5564" s="204" t="s">
        <v>2916</v>
      </c>
    </row>
    <row r="5565" spans="1:4" ht="15" x14ac:dyDescent="0.2">
      <c r="A5565" s="236">
        <v>9791027610723</v>
      </c>
      <c r="B5565" s="200" t="s">
        <v>568</v>
      </c>
      <c r="C5565" s="203">
        <v>0</v>
      </c>
      <c r="D5565" s="204" t="s">
        <v>2916</v>
      </c>
    </row>
    <row r="5566" spans="1:4" ht="15" x14ac:dyDescent="0.2">
      <c r="A5566" s="236">
        <v>9782747077699</v>
      </c>
      <c r="B5566" s="200" t="s">
        <v>568</v>
      </c>
      <c r="C5566" s="203">
        <v>0</v>
      </c>
      <c r="D5566" s="204" t="s">
        <v>2916</v>
      </c>
    </row>
    <row r="5567" spans="1:4" ht="15" x14ac:dyDescent="0.2">
      <c r="A5567" s="236">
        <v>9782747077712</v>
      </c>
      <c r="B5567" s="200" t="s">
        <v>568</v>
      </c>
      <c r="C5567" s="203">
        <v>0</v>
      </c>
      <c r="D5567" s="204" t="s">
        <v>2916</v>
      </c>
    </row>
    <row r="5568" spans="1:4" ht="15" x14ac:dyDescent="0.2">
      <c r="A5568" s="236">
        <v>9782747077729</v>
      </c>
      <c r="B5568" s="200" t="s">
        <v>568</v>
      </c>
      <c r="C5568" s="203">
        <v>0</v>
      </c>
      <c r="D5568" s="204" t="s">
        <v>2916</v>
      </c>
    </row>
    <row r="5569" spans="1:4" ht="15" x14ac:dyDescent="0.2">
      <c r="A5569" s="236">
        <v>9791036362316</v>
      </c>
      <c r="B5569" s="200" t="s">
        <v>568</v>
      </c>
      <c r="C5569" s="203">
        <v>0</v>
      </c>
      <c r="D5569" s="204" t="s">
        <v>2915</v>
      </c>
    </row>
    <row r="5570" spans="1:4" ht="15" x14ac:dyDescent="0.2">
      <c r="A5570" s="236">
        <v>9791036362378</v>
      </c>
      <c r="B5570" s="200" t="s">
        <v>568</v>
      </c>
      <c r="C5570" s="203">
        <v>0</v>
      </c>
      <c r="D5570" s="204" t="s">
        <v>2916</v>
      </c>
    </row>
    <row r="5571" spans="1:4" ht="15" x14ac:dyDescent="0.2">
      <c r="A5571" s="236">
        <v>9791036302794</v>
      </c>
      <c r="B5571" s="200" t="s">
        <v>568</v>
      </c>
      <c r="C5571" s="203">
        <v>0</v>
      </c>
      <c r="D5571" s="204" t="s">
        <v>2916</v>
      </c>
    </row>
    <row r="5572" spans="1:4" ht="15" x14ac:dyDescent="0.2">
      <c r="A5572" s="236">
        <v>9791036362385</v>
      </c>
      <c r="B5572" s="200" t="s">
        <v>568</v>
      </c>
      <c r="C5572" s="203">
        <v>0</v>
      </c>
      <c r="D5572" s="204" t="s">
        <v>2915</v>
      </c>
    </row>
    <row r="5573" spans="1:4" ht="15" x14ac:dyDescent="0.2">
      <c r="A5573" s="236">
        <v>9791036302800</v>
      </c>
      <c r="B5573" s="200" t="s">
        <v>568</v>
      </c>
      <c r="C5573" s="203">
        <v>0</v>
      </c>
      <c r="D5573" s="204" t="s">
        <v>2916</v>
      </c>
    </row>
    <row r="5574" spans="1:4" ht="15" x14ac:dyDescent="0.2">
      <c r="A5574" s="236">
        <v>9791036362408</v>
      </c>
      <c r="B5574" s="200" t="s">
        <v>568</v>
      </c>
      <c r="C5574" s="203">
        <v>0</v>
      </c>
      <c r="D5574" s="204" t="s">
        <v>2916</v>
      </c>
    </row>
    <row r="5575" spans="1:4" ht="15" x14ac:dyDescent="0.2">
      <c r="A5575" s="236">
        <v>9791036362415</v>
      </c>
      <c r="B5575" s="200" t="s">
        <v>568</v>
      </c>
      <c r="C5575" s="203">
        <v>0</v>
      </c>
      <c r="D5575" s="204" t="s">
        <v>2916</v>
      </c>
    </row>
    <row r="5576" spans="1:4" ht="15" x14ac:dyDescent="0.2">
      <c r="A5576" s="236">
        <v>9791036362422</v>
      </c>
      <c r="B5576" s="200" t="s">
        <v>568</v>
      </c>
      <c r="C5576" s="203">
        <v>0</v>
      </c>
      <c r="D5576" s="204" t="s">
        <v>2916</v>
      </c>
    </row>
    <row r="5577" spans="1:4" ht="15" x14ac:dyDescent="0.2">
      <c r="A5577" s="236">
        <v>9791036318382</v>
      </c>
      <c r="B5577" s="200" t="s">
        <v>568</v>
      </c>
      <c r="C5577" s="203">
        <v>0</v>
      </c>
      <c r="D5577" s="204" t="s">
        <v>2916</v>
      </c>
    </row>
    <row r="5578" spans="1:4" ht="15" x14ac:dyDescent="0.2">
      <c r="A5578" s="236">
        <v>9791036318412</v>
      </c>
      <c r="B5578" s="200" t="s">
        <v>568</v>
      </c>
      <c r="C5578" s="203">
        <v>0</v>
      </c>
      <c r="D5578" s="204" t="s">
        <v>2916</v>
      </c>
    </row>
    <row r="5579" spans="1:4" ht="15" x14ac:dyDescent="0.2">
      <c r="A5579" s="236">
        <v>9791036318283</v>
      </c>
      <c r="B5579" s="200" t="s">
        <v>568</v>
      </c>
      <c r="C5579" s="203">
        <v>0</v>
      </c>
      <c r="D5579" s="204" t="s">
        <v>2916</v>
      </c>
    </row>
    <row r="5580" spans="1:4" ht="15" x14ac:dyDescent="0.2">
      <c r="A5580" s="236">
        <v>9782227501638</v>
      </c>
      <c r="B5580" s="200" t="s">
        <v>568</v>
      </c>
      <c r="C5580" s="203">
        <v>0</v>
      </c>
      <c r="D5580" s="204" t="s">
        <v>2915</v>
      </c>
    </row>
    <row r="5581" spans="1:4" ht="15" x14ac:dyDescent="0.2">
      <c r="A5581" s="236">
        <v>9791036318306</v>
      </c>
      <c r="B5581" s="200" t="s">
        <v>568</v>
      </c>
      <c r="C5581" s="203">
        <v>0</v>
      </c>
      <c r="D5581" s="204" t="s">
        <v>2916</v>
      </c>
    </row>
    <row r="5582" spans="1:4" ht="15" x14ac:dyDescent="0.2">
      <c r="A5582" s="236">
        <v>9791036362392</v>
      </c>
      <c r="B5582" s="200" t="s">
        <v>568</v>
      </c>
      <c r="C5582" s="203">
        <v>0</v>
      </c>
      <c r="D5582" s="204" t="s">
        <v>2916</v>
      </c>
    </row>
    <row r="5583" spans="1:4" ht="15" x14ac:dyDescent="0.2">
      <c r="A5583" s="236">
        <v>9791036318276</v>
      </c>
      <c r="B5583" s="200" t="s">
        <v>568</v>
      </c>
      <c r="C5583" s="203">
        <v>0</v>
      </c>
      <c r="D5583" s="204" t="s">
        <v>2916</v>
      </c>
    </row>
    <row r="5584" spans="1:4" ht="15" x14ac:dyDescent="0.2">
      <c r="A5584" s="236">
        <v>9791036344176</v>
      </c>
      <c r="B5584" s="200" t="s">
        <v>568</v>
      </c>
      <c r="C5584" s="203">
        <v>5</v>
      </c>
      <c r="D5584" s="204" t="s">
        <v>572</v>
      </c>
    </row>
    <row r="5585" spans="1:4" ht="15" x14ac:dyDescent="0.2">
      <c r="A5585" s="236">
        <v>9782408049355</v>
      </c>
      <c r="B5585" s="200" t="s">
        <v>568</v>
      </c>
      <c r="C5585" s="203">
        <v>0</v>
      </c>
      <c r="D5585" s="204" t="s">
        <v>2916</v>
      </c>
    </row>
    <row r="5586" spans="1:4" ht="15" x14ac:dyDescent="0.2">
      <c r="A5586" s="236">
        <v>9791036302831</v>
      </c>
      <c r="B5586" s="200" t="s">
        <v>568</v>
      </c>
      <c r="C5586" s="203">
        <v>0</v>
      </c>
      <c r="D5586" s="204" t="s">
        <v>2916</v>
      </c>
    </row>
    <row r="5587" spans="1:4" ht="15" x14ac:dyDescent="0.2">
      <c r="A5587" s="236">
        <v>9791027610822</v>
      </c>
      <c r="B5587" s="200" t="s">
        <v>568</v>
      </c>
      <c r="C5587" s="203">
        <v>0</v>
      </c>
      <c r="D5587" s="204" t="s">
        <v>2916</v>
      </c>
    </row>
    <row r="5588" spans="1:4" ht="15" x14ac:dyDescent="0.2">
      <c r="A5588" s="236">
        <v>9791027610839</v>
      </c>
      <c r="B5588" s="200" t="s">
        <v>568</v>
      </c>
      <c r="C5588" s="203">
        <v>0</v>
      </c>
      <c r="D5588" s="204" t="s">
        <v>2916</v>
      </c>
    </row>
    <row r="5589" spans="1:4" ht="15" x14ac:dyDescent="0.2">
      <c r="A5589" s="236">
        <v>9791027605804</v>
      </c>
      <c r="B5589" s="200" t="s">
        <v>568</v>
      </c>
      <c r="C5589" s="203">
        <v>0</v>
      </c>
      <c r="D5589" s="204" t="s">
        <v>2916</v>
      </c>
    </row>
    <row r="5590" spans="1:4" ht="15" x14ac:dyDescent="0.2">
      <c r="A5590" s="236">
        <v>9791036318436</v>
      </c>
      <c r="B5590" s="200" t="s">
        <v>568</v>
      </c>
      <c r="C5590" s="203">
        <v>0</v>
      </c>
      <c r="D5590" s="204" t="s">
        <v>2916</v>
      </c>
    </row>
    <row r="5591" spans="1:4" ht="15" x14ac:dyDescent="0.2">
      <c r="A5591" s="236">
        <v>9791036318481</v>
      </c>
      <c r="B5591" s="200" t="s">
        <v>568</v>
      </c>
      <c r="C5591" s="203">
        <v>0</v>
      </c>
      <c r="D5591" s="204" t="s">
        <v>2916</v>
      </c>
    </row>
    <row r="5592" spans="1:4" ht="15" x14ac:dyDescent="0.2">
      <c r="A5592" s="236">
        <v>9791036318467</v>
      </c>
      <c r="B5592" s="200" t="s">
        <v>568</v>
      </c>
      <c r="C5592" s="203">
        <v>0</v>
      </c>
      <c r="D5592" s="204" t="s">
        <v>2916</v>
      </c>
    </row>
    <row r="5593" spans="1:4" ht="15" x14ac:dyDescent="0.2">
      <c r="A5593" s="236">
        <v>9791036318535</v>
      </c>
      <c r="B5593" s="200" t="s">
        <v>568</v>
      </c>
      <c r="C5593" s="203">
        <v>0</v>
      </c>
      <c r="D5593" s="204" t="s">
        <v>2916</v>
      </c>
    </row>
    <row r="5594" spans="1:4" ht="15" x14ac:dyDescent="0.2">
      <c r="A5594" s="236">
        <v>9791036318443</v>
      </c>
      <c r="B5594" s="200" t="s">
        <v>568</v>
      </c>
      <c r="C5594" s="203">
        <v>0</v>
      </c>
      <c r="D5594" s="204" t="s">
        <v>2916</v>
      </c>
    </row>
    <row r="5595" spans="1:4" ht="15" x14ac:dyDescent="0.2">
      <c r="A5595" s="236">
        <v>9791036318474</v>
      </c>
      <c r="B5595" s="200" t="s">
        <v>568</v>
      </c>
      <c r="C5595" s="203">
        <v>0</v>
      </c>
      <c r="D5595" s="204" t="s">
        <v>2916</v>
      </c>
    </row>
    <row r="5596" spans="1:4" ht="15" x14ac:dyDescent="0.2">
      <c r="A5596" s="236">
        <v>9791036318504</v>
      </c>
      <c r="B5596" s="200" t="s">
        <v>568</v>
      </c>
      <c r="C5596" s="203">
        <v>0</v>
      </c>
      <c r="D5596" s="204" t="s">
        <v>2916</v>
      </c>
    </row>
    <row r="5597" spans="1:4" ht="15" x14ac:dyDescent="0.2">
      <c r="A5597" s="236">
        <v>9791027605828</v>
      </c>
      <c r="B5597" s="200" t="s">
        <v>568</v>
      </c>
      <c r="C5597" s="203">
        <v>0</v>
      </c>
      <c r="D5597" s="204" t="s">
        <v>2916</v>
      </c>
    </row>
    <row r="5598" spans="1:4" ht="15" x14ac:dyDescent="0.2">
      <c r="A5598" s="236">
        <v>9791036318511</v>
      </c>
      <c r="B5598" s="200" t="s">
        <v>568</v>
      </c>
      <c r="C5598" s="203">
        <v>0</v>
      </c>
      <c r="D5598" s="204" t="s">
        <v>2916</v>
      </c>
    </row>
    <row r="5599" spans="1:4" ht="15" x14ac:dyDescent="0.2">
      <c r="A5599" s="236">
        <v>9791036318528</v>
      </c>
      <c r="B5599" s="200" t="s">
        <v>568</v>
      </c>
      <c r="C5599" s="203">
        <v>0</v>
      </c>
      <c r="D5599" s="204" t="s">
        <v>2916</v>
      </c>
    </row>
    <row r="5600" spans="1:4" ht="15" x14ac:dyDescent="0.2">
      <c r="A5600" s="236">
        <v>9791036303067</v>
      </c>
      <c r="B5600" s="200" t="s">
        <v>568</v>
      </c>
      <c r="C5600" s="203">
        <v>0</v>
      </c>
      <c r="D5600" s="204" t="s">
        <v>2916</v>
      </c>
    </row>
    <row r="5601" spans="1:4" ht="15" x14ac:dyDescent="0.2">
      <c r="A5601" s="236">
        <v>9791036303074</v>
      </c>
      <c r="B5601" s="200" t="s">
        <v>568</v>
      </c>
      <c r="C5601" s="203">
        <v>0</v>
      </c>
      <c r="D5601" s="204" t="s">
        <v>2916</v>
      </c>
    </row>
    <row r="5602" spans="1:4" ht="15" x14ac:dyDescent="0.2">
      <c r="A5602" s="236">
        <v>9791036318450</v>
      </c>
      <c r="B5602" s="200" t="s">
        <v>568</v>
      </c>
      <c r="C5602" s="203">
        <v>0</v>
      </c>
      <c r="D5602" s="204" t="s">
        <v>2916</v>
      </c>
    </row>
    <row r="5603" spans="1:4" ht="15" x14ac:dyDescent="0.2">
      <c r="A5603" s="236">
        <v>9791036318542</v>
      </c>
      <c r="B5603" s="200" t="s">
        <v>568</v>
      </c>
      <c r="C5603" s="203">
        <v>0</v>
      </c>
      <c r="D5603" s="204" t="s">
        <v>2916</v>
      </c>
    </row>
    <row r="5604" spans="1:4" ht="15" x14ac:dyDescent="0.2">
      <c r="A5604" s="236">
        <v>9791027612178</v>
      </c>
      <c r="B5604" s="200" t="s">
        <v>568</v>
      </c>
      <c r="C5604" s="203">
        <v>0</v>
      </c>
      <c r="D5604" s="204" t="s">
        <v>2916</v>
      </c>
    </row>
    <row r="5605" spans="1:4" ht="15" x14ac:dyDescent="0.2">
      <c r="A5605" s="236">
        <v>9791027612185</v>
      </c>
      <c r="B5605" s="200" t="s">
        <v>568</v>
      </c>
      <c r="C5605" s="203">
        <v>0</v>
      </c>
      <c r="D5605" s="204" t="s">
        <v>2915</v>
      </c>
    </row>
    <row r="5606" spans="1:4" ht="15" x14ac:dyDescent="0.2">
      <c r="A5606" s="236">
        <v>9791036363153</v>
      </c>
      <c r="B5606" s="200" t="s">
        <v>568</v>
      </c>
      <c r="C5606" s="203">
        <v>0</v>
      </c>
      <c r="D5606" s="204" t="s">
        <v>2915</v>
      </c>
    </row>
    <row r="5607" spans="1:4" ht="15" x14ac:dyDescent="0.2">
      <c r="A5607" s="236">
        <v>9791036363160</v>
      </c>
      <c r="B5607" s="200" t="s">
        <v>568</v>
      </c>
      <c r="C5607" s="203">
        <v>0</v>
      </c>
      <c r="D5607" s="204" t="s">
        <v>2916</v>
      </c>
    </row>
    <row r="5608" spans="1:4" ht="15" x14ac:dyDescent="0.2">
      <c r="A5608" s="236">
        <v>9791036363436</v>
      </c>
      <c r="B5608" s="200" t="s">
        <v>568</v>
      </c>
      <c r="C5608" s="203">
        <v>0</v>
      </c>
      <c r="D5608" s="204" t="s">
        <v>2916</v>
      </c>
    </row>
    <row r="5609" spans="1:4" ht="15" x14ac:dyDescent="0.2">
      <c r="A5609" s="236">
        <v>9791036363443</v>
      </c>
      <c r="B5609" s="200" t="s">
        <v>568</v>
      </c>
      <c r="C5609" s="203">
        <v>0</v>
      </c>
      <c r="D5609" s="204" t="s">
        <v>2915</v>
      </c>
    </row>
    <row r="5610" spans="1:4" ht="15" x14ac:dyDescent="0.2">
      <c r="A5610" s="236">
        <v>9791036363467</v>
      </c>
      <c r="B5610" s="200" t="s">
        <v>568</v>
      </c>
      <c r="C5610" s="203">
        <v>0</v>
      </c>
      <c r="D5610" s="204" t="s">
        <v>2916</v>
      </c>
    </row>
    <row r="5611" spans="1:4" ht="15" x14ac:dyDescent="0.2">
      <c r="A5611" s="236">
        <v>9791036363474</v>
      </c>
      <c r="B5611" s="200" t="s">
        <v>568</v>
      </c>
      <c r="C5611" s="203">
        <v>0</v>
      </c>
      <c r="D5611" s="204" t="s">
        <v>2916</v>
      </c>
    </row>
    <row r="5612" spans="1:4" ht="15" x14ac:dyDescent="0.2">
      <c r="A5612" s="236">
        <v>9791027605897</v>
      </c>
      <c r="B5612" s="200" t="s">
        <v>568</v>
      </c>
      <c r="C5612" s="203">
        <v>0</v>
      </c>
      <c r="D5612" s="204" t="s">
        <v>2916</v>
      </c>
    </row>
    <row r="5613" spans="1:4" ht="15" x14ac:dyDescent="0.2">
      <c r="A5613" s="236">
        <v>9791027605903</v>
      </c>
      <c r="B5613" s="200" t="s">
        <v>568</v>
      </c>
      <c r="C5613" s="203">
        <v>0</v>
      </c>
      <c r="D5613" s="204" t="s">
        <v>2916</v>
      </c>
    </row>
    <row r="5614" spans="1:4" ht="15" x14ac:dyDescent="0.2">
      <c r="A5614" s="236">
        <v>9791036363450</v>
      </c>
      <c r="B5614" s="200" t="s">
        <v>568</v>
      </c>
      <c r="C5614" s="203">
        <v>52</v>
      </c>
      <c r="D5614" s="204" t="s">
        <v>569</v>
      </c>
    </row>
    <row r="5615" spans="1:4" ht="15" x14ac:dyDescent="0.2">
      <c r="A5615" s="236">
        <v>9791036363054</v>
      </c>
      <c r="B5615" s="200" t="s">
        <v>568</v>
      </c>
      <c r="C5615" s="203">
        <v>0</v>
      </c>
      <c r="D5615" s="204" t="s">
        <v>2915</v>
      </c>
    </row>
    <row r="5616" spans="1:4" ht="15" x14ac:dyDescent="0.2">
      <c r="A5616" s="236">
        <v>9791036344350</v>
      </c>
      <c r="B5616" s="200" t="s">
        <v>568</v>
      </c>
      <c r="C5616" s="203">
        <v>0</v>
      </c>
      <c r="D5616" s="204" t="s">
        <v>2916</v>
      </c>
    </row>
    <row r="5617" spans="1:4" ht="15" x14ac:dyDescent="0.2">
      <c r="A5617" s="236">
        <v>9791036344442</v>
      </c>
      <c r="B5617" s="200" t="s">
        <v>568</v>
      </c>
      <c r="C5617" s="203">
        <v>0</v>
      </c>
      <c r="D5617" s="204" t="s">
        <v>2915</v>
      </c>
    </row>
    <row r="5618" spans="1:4" ht="15" x14ac:dyDescent="0.2">
      <c r="A5618" s="236">
        <v>9791036344459</v>
      </c>
      <c r="B5618" s="200" t="s">
        <v>568</v>
      </c>
      <c r="C5618" s="203">
        <v>0</v>
      </c>
      <c r="D5618" s="204" t="s">
        <v>2916</v>
      </c>
    </row>
    <row r="5619" spans="1:4" ht="15" x14ac:dyDescent="0.2">
      <c r="A5619" s="236">
        <v>9791036344466</v>
      </c>
      <c r="B5619" s="200" t="s">
        <v>568</v>
      </c>
      <c r="C5619" s="203">
        <v>0</v>
      </c>
      <c r="D5619" s="204" t="s">
        <v>2916</v>
      </c>
    </row>
    <row r="5620" spans="1:4" ht="15" x14ac:dyDescent="0.2">
      <c r="A5620" s="236">
        <v>9791036344329</v>
      </c>
      <c r="B5620" s="200" t="s">
        <v>568</v>
      </c>
      <c r="C5620" s="203">
        <v>0</v>
      </c>
      <c r="D5620" s="204" t="s">
        <v>2916</v>
      </c>
    </row>
    <row r="5621" spans="1:4" ht="15" x14ac:dyDescent="0.2">
      <c r="A5621" s="236">
        <v>9791036344367</v>
      </c>
      <c r="B5621" s="200" t="s">
        <v>568</v>
      </c>
      <c r="C5621" s="203">
        <v>0</v>
      </c>
      <c r="D5621" s="204" t="s">
        <v>2916</v>
      </c>
    </row>
    <row r="5622" spans="1:4" ht="15" x14ac:dyDescent="0.2">
      <c r="A5622" s="236">
        <v>9791036344374</v>
      </c>
      <c r="B5622" s="200" t="s">
        <v>568</v>
      </c>
      <c r="C5622" s="203">
        <v>0</v>
      </c>
      <c r="D5622" s="204" t="s">
        <v>2917</v>
      </c>
    </row>
    <row r="5623" spans="1:4" ht="15" x14ac:dyDescent="0.2">
      <c r="A5623" s="236">
        <v>9791036344381</v>
      </c>
      <c r="B5623" s="200" t="s">
        <v>568</v>
      </c>
      <c r="C5623" s="203">
        <v>0</v>
      </c>
      <c r="D5623" s="204" t="s">
        <v>2916</v>
      </c>
    </row>
    <row r="5624" spans="1:4" ht="15" x14ac:dyDescent="0.2">
      <c r="A5624" s="236">
        <v>9791036344398</v>
      </c>
      <c r="B5624" s="200" t="s">
        <v>568</v>
      </c>
      <c r="C5624" s="203">
        <v>0</v>
      </c>
      <c r="D5624" s="204" t="s">
        <v>2915</v>
      </c>
    </row>
    <row r="5625" spans="1:4" ht="15" x14ac:dyDescent="0.2">
      <c r="A5625" s="236">
        <v>9791036344411</v>
      </c>
      <c r="B5625" s="200" t="s">
        <v>568</v>
      </c>
      <c r="C5625" s="203">
        <v>0</v>
      </c>
      <c r="D5625" s="204" t="s">
        <v>2915</v>
      </c>
    </row>
    <row r="5626" spans="1:4" ht="15" x14ac:dyDescent="0.2">
      <c r="A5626" s="236">
        <v>9791036344428</v>
      </c>
      <c r="B5626" s="200" t="s">
        <v>568</v>
      </c>
      <c r="C5626" s="203">
        <v>0</v>
      </c>
      <c r="D5626" s="204" t="s">
        <v>2916</v>
      </c>
    </row>
    <row r="5627" spans="1:4" ht="15" x14ac:dyDescent="0.2">
      <c r="A5627" s="236">
        <v>9791036344435</v>
      </c>
      <c r="B5627" s="200" t="s">
        <v>568</v>
      </c>
      <c r="C5627" s="203">
        <v>0</v>
      </c>
      <c r="D5627" s="204" t="s">
        <v>2915</v>
      </c>
    </row>
    <row r="5628" spans="1:4" ht="15" x14ac:dyDescent="0.2">
      <c r="A5628" s="236">
        <v>9791036344473</v>
      </c>
      <c r="B5628" s="200" t="s">
        <v>568</v>
      </c>
      <c r="C5628" s="203">
        <v>0</v>
      </c>
      <c r="D5628" s="204" t="s">
        <v>2916</v>
      </c>
    </row>
    <row r="5629" spans="1:4" ht="15" x14ac:dyDescent="0.2">
      <c r="A5629" s="236">
        <v>9791036318634</v>
      </c>
      <c r="B5629" s="200" t="s">
        <v>568</v>
      </c>
      <c r="C5629" s="203">
        <v>0</v>
      </c>
      <c r="D5629" s="204" t="s">
        <v>2916</v>
      </c>
    </row>
    <row r="5630" spans="1:4" ht="15" x14ac:dyDescent="0.2">
      <c r="A5630" s="236">
        <v>9791036318610</v>
      </c>
      <c r="B5630" s="200" t="s">
        <v>568</v>
      </c>
      <c r="C5630" s="203">
        <v>0</v>
      </c>
      <c r="D5630" s="204" t="s">
        <v>2916</v>
      </c>
    </row>
    <row r="5631" spans="1:4" ht="15" x14ac:dyDescent="0.2">
      <c r="A5631" s="236">
        <v>9791036318627</v>
      </c>
      <c r="B5631" s="200" t="s">
        <v>568</v>
      </c>
      <c r="C5631" s="203">
        <v>0</v>
      </c>
      <c r="D5631" s="204" t="s">
        <v>2916</v>
      </c>
    </row>
    <row r="5632" spans="1:4" ht="15" x14ac:dyDescent="0.2">
      <c r="A5632" s="236">
        <v>9791036364228</v>
      </c>
      <c r="B5632" s="200" t="s">
        <v>568</v>
      </c>
      <c r="C5632" s="203">
        <v>0</v>
      </c>
      <c r="D5632" s="204" t="s">
        <v>2916</v>
      </c>
    </row>
    <row r="5633" spans="1:4" ht="15" x14ac:dyDescent="0.2">
      <c r="A5633" s="236">
        <v>9791036364235</v>
      </c>
      <c r="B5633" s="200" t="s">
        <v>568</v>
      </c>
      <c r="C5633" s="203">
        <v>1</v>
      </c>
      <c r="D5633" s="204" t="s">
        <v>572</v>
      </c>
    </row>
    <row r="5634" spans="1:4" ht="15" x14ac:dyDescent="0.2">
      <c r="A5634" s="236">
        <v>9791027608966</v>
      </c>
      <c r="B5634" s="200" t="s">
        <v>568</v>
      </c>
      <c r="C5634" s="203">
        <v>0</v>
      </c>
      <c r="D5634" s="204" t="s">
        <v>2916</v>
      </c>
    </row>
    <row r="5635" spans="1:4" ht="15" x14ac:dyDescent="0.2">
      <c r="A5635" s="236">
        <v>9791027608973</v>
      </c>
      <c r="B5635" s="200" t="s">
        <v>568</v>
      </c>
      <c r="C5635" s="203">
        <v>0</v>
      </c>
      <c r="D5635" s="204" t="s">
        <v>2916</v>
      </c>
    </row>
    <row r="5636" spans="1:4" ht="15" x14ac:dyDescent="0.2">
      <c r="A5636" s="236">
        <v>9791036344480</v>
      </c>
      <c r="B5636" s="200" t="s">
        <v>568</v>
      </c>
      <c r="C5636" s="203">
        <v>3</v>
      </c>
      <c r="D5636" s="204" t="s">
        <v>572</v>
      </c>
    </row>
    <row r="5637" spans="1:4" ht="15" x14ac:dyDescent="0.2">
      <c r="A5637" s="236">
        <v>9791036318658</v>
      </c>
      <c r="B5637" s="200" t="s">
        <v>568</v>
      </c>
      <c r="C5637" s="203">
        <v>0</v>
      </c>
      <c r="D5637" s="204" t="s">
        <v>2916</v>
      </c>
    </row>
    <row r="5638" spans="1:4" ht="15" x14ac:dyDescent="0.2">
      <c r="A5638" s="236">
        <v>9791036344497</v>
      </c>
      <c r="B5638" s="200" t="s">
        <v>568</v>
      </c>
      <c r="C5638" s="203">
        <v>0</v>
      </c>
      <c r="D5638" s="204" t="s">
        <v>2916</v>
      </c>
    </row>
    <row r="5639" spans="1:4" ht="15" x14ac:dyDescent="0.2">
      <c r="A5639" s="236">
        <v>9791036344503</v>
      </c>
      <c r="B5639" s="200" t="s">
        <v>568</v>
      </c>
      <c r="C5639" s="203">
        <v>0</v>
      </c>
      <c r="D5639" s="204" t="s">
        <v>2916</v>
      </c>
    </row>
    <row r="5640" spans="1:4" ht="15" x14ac:dyDescent="0.2">
      <c r="A5640" s="236">
        <v>9791036344510</v>
      </c>
      <c r="B5640" s="200" t="s">
        <v>568</v>
      </c>
      <c r="C5640" s="203">
        <v>0</v>
      </c>
      <c r="D5640" s="204" t="s">
        <v>2916</v>
      </c>
    </row>
    <row r="5641" spans="1:4" ht="15" x14ac:dyDescent="0.2">
      <c r="A5641" s="236">
        <v>9791036344527</v>
      </c>
      <c r="B5641" s="200" t="s">
        <v>568</v>
      </c>
      <c r="C5641" s="203">
        <v>0</v>
      </c>
      <c r="D5641" s="204" t="s">
        <v>2916</v>
      </c>
    </row>
    <row r="5642" spans="1:4" ht="15" x14ac:dyDescent="0.2">
      <c r="A5642" s="236">
        <v>9791036344671</v>
      </c>
      <c r="B5642" s="200" t="s">
        <v>568</v>
      </c>
      <c r="C5642" s="203">
        <v>0</v>
      </c>
      <c r="D5642" s="204" t="s">
        <v>2915</v>
      </c>
    </row>
    <row r="5643" spans="1:4" ht="15" x14ac:dyDescent="0.2">
      <c r="A5643" s="236">
        <v>9791036344695</v>
      </c>
      <c r="B5643" s="200" t="s">
        <v>568</v>
      </c>
      <c r="C5643" s="203">
        <v>0</v>
      </c>
      <c r="D5643" s="204" t="s">
        <v>2915</v>
      </c>
    </row>
    <row r="5644" spans="1:4" ht="15" x14ac:dyDescent="0.2">
      <c r="A5644" s="236">
        <v>9791036303777</v>
      </c>
      <c r="B5644" s="200" t="s">
        <v>568</v>
      </c>
      <c r="C5644" s="203">
        <v>0</v>
      </c>
      <c r="D5644" s="204" t="s">
        <v>2916</v>
      </c>
    </row>
    <row r="5645" spans="1:4" ht="15" x14ac:dyDescent="0.2">
      <c r="A5645" s="236">
        <v>3760262412504</v>
      </c>
      <c r="B5645" s="200" t="s">
        <v>568</v>
      </c>
      <c r="C5645" s="203">
        <v>74</v>
      </c>
      <c r="D5645" s="204" t="s">
        <v>569</v>
      </c>
    </row>
    <row r="5646" spans="1:4" ht="15" x14ac:dyDescent="0.2">
      <c r="A5646" s="236">
        <v>9791036364518</v>
      </c>
      <c r="B5646" s="200" t="s">
        <v>568</v>
      </c>
      <c r="C5646" s="203">
        <v>135</v>
      </c>
      <c r="D5646" s="204" t="s">
        <v>570</v>
      </c>
    </row>
    <row r="5647" spans="1:4" ht="15" x14ac:dyDescent="0.2">
      <c r="A5647" s="236">
        <v>9791036318689</v>
      </c>
      <c r="B5647" s="200" t="s">
        <v>568</v>
      </c>
      <c r="C5647" s="203">
        <v>0</v>
      </c>
      <c r="D5647" s="204" t="s">
        <v>2916</v>
      </c>
    </row>
    <row r="5648" spans="1:4" ht="15" x14ac:dyDescent="0.2">
      <c r="A5648" s="236">
        <v>9791036364570</v>
      </c>
      <c r="B5648" s="200" t="s">
        <v>568</v>
      </c>
      <c r="C5648" s="203">
        <v>0</v>
      </c>
      <c r="D5648" s="204" t="s">
        <v>2916</v>
      </c>
    </row>
    <row r="5649" spans="1:4" ht="15" x14ac:dyDescent="0.2">
      <c r="A5649" s="236">
        <v>9791036364587</v>
      </c>
      <c r="B5649" s="200" t="s">
        <v>568</v>
      </c>
      <c r="C5649" s="203">
        <v>98</v>
      </c>
      <c r="D5649" s="204" t="s">
        <v>569</v>
      </c>
    </row>
    <row r="5650" spans="1:4" ht="15" x14ac:dyDescent="0.2">
      <c r="A5650" s="236">
        <v>9791036364525</v>
      </c>
      <c r="B5650" s="200" t="s">
        <v>568</v>
      </c>
      <c r="C5650" s="203">
        <v>0</v>
      </c>
      <c r="D5650" s="204" t="s">
        <v>2916</v>
      </c>
    </row>
    <row r="5651" spans="1:4" x14ac:dyDescent="0.15">
      <c r="A5651" s="208">
        <v>9791036318702</v>
      </c>
      <c r="B5651" s="117" t="s">
        <v>568</v>
      </c>
      <c r="C5651" s="118">
        <v>1</v>
      </c>
      <c r="D5651" s="119" t="s">
        <v>572</v>
      </c>
    </row>
    <row r="5652" spans="1:4" ht="15" x14ac:dyDescent="0.2">
      <c r="A5652" s="236">
        <v>9791036364549</v>
      </c>
      <c r="B5652" s="200" t="s">
        <v>568</v>
      </c>
      <c r="C5652" s="203">
        <v>0</v>
      </c>
      <c r="D5652" s="204" t="s">
        <v>2916</v>
      </c>
    </row>
    <row r="5653" spans="1:4" ht="15" x14ac:dyDescent="0.2">
      <c r="A5653" s="236">
        <v>9791027600946</v>
      </c>
      <c r="B5653" s="200" t="s">
        <v>568</v>
      </c>
      <c r="C5653" s="203">
        <v>0</v>
      </c>
      <c r="D5653" s="204" t="s">
        <v>2916</v>
      </c>
    </row>
    <row r="5654" spans="1:4" ht="15" x14ac:dyDescent="0.2">
      <c r="A5654" s="236">
        <v>9791036318719</v>
      </c>
      <c r="B5654" s="200" t="s">
        <v>568</v>
      </c>
      <c r="C5654" s="203">
        <v>0</v>
      </c>
      <c r="D5654" s="204" t="s">
        <v>2916</v>
      </c>
    </row>
    <row r="5655" spans="1:4" ht="15" x14ac:dyDescent="0.2">
      <c r="A5655" s="236">
        <v>9791036318726</v>
      </c>
      <c r="B5655" s="200" t="s">
        <v>568</v>
      </c>
      <c r="C5655" s="203">
        <v>0</v>
      </c>
      <c r="D5655" s="204" t="s">
        <v>2916</v>
      </c>
    </row>
    <row r="5656" spans="1:4" ht="15" x14ac:dyDescent="0.2">
      <c r="A5656" s="236">
        <v>9791036303975</v>
      </c>
      <c r="B5656" s="200" t="s">
        <v>568</v>
      </c>
      <c r="C5656" s="203">
        <v>0</v>
      </c>
      <c r="D5656" s="204" t="s">
        <v>2916</v>
      </c>
    </row>
    <row r="5657" spans="1:4" ht="15" x14ac:dyDescent="0.2">
      <c r="A5657" s="236">
        <v>9791036303982</v>
      </c>
      <c r="B5657" s="200" t="s">
        <v>568</v>
      </c>
      <c r="C5657" s="203">
        <v>0</v>
      </c>
      <c r="D5657" s="204" t="s">
        <v>2916</v>
      </c>
    </row>
    <row r="5658" spans="1:4" ht="15" x14ac:dyDescent="0.2">
      <c r="A5658" s="236">
        <v>9791036364662</v>
      </c>
      <c r="B5658" s="200" t="s">
        <v>568</v>
      </c>
      <c r="C5658" s="203">
        <v>22</v>
      </c>
      <c r="D5658" s="204" t="s">
        <v>569</v>
      </c>
    </row>
    <row r="5659" spans="1:4" ht="15" x14ac:dyDescent="0.2">
      <c r="A5659" s="236">
        <v>9791036304002</v>
      </c>
      <c r="B5659" s="200" t="s">
        <v>568</v>
      </c>
      <c r="C5659" s="203">
        <v>0</v>
      </c>
      <c r="D5659" s="204" t="s">
        <v>2916</v>
      </c>
    </row>
    <row r="5660" spans="1:4" ht="15" x14ac:dyDescent="0.2">
      <c r="A5660" s="236">
        <v>9791036364679</v>
      </c>
      <c r="B5660" s="200" t="s">
        <v>568</v>
      </c>
      <c r="C5660" s="203">
        <v>0</v>
      </c>
      <c r="D5660" s="204" t="s">
        <v>2916</v>
      </c>
    </row>
    <row r="5661" spans="1:4" ht="15" x14ac:dyDescent="0.2">
      <c r="A5661" s="236">
        <v>9791036304019</v>
      </c>
      <c r="B5661" s="200" t="s">
        <v>568</v>
      </c>
      <c r="C5661" s="203">
        <v>0</v>
      </c>
      <c r="D5661" s="204" t="s">
        <v>2916</v>
      </c>
    </row>
    <row r="5662" spans="1:4" ht="15" x14ac:dyDescent="0.2">
      <c r="A5662" s="236">
        <v>9791036364686</v>
      </c>
      <c r="B5662" s="200" t="s">
        <v>568</v>
      </c>
      <c r="C5662" s="203">
        <v>0</v>
      </c>
      <c r="D5662" s="204" t="s">
        <v>2915</v>
      </c>
    </row>
    <row r="5663" spans="1:4" ht="15" x14ac:dyDescent="0.2">
      <c r="A5663" s="236">
        <v>9791036304026</v>
      </c>
      <c r="B5663" s="200" t="s">
        <v>568</v>
      </c>
      <c r="C5663" s="203">
        <v>0</v>
      </c>
      <c r="D5663" s="204" t="s">
        <v>2916</v>
      </c>
    </row>
    <row r="5664" spans="1:4" ht="15" x14ac:dyDescent="0.2">
      <c r="A5664" s="236">
        <v>9791036364709</v>
      </c>
      <c r="B5664" s="200" t="s">
        <v>568</v>
      </c>
      <c r="C5664" s="203">
        <v>34</v>
      </c>
      <c r="D5664" s="204" t="s">
        <v>569</v>
      </c>
    </row>
    <row r="5665" spans="1:4" ht="15" x14ac:dyDescent="0.2">
      <c r="A5665" s="236">
        <v>9791036304033</v>
      </c>
      <c r="B5665" s="200" t="s">
        <v>568</v>
      </c>
      <c r="C5665" s="203">
        <v>0</v>
      </c>
      <c r="D5665" s="204" t="s">
        <v>2916</v>
      </c>
    </row>
    <row r="5666" spans="1:4" ht="15" x14ac:dyDescent="0.2">
      <c r="A5666" s="236">
        <v>9791036364747</v>
      </c>
      <c r="B5666" s="200" t="s">
        <v>568</v>
      </c>
      <c r="C5666" s="203">
        <v>0</v>
      </c>
      <c r="D5666" s="204" t="s">
        <v>2915</v>
      </c>
    </row>
    <row r="5667" spans="1:4" ht="15" x14ac:dyDescent="0.2">
      <c r="A5667" s="236">
        <v>9791036304040</v>
      </c>
      <c r="B5667" s="200" t="s">
        <v>568</v>
      </c>
      <c r="C5667" s="203">
        <v>0</v>
      </c>
      <c r="D5667" s="204" t="s">
        <v>2916</v>
      </c>
    </row>
    <row r="5668" spans="1:4" ht="15" x14ac:dyDescent="0.2">
      <c r="A5668" s="236">
        <v>9791036364754</v>
      </c>
      <c r="B5668" s="200" t="s">
        <v>568</v>
      </c>
      <c r="C5668" s="203">
        <v>0</v>
      </c>
      <c r="D5668" s="204" t="s">
        <v>2916</v>
      </c>
    </row>
    <row r="5669" spans="1:4" ht="15" x14ac:dyDescent="0.2">
      <c r="A5669" s="236">
        <v>9791036304057</v>
      </c>
      <c r="B5669" s="200" t="s">
        <v>568</v>
      </c>
      <c r="C5669" s="203">
        <v>0</v>
      </c>
      <c r="D5669" s="204" t="s">
        <v>2916</v>
      </c>
    </row>
    <row r="5670" spans="1:4" ht="15" x14ac:dyDescent="0.2">
      <c r="A5670" s="236">
        <v>9791036364761</v>
      </c>
      <c r="B5670" s="200" t="s">
        <v>568</v>
      </c>
      <c r="C5670" s="203">
        <v>0</v>
      </c>
      <c r="D5670" s="204" t="s">
        <v>2916</v>
      </c>
    </row>
    <row r="5671" spans="1:4" ht="15" x14ac:dyDescent="0.2">
      <c r="A5671" s="236">
        <v>9791036304064</v>
      </c>
      <c r="B5671" s="200" t="s">
        <v>568</v>
      </c>
      <c r="C5671" s="203">
        <v>0</v>
      </c>
      <c r="D5671" s="204" t="s">
        <v>2916</v>
      </c>
    </row>
    <row r="5672" spans="1:4" ht="15" x14ac:dyDescent="0.2">
      <c r="A5672" s="236">
        <v>9791036364778</v>
      </c>
      <c r="B5672" s="200" t="s">
        <v>568</v>
      </c>
      <c r="C5672" s="203">
        <v>0</v>
      </c>
      <c r="D5672" s="204" t="s">
        <v>2916</v>
      </c>
    </row>
    <row r="5673" spans="1:4" ht="15" x14ac:dyDescent="0.2">
      <c r="A5673" s="236">
        <v>9791036304071</v>
      </c>
      <c r="B5673" s="200" t="s">
        <v>568</v>
      </c>
      <c r="C5673" s="203">
        <v>0</v>
      </c>
      <c r="D5673" s="204" t="s">
        <v>2916</v>
      </c>
    </row>
    <row r="5674" spans="1:4" ht="15" x14ac:dyDescent="0.2">
      <c r="A5674" s="236">
        <v>9791036304088</v>
      </c>
      <c r="B5674" s="200" t="s">
        <v>568</v>
      </c>
      <c r="C5674" s="203">
        <v>0</v>
      </c>
      <c r="D5674" s="204" t="s">
        <v>2916</v>
      </c>
    </row>
    <row r="5675" spans="1:4" ht="15" x14ac:dyDescent="0.2">
      <c r="A5675" s="236">
        <v>9791036364693</v>
      </c>
      <c r="B5675" s="200" t="s">
        <v>568</v>
      </c>
      <c r="C5675" s="203">
        <v>0</v>
      </c>
      <c r="D5675" s="204" t="s">
        <v>2916</v>
      </c>
    </row>
    <row r="5676" spans="1:4" ht="15" x14ac:dyDescent="0.2">
      <c r="A5676" s="236">
        <v>9791036364839</v>
      </c>
      <c r="B5676" s="200" t="s">
        <v>568</v>
      </c>
      <c r="C5676" s="203">
        <v>0</v>
      </c>
      <c r="D5676" s="204" t="s">
        <v>2916</v>
      </c>
    </row>
    <row r="5677" spans="1:4" ht="15" x14ac:dyDescent="0.2">
      <c r="A5677" s="236">
        <v>9791036304101</v>
      </c>
      <c r="B5677" s="200" t="s">
        <v>568</v>
      </c>
      <c r="C5677" s="203">
        <v>0</v>
      </c>
      <c r="D5677" s="204" t="s">
        <v>2916</v>
      </c>
    </row>
    <row r="5678" spans="1:4" ht="15" x14ac:dyDescent="0.2">
      <c r="A5678" s="236">
        <v>9791036304118</v>
      </c>
      <c r="B5678" s="200" t="s">
        <v>568</v>
      </c>
      <c r="C5678" s="203">
        <v>0</v>
      </c>
      <c r="D5678" s="204" t="s">
        <v>2916</v>
      </c>
    </row>
    <row r="5679" spans="1:4" ht="15" x14ac:dyDescent="0.2">
      <c r="A5679" s="236">
        <v>9791036318924</v>
      </c>
      <c r="B5679" s="200" t="s">
        <v>568</v>
      </c>
      <c r="C5679" s="203">
        <v>0</v>
      </c>
      <c r="D5679" s="204" t="s">
        <v>2916</v>
      </c>
    </row>
    <row r="5680" spans="1:4" ht="15" x14ac:dyDescent="0.2">
      <c r="A5680" s="236">
        <v>9791036304125</v>
      </c>
      <c r="B5680" s="200" t="s">
        <v>568</v>
      </c>
      <c r="C5680" s="203">
        <v>0</v>
      </c>
      <c r="D5680" s="204" t="s">
        <v>2916</v>
      </c>
    </row>
    <row r="5681" spans="1:4" ht="15" x14ac:dyDescent="0.2">
      <c r="A5681" s="236">
        <v>9791027605958</v>
      </c>
      <c r="B5681" s="200" t="s">
        <v>568</v>
      </c>
      <c r="C5681" s="203">
        <v>0</v>
      </c>
      <c r="D5681" s="204" t="s">
        <v>2916</v>
      </c>
    </row>
    <row r="5682" spans="1:4" ht="15" x14ac:dyDescent="0.2">
      <c r="A5682" s="236">
        <v>9791027605965</v>
      </c>
      <c r="B5682" s="200" t="s">
        <v>568</v>
      </c>
      <c r="C5682" s="203">
        <v>0</v>
      </c>
      <c r="D5682" s="204" t="s">
        <v>2916</v>
      </c>
    </row>
    <row r="5683" spans="1:4" ht="15" x14ac:dyDescent="0.2">
      <c r="A5683" s="236">
        <v>9791027608997</v>
      </c>
      <c r="B5683" s="200" t="s">
        <v>568</v>
      </c>
      <c r="C5683" s="203">
        <v>0</v>
      </c>
      <c r="D5683" s="204" t="s">
        <v>2916</v>
      </c>
    </row>
    <row r="5684" spans="1:4" ht="15" x14ac:dyDescent="0.2">
      <c r="A5684" s="236">
        <v>9791027609000</v>
      </c>
      <c r="B5684" s="200" t="s">
        <v>568</v>
      </c>
      <c r="C5684" s="203">
        <v>0</v>
      </c>
      <c r="D5684" s="204" t="s">
        <v>2916</v>
      </c>
    </row>
    <row r="5685" spans="1:4" ht="15" x14ac:dyDescent="0.2">
      <c r="A5685" s="236">
        <v>9791036364426</v>
      </c>
      <c r="B5685" s="200" t="s">
        <v>568</v>
      </c>
      <c r="C5685" s="203">
        <v>74</v>
      </c>
      <c r="D5685" s="204" t="s">
        <v>569</v>
      </c>
    </row>
    <row r="5686" spans="1:4" ht="15" x14ac:dyDescent="0.2">
      <c r="A5686" s="236">
        <v>9791036364433</v>
      </c>
      <c r="B5686" s="200" t="s">
        <v>568</v>
      </c>
      <c r="C5686" s="203">
        <v>0</v>
      </c>
      <c r="D5686" s="204" t="s">
        <v>2916</v>
      </c>
    </row>
    <row r="5687" spans="1:4" ht="15" x14ac:dyDescent="0.2">
      <c r="A5687" s="236">
        <v>9791036364952</v>
      </c>
      <c r="B5687" s="200" t="s">
        <v>568</v>
      </c>
      <c r="C5687" s="203">
        <v>0</v>
      </c>
      <c r="D5687" s="204" t="s">
        <v>2916</v>
      </c>
    </row>
    <row r="5688" spans="1:4" ht="15" x14ac:dyDescent="0.2">
      <c r="A5688" s="236">
        <v>9791036364846</v>
      </c>
      <c r="B5688" s="200" t="s">
        <v>568</v>
      </c>
      <c r="C5688" s="203">
        <v>0</v>
      </c>
      <c r="D5688" s="204" t="s">
        <v>2916</v>
      </c>
    </row>
    <row r="5689" spans="1:4" ht="15" x14ac:dyDescent="0.2">
      <c r="A5689" s="236">
        <v>9791036364853</v>
      </c>
      <c r="B5689" s="200" t="s">
        <v>568</v>
      </c>
      <c r="C5689" s="203">
        <v>0</v>
      </c>
      <c r="D5689" s="204" t="s">
        <v>2916</v>
      </c>
    </row>
    <row r="5690" spans="1:4" ht="15" x14ac:dyDescent="0.2">
      <c r="A5690" s="236">
        <v>9791036364969</v>
      </c>
      <c r="B5690" s="200" t="s">
        <v>568</v>
      </c>
      <c r="C5690" s="203">
        <v>0</v>
      </c>
      <c r="D5690" s="204" t="s">
        <v>2915</v>
      </c>
    </row>
    <row r="5691" spans="1:4" ht="15" x14ac:dyDescent="0.2">
      <c r="A5691" s="236">
        <v>9791027612253</v>
      </c>
      <c r="B5691" s="200" t="s">
        <v>568</v>
      </c>
      <c r="C5691" s="203">
        <v>2</v>
      </c>
      <c r="D5691" s="204" t="s">
        <v>572</v>
      </c>
    </row>
    <row r="5692" spans="1:4" ht="15" x14ac:dyDescent="0.2">
      <c r="A5692" s="236">
        <v>9791027612277</v>
      </c>
      <c r="B5692" s="200" t="s">
        <v>568</v>
      </c>
      <c r="C5692" s="203">
        <v>0</v>
      </c>
      <c r="D5692" s="204" t="s">
        <v>2916</v>
      </c>
    </row>
    <row r="5693" spans="1:4" ht="15" x14ac:dyDescent="0.2">
      <c r="A5693" s="236">
        <v>9791036365102</v>
      </c>
      <c r="B5693" s="200" t="s">
        <v>568</v>
      </c>
      <c r="C5693" s="203">
        <v>117</v>
      </c>
      <c r="D5693" s="204" t="s">
        <v>570</v>
      </c>
    </row>
    <row r="5694" spans="1:4" ht="15" x14ac:dyDescent="0.2">
      <c r="A5694" s="236">
        <v>9791036365294</v>
      </c>
      <c r="B5694" s="200" t="s">
        <v>568</v>
      </c>
      <c r="C5694" s="203">
        <v>0</v>
      </c>
      <c r="D5694" s="204" t="s">
        <v>2915</v>
      </c>
    </row>
    <row r="5695" spans="1:4" ht="15" x14ac:dyDescent="0.2">
      <c r="A5695" s="236">
        <v>9791036365362</v>
      </c>
      <c r="B5695" s="200" t="s">
        <v>568</v>
      </c>
      <c r="C5695" s="203">
        <v>95</v>
      </c>
      <c r="D5695" s="204" t="s">
        <v>569</v>
      </c>
    </row>
    <row r="5696" spans="1:4" ht="15" x14ac:dyDescent="0.2">
      <c r="A5696" s="236">
        <v>9791036319150</v>
      </c>
      <c r="B5696" s="200" t="s">
        <v>568</v>
      </c>
      <c r="C5696" s="203">
        <v>0</v>
      </c>
      <c r="D5696" s="204" t="s">
        <v>2916</v>
      </c>
    </row>
    <row r="5697" spans="1:4" ht="15" x14ac:dyDescent="0.2">
      <c r="A5697" s="236">
        <v>9791036304538</v>
      </c>
      <c r="B5697" s="200" t="s">
        <v>568</v>
      </c>
      <c r="C5697" s="203">
        <v>0</v>
      </c>
      <c r="D5697" s="204" t="s">
        <v>2916</v>
      </c>
    </row>
    <row r="5698" spans="1:4" ht="15" x14ac:dyDescent="0.2">
      <c r="A5698" s="236">
        <v>9791036304590</v>
      </c>
      <c r="B5698" s="200" t="s">
        <v>568</v>
      </c>
      <c r="C5698" s="203">
        <v>0</v>
      </c>
      <c r="D5698" s="204" t="s">
        <v>2916</v>
      </c>
    </row>
    <row r="5699" spans="1:4" ht="15" x14ac:dyDescent="0.2">
      <c r="A5699" s="236">
        <v>9791036304613</v>
      </c>
      <c r="B5699" s="200" t="s">
        <v>568</v>
      </c>
      <c r="C5699" s="203">
        <v>0</v>
      </c>
      <c r="D5699" s="204" t="s">
        <v>2916</v>
      </c>
    </row>
    <row r="5700" spans="1:4" ht="15" x14ac:dyDescent="0.2">
      <c r="A5700" s="236">
        <v>9791036304620</v>
      </c>
      <c r="B5700" s="200" t="s">
        <v>568</v>
      </c>
      <c r="C5700" s="203">
        <v>0</v>
      </c>
      <c r="D5700" s="204" t="s">
        <v>2916</v>
      </c>
    </row>
    <row r="5701" spans="1:4" ht="15" x14ac:dyDescent="0.2">
      <c r="A5701" s="236">
        <v>9791027609017</v>
      </c>
      <c r="B5701" s="200" t="s">
        <v>568</v>
      </c>
      <c r="C5701" s="203">
        <v>0</v>
      </c>
      <c r="D5701" s="204" t="s">
        <v>2915</v>
      </c>
    </row>
    <row r="5702" spans="1:4" ht="15" x14ac:dyDescent="0.2">
      <c r="A5702" s="236">
        <v>9791027601110</v>
      </c>
      <c r="B5702" s="200" t="s">
        <v>568</v>
      </c>
      <c r="C5702" s="203">
        <v>0</v>
      </c>
      <c r="D5702" s="204" t="s">
        <v>2916</v>
      </c>
    </row>
    <row r="5703" spans="1:4" ht="15" x14ac:dyDescent="0.2">
      <c r="A5703" s="236">
        <v>9791036319778</v>
      </c>
      <c r="B5703" s="200" t="s">
        <v>568</v>
      </c>
      <c r="C5703" s="203">
        <v>0</v>
      </c>
      <c r="D5703" s="204" t="s">
        <v>2916</v>
      </c>
    </row>
    <row r="5704" spans="1:4" ht="15" x14ac:dyDescent="0.2">
      <c r="A5704" s="236">
        <v>9791036319723</v>
      </c>
      <c r="B5704" s="200" t="s">
        <v>568</v>
      </c>
      <c r="C5704" s="203">
        <v>0</v>
      </c>
      <c r="D5704" s="204" t="s">
        <v>2916</v>
      </c>
    </row>
    <row r="5705" spans="1:4" ht="15" x14ac:dyDescent="0.2">
      <c r="A5705" s="236">
        <v>9782227498396</v>
      </c>
      <c r="B5705" s="200" t="s">
        <v>568</v>
      </c>
      <c r="C5705" s="203">
        <v>0</v>
      </c>
      <c r="D5705" s="204" t="s">
        <v>2916</v>
      </c>
    </row>
    <row r="5706" spans="1:4" ht="15" x14ac:dyDescent="0.2">
      <c r="A5706" s="236">
        <v>9791036364440</v>
      </c>
      <c r="B5706" s="200" t="s">
        <v>568</v>
      </c>
      <c r="C5706" s="203">
        <v>0</v>
      </c>
      <c r="D5706" s="204" t="s">
        <v>2916</v>
      </c>
    </row>
    <row r="5707" spans="1:4" ht="15" x14ac:dyDescent="0.2">
      <c r="A5707" s="236">
        <v>9782747081153</v>
      </c>
      <c r="B5707" s="200" t="s">
        <v>568</v>
      </c>
      <c r="C5707" s="203">
        <v>0</v>
      </c>
      <c r="D5707" s="204" t="s">
        <v>2916</v>
      </c>
    </row>
    <row r="5708" spans="1:4" ht="15" x14ac:dyDescent="0.2">
      <c r="A5708" s="236">
        <v>9782227494770</v>
      </c>
      <c r="B5708" s="200" t="s">
        <v>568</v>
      </c>
      <c r="C5708" s="203">
        <v>0</v>
      </c>
      <c r="D5708" s="204" t="s">
        <v>2916</v>
      </c>
    </row>
    <row r="5709" spans="1:4" ht="15" x14ac:dyDescent="0.2">
      <c r="A5709" s="236">
        <v>9791036319730</v>
      </c>
      <c r="B5709" s="200" t="s">
        <v>568</v>
      </c>
      <c r="C5709" s="203">
        <v>0</v>
      </c>
      <c r="D5709" s="204" t="s">
        <v>2916</v>
      </c>
    </row>
    <row r="5710" spans="1:4" ht="15" x14ac:dyDescent="0.2">
      <c r="A5710" s="236">
        <v>9782747081160</v>
      </c>
      <c r="B5710" s="200" t="s">
        <v>568</v>
      </c>
      <c r="C5710" s="203">
        <v>0</v>
      </c>
      <c r="D5710" s="204" t="s">
        <v>2916</v>
      </c>
    </row>
    <row r="5711" spans="1:4" ht="15" x14ac:dyDescent="0.2">
      <c r="A5711" s="236">
        <v>9782747081177</v>
      </c>
      <c r="B5711" s="200" t="s">
        <v>568</v>
      </c>
      <c r="C5711" s="203">
        <v>0</v>
      </c>
      <c r="D5711" s="204" t="s">
        <v>2916</v>
      </c>
    </row>
    <row r="5712" spans="1:4" ht="15" x14ac:dyDescent="0.2">
      <c r="A5712" s="236">
        <v>9791036319761</v>
      </c>
      <c r="B5712" s="200" t="s">
        <v>568</v>
      </c>
      <c r="C5712" s="203">
        <v>0</v>
      </c>
      <c r="D5712" s="204" t="s">
        <v>2916</v>
      </c>
    </row>
    <row r="5713" spans="1:4" ht="15" x14ac:dyDescent="0.2">
      <c r="A5713" s="236">
        <v>9782747081207</v>
      </c>
      <c r="B5713" s="200" t="s">
        <v>568</v>
      </c>
      <c r="C5713" s="203">
        <v>0</v>
      </c>
      <c r="D5713" s="204" t="s">
        <v>2916</v>
      </c>
    </row>
    <row r="5714" spans="1:4" ht="15" x14ac:dyDescent="0.2">
      <c r="A5714" s="236">
        <v>9782747081214</v>
      </c>
      <c r="B5714" s="200" t="s">
        <v>568</v>
      </c>
      <c r="C5714" s="203">
        <v>0</v>
      </c>
      <c r="D5714" s="204" t="s">
        <v>2916</v>
      </c>
    </row>
    <row r="5715" spans="1:4" ht="15" x14ac:dyDescent="0.2">
      <c r="A5715" s="236">
        <v>9782747081221</v>
      </c>
      <c r="B5715" s="200" t="s">
        <v>568</v>
      </c>
      <c r="C5715" s="203">
        <v>0</v>
      </c>
      <c r="D5715" s="204" t="s">
        <v>2916</v>
      </c>
    </row>
    <row r="5716" spans="1:4" ht="15" x14ac:dyDescent="0.2">
      <c r="A5716" s="236">
        <v>9791036319839</v>
      </c>
      <c r="B5716" s="200" t="s">
        <v>568</v>
      </c>
      <c r="C5716" s="203">
        <v>0</v>
      </c>
      <c r="D5716" s="204" t="s">
        <v>2915</v>
      </c>
    </row>
    <row r="5717" spans="1:4" ht="15" x14ac:dyDescent="0.2">
      <c r="A5717" s="236">
        <v>9782747081320</v>
      </c>
      <c r="B5717" s="200" t="s">
        <v>568</v>
      </c>
      <c r="C5717" s="203">
        <v>0</v>
      </c>
      <c r="D5717" s="204" t="s">
        <v>2916</v>
      </c>
    </row>
    <row r="5718" spans="1:4" ht="15" x14ac:dyDescent="0.2">
      <c r="A5718" s="236">
        <v>9791036304606</v>
      </c>
      <c r="B5718" s="200" t="s">
        <v>568</v>
      </c>
      <c r="C5718" s="203">
        <v>0</v>
      </c>
      <c r="D5718" s="204" t="s">
        <v>2916</v>
      </c>
    </row>
    <row r="5719" spans="1:4" ht="15" x14ac:dyDescent="0.2">
      <c r="A5719" s="236">
        <v>9782747081245</v>
      </c>
      <c r="B5719" s="200" t="s">
        <v>568</v>
      </c>
      <c r="C5719" s="203">
        <v>0</v>
      </c>
      <c r="D5719" s="204" t="s">
        <v>2916</v>
      </c>
    </row>
    <row r="5720" spans="1:4" ht="15" x14ac:dyDescent="0.2">
      <c r="A5720" s="236">
        <v>9791036365515</v>
      </c>
      <c r="B5720" s="200" t="s">
        <v>568</v>
      </c>
      <c r="C5720" s="203">
        <v>0</v>
      </c>
      <c r="D5720" s="204" t="s">
        <v>2915</v>
      </c>
    </row>
    <row r="5721" spans="1:4" ht="15" x14ac:dyDescent="0.2">
      <c r="A5721" s="236">
        <v>9791036365539</v>
      </c>
      <c r="B5721" s="200" t="s">
        <v>568</v>
      </c>
      <c r="C5721" s="203">
        <v>131</v>
      </c>
      <c r="D5721" s="204" t="s">
        <v>570</v>
      </c>
    </row>
    <row r="5722" spans="1:4" ht="15" x14ac:dyDescent="0.2">
      <c r="A5722" s="236">
        <v>9782747081269</v>
      </c>
      <c r="B5722" s="200" t="s">
        <v>568</v>
      </c>
      <c r="C5722" s="203">
        <v>0</v>
      </c>
      <c r="D5722" s="204" t="s">
        <v>2916</v>
      </c>
    </row>
    <row r="5723" spans="1:4" ht="15" x14ac:dyDescent="0.2">
      <c r="A5723" s="236">
        <v>9791036303999</v>
      </c>
      <c r="B5723" s="200" t="s">
        <v>568</v>
      </c>
      <c r="C5723" s="203">
        <v>0</v>
      </c>
      <c r="D5723" s="204" t="s">
        <v>2916</v>
      </c>
    </row>
    <row r="5724" spans="1:4" ht="15" x14ac:dyDescent="0.2">
      <c r="A5724" s="236">
        <v>9791036304835</v>
      </c>
      <c r="B5724" s="200" t="s">
        <v>568</v>
      </c>
      <c r="C5724" s="203">
        <v>0</v>
      </c>
      <c r="D5724" s="204" t="s">
        <v>2916</v>
      </c>
    </row>
    <row r="5725" spans="1:4" ht="15" x14ac:dyDescent="0.2">
      <c r="A5725" s="236">
        <v>9791036304859</v>
      </c>
      <c r="B5725" s="200" t="s">
        <v>568</v>
      </c>
      <c r="C5725" s="203">
        <v>0</v>
      </c>
      <c r="D5725" s="204" t="s">
        <v>2916</v>
      </c>
    </row>
    <row r="5726" spans="1:4" ht="15" x14ac:dyDescent="0.2">
      <c r="A5726" s="236">
        <v>9791036366031</v>
      </c>
      <c r="B5726" s="200" t="s">
        <v>568</v>
      </c>
      <c r="C5726" s="203">
        <v>0</v>
      </c>
      <c r="D5726" s="204" t="s">
        <v>2915</v>
      </c>
    </row>
    <row r="5727" spans="1:4" ht="15" x14ac:dyDescent="0.2">
      <c r="A5727" s="236">
        <v>9791027606122</v>
      </c>
      <c r="B5727" s="200" t="s">
        <v>568</v>
      </c>
      <c r="C5727" s="203">
        <v>0</v>
      </c>
      <c r="D5727" s="204" t="s">
        <v>2916</v>
      </c>
    </row>
    <row r="5728" spans="1:4" ht="15" x14ac:dyDescent="0.2">
      <c r="A5728" s="236">
        <v>9791027610907</v>
      </c>
      <c r="B5728" s="200" t="s">
        <v>568</v>
      </c>
      <c r="C5728" s="203">
        <v>0</v>
      </c>
      <c r="D5728" s="204" t="s">
        <v>2916</v>
      </c>
    </row>
    <row r="5729" spans="1:4" ht="15" x14ac:dyDescent="0.2">
      <c r="A5729" s="236">
        <v>9791036304934</v>
      </c>
      <c r="B5729" s="200" t="s">
        <v>568</v>
      </c>
      <c r="C5729" s="203">
        <v>0</v>
      </c>
      <c r="D5729" s="204" t="s">
        <v>2916</v>
      </c>
    </row>
    <row r="5730" spans="1:4" ht="15" x14ac:dyDescent="0.2">
      <c r="A5730" s="236">
        <v>9791036345760</v>
      </c>
      <c r="B5730" s="200" t="s">
        <v>568</v>
      </c>
      <c r="C5730" s="203">
        <v>0</v>
      </c>
      <c r="D5730" s="204" t="s">
        <v>2916</v>
      </c>
    </row>
    <row r="5731" spans="1:4" ht="15" x14ac:dyDescent="0.2">
      <c r="A5731" s="236">
        <v>9791036366673</v>
      </c>
      <c r="B5731" s="200" t="s">
        <v>568</v>
      </c>
      <c r="C5731" s="203">
        <v>0</v>
      </c>
      <c r="D5731" s="204" t="s">
        <v>2916</v>
      </c>
    </row>
    <row r="5732" spans="1:4" ht="15" x14ac:dyDescent="0.2">
      <c r="A5732" s="236">
        <v>9791036345623</v>
      </c>
      <c r="B5732" s="200" t="s">
        <v>568</v>
      </c>
      <c r="C5732" s="203">
        <v>0</v>
      </c>
      <c r="D5732" s="204" t="s">
        <v>2916</v>
      </c>
    </row>
    <row r="5733" spans="1:4" ht="15" x14ac:dyDescent="0.2">
      <c r="A5733" s="236">
        <v>9791036366703</v>
      </c>
      <c r="B5733" s="200" t="s">
        <v>568</v>
      </c>
      <c r="C5733" s="203">
        <v>0</v>
      </c>
      <c r="D5733" s="204" t="s">
        <v>2915</v>
      </c>
    </row>
    <row r="5734" spans="1:4" ht="15" x14ac:dyDescent="0.2">
      <c r="A5734" s="236">
        <v>9791036345654</v>
      </c>
      <c r="B5734" s="200" t="s">
        <v>568</v>
      </c>
      <c r="C5734" s="203">
        <v>0</v>
      </c>
      <c r="D5734" s="204" t="s">
        <v>2916</v>
      </c>
    </row>
    <row r="5735" spans="1:4" ht="15" x14ac:dyDescent="0.2">
      <c r="A5735" s="236">
        <v>9791036366734</v>
      </c>
      <c r="B5735" s="200" t="s">
        <v>568</v>
      </c>
      <c r="C5735" s="203">
        <v>57</v>
      </c>
      <c r="D5735" s="204" t="s">
        <v>569</v>
      </c>
    </row>
    <row r="5736" spans="1:4" ht="15" x14ac:dyDescent="0.2">
      <c r="A5736" s="236">
        <v>9791036345715</v>
      </c>
      <c r="B5736" s="200" t="s">
        <v>568</v>
      </c>
      <c r="C5736" s="203">
        <v>0</v>
      </c>
      <c r="D5736" s="204" t="s">
        <v>2916</v>
      </c>
    </row>
    <row r="5737" spans="1:4" ht="15" x14ac:dyDescent="0.2">
      <c r="A5737" s="236">
        <v>9791036345722</v>
      </c>
      <c r="B5737" s="200" t="s">
        <v>568</v>
      </c>
      <c r="C5737" s="203">
        <v>0</v>
      </c>
      <c r="D5737" s="204" t="s">
        <v>2916</v>
      </c>
    </row>
    <row r="5738" spans="1:4" ht="15" x14ac:dyDescent="0.2">
      <c r="A5738" s="236">
        <v>9791036345739</v>
      </c>
      <c r="B5738" s="200" t="s">
        <v>568</v>
      </c>
      <c r="C5738" s="203">
        <v>0</v>
      </c>
      <c r="D5738" s="204" t="s">
        <v>2916</v>
      </c>
    </row>
    <row r="5739" spans="1:4" ht="15" x14ac:dyDescent="0.2">
      <c r="A5739" s="236">
        <v>9791036345746</v>
      </c>
      <c r="B5739" s="200" t="s">
        <v>568</v>
      </c>
      <c r="C5739" s="203">
        <v>0</v>
      </c>
      <c r="D5739" s="204" t="s">
        <v>2916</v>
      </c>
    </row>
    <row r="5740" spans="1:4" ht="15" x14ac:dyDescent="0.2">
      <c r="A5740" s="236">
        <v>9791036345753</v>
      </c>
      <c r="B5740" s="200" t="s">
        <v>568</v>
      </c>
      <c r="C5740" s="203">
        <v>0</v>
      </c>
      <c r="D5740" s="204" t="s">
        <v>2915</v>
      </c>
    </row>
    <row r="5741" spans="1:4" ht="15" x14ac:dyDescent="0.2">
      <c r="A5741" s="236">
        <v>9791036366680</v>
      </c>
      <c r="B5741" s="200" t="s">
        <v>568</v>
      </c>
      <c r="C5741" s="203">
        <v>0</v>
      </c>
      <c r="D5741" s="204" t="s">
        <v>2915</v>
      </c>
    </row>
    <row r="5742" spans="1:4" ht="15" x14ac:dyDescent="0.2">
      <c r="A5742" s="236">
        <v>9791036304972</v>
      </c>
      <c r="B5742" s="200" t="s">
        <v>568</v>
      </c>
      <c r="C5742" s="203">
        <v>0</v>
      </c>
      <c r="D5742" s="204" t="s">
        <v>2916</v>
      </c>
    </row>
    <row r="5743" spans="1:4" ht="15" x14ac:dyDescent="0.2">
      <c r="A5743" s="236">
        <v>9791036366710</v>
      </c>
      <c r="B5743" s="200" t="s">
        <v>568</v>
      </c>
      <c r="C5743" s="203">
        <v>75</v>
      </c>
      <c r="D5743" s="204" t="s">
        <v>569</v>
      </c>
    </row>
    <row r="5744" spans="1:4" ht="15" x14ac:dyDescent="0.2">
      <c r="A5744" s="236">
        <v>9791036304989</v>
      </c>
      <c r="B5744" s="200" t="s">
        <v>568</v>
      </c>
      <c r="C5744" s="203">
        <v>0</v>
      </c>
      <c r="D5744" s="204" t="s">
        <v>2916</v>
      </c>
    </row>
    <row r="5745" spans="1:4" ht="15" x14ac:dyDescent="0.2">
      <c r="A5745" s="236">
        <v>9791036366741</v>
      </c>
      <c r="B5745" s="200" t="s">
        <v>568</v>
      </c>
      <c r="C5745" s="203">
        <v>-1</v>
      </c>
      <c r="D5745" s="204" t="s">
        <v>2918</v>
      </c>
    </row>
    <row r="5746" spans="1:4" ht="15" x14ac:dyDescent="0.2">
      <c r="A5746" s="236">
        <v>9791036304996</v>
      </c>
      <c r="B5746" s="200" t="s">
        <v>568</v>
      </c>
      <c r="C5746" s="203">
        <v>0</v>
      </c>
      <c r="D5746" s="204" t="s">
        <v>2916</v>
      </c>
    </row>
    <row r="5747" spans="1:4" ht="15" x14ac:dyDescent="0.2">
      <c r="A5747" s="236">
        <v>9791036305023</v>
      </c>
      <c r="B5747" s="200" t="s">
        <v>568</v>
      </c>
      <c r="C5747" s="203">
        <v>0</v>
      </c>
      <c r="D5747" s="204" t="s">
        <v>2916</v>
      </c>
    </row>
    <row r="5748" spans="1:4" ht="15" x14ac:dyDescent="0.2">
      <c r="A5748" s="236">
        <v>9791027606290</v>
      </c>
      <c r="B5748" s="200" t="s">
        <v>568</v>
      </c>
      <c r="C5748" s="203">
        <v>0</v>
      </c>
      <c r="D5748" s="204" t="s">
        <v>2916</v>
      </c>
    </row>
    <row r="5749" spans="1:4" ht="15" x14ac:dyDescent="0.2">
      <c r="A5749" s="236">
        <v>9791027606306</v>
      </c>
      <c r="B5749" s="200" t="s">
        <v>568</v>
      </c>
      <c r="C5749" s="203">
        <v>0</v>
      </c>
      <c r="D5749" s="204" t="s">
        <v>2916</v>
      </c>
    </row>
    <row r="5750" spans="1:4" ht="15" x14ac:dyDescent="0.2">
      <c r="A5750" s="236">
        <v>9791027606313</v>
      </c>
      <c r="B5750" s="200" t="s">
        <v>568</v>
      </c>
      <c r="C5750" s="203">
        <v>0</v>
      </c>
      <c r="D5750" s="204" t="s">
        <v>2916</v>
      </c>
    </row>
    <row r="5751" spans="1:4" ht="15" x14ac:dyDescent="0.2">
      <c r="A5751" s="236">
        <v>9782227495036</v>
      </c>
      <c r="B5751" s="200" t="s">
        <v>568</v>
      </c>
      <c r="C5751" s="203">
        <v>0</v>
      </c>
      <c r="D5751" s="204" t="s">
        <v>2916</v>
      </c>
    </row>
    <row r="5752" spans="1:4" ht="15" x14ac:dyDescent="0.2">
      <c r="A5752" s="236">
        <v>9791036366840</v>
      </c>
      <c r="B5752" s="200" t="s">
        <v>568</v>
      </c>
      <c r="C5752" s="203">
        <v>25</v>
      </c>
      <c r="D5752" s="204" t="s">
        <v>569</v>
      </c>
    </row>
    <row r="5753" spans="1:4" ht="15" x14ac:dyDescent="0.2">
      <c r="A5753" s="236">
        <v>9791036367069</v>
      </c>
      <c r="B5753" s="200" t="s">
        <v>568</v>
      </c>
      <c r="C5753" s="203">
        <v>177</v>
      </c>
      <c r="D5753" s="204" t="s">
        <v>570</v>
      </c>
    </row>
    <row r="5754" spans="1:4" ht="15" x14ac:dyDescent="0.2">
      <c r="A5754" s="236">
        <v>9791036305245</v>
      </c>
      <c r="B5754" s="200" t="s">
        <v>568</v>
      </c>
      <c r="C5754" s="203">
        <v>0</v>
      </c>
      <c r="D5754" s="204" t="s">
        <v>2916</v>
      </c>
    </row>
    <row r="5755" spans="1:4" ht="15" x14ac:dyDescent="0.2">
      <c r="A5755" s="236">
        <v>9791036367328</v>
      </c>
      <c r="B5755" s="200" t="s">
        <v>568</v>
      </c>
      <c r="C5755" s="203">
        <v>0</v>
      </c>
      <c r="D5755" s="204" t="s">
        <v>2915</v>
      </c>
    </row>
    <row r="5756" spans="1:4" ht="15" x14ac:dyDescent="0.2">
      <c r="A5756" s="236">
        <v>9791027612475</v>
      </c>
      <c r="B5756" s="200" t="s">
        <v>568</v>
      </c>
      <c r="C5756" s="203">
        <v>6</v>
      </c>
      <c r="D5756" s="204" t="s">
        <v>572</v>
      </c>
    </row>
    <row r="5757" spans="1:4" ht="15" x14ac:dyDescent="0.2">
      <c r="A5757" s="236">
        <v>9791036364532</v>
      </c>
      <c r="B5757" s="200" t="s">
        <v>568</v>
      </c>
      <c r="C5757" s="203">
        <v>0</v>
      </c>
      <c r="D5757" s="204" t="s">
        <v>2917</v>
      </c>
    </row>
    <row r="5758" spans="1:4" ht="15" x14ac:dyDescent="0.2">
      <c r="A5758" s="236">
        <v>9791036320286</v>
      </c>
      <c r="B5758" s="200" t="s">
        <v>568</v>
      </c>
      <c r="C5758" s="203">
        <v>0</v>
      </c>
      <c r="D5758" s="204" t="s">
        <v>2916</v>
      </c>
    </row>
    <row r="5759" spans="1:4" ht="15" x14ac:dyDescent="0.2">
      <c r="A5759" s="236">
        <v>9782747081467</v>
      </c>
      <c r="B5759" s="200" t="s">
        <v>568</v>
      </c>
      <c r="C5759" s="203">
        <v>0</v>
      </c>
      <c r="D5759" s="204" t="s">
        <v>2916</v>
      </c>
    </row>
    <row r="5760" spans="1:4" ht="15" x14ac:dyDescent="0.2">
      <c r="A5760" s="236">
        <v>9791036345920</v>
      </c>
      <c r="B5760" s="200" t="s">
        <v>568</v>
      </c>
      <c r="C5760" s="203">
        <v>0</v>
      </c>
      <c r="D5760" s="204" t="s">
        <v>2916</v>
      </c>
    </row>
    <row r="5761" spans="1:4" ht="15" x14ac:dyDescent="0.2">
      <c r="A5761" s="236">
        <v>9791027601127</v>
      </c>
      <c r="B5761" s="200" t="s">
        <v>568</v>
      </c>
      <c r="C5761" s="203">
        <v>0</v>
      </c>
      <c r="D5761" s="204" t="s">
        <v>2916</v>
      </c>
    </row>
    <row r="5762" spans="1:4" ht="15" x14ac:dyDescent="0.2">
      <c r="A5762" s="236">
        <v>9791027603299</v>
      </c>
      <c r="B5762" s="200" t="s">
        <v>568</v>
      </c>
      <c r="C5762" s="203">
        <v>0</v>
      </c>
      <c r="D5762" s="204" t="s">
        <v>2916</v>
      </c>
    </row>
    <row r="5763" spans="1:4" ht="15" x14ac:dyDescent="0.2">
      <c r="A5763" s="236">
        <v>9791027603305</v>
      </c>
      <c r="B5763" s="200" t="s">
        <v>568</v>
      </c>
      <c r="C5763" s="203">
        <v>0</v>
      </c>
      <c r="D5763" s="204" t="s">
        <v>2916</v>
      </c>
    </row>
    <row r="5764" spans="1:4" ht="15" x14ac:dyDescent="0.2">
      <c r="A5764" s="236">
        <v>9791027603312</v>
      </c>
      <c r="B5764" s="200" t="s">
        <v>568</v>
      </c>
      <c r="C5764" s="203">
        <v>0</v>
      </c>
      <c r="D5764" s="204" t="s">
        <v>2916</v>
      </c>
    </row>
    <row r="5765" spans="1:4" ht="15" x14ac:dyDescent="0.2">
      <c r="A5765" s="236">
        <v>9791027603329</v>
      </c>
      <c r="B5765" s="200" t="s">
        <v>568</v>
      </c>
      <c r="C5765" s="203">
        <v>0</v>
      </c>
      <c r="D5765" s="204" t="s">
        <v>2916</v>
      </c>
    </row>
    <row r="5766" spans="1:4" ht="15" x14ac:dyDescent="0.2">
      <c r="A5766" s="236">
        <v>9791027603343</v>
      </c>
      <c r="B5766" s="200" t="s">
        <v>568</v>
      </c>
      <c r="C5766" s="203">
        <v>0</v>
      </c>
      <c r="D5766" s="204" t="s">
        <v>2916</v>
      </c>
    </row>
    <row r="5767" spans="1:4" ht="15" x14ac:dyDescent="0.2">
      <c r="A5767" s="236">
        <v>9791027603336</v>
      </c>
      <c r="B5767" s="200" t="s">
        <v>568</v>
      </c>
      <c r="C5767" s="203">
        <v>0</v>
      </c>
      <c r="D5767" s="204" t="s">
        <v>2916</v>
      </c>
    </row>
    <row r="5768" spans="1:4" ht="15" x14ac:dyDescent="0.2">
      <c r="A5768" s="236">
        <v>9791036305825</v>
      </c>
      <c r="B5768" s="200" t="s">
        <v>568</v>
      </c>
      <c r="C5768" s="203">
        <v>0</v>
      </c>
      <c r="D5768" s="204" t="s">
        <v>2916</v>
      </c>
    </row>
    <row r="5769" spans="1:4" ht="15" x14ac:dyDescent="0.2">
      <c r="A5769" s="236">
        <v>9791036305832</v>
      </c>
      <c r="B5769" s="200" t="s">
        <v>568</v>
      </c>
      <c r="C5769" s="203">
        <v>0</v>
      </c>
      <c r="D5769" s="204" t="s">
        <v>2916</v>
      </c>
    </row>
    <row r="5770" spans="1:4" ht="15" x14ac:dyDescent="0.2">
      <c r="A5770" s="236">
        <v>9791027609154</v>
      </c>
      <c r="B5770" s="200" t="s">
        <v>568</v>
      </c>
      <c r="C5770" s="203">
        <v>0</v>
      </c>
      <c r="D5770" s="204" t="s">
        <v>2915</v>
      </c>
    </row>
    <row r="5771" spans="1:4" ht="15" x14ac:dyDescent="0.2">
      <c r="A5771" s="236">
        <v>9791036305818</v>
      </c>
      <c r="B5771" s="200" t="s">
        <v>568</v>
      </c>
      <c r="C5771" s="203">
        <v>0</v>
      </c>
      <c r="D5771" s="204" t="s">
        <v>2916</v>
      </c>
    </row>
    <row r="5772" spans="1:4" ht="15" x14ac:dyDescent="0.2">
      <c r="A5772" s="236">
        <v>9791027612482</v>
      </c>
      <c r="B5772" s="200" t="s">
        <v>568</v>
      </c>
      <c r="C5772" s="203">
        <v>2</v>
      </c>
      <c r="D5772" s="204" t="s">
        <v>572</v>
      </c>
    </row>
    <row r="5773" spans="1:4" ht="15" x14ac:dyDescent="0.2">
      <c r="A5773" s="236">
        <v>9791036346583</v>
      </c>
      <c r="B5773" s="200" t="s">
        <v>568</v>
      </c>
      <c r="C5773" s="203">
        <v>0</v>
      </c>
      <c r="D5773" s="204" t="s">
        <v>2916</v>
      </c>
    </row>
    <row r="5774" spans="1:4" ht="15" x14ac:dyDescent="0.2">
      <c r="A5774" s="236">
        <v>9791036322501</v>
      </c>
      <c r="B5774" s="200" t="s">
        <v>568</v>
      </c>
      <c r="C5774" s="203">
        <v>0</v>
      </c>
      <c r="D5774" s="204" t="s">
        <v>2916</v>
      </c>
    </row>
    <row r="5775" spans="1:4" ht="15" x14ac:dyDescent="0.2">
      <c r="A5775" s="236">
        <v>9791036367656</v>
      </c>
      <c r="B5775" s="200" t="s">
        <v>568</v>
      </c>
      <c r="C5775" s="203">
        <v>0</v>
      </c>
      <c r="D5775" s="204" t="s">
        <v>2915</v>
      </c>
    </row>
    <row r="5776" spans="1:4" ht="15" x14ac:dyDescent="0.2">
      <c r="A5776" s="236">
        <v>9791036322518</v>
      </c>
      <c r="B5776" s="200" t="s">
        <v>568</v>
      </c>
      <c r="C5776" s="203">
        <v>0</v>
      </c>
      <c r="D5776" s="204" t="s">
        <v>2916</v>
      </c>
    </row>
    <row r="5777" spans="1:4" ht="15" x14ac:dyDescent="0.2">
      <c r="A5777" s="236">
        <v>9791036367687</v>
      </c>
      <c r="B5777" s="200" t="s">
        <v>568</v>
      </c>
      <c r="C5777" s="203">
        <v>0</v>
      </c>
      <c r="D5777" s="204" t="s">
        <v>2915</v>
      </c>
    </row>
    <row r="5778" spans="1:4" ht="15" x14ac:dyDescent="0.2">
      <c r="A5778" s="236">
        <v>9791036322525</v>
      </c>
      <c r="B5778" s="200" t="s">
        <v>568</v>
      </c>
      <c r="C5778" s="203">
        <v>0</v>
      </c>
      <c r="D5778" s="204" t="s">
        <v>2916</v>
      </c>
    </row>
    <row r="5779" spans="1:4" ht="15" x14ac:dyDescent="0.2">
      <c r="A5779" s="236">
        <v>9791036322532</v>
      </c>
      <c r="B5779" s="200" t="s">
        <v>568</v>
      </c>
      <c r="C5779" s="203">
        <v>0</v>
      </c>
      <c r="D5779" s="204" t="s">
        <v>2916</v>
      </c>
    </row>
    <row r="5780" spans="1:4" ht="15" x14ac:dyDescent="0.2">
      <c r="A5780" s="236">
        <v>9791036322549</v>
      </c>
      <c r="B5780" s="200" t="s">
        <v>568</v>
      </c>
      <c r="C5780" s="203">
        <v>0</v>
      </c>
      <c r="D5780" s="204" t="s">
        <v>2915</v>
      </c>
    </row>
    <row r="5781" spans="1:4" ht="15" x14ac:dyDescent="0.2">
      <c r="A5781" s="236">
        <v>9791036367632</v>
      </c>
      <c r="B5781" s="200" t="s">
        <v>568</v>
      </c>
      <c r="C5781" s="203">
        <v>9</v>
      </c>
      <c r="D5781" s="204" t="s">
        <v>572</v>
      </c>
    </row>
    <row r="5782" spans="1:4" ht="15" x14ac:dyDescent="0.2">
      <c r="A5782" s="236">
        <v>9791036367830</v>
      </c>
      <c r="B5782" s="200" t="s">
        <v>568</v>
      </c>
      <c r="C5782" s="203">
        <v>15</v>
      </c>
      <c r="D5782" s="204" t="s">
        <v>569</v>
      </c>
    </row>
    <row r="5783" spans="1:4" ht="15" x14ac:dyDescent="0.2">
      <c r="A5783" s="236">
        <v>9791036367816</v>
      </c>
      <c r="B5783" s="200" t="s">
        <v>568</v>
      </c>
      <c r="C5783" s="203">
        <v>0</v>
      </c>
      <c r="D5783" s="204" t="s">
        <v>2915</v>
      </c>
    </row>
    <row r="5784" spans="1:4" ht="15" x14ac:dyDescent="0.2">
      <c r="A5784" s="236">
        <v>9791036367823</v>
      </c>
      <c r="B5784" s="200" t="s">
        <v>568</v>
      </c>
      <c r="C5784" s="203">
        <v>33</v>
      </c>
      <c r="D5784" s="204" t="s">
        <v>569</v>
      </c>
    </row>
    <row r="5785" spans="1:4" ht="15" x14ac:dyDescent="0.2">
      <c r="A5785" s="236">
        <v>9791036367922</v>
      </c>
      <c r="B5785" s="200" t="s">
        <v>568</v>
      </c>
      <c r="C5785" s="203">
        <v>24</v>
      </c>
      <c r="D5785" s="204" t="s">
        <v>569</v>
      </c>
    </row>
    <row r="5786" spans="1:4" ht="15" x14ac:dyDescent="0.2">
      <c r="A5786" s="236">
        <v>9791036367946</v>
      </c>
      <c r="B5786" s="200" t="s">
        <v>568</v>
      </c>
      <c r="C5786" s="203">
        <v>3</v>
      </c>
      <c r="D5786" s="204" t="s">
        <v>572</v>
      </c>
    </row>
    <row r="5787" spans="1:4" ht="15" x14ac:dyDescent="0.2">
      <c r="A5787" s="236">
        <v>9791036367915</v>
      </c>
      <c r="B5787" s="200" t="s">
        <v>568</v>
      </c>
      <c r="C5787" s="203">
        <v>0</v>
      </c>
      <c r="D5787" s="204" t="s">
        <v>2917</v>
      </c>
    </row>
    <row r="5788" spans="1:4" ht="15" x14ac:dyDescent="0.2">
      <c r="A5788" s="236">
        <v>9791036367939</v>
      </c>
      <c r="B5788" s="200" t="s">
        <v>568</v>
      </c>
      <c r="C5788" s="203">
        <v>0</v>
      </c>
      <c r="D5788" s="204" t="s">
        <v>2915</v>
      </c>
    </row>
    <row r="5789" spans="1:4" ht="15" x14ac:dyDescent="0.2">
      <c r="A5789" s="236">
        <v>9791036346613</v>
      </c>
      <c r="B5789" s="200" t="s">
        <v>568</v>
      </c>
      <c r="C5789" s="203">
        <v>0</v>
      </c>
      <c r="D5789" s="204" t="s">
        <v>2916</v>
      </c>
    </row>
    <row r="5790" spans="1:4" ht="15" x14ac:dyDescent="0.2">
      <c r="A5790" s="236">
        <v>9791036346606</v>
      </c>
      <c r="B5790" s="200" t="s">
        <v>568</v>
      </c>
      <c r="C5790" s="203">
        <v>0</v>
      </c>
      <c r="D5790" s="204" t="s">
        <v>2916</v>
      </c>
    </row>
    <row r="5791" spans="1:4" ht="15" x14ac:dyDescent="0.2">
      <c r="A5791" s="236">
        <v>9791036323416</v>
      </c>
      <c r="B5791" s="200" t="s">
        <v>568</v>
      </c>
      <c r="C5791" s="203">
        <v>0</v>
      </c>
      <c r="D5791" s="204" t="s">
        <v>2916</v>
      </c>
    </row>
    <row r="5792" spans="1:4" ht="15" x14ac:dyDescent="0.2">
      <c r="A5792" s="236">
        <v>9791036323423</v>
      </c>
      <c r="B5792" s="200" t="s">
        <v>568</v>
      </c>
      <c r="C5792" s="203">
        <v>0</v>
      </c>
      <c r="D5792" s="204" t="s">
        <v>2916</v>
      </c>
    </row>
    <row r="5793" spans="1:4" ht="15" x14ac:dyDescent="0.2">
      <c r="A5793" s="236">
        <v>9791036323430</v>
      </c>
      <c r="B5793" s="200" t="s">
        <v>568</v>
      </c>
      <c r="C5793" s="203">
        <v>0</v>
      </c>
      <c r="D5793" s="204" t="s">
        <v>2916</v>
      </c>
    </row>
    <row r="5794" spans="1:4" ht="15" x14ac:dyDescent="0.2">
      <c r="A5794" s="236">
        <v>9791036323614</v>
      </c>
      <c r="B5794" s="200" t="s">
        <v>568</v>
      </c>
      <c r="C5794" s="203">
        <v>0</v>
      </c>
      <c r="D5794" s="204" t="s">
        <v>2916</v>
      </c>
    </row>
    <row r="5795" spans="1:4" ht="15" x14ac:dyDescent="0.2">
      <c r="A5795" s="236">
        <v>9791036323591</v>
      </c>
      <c r="B5795" s="200" t="s">
        <v>568</v>
      </c>
      <c r="C5795" s="203">
        <v>0</v>
      </c>
      <c r="D5795" s="204" t="s">
        <v>2917</v>
      </c>
    </row>
    <row r="5796" spans="1:4" ht="15" x14ac:dyDescent="0.2">
      <c r="A5796" s="236">
        <v>9791036323645</v>
      </c>
      <c r="B5796" s="200" t="s">
        <v>568</v>
      </c>
      <c r="C5796" s="203">
        <v>0</v>
      </c>
      <c r="D5796" s="204" t="s">
        <v>2916</v>
      </c>
    </row>
    <row r="5797" spans="1:4" ht="15" x14ac:dyDescent="0.2">
      <c r="A5797" s="236">
        <v>9791027609277</v>
      </c>
      <c r="B5797" s="200" t="s">
        <v>568</v>
      </c>
      <c r="C5797" s="203">
        <v>0</v>
      </c>
      <c r="D5797" s="204" t="s">
        <v>2916</v>
      </c>
    </row>
    <row r="5798" spans="1:4" ht="15" x14ac:dyDescent="0.2">
      <c r="A5798" s="236">
        <v>9791027601158</v>
      </c>
      <c r="B5798" s="200" t="s">
        <v>568</v>
      </c>
      <c r="C5798" s="203">
        <v>0</v>
      </c>
      <c r="D5798" s="204" t="s">
        <v>2916</v>
      </c>
    </row>
    <row r="5799" spans="1:4" ht="15" x14ac:dyDescent="0.2">
      <c r="A5799" s="236">
        <v>9782227500709</v>
      </c>
      <c r="B5799" s="200" t="s">
        <v>568</v>
      </c>
      <c r="C5799" s="203">
        <v>0</v>
      </c>
      <c r="D5799" s="204" t="s">
        <v>2915</v>
      </c>
    </row>
    <row r="5800" spans="1:4" ht="15" x14ac:dyDescent="0.2">
      <c r="A5800" s="236">
        <v>9791027610921</v>
      </c>
      <c r="B5800" s="200" t="s">
        <v>568</v>
      </c>
      <c r="C5800" s="203">
        <v>0</v>
      </c>
      <c r="D5800" s="204" t="s">
        <v>2915</v>
      </c>
    </row>
    <row r="5801" spans="1:4" ht="15" x14ac:dyDescent="0.2">
      <c r="A5801" s="236">
        <v>9791027609314</v>
      </c>
      <c r="B5801" s="200" t="s">
        <v>568</v>
      </c>
      <c r="C5801" s="203">
        <v>0</v>
      </c>
      <c r="D5801" s="204" t="s">
        <v>2915</v>
      </c>
    </row>
    <row r="5802" spans="1:4" ht="15" x14ac:dyDescent="0.2">
      <c r="A5802" s="236">
        <v>9791036323690</v>
      </c>
      <c r="B5802" s="200" t="s">
        <v>568</v>
      </c>
      <c r="C5802" s="203">
        <v>0</v>
      </c>
      <c r="D5802" s="204" t="s">
        <v>2916</v>
      </c>
    </row>
    <row r="5803" spans="1:4" ht="15" x14ac:dyDescent="0.2">
      <c r="A5803" s="236">
        <v>9791036346972</v>
      </c>
      <c r="B5803" s="200" t="s">
        <v>568</v>
      </c>
      <c r="C5803" s="203">
        <v>0</v>
      </c>
      <c r="D5803" s="204" t="s">
        <v>2916</v>
      </c>
    </row>
    <row r="5804" spans="1:4" ht="15" x14ac:dyDescent="0.2">
      <c r="A5804" s="236">
        <v>9791036346989</v>
      </c>
      <c r="B5804" s="200" t="s">
        <v>568</v>
      </c>
      <c r="C5804" s="203">
        <v>0</v>
      </c>
      <c r="D5804" s="204" t="s">
        <v>2916</v>
      </c>
    </row>
    <row r="5805" spans="1:4" ht="15" x14ac:dyDescent="0.2">
      <c r="A5805" s="236">
        <v>9791036346996</v>
      </c>
      <c r="B5805" s="200" t="s">
        <v>568</v>
      </c>
      <c r="C5805" s="203">
        <v>0</v>
      </c>
      <c r="D5805" s="204" t="s">
        <v>2916</v>
      </c>
    </row>
    <row r="5806" spans="1:4" ht="15" x14ac:dyDescent="0.2">
      <c r="A5806" s="236">
        <v>9791036347009</v>
      </c>
      <c r="B5806" s="200" t="s">
        <v>568</v>
      </c>
      <c r="C5806" s="203">
        <v>0</v>
      </c>
      <c r="D5806" s="204" t="s">
        <v>2916</v>
      </c>
    </row>
    <row r="5807" spans="1:4" ht="15" x14ac:dyDescent="0.2">
      <c r="A5807" s="236">
        <v>9791036347016</v>
      </c>
      <c r="B5807" s="200" t="s">
        <v>568</v>
      </c>
      <c r="C5807" s="203">
        <v>0</v>
      </c>
      <c r="D5807" s="204" t="s">
        <v>2917</v>
      </c>
    </row>
    <row r="5808" spans="1:4" ht="15" x14ac:dyDescent="0.2">
      <c r="A5808" s="236">
        <v>9791036347023</v>
      </c>
      <c r="B5808" s="200" t="s">
        <v>568</v>
      </c>
      <c r="C5808" s="203">
        <v>9</v>
      </c>
      <c r="D5808" s="204" t="s">
        <v>572</v>
      </c>
    </row>
    <row r="5809" spans="1:4" ht="15" x14ac:dyDescent="0.2">
      <c r="A5809" s="236">
        <v>9791036347030</v>
      </c>
      <c r="B5809" s="200" t="s">
        <v>568</v>
      </c>
      <c r="C5809" s="203">
        <v>0</v>
      </c>
      <c r="D5809" s="204" t="s">
        <v>2916</v>
      </c>
    </row>
    <row r="5810" spans="1:4" ht="15" x14ac:dyDescent="0.2">
      <c r="A5810" s="236">
        <v>9791036347054</v>
      </c>
      <c r="B5810" s="200" t="s">
        <v>568</v>
      </c>
      <c r="C5810" s="203">
        <v>0</v>
      </c>
      <c r="D5810" s="204" t="s">
        <v>2916</v>
      </c>
    </row>
    <row r="5811" spans="1:4" ht="15" x14ac:dyDescent="0.2">
      <c r="A5811" s="236">
        <v>9791036347078</v>
      </c>
      <c r="B5811" s="200" t="s">
        <v>568</v>
      </c>
      <c r="C5811" s="203">
        <v>0</v>
      </c>
      <c r="D5811" s="204" t="s">
        <v>2916</v>
      </c>
    </row>
    <row r="5812" spans="1:4" ht="15" x14ac:dyDescent="0.2">
      <c r="A5812" s="236">
        <v>9791036347092</v>
      </c>
      <c r="B5812" s="200" t="s">
        <v>568</v>
      </c>
      <c r="C5812" s="203">
        <v>0</v>
      </c>
      <c r="D5812" s="204" t="s">
        <v>2916</v>
      </c>
    </row>
    <row r="5813" spans="1:4" ht="15" x14ac:dyDescent="0.2">
      <c r="A5813" s="236">
        <v>9791036347108</v>
      </c>
      <c r="B5813" s="200" t="s">
        <v>568</v>
      </c>
      <c r="C5813" s="203">
        <v>0</v>
      </c>
      <c r="D5813" s="204" t="s">
        <v>2916</v>
      </c>
    </row>
    <row r="5814" spans="1:4" ht="15" x14ac:dyDescent="0.2">
      <c r="A5814" s="236">
        <v>9791027606771</v>
      </c>
      <c r="B5814" s="200" t="s">
        <v>568</v>
      </c>
      <c r="C5814" s="203">
        <v>0</v>
      </c>
      <c r="D5814" s="204" t="s">
        <v>2916</v>
      </c>
    </row>
    <row r="5815" spans="1:4" ht="15" x14ac:dyDescent="0.2">
      <c r="A5815" s="236">
        <v>9791027606856</v>
      </c>
      <c r="B5815" s="200" t="s">
        <v>568</v>
      </c>
      <c r="C5815" s="203">
        <v>0</v>
      </c>
      <c r="D5815" s="204" t="s">
        <v>2916</v>
      </c>
    </row>
    <row r="5816" spans="1:4" ht="15" x14ac:dyDescent="0.2">
      <c r="A5816" s="236">
        <v>9791036347214</v>
      </c>
      <c r="B5816" s="200" t="s">
        <v>568</v>
      </c>
      <c r="C5816" s="203">
        <v>0</v>
      </c>
      <c r="D5816" s="204" t="s">
        <v>2916</v>
      </c>
    </row>
    <row r="5817" spans="1:4" ht="15" x14ac:dyDescent="0.2">
      <c r="A5817" s="236">
        <v>9791036347221</v>
      </c>
      <c r="B5817" s="200" t="s">
        <v>568</v>
      </c>
      <c r="C5817" s="203">
        <v>0</v>
      </c>
      <c r="D5817" s="204" t="s">
        <v>2916</v>
      </c>
    </row>
    <row r="5818" spans="1:4" ht="15" x14ac:dyDescent="0.2">
      <c r="A5818" s="236">
        <v>9791036347238</v>
      </c>
      <c r="B5818" s="200" t="s">
        <v>568</v>
      </c>
      <c r="C5818" s="203">
        <v>0</v>
      </c>
      <c r="D5818" s="204" t="s">
        <v>2916</v>
      </c>
    </row>
    <row r="5819" spans="1:4" ht="15" x14ac:dyDescent="0.2">
      <c r="A5819" s="236">
        <v>9791036347245</v>
      </c>
      <c r="B5819" s="200" t="s">
        <v>568</v>
      </c>
      <c r="C5819" s="203">
        <v>0</v>
      </c>
      <c r="D5819" s="204" t="s">
        <v>2916</v>
      </c>
    </row>
    <row r="5820" spans="1:4" ht="15" x14ac:dyDescent="0.2">
      <c r="A5820" s="236">
        <v>9791036347252</v>
      </c>
      <c r="B5820" s="200" t="s">
        <v>568</v>
      </c>
      <c r="C5820" s="203">
        <v>0</v>
      </c>
      <c r="D5820" s="204" t="s">
        <v>2916</v>
      </c>
    </row>
    <row r="5821" spans="1:4" ht="15" x14ac:dyDescent="0.2">
      <c r="A5821" s="236">
        <v>9791036347269</v>
      </c>
      <c r="B5821" s="200" t="s">
        <v>568</v>
      </c>
      <c r="C5821" s="203">
        <v>0</v>
      </c>
      <c r="D5821" s="204" t="s">
        <v>2916</v>
      </c>
    </row>
    <row r="5822" spans="1:4" ht="15" x14ac:dyDescent="0.2">
      <c r="A5822" s="236">
        <v>9791036347276</v>
      </c>
      <c r="B5822" s="200" t="s">
        <v>568</v>
      </c>
      <c r="C5822" s="203">
        <v>0</v>
      </c>
      <c r="D5822" s="204" t="s">
        <v>2916</v>
      </c>
    </row>
    <row r="5823" spans="1:4" ht="15" x14ac:dyDescent="0.2">
      <c r="A5823" s="236">
        <v>9791036347283</v>
      </c>
      <c r="B5823" s="200" t="s">
        <v>568</v>
      </c>
      <c r="C5823" s="203">
        <v>0</v>
      </c>
      <c r="D5823" s="204" t="s">
        <v>2916</v>
      </c>
    </row>
    <row r="5824" spans="1:4" ht="15" x14ac:dyDescent="0.2">
      <c r="A5824" s="236">
        <v>9791036347290</v>
      </c>
      <c r="B5824" s="200" t="s">
        <v>568</v>
      </c>
      <c r="C5824" s="203">
        <v>0</v>
      </c>
      <c r="D5824" s="204" t="s">
        <v>2916</v>
      </c>
    </row>
    <row r="5825" spans="1:4" ht="15" x14ac:dyDescent="0.2">
      <c r="A5825" s="236">
        <v>9791027610983</v>
      </c>
      <c r="B5825" s="200" t="s">
        <v>568</v>
      </c>
      <c r="C5825" s="203">
        <v>0</v>
      </c>
      <c r="D5825" s="204" t="s">
        <v>2916</v>
      </c>
    </row>
    <row r="5826" spans="1:4" ht="15" x14ac:dyDescent="0.2">
      <c r="A5826" s="236">
        <v>3760262412603</v>
      </c>
      <c r="B5826" s="200" t="s">
        <v>568</v>
      </c>
      <c r="C5826" s="203">
        <v>0</v>
      </c>
      <c r="D5826" s="204" t="s">
        <v>2917</v>
      </c>
    </row>
    <row r="5827" spans="1:4" ht="15" x14ac:dyDescent="0.2">
      <c r="A5827" s="236">
        <v>9791036346620</v>
      </c>
      <c r="B5827" s="200" t="s">
        <v>568</v>
      </c>
      <c r="C5827" s="203">
        <v>0</v>
      </c>
      <c r="D5827" s="204" t="s">
        <v>2915</v>
      </c>
    </row>
    <row r="5828" spans="1:4" ht="15" x14ac:dyDescent="0.2">
      <c r="A5828" s="236">
        <v>9791036347665</v>
      </c>
      <c r="B5828" s="200" t="s">
        <v>568</v>
      </c>
      <c r="C5828" s="203">
        <v>0</v>
      </c>
      <c r="D5828" s="204" t="s">
        <v>2916</v>
      </c>
    </row>
    <row r="5829" spans="1:4" ht="15" x14ac:dyDescent="0.2">
      <c r="A5829" s="236">
        <v>9791036305993</v>
      </c>
      <c r="B5829" s="200" t="s">
        <v>568</v>
      </c>
      <c r="C5829" s="203">
        <v>0</v>
      </c>
      <c r="D5829" s="204" t="s">
        <v>2916</v>
      </c>
    </row>
    <row r="5830" spans="1:4" ht="15" x14ac:dyDescent="0.2">
      <c r="A5830" s="236">
        <v>9791036347672</v>
      </c>
      <c r="B5830" s="200" t="s">
        <v>568</v>
      </c>
      <c r="C5830" s="203">
        <v>0</v>
      </c>
      <c r="D5830" s="204" t="s">
        <v>2916</v>
      </c>
    </row>
    <row r="5831" spans="1:4" ht="15" x14ac:dyDescent="0.2">
      <c r="A5831" s="236">
        <v>9791036347689</v>
      </c>
      <c r="B5831" s="200" t="s">
        <v>568</v>
      </c>
      <c r="C5831" s="203">
        <v>0</v>
      </c>
      <c r="D5831" s="204" t="s">
        <v>2916</v>
      </c>
    </row>
    <row r="5832" spans="1:4" ht="15" x14ac:dyDescent="0.2">
      <c r="A5832" s="236">
        <v>9791036347696</v>
      </c>
      <c r="B5832" s="200" t="s">
        <v>568</v>
      </c>
      <c r="C5832" s="203">
        <v>0</v>
      </c>
      <c r="D5832" s="204" t="s">
        <v>2916</v>
      </c>
    </row>
    <row r="5833" spans="1:4" ht="15" x14ac:dyDescent="0.2">
      <c r="A5833" s="236">
        <v>9782747082099</v>
      </c>
      <c r="B5833" s="200" t="s">
        <v>568</v>
      </c>
      <c r="C5833" s="203">
        <v>0</v>
      </c>
      <c r="D5833" s="204" t="s">
        <v>2916</v>
      </c>
    </row>
    <row r="5834" spans="1:4" ht="15" x14ac:dyDescent="0.2">
      <c r="A5834" s="236">
        <v>9791036347702</v>
      </c>
      <c r="B5834" s="200" t="s">
        <v>568</v>
      </c>
      <c r="C5834" s="203">
        <v>0</v>
      </c>
      <c r="D5834" s="204" t="s">
        <v>2916</v>
      </c>
    </row>
    <row r="5835" spans="1:4" ht="15" x14ac:dyDescent="0.2">
      <c r="A5835" s="236">
        <v>9791036347719</v>
      </c>
      <c r="B5835" s="200" t="s">
        <v>568</v>
      </c>
      <c r="C5835" s="203">
        <v>0</v>
      </c>
      <c r="D5835" s="204" t="s">
        <v>2916</v>
      </c>
    </row>
    <row r="5836" spans="1:4" ht="15" x14ac:dyDescent="0.2">
      <c r="A5836" s="236">
        <v>9791036347726</v>
      </c>
      <c r="B5836" s="200" t="s">
        <v>568</v>
      </c>
      <c r="C5836" s="203">
        <v>0</v>
      </c>
      <c r="D5836" s="204" t="s">
        <v>2916</v>
      </c>
    </row>
    <row r="5837" spans="1:4" ht="15" x14ac:dyDescent="0.2">
      <c r="A5837" s="236">
        <v>9791036347733</v>
      </c>
      <c r="B5837" s="200" t="s">
        <v>568</v>
      </c>
      <c r="C5837" s="203">
        <v>0</v>
      </c>
      <c r="D5837" s="204" t="s">
        <v>2916</v>
      </c>
    </row>
    <row r="5838" spans="1:4" ht="15" x14ac:dyDescent="0.2">
      <c r="A5838" s="236">
        <v>9791036347740</v>
      </c>
      <c r="B5838" s="200" t="s">
        <v>568</v>
      </c>
      <c r="C5838" s="203">
        <v>0</v>
      </c>
      <c r="D5838" s="204" t="s">
        <v>2916</v>
      </c>
    </row>
    <row r="5839" spans="1:4" ht="15" x14ac:dyDescent="0.2">
      <c r="A5839" s="236">
        <v>9782747082150</v>
      </c>
      <c r="B5839" s="200" t="s">
        <v>568</v>
      </c>
      <c r="C5839" s="203">
        <v>0</v>
      </c>
      <c r="D5839" s="204" t="s">
        <v>2916</v>
      </c>
    </row>
    <row r="5840" spans="1:4" ht="15" x14ac:dyDescent="0.2">
      <c r="A5840" s="236">
        <v>9782747082167</v>
      </c>
      <c r="B5840" s="200" t="s">
        <v>568</v>
      </c>
      <c r="C5840" s="203">
        <v>0</v>
      </c>
      <c r="D5840" s="204" t="s">
        <v>2916</v>
      </c>
    </row>
    <row r="5841" spans="1:4" ht="15" x14ac:dyDescent="0.2">
      <c r="A5841" s="236">
        <v>9791036367663</v>
      </c>
      <c r="B5841" s="200" t="s">
        <v>568</v>
      </c>
      <c r="C5841" s="203">
        <v>12</v>
      </c>
      <c r="D5841" s="204" t="s">
        <v>569</v>
      </c>
    </row>
    <row r="5842" spans="1:4" ht="15" x14ac:dyDescent="0.2">
      <c r="A5842" s="236">
        <v>9782747082174</v>
      </c>
      <c r="B5842" s="200" t="s">
        <v>568</v>
      </c>
      <c r="C5842" s="203">
        <v>0</v>
      </c>
      <c r="D5842" s="204" t="s">
        <v>2916</v>
      </c>
    </row>
    <row r="5843" spans="1:4" ht="15" x14ac:dyDescent="0.2">
      <c r="A5843" s="236">
        <v>9791027609338</v>
      </c>
      <c r="B5843" s="200" t="s">
        <v>568</v>
      </c>
      <c r="C5843" s="203">
        <v>0</v>
      </c>
      <c r="D5843" s="204" t="s">
        <v>2916</v>
      </c>
    </row>
    <row r="5844" spans="1:4" ht="15" x14ac:dyDescent="0.2">
      <c r="A5844" s="236">
        <v>9782747082228</v>
      </c>
      <c r="B5844" s="200" t="s">
        <v>568</v>
      </c>
      <c r="C5844" s="203">
        <v>0</v>
      </c>
      <c r="D5844" s="204" t="s">
        <v>2916</v>
      </c>
    </row>
    <row r="5845" spans="1:4" ht="15" x14ac:dyDescent="0.2">
      <c r="A5845" s="236">
        <v>9791036323744</v>
      </c>
      <c r="B5845" s="200" t="s">
        <v>568</v>
      </c>
      <c r="C5845" s="203">
        <v>0</v>
      </c>
      <c r="D5845" s="204" t="s">
        <v>2916</v>
      </c>
    </row>
    <row r="5846" spans="1:4" ht="15" x14ac:dyDescent="0.2">
      <c r="A5846" s="236">
        <v>9782747082235</v>
      </c>
      <c r="B5846" s="200" t="s">
        <v>568</v>
      </c>
      <c r="C5846" s="203">
        <v>0</v>
      </c>
      <c r="D5846" s="204" t="s">
        <v>2916</v>
      </c>
    </row>
    <row r="5847" spans="1:4" ht="15" x14ac:dyDescent="0.2">
      <c r="A5847" s="236">
        <v>9782227491366</v>
      </c>
      <c r="B5847" s="200" t="s">
        <v>568</v>
      </c>
      <c r="C5847" s="203">
        <v>0</v>
      </c>
      <c r="D5847" s="204" t="s">
        <v>2916</v>
      </c>
    </row>
    <row r="5848" spans="1:4" ht="15" x14ac:dyDescent="0.2">
      <c r="A5848" s="236">
        <v>9782227491373</v>
      </c>
      <c r="B5848" s="200" t="s">
        <v>568</v>
      </c>
      <c r="C5848" s="203">
        <v>0</v>
      </c>
      <c r="D5848" s="204" t="s">
        <v>2916</v>
      </c>
    </row>
    <row r="5849" spans="1:4" ht="15" x14ac:dyDescent="0.2">
      <c r="A5849" s="236">
        <v>9782227491380</v>
      </c>
      <c r="B5849" s="200" t="s">
        <v>568</v>
      </c>
      <c r="C5849" s="203">
        <v>0</v>
      </c>
      <c r="D5849" s="204" t="s">
        <v>2916</v>
      </c>
    </row>
    <row r="5850" spans="1:4" ht="15" x14ac:dyDescent="0.2">
      <c r="A5850" s="236">
        <v>9791027609345</v>
      </c>
      <c r="B5850" s="200" t="s">
        <v>568</v>
      </c>
      <c r="C5850" s="203">
        <v>0</v>
      </c>
      <c r="D5850" s="204" t="s">
        <v>2916</v>
      </c>
    </row>
    <row r="5851" spans="1:4" ht="15" x14ac:dyDescent="0.2">
      <c r="A5851" s="236">
        <v>9791036323935</v>
      </c>
      <c r="B5851" s="200" t="s">
        <v>568</v>
      </c>
      <c r="C5851" s="203">
        <v>0</v>
      </c>
      <c r="D5851" s="204" t="s">
        <v>2917</v>
      </c>
    </row>
    <row r="5852" spans="1:4" ht="15" x14ac:dyDescent="0.2">
      <c r="A5852" s="236">
        <v>9791027606887</v>
      </c>
      <c r="B5852" s="200" t="s">
        <v>568</v>
      </c>
      <c r="C5852" s="203">
        <v>0</v>
      </c>
      <c r="D5852" s="204" t="s">
        <v>2916</v>
      </c>
    </row>
    <row r="5853" spans="1:4" ht="15" x14ac:dyDescent="0.2">
      <c r="A5853" s="236">
        <v>9791027612697</v>
      </c>
      <c r="B5853" s="200" t="s">
        <v>568</v>
      </c>
      <c r="C5853" s="203">
        <v>20</v>
      </c>
      <c r="D5853" s="204" t="s">
        <v>569</v>
      </c>
    </row>
    <row r="5854" spans="1:4" ht="15" x14ac:dyDescent="0.2">
      <c r="A5854" s="236">
        <v>9791027612703</v>
      </c>
      <c r="B5854" s="200" t="s">
        <v>568</v>
      </c>
      <c r="C5854" s="203">
        <v>0</v>
      </c>
      <c r="D5854" s="204" t="s">
        <v>2915</v>
      </c>
    </row>
    <row r="5855" spans="1:4" ht="15" x14ac:dyDescent="0.2">
      <c r="A5855" s="236">
        <v>9791027612710</v>
      </c>
      <c r="B5855" s="200" t="s">
        <v>568</v>
      </c>
      <c r="C5855" s="203">
        <v>35</v>
      </c>
      <c r="D5855" s="204" t="s">
        <v>569</v>
      </c>
    </row>
    <row r="5856" spans="1:4" ht="15" x14ac:dyDescent="0.2">
      <c r="A5856" s="236">
        <v>9791036368530</v>
      </c>
      <c r="B5856" s="200" t="s">
        <v>568</v>
      </c>
      <c r="C5856" s="203">
        <v>99</v>
      </c>
      <c r="D5856" s="204" t="s">
        <v>569</v>
      </c>
    </row>
    <row r="5857" spans="1:4" ht="15" x14ac:dyDescent="0.2">
      <c r="A5857" s="236">
        <v>9791036368608</v>
      </c>
      <c r="B5857" s="200" t="s">
        <v>568</v>
      </c>
      <c r="C5857" s="203">
        <v>104</v>
      </c>
      <c r="D5857" s="204" t="s">
        <v>570</v>
      </c>
    </row>
    <row r="5858" spans="1:4" ht="15" x14ac:dyDescent="0.2">
      <c r="A5858" s="236">
        <v>9791036368646</v>
      </c>
      <c r="B5858" s="200" t="s">
        <v>568</v>
      </c>
      <c r="C5858" s="203">
        <v>3</v>
      </c>
      <c r="D5858" s="204" t="s">
        <v>572</v>
      </c>
    </row>
    <row r="5859" spans="1:4" ht="15" x14ac:dyDescent="0.2">
      <c r="A5859" s="236">
        <v>9791036368370</v>
      </c>
      <c r="B5859" s="200" t="s">
        <v>568</v>
      </c>
      <c r="C5859" s="203">
        <v>0</v>
      </c>
      <c r="D5859" s="204" t="s">
        <v>2915</v>
      </c>
    </row>
    <row r="5860" spans="1:4" ht="15" x14ac:dyDescent="0.2">
      <c r="A5860" s="236">
        <v>9791036368400</v>
      </c>
      <c r="B5860" s="200" t="s">
        <v>568</v>
      </c>
      <c r="C5860" s="203">
        <v>0</v>
      </c>
      <c r="D5860" s="204" t="s">
        <v>2915</v>
      </c>
    </row>
    <row r="5861" spans="1:4" ht="15" x14ac:dyDescent="0.2">
      <c r="A5861" s="236">
        <v>9791036348273</v>
      </c>
      <c r="B5861" s="200" t="s">
        <v>568</v>
      </c>
      <c r="C5861" s="203">
        <v>0</v>
      </c>
      <c r="D5861" s="204" t="s">
        <v>2915</v>
      </c>
    </row>
    <row r="5862" spans="1:4" ht="15" x14ac:dyDescent="0.2">
      <c r="A5862" s="236">
        <v>9791036308819</v>
      </c>
      <c r="B5862" s="200" t="s">
        <v>568</v>
      </c>
      <c r="C5862" s="203">
        <v>0</v>
      </c>
      <c r="D5862" s="204" t="s">
        <v>2916</v>
      </c>
    </row>
    <row r="5863" spans="1:4" ht="15" x14ac:dyDescent="0.2">
      <c r="A5863" s="236">
        <v>9791036348297</v>
      </c>
      <c r="B5863" s="200" t="s">
        <v>568</v>
      </c>
      <c r="C5863" s="203">
        <v>0</v>
      </c>
      <c r="D5863" s="204" t="s">
        <v>2916</v>
      </c>
    </row>
    <row r="5864" spans="1:4" ht="15" x14ac:dyDescent="0.2">
      <c r="A5864" s="236">
        <v>9791036368493</v>
      </c>
      <c r="B5864" s="200" t="s">
        <v>568</v>
      </c>
      <c r="C5864" s="203">
        <v>43</v>
      </c>
      <c r="D5864" s="204" t="s">
        <v>569</v>
      </c>
    </row>
    <row r="5865" spans="1:4" ht="15" x14ac:dyDescent="0.2">
      <c r="A5865" s="236">
        <v>9791036308826</v>
      </c>
      <c r="B5865" s="200" t="s">
        <v>568</v>
      </c>
      <c r="C5865" s="203">
        <v>0</v>
      </c>
      <c r="D5865" s="204" t="s">
        <v>2916</v>
      </c>
    </row>
    <row r="5866" spans="1:4" ht="15" x14ac:dyDescent="0.2">
      <c r="A5866" s="236">
        <v>9791036368509</v>
      </c>
      <c r="B5866" s="200" t="s">
        <v>568</v>
      </c>
      <c r="C5866" s="203">
        <v>25</v>
      </c>
      <c r="D5866" s="204" t="s">
        <v>569</v>
      </c>
    </row>
    <row r="5867" spans="1:4" ht="15" x14ac:dyDescent="0.2">
      <c r="A5867" s="236">
        <v>9791036308833</v>
      </c>
      <c r="B5867" s="200" t="s">
        <v>568</v>
      </c>
      <c r="C5867" s="203">
        <v>0</v>
      </c>
      <c r="D5867" s="204" t="s">
        <v>2916</v>
      </c>
    </row>
    <row r="5868" spans="1:4" ht="15" x14ac:dyDescent="0.2">
      <c r="A5868" s="236">
        <v>9791036368523</v>
      </c>
      <c r="B5868" s="200" t="s">
        <v>568</v>
      </c>
      <c r="C5868" s="203">
        <v>6</v>
      </c>
      <c r="D5868" s="204" t="s">
        <v>572</v>
      </c>
    </row>
    <row r="5869" spans="1:4" ht="15" x14ac:dyDescent="0.2">
      <c r="A5869" s="236">
        <v>9791036308840</v>
      </c>
      <c r="B5869" s="200" t="s">
        <v>568</v>
      </c>
      <c r="C5869" s="203">
        <v>0</v>
      </c>
      <c r="D5869" s="204" t="s">
        <v>2916</v>
      </c>
    </row>
    <row r="5870" spans="1:4" ht="15" x14ac:dyDescent="0.2">
      <c r="A5870" s="236">
        <v>9791036368547</v>
      </c>
      <c r="B5870" s="200" t="s">
        <v>568</v>
      </c>
      <c r="C5870" s="203">
        <v>31</v>
      </c>
      <c r="D5870" s="204" t="s">
        <v>569</v>
      </c>
    </row>
    <row r="5871" spans="1:4" ht="15" x14ac:dyDescent="0.2">
      <c r="A5871" s="236">
        <v>9791036368615</v>
      </c>
      <c r="B5871" s="200" t="s">
        <v>568</v>
      </c>
      <c r="C5871" s="203">
        <v>0</v>
      </c>
      <c r="D5871" s="204" t="s">
        <v>2917</v>
      </c>
    </row>
    <row r="5872" spans="1:4" ht="15" x14ac:dyDescent="0.2">
      <c r="A5872" s="236">
        <v>9791036368622</v>
      </c>
      <c r="B5872" s="200" t="s">
        <v>568</v>
      </c>
      <c r="C5872" s="203">
        <v>0</v>
      </c>
      <c r="D5872" s="204" t="s">
        <v>2915</v>
      </c>
    </row>
    <row r="5873" spans="1:4" ht="15" x14ac:dyDescent="0.2">
      <c r="A5873" s="236">
        <v>9791036308857</v>
      </c>
      <c r="B5873" s="200" t="s">
        <v>568</v>
      </c>
      <c r="C5873" s="203">
        <v>0</v>
      </c>
      <c r="D5873" s="204" t="s">
        <v>2916</v>
      </c>
    </row>
    <row r="5874" spans="1:4" ht="15" x14ac:dyDescent="0.2">
      <c r="A5874" s="236">
        <v>9791036368479</v>
      </c>
      <c r="B5874" s="200" t="s">
        <v>568</v>
      </c>
      <c r="C5874" s="203">
        <v>2</v>
      </c>
      <c r="D5874" s="204" t="s">
        <v>572</v>
      </c>
    </row>
    <row r="5875" spans="1:4" ht="15" x14ac:dyDescent="0.2">
      <c r="A5875" s="236">
        <v>9791036308864</v>
      </c>
      <c r="B5875" s="200" t="s">
        <v>568</v>
      </c>
      <c r="C5875" s="203">
        <v>0</v>
      </c>
      <c r="D5875" s="204" t="s">
        <v>2916</v>
      </c>
    </row>
    <row r="5876" spans="1:4" ht="15" x14ac:dyDescent="0.2">
      <c r="A5876" s="236">
        <v>9791036368486</v>
      </c>
      <c r="B5876" s="200" t="s">
        <v>568</v>
      </c>
      <c r="C5876" s="203">
        <v>25</v>
      </c>
      <c r="D5876" s="204" t="s">
        <v>569</v>
      </c>
    </row>
    <row r="5877" spans="1:4" ht="15" x14ac:dyDescent="0.2">
      <c r="A5877" s="236">
        <v>9791036308871</v>
      </c>
      <c r="B5877" s="200" t="s">
        <v>568</v>
      </c>
      <c r="C5877" s="203">
        <v>0</v>
      </c>
      <c r="D5877" s="204" t="s">
        <v>2916</v>
      </c>
    </row>
    <row r="5878" spans="1:4" ht="15" x14ac:dyDescent="0.2">
      <c r="A5878" s="236">
        <v>9791036368516</v>
      </c>
      <c r="B5878" s="200" t="s">
        <v>568</v>
      </c>
      <c r="C5878" s="203">
        <v>64</v>
      </c>
      <c r="D5878" s="204" t="s">
        <v>569</v>
      </c>
    </row>
    <row r="5879" spans="1:4" ht="15" x14ac:dyDescent="0.2">
      <c r="A5879" s="236">
        <v>9791036308888</v>
      </c>
      <c r="B5879" s="200" t="s">
        <v>568</v>
      </c>
      <c r="C5879" s="203">
        <v>0</v>
      </c>
      <c r="D5879" s="204" t="s">
        <v>2916</v>
      </c>
    </row>
    <row r="5880" spans="1:4" ht="15" x14ac:dyDescent="0.2">
      <c r="A5880" s="236">
        <v>9791036368554</v>
      </c>
      <c r="B5880" s="200" t="s">
        <v>568</v>
      </c>
      <c r="C5880" s="203">
        <v>10</v>
      </c>
      <c r="D5880" s="204" t="s">
        <v>569</v>
      </c>
    </row>
    <row r="5881" spans="1:4" ht="15" x14ac:dyDescent="0.2">
      <c r="A5881" s="236">
        <v>9791036368592</v>
      </c>
      <c r="B5881" s="200" t="s">
        <v>568</v>
      </c>
      <c r="C5881" s="203">
        <v>8</v>
      </c>
      <c r="D5881" s="204" t="s">
        <v>572</v>
      </c>
    </row>
    <row r="5882" spans="1:4" ht="15" x14ac:dyDescent="0.2">
      <c r="A5882" s="236">
        <v>9791036308901</v>
      </c>
      <c r="B5882" s="200" t="s">
        <v>568</v>
      </c>
      <c r="C5882" s="203">
        <v>0</v>
      </c>
      <c r="D5882" s="204" t="s">
        <v>2916</v>
      </c>
    </row>
    <row r="5883" spans="1:4" ht="15" x14ac:dyDescent="0.2">
      <c r="A5883" s="236">
        <v>9791036324116</v>
      </c>
      <c r="B5883" s="200" t="s">
        <v>568</v>
      </c>
      <c r="C5883" s="203">
        <v>0</v>
      </c>
      <c r="D5883" s="204" t="s">
        <v>2916</v>
      </c>
    </row>
    <row r="5884" spans="1:4" ht="15" x14ac:dyDescent="0.2">
      <c r="A5884" s="236">
        <v>9791036368639</v>
      </c>
      <c r="B5884" s="200" t="s">
        <v>568</v>
      </c>
      <c r="C5884" s="203">
        <v>0</v>
      </c>
      <c r="D5884" s="204" t="s">
        <v>2915</v>
      </c>
    </row>
    <row r="5885" spans="1:4" ht="15" x14ac:dyDescent="0.2">
      <c r="A5885" s="236">
        <v>9782747082617</v>
      </c>
      <c r="B5885" s="200" t="s">
        <v>568</v>
      </c>
      <c r="C5885" s="203">
        <v>0</v>
      </c>
      <c r="D5885" s="204" t="s">
        <v>2916</v>
      </c>
    </row>
    <row r="5886" spans="1:4" ht="15" x14ac:dyDescent="0.2">
      <c r="A5886" s="236">
        <v>9782227491458</v>
      </c>
      <c r="B5886" s="200" t="s">
        <v>568</v>
      </c>
      <c r="C5886" s="203">
        <v>0</v>
      </c>
      <c r="D5886" s="204" t="s">
        <v>2916</v>
      </c>
    </row>
    <row r="5887" spans="1:4" ht="15" x14ac:dyDescent="0.2">
      <c r="A5887" s="236">
        <v>9791036324130</v>
      </c>
      <c r="B5887" s="200" t="s">
        <v>568</v>
      </c>
      <c r="C5887" s="203">
        <v>0</v>
      </c>
      <c r="D5887" s="204" t="s">
        <v>2916</v>
      </c>
    </row>
    <row r="5888" spans="1:4" ht="15" x14ac:dyDescent="0.2">
      <c r="A5888" s="236">
        <v>9791036324147</v>
      </c>
      <c r="B5888" s="200" t="s">
        <v>568</v>
      </c>
      <c r="C5888" s="203">
        <v>0</v>
      </c>
      <c r="D5888" s="204" t="s">
        <v>2916</v>
      </c>
    </row>
    <row r="5889" spans="1:4" ht="15" x14ac:dyDescent="0.2">
      <c r="A5889" s="236">
        <v>9791036308918</v>
      </c>
      <c r="B5889" s="200" t="s">
        <v>568</v>
      </c>
      <c r="C5889" s="203">
        <v>0</v>
      </c>
      <c r="D5889" s="204" t="s">
        <v>2916</v>
      </c>
    </row>
    <row r="5890" spans="1:4" ht="15" x14ac:dyDescent="0.2">
      <c r="A5890" s="236">
        <v>9791036308925</v>
      </c>
      <c r="B5890" s="200" t="s">
        <v>568</v>
      </c>
      <c r="C5890" s="203">
        <v>0</v>
      </c>
      <c r="D5890" s="204" t="s">
        <v>2916</v>
      </c>
    </row>
    <row r="5891" spans="1:4" ht="15" x14ac:dyDescent="0.2">
      <c r="A5891" s="236">
        <v>9791036308932</v>
      </c>
      <c r="B5891" s="200" t="s">
        <v>568</v>
      </c>
      <c r="C5891" s="203">
        <v>0</v>
      </c>
      <c r="D5891" s="204" t="s">
        <v>2916</v>
      </c>
    </row>
    <row r="5892" spans="1:4" ht="15" x14ac:dyDescent="0.2">
      <c r="A5892" s="236">
        <v>9791036308994</v>
      </c>
      <c r="B5892" s="200" t="s">
        <v>568</v>
      </c>
      <c r="C5892" s="203">
        <v>0</v>
      </c>
      <c r="D5892" s="204" t="s">
        <v>2916</v>
      </c>
    </row>
    <row r="5893" spans="1:4" ht="15" x14ac:dyDescent="0.2">
      <c r="A5893" s="236">
        <v>9791036309021</v>
      </c>
      <c r="B5893" s="200" t="s">
        <v>568</v>
      </c>
      <c r="C5893" s="203">
        <v>0</v>
      </c>
      <c r="D5893" s="204" t="s">
        <v>2916</v>
      </c>
    </row>
    <row r="5894" spans="1:4" ht="15" x14ac:dyDescent="0.2">
      <c r="A5894" s="236">
        <v>9791036309038</v>
      </c>
      <c r="B5894" s="200" t="s">
        <v>568</v>
      </c>
      <c r="C5894" s="203">
        <v>0</v>
      </c>
      <c r="D5894" s="204" t="s">
        <v>2916</v>
      </c>
    </row>
    <row r="5895" spans="1:4" ht="15" x14ac:dyDescent="0.2">
      <c r="A5895" s="236">
        <v>9791036309045</v>
      </c>
      <c r="B5895" s="200" t="s">
        <v>568</v>
      </c>
      <c r="C5895" s="203">
        <v>0</v>
      </c>
      <c r="D5895" s="204" t="s">
        <v>2916</v>
      </c>
    </row>
    <row r="5896" spans="1:4" ht="15" x14ac:dyDescent="0.2">
      <c r="A5896" s="236">
        <v>9791036309083</v>
      </c>
      <c r="B5896" s="200" t="s">
        <v>568</v>
      </c>
      <c r="C5896" s="203">
        <v>0</v>
      </c>
      <c r="D5896" s="204" t="s">
        <v>2916</v>
      </c>
    </row>
    <row r="5897" spans="1:4" ht="15" x14ac:dyDescent="0.2">
      <c r="A5897" s="236">
        <v>9791036309113</v>
      </c>
      <c r="B5897" s="200" t="s">
        <v>568</v>
      </c>
      <c r="C5897" s="203">
        <v>0</v>
      </c>
      <c r="D5897" s="204" t="s">
        <v>2916</v>
      </c>
    </row>
    <row r="5898" spans="1:4" ht="15" x14ac:dyDescent="0.2">
      <c r="A5898" s="236">
        <v>9791036309069</v>
      </c>
      <c r="B5898" s="200" t="s">
        <v>568</v>
      </c>
      <c r="C5898" s="203">
        <v>0</v>
      </c>
      <c r="D5898" s="204" t="s">
        <v>2916</v>
      </c>
    </row>
    <row r="5899" spans="1:4" ht="15" x14ac:dyDescent="0.2">
      <c r="A5899" s="236">
        <v>9791036348532</v>
      </c>
      <c r="B5899" s="200" t="s">
        <v>568</v>
      </c>
      <c r="C5899" s="203">
        <v>0</v>
      </c>
      <c r="D5899" s="204" t="s">
        <v>2916</v>
      </c>
    </row>
    <row r="5900" spans="1:4" ht="15" x14ac:dyDescent="0.2">
      <c r="A5900" s="236">
        <v>9791036348556</v>
      </c>
      <c r="B5900" s="200" t="s">
        <v>568</v>
      </c>
      <c r="C5900" s="203">
        <v>0</v>
      </c>
      <c r="D5900" s="204" t="s">
        <v>2916</v>
      </c>
    </row>
    <row r="5901" spans="1:4" ht="15" x14ac:dyDescent="0.2">
      <c r="A5901" s="236">
        <v>9791036309120</v>
      </c>
      <c r="B5901" s="200" t="s">
        <v>568</v>
      </c>
      <c r="C5901" s="203">
        <v>0</v>
      </c>
      <c r="D5901" s="204" t="s">
        <v>2916</v>
      </c>
    </row>
    <row r="5902" spans="1:4" ht="15" x14ac:dyDescent="0.2">
      <c r="A5902" s="236">
        <v>9791036368677</v>
      </c>
      <c r="B5902" s="200" t="s">
        <v>568</v>
      </c>
      <c r="C5902" s="203">
        <v>2</v>
      </c>
      <c r="D5902" s="204" t="s">
        <v>572</v>
      </c>
    </row>
    <row r="5903" spans="1:4" ht="15" x14ac:dyDescent="0.2">
      <c r="A5903" s="236">
        <v>9791036368448</v>
      </c>
      <c r="B5903" s="200" t="s">
        <v>568</v>
      </c>
      <c r="C5903" s="203">
        <v>0</v>
      </c>
      <c r="D5903" s="204" t="s">
        <v>2915</v>
      </c>
    </row>
    <row r="5904" spans="1:4" ht="15" x14ac:dyDescent="0.2">
      <c r="A5904" s="236">
        <v>9791036368660</v>
      </c>
      <c r="B5904" s="200" t="s">
        <v>568</v>
      </c>
      <c r="C5904" s="203">
        <v>1</v>
      </c>
      <c r="D5904" s="204" t="s">
        <v>572</v>
      </c>
    </row>
    <row r="5905" spans="1:4" ht="15" x14ac:dyDescent="0.2">
      <c r="A5905" s="236">
        <v>9791036368431</v>
      </c>
      <c r="B5905" s="200" t="s">
        <v>568</v>
      </c>
      <c r="C5905" s="203">
        <v>17</v>
      </c>
      <c r="D5905" s="204" t="s">
        <v>569</v>
      </c>
    </row>
    <row r="5906" spans="1:4" ht="15" x14ac:dyDescent="0.2">
      <c r="A5906" s="236">
        <v>9791036348693</v>
      </c>
      <c r="B5906" s="200" t="s">
        <v>568</v>
      </c>
      <c r="C5906" s="203">
        <v>0</v>
      </c>
      <c r="D5906" s="204" t="s">
        <v>2915</v>
      </c>
    </row>
    <row r="5907" spans="1:4" ht="15" x14ac:dyDescent="0.2">
      <c r="A5907" s="236">
        <v>9791036348709</v>
      </c>
      <c r="B5907" s="200" t="s">
        <v>568</v>
      </c>
      <c r="C5907" s="203">
        <v>0</v>
      </c>
      <c r="D5907" s="204" t="s">
        <v>2916</v>
      </c>
    </row>
    <row r="5908" spans="1:4" ht="15" x14ac:dyDescent="0.2">
      <c r="A5908" s="236">
        <v>9791036368424</v>
      </c>
      <c r="B5908" s="200" t="s">
        <v>568</v>
      </c>
      <c r="C5908" s="203">
        <v>4</v>
      </c>
      <c r="D5908" s="204" t="s">
        <v>572</v>
      </c>
    </row>
    <row r="5909" spans="1:4" ht="15" x14ac:dyDescent="0.2">
      <c r="A5909" s="236">
        <v>9791036368912</v>
      </c>
      <c r="B5909" s="200" t="s">
        <v>568</v>
      </c>
      <c r="C5909" s="203">
        <v>0</v>
      </c>
      <c r="D5909" s="204" t="s">
        <v>2915</v>
      </c>
    </row>
    <row r="5910" spans="1:4" ht="15" x14ac:dyDescent="0.2">
      <c r="A5910" s="236">
        <v>9791036368929</v>
      </c>
      <c r="B5910" s="200" t="s">
        <v>568</v>
      </c>
      <c r="C5910" s="203">
        <v>2</v>
      </c>
      <c r="D5910" s="204" t="s">
        <v>572</v>
      </c>
    </row>
    <row r="5911" spans="1:4" ht="15" x14ac:dyDescent="0.2">
      <c r="A5911" s="236">
        <v>9791036368936</v>
      </c>
      <c r="B5911" s="200" t="s">
        <v>568</v>
      </c>
      <c r="C5911" s="203">
        <v>0</v>
      </c>
      <c r="D5911" s="204" t="s">
        <v>2915</v>
      </c>
    </row>
    <row r="5912" spans="1:4" ht="15" x14ac:dyDescent="0.2">
      <c r="A5912" s="236">
        <v>9791036368943</v>
      </c>
      <c r="B5912" s="200" t="s">
        <v>568</v>
      </c>
      <c r="C5912" s="203">
        <v>53</v>
      </c>
      <c r="D5912" s="204" t="s">
        <v>569</v>
      </c>
    </row>
    <row r="5913" spans="1:4" ht="15" x14ac:dyDescent="0.2">
      <c r="A5913" s="236">
        <v>9791036368981</v>
      </c>
      <c r="B5913" s="200" t="s">
        <v>568</v>
      </c>
      <c r="C5913" s="203">
        <v>26</v>
      </c>
      <c r="D5913" s="204" t="s">
        <v>569</v>
      </c>
    </row>
    <row r="5914" spans="1:4" ht="15" x14ac:dyDescent="0.2">
      <c r="A5914" s="236">
        <v>9782747082624</v>
      </c>
      <c r="B5914" s="200" t="s">
        <v>568</v>
      </c>
      <c r="C5914" s="203">
        <v>0</v>
      </c>
      <c r="D5914" s="204" t="s">
        <v>2916</v>
      </c>
    </row>
    <row r="5915" spans="1:4" ht="15" x14ac:dyDescent="0.2">
      <c r="A5915" s="236">
        <v>9782747082631</v>
      </c>
      <c r="B5915" s="200" t="s">
        <v>568</v>
      </c>
      <c r="C5915" s="203">
        <v>0</v>
      </c>
      <c r="D5915" s="204" t="s">
        <v>2916</v>
      </c>
    </row>
    <row r="5916" spans="1:4" ht="15" x14ac:dyDescent="0.2">
      <c r="A5916" s="236">
        <v>9782747082648</v>
      </c>
      <c r="B5916" s="200" t="s">
        <v>568</v>
      </c>
      <c r="C5916" s="203">
        <v>0</v>
      </c>
      <c r="D5916" s="204" t="s">
        <v>2916</v>
      </c>
    </row>
    <row r="5917" spans="1:4" ht="15" x14ac:dyDescent="0.2">
      <c r="A5917" s="236">
        <v>9791036309007</v>
      </c>
      <c r="B5917" s="200" t="s">
        <v>568</v>
      </c>
      <c r="C5917" s="203">
        <v>0</v>
      </c>
      <c r="D5917" s="204" t="s">
        <v>2916</v>
      </c>
    </row>
    <row r="5918" spans="1:4" ht="15" x14ac:dyDescent="0.2">
      <c r="A5918" s="236">
        <v>9791036346590</v>
      </c>
      <c r="B5918" s="200" t="s">
        <v>568</v>
      </c>
      <c r="C5918" s="203">
        <v>0</v>
      </c>
      <c r="D5918" s="204" t="s">
        <v>2916</v>
      </c>
    </row>
    <row r="5919" spans="1:4" ht="15" x14ac:dyDescent="0.2">
      <c r="A5919" s="236">
        <v>9791036348846</v>
      </c>
      <c r="B5919" s="200" t="s">
        <v>568</v>
      </c>
      <c r="C5919" s="203">
        <v>0</v>
      </c>
      <c r="D5919" s="204" t="s">
        <v>2916</v>
      </c>
    </row>
    <row r="5920" spans="1:4" ht="15" x14ac:dyDescent="0.2">
      <c r="A5920" s="236">
        <v>9791036324215</v>
      </c>
      <c r="B5920" s="200" t="s">
        <v>568</v>
      </c>
      <c r="C5920" s="203">
        <v>0</v>
      </c>
      <c r="D5920" s="204" t="s">
        <v>2916</v>
      </c>
    </row>
    <row r="5921" spans="1:4" ht="15" x14ac:dyDescent="0.2">
      <c r="A5921" s="236">
        <v>9791036309229</v>
      </c>
      <c r="B5921" s="200" t="s">
        <v>568</v>
      </c>
      <c r="C5921" s="203">
        <v>0</v>
      </c>
      <c r="D5921" s="204" t="s">
        <v>2916</v>
      </c>
    </row>
    <row r="5922" spans="1:4" ht="15" x14ac:dyDescent="0.2">
      <c r="A5922" s="236">
        <v>9791036368974</v>
      </c>
      <c r="B5922" s="200" t="s">
        <v>568</v>
      </c>
      <c r="C5922" s="203">
        <v>37</v>
      </c>
      <c r="D5922" s="204" t="s">
        <v>569</v>
      </c>
    </row>
    <row r="5923" spans="1:4" ht="15" x14ac:dyDescent="0.2">
      <c r="A5923" s="236">
        <v>9791036309243</v>
      </c>
      <c r="B5923" s="200" t="s">
        <v>568</v>
      </c>
      <c r="C5923" s="203">
        <v>0</v>
      </c>
      <c r="D5923" s="204" t="s">
        <v>2916</v>
      </c>
    </row>
    <row r="5924" spans="1:4" ht="15" x14ac:dyDescent="0.2">
      <c r="A5924" s="236">
        <v>9791036309274</v>
      </c>
      <c r="B5924" s="200" t="s">
        <v>568</v>
      </c>
      <c r="C5924" s="203">
        <v>0</v>
      </c>
      <c r="D5924" s="204" t="s">
        <v>2916</v>
      </c>
    </row>
    <row r="5925" spans="1:4" ht="15" x14ac:dyDescent="0.2">
      <c r="A5925" s="236">
        <v>9791036309212</v>
      </c>
      <c r="B5925" s="200" t="s">
        <v>568</v>
      </c>
      <c r="C5925" s="203">
        <v>0</v>
      </c>
      <c r="D5925" s="204" t="s">
        <v>2916</v>
      </c>
    </row>
    <row r="5926" spans="1:4" ht="15" x14ac:dyDescent="0.2">
      <c r="A5926" s="236">
        <v>9791036309236</v>
      </c>
      <c r="B5926" s="200" t="s">
        <v>568</v>
      </c>
      <c r="C5926" s="203">
        <v>0</v>
      </c>
      <c r="D5926" s="204" t="s">
        <v>2916</v>
      </c>
    </row>
    <row r="5927" spans="1:4" ht="15" x14ac:dyDescent="0.2">
      <c r="A5927" s="236">
        <v>9791036369346</v>
      </c>
      <c r="B5927" s="200" t="s">
        <v>568</v>
      </c>
      <c r="C5927" s="203">
        <v>0</v>
      </c>
      <c r="D5927" s="204" t="s">
        <v>2917</v>
      </c>
    </row>
    <row r="5928" spans="1:4" ht="15" x14ac:dyDescent="0.2">
      <c r="A5928" s="236">
        <v>9791036309250</v>
      </c>
      <c r="B5928" s="200" t="s">
        <v>568</v>
      </c>
      <c r="C5928" s="203">
        <v>0</v>
      </c>
      <c r="D5928" s="204" t="s">
        <v>2916</v>
      </c>
    </row>
    <row r="5929" spans="1:4" ht="15" x14ac:dyDescent="0.2">
      <c r="A5929" s="236">
        <v>9791036369353</v>
      </c>
      <c r="B5929" s="200" t="s">
        <v>568</v>
      </c>
      <c r="C5929" s="203">
        <v>7</v>
      </c>
      <c r="D5929" s="204" t="s">
        <v>572</v>
      </c>
    </row>
    <row r="5930" spans="1:4" ht="15" x14ac:dyDescent="0.2">
      <c r="A5930" s="236">
        <v>9791036309267</v>
      </c>
      <c r="B5930" s="200" t="s">
        <v>568</v>
      </c>
      <c r="C5930" s="203">
        <v>0</v>
      </c>
      <c r="D5930" s="204" t="s">
        <v>2916</v>
      </c>
    </row>
    <row r="5931" spans="1:4" ht="15" x14ac:dyDescent="0.2">
      <c r="A5931" s="236">
        <v>9791036369384</v>
      </c>
      <c r="B5931" s="200" t="s">
        <v>568</v>
      </c>
      <c r="C5931" s="203">
        <v>107</v>
      </c>
      <c r="D5931" s="204" t="s">
        <v>570</v>
      </c>
    </row>
    <row r="5932" spans="1:4" ht="15" x14ac:dyDescent="0.2">
      <c r="A5932" s="236">
        <v>9791036309281</v>
      </c>
      <c r="B5932" s="200" t="s">
        <v>568</v>
      </c>
      <c r="C5932" s="203">
        <v>0</v>
      </c>
      <c r="D5932" s="204" t="s">
        <v>2916</v>
      </c>
    </row>
    <row r="5933" spans="1:4" ht="15" x14ac:dyDescent="0.2">
      <c r="A5933" s="236">
        <v>9791036309298</v>
      </c>
      <c r="B5933" s="200" t="s">
        <v>568</v>
      </c>
      <c r="C5933" s="203">
        <v>0</v>
      </c>
      <c r="D5933" s="204" t="s">
        <v>2916</v>
      </c>
    </row>
    <row r="5934" spans="1:4" ht="15" x14ac:dyDescent="0.2">
      <c r="A5934" s="236">
        <v>9791036324741</v>
      </c>
      <c r="B5934" s="200" t="s">
        <v>568</v>
      </c>
      <c r="C5934" s="203">
        <v>0</v>
      </c>
      <c r="D5934" s="204" t="s">
        <v>2916</v>
      </c>
    </row>
    <row r="5935" spans="1:4" ht="15" x14ac:dyDescent="0.2">
      <c r="A5935" s="236">
        <v>9791036309304</v>
      </c>
      <c r="B5935" s="200" t="s">
        <v>568</v>
      </c>
      <c r="C5935" s="203">
        <v>0</v>
      </c>
      <c r="D5935" s="204" t="s">
        <v>2916</v>
      </c>
    </row>
    <row r="5936" spans="1:4" ht="15" x14ac:dyDescent="0.2">
      <c r="A5936" s="236">
        <v>9791036324765</v>
      </c>
      <c r="B5936" s="200" t="s">
        <v>568</v>
      </c>
      <c r="C5936" s="203">
        <v>0</v>
      </c>
      <c r="D5936" s="204" t="s">
        <v>2916</v>
      </c>
    </row>
    <row r="5937" spans="1:4" ht="15" x14ac:dyDescent="0.2">
      <c r="A5937" s="236">
        <v>9791036309311</v>
      </c>
      <c r="B5937" s="200" t="s">
        <v>568</v>
      </c>
      <c r="C5937" s="203">
        <v>0</v>
      </c>
      <c r="D5937" s="204" t="s">
        <v>2916</v>
      </c>
    </row>
    <row r="5938" spans="1:4" ht="15" x14ac:dyDescent="0.2">
      <c r="A5938" s="236">
        <v>9791036309366</v>
      </c>
      <c r="B5938" s="200" t="s">
        <v>568</v>
      </c>
      <c r="C5938" s="203">
        <v>0</v>
      </c>
      <c r="D5938" s="204" t="s">
        <v>2916</v>
      </c>
    </row>
    <row r="5939" spans="1:4" ht="15" x14ac:dyDescent="0.2">
      <c r="A5939" s="236">
        <v>9782747083225</v>
      </c>
      <c r="B5939" s="200" t="s">
        <v>568</v>
      </c>
      <c r="C5939" s="203">
        <v>0</v>
      </c>
      <c r="D5939" s="204" t="s">
        <v>2916</v>
      </c>
    </row>
    <row r="5940" spans="1:4" ht="15" x14ac:dyDescent="0.2">
      <c r="A5940" s="236">
        <v>9791036309359</v>
      </c>
      <c r="B5940" s="200" t="s">
        <v>568</v>
      </c>
      <c r="C5940" s="203">
        <v>0</v>
      </c>
      <c r="D5940" s="204" t="s">
        <v>2916</v>
      </c>
    </row>
    <row r="5941" spans="1:4" ht="15" x14ac:dyDescent="0.2">
      <c r="A5941" s="236">
        <v>9791036324758</v>
      </c>
      <c r="B5941" s="200" t="s">
        <v>568</v>
      </c>
      <c r="C5941" s="203">
        <v>0</v>
      </c>
      <c r="D5941" s="204" t="s">
        <v>2916</v>
      </c>
    </row>
    <row r="5942" spans="1:4" ht="15" x14ac:dyDescent="0.2">
      <c r="A5942" s="236">
        <v>9791036348853</v>
      </c>
      <c r="B5942" s="200" t="s">
        <v>568</v>
      </c>
      <c r="C5942" s="203">
        <v>0</v>
      </c>
      <c r="D5942" s="204" t="s">
        <v>2916</v>
      </c>
    </row>
    <row r="5943" spans="1:4" ht="15" x14ac:dyDescent="0.2">
      <c r="A5943" s="236">
        <v>9791036349089</v>
      </c>
      <c r="B5943" s="200" t="s">
        <v>568</v>
      </c>
      <c r="C5943" s="203">
        <v>0</v>
      </c>
      <c r="D5943" s="204" t="s">
        <v>2916</v>
      </c>
    </row>
    <row r="5944" spans="1:4" ht="15" x14ac:dyDescent="0.2">
      <c r="A5944" s="236">
        <v>9791027609468</v>
      </c>
      <c r="B5944" s="200" t="s">
        <v>568</v>
      </c>
      <c r="C5944" s="203">
        <v>3</v>
      </c>
      <c r="D5944" s="204" t="s">
        <v>572</v>
      </c>
    </row>
    <row r="5945" spans="1:4" ht="15" x14ac:dyDescent="0.2">
      <c r="A5945" s="236">
        <v>9791027609482</v>
      </c>
      <c r="B5945" s="200" t="s">
        <v>568</v>
      </c>
      <c r="C5945" s="203">
        <v>0</v>
      </c>
      <c r="D5945" s="204" t="s">
        <v>2916</v>
      </c>
    </row>
    <row r="5946" spans="1:4" ht="15" x14ac:dyDescent="0.2">
      <c r="A5946" s="236">
        <v>9791036369773</v>
      </c>
      <c r="B5946" s="200" t="s">
        <v>568</v>
      </c>
      <c r="C5946" s="203">
        <v>0</v>
      </c>
      <c r="D5946" s="204" t="s">
        <v>2917</v>
      </c>
    </row>
    <row r="5947" spans="1:4" ht="15" x14ac:dyDescent="0.2">
      <c r="A5947" s="236">
        <v>9791036369780</v>
      </c>
      <c r="B5947" s="200" t="s">
        <v>568</v>
      </c>
      <c r="C5947" s="203">
        <v>0</v>
      </c>
      <c r="D5947" s="204" t="s">
        <v>2917</v>
      </c>
    </row>
    <row r="5948" spans="1:4" ht="15" x14ac:dyDescent="0.2">
      <c r="A5948" s="236">
        <v>9791036349065</v>
      </c>
      <c r="B5948" s="200" t="s">
        <v>568</v>
      </c>
      <c r="C5948" s="203">
        <v>0</v>
      </c>
      <c r="D5948" s="204" t="s">
        <v>2916</v>
      </c>
    </row>
    <row r="5949" spans="1:4" ht="15" x14ac:dyDescent="0.2">
      <c r="A5949" s="236">
        <v>9782227498198</v>
      </c>
      <c r="B5949" s="200" t="s">
        <v>568</v>
      </c>
      <c r="C5949" s="203">
        <v>0</v>
      </c>
      <c r="D5949" s="204" t="s">
        <v>2916</v>
      </c>
    </row>
    <row r="5950" spans="1:4" ht="15" x14ac:dyDescent="0.2">
      <c r="A5950" s="236">
        <v>9791036370083</v>
      </c>
      <c r="B5950" s="200" t="s">
        <v>568</v>
      </c>
      <c r="C5950" s="203">
        <v>0</v>
      </c>
      <c r="D5950" s="204" t="s">
        <v>2917</v>
      </c>
    </row>
    <row r="5951" spans="1:4" ht="15" x14ac:dyDescent="0.2">
      <c r="A5951" s="236">
        <v>9782747083874</v>
      </c>
      <c r="B5951" s="200" t="s">
        <v>568</v>
      </c>
      <c r="C5951" s="203">
        <v>0</v>
      </c>
      <c r="D5951" s="204" t="s">
        <v>2916</v>
      </c>
    </row>
    <row r="5952" spans="1:4" ht="15" x14ac:dyDescent="0.2">
      <c r="A5952" s="236">
        <v>9782747083898</v>
      </c>
      <c r="B5952" s="200" t="s">
        <v>568</v>
      </c>
      <c r="C5952" s="203">
        <v>0</v>
      </c>
      <c r="D5952" s="204" t="s">
        <v>2916</v>
      </c>
    </row>
    <row r="5953" spans="1:4" ht="15" x14ac:dyDescent="0.2">
      <c r="A5953" s="236">
        <v>9782747083669</v>
      </c>
      <c r="B5953" s="200" t="s">
        <v>568</v>
      </c>
      <c r="C5953" s="203">
        <v>0</v>
      </c>
      <c r="D5953" s="204" t="s">
        <v>2916</v>
      </c>
    </row>
    <row r="5954" spans="1:4" ht="15" x14ac:dyDescent="0.2">
      <c r="A5954" s="236">
        <v>9782747083676</v>
      </c>
      <c r="B5954" s="200" t="s">
        <v>568</v>
      </c>
      <c r="C5954" s="203">
        <v>0</v>
      </c>
      <c r="D5954" s="204" t="s">
        <v>2916</v>
      </c>
    </row>
    <row r="5955" spans="1:4" ht="15" x14ac:dyDescent="0.2">
      <c r="A5955" s="236">
        <v>9791036325366</v>
      </c>
      <c r="B5955" s="200" t="s">
        <v>568</v>
      </c>
      <c r="C5955" s="203">
        <v>0</v>
      </c>
      <c r="D5955" s="204" t="s">
        <v>2916</v>
      </c>
    </row>
    <row r="5956" spans="1:4" ht="15" x14ac:dyDescent="0.2">
      <c r="A5956" s="236">
        <v>9791036370090</v>
      </c>
      <c r="B5956" s="200" t="s">
        <v>568</v>
      </c>
      <c r="C5956" s="203">
        <v>31</v>
      </c>
      <c r="D5956" s="204" t="s">
        <v>569</v>
      </c>
    </row>
    <row r="5957" spans="1:4" ht="15" x14ac:dyDescent="0.2">
      <c r="A5957" s="236">
        <v>9782747083690</v>
      </c>
      <c r="B5957" s="200" t="s">
        <v>568</v>
      </c>
      <c r="C5957" s="203">
        <v>0</v>
      </c>
      <c r="D5957" s="204" t="s">
        <v>2916</v>
      </c>
    </row>
    <row r="5958" spans="1:4" ht="15" x14ac:dyDescent="0.2">
      <c r="A5958" s="236">
        <v>9791036370465</v>
      </c>
      <c r="B5958" s="200" t="s">
        <v>568</v>
      </c>
      <c r="C5958" s="203">
        <v>0</v>
      </c>
      <c r="D5958" s="204" t="s">
        <v>2917</v>
      </c>
    </row>
    <row r="5959" spans="1:4" ht="15" x14ac:dyDescent="0.2">
      <c r="A5959" s="236">
        <v>9791036370519</v>
      </c>
      <c r="B5959" s="200" t="s">
        <v>568</v>
      </c>
      <c r="C5959" s="203">
        <v>0</v>
      </c>
      <c r="D5959" s="204" t="s">
        <v>2917</v>
      </c>
    </row>
    <row r="5960" spans="1:4" ht="15" x14ac:dyDescent="0.2">
      <c r="A5960" s="236">
        <v>9791036370458</v>
      </c>
      <c r="B5960" s="200" t="s">
        <v>568</v>
      </c>
      <c r="C5960" s="203">
        <v>0</v>
      </c>
      <c r="D5960" s="204" t="s">
        <v>2917</v>
      </c>
    </row>
    <row r="5961" spans="1:4" ht="15" x14ac:dyDescent="0.2">
      <c r="A5961" s="236">
        <v>9791036370502</v>
      </c>
      <c r="B5961" s="200" t="s">
        <v>568</v>
      </c>
      <c r="C5961" s="203">
        <v>0</v>
      </c>
      <c r="D5961" s="204" t="s">
        <v>2917</v>
      </c>
    </row>
    <row r="5962" spans="1:4" ht="15" x14ac:dyDescent="0.2">
      <c r="A5962" s="236">
        <v>9791036370441</v>
      </c>
      <c r="B5962" s="200" t="s">
        <v>568</v>
      </c>
      <c r="C5962" s="203">
        <v>0</v>
      </c>
      <c r="D5962" s="204" t="s">
        <v>2917</v>
      </c>
    </row>
    <row r="5963" spans="1:4" ht="15" x14ac:dyDescent="0.2">
      <c r="A5963" s="236">
        <v>9782747084031</v>
      </c>
      <c r="B5963" s="200" t="s">
        <v>568</v>
      </c>
      <c r="C5963" s="203">
        <v>0</v>
      </c>
      <c r="D5963" s="204" t="s">
        <v>2916</v>
      </c>
    </row>
    <row r="5964" spans="1:4" ht="15" x14ac:dyDescent="0.2">
      <c r="A5964" s="236">
        <v>9791036370571</v>
      </c>
      <c r="B5964" s="200" t="s">
        <v>568</v>
      </c>
      <c r="C5964" s="203">
        <v>0</v>
      </c>
      <c r="D5964" s="204" t="s">
        <v>2917</v>
      </c>
    </row>
    <row r="5965" spans="1:4" ht="15" x14ac:dyDescent="0.2">
      <c r="A5965" s="236">
        <v>9791027603503</v>
      </c>
      <c r="B5965" s="200" t="s">
        <v>568</v>
      </c>
      <c r="C5965" s="203">
        <v>0</v>
      </c>
      <c r="D5965" s="204" t="s">
        <v>2916</v>
      </c>
    </row>
    <row r="5966" spans="1:4" ht="15" x14ac:dyDescent="0.2">
      <c r="A5966" s="236">
        <v>9791036325823</v>
      </c>
      <c r="B5966" s="200" t="s">
        <v>568</v>
      </c>
      <c r="C5966" s="203">
        <v>0</v>
      </c>
      <c r="D5966" s="204" t="s">
        <v>2916</v>
      </c>
    </row>
    <row r="5967" spans="1:4" ht="15" x14ac:dyDescent="0.2">
      <c r="A5967" s="236">
        <v>9791036325830</v>
      </c>
      <c r="B5967" s="200" t="s">
        <v>568</v>
      </c>
      <c r="C5967" s="203">
        <v>0</v>
      </c>
      <c r="D5967" s="204" t="s">
        <v>2916</v>
      </c>
    </row>
    <row r="5968" spans="1:4" ht="15" x14ac:dyDescent="0.2">
      <c r="A5968" s="236">
        <v>9791036325847</v>
      </c>
      <c r="B5968" s="200" t="s">
        <v>568</v>
      </c>
      <c r="C5968" s="203">
        <v>0</v>
      </c>
      <c r="D5968" s="204" t="s">
        <v>2916</v>
      </c>
    </row>
    <row r="5969" spans="1:4" ht="15" x14ac:dyDescent="0.2">
      <c r="A5969" s="236">
        <v>9791036350030</v>
      </c>
      <c r="B5969" s="200" t="s">
        <v>568</v>
      </c>
      <c r="C5969" s="203">
        <v>0</v>
      </c>
      <c r="D5969" s="204" t="s">
        <v>2916</v>
      </c>
    </row>
    <row r="5970" spans="1:4" ht="15" x14ac:dyDescent="0.2">
      <c r="A5970" s="236">
        <v>9791036350047</v>
      </c>
      <c r="B5970" s="200" t="s">
        <v>568</v>
      </c>
      <c r="C5970" s="203">
        <v>0</v>
      </c>
      <c r="D5970" s="204" t="s">
        <v>2916</v>
      </c>
    </row>
    <row r="5971" spans="1:4" ht="15" x14ac:dyDescent="0.2">
      <c r="A5971" s="236">
        <v>9791036370588</v>
      </c>
      <c r="B5971" s="200" t="s">
        <v>568</v>
      </c>
      <c r="C5971" s="203">
        <v>0</v>
      </c>
      <c r="D5971" s="204" t="s">
        <v>2917</v>
      </c>
    </row>
    <row r="5972" spans="1:4" ht="15" x14ac:dyDescent="0.2">
      <c r="A5972" s="236">
        <v>9791036370601</v>
      </c>
      <c r="B5972" s="200" t="s">
        <v>568</v>
      </c>
      <c r="C5972" s="203">
        <v>0</v>
      </c>
      <c r="D5972" s="204" t="s">
        <v>2917</v>
      </c>
    </row>
    <row r="5973" spans="1:4" ht="15" x14ac:dyDescent="0.2">
      <c r="A5973" s="236">
        <v>9791036370410</v>
      </c>
      <c r="B5973" s="200" t="s">
        <v>568</v>
      </c>
      <c r="C5973" s="203">
        <v>0</v>
      </c>
      <c r="D5973" s="204" t="s">
        <v>2917</v>
      </c>
    </row>
    <row r="5974" spans="1:4" ht="15" x14ac:dyDescent="0.2">
      <c r="A5974" s="236">
        <v>9791036325892</v>
      </c>
      <c r="B5974" s="200" t="s">
        <v>568</v>
      </c>
      <c r="C5974" s="203">
        <v>0</v>
      </c>
      <c r="D5974" s="204" t="s">
        <v>2916</v>
      </c>
    </row>
    <row r="5975" spans="1:4" ht="15" x14ac:dyDescent="0.2">
      <c r="A5975" s="236">
        <v>9791036325915</v>
      </c>
      <c r="B5975" s="200" t="s">
        <v>568</v>
      </c>
      <c r="C5975" s="203">
        <v>0</v>
      </c>
      <c r="D5975" s="204" t="s">
        <v>2916</v>
      </c>
    </row>
    <row r="5976" spans="1:4" ht="15" x14ac:dyDescent="0.2">
      <c r="A5976" s="236">
        <v>9791036325960</v>
      </c>
      <c r="B5976" s="200" t="s">
        <v>568</v>
      </c>
      <c r="C5976" s="203">
        <v>0</v>
      </c>
      <c r="D5976" s="204" t="s">
        <v>2916</v>
      </c>
    </row>
    <row r="5977" spans="1:4" ht="15" x14ac:dyDescent="0.2">
      <c r="A5977" s="236">
        <v>9791036325977</v>
      </c>
      <c r="B5977" s="200" t="s">
        <v>568</v>
      </c>
      <c r="C5977" s="203">
        <v>0</v>
      </c>
      <c r="D5977" s="204" t="s">
        <v>2916</v>
      </c>
    </row>
    <row r="5978" spans="1:4" ht="15" x14ac:dyDescent="0.2">
      <c r="A5978" s="236">
        <v>9791036325984</v>
      </c>
      <c r="B5978" s="200" t="s">
        <v>568</v>
      </c>
      <c r="C5978" s="203">
        <v>0</v>
      </c>
      <c r="D5978" s="204" t="s">
        <v>2916</v>
      </c>
    </row>
    <row r="5979" spans="1:4" ht="15" x14ac:dyDescent="0.2">
      <c r="A5979" s="236">
        <v>9791036325991</v>
      </c>
      <c r="B5979" s="200" t="s">
        <v>568</v>
      </c>
      <c r="C5979" s="203">
        <v>0</v>
      </c>
      <c r="D5979" s="204" t="s">
        <v>2916</v>
      </c>
    </row>
    <row r="5980" spans="1:4" ht="15" x14ac:dyDescent="0.2">
      <c r="A5980" s="236">
        <v>9791036326004</v>
      </c>
      <c r="B5980" s="200" t="s">
        <v>568</v>
      </c>
      <c r="C5980" s="203">
        <v>0</v>
      </c>
      <c r="D5980" s="204" t="s">
        <v>2916</v>
      </c>
    </row>
    <row r="5981" spans="1:4" ht="15" x14ac:dyDescent="0.2">
      <c r="A5981" s="236">
        <v>9791036326011</v>
      </c>
      <c r="B5981" s="200" t="s">
        <v>568</v>
      </c>
      <c r="C5981" s="203">
        <v>0</v>
      </c>
      <c r="D5981" s="204" t="s">
        <v>2916</v>
      </c>
    </row>
    <row r="5982" spans="1:4" ht="15" x14ac:dyDescent="0.2">
      <c r="A5982" s="236">
        <v>9791036370717</v>
      </c>
      <c r="B5982" s="200" t="s">
        <v>568</v>
      </c>
      <c r="C5982" s="203">
        <v>0</v>
      </c>
      <c r="D5982" s="204" t="s">
        <v>2917</v>
      </c>
    </row>
    <row r="5983" spans="1:4" ht="15" x14ac:dyDescent="0.2">
      <c r="A5983" s="236">
        <v>9782227495975</v>
      </c>
      <c r="B5983" s="200" t="s">
        <v>568</v>
      </c>
      <c r="C5983" s="203">
        <v>0</v>
      </c>
      <c r="D5983" s="204" t="s">
        <v>2916</v>
      </c>
    </row>
    <row r="5984" spans="1:4" ht="15" x14ac:dyDescent="0.2">
      <c r="A5984" s="236">
        <v>9791036370687</v>
      </c>
      <c r="B5984" s="200" t="s">
        <v>568</v>
      </c>
      <c r="C5984" s="203">
        <v>0</v>
      </c>
      <c r="D5984" s="204" t="s">
        <v>2917</v>
      </c>
    </row>
    <row r="5985" spans="1:4" ht="15" x14ac:dyDescent="0.2">
      <c r="A5985" s="236">
        <v>9791036370724</v>
      </c>
      <c r="B5985" s="200" t="s">
        <v>568</v>
      </c>
      <c r="C5985" s="203">
        <v>0</v>
      </c>
      <c r="D5985" s="204" t="s">
        <v>2917</v>
      </c>
    </row>
    <row r="5986" spans="1:4" ht="15" x14ac:dyDescent="0.2">
      <c r="A5986" s="236">
        <v>9791036370786</v>
      </c>
      <c r="B5986" s="200" t="s">
        <v>568</v>
      </c>
      <c r="C5986" s="203">
        <v>0</v>
      </c>
      <c r="D5986" s="204" t="s">
        <v>2917</v>
      </c>
    </row>
    <row r="5987" spans="1:4" ht="15" x14ac:dyDescent="0.2">
      <c r="A5987" s="236">
        <v>9791036326035</v>
      </c>
      <c r="B5987" s="200" t="s">
        <v>568</v>
      </c>
      <c r="C5987" s="203">
        <v>0</v>
      </c>
      <c r="D5987" s="204" t="s">
        <v>2916</v>
      </c>
    </row>
    <row r="5988" spans="1:4" ht="15" x14ac:dyDescent="0.2">
      <c r="A5988" s="236">
        <v>9791036370793</v>
      </c>
      <c r="B5988" s="200" t="s">
        <v>568</v>
      </c>
      <c r="C5988" s="203">
        <v>0</v>
      </c>
      <c r="D5988" s="204" t="s">
        <v>2917</v>
      </c>
    </row>
    <row r="5989" spans="1:4" ht="15" x14ac:dyDescent="0.2">
      <c r="A5989" s="236">
        <v>9791036326042</v>
      </c>
      <c r="B5989" s="200" t="s">
        <v>568</v>
      </c>
      <c r="C5989" s="203">
        <v>0</v>
      </c>
      <c r="D5989" s="204" t="s">
        <v>2916</v>
      </c>
    </row>
    <row r="5990" spans="1:4" ht="15" x14ac:dyDescent="0.2">
      <c r="A5990" s="236">
        <v>9791036370694</v>
      </c>
      <c r="B5990" s="200" t="s">
        <v>568</v>
      </c>
      <c r="C5990" s="203">
        <v>0</v>
      </c>
      <c r="D5990" s="204" t="s">
        <v>2917</v>
      </c>
    </row>
    <row r="5991" spans="1:4" ht="15" x14ac:dyDescent="0.2">
      <c r="A5991" s="236">
        <v>9791036370700</v>
      </c>
      <c r="B5991" s="200" t="s">
        <v>568</v>
      </c>
      <c r="C5991" s="203">
        <v>0</v>
      </c>
      <c r="D5991" s="204" t="s">
        <v>2917</v>
      </c>
    </row>
    <row r="5992" spans="1:4" ht="15" x14ac:dyDescent="0.2">
      <c r="A5992" s="236">
        <v>9791036370748</v>
      </c>
      <c r="B5992" s="200" t="s">
        <v>568</v>
      </c>
      <c r="C5992" s="203">
        <v>0</v>
      </c>
      <c r="D5992" s="204" t="s">
        <v>2917</v>
      </c>
    </row>
    <row r="5993" spans="1:4" ht="15" x14ac:dyDescent="0.2">
      <c r="A5993" s="236">
        <v>9791036326059</v>
      </c>
      <c r="B5993" s="200" t="s">
        <v>568</v>
      </c>
      <c r="C5993" s="203">
        <v>0</v>
      </c>
      <c r="D5993" s="204" t="s">
        <v>2916</v>
      </c>
    </row>
    <row r="5994" spans="1:4" ht="15" x14ac:dyDescent="0.2">
      <c r="A5994" s="236">
        <v>9791036370755</v>
      </c>
      <c r="B5994" s="200" t="s">
        <v>568</v>
      </c>
      <c r="C5994" s="203">
        <v>0</v>
      </c>
      <c r="D5994" s="204" t="s">
        <v>2917</v>
      </c>
    </row>
    <row r="5995" spans="1:4" ht="15" x14ac:dyDescent="0.2">
      <c r="A5995" s="236">
        <v>9791036370762</v>
      </c>
      <c r="B5995" s="200" t="s">
        <v>568</v>
      </c>
      <c r="C5995" s="203">
        <v>0</v>
      </c>
      <c r="D5995" s="204" t="s">
        <v>2917</v>
      </c>
    </row>
    <row r="5996" spans="1:4" ht="15" x14ac:dyDescent="0.2">
      <c r="A5996" s="236">
        <v>9791036370779</v>
      </c>
      <c r="B5996" s="200" t="s">
        <v>568</v>
      </c>
      <c r="C5996" s="203">
        <v>0</v>
      </c>
      <c r="D5996" s="204" t="s">
        <v>2917</v>
      </c>
    </row>
    <row r="5997" spans="1:4" ht="15" x14ac:dyDescent="0.2">
      <c r="A5997" s="236">
        <v>9782227496002</v>
      </c>
      <c r="B5997" s="200" t="s">
        <v>568</v>
      </c>
      <c r="C5997" s="203">
        <v>0</v>
      </c>
      <c r="D5997" s="204" t="s">
        <v>2916</v>
      </c>
    </row>
    <row r="5998" spans="1:4" ht="15" x14ac:dyDescent="0.2">
      <c r="A5998" s="236">
        <v>9782227495982</v>
      </c>
      <c r="B5998" s="200" t="s">
        <v>568</v>
      </c>
      <c r="C5998" s="203">
        <v>0</v>
      </c>
      <c r="D5998" s="204" t="s">
        <v>2916</v>
      </c>
    </row>
    <row r="5999" spans="1:4" ht="15" x14ac:dyDescent="0.2">
      <c r="A5999" s="236">
        <v>9782227495999</v>
      </c>
      <c r="B5999" s="200" t="s">
        <v>568</v>
      </c>
      <c r="C5999" s="203">
        <v>0</v>
      </c>
      <c r="D5999" s="204" t="s">
        <v>2916</v>
      </c>
    </row>
    <row r="6000" spans="1:4" ht="15" x14ac:dyDescent="0.2">
      <c r="A6000" s="236">
        <v>9782747084314</v>
      </c>
      <c r="B6000" s="200" t="s">
        <v>568</v>
      </c>
      <c r="C6000" s="203">
        <v>0</v>
      </c>
      <c r="D6000" s="204" t="s">
        <v>2916</v>
      </c>
    </row>
    <row r="6001" spans="1:4" ht="15" x14ac:dyDescent="0.2">
      <c r="A6001" s="236">
        <v>9791036326677</v>
      </c>
      <c r="B6001" s="200" t="s">
        <v>568</v>
      </c>
      <c r="C6001" s="203">
        <v>0</v>
      </c>
      <c r="D6001" s="204" t="s">
        <v>2916</v>
      </c>
    </row>
    <row r="6002" spans="1:4" ht="15" x14ac:dyDescent="0.2">
      <c r="A6002" s="236">
        <v>9791036326684</v>
      </c>
      <c r="B6002" s="200" t="s">
        <v>568</v>
      </c>
      <c r="C6002" s="203">
        <v>0</v>
      </c>
      <c r="D6002" s="204" t="s">
        <v>2916</v>
      </c>
    </row>
    <row r="6003" spans="1:4" ht="15" x14ac:dyDescent="0.2">
      <c r="A6003" s="236">
        <v>9791036350849</v>
      </c>
      <c r="B6003" s="200" t="s">
        <v>568</v>
      </c>
      <c r="C6003" s="203">
        <v>0</v>
      </c>
      <c r="D6003" s="204" t="s">
        <v>2916</v>
      </c>
    </row>
    <row r="6004" spans="1:4" ht="15" x14ac:dyDescent="0.2">
      <c r="A6004" s="236">
        <v>9791036350870</v>
      </c>
      <c r="B6004" s="200" t="s">
        <v>568</v>
      </c>
      <c r="C6004" s="203">
        <v>0</v>
      </c>
      <c r="D6004" s="204" t="s">
        <v>2916</v>
      </c>
    </row>
    <row r="6005" spans="1:4" ht="15" x14ac:dyDescent="0.2">
      <c r="A6005" s="236">
        <v>9791036326875</v>
      </c>
      <c r="B6005" s="200" t="s">
        <v>568</v>
      </c>
      <c r="C6005" s="203">
        <v>0</v>
      </c>
      <c r="D6005" s="204" t="s">
        <v>2916</v>
      </c>
    </row>
    <row r="6006" spans="1:4" ht="15" x14ac:dyDescent="0.2">
      <c r="A6006" s="236">
        <v>9791036309700</v>
      </c>
      <c r="B6006" s="200" t="s">
        <v>568</v>
      </c>
      <c r="C6006" s="203">
        <v>0</v>
      </c>
      <c r="D6006" s="204" t="s">
        <v>2916</v>
      </c>
    </row>
    <row r="6007" spans="1:4" ht="15" x14ac:dyDescent="0.2">
      <c r="A6007" s="236">
        <v>9791036350979</v>
      </c>
      <c r="B6007" s="200" t="s">
        <v>568</v>
      </c>
      <c r="C6007" s="203">
        <v>0</v>
      </c>
      <c r="D6007" s="204" t="s">
        <v>2915</v>
      </c>
    </row>
    <row r="6008" spans="1:4" ht="15" x14ac:dyDescent="0.2">
      <c r="A6008" s="236">
        <v>9791036350993</v>
      </c>
      <c r="B6008" s="200" t="s">
        <v>568</v>
      </c>
      <c r="C6008" s="203">
        <v>0</v>
      </c>
      <c r="D6008" s="204" t="s">
        <v>2916</v>
      </c>
    </row>
    <row r="6009" spans="1:4" ht="15" x14ac:dyDescent="0.2">
      <c r="A6009" s="236">
        <v>9791036351006</v>
      </c>
      <c r="B6009" s="200" t="s">
        <v>568</v>
      </c>
      <c r="C6009" s="203">
        <v>0</v>
      </c>
      <c r="D6009" s="204" t="s">
        <v>2916</v>
      </c>
    </row>
    <row r="6010" spans="1:4" ht="15" x14ac:dyDescent="0.2">
      <c r="A6010" s="236">
        <v>9791036351013</v>
      </c>
      <c r="B6010" s="200" t="s">
        <v>568</v>
      </c>
      <c r="C6010" s="203">
        <v>0</v>
      </c>
      <c r="D6010" s="204" t="s">
        <v>2915</v>
      </c>
    </row>
    <row r="6011" spans="1:4" ht="15" x14ac:dyDescent="0.2">
      <c r="A6011" s="236">
        <v>9791036351037</v>
      </c>
      <c r="B6011" s="200" t="s">
        <v>568</v>
      </c>
      <c r="C6011" s="203">
        <v>0</v>
      </c>
      <c r="D6011" s="204" t="s">
        <v>2916</v>
      </c>
    </row>
    <row r="6012" spans="1:4" ht="15" x14ac:dyDescent="0.2">
      <c r="A6012" s="236">
        <v>9791036350986</v>
      </c>
      <c r="B6012" s="200" t="s">
        <v>568</v>
      </c>
      <c r="C6012" s="203">
        <v>0</v>
      </c>
      <c r="D6012" s="204" t="s">
        <v>2916</v>
      </c>
    </row>
    <row r="6013" spans="1:4" ht="15" x14ac:dyDescent="0.2">
      <c r="A6013" s="236">
        <v>9791036351020</v>
      </c>
      <c r="B6013" s="200" t="s">
        <v>568</v>
      </c>
      <c r="C6013" s="203">
        <v>0</v>
      </c>
      <c r="D6013" s="204" t="s">
        <v>2916</v>
      </c>
    </row>
    <row r="6014" spans="1:4" ht="15" x14ac:dyDescent="0.2">
      <c r="A6014" s="236">
        <v>9791036350559</v>
      </c>
      <c r="B6014" s="200" t="s">
        <v>568</v>
      </c>
      <c r="C6014" s="203">
        <v>9</v>
      </c>
      <c r="D6014" s="204" t="s">
        <v>572</v>
      </c>
    </row>
    <row r="6015" spans="1:4" ht="15" x14ac:dyDescent="0.2">
      <c r="A6015" s="236">
        <v>9791036350566</v>
      </c>
      <c r="B6015" s="200" t="s">
        <v>568</v>
      </c>
      <c r="C6015" s="203">
        <v>0</v>
      </c>
      <c r="D6015" s="204" t="s">
        <v>2915</v>
      </c>
    </row>
    <row r="6016" spans="1:4" ht="15" x14ac:dyDescent="0.2">
      <c r="A6016" s="236">
        <v>9791036310089</v>
      </c>
      <c r="B6016" s="200" t="s">
        <v>568</v>
      </c>
      <c r="C6016" s="203">
        <v>0</v>
      </c>
      <c r="D6016" s="204" t="s">
        <v>2916</v>
      </c>
    </row>
    <row r="6017" spans="1:4" ht="15" x14ac:dyDescent="0.2">
      <c r="A6017" s="236">
        <v>9791036351136</v>
      </c>
      <c r="B6017" s="200" t="s">
        <v>568</v>
      </c>
      <c r="C6017" s="203">
        <v>0</v>
      </c>
      <c r="D6017" s="204" t="s">
        <v>2915</v>
      </c>
    </row>
    <row r="6018" spans="1:4" ht="15" x14ac:dyDescent="0.2">
      <c r="A6018" s="236">
        <v>9791036310096</v>
      </c>
      <c r="B6018" s="200" t="s">
        <v>568</v>
      </c>
      <c r="C6018" s="203">
        <v>0</v>
      </c>
      <c r="D6018" s="204" t="s">
        <v>2916</v>
      </c>
    </row>
    <row r="6019" spans="1:4" ht="15" x14ac:dyDescent="0.2">
      <c r="A6019" s="236">
        <v>9791036351143</v>
      </c>
      <c r="B6019" s="200" t="s">
        <v>568</v>
      </c>
      <c r="C6019" s="203">
        <v>3</v>
      </c>
      <c r="D6019" s="204" t="s">
        <v>572</v>
      </c>
    </row>
    <row r="6020" spans="1:4" ht="15" x14ac:dyDescent="0.2">
      <c r="A6020" s="236">
        <v>9791036310102</v>
      </c>
      <c r="B6020" s="200" t="s">
        <v>568</v>
      </c>
      <c r="C6020" s="203">
        <v>0</v>
      </c>
      <c r="D6020" s="204" t="s">
        <v>2916</v>
      </c>
    </row>
    <row r="6021" spans="1:4" ht="15" x14ac:dyDescent="0.2">
      <c r="A6021" s="236">
        <v>9782747062695</v>
      </c>
      <c r="B6021" s="200" t="s">
        <v>568</v>
      </c>
      <c r="C6021" s="203">
        <v>0</v>
      </c>
      <c r="D6021" s="204" t="s">
        <v>2916</v>
      </c>
    </row>
    <row r="6022" spans="1:4" ht="15" x14ac:dyDescent="0.2">
      <c r="A6022" s="236">
        <v>9791036370830</v>
      </c>
      <c r="B6022" s="200" t="s">
        <v>568</v>
      </c>
      <c r="C6022" s="203">
        <v>0</v>
      </c>
      <c r="D6022" s="204" t="s">
        <v>2917</v>
      </c>
    </row>
    <row r="6023" spans="1:4" ht="15" x14ac:dyDescent="0.2">
      <c r="A6023" s="236">
        <v>9791027612840</v>
      </c>
      <c r="B6023" s="200" t="s">
        <v>568</v>
      </c>
      <c r="C6023" s="203">
        <v>0</v>
      </c>
      <c r="D6023" s="204" t="s">
        <v>2917</v>
      </c>
    </row>
    <row r="6024" spans="1:4" ht="15" x14ac:dyDescent="0.2">
      <c r="A6024" s="236">
        <v>9791027612857</v>
      </c>
      <c r="B6024" s="200" t="s">
        <v>568</v>
      </c>
      <c r="C6024" s="203">
        <v>0</v>
      </c>
      <c r="D6024" s="204" t="s">
        <v>2917</v>
      </c>
    </row>
    <row r="6025" spans="1:4" ht="15" x14ac:dyDescent="0.2">
      <c r="A6025" s="236">
        <v>9791036310232</v>
      </c>
      <c r="B6025" s="200" t="s">
        <v>568</v>
      </c>
      <c r="C6025" s="203">
        <v>0</v>
      </c>
      <c r="D6025" s="204" t="s">
        <v>2916</v>
      </c>
    </row>
    <row r="6026" spans="1:4" ht="15" x14ac:dyDescent="0.2">
      <c r="A6026" s="236">
        <v>9791036310249</v>
      </c>
      <c r="B6026" s="200" t="s">
        <v>568</v>
      </c>
      <c r="C6026" s="203">
        <v>0</v>
      </c>
      <c r="D6026" s="204" t="s">
        <v>2916</v>
      </c>
    </row>
    <row r="6027" spans="1:4" ht="15" x14ac:dyDescent="0.2">
      <c r="A6027" s="236">
        <v>9791036310270</v>
      </c>
      <c r="B6027" s="200" t="s">
        <v>568</v>
      </c>
      <c r="C6027" s="203">
        <v>0</v>
      </c>
      <c r="D6027" s="204" t="s">
        <v>2916</v>
      </c>
    </row>
    <row r="6028" spans="1:4" ht="15" x14ac:dyDescent="0.2">
      <c r="A6028" s="236">
        <v>9791036310256</v>
      </c>
      <c r="B6028" s="200" t="s">
        <v>568</v>
      </c>
      <c r="C6028" s="203">
        <v>0</v>
      </c>
      <c r="D6028" s="204" t="s">
        <v>2916</v>
      </c>
    </row>
    <row r="6029" spans="1:4" ht="15" x14ac:dyDescent="0.2">
      <c r="A6029" s="236">
        <v>9791036351549</v>
      </c>
      <c r="B6029" s="200" t="s">
        <v>568</v>
      </c>
      <c r="C6029" s="203">
        <v>0</v>
      </c>
      <c r="D6029" s="204" t="s">
        <v>2915</v>
      </c>
    </row>
    <row r="6030" spans="1:4" ht="15" x14ac:dyDescent="0.2">
      <c r="A6030" s="236">
        <v>9791036351556</v>
      </c>
      <c r="B6030" s="200" t="s">
        <v>568</v>
      </c>
      <c r="C6030" s="203">
        <v>0</v>
      </c>
      <c r="D6030" s="204" t="s">
        <v>2916</v>
      </c>
    </row>
    <row r="6031" spans="1:4" ht="15" x14ac:dyDescent="0.2">
      <c r="A6031" s="236">
        <v>9791036351563</v>
      </c>
      <c r="B6031" s="200" t="s">
        <v>568</v>
      </c>
      <c r="C6031" s="203">
        <v>0</v>
      </c>
      <c r="D6031" s="204" t="s">
        <v>2916</v>
      </c>
    </row>
    <row r="6032" spans="1:4" ht="15" x14ac:dyDescent="0.2">
      <c r="A6032" s="236">
        <v>9791036351570</v>
      </c>
      <c r="B6032" s="200" t="s">
        <v>568</v>
      </c>
      <c r="C6032" s="203">
        <v>0</v>
      </c>
      <c r="D6032" s="204" t="s">
        <v>2915</v>
      </c>
    </row>
    <row r="6033" spans="1:4" ht="15" x14ac:dyDescent="0.2">
      <c r="A6033" s="236">
        <v>9791036371028</v>
      </c>
      <c r="B6033" s="200" t="s">
        <v>568</v>
      </c>
      <c r="C6033" s="203">
        <v>0</v>
      </c>
      <c r="D6033" s="204" t="s">
        <v>2917</v>
      </c>
    </row>
    <row r="6034" spans="1:4" ht="15" x14ac:dyDescent="0.2">
      <c r="A6034" s="236">
        <v>9791036371035</v>
      </c>
      <c r="B6034" s="200" t="s">
        <v>568</v>
      </c>
      <c r="C6034" s="203">
        <v>0</v>
      </c>
      <c r="D6034" s="204" t="s">
        <v>2917</v>
      </c>
    </row>
    <row r="6035" spans="1:4" ht="15" x14ac:dyDescent="0.2">
      <c r="A6035" s="236">
        <v>9791036371097</v>
      </c>
      <c r="B6035" s="200" t="s">
        <v>568</v>
      </c>
      <c r="C6035" s="203">
        <v>0</v>
      </c>
      <c r="D6035" s="204" t="s">
        <v>2917</v>
      </c>
    </row>
    <row r="6036" spans="1:4" ht="15" x14ac:dyDescent="0.2">
      <c r="A6036" s="236">
        <v>9791036371103</v>
      </c>
      <c r="B6036" s="200" t="s">
        <v>568</v>
      </c>
      <c r="C6036" s="203">
        <v>0</v>
      </c>
      <c r="D6036" s="204" t="s">
        <v>2917</v>
      </c>
    </row>
    <row r="6037" spans="1:4" ht="15" x14ac:dyDescent="0.2">
      <c r="A6037" s="236">
        <v>9791036371110</v>
      </c>
      <c r="B6037" s="200" t="s">
        <v>568</v>
      </c>
      <c r="C6037" s="203">
        <v>0</v>
      </c>
      <c r="D6037" s="204" t="s">
        <v>2917</v>
      </c>
    </row>
    <row r="6038" spans="1:4" ht="15" x14ac:dyDescent="0.2">
      <c r="A6038" s="236">
        <v>9791036371134</v>
      </c>
      <c r="B6038" s="200" t="s">
        <v>568</v>
      </c>
      <c r="C6038" s="203">
        <v>0</v>
      </c>
      <c r="D6038" s="204" t="s">
        <v>2917</v>
      </c>
    </row>
    <row r="6039" spans="1:4" ht="15" x14ac:dyDescent="0.2">
      <c r="A6039" s="236">
        <v>9791036371141</v>
      </c>
      <c r="B6039" s="200" t="s">
        <v>568</v>
      </c>
      <c r="C6039" s="203">
        <v>0</v>
      </c>
      <c r="D6039" s="204" t="s">
        <v>2917</v>
      </c>
    </row>
    <row r="6040" spans="1:4" ht="15" x14ac:dyDescent="0.2">
      <c r="A6040" s="236">
        <v>9791036327384</v>
      </c>
      <c r="B6040" s="200" t="s">
        <v>568</v>
      </c>
      <c r="C6040" s="203">
        <v>0</v>
      </c>
      <c r="D6040" s="204" t="s">
        <v>2916</v>
      </c>
    </row>
    <row r="6041" spans="1:4" ht="15" x14ac:dyDescent="0.2">
      <c r="A6041" s="236">
        <v>9791036350788</v>
      </c>
      <c r="B6041" s="200" t="s">
        <v>568</v>
      </c>
      <c r="C6041" s="203">
        <v>0</v>
      </c>
      <c r="D6041" s="204" t="s">
        <v>2916</v>
      </c>
    </row>
    <row r="6042" spans="1:4" ht="15" x14ac:dyDescent="0.2">
      <c r="A6042" s="236">
        <v>9791036327407</v>
      </c>
      <c r="B6042" s="200" t="s">
        <v>568</v>
      </c>
      <c r="C6042" s="203">
        <v>0</v>
      </c>
      <c r="D6042" s="204" t="s">
        <v>2916</v>
      </c>
    </row>
    <row r="6043" spans="1:4" ht="15" x14ac:dyDescent="0.2">
      <c r="A6043" s="236">
        <v>9782747084536</v>
      </c>
      <c r="B6043" s="200" t="s">
        <v>568</v>
      </c>
      <c r="C6043" s="203">
        <v>0</v>
      </c>
      <c r="D6043" s="204" t="s">
        <v>2916</v>
      </c>
    </row>
    <row r="6044" spans="1:4" ht="15" x14ac:dyDescent="0.2">
      <c r="A6044" s="236">
        <v>9791036327414</v>
      </c>
      <c r="B6044" s="200" t="s">
        <v>568</v>
      </c>
      <c r="C6044" s="203">
        <v>0</v>
      </c>
      <c r="D6044" s="204" t="s">
        <v>2915</v>
      </c>
    </row>
    <row r="6045" spans="1:4" ht="15" x14ac:dyDescent="0.2">
      <c r="A6045" s="236">
        <v>9782747084543</v>
      </c>
      <c r="B6045" s="200" t="s">
        <v>568</v>
      </c>
      <c r="C6045" s="203">
        <v>0</v>
      </c>
      <c r="D6045" s="204" t="s">
        <v>2917</v>
      </c>
    </row>
    <row r="6046" spans="1:4" ht="15" x14ac:dyDescent="0.2">
      <c r="A6046" s="236">
        <v>9791036327421</v>
      </c>
      <c r="B6046" s="200" t="s">
        <v>568</v>
      </c>
      <c r="C6046" s="203">
        <v>0</v>
      </c>
      <c r="D6046" s="204" t="s">
        <v>2916</v>
      </c>
    </row>
    <row r="6047" spans="1:4" ht="15" x14ac:dyDescent="0.2">
      <c r="A6047" s="236">
        <v>9791036327438</v>
      </c>
      <c r="B6047" s="200" t="s">
        <v>568</v>
      </c>
      <c r="C6047" s="203">
        <v>0</v>
      </c>
      <c r="D6047" s="204" t="s">
        <v>2916</v>
      </c>
    </row>
    <row r="6048" spans="1:4" ht="15" x14ac:dyDescent="0.2">
      <c r="A6048" s="236">
        <v>9791036327445</v>
      </c>
      <c r="B6048" s="200" t="s">
        <v>568</v>
      </c>
      <c r="C6048" s="203">
        <v>0</v>
      </c>
      <c r="D6048" s="204" t="s">
        <v>2916</v>
      </c>
    </row>
    <row r="6049" spans="1:4" ht="15" x14ac:dyDescent="0.2">
      <c r="A6049" s="236">
        <v>9791036351969</v>
      </c>
      <c r="B6049" s="200" t="s">
        <v>568</v>
      </c>
      <c r="C6049" s="203">
        <v>0</v>
      </c>
      <c r="D6049" s="204" t="s">
        <v>2916</v>
      </c>
    </row>
    <row r="6050" spans="1:4" ht="15" x14ac:dyDescent="0.2">
      <c r="A6050" s="236">
        <v>9791036351891</v>
      </c>
      <c r="B6050" s="200" t="s">
        <v>568</v>
      </c>
      <c r="C6050" s="203">
        <v>0</v>
      </c>
      <c r="D6050" s="204" t="s">
        <v>2915</v>
      </c>
    </row>
    <row r="6051" spans="1:4" ht="15" x14ac:dyDescent="0.2">
      <c r="A6051" s="236">
        <v>9791036351907</v>
      </c>
      <c r="B6051" s="200" t="s">
        <v>568</v>
      </c>
      <c r="C6051" s="203">
        <v>0</v>
      </c>
      <c r="D6051" s="204" t="s">
        <v>2916</v>
      </c>
    </row>
    <row r="6052" spans="1:4" ht="15" x14ac:dyDescent="0.2">
      <c r="A6052" s="236">
        <v>9791036351914</v>
      </c>
      <c r="B6052" s="200" t="s">
        <v>568</v>
      </c>
      <c r="C6052" s="203">
        <v>0</v>
      </c>
      <c r="D6052" s="204" t="s">
        <v>2916</v>
      </c>
    </row>
    <row r="6053" spans="1:4" ht="15" x14ac:dyDescent="0.2">
      <c r="A6053" s="236">
        <v>9791036351921</v>
      </c>
      <c r="B6053" s="200" t="s">
        <v>568</v>
      </c>
      <c r="C6053" s="203">
        <v>0</v>
      </c>
      <c r="D6053" s="204" t="s">
        <v>2916</v>
      </c>
    </row>
    <row r="6054" spans="1:4" ht="15" x14ac:dyDescent="0.2">
      <c r="A6054" s="236">
        <v>9791036351884</v>
      </c>
      <c r="B6054" s="200" t="s">
        <v>568</v>
      </c>
      <c r="C6054" s="203">
        <v>0</v>
      </c>
      <c r="D6054" s="204" t="s">
        <v>2916</v>
      </c>
    </row>
    <row r="6055" spans="1:4" ht="15" x14ac:dyDescent="0.2">
      <c r="A6055" s="236">
        <v>9791036351938</v>
      </c>
      <c r="B6055" s="200" t="s">
        <v>568</v>
      </c>
      <c r="C6055" s="203">
        <v>0</v>
      </c>
      <c r="D6055" s="204" t="s">
        <v>2916</v>
      </c>
    </row>
    <row r="6056" spans="1:4" ht="15" x14ac:dyDescent="0.2">
      <c r="A6056" s="236">
        <v>9791036371462</v>
      </c>
      <c r="B6056" s="200" t="s">
        <v>568</v>
      </c>
      <c r="C6056" s="203">
        <v>0</v>
      </c>
      <c r="D6056" s="204" t="s">
        <v>2917</v>
      </c>
    </row>
    <row r="6057" spans="1:4" ht="15" x14ac:dyDescent="0.2">
      <c r="A6057" s="236">
        <v>9791036371479</v>
      </c>
      <c r="B6057" s="200" t="s">
        <v>568</v>
      </c>
      <c r="C6057" s="203">
        <v>0</v>
      </c>
      <c r="D6057" s="204" t="s">
        <v>2917</v>
      </c>
    </row>
    <row r="6058" spans="1:4" ht="15" x14ac:dyDescent="0.2">
      <c r="A6058" s="236">
        <v>3260051336214</v>
      </c>
      <c r="B6058" s="200" t="s">
        <v>568</v>
      </c>
      <c r="C6058" s="203">
        <v>0</v>
      </c>
      <c r="D6058" s="204" t="s">
        <v>2916</v>
      </c>
    </row>
    <row r="6059" spans="1:4" ht="15" x14ac:dyDescent="0.2">
      <c r="A6059" s="236">
        <v>9791036310447</v>
      </c>
      <c r="B6059" s="200" t="s">
        <v>568</v>
      </c>
      <c r="C6059" s="203">
        <v>0</v>
      </c>
      <c r="D6059" s="204" t="s">
        <v>2916</v>
      </c>
    </row>
    <row r="6060" spans="1:4" ht="15" x14ac:dyDescent="0.2">
      <c r="A6060" s="236">
        <v>9791027609826</v>
      </c>
      <c r="B6060" s="200" t="s">
        <v>568</v>
      </c>
      <c r="C6060" s="203">
        <v>0</v>
      </c>
      <c r="D6060" s="204" t="s">
        <v>2916</v>
      </c>
    </row>
    <row r="6061" spans="1:4" ht="15" x14ac:dyDescent="0.2">
      <c r="A6061" s="236">
        <v>9791036328152</v>
      </c>
      <c r="B6061" s="200" t="s">
        <v>568</v>
      </c>
      <c r="C6061" s="203">
        <v>0</v>
      </c>
      <c r="D6061" s="204" t="s">
        <v>2916</v>
      </c>
    </row>
    <row r="6062" spans="1:4" ht="15" x14ac:dyDescent="0.2">
      <c r="A6062" s="236">
        <v>9791036328169</v>
      </c>
      <c r="B6062" s="200" t="s">
        <v>568</v>
      </c>
      <c r="C6062" s="203">
        <v>0</v>
      </c>
      <c r="D6062" s="204" t="s">
        <v>2916</v>
      </c>
    </row>
    <row r="6063" spans="1:4" ht="15" x14ac:dyDescent="0.2">
      <c r="A6063" s="236">
        <v>9791036328190</v>
      </c>
      <c r="B6063" s="200" t="s">
        <v>568</v>
      </c>
      <c r="C6063" s="203">
        <v>0</v>
      </c>
      <c r="D6063" s="204" t="s">
        <v>2916</v>
      </c>
    </row>
    <row r="6064" spans="1:4" ht="15" x14ac:dyDescent="0.2">
      <c r="A6064" s="236">
        <v>9791036328206</v>
      </c>
      <c r="B6064" s="200" t="s">
        <v>568</v>
      </c>
      <c r="C6064" s="203">
        <v>0</v>
      </c>
      <c r="D6064" s="204" t="s">
        <v>2915</v>
      </c>
    </row>
    <row r="6065" spans="1:4" ht="15" x14ac:dyDescent="0.2">
      <c r="A6065" s="236">
        <v>9791036328213</v>
      </c>
      <c r="B6065" s="200" t="s">
        <v>568</v>
      </c>
      <c r="C6065" s="203">
        <v>0</v>
      </c>
      <c r="D6065" s="204" t="s">
        <v>2916</v>
      </c>
    </row>
    <row r="6066" spans="1:4" ht="15" x14ac:dyDescent="0.2">
      <c r="A6066" s="236">
        <v>9791036328244</v>
      </c>
      <c r="B6066" s="200" t="s">
        <v>568</v>
      </c>
      <c r="C6066" s="203">
        <v>0</v>
      </c>
      <c r="D6066" s="204" t="s">
        <v>2915</v>
      </c>
    </row>
    <row r="6067" spans="1:4" ht="15" x14ac:dyDescent="0.2">
      <c r="A6067" s="236">
        <v>9791036328251</v>
      </c>
      <c r="B6067" s="200" t="s">
        <v>568</v>
      </c>
      <c r="C6067" s="203">
        <v>0</v>
      </c>
      <c r="D6067" s="204" t="s">
        <v>2915</v>
      </c>
    </row>
    <row r="6068" spans="1:4" ht="15" x14ac:dyDescent="0.2">
      <c r="A6068" s="236">
        <v>9791036328268</v>
      </c>
      <c r="B6068" s="200" t="s">
        <v>568</v>
      </c>
      <c r="C6068" s="203">
        <v>0</v>
      </c>
      <c r="D6068" s="204" t="s">
        <v>2916</v>
      </c>
    </row>
    <row r="6069" spans="1:4" ht="15" x14ac:dyDescent="0.2">
      <c r="A6069" s="236">
        <v>9791036328275</v>
      </c>
      <c r="B6069" s="200" t="s">
        <v>568</v>
      </c>
      <c r="C6069" s="203">
        <v>0</v>
      </c>
      <c r="D6069" s="204" t="s">
        <v>2916</v>
      </c>
    </row>
    <row r="6070" spans="1:4" ht="15" x14ac:dyDescent="0.2">
      <c r="A6070" s="236">
        <v>9791036310515</v>
      </c>
      <c r="B6070" s="200" t="s">
        <v>568</v>
      </c>
      <c r="C6070" s="203">
        <v>0</v>
      </c>
      <c r="D6070" s="204" t="s">
        <v>2916</v>
      </c>
    </row>
    <row r="6071" spans="1:4" ht="15" x14ac:dyDescent="0.2">
      <c r="A6071" s="236">
        <v>9791036328329</v>
      </c>
      <c r="B6071" s="200" t="s">
        <v>568</v>
      </c>
      <c r="C6071" s="203">
        <v>0</v>
      </c>
      <c r="D6071" s="204" t="s">
        <v>2916</v>
      </c>
    </row>
    <row r="6072" spans="1:4" ht="15" x14ac:dyDescent="0.2">
      <c r="A6072" s="236">
        <v>9791036310522</v>
      </c>
      <c r="B6072" s="200" t="s">
        <v>568</v>
      </c>
      <c r="C6072" s="203">
        <v>0</v>
      </c>
      <c r="D6072" s="204" t="s">
        <v>2916</v>
      </c>
    </row>
    <row r="6073" spans="1:4" ht="15" x14ac:dyDescent="0.2">
      <c r="A6073" s="236">
        <v>9791036328299</v>
      </c>
      <c r="B6073" s="200" t="s">
        <v>568</v>
      </c>
      <c r="C6073" s="203">
        <v>0</v>
      </c>
      <c r="D6073" s="204" t="s">
        <v>2916</v>
      </c>
    </row>
    <row r="6074" spans="1:4" ht="15" x14ac:dyDescent="0.2">
      <c r="A6074" s="236">
        <v>9791036310539</v>
      </c>
      <c r="B6074" s="200" t="s">
        <v>568</v>
      </c>
      <c r="C6074" s="203">
        <v>0</v>
      </c>
      <c r="D6074" s="204" t="s">
        <v>2916</v>
      </c>
    </row>
    <row r="6075" spans="1:4" ht="15" x14ac:dyDescent="0.2">
      <c r="A6075" s="236">
        <v>9791036328305</v>
      </c>
      <c r="B6075" s="200" t="s">
        <v>568</v>
      </c>
      <c r="C6075" s="203">
        <v>0</v>
      </c>
      <c r="D6075" s="204" t="s">
        <v>2916</v>
      </c>
    </row>
    <row r="6076" spans="1:4" ht="15" x14ac:dyDescent="0.2">
      <c r="A6076" s="236">
        <v>9791036310553</v>
      </c>
      <c r="B6076" s="200" t="s">
        <v>568</v>
      </c>
      <c r="C6076" s="203">
        <v>0</v>
      </c>
      <c r="D6076" s="204" t="s">
        <v>2916</v>
      </c>
    </row>
    <row r="6077" spans="1:4" ht="15" x14ac:dyDescent="0.2">
      <c r="A6077" s="236">
        <v>9791036328312</v>
      </c>
      <c r="B6077" s="200" t="s">
        <v>568</v>
      </c>
      <c r="C6077" s="203">
        <v>0</v>
      </c>
      <c r="D6077" s="204" t="s">
        <v>2916</v>
      </c>
    </row>
    <row r="6078" spans="1:4" ht="15" x14ac:dyDescent="0.2">
      <c r="A6078" s="236">
        <v>9791027601653</v>
      </c>
      <c r="B6078" s="200" t="s">
        <v>568</v>
      </c>
      <c r="C6078" s="203">
        <v>0</v>
      </c>
      <c r="D6078" s="204" t="s">
        <v>2916</v>
      </c>
    </row>
    <row r="6079" spans="1:4" ht="15" x14ac:dyDescent="0.2">
      <c r="A6079" s="236">
        <v>9791027612918</v>
      </c>
      <c r="B6079" s="200" t="s">
        <v>568</v>
      </c>
      <c r="C6079" s="203">
        <v>0</v>
      </c>
      <c r="D6079" s="204" t="s">
        <v>2917</v>
      </c>
    </row>
    <row r="6080" spans="1:4" ht="15" x14ac:dyDescent="0.2">
      <c r="A6080" s="236">
        <v>9791036371660</v>
      </c>
      <c r="B6080" s="200" t="s">
        <v>568</v>
      </c>
      <c r="C6080" s="203">
        <v>0</v>
      </c>
      <c r="D6080" s="204" t="s">
        <v>2917</v>
      </c>
    </row>
    <row r="6081" spans="1:4" ht="15" x14ac:dyDescent="0.2">
      <c r="A6081" s="236">
        <v>9791036310546</v>
      </c>
      <c r="B6081" s="200" t="s">
        <v>568</v>
      </c>
      <c r="C6081" s="203">
        <v>0</v>
      </c>
      <c r="D6081" s="204" t="s">
        <v>2916</v>
      </c>
    </row>
    <row r="6082" spans="1:4" ht="15" x14ac:dyDescent="0.2">
      <c r="A6082" s="236">
        <v>9791036371677</v>
      </c>
      <c r="B6082" s="200" t="s">
        <v>568</v>
      </c>
      <c r="C6082" s="203">
        <v>0</v>
      </c>
      <c r="D6082" s="204" t="s">
        <v>2917</v>
      </c>
    </row>
    <row r="6083" spans="1:4" ht="15" x14ac:dyDescent="0.2">
      <c r="A6083" s="236">
        <v>9791036371684</v>
      </c>
      <c r="B6083" s="200" t="s">
        <v>568</v>
      </c>
      <c r="C6083" s="203">
        <v>0</v>
      </c>
      <c r="D6083" s="204" t="s">
        <v>2917</v>
      </c>
    </row>
    <row r="6084" spans="1:4" ht="15" x14ac:dyDescent="0.2">
      <c r="A6084" s="236">
        <v>9791036371691</v>
      </c>
      <c r="B6084" s="200" t="s">
        <v>568</v>
      </c>
      <c r="C6084" s="203">
        <v>0</v>
      </c>
      <c r="D6084" s="204" t="s">
        <v>2917</v>
      </c>
    </row>
    <row r="6085" spans="1:4" ht="15" x14ac:dyDescent="0.2">
      <c r="A6085" s="236">
        <v>9791036352751</v>
      </c>
      <c r="B6085" s="200" t="s">
        <v>568</v>
      </c>
      <c r="C6085" s="203">
        <v>0</v>
      </c>
      <c r="D6085" s="204" t="s">
        <v>2916</v>
      </c>
    </row>
    <row r="6086" spans="1:4" ht="15" x14ac:dyDescent="0.2">
      <c r="A6086" s="236">
        <v>9791036352744</v>
      </c>
      <c r="B6086" s="200" t="s">
        <v>568</v>
      </c>
      <c r="C6086" s="203">
        <v>0</v>
      </c>
      <c r="D6086" s="204" t="s">
        <v>2916</v>
      </c>
    </row>
    <row r="6087" spans="1:4" ht="15" x14ac:dyDescent="0.2">
      <c r="A6087" s="236">
        <v>9791036371738</v>
      </c>
      <c r="B6087" s="200" t="s">
        <v>568</v>
      </c>
      <c r="C6087" s="203">
        <v>0</v>
      </c>
      <c r="D6087" s="204" t="s">
        <v>2917</v>
      </c>
    </row>
    <row r="6088" spans="1:4" ht="15" x14ac:dyDescent="0.2">
      <c r="A6088" s="236">
        <v>9791036371745</v>
      </c>
      <c r="B6088" s="200" t="s">
        <v>568</v>
      </c>
      <c r="C6088" s="203">
        <v>0</v>
      </c>
      <c r="D6088" s="204" t="s">
        <v>2917</v>
      </c>
    </row>
    <row r="6089" spans="1:4" ht="15" x14ac:dyDescent="0.2">
      <c r="A6089" s="236">
        <v>9791036371752</v>
      </c>
      <c r="B6089" s="200" t="s">
        <v>568</v>
      </c>
      <c r="C6089" s="203">
        <v>0</v>
      </c>
      <c r="D6089" s="204" t="s">
        <v>2917</v>
      </c>
    </row>
    <row r="6090" spans="1:4" ht="15" x14ac:dyDescent="0.2">
      <c r="A6090" s="236">
        <v>9791036371769</v>
      </c>
      <c r="B6090" s="200" t="s">
        <v>568</v>
      </c>
      <c r="C6090" s="203">
        <v>0</v>
      </c>
      <c r="D6090" s="204" t="s">
        <v>2917</v>
      </c>
    </row>
    <row r="6091" spans="1:4" ht="15" x14ac:dyDescent="0.2">
      <c r="A6091" s="236">
        <v>9791036371783</v>
      </c>
      <c r="B6091" s="200" t="s">
        <v>568</v>
      </c>
      <c r="C6091" s="203">
        <v>0</v>
      </c>
      <c r="D6091" s="204" t="s">
        <v>2917</v>
      </c>
    </row>
    <row r="6092" spans="1:4" ht="15" x14ac:dyDescent="0.2">
      <c r="A6092" s="236">
        <v>9791036371790</v>
      </c>
      <c r="B6092" s="200" t="s">
        <v>568</v>
      </c>
      <c r="C6092" s="203">
        <v>0</v>
      </c>
      <c r="D6092" s="204" t="s">
        <v>2917</v>
      </c>
    </row>
    <row r="6093" spans="1:4" ht="15" x14ac:dyDescent="0.2">
      <c r="A6093" s="236">
        <v>9791036371707</v>
      </c>
      <c r="B6093" s="200" t="s">
        <v>568</v>
      </c>
      <c r="C6093" s="203">
        <v>0</v>
      </c>
      <c r="D6093" s="204" t="s">
        <v>2917</v>
      </c>
    </row>
    <row r="6094" spans="1:4" ht="15" x14ac:dyDescent="0.2">
      <c r="A6094" s="236">
        <v>9791036371714</v>
      </c>
      <c r="B6094" s="200" t="s">
        <v>568</v>
      </c>
      <c r="C6094" s="203">
        <v>0</v>
      </c>
      <c r="D6094" s="204" t="s">
        <v>2917</v>
      </c>
    </row>
    <row r="6095" spans="1:4" ht="15" x14ac:dyDescent="0.2">
      <c r="A6095" s="236">
        <v>9791036328367</v>
      </c>
      <c r="B6095" s="200" t="s">
        <v>568</v>
      </c>
      <c r="C6095" s="203">
        <v>0</v>
      </c>
      <c r="D6095" s="204" t="s">
        <v>2916</v>
      </c>
    </row>
    <row r="6096" spans="1:4" ht="15" x14ac:dyDescent="0.2">
      <c r="A6096" s="236">
        <v>9791036371721</v>
      </c>
      <c r="B6096" s="200" t="s">
        <v>568</v>
      </c>
      <c r="C6096" s="203">
        <v>0</v>
      </c>
      <c r="D6096" s="204" t="s">
        <v>2917</v>
      </c>
    </row>
    <row r="6097" spans="1:4" ht="15" x14ac:dyDescent="0.2">
      <c r="A6097" s="236">
        <v>9791036328374</v>
      </c>
      <c r="B6097" s="200" t="s">
        <v>568</v>
      </c>
      <c r="C6097" s="203">
        <v>0</v>
      </c>
      <c r="D6097" s="204" t="s">
        <v>2916</v>
      </c>
    </row>
    <row r="6098" spans="1:4" ht="15" x14ac:dyDescent="0.2">
      <c r="A6098" s="236">
        <v>9791036371776</v>
      </c>
      <c r="B6098" s="200" t="s">
        <v>568</v>
      </c>
      <c r="C6098" s="203">
        <v>0</v>
      </c>
      <c r="D6098" s="204" t="s">
        <v>2917</v>
      </c>
    </row>
    <row r="6099" spans="1:4" ht="15" x14ac:dyDescent="0.2">
      <c r="A6099" s="236">
        <v>9791036310775</v>
      </c>
      <c r="B6099" s="200" t="s">
        <v>568</v>
      </c>
      <c r="C6099" s="203">
        <v>0</v>
      </c>
      <c r="D6099" s="204" t="s">
        <v>2915</v>
      </c>
    </row>
    <row r="6100" spans="1:4" ht="15" x14ac:dyDescent="0.2">
      <c r="A6100" s="236">
        <v>9791036328381</v>
      </c>
      <c r="B6100" s="200" t="s">
        <v>568</v>
      </c>
      <c r="C6100" s="203">
        <v>0</v>
      </c>
      <c r="D6100" s="204" t="s">
        <v>2915</v>
      </c>
    </row>
    <row r="6101" spans="1:4" ht="15" x14ac:dyDescent="0.2">
      <c r="A6101" s="236">
        <v>9791036371806</v>
      </c>
      <c r="B6101" s="200" t="s">
        <v>568</v>
      </c>
      <c r="C6101" s="203">
        <v>0</v>
      </c>
      <c r="D6101" s="204" t="s">
        <v>2917</v>
      </c>
    </row>
    <row r="6102" spans="1:4" ht="15" x14ac:dyDescent="0.2">
      <c r="A6102" s="236">
        <v>9791036310782</v>
      </c>
      <c r="B6102" s="200" t="s">
        <v>568</v>
      </c>
      <c r="C6102" s="203">
        <v>0</v>
      </c>
      <c r="D6102" s="204" t="s">
        <v>2916</v>
      </c>
    </row>
    <row r="6103" spans="1:4" ht="15" x14ac:dyDescent="0.2">
      <c r="A6103" s="236">
        <v>9791036328398</v>
      </c>
      <c r="B6103" s="200" t="s">
        <v>568</v>
      </c>
      <c r="C6103" s="203">
        <v>0</v>
      </c>
      <c r="D6103" s="204" t="s">
        <v>2916</v>
      </c>
    </row>
    <row r="6104" spans="1:4" ht="15" x14ac:dyDescent="0.2">
      <c r="A6104" s="236">
        <v>9791036310799</v>
      </c>
      <c r="B6104" s="200" t="s">
        <v>568</v>
      </c>
      <c r="C6104" s="203">
        <v>0</v>
      </c>
      <c r="D6104" s="204" t="s">
        <v>2916</v>
      </c>
    </row>
    <row r="6105" spans="1:4" ht="15" x14ac:dyDescent="0.2">
      <c r="A6105" s="236">
        <v>9791036328404</v>
      </c>
      <c r="B6105" s="200" t="s">
        <v>568</v>
      </c>
      <c r="C6105" s="203">
        <v>0</v>
      </c>
      <c r="D6105" s="204" t="s">
        <v>2916</v>
      </c>
    </row>
    <row r="6106" spans="1:4" ht="15" x14ac:dyDescent="0.2">
      <c r="A6106" s="236">
        <v>9791036310805</v>
      </c>
      <c r="B6106" s="200" t="s">
        <v>568</v>
      </c>
      <c r="C6106" s="203">
        <v>0</v>
      </c>
      <c r="D6106" s="204" t="s">
        <v>2916</v>
      </c>
    </row>
    <row r="6107" spans="1:4" ht="15" x14ac:dyDescent="0.2">
      <c r="A6107" s="236">
        <v>9791036328411</v>
      </c>
      <c r="B6107" s="200" t="s">
        <v>568</v>
      </c>
      <c r="C6107" s="203">
        <v>0</v>
      </c>
      <c r="D6107" s="204" t="s">
        <v>2916</v>
      </c>
    </row>
    <row r="6108" spans="1:4" ht="15" x14ac:dyDescent="0.2">
      <c r="A6108" s="236">
        <v>9782747085854</v>
      </c>
      <c r="B6108" s="200" t="s">
        <v>568</v>
      </c>
      <c r="C6108" s="203">
        <v>0</v>
      </c>
      <c r="D6108" s="204" t="s">
        <v>2916</v>
      </c>
    </row>
    <row r="6109" spans="1:4" ht="15" x14ac:dyDescent="0.2">
      <c r="A6109" s="236">
        <v>9791036310812</v>
      </c>
      <c r="B6109" s="200" t="s">
        <v>568</v>
      </c>
      <c r="C6109" s="203">
        <v>0</v>
      </c>
      <c r="D6109" s="204" t="s">
        <v>2916</v>
      </c>
    </row>
    <row r="6110" spans="1:4" ht="15" x14ac:dyDescent="0.2">
      <c r="A6110" s="236">
        <v>9791036328428</v>
      </c>
      <c r="B6110" s="200" t="s">
        <v>568</v>
      </c>
      <c r="C6110" s="203">
        <v>0</v>
      </c>
      <c r="D6110" s="204" t="s">
        <v>2916</v>
      </c>
    </row>
    <row r="6111" spans="1:4" ht="15" x14ac:dyDescent="0.2">
      <c r="A6111" s="236">
        <v>9791036310829</v>
      </c>
      <c r="B6111" s="200" t="s">
        <v>568</v>
      </c>
      <c r="C6111" s="203">
        <v>0</v>
      </c>
      <c r="D6111" s="204" t="s">
        <v>2916</v>
      </c>
    </row>
    <row r="6112" spans="1:4" ht="15" x14ac:dyDescent="0.2">
      <c r="A6112" s="236">
        <v>9791036310836</v>
      </c>
      <c r="B6112" s="200" t="s">
        <v>568</v>
      </c>
      <c r="C6112" s="203">
        <v>0</v>
      </c>
      <c r="D6112" s="204" t="s">
        <v>2916</v>
      </c>
    </row>
    <row r="6113" spans="1:4" ht="15" x14ac:dyDescent="0.2">
      <c r="A6113" s="236">
        <v>9791036328442</v>
      </c>
      <c r="B6113" s="200" t="s">
        <v>568</v>
      </c>
      <c r="C6113" s="203">
        <v>18</v>
      </c>
      <c r="D6113" s="204" t="s">
        <v>569</v>
      </c>
    </row>
    <row r="6114" spans="1:4" ht="15" x14ac:dyDescent="0.2">
      <c r="A6114" s="236">
        <v>9791036310867</v>
      </c>
      <c r="B6114" s="200" t="s">
        <v>568</v>
      </c>
      <c r="C6114" s="203">
        <v>0</v>
      </c>
      <c r="D6114" s="204" t="s">
        <v>2916</v>
      </c>
    </row>
    <row r="6115" spans="1:4" ht="15" x14ac:dyDescent="0.2">
      <c r="A6115" s="236">
        <v>9791036328466</v>
      </c>
      <c r="B6115" s="200" t="s">
        <v>568</v>
      </c>
      <c r="C6115" s="203">
        <v>0</v>
      </c>
      <c r="D6115" s="204" t="s">
        <v>2916</v>
      </c>
    </row>
    <row r="6116" spans="1:4" ht="15" x14ac:dyDescent="0.2">
      <c r="A6116" s="236">
        <v>9791027607266</v>
      </c>
      <c r="B6116" s="200" t="s">
        <v>568</v>
      </c>
      <c r="C6116" s="203">
        <v>0</v>
      </c>
      <c r="D6116" s="204" t="s">
        <v>2915</v>
      </c>
    </row>
    <row r="6117" spans="1:4" ht="15" x14ac:dyDescent="0.2">
      <c r="A6117" s="236">
        <v>9791036328473</v>
      </c>
      <c r="B6117" s="200" t="s">
        <v>568</v>
      </c>
      <c r="C6117" s="203">
        <v>0</v>
      </c>
      <c r="D6117" s="204" t="s">
        <v>2916</v>
      </c>
    </row>
    <row r="6118" spans="1:4" ht="15" x14ac:dyDescent="0.2">
      <c r="A6118" s="236">
        <v>9791027607273</v>
      </c>
      <c r="B6118" s="200" t="s">
        <v>568</v>
      </c>
      <c r="C6118" s="203">
        <v>0</v>
      </c>
      <c r="D6118" s="204" t="s">
        <v>2916</v>
      </c>
    </row>
    <row r="6119" spans="1:4" ht="15" x14ac:dyDescent="0.2">
      <c r="A6119" s="236">
        <v>9791027609925</v>
      </c>
      <c r="B6119" s="200" t="s">
        <v>568</v>
      </c>
      <c r="C6119" s="203">
        <v>0</v>
      </c>
      <c r="D6119" s="204" t="s">
        <v>2916</v>
      </c>
    </row>
    <row r="6120" spans="1:4" ht="15" x14ac:dyDescent="0.2">
      <c r="A6120" s="236">
        <v>9791027607280</v>
      </c>
      <c r="B6120" s="200" t="s">
        <v>568</v>
      </c>
      <c r="C6120" s="203">
        <v>0</v>
      </c>
      <c r="D6120" s="204" t="s">
        <v>2916</v>
      </c>
    </row>
    <row r="6121" spans="1:4" ht="15" x14ac:dyDescent="0.2">
      <c r="A6121" s="236">
        <v>9791027609932</v>
      </c>
      <c r="B6121" s="200" t="s">
        <v>568</v>
      </c>
      <c r="C6121" s="203">
        <v>0</v>
      </c>
      <c r="D6121" s="204" t="s">
        <v>2916</v>
      </c>
    </row>
    <row r="6122" spans="1:4" ht="15" x14ac:dyDescent="0.2">
      <c r="A6122" s="236">
        <v>9791036352812</v>
      </c>
      <c r="B6122" s="200" t="s">
        <v>568</v>
      </c>
      <c r="C6122" s="203">
        <v>0</v>
      </c>
      <c r="D6122" s="204" t="s">
        <v>2916</v>
      </c>
    </row>
    <row r="6123" spans="1:4" ht="15" x14ac:dyDescent="0.2">
      <c r="A6123" s="236">
        <v>9791036352850</v>
      </c>
      <c r="B6123" s="200" t="s">
        <v>568</v>
      </c>
      <c r="C6123" s="203">
        <v>0</v>
      </c>
      <c r="D6123" s="204" t="s">
        <v>2916</v>
      </c>
    </row>
    <row r="6124" spans="1:4" ht="15" x14ac:dyDescent="0.2">
      <c r="A6124" s="236">
        <v>9791036352867</v>
      </c>
      <c r="B6124" s="200" t="s">
        <v>568</v>
      </c>
      <c r="C6124" s="203">
        <v>0</v>
      </c>
      <c r="D6124" s="204" t="s">
        <v>2915</v>
      </c>
    </row>
    <row r="6125" spans="1:4" ht="15" x14ac:dyDescent="0.2">
      <c r="A6125" s="236">
        <v>9791036352874</v>
      </c>
      <c r="B6125" s="200" t="s">
        <v>568</v>
      </c>
      <c r="C6125" s="203">
        <v>0</v>
      </c>
      <c r="D6125" s="204" t="s">
        <v>2916</v>
      </c>
    </row>
    <row r="6126" spans="1:4" ht="15" x14ac:dyDescent="0.2">
      <c r="A6126" s="236">
        <v>9791036310874</v>
      </c>
      <c r="B6126" s="200" t="s">
        <v>568</v>
      </c>
      <c r="C6126" s="203">
        <v>0</v>
      </c>
      <c r="D6126" s="204" t="s">
        <v>2916</v>
      </c>
    </row>
    <row r="6127" spans="1:4" ht="15" x14ac:dyDescent="0.2">
      <c r="A6127" s="236">
        <v>9791027607310</v>
      </c>
      <c r="B6127" s="200" t="s">
        <v>568</v>
      </c>
      <c r="C6127" s="203">
        <v>0</v>
      </c>
      <c r="D6127" s="204" t="s">
        <v>2916</v>
      </c>
    </row>
    <row r="6128" spans="1:4" ht="15" x14ac:dyDescent="0.2">
      <c r="A6128" s="236">
        <v>9791036310959</v>
      </c>
      <c r="B6128" s="200" t="s">
        <v>568</v>
      </c>
      <c r="C6128" s="203">
        <v>0</v>
      </c>
      <c r="D6128" s="204" t="s">
        <v>2916</v>
      </c>
    </row>
    <row r="6129" spans="1:4" ht="15" x14ac:dyDescent="0.2">
      <c r="A6129" s="236">
        <v>9791036371967</v>
      </c>
      <c r="B6129" s="200" t="s">
        <v>568</v>
      </c>
      <c r="C6129" s="203">
        <v>0</v>
      </c>
      <c r="D6129" s="204" t="s">
        <v>2917</v>
      </c>
    </row>
    <row r="6130" spans="1:4" ht="15" x14ac:dyDescent="0.2">
      <c r="A6130" s="236">
        <v>9791036371981</v>
      </c>
      <c r="B6130" s="200" t="s">
        <v>568</v>
      </c>
      <c r="C6130" s="203">
        <v>0</v>
      </c>
      <c r="D6130" s="204" t="s">
        <v>2917</v>
      </c>
    </row>
    <row r="6131" spans="1:4" ht="15" x14ac:dyDescent="0.2">
      <c r="A6131" s="236">
        <v>9791027609949</v>
      </c>
      <c r="B6131" s="200" t="s">
        <v>568</v>
      </c>
      <c r="C6131" s="203">
        <v>0</v>
      </c>
      <c r="D6131" s="204" t="s">
        <v>2916</v>
      </c>
    </row>
    <row r="6132" spans="1:4" ht="15" x14ac:dyDescent="0.2">
      <c r="A6132" s="236">
        <v>9791036353000</v>
      </c>
      <c r="B6132" s="200" t="s">
        <v>568</v>
      </c>
      <c r="C6132" s="203">
        <v>0</v>
      </c>
      <c r="D6132" s="204" t="s">
        <v>2916</v>
      </c>
    </row>
    <row r="6133" spans="1:4" ht="15" x14ac:dyDescent="0.2">
      <c r="A6133" s="236">
        <v>9791036353017</v>
      </c>
      <c r="B6133" s="200" t="s">
        <v>568</v>
      </c>
      <c r="C6133" s="203">
        <v>0</v>
      </c>
      <c r="D6133" s="204" t="s">
        <v>2915</v>
      </c>
    </row>
    <row r="6134" spans="1:4" ht="15" x14ac:dyDescent="0.2">
      <c r="A6134" s="236">
        <v>9791036372148</v>
      </c>
      <c r="B6134" s="200" t="s">
        <v>568</v>
      </c>
      <c r="C6134" s="203">
        <v>0</v>
      </c>
      <c r="D6134" s="204" t="s">
        <v>2917</v>
      </c>
    </row>
    <row r="6135" spans="1:4" ht="15" x14ac:dyDescent="0.2">
      <c r="A6135" s="236">
        <v>9791036353048</v>
      </c>
      <c r="B6135" s="200" t="s">
        <v>568</v>
      </c>
      <c r="C6135" s="203">
        <v>0</v>
      </c>
      <c r="D6135" s="204" t="s">
        <v>2915</v>
      </c>
    </row>
    <row r="6136" spans="1:4" ht="15" x14ac:dyDescent="0.2">
      <c r="A6136" s="236">
        <v>9791036352997</v>
      </c>
      <c r="B6136" s="200" t="s">
        <v>568</v>
      </c>
      <c r="C6136" s="203">
        <v>0</v>
      </c>
      <c r="D6136" s="204" t="s">
        <v>2915</v>
      </c>
    </row>
    <row r="6137" spans="1:4" ht="15" x14ac:dyDescent="0.2">
      <c r="A6137" s="236">
        <v>9791036353024</v>
      </c>
      <c r="B6137" s="200" t="s">
        <v>568</v>
      </c>
      <c r="C6137" s="203">
        <v>0</v>
      </c>
      <c r="D6137" s="204" t="s">
        <v>2916</v>
      </c>
    </row>
    <row r="6138" spans="1:4" ht="15" x14ac:dyDescent="0.2">
      <c r="A6138" s="236">
        <v>9791036353031</v>
      </c>
      <c r="B6138" s="200" t="s">
        <v>568</v>
      </c>
      <c r="C6138" s="203">
        <v>0</v>
      </c>
      <c r="D6138" s="204" t="s">
        <v>2916</v>
      </c>
    </row>
    <row r="6139" spans="1:4" ht="15" x14ac:dyDescent="0.2">
      <c r="A6139" s="236">
        <v>9791036372322</v>
      </c>
      <c r="B6139" s="200" t="s">
        <v>568</v>
      </c>
      <c r="C6139" s="203">
        <v>1</v>
      </c>
      <c r="D6139" s="204" t="s">
        <v>572</v>
      </c>
    </row>
    <row r="6140" spans="1:4" ht="15" x14ac:dyDescent="0.2">
      <c r="A6140" s="236">
        <v>9782227502253</v>
      </c>
      <c r="B6140" s="200" t="s">
        <v>568</v>
      </c>
      <c r="C6140" s="203">
        <v>0</v>
      </c>
      <c r="D6140" s="204" t="s">
        <v>2917</v>
      </c>
    </row>
    <row r="6141" spans="1:4" ht="15" x14ac:dyDescent="0.2">
      <c r="A6141" s="236">
        <v>9791036353192</v>
      </c>
      <c r="B6141" s="200" t="s">
        <v>568</v>
      </c>
      <c r="C6141" s="203">
        <v>0</v>
      </c>
      <c r="D6141" s="204" t="s">
        <v>2916</v>
      </c>
    </row>
    <row r="6142" spans="1:4" ht="15" x14ac:dyDescent="0.2">
      <c r="A6142" s="236">
        <v>9791036353208</v>
      </c>
      <c r="B6142" s="200" t="s">
        <v>568</v>
      </c>
      <c r="C6142" s="203">
        <v>0</v>
      </c>
      <c r="D6142" s="204" t="s">
        <v>2916</v>
      </c>
    </row>
    <row r="6143" spans="1:4" ht="15" x14ac:dyDescent="0.2">
      <c r="A6143" s="236">
        <v>9791027603626</v>
      </c>
      <c r="B6143" s="200" t="s">
        <v>568</v>
      </c>
      <c r="C6143" s="203">
        <v>0</v>
      </c>
      <c r="D6143" s="204" t="s">
        <v>2916</v>
      </c>
    </row>
    <row r="6144" spans="1:4" ht="15" x14ac:dyDescent="0.2">
      <c r="A6144" s="236">
        <v>9791036372629</v>
      </c>
      <c r="B6144" s="200" t="s">
        <v>568</v>
      </c>
      <c r="C6144" s="203">
        <v>0</v>
      </c>
      <c r="D6144" s="204" t="s">
        <v>2917</v>
      </c>
    </row>
    <row r="6145" spans="1:4" ht="15" x14ac:dyDescent="0.2">
      <c r="A6145" s="236">
        <v>9791036353284</v>
      </c>
      <c r="B6145" s="200" t="s">
        <v>568</v>
      </c>
      <c r="C6145" s="203">
        <v>0</v>
      </c>
      <c r="D6145" s="204" t="s">
        <v>2916</v>
      </c>
    </row>
    <row r="6146" spans="1:4" ht="15" x14ac:dyDescent="0.2">
      <c r="A6146" s="236">
        <v>9791036372636</v>
      </c>
      <c r="B6146" s="200" t="s">
        <v>568</v>
      </c>
      <c r="C6146" s="203">
        <v>0</v>
      </c>
      <c r="D6146" s="204" t="s">
        <v>2917</v>
      </c>
    </row>
    <row r="6147" spans="1:4" ht="15" x14ac:dyDescent="0.2">
      <c r="A6147" s="236">
        <v>9791036353291</v>
      </c>
      <c r="B6147" s="200" t="s">
        <v>568</v>
      </c>
      <c r="C6147" s="203">
        <v>0</v>
      </c>
      <c r="D6147" s="204" t="s">
        <v>2916</v>
      </c>
    </row>
    <row r="6148" spans="1:4" ht="15" x14ac:dyDescent="0.2">
      <c r="A6148" s="236">
        <v>9791036372643</v>
      </c>
      <c r="B6148" s="200" t="s">
        <v>568</v>
      </c>
      <c r="C6148" s="203">
        <v>0</v>
      </c>
      <c r="D6148" s="204" t="s">
        <v>2917</v>
      </c>
    </row>
    <row r="6149" spans="1:4" ht="15" x14ac:dyDescent="0.2">
      <c r="A6149" s="236">
        <v>9791036353321</v>
      </c>
      <c r="B6149" s="200" t="s">
        <v>568</v>
      </c>
      <c r="C6149" s="203">
        <v>0</v>
      </c>
      <c r="D6149" s="204" t="s">
        <v>2916</v>
      </c>
    </row>
    <row r="6150" spans="1:4" ht="15" x14ac:dyDescent="0.2">
      <c r="A6150" s="236">
        <v>9791036310942</v>
      </c>
      <c r="B6150" s="200" t="s">
        <v>568</v>
      </c>
      <c r="C6150" s="203">
        <v>0</v>
      </c>
      <c r="D6150" s="204" t="s">
        <v>2916</v>
      </c>
    </row>
    <row r="6151" spans="1:4" ht="15" x14ac:dyDescent="0.2">
      <c r="A6151" s="236">
        <v>9791036328657</v>
      </c>
      <c r="B6151" s="200" t="s">
        <v>568</v>
      </c>
      <c r="C6151" s="203">
        <v>0</v>
      </c>
      <c r="D6151" s="204" t="s">
        <v>2916</v>
      </c>
    </row>
    <row r="6152" spans="1:4" ht="15" x14ac:dyDescent="0.2">
      <c r="A6152" s="236">
        <v>9791036311215</v>
      </c>
      <c r="B6152" s="200" t="s">
        <v>568</v>
      </c>
      <c r="C6152" s="203">
        <v>0</v>
      </c>
      <c r="D6152" s="204" t="s">
        <v>2916</v>
      </c>
    </row>
    <row r="6153" spans="1:4" ht="15" x14ac:dyDescent="0.2">
      <c r="A6153" s="236">
        <v>9791036328664</v>
      </c>
      <c r="B6153" s="200" t="s">
        <v>568</v>
      </c>
      <c r="C6153" s="203">
        <v>0</v>
      </c>
      <c r="D6153" s="204" t="s">
        <v>2916</v>
      </c>
    </row>
    <row r="6154" spans="1:4" ht="15" x14ac:dyDescent="0.2">
      <c r="A6154" s="236">
        <v>3260051336177</v>
      </c>
      <c r="B6154" s="200" t="s">
        <v>568</v>
      </c>
      <c r="C6154" s="203">
        <v>0</v>
      </c>
      <c r="D6154" s="204" t="s">
        <v>2916</v>
      </c>
    </row>
    <row r="6155" spans="1:4" ht="15" x14ac:dyDescent="0.2">
      <c r="A6155" s="236">
        <v>9791036353215</v>
      </c>
      <c r="B6155" s="200" t="s">
        <v>568</v>
      </c>
      <c r="C6155" s="203">
        <v>0</v>
      </c>
      <c r="D6155" s="204" t="s">
        <v>2916</v>
      </c>
    </row>
    <row r="6156" spans="1:4" ht="15" x14ac:dyDescent="0.2">
      <c r="A6156" s="236">
        <v>9782227492479</v>
      </c>
      <c r="B6156" s="200" t="s">
        <v>568</v>
      </c>
      <c r="C6156" s="203">
        <v>0</v>
      </c>
      <c r="D6156" s="204" t="s">
        <v>2916</v>
      </c>
    </row>
    <row r="6157" spans="1:4" ht="15" x14ac:dyDescent="0.2">
      <c r="A6157" s="236">
        <v>9791036311116</v>
      </c>
      <c r="B6157" s="200" t="s">
        <v>568</v>
      </c>
      <c r="C6157" s="203">
        <v>0</v>
      </c>
      <c r="D6157" s="204" t="s">
        <v>2916</v>
      </c>
    </row>
    <row r="6158" spans="1:4" ht="15" x14ac:dyDescent="0.2">
      <c r="A6158" s="236">
        <v>9791036311345</v>
      </c>
      <c r="B6158" s="200" t="s">
        <v>568</v>
      </c>
      <c r="C6158" s="203">
        <v>0</v>
      </c>
      <c r="D6158" s="204" t="s">
        <v>2916</v>
      </c>
    </row>
    <row r="6159" spans="1:4" ht="15" x14ac:dyDescent="0.2">
      <c r="A6159" s="236">
        <v>9791036311376</v>
      </c>
      <c r="B6159" s="200" t="s">
        <v>568</v>
      </c>
      <c r="C6159" s="203">
        <v>0</v>
      </c>
      <c r="D6159" s="204" t="s">
        <v>2916</v>
      </c>
    </row>
    <row r="6160" spans="1:4" ht="15" x14ac:dyDescent="0.2">
      <c r="A6160" s="236">
        <v>9791027607297</v>
      </c>
      <c r="B6160" s="200" t="s">
        <v>568</v>
      </c>
      <c r="C6160" s="203">
        <v>0</v>
      </c>
      <c r="D6160" s="204" t="s">
        <v>2916</v>
      </c>
    </row>
    <row r="6161" spans="1:4" ht="15" x14ac:dyDescent="0.2">
      <c r="A6161" s="236">
        <v>9791027607303</v>
      </c>
      <c r="B6161" s="200" t="s">
        <v>568</v>
      </c>
      <c r="C6161" s="203">
        <v>0</v>
      </c>
      <c r="D6161" s="204" t="s">
        <v>2916</v>
      </c>
    </row>
    <row r="6162" spans="1:4" ht="15" x14ac:dyDescent="0.2">
      <c r="A6162" s="236">
        <v>9791036353468</v>
      </c>
      <c r="B6162" s="200" t="s">
        <v>568</v>
      </c>
      <c r="C6162" s="203">
        <v>0</v>
      </c>
      <c r="D6162" s="204" t="s">
        <v>2916</v>
      </c>
    </row>
    <row r="6163" spans="1:4" ht="15" x14ac:dyDescent="0.2">
      <c r="A6163" s="236">
        <v>9791027611348</v>
      </c>
      <c r="B6163" s="200" t="s">
        <v>568</v>
      </c>
      <c r="C6163" s="203">
        <v>0</v>
      </c>
      <c r="D6163" s="204" t="s">
        <v>2916</v>
      </c>
    </row>
    <row r="6164" spans="1:4" ht="15" x14ac:dyDescent="0.2">
      <c r="A6164" s="236">
        <v>9791027611355</v>
      </c>
      <c r="B6164" s="200" t="s">
        <v>568</v>
      </c>
      <c r="C6164" s="203">
        <v>0</v>
      </c>
      <c r="D6164" s="204" t="s">
        <v>2916</v>
      </c>
    </row>
    <row r="6165" spans="1:4" ht="15" x14ac:dyDescent="0.2">
      <c r="A6165" s="236">
        <v>9791036311475</v>
      </c>
      <c r="B6165" s="200" t="s">
        <v>568</v>
      </c>
      <c r="C6165" s="203">
        <v>0</v>
      </c>
      <c r="D6165" s="204" t="s">
        <v>2916</v>
      </c>
    </row>
    <row r="6166" spans="1:4" ht="15" x14ac:dyDescent="0.2">
      <c r="A6166" s="236">
        <v>9791027611362</v>
      </c>
      <c r="B6166" s="200" t="s">
        <v>568</v>
      </c>
      <c r="C6166" s="203">
        <v>0</v>
      </c>
      <c r="D6166" s="204" t="s">
        <v>2916</v>
      </c>
    </row>
    <row r="6167" spans="1:4" ht="15" x14ac:dyDescent="0.2">
      <c r="A6167" s="236">
        <v>9791036353420</v>
      </c>
      <c r="B6167" s="200" t="s">
        <v>568</v>
      </c>
      <c r="C6167" s="203">
        <v>0</v>
      </c>
      <c r="D6167" s="204" t="s">
        <v>2916</v>
      </c>
    </row>
    <row r="6168" spans="1:4" ht="15" x14ac:dyDescent="0.2">
      <c r="A6168" s="236">
        <v>9791036353437</v>
      </c>
      <c r="B6168" s="200" t="s">
        <v>568</v>
      </c>
      <c r="C6168" s="203">
        <v>0</v>
      </c>
      <c r="D6168" s="204" t="s">
        <v>2916</v>
      </c>
    </row>
    <row r="6169" spans="1:4" ht="15" x14ac:dyDescent="0.2">
      <c r="A6169" s="236">
        <v>9791036353451</v>
      </c>
      <c r="B6169" s="200" t="s">
        <v>568</v>
      </c>
      <c r="C6169" s="203">
        <v>0</v>
      </c>
      <c r="D6169" s="204" t="s">
        <v>2916</v>
      </c>
    </row>
    <row r="6170" spans="1:4" ht="15" x14ac:dyDescent="0.2">
      <c r="A6170" s="236">
        <v>9791027611331</v>
      </c>
      <c r="B6170" s="200" t="s">
        <v>568</v>
      </c>
      <c r="C6170" s="203">
        <v>0</v>
      </c>
      <c r="D6170" s="204" t="s">
        <v>2916</v>
      </c>
    </row>
    <row r="6171" spans="1:4" ht="15" x14ac:dyDescent="0.2">
      <c r="A6171" s="236">
        <v>9791036311499</v>
      </c>
      <c r="B6171" s="200" t="s">
        <v>568</v>
      </c>
      <c r="C6171" s="203">
        <v>0</v>
      </c>
      <c r="D6171" s="204" t="s">
        <v>2916</v>
      </c>
    </row>
    <row r="6172" spans="1:4" ht="15" x14ac:dyDescent="0.2">
      <c r="A6172" s="236">
        <v>9782227496286</v>
      </c>
      <c r="B6172" s="200" t="s">
        <v>568</v>
      </c>
      <c r="C6172" s="203">
        <v>0</v>
      </c>
      <c r="D6172" s="204" t="s">
        <v>2916</v>
      </c>
    </row>
    <row r="6173" spans="1:4" ht="15" x14ac:dyDescent="0.2">
      <c r="A6173" s="236">
        <v>9782227496293</v>
      </c>
      <c r="B6173" s="200" t="s">
        <v>568</v>
      </c>
      <c r="C6173" s="203">
        <v>0</v>
      </c>
      <c r="D6173" s="204" t="s">
        <v>2916</v>
      </c>
    </row>
    <row r="6174" spans="1:4" ht="15" x14ac:dyDescent="0.2">
      <c r="A6174" s="236">
        <v>9791036353444</v>
      </c>
      <c r="B6174" s="200" t="s">
        <v>568</v>
      </c>
      <c r="C6174" s="203">
        <v>0</v>
      </c>
      <c r="D6174" s="204" t="s">
        <v>2916</v>
      </c>
    </row>
    <row r="6175" spans="1:4" ht="15" x14ac:dyDescent="0.2">
      <c r="A6175" s="236">
        <v>9791036311505</v>
      </c>
      <c r="B6175" s="200" t="s">
        <v>568</v>
      </c>
      <c r="C6175" s="203">
        <v>0</v>
      </c>
      <c r="D6175" s="204" t="s">
        <v>2916</v>
      </c>
    </row>
    <row r="6176" spans="1:4" ht="15" x14ac:dyDescent="0.2">
      <c r="A6176" s="236">
        <v>9782747086820</v>
      </c>
      <c r="B6176" s="200" t="s">
        <v>568</v>
      </c>
      <c r="C6176" s="203">
        <v>0</v>
      </c>
      <c r="D6176" s="204" t="s">
        <v>2916</v>
      </c>
    </row>
    <row r="6177" spans="1:4" ht="15" x14ac:dyDescent="0.2">
      <c r="A6177" s="236">
        <v>9782747086837</v>
      </c>
      <c r="B6177" s="200" t="s">
        <v>568</v>
      </c>
      <c r="C6177" s="203">
        <v>0</v>
      </c>
      <c r="D6177" s="204" t="s">
        <v>2916</v>
      </c>
    </row>
    <row r="6178" spans="1:4" ht="15" x14ac:dyDescent="0.2">
      <c r="A6178" s="236">
        <v>9782747064408</v>
      </c>
      <c r="B6178" s="200" t="s">
        <v>568</v>
      </c>
      <c r="C6178" s="203">
        <v>0</v>
      </c>
      <c r="D6178" s="204" t="s">
        <v>2916</v>
      </c>
    </row>
    <row r="6179" spans="1:4" ht="15" x14ac:dyDescent="0.2">
      <c r="A6179" s="236">
        <v>9782747086844</v>
      </c>
      <c r="B6179" s="200" t="s">
        <v>568</v>
      </c>
      <c r="C6179" s="203">
        <v>0</v>
      </c>
      <c r="D6179" s="204" t="s">
        <v>2916</v>
      </c>
    </row>
    <row r="6180" spans="1:4" ht="15" x14ac:dyDescent="0.2">
      <c r="A6180" s="236">
        <v>9782747086851</v>
      </c>
      <c r="B6180" s="200" t="s">
        <v>568</v>
      </c>
      <c r="C6180" s="203">
        <v>0</v>
      </c>
      <c r="D6180" s="204" t="s">
        <v>2916</v>
      </c>
    </row>
    <row r="6181" spans="1:4" ht="15" x14ac:dyDescent="0.2">
      <c r="A6181" s="236">
        <v>9782747086875</v>
      </c>
      <c r="B6181" s="200" t="s">
        <v>568</v>
      </c>
      <c r="C6181" s="203">
        <v>0</v>
      </c>
      <c r="D6181" s="204" t="s">
        <v>2916</v>
      </c>
    </row>
    <row r="6182" spans="1:4" ht="15" x14ac:dyDescent="0.2">
      <c r="A6182" s="236">
        <v>9782747086882</v>
      </c>
      <c r="B6182" s="200" t="s">
        <v>568</v>
      </c>
      <c r="C6182" s="203">
        <v>0</v>
      </c>
      <c r="D6182" s="204" t="s">
        <v>2916</v>
      </c>
    </row>
    <row r="6183" spans="1:4" ht="15" x14ac:dyDescent="0.2">
      <c r="A6183" s="236">
        <v>9782747086905</v>
      </c>
      <c r="B6183" s="200" t="s">
        <v>568</v>
      </c>
      <c r="C6183" s="203">
        <v>0</v>
      </c>
      <c r="D6183" s="204" t="s">
        <v>2916</v>
      </c>
    </row>
    <row r="6184" spans="1:4" ht="15" x14ac:dyDescent="0.2">
      <c r="A6184" s="236">
        <v>9782747086912</v>
      </c>
      <c r="B6184" s="200" t="s">
        <v>568</v>
      </c>
      <c r="C6184" s="203">
        <v>0</v>
      </c>
      <c r="D6184" s="204" t="s">
        <v>2916</v>
      </c>
    </row>
    <row r="6185" spans="1:4" ht="15" x14ac:dyDescent="0.2">
      <c r="A6185" s="236">
        <v>9782747086929</v>
      </c>
      <c r="B6185" s="200" t="s">
        <v>568</v>
      </c>
      <c r="C6185" s="203">
        <v>0</v>
      </c>
      <c r="D6185" s="204" t="s">
        <v>2916</v>
      </c>
    </row>
    <row r="6186" spans="1:4" ht="15" x14ac:dyDescent="0.2">
      <c r="A6186" s="236">
        <v>9791036311956</v>
      </c>
      <c r="B6186" s="200" t="s">
        <v>568</v>
      </c>
      <c r="C6186" s="203">
        <v>0</v>
      </c>
      <c r="D6186" s="204" t="s">
        <v>2916</v>
      </c>
    </row>
    <row r="6187" spans="1:4" ht="15" x14ac:dyDescent="0.2">
      <c r="A6187" s="236">
        <v>9791036311963</v>
      </c>
      <c r="B6187" s="200" t="s">
        <v>568</v>
      </c>
      <c r="C6187" s="203">
        <v>0</v>
      </c>
      <c r="D6187" s="204" t="s">
        <v>2916</v>
      </c>
    </row>
    <row r="6188" spans="1:4" ht="15" x14ac:dyDescent="0.2">
      <c r="A6188" s="236">
        <v>9782747086943</v>
      </c>
      <c r="B6188" s="200" t="s">
        <v>568</v>
      </c>
      <c r="C6188" s="203">
        <v>0</v>
      </c>
      <c r="D6188" s="204" t="s">
        <v>2916</v>
      </c>
    </row>
    <row r="6189" spans="1:4" ht="15" x14ac:dyDescent="0.2">
      <c r="A6189" s="236">
        <v>9782227496309</v>
      </c>
      <c r="B6189" s="200" t="s">
        <v>568</v>
      </c>
      <c r="C6189" s="203">
        <v>0</v>
      </c>
      <c r="D6189" s="204" t="s">
        <v>2916</v>
      </c>
    </row>
    <row r="6190" spans="1:4" ht="15" x14ac:dyDescent="0.2">
      <c r="A6190" s="236">
        <v>9782747064415</v>
      </c>
      <c r="B6190" s="200" t="s">
        <v>568</v>
      </c>
      <c r="C6190" s="203">
        <v>0</v>
      </c>
      <c r="D6190" s="204" t="s">
        <v>2916</v>
      </c>
    </row>
    <row r="6191" spans="1:4" ht="15" x14ac:dyDescent="0.2">
      <c r="A6191" s="236">
        <v>9782747086950</v>
      </c>
      <c r="B6191" s="200" t="s">
        <v>568</v>
      </c>
      <c r="C6191" s="203">
        <v>0</v>
      </c>
      <c r="D6191" s="204" t="s">
        <v>2916</v>
      </c>
    </row>
    <row r="6192" spans="1:4" ht="15" x14ac:dyDescent="0.2">
      <c r="A6192" s="236">
        <v>9791036354014</v>
      </c>
      <c r="B6192" s="200" t="s">
        <v>568</v>
      </c>
      <c r="C6192" s="203">
        <v>0</v>
      </c>
      <c r="D6192" s="204" t="s">
        <v>2916</v>
      </c>
    </row>
    <row r="6193" spans="1:4" ht="15" x14ac:dyDescent="0.2">
      <c r="A6193" s="236">
        <v>9782747086967</v>
      </c>
      <c r="B6193" s="200" t="s">
        <v>568</v>
      </c>
      <c r="C6193" s="203">
        <v>0</v>
      </c>
      <c r="D6193" s="204" t="s">
        <v>2916</v>
      </c>
    </row>
    <row r="6194" spans="1:4" ht="15" x14ac:dyDescent="0.2">
      <c r="A6194" s="236">
        <v>9782747086974</v>
      </c>
      <c r="B6194" s="200" t="s">
        <v>568</v>
      </c>
      <c r="C6194" s="203">
        <v>0</v>
      </c>
      <c r="D6194" s="204" t="s">
        <v>2916</v>
      </c>
    </row>
    <row r="6195" spans="1:4" ht="15" x14ac:dyDescent="0.2">
      <c r="A6195" s="236">
        <v>9782408028589</v>
      </c>
      <c r="B6195" s="200" t="s">
        <v>568</v>
      </c>
      <c r="C6195" s="203">
        <v>0</v>
      </c>
      <c r="D6195" s="204" t="s">
        <v>2916</v>
      </c>
    </row>
    <row r="6196" spans="1:4" ht="15" x14ac:dyDescent="0.2">
      <c r="A6196" s="236">
        <v>9791036328794</v>
      </c>
      <c r="B6196" s="200" t="s">
        <v>568</v>
      </c>
      <c r="C6196" s="203">
        <v>0</v>
      </c>
      <c r="D6196" s="204" t="s">
        <v>2916</v>
      </c>
    </row>
    <row r="6197" spans="1:4" ht="15" x14ac:dyDescent="0.2">
      <c r="A6197" s="236">
        <v>9791036328800</v>
      </c>
      <c r="B6197" s="200" t="s">
        <v>568</v>
      </c>
      <c r="C6197" s="203">
        <v>0</v>
      </c>
      <c r="D6197" s="204" t="s">
        <v>2916</v>
      </c>
    </row>
    <row r="6198" spans="1:4" ht="15" x14ac:dyDescent="0.2">
      <c r="A6198" s="236">
        <v>9791036328817</v>
      </c>
      <c r="B6198" s="200" t="s">
        <v>568</v>
      </c>
      <c r="C6198" s="203">
        <v>0</v>
      </c>
      <c r="D6198" s="204" t="s">
        <v>2916</v>
      </c>
    </row>
    <row r="6199" spans="1:4" ht="15" x14ac:dyDescent="0.2">
      <c r="A6199" s="236">
        <v>9791036328893</v>
      </c>
      <c r="B6199" s="200" t="s">
        <v>568</v>
      </c>
      <c r="C6199" s="203">
        <v>0</v>
      </c>
      <c r="D6199" s="204" t="s">
        <v>2916</v>
      </c>
    </row>
    <row r="6200" spans="1:4" ht="15" x14ac:dyDescent="0.2">
      <c r="A6200" s="236">
        <v>9782747087841</v>
      </c>
      <c r="B6200" s="200" t="s">
        <v>568</v>
      </c>
      <c r="C6200" s="203">
        <v>0</v>
      </c>
      <c r="D6200" s="204" t="s">
        <v>2916</v>
      </c>
    </row>
    <row r="6201" spans="1:4" ht="15" x14ac:dyDescent="0.2">
      <c r="A6201" s="236">
        <v>9782747087858</v>
      </c>
      <c r="B6201" s="200" t="s">
        <v>568</v>
      </c>
      <c r="C6201" s="203">
        <v>0</v>
      </c>
      <c r="D6201" s="204" t="s">
        <v>2916</v>
      </c>
    </row>
    <row r="6202" spans="1:4" ht="15" x14ac:dyDescent="0.2">
      <c r="A6202" s="236">
        <v>9782747087865</v>
      </c>
      <c r="B6202" s="200" t="s">
        <v>568</v>
      </c>
      <c r="C6202" s="203">
        <v>0</v>
      </c>
      <c r="D6202" s="204" t="s">
        <v>2916</v>
      </c>
    </row>
    <row r="6203" spans="1:4" ht="15" x14ac:dyDescent="0.2">
      <c r="A6203" s="236">
        <v>9791036354281</v>
      </c>
      <c r="B6203" s="200" t="s">
        <v>568</v>
      </c>
      <c r="C6203" s="203">
        <v>0</v>
      </c>
      <c r="D6203" s="204" t="s">
        <v>2916</v>
      </c>
    </row>
    <row r="6204" spans="1:4" ht="15" x14ac:dyDescent="0.2">
      <c r="A6204" s="236">
        <v>9782747087872</v>
      </c>
      <c r="B6204" s="200" t="s">
        <v>568</v>
      </c>
      <c r="C6204" s="203">
        <v>0</v>
      </c>
      <c r="D6204" s="204" t="s">
        <v>2916</v>
      </c>
    </row>
    <row r="6205" spans="1:4" ht="15" x14ac:dyDescent="0.2">
      <c r="A6205" s="236">
        <v>9791036354298</v>
      </c>
      <c r="B6205" s="200" t="s">
        <v>568</v>
      </c>
      <c r="C6205" s="203">
        <v>0</v>
      </c>
      <c r="D6205" s="204" t="s">
        <v>2916</v>
      </c>
    </row>
    <row r="6206" spans="1:4" ht="15" x14ac:dyDescent="0.2">
      <c r="A6206" s="236">
        <v>9782747087889</v>
      </c>
      <c r="B6206" s="200" t="s">
        <v>568</v>
      </c>
      <c r="C6206" s="203">
        <v>0</v>
      </c>
      <c r="D6206" s="204" t="s">
        <v>2916</v>
      </c>
    </row>
    <row r="6207" spans="1:4" ht="15" x14ac:dyDescent="0.2">
      <c r="A6207" s="236">
        <v>9791036311925</v>
      </c>
      <c r="B6207" s="200" t="s">
        <v>568</v>
      </c>
      <c r="C6207" s="203">
        <v>0</v>
      </c>
      <c r="D6207" s="204" t="s">
        <v>2916</v>
      </c>
    </row>
    <row r="6208" spans="1:4" ht="15" x14ac:dyDescent="0.2">
      <c r="A6208" s="236">
        <v>9791036311932</v>
      </c>
      <c r="B6208" s="200" t="s">
        <v>568</v>
      </c>
      <c r="C6208" s="203">
        <v>0</v>
      </c>
      <c r="D6208" s="204" t="s">
        <v>2916</v>
      </c>
    </row>
    <row r="6209" spans="1:4" ht="15" x14ac:dyDescent="0.2">
      <c r="A6209" s="236">
        <v>9782747087926</v>
      </c>
      <c r="B6209" s="200" t="s">
        <v>568</v>
      </c>
      <c r="C6209" s="203">
        <v>0</v>
      </c>
      <c r="D6209" s="204" t="s">
        <v>2916</v>
      </c>
    </row>
    <row r="6210" spans="1:4" ht="15" x14ac:dyDescent="0.2">
      <c r="A6210" s="236">
        <v>9791036311994</v>
      </c>
      <c r="B6210" s="200" t="s">
        <v>568</v>
      </c>
      <c r="C6210" s="203">
        <v>0</v>
      </c>
      <c r="D6210" s="204" t="s">
        <v>2916</v>
      </c>
    </row>
    <row r="6211" spans="1:4" ht="15" x14ac:dyDescent="0.2">
      <c r="A6211" s="236">
        <v>9791036373305</v>
      </c>
      <c r="B6211" s="200" t="s">
        <v>568</v>
      </c>
      <c r="C6211" s="203">
        <v>0</v>
      </c>
      <c r="D6211" s="204" t="s">
        <v>2917</v>
      </c>
    </row>
    <row r="6212" spans="1:4" ht="15" x14ac:dyDescent="0.2">
      <c r="A6212" s="236">
        <v>9791036373329</v>
      </c>
      <c r="B6212" s="200" t="s">
        <v>568</v>
      </c>
      <c r="C6212" s="203">
        <v>0</v>
      </c>
      <c r="D6212" s="204" t="s">
        <v>2917</v>
      </c>
    </row>
    <row r="6213" spans="1:4" ht="15" x14ac:dyDescent="0.2">
      <c r="A6213" s="236">
        <v>9791036373312</v>
      </c>
      <c r="B6213" s="200" t="s">
        <v>568</v>
      </c>
      <c r="C6213" s="203">
        <v>0</v>
      </c>
      <c r="D6213" s="204" t="s">
        <v>2917</v>
      </c>
    </row>
    <row r="6214" spans="1:4" ht="15" x14ac:dyDescent="0.2">
      <c r="A6214" s="236">
        <v>9791036312038</v>
      </c>
      <c r="B6214" s="200" t="s">
        <v>568</v>
      </c>
      <c r="C6214" s="203">
        <v>0</v>
      </c>
      <c r="D6214" s="204" t="s">
        <v>2916</v>
      </c>
    </row>
    <row r="6215" spans="1:4" ht="15" x14ac:dyDescent="0.2">
      <c r="A6215" s="236">
        <v>9791036354489</v>
      </c>
      <c r="B6215" s="200" t="s">
        <v>568</v>
      </c>
      <c r="C6215" s="203">
        <v>0</v>
      </c>
      <c r="D6215" s="204" t="s">
        <v>2916</v>
      </c>
    </row>
    <row r="6216" spans="1:4" ht="15" x14ac:dyDescent="0.2">
      <c r="A6216" s="236">
        <v>9791036329111</v>
      </c>
      <c r="B6216" s="200" t="s">
        <v>568</v>
      </c>
      <c r="C6216" s="203">
        <v>0</v>
      </c>
      <c r="D6216" s="204" t="s">
        <v>2916</v>
      </c>
    </row>
    <row r="6217" spans="1:4" ht="15" x14ac:dyDescent="0.2">
      <c r="A6217" s="236">
        <v>9791036354540</v>
      </c>
      <c r="B6217" s="200" t="s">
        <v>568</v>
      </c>
      <c r="C6217" s="203">
        <v>0</v>
      </c>
      <c r="D6217" s="204" t="s">
        <v>2916</v>
      </c>
    </row>
    <row r="6218" spans="1:4" ht="15" x14ac:dyDescent="0.2">
      <c r="A6218" s="236">
        <v>9791027613069</v>
      </c>
      <c r="B6218" s="200" t="s">
        <v>568</v>
      </c>
      <c r="C6218" s="203">
        <v>0</v>
      </c>
      <c r="D6218" s="204" t="s">
        <v>2917</v>
      </c>
    </row>
    <row r="6219" spans="1:4" ht="15" x14ac:dyDescent="0.2">
      <c r="A6219" s="236">
        <v>9791036354571</v>
      </c>
      <c r="B6219" s="200" t="s">
        <v>568</v>
      </c>
      <c r="C6219" s="203">
        <v>0</v>
      </c>
      <c r="D6219" s="204" t="s">
        <v>2916</v>
      </c>
    </row>
    <row r="6220" spans="1:4" ht="15" x14ac:dyDescent="0.2">
      <c r="A6220" s="236">
        <v>9791036373473</v>
      </c>
      <c r="B6220" s="200" t="s">
        <v>568</v>
      </c>
      <c r="C6220" s="203">
        <v>0</v>
      </c>
      <c r="D6220" s="204" t="s">
        <v>2917</v>
      </c>
    </row>
    <row r="6221" spans="1:4" ht="15" x14ac:dyDescent="0.2">
      <c r="A6221" s="236">
        <v>9782747087964</v>
      </c>
      <c r="B6221" s="200" t="s">
        <v>568</v>
      </c>
      <c r="C6221" s="203">
        <v>0</v>
      </c>
      <c r="D6221" s="204" t="s">
        <v>2916</v>
      </c>
    </row>
    <row r="6222" spans="1:4" ht="15" x14ac:dyDescent="0.2">
      <c r="A6222" s="236">
        <v>9782747050470</v>
      </c>
      <c r="B6222" s="200" t="s">
        <v>568</v>
      </c>
      <c r="C6222" s="203">
        <v>0</v>
      </c>
      <c r="D6222" s="204" t="s">
        <v>2916</v>
      </c>
    </row>
    <row r="6223" spans="1:4" ht="15" x14ac:dyDescent="0.2">
      <c r="A6223" s="236">
        <v>9791027611379</v>
      </c>
      <c r="B6223" s="200" t="s">
        <v>568</v>
      </c>
      <c r="C6223" s="203">
        <v>0</v>
      </c>
      <c r="D6223" s="204" t="s">
        <v>2916</v>
      </c>
    </row>
    <row r="6224" spans="1:4" ht="15" x14ac:dyDescent="0.2">
      <c r="A6224" s="236">
        <v>9791036320316</v>
      </c>
      <c r="B6224" s="200" t="s">
        <v>568</v>
      </c>
      <c r="C6224" s="203">
        <v>427</v>
      </c>
      <c r="D6224" s="204" t="s">
        <v>570</v>
      </c>
    </row>
    <row r="6225" spans="1:4" ht="15" x14ac:dyDescent="0.2">
      <c r="A6225" s="236">
        <v>9791036353307</v>
      </c>
      <c r="B6225" s="200" t="s">
        <v>568</v>
      </c>
      <c r="C6225" s="203">
        <v>0</v>
      </c>
      <c r="D6225" s="204" t="s">
        <v>2915</v>
      </c>
    </row>
    <row r="6226" spans="1:4" ht="15" x14ac:dyDescent="0.2">
      <c r="A6226" s="236">
        <v>9782747068499</v>
      </c>
      <c r="B6226" s="200" t="s">
        <v>568</v>
      </c>
      <c r="C6226" s="203">
        <v>0</v>
      </c>
      <c r="D6226" s="204" t="s">
        <v>2916</v>
      </c>
    </row>
    <row r="6227" spans="1:4" ht="15" x14ac:dyDescent="0.2">
      <c r="A6227" s="236">
        <v>9791036365423</v>
      </c>
      <c r="B6227" s="200" t="s">
        <v>568</v>
      </c>
      <c r="C6227" s="203">
        <v>0</v>
      </c>
      <c r="D6227" s="204" t="s">
        <v>2917</v>
      </c>
    </row>
    <row r="6228" spans="1:4" ht="15" x14ac:dyDescent="0.2">
      <c r="A6228" s="236">
        <v>9791036365461</v>
      </c>
      <c r="B6228" s="200" t="s">
        <v>568</v>
      </c>
      <c r="C6228" s="203">
        <v>0</v>
      </c>
      <c r="D6228" s="204" t="s">
        <v>2917</v>
      </c>
    </row>
    <row r="6229" spans="1:4" ht="15" x14ac:dyDescent="0.2">
      <c r="A6229" s="236">
        <v>9791036365478</v>
      </c>
      <c r="B6229" s="200" t="s">
        <v>568</v>
      </c>
      <c r="C6229" s="203">
        <v>0</v>
      </c>
      <c r="D6229" s="204" t="s">
        <v>2917</v>
      </c>
    </row>
    <row r="6230" spans="1:4" ht="15" x14ac:dyDescent="0.2">
      <c r="A6230" s="236">
        <v>9791036365485</v>
      </c>
      <c r="B6230" s="200" t="s">
        <v>568</v>
      </c>
      <c r="C6230" s="203">
        <v>0</v>
      </c>
      <c r="D6230" s="204" t="s">
        <v>2917</v>
      </c>
    </row>
    <row r="6231" spans="1:4" ht="15" x14ac:dyDescent="0.2">
      <c r="A6231" s="236">
        <v>9791036365492</v>
      </c>
      <c r="B6231" s="200" t="s">
        <v>568</v>
      </c>
      <c r="C6231" s="203">
        <v>3607</v>
      </c>
      <c r="D6231" s="204" t="s">
        <v>571</v>
      </c>
    </row>
    <row r="6232" spans="1:4" ht="15" x14ac:dyDescent="0.2">
      <c r="A6232" s="236">
        <v>9791036365508</v>
      </c>
      <c r="B6232" s="200" t="s">
        <v>568</v>
      </c>
      <c r="C6232" s="203">
        <v>0</v>
      </c>
      <c r="D6232" s="204" t="s">
        <v>2917</v>
      </c>
    </row>
    <row r="6233" spans="1:4" ht="15" x14ac:dyDescent="0.2">
      <c r="A6233" s="236">
        <v>9791036365522</v>
      </c>
      <c r="B6233" s="200" t="s">
        <v>568</v>
      </c>
      <c r="C6233" s="203">
        <v>0</v>
      </c>
      <c r="D6233" s="204" t="s">
        <v>2917</v>
      </c>
    </row>
    <row r="6234" spans="1:4" ht="15" x14ac:dyDescent="0.2">
      <c r="A6234" s="236">
        <v>9791036365553</v>
      </c>
      <c r="B6234" s="200" t="s">
        <v>568</v>
      </c>
      <c r="C6234" s="203">
        <v>0</v>
      </c>
      <c r="D6234" s="204" t="s">
        <v>2917</v>
      </c>
    </row>
    <row r="6235" spans="1:4" ht="15" x14ac:dyDescent="0.2">
      <c r="A6235" s="236">
        <v>9791036365560</v>
      </c>
      <c r="B6235" s="200" t="s">
        <v>568</v>
      </c>
      <c r="C6235" s="203">
        <v>0</v>
      </c>
      <c r="D6235" s="204" t="s">
        <v>2917</v>
      </c>
    </row>
    <row r="6236" spans="1:4" ht="15" x14ac:dyDescent="0.2">
      <c r="A6236" s="236">
        <v>9791036365584</v>
      </c>
      <c r="B6236" s="200" t="s">
        <v>568</v>
      </c>
      <c r="C6236" s="203">
        <v>0</v>
      </c>
      <c r="D6236" s="204" t="s">
        <v>2917</v>
      </c>
    </row>
    <row r="6237" spans="1:4" ht="15" x14ac:dyDescent="0.2">
      <c r="A6237" s="236">
        <v>9791036365591</v>
      </c>
      <c r="B6237" s="200" t="s">
        <v>568</v>
      </c>
      <c r="C6237" s="203">
        <v>0</v>
      </c>
      <c r="D6237" s="204" t="s">
        <v>2917</v>
      </c>
    </row>
    <row r="6238" spans="1:4" ht="15" x14ac:dyDescent="0.2">
      <c r="A6238" s="236">
        <v>9791036365614</v>
      </c>
      <c r="B6238" s="200" t="s">
        <v>568</v>
      </c>
      <c r="C6238" s="203">
        <v>0</v>
      </c>
      <c r="D6238" s="204" t="s">
        <v>2917</v>
      </c>
    </row>
    <row r="6239" spans="1:4" ht="15" x14ac:dyDescent="0.2">
      <c r="A6239" s="236">
        <v>9791036353710</v>
      </c>
      <c r="B6239" s="200" t="s">
        <v>568</v>
      </c>
      <c r="C6239" s="203">
        <v>0</v>
      </c>
      <c r="D6239" s="204" t="s">
        <v>2916</v>
      </c>
    </row>
    <row r="6240" spans="1:4" ht="15" x14ac:dyDescent="0.2">
      <c r="A6240" s="236">
        <v>9791027612314</v>
      </c>
      <c r="B6240" s="200" t="s">
        <v>568</v>
      </c>
      <c r="C6240" s="203">
        <v>0</v>
      </c>
      <c r="D6240" s="204" t="s">
        <v>2917</v>
      </c>
    </row>
    <row r="6241" spans="1:4" ht="15" x14ac:dyDescent="0.2">
      <c r="A6241" s="236">
        <v>9791036353727</v>
      </c>
      <c r="B6241" s="200" t="s">
        <v>568</v>
      </c>
      <c r="C6241" s="203">
        <v>0</v>
      </c>
      <c r="D6241" s="204" t="s">
        <v>2916</v>
      </c>
    </row>
    <row r="6242" spans="1:4" ht="15" x14ac:dyDescent="0.2">
      <c r="A6242" s="236">
        <v>9791027612338</v>
      </c>
      <c r="B6242" s="200" t="s">
        <v>568</v>
      </c>
      <c r="C6242" s="203">
        <v>0</v>
      </c>
      <c r="D6242" s="204" t="s">
        <v>2917</v>
      </c>
    </row>
    <row r="6243" spans="1:4" ht="15" x14ac:dyDescent="0.2">
      <c r="A6243" s="236">
        <v>9791036365577</v>
      </c>
      <c r="B6243" s="200" t="s">
        <v>568</v>
      </c>
      <c r="C6243" s="203">
        <v>0</v>
      </c>
      <c r="D6243" s="204" t="s">
        <v>2917</v>
      </c>
    </row>
    <row r="6244" spans="1:4" ht="15" x14ac:dyDescent="0.2">
      <c r="A6244" s="236">
        <v>9791036365607</v>
      </c>
      <c r="B6244" s="200" t="s">
        <v>568</v>
      </c>
      <c r="C6244" s="203">
        <v>0</v>
      </c>
      <c r="D6244" s="204" t="s">
        <v>2917</v>
      </c>
    </row>
    <row r="6245" spans="1:4" ht="15" x14ac:dyDescent="0.2">
      <c r="A6245" s="236">
        <v>9782747055314</v>
      </c>
      <c r="B6245" s="200" t="s">
        <v>568</v>
      </c>
      <c r="C6245" s="203">
        <v>0</v>
      </c>
      <c r="D6245" s="204" t="s">
        <v>2916</v>
      </c>
    </row>
    <row r="6246" spans="1:4" ht="15" x14ac:dyDescent="0.2">
      <c r="A6246" s="236">
        <v>9791036320460</v>
      </c>
      <c r="B6246" s="200" t="s">
        <v>568</v>
      </c>
      <c r="C6246" s="203">
        <v>0</v>
      </c>
      <c r="D6246" s="204" t="s">
        <v>2915</v>
      </c>
    </row>
    <row r="6247" spans="1:4" ht="15" x14ac:dyDescent="0.2">
      <c r="A6247" s="236">
        <v>9791036338618</v>
      </c>
      <c r="B6247" s="200" t="s">
        <v>568</v>
      </c>
      <c r="C6247" s="203">
        <v>0</v>
      </c>
      <c r="D6247" s="204" t="s">
        <v>2915</v>
      </c>
    </row>
    <row r="6248" spans="1:4" ht="15" x14ac:dyDescent="0.2">
      <c r="A6248" s="236">
        <v>9791036366383</v>
      </c>
      <c r="B6248" s="200" t="s">
        <v>568</v>
      </c>
      <c r="C6248" s="203">
        <v>2720</v>
      </c>
      <c r="D6248" s="204" t="s">
        <v>571</v>
      </c>
    </row>
    <row r="6249" spans="1:4" ht="15" x14ac:dyDescent="0.2">
      <c r="A6249" s="236">
        <v>9791036366390</v>
      </c>
      <c r="B6249" s="200" t="s">
        <v>568</v>
      </c>
      <c r="C6249" s="203">
        <v>0</v>
      </c>
      <c r="D6249" s="204" t="s">
        <v>2917</v>
      </c>
    </row>
    <row r="6250" spans="1:4" ht="15" x14ac:dyDescent="0.2">
      <c r="A6250" s="236">
        <v>9791036366406</v>
      </c>
      <c r="B6250" s="200" t="s">
        <v>568</v>
      </c>
      <c r="C6250" s="203">
        <v>0</v>
      </c>
      <c r="D6250" s="204" t="s">
        <v>2917</v>
      </c>
    </row>
    <row r="6251" spans="1:4" ht="15" x14ac:dyDescent="0.2">
      <c r="A6251" s="236">
        <v>9791036366413</v>
      </c>
      <c r="B6251" s="200" t="s">
        <v>568</v>
      </c>
      <c r="C6251" s="203">
        <v>0</v>
      </c>
      <c r="D6251" s="204" t="s">
        <v>2917</v>
      </c>
    </row>
    <row r="6252" spans="1:4" ht="15" x14ac:dyDescent="0.2">
      <c r="A6252" s="236">
        <v>9791036366420</v>
      </c>
      <c r="B6252" s="200" t="s">
        <v>568</v>
      </c>
      <c r="C6252" s="203">
        <v>0</v>
      </c>
      <c r="D6252" s="204" t="s">
        <v>2917</v>
      </c>
    </row>
    <row r="6253" spans="1:4" ht="15" x14ac:dyDescent="0.2">
      <c r="A6253" s="236">
        <v>9791036366437</v>
      </c>
      <c r="B6253" s="200" t="s">
        <v>568</v>
      </c>
      <c r="C6253" s="203">
        <v>0</v>
      </c>
      <c r="D6253" s="204" t="s">
        <v>2917</v>
      </c>
    </row>
    <row r="6254" spans="1:4" ht="15" x14ac:dyDescent="0.2">
      <c r="A6254" s="236">
        <v>9791036366727</v>
      </c>
      <c r="B6254" s="200" t="s">
        <v>568</v>
      </c>
      <c r="C6254" s="203">
        <v>0</v>
      </c>
      <c r="D6254" s="204" t="s">
        <v>2917</v>
      </c>
    </row>
    <row r="6255" spans="1:4" ht="15" x14ac:dyDescent="0.2">
      <c r="A6255" s="236">
        <v>9791036366802</v>
      </c>
      <c r="B6255" s="200" t="s">
        <v>568</v>
      </c>
      <c r="C6255" s="203">
        <v>0</v>
      </c>
      <c r="D6255" s="204" t="s">
        <v>2917</v>
      </c>
    </row>
    <row r="6256" spans="1:4" ht="15" x14ac:dyDescent="0.2">
      <c r="A6256" s="236">
        <v>9791036366819</v>
      </c>
      <c r="B6256" s="200" t="s">
        <v>568</v>
      </c>
      <c r="C6256" s="203">
        <v>0</v>
      </c>
      <c r="D6256" s="204" t="s">
        <v>2917</v>
      </c>
    </row>
    <row r="6257" spans="1:4" ht="15" x14ac:dyDescent="0.2">
      <c r="A6257" s="236">
        <v>9791027600953</v>
      </c>
      <c r="B6257" s="200" t="s">
        <v>568</v>
      </c>
      <c r="C6257" s="203">
        <v>0</v>
      </c>
      <c r="D6257" s="204" t="s">
        <v>2916</v>
      </c>
    </row>
    <row r="6258" spans="1:4" ht="15" x14ac:dyDescent="0.2">
      <c r="A6258" s="236">
        <v>9791036366826</v>
      </c>
      <c r="B6258" s="200" t="s">
        <v>568</v>
      </c>
      <c r="C6258" s="203">
        <v>0</v>
      </c>
      <c r="D6258" s="204" t="s">
        <v>2917</v>
      </c>
    </row>
    <row r="6259" spans="1:4" ht="15" x14ac:dyDescent="0.2">
      <c r="A6259" s="236">
        <v>9791036366833</v>
      </c>
      <c r="B6259" s="200" t="s">
        <v>568</v>
      </c>
      <c r="C6259" s="203">
        <v>0</v>
      </c>
      <c r="D6259" s="204" t="s">
        <v>2917</v>
      </c>
    </row>
    <row r="6260" spans="1:4" ht="15" x14ac:dyDescent="0.2">
      <c r="A6260" s="236">
        <v>9782227489073</v>
      </c>
      <c r="B6260" s="200" t="s">
        <v>568</v>
      </c>
      <c r="C6260" s="203">
        <v>0</v>
      </c>
      <c r="D6260" s="204" t="s">
        <v>2916</v>
      </c>
    </row>
    <row r="6261" spans="1:4" ht="15" x14ac:dyDescent="0.2">
      <c r="A6261" s="236">
        <v>9782227489080</v>
      </c>
      <c r="B6261" s="200" t="s">
        <v>568</v>
      </c>
      <c r="C6261" s="203">
        <v>0</v>
      </c>
      <c r="D6261" s="204" t="s">
        <v>2916</v>
      </c>
    </row>
    <row r="6262" spans="1:4" ht="15" x14ac:dyDescent="0.2">
      <c r="A6262" s="236">
        <v>9782747071215</v>
      </c>
      <c r="B6262" s="200" t="s">
        <v>568</v>
      </c>
      <c r="C6262" s="203">
        <v>0</v>
      </c>
      <c r="D6262" s="204" t="s">
        <v>2916</v>
      </c>
    </row>
    <row r="6263" spans="1:4" ht="15" x14ac:dyDescent="0.2">
      <c r="A6263" s="236">
        <v>9791027612291</v>
      </c>
      <c r="B6263" s="200" t="s">
        <v>568</v>
      </c>
      <c r="C6263" s="203">
        <v>0</v>
      </c>
      <c r="D6263" s="204" t="s">
        <v>2917</v>
      </c>
    </row>
    <row r="6264" spans="1:4" ht="15" x14ac:dyDescent="0.2">
      <c r="A6264" s="236">
        <v>9791027612307</v>
      </c>
      <c r="B6264" s="200" t="s">
        <v>568</v>
      </c>
      <c r="C6264" s="203">
        <v>0</v>
      </c>
      <c r="D6264" s="204" t="s">
        <v>2917</v>
      </c>
    </row>
    <row r="6265" spans="1:4" ht="15" x14ac:dyDescent="0.2">
      <c r="A6265" s="236">
        <v>9791027612321</v>
      </c>
      <c r="B6265" s="200" t="s">
        <v>568</v>
      </c>
      <c r="C6265" s="203">
        <v>0</v>
      </c>
      <c r="D6265" s="204" t="s">
        <v>2917</v>
      </c>
    </row>
    <row r="6266" spans="1:4" ht="15" x14ac:dyDescent="0.2">
      <c r="A6266" s="236">
        <v>9791027612345</v>
      </c>
      <c r="B6266" s="200" t="s">
        <v>568</v>
      </c>
      <c r="C6266" s="203">
        <v>0</v>
      </c>
      <c r="D6266" s="204" t="s">
        <v>2917</v>
      </c>
    </row>
    <row r="6267" spans="1:4" ht="15" x14ac:dyDescent="0.2">
      <c r="A6267" s="236">
        <v>9791036367311</v>
      </c>
      <c r="B6267" s="200" t="s">
        <v>568</v>
      </c>
      <c r="C6267" s="203">
        <v>0</v>
      </c>
      <c r="D6267" s="204" t="s">
        <v>2917</v>
      </c>
    </row>
    <row r="6268" spans="1:4" ht="15" x14ac:dyDescent="0.2">
      <c r="A6268" s="236">
        <v>9791036367274</v>
      </c>
      <c r="B6268" s="200" t="s">
        <v>568</v>
      </c>
      <c r="C6268" s="203">
        <v>0</v>
      </c>
      <c r="D6268" s="204" t="s">
        <v>2917</v>
      </c>
    </row>
    <row r="6269" spans="1:4" ht="15" x14ac:dyDescent="0.2">
      <c r="A6269" s="236">
        <v>9791036367281</v>
      </c>
      <c r="B6269" s="200" t="s">
        <v>568</v>
      </c>
      <c r="C6269" s="203">
        <v>0</v>
      </c>
      <c r="D6269" s="204" t="s">
        <v>2917</v>
      </c>
    </row>
    <row r="6270" spans="1:4" ht="15" x14ac:dyDescent="0.2">
      <c r="A6270" s="236">
        <v>9791036367298</v>
      </c>
      <c r="B6270" s="200" t="s">
        <v>568</v>
      </c>
      <c r="C6270" s="203">
        <v>0</v>
      </c>
      <c r="D6270" s="204" t="s">
        <v>2917</v>
      </c>
    </row>
    <row r="6271" spans="1:4" ht="15" x14ac:dyDescent="0.2">
      <c r="A6271" s="236">
        <v>9791036367304</v>
      </c>
      <c r="B6271" s="200" t="s">
        <v>568</v>
      </c>
      <c r="C6271" s="203">
        <v>0</v>
      </c>
      <c r="D6271" s="204" t="s">
        <v>2917</v>
      </c>
    </row>
    <row r="6272" spans="1:4" ht="15" x14ac:dyDescent="0.2">
      <c r="A6272" s="236">
        <v>9791036367267</v>
      </c>
      <c r="B6272" s="200" t="s">
        <v>568</v>
      </c>
      <c r="C6272" s="203">
        <v>0</v>
      </c>
      <c r="D6272" s="204" t="s">
        <v>2917</v>
      </c>
    </row>
    <row r="6273" spans="1:4" ht="15" x14ac:dyDescent="0.2">
      <c r="A6273" s="236">
        <v>9791036313059</v>
      </c>
      <c r="B6273" s="200" t="s">
        <v>568</v>
      </c>
      <c r="C6273" s="203">
        <v>0</v>
      </c>
      <c r="D6273" s="204" t="s">
        <v>572</v>
      </c>
    </row>
    <row r="6274" spans="1:4" ht="15" x14ac:dyDescent="0.2">
      <c r="A6274" s="236">
        <v>9791036313066</v>
      </c>
      <c r="B6274" s="200" t="s">
        <v>568</v>
      </c>
      <c r="C6274" s="203">
        <v>0</v>
      </c>
      <c r="D6274" s="204" t="s">
        <v>2915</v>
      </c>
    </row>
    <row r="6275" spans="1:4" ht="15" x14ac:dyDescent="0.2">
      <c r="A6275" s="236">
        <v>9791036303227</v>
      </c>
      <c r="B6275" s="200" t="s">
        <v>568</v>
      </c>
      <c r="C6275" s="203">
        <v>0</v>
      </c>
      <c r="D6275" s="204" t="s">
        <v>2916</v>
      </c>
    </row>
    <row r="6276" spans="1:4" ht="15" x14ac:dyDescent="0.2">
      <c r="A6276" s="236">
        <v>9791027612499</v>
      </c>
      <c r="B6276" s="200" t="s">
        <v>568</v>
      </c>
      <c r="C6276" s="203">
        <v>0</v>
      </c>
      <c r="D6276" s="204" t="s">
        <v>2917</v>
      </c>
    </row>
    <row r="6277" spans="1:4" ht="15" x14ac:dyDescent="0.2">
      <c r="A6277" s="236">
        <v>9791036303180</v>
      </c>
      <c r="B6277" s="200" t="s">
        <v>568</v>
      </c>
      <c r="C6277" s="203">
        <v>0</v>
      </c>
      <c r="D6277" s="204" t="s">
        <v>2916</v>
      </c>
    </row>
    <row r="6278" spans="1:4" ht="15" x14ac:dyDescent="0.2">
      <c r="A6278" s="236">
        <v>9791036367564</v>
      </c>
      <c r="B6278" s="200" t="s">
        <v>568</v>
      </c>
      <c r="C6278" s="203">
        <v>20</v>
      </c>
      <c r="D6278" s="204" t="s">
        <v>569</v>
      </c>
    </row>
    <row r="6279" spans="1:4" ht="15" x14ac:dyDescent="0.2">
      <c r="A6279" s="236">
        <v>9791036338816</v>
      </c>
      <c r="B6279" s="200" t="s">
        <v>568</v>
      </c>
      <c r="C6279" s="203">
        <v>0</v>
      </c>
      <c r="D6279" s="204" t="s">
        <v>2917</v>
      </c>
    </row>
    <row r="6280" spans="1:4" ht="15" x14ac:dyDescent="0.2">
      <c r="A6280" s="236">
        <v>9791036338823</v>
      </c>
      <c r="B6280" s="200" t="s">
        <v>568</v>
      </c>
      <c r="C6280" s="203">
        <v>0</v>
      </c>
      <c r="D6280" s="204" t="s">
        <v>2917</v>
      </c>
    </row>
    <row r="6281" spans="1:4" ht="15" x14ac:dyDescent="0.2">
      <c r="A6281" s="236">
        <v>9791027605880</v>
      </c>
      <c r="B6281" s="200" t="s">
        <v>568</v>
      </c>
      <c r="C6281" s="203">
        <v>0</v>
      </c>
      <c r="D6281" s="204" t="s">
        <v>2916</v>
      </c>
    </row>
    <row r="6282" spans="1:4" ht="15" x14ac:dyDescent="0.2">
      <c r="A6282" s="236">
        <v>9791036338830</v>
      </c>
      <c r="B6282" s="200" t="s">
        <v>568</v>
      </c>
      <c r="C6282" s="203">
        <v>0</v>
      </c>
      <c r="D6282" s="204" t="s">
        <v>2917</v>
      </c>
    </row>
    <row r="6283" spans="1:4" ht="15" x14ac:dyDescent="0.2">
      <c r="A6283" s="236">
        <v>9791036323638</v>
      </c>
      <c r="B6283" s="200" t="s">
        <v>568</v>
      </c>
      <c r="C6283" s="203">
        <v>0</v>
      </c>
      <c r="D6283" s="204" t="s">
        <v>2915</v>
      </c>
    </row>
    <row r="6284" spans="1:4" ht="15" x14ac:dyDescent="0.2">
      <c r="A6284" s="236">
        <v>9791036313103</v>
      </c>
      <c r="B6284" s="200" t="s">
        <v>568</v>
      </c>
      <c r="C6284" s="203">
        <v>0</v>
      </c>
      <c r="D6284" s="204" t="s">
        <v>2916</v>
      </c>
    </row>
    <row r="6285" spans="1:4" ht="15" x14ac:dyDescent="0.2">
      <c r="A6285" s="236">
        <v>9791036313110</v>
      </c>
      <c r="B6285" s="200" t="s">
        <v>568</v>
      </c>
      <c r="C6285" s="203">
        <v>0</v>
      </c>
      <c r="D6285" s="204" t="s">
        <v>2916</v>
      </c>
    </row>
    <row r="6286" spans="1:4" ht="15" x14ac:dyDescent="0.2">
      <c r="A6286" s="236">
        <v>9791027607877</v>
      </c>
      <c r="B6286" s="200" t="s">
        <v>568</v>
      </c>
      <c r="C6286" s="203">
        <v>0</v>
      </c>
      <c r="D6286" s="204" t="s">
        <v>2915</v>
      </c>
    </row>
    <row r="6287" spans="1:4" ht="15" x14ac:dyDescent="0.2">
      <c r="A6287" s="236">
        <v>9782747085786</v>
      </c>
      <c r="B6287" s="200" t="s">
        <v>568</v>
      </c>
      <c r="C6287" s="203">
        <v>0</v>
      </c>
      <c r="D6287" s="204" t="s">
        <v>2915</v>
      </c>
    </row>
    <row r="6288" spans="1:4" ht="15" x14ac:dyDescent="0.2">
      <c r="A6288" s="236">
        <v>9791027609291</v>
      </c>
      <c r="B6288" s="200" t="s">
        <v>568</v>
      </c>
      <c r="C6288" s="203">
        <v>3</v>
      </c>
      <c r="D6288" s="204" t="s">
        <v>572</v>
      </c>
    </row>
    <row r="6289" spans="1:4" ht="15" x14ac:dyDescent="0.2">
      <c r="A6289" s="236">
        <v>9791027609307</v>
      </c>
      <c r="B6289" s="200" t="s">
        <v>568</v>
      </c>
      <c r="C6289" s="203">
        <v>0</v>
      </c>
      <c r="D6289" s="204" t="s">
        <v>2917</v>
      </c>
    </row>
    <row r="6290" spans="1:4" ht="15" x14ac:dyDescent="0.2">
      <c r="A6290" s="236">
        <v>9791036354304</v>
      </c>
      <c r="B6290" s="200" t="s">
        <v>568</v>
      </c>
      <c r="C6290" s="203">
        <v>0</v>
      </c>
      <c r="D6290" s="204" t="s">
        <v>2917</v>
      </c>
    </row>
    <row r="6291" spans="1:4" ht="15" x14ac:dyDescent="0.2">
      <c r="A6291" s="236">
        <v>9791036323942</v>
      </c>
      <c r="B6291" s="200" t="s">
        <v>568</v>
      </c>
      <c r="C6291" s="203">
        <v>0</v>
      </c>
      <c r="D6291" s="204" t="s">
        <v>2917</v>
      </c>
    </row>
    <row r="6292" spans="1:4" ht="15" x14ac:dyDescent="0.2">
      <c r="A6292" s="236">
        <v>9791036323959</v>
      </c>
      <c r="B6292" s="200" t="s">
        <v>568</v>
      </c>
      <c r="C6292" s="203">
        <v>0</v>
      </c>
      <c r="D6292" s="204" t="s">
        <v>2917</v>
      </c>
    </row>
    <row r="6293" spans="1:4" ht="15" x14ac:dyDescent="0.2">
      <c r="A6293" s="236">
        <v>9791036339196</v>
      </c>
      <c r="B6293" s="200" t="s">
        <v>568</v>
      </c>
      <c r="C6293" s="203">
        <v>0</v>
      </c>
      <c r="D6293" s="204" t="s">
        <v>2917</v>
      </c>
    </row>
    <row r="6294" spans="1:4" ht="15" x14ac:dyDescent="0.2">
      <c r="A6294" s="236">
        <v>9791036339226</v>
      </c>
      <c r="B6294" s="200" t="s">
        <v>568</v>
      </c>
      <c r="C6294" s="203">
        <v>0</v>
      </c>
      <c r="D6294" s="204" t="s">
        <v>2915</v>
      </c>
    </row>
    <row r="6295" spans="1:4" ht="15" x14ac:dyDescent="0.2">
      <c r="A6295" s="236">
        <v>9791036339295</v>
      </c>
      <c r="B6295" s="200" t="s">
        <v>568</v>
      </c>
      <c r="C6295" s="203">
        <v>1077</v>
      </c>
      <c r="D6295" s="204" t="s">
        <v>571</v>
      </c>
    </row>
    <row r="6296" spans="1:4" ht="15" x14ac:dyDescent="0.2">
      <c r="A6296" s="236">
        <v>9791036339301</v>
      </c>
      <c r="B6296" s="200" t="s">
        <v>568</v>
      </c>
      <c r="C6296" s="203">
        <v>0</v>
      </c>
      <c r="D6296" s="204" t="s">
        <v>572</v>
      </c>
    </row>
    <row r="6297" spans="1:4" ht="15" x14ac:dyDescent="0.2">
      <c r="A6297" s="236">
        <v>9791036339318</v>
      </c>
      <c r="B6297" s="200" t="s">
        <v>568</v>
      </c>
      <c r="C6297" s="203">
        <v>0</v>
      </c>
      <c r="D6297" s="204" t="s">
        <v>2915</v>
      </c>
    </row>
    <row r="6298" spans="1:4" ht="15" x14ac:dyDescent="0.2">
      <c r="A6298" s="236">
        <v>9791036324109</v>
      </c>
      <c r="B6298" s="200" t="s">
        <v>568</v>
      </c>
      <c r="C6298" s="203">
        <v>0</v>
      </c>
      <c r="D6298" s="204" t="s">
        <v>2917</v>
      </c>
    </row>
    <row r="6299" spans="1:4" ht="15" x14ac:dyDescent="0.2">
      <c r="A6299" s="236">
        <v>9791027610457</v>
      </c>
      <c r="B6299" s="200" t="s">
        <v>568</v>
      </c>
      <c r="C6299" s="203">
        <v>0</v>
      </c>
      <c r="D6299" s="204" t="s">
        <v>2916</v>
      </c>
    </row>
    <row r="6300" spans="1:4" ht="15" x14ac:dyDescent="0.2">
      <c r="A6300" s="236">
        <v>9791027611485</v>
      </c>
      <c r="B6300" s="200" t="s">
        <v>568</v>
      </c>
      <c r="C6300" s="203">
        <v>0</v>
      </c>
      <c r="D6300" s="204" t="s">
        <v>2915</v>
      </c>
    </row>
    <row r="6301" spans="1:4" ht="15" x14ac:dyDescent="0.2">
      <c r="A6301" s="236">
        <v>9791036366697</v>
      </c>
      <c r="B6301" s="200" t="s">
        <v>568</v>
      </c>
      <c r="C6301" s="203">
        <v>0</v>
      </c>
      <c r="D6301" s="204" t="s">
        <v>2917</v>
      </c>
    </row>
    <row r="6302" spans="1:4" ht="15" x14ac:dyDescent="0.2">
      <c r="A6302" s="236">
        <v>9791036303784</v>
      </c>
      <c r="B6302" s="200" t="s">
        <v>568</v>
      </c>
      <c r="C6302" s="203">
        <v>0</v>
      </c>
      <c r="D6302" s="204" t="s">
        <v>2916</v>
      </c>
    </row>
    <row r="6303" spans="1:4" ht="15" x14ac:dyDescent="0.2">
      <c r="A6303" s="236">
        <v>9791036303807</v>
      </c>
      <c r="B6303" s="200" t="s">
        <v>568</v>
      </c>
      <c r="C6303" s="203">
        <v>0</v>
      </c>
      <c r="D6303" s="204" t="s">
        <v>2916</v>
      </c>
    </row>
    <row r="6304" spans="1:4" ht="15" x14ac:dyDescent="0.2">
      <c r="A6304" s="236">
        <v>9791036367854</v>
      </c>
      <c r="B6304" s="200" t="s">
        <v>568</v>
      </c>
      <c r="C6304" s="203">
        <v>0</v>
      </c>
      <c r="D6304" s="204" t="s">
        <v>2917</v>
      </c>
    </row>
    <row r="6305" spans="1:4" ht="15" x14ac:dyDescent="0.2">
      <c r="A6305" s="236">
        <v>9791036367908</v>
      </c>
      <c r="B6305" s="200" t="s">
        <v>568</v>
      </c>
      <c r="C6305" s="203">
        <v>0</v>
      </c>
      <c r="D6305" s="204" t="s">
        <v>2917</v>
      </c>
    </row>
    <row r="6306" spans="1:4" ht="15" x14ac:dyDescent="0.2">
      <c r="A6306" s="236">
        <v>9791036303852</v>
      </c>
      <c r="B6306" s="200" t="s">
        <v>568</v>
      </c>
      <c r="C6306" s="203">
        <v>0</v>
      </c>
      <c r="D6306" s="204" t="s">
        <v>2916</v>
      </c>
    </row>
    <row r="6307" spans="1:4" ht="15" x14ac:dyDescent="0.2">
      <c r="A6307" s="236">
        <v>9791036367861</v>
      </c>
      <c r="B6307" s="200" t="s">
        <v>568</v>
      </c>
      <c r="C6307" s="203">
        <v>0</v>
      </c>
      <c r="D6307" s="204" t="s">
        <v>2917</v>
      </c>
    </row>
    <row r="6308" spans="1:4" ht="15" x14ac:dyDescent="0.2">
      <c r="A6308" s="236">
        <v>9791036367885</v>
      </c>
      <c r="B6308" s="200" t="s">
        <v>568</v>
      </c>
      <c r="C6308" s="203">
        <v>0</v>
      </c>
      <c r="D6308" s="204" t="s">
        <v>2917</v>
      </c>
    </row>
    <row r="6309" spans="1:4" ht="15" x14ac:dyDescent="0.2">
      <c r="A6309" s="236">
        <v>9791036354533</v>
      </c>
      <c r="B6309" s="200" t="s">
        <v>568</v>
      </c>
      <c r="C6309" s="203">
        <v>0</v>
      </c>
      <c r="D6309" s="204" t="s">
        <v>2915</v>
      </c>
    </row>
    <row r="6310" spans="1:4" ht="15" x14ac:dyDescent="0.2">
      <c r="A6310" s="236">
        <v>9791036367847</v>
      </c>
      <c r="B6310" s="200" t="s">
        <v>568</v>
      </c>
      <c r="C6310" s="203">
        <v>0</v>
      </c>
      <c r="D6310" s="204" t="s">
        <v>2917</v>
      </c>
    </row>
    <row r="6311" spans="1:4" ht="15" x14ac:dyDescent="0.2">
      <c r="A6311" s="236">
        <v>9791036354588</v>
      </c>
      <c r="B6311" s="200" t="s">
        <v>568</v>
      </c>
      <c r="C6311" s="203">
        <v>0</v>
      </c>
      <c r="D6311" s="204" t="s">
        <v>2916</v>
      </c>
    </row>
    <row r="6312" spans="1:4" ht="15" x14ac:dyDescent="0.2">
      <c r="A6312" s="236">
        <v>9782747071642</v>
      </c>
      <c r="B6312" s="200" t="s">
        <v>568</v>
      </c>
      <c r="C6312" s="203">
        <v>0</v>
      </c>
      <c r="D6312" s="204" t="s">
        <v>2916</v>
      </c>
    </row>
    <row r="6313" spans="1:4" ht="15" x14ac:dyDescent="0.2">
      <c r="A6313" s="236">
        <v>9791036354557</v>
      </c>
      <c r="B6313" s="200" t="s">
        <v>568</v>
      </c>
      <c r="C6313" s="203">
        <v>0</v>
      </c>
      <c r="D6313" s="204" t="s">
        <v>572</v>
      </c>
    </row>
    <row r="6314" spans="1:4" ht="15" x14ac:dyDescent="0.2">
      <c r="A6314" s="236">
        <v>9791036354724</v>
      </c>
      <c r="B6314" s="200" t="s">
        <v>568</v>
      </c>
      <c r="C6314" s="203">
        <v>0</v>
      </c>
      <c r="D6314" s="204" t="s">
        <v>2915</v>
      </c>
    </row>
    <row r="6315" spans="1:4" ht="15" x14ac:dyDescent="0.2">
      <c r="A6315" s="236">
        <v>9791036354953</v>
      </c>
      <c r="B6315" s="200" t="s">
        <v>568</v>
      </c>
      <c r="C6315" s="203">
        <v>0</v>
      </c>
      <c r="D6315" s="204" t="s">
        <v>572</v>
      </c>
    </row>
    <row r="6316" spans="1:4" ht="15" x14ac:dyDescent="0.2">
      <c r="A6316" s="236">
        <v>9791036354991</v>
      </c>
      <c r="B6316" s="200" t="s">
        <v>568</v>
      </c>
      <c r="C6316" s="203">
        <v>0</v>
      </c>
      <c r="D6316" s="204" t="s">
        <v>2917</v>
      </c>
    </row>
    <row r="6317" spans="1:4" ht="15" x14ac:dyDescent="0.2">
      <c r="A6317" s="236">
        <v>9791036355004</v>
      </c>
      <c r="B6317" s="200" t="s">
        <v>568</v>
      </c>
      <c r="C6317" s="203">
        <v>0</v>
      </c>
      <c r="D6317" s="204" t="s">
        <v>2917</v>
      </c>
    </row>
    <row r="6318" spans="1:4" ht="15" x14ac:dyDescent="0.2">
      <c r="A6318" s="236">
        <v>9791036355196</v>
      </c>
      <c r="B6318" s="200" t="s">
        <v>568</v>
      </c>
      <c r="C6318" s="203">
        <v>0</v>
      </c>
      <c r="D6318" s="204" t="s">
        <v>2917</v>
      </c>
    </row>
    <row r="6319" spans="1:4" ht="15" x14ac:dyDescent="0.2">
      <c r="A6319" s="236">
        <v>9791036355257</v>
      </c>
      <c r="B6319" s="200" t="s">
        <v>568</v>
      </c>
      <c r="C6319" s="203">
        <v>0</v>
      </c>
      <c r="D6319" s="204" t="s">
        <v>2917</v>
      </c>
    </row>
    <row r="6320" spans="1:4" ht="15" x14ac:dyDescent="0.2">
      <c r="A6320" s="236">
        <v>9791036355264</v>
      </c>
      <c r="B6320" s="200" t="s">
        <v>568</v>
      </c>
      <c r="C6320" s="203">
        <v>0</v>
      </c>
      <c r="D6320" s="204" t="s">
        <v>2917</v>
      </c>
    </row>
    <row r="6321" spans="1:4" ht="15" x14ac:dyDescent="0.2">
      <c r="A6321" s="236">
        <v>9791036355295</v>
      </c>
      <c r="B6321" s="200" t="s">
        <v>568</v>
      </c>
      <c r="C6321" s="203">
        <v>4200</v>
      </c>
      <c r="D6321" s="204" t="s">
        <v>571</v>
      </c>
    </row>
    <row r="6322" spans="1:4" ht="15" x14ac:dyDescent="0.2">
      <c r="A6322" s="236">
        <v>9791036355301</v>
      </c>
      <c r="B6322" s="200" t="s">
        <v>568</v>
      </c>
      <c r="C6322" s="203">
        <v>0</v>
      </c>
      <c r="D6322" s="204" t="s">
        <v>2917</v>
      </c>
    </row>
    <row r="6323" spans="1:4" ht="15" x14ac:dyDescent="0.2">
      <c r="A6323" s="236">
        <v>9791036367977</v>
      </c>
      <c r="B6323" s="200" t="s">
        <v>568</v>
      </c>
      <c r="C6323" s="203">
        <v>0</v>
      </c>
      <c r="D6323" s="204" t="s">
        <v>2917</v>
      </c>
    </row>
    <row r="6324" spans="1:4" ht="15" x14ac:dyDescent="0.2">
      <c r="A6324" s="236">
        <v>9782747086332</v>
      </c>
      <c r="B6324" s="200" t="s">
        <v>568</v>
      </c>
      <c r="C6324" s="203">
        <v>0</v>
      </c>
      <c r="D6324" s="204" t="s">
        <v>2916</v>
      </c>
    </row>
    <row r="6325" spans="1:4" ht="15" x14ac:dyDescent="0.2">
      <c r="A6325" s="236">
        <v>9782747086325</v>
      </c>
      <c r="B6325" s="200" t="s">
        <v>568</v>
      </c>
      <c r="C6325" s="203">
        <v>0</v>
      </c>
      <c r="D6325" s="204" t="s">
        <v>2916</v>
      </c>
    </row>
    <row r="6326" spans="1:4" ht="15" x14ac:dyDescent="0.2">
      <c r="A6326" s="236">
        <v>9782747086165</v>
      </c>
      <c r="B6326" s="200" t="s">
        <v>568</v>
      </c>
      <c r="C6326" s="203">
        <v>0</v>
      </c>
      <c r="D6326" s="204" t="s">
        <v>2917</v>
      </c>
    </row>
    <row r="6327" spans="1:4" ht="15" x14ac:dyDescent="0.2">
      <c r="A6327" s="236">
        <v>9782747086158</v>
      </c>
      <c r="B6327" s="200" t="s">
        <v>568</v>
      </c>
      <c r="C6327" s="203">
        <v>0</v>
      </c>
      <c r="D6327" s="204" t="s">
        <v>2917</v>
      </c>
    </row>
    <row r="6328" spans="1:4" ht="15" x14ac:dyDescent="0.2">
      <c r="A6328" s="236">
        <v>9791036304194</v>
      </c>
      <c r="B6328" s="200" t="s">
        <v>568</v>
      </c>
      <c r="C6328" s="203">
        <v>0</v>
      </c>
      <c r="D6328" s="204" t="s">
        <v>2916</v>
      </c>
    </row>
    <row r="6329" spans="1:4" ht="15" x14ac:dyDescent="0.2">
      <c r="A6329" s="236">
        <v>2000009470604</v>
      </c>
      <c r="B6329" s="200" t="s">
        <v>568</v>
      </c>
      <c r="C6329" s="203">
        <v>0</v>
      </c>
      <c r="D6329" s="204" t="s">
        <v>2916</v>
      </c>
    </row>
    <row r="6330" spans="1:4" ht="15" x14ac:dyDescent="0.2">
      <c r="A6330" s="236">
        <v>2000009470666</v>
      </c>
      <c r="B6330" s="200" t="s">
        <v>568</v>
      </c>
      <c r="C6330" s="203">
        <v>0</v>
      </c>
      <c r="D6330" s="204" t="s">
        <v>2916</v>
      </c>
    </row>
    <row r="6331" spans="1:4" ht="15" x14ac:dyDescent="0.2">
      <c r="A6331" s="236">
        <v>2000009470703</v>
      </c>
      <c r="B6331" s="200" t="s">
        <v>568</v>
      </c>
      <c r="C6331" s="203">
        <v>0</v>
      </c>
      <c r="D6331" s="204" t="s">
        <v>2916</v>
      </c>
    </row>
    <row r="6332" spans="1:4" ht="15" x14ac:dyDescent="0.2">
      <c r="A6332" s="236">
        <v>9782747051095</v>
      </c>
      <c r="B6332" s="200" t="s">
        <v>568</v>
      </c>
      <c r="C6332" s="203">
        <v>0</v>
      </c>
      <c r="D6332" s="204" t="s">
        <v>2916</v>
      </c>
    </row>
    <row r="6333" spans="1:4" ht="15" x14ac:dyDescent="0.2">
      <c r="A6333" s="236">
        <v>9791027601134</v>
      </c>
      <c r="B6333" s="200" t="s">
        <v>568</v>
      </c>
      <c r="C6333" s="203">
        <v>0</v>
      </c>
      <c r="D6333" s="204" t="s">
        <v>2916</v>
      </c>
    </row>
    <row r="6334" spans="1:4" ht="15" x14ac:dyDescent="0.2">
      <c r="A6334" s="236">
        <v>9791036340123</v>
      </c>
      <c r="B6334" s="200" t="s">
        <v>568</v>
      </c>
      <c r="C6334" s="203">
        <v>0</v>
      </c>
      <c r="D6334" s="204" t="s">
        <v>2915</v>
      </c>
    </row>
    <row r="6335" spans="1:4" ht="15" x14ac:dyDescent="0.2">
      <c r="A6335" s="236">
        <v>9791036340130</v>
      </c>
      <c r="B6335" s="200" t="s">
        <v>568</v>
      </c>
      <c r="C6335" s="203">
        <v>0</v>
      </c>
      <c r="D6335" s="204" t="s">
        <v>2916</v>
      </c>
    </row>
    <row r="6336" spans="1:4" ht="15" x14ac:dyDescent="0.2">
      <c r="A6336" s="236">
        <v>9791036340215</v>
      </c>
      <c r="B6336" s="200" t="s">
        <v>568</v>
      </c>
      <c r="C6336" s="203">
        <v>0</v>
      </c>
      <c r="D6336" s="204" t="s">
        <v>2916</v>
      </c>
    </row>
    <row r="6337" spans="1:4" ht="15" x14ac:dyDescent="0.2">
      <c r="A6337" s="236">
        <v>9791036340222</v>
      </c>
      <c r="B6337" s="200" t="s">
        <v>568</v>
      </c>
      <c r="C6337" s="203">
        <v>0</v>
      </c>
      <c r="D6337" s="204" t="s">
        <v>2917</v>
      </c>
    </row>
    <row r="6338" spans="1:4" ht="15" x14ac:dyDescent="0.2">
      <c r="A6338" s="236">
        <v>9791036356254</v>
      </c>
      <c r="B6338" s="200" t="s">
        <v>568</v>
      </c>
      <c r="C6338" s="203">
        <v>0</v>
      </c>
      <c r="D6338" s="204" t="s">
        <v>2915</v>
      </c>
    </row>
    <row r="6339" spans="1:4" ht="15" x14ac:dyDescent="0.2">
      <c r="A6339" s="236">
        <v>9791036356278</v>
      </c>
      <c r="B6339" s="200" t="s">
        <v>568</v>
      </c>
      <c r="C6339" s="203">
        <v>0</v>
      </c>
      <c r="D6339" s="204" t="s">
        <v>572</v>
      </c>
    </row>
    <row r="6340" spans="1:4" ht="15" x14ac:dyDescent="0.2">
      <c r="A6340" s="236">
        <v>9791036356285</v>
      </c>
      <c r="B6340" s="200" t="s">
        <v>568</v>
      </c>
      <c r="C6340" s="203">
        <v>130</v>
      </c>
      <c r="D6340" s="204" t="s">
        <v>570</v>
      </c>
    </row>
    <row r="6341" spans="1:4" ht="15" x14ac:dyDescent="0.2">
      <c r="A6341" s="236">
        <v>9791036340505</v>
      </c>
      <c r="B6341" s="200" t="s">
        <v>568</v>
      </c>
      <c r="C6341" s="203">
        <v>0</v>
      </c>
      <c r="D6341" s="204" t="s">
        <v>2916</v>
      </c>
    </row>
    <row r="6342" spans="1:4" ht="15" x14ac:dyDescent="0.2">
      <c r="A6342" s="236">
        <v>9791036340581</v>
      </c>
      <c r="B6342" s="200" t="s">
        <v>568</v>
      </c>
      <c r="C6342" s="203">
        <v>0</v>
      </c>
      <c r="D6342" s="204" t="s">
        <v>2916</v>
      </c>
    </row>
    <row r="6343" spans="1:4" ht="15" x14ac:dyDescent="0.2">
      <c r="A6343" s="236">
        <v>9791036340598</v>
      </c>
      <c r="B6343" s="200" t="s">
        <v>568</v>
      </c>
      <c r="C6343" s="203">
        <v>0</v>
      </c>
      <c r="D6343" s="204" t="s">
        <v>2917</v>
      </c>
    </row>
    <row r="6344" spans="1:4" ht="15" x14ac:dyDescent="0.2">
      <c r="A6344" s="236">
        <v>9791036340642</v>
      </c>
      <c r="B6344" s="200" t="s">
        <v>568</v>
      </c>
      <c r="C6344" s="203">
        <v>0</v>
      </c>
      <c r="D6344" s="204" t="s">
        <v>2916</v>
      </c>
    </row>
    <row r="6345" spans="1:4" ht="15" x14ac:dyDescent="0.2">
      <c r="A6345" s="236">
        <v>9791036313776</v>
      </c>
      <c r="B6345" s="200" t="s">
        <v>568</v>
      </c>
      <c r="C6345" s="203">
        <v>0</v>
      </c>
      <c r="D6345" s="204" t="s">
        <v>2915</v>
      </c>
    </row>
    <row r="6346" spans="1:4" ht="15" x14ac:dyDescent="0.2">
      <c r="A6346" s="236">
        <v>9791036313783</v>
      </c>
      <c r="B6346" s="200" t="s">
        <v>568</v>
      </c>
      <c r="C6346" s="203">
        <v>0</v>
      </c>
      <c r="D6346" s="204" t="s">
        <v>2915</v>
      </c>
    </row>
    <row r="6347" spans="1:4" ht="15" x14ac:dyDescent="0.2">
      <c r="A6347" s="236">
        <v>9791036368356</v>
      </c>
      <c r="B6347" s="200" t="s">
        <v>568</v>
      </c>
      <c r="C6347" s="203">
        <v>0</v>
      </c>
      <c r="D6347" s="204" t="s">
        <v>2917</v>
      </c>
    </row>
    <row r="6348" spans="1:4" ht="15" x14ac:dyDescent="0.2">
      <c r="A6348" s="236">
        <v>9791036368417</v>
      </c>
      <c r="B6348" s="200" t="s">
        <v>568</v>
      </c>
      <c r="C6348" s="203">
        <v>0</v>
      </c>
      <c r="D6348" s="204" t="s">
        <v>2917</v>
      </c>
    </row>
    <row r="6349" spans="1:4" ht="15" x14ac:dyDescent="0.2">
      <c r="A6349" s="236">
        <v>9791027611737</v>
      </c>
      <c r="B6349" s="200" t="s">
        <v>568</v>
      </c>
      <c r="C6349" s="203">
        <v>0</v>
      </c>
      <c r="D6349" s="204" t="s">
        <v>2917</v>
      </c>
    </row>
    <row r="6350" spans="1:4" ht="15" x14ac:dyDescent="0.2">
      <c r="A6350" s="236">
        <v>9791036368561</v>
      </c>
      <c r="B6350" s="200" t="s">
        <v>568</v>
      </c>
      <c r="C6350" s="203">
        <v>0</v>
      </c>
      <c r="D6350" s="204" t="s">
        <v>2917</v>
      </c>
    </row>
    <row r="6351" spans="1:4" ht="15" x14ac:dyDescent="0.2">
      <c r="A6351" s="236">
        <v>9791036368578</v>
      </c>
      <c r="B6351" s="200" t="s">
        <v>568</v>
      </c>
      <c r="C6351" s="203">
        <v>0</v>
      </c>
      <c r="D6351" s="204" t="s">
        <v>2917</v>
      </c>
    </row>
    <row r="6352" spans="1:4" ht="15" x14ac:dyDescent="0.2">
      <c r="A6352" s="236">
        <v>9791036368707</v>
      </c>
      <c r="B6352" s="200" t="s">
        <v>568</v>
      </c>
      <c r="C6352" s="203">
        <v>0</v>
      </c>
      <c r="D6352" s="204" t="s">
        <v>2917</v>
      </c>
    </row>
    <row r="6353" spans="1:4" ht="15" x14ac:dyDescent="0.2">
      <c r="A6353" s="236">
        <v>9791036368684</v>
      </c>
      <c r="B6353" s="200" t="s">
        <v>568</v>
      </c>
      <c r="C6353" s="203">
        <v>0</v>
      </c>
      <c r="D6353" s="204" t="s">
        <v>2917</v>
      </c>
    </row>
    <row r="6354" spans="1:4" ht="15" x14ac:dyDescent="0.2">
      <c r="A6354" s="236">
        <v>9791036368691</v>
      </c>
      <c r="B6354" s="200" t="s">
        <v>568</v>
      </c>
      <c r="C6354" s="203">
        <v>101</v>
      </c>
      <c r="D6354" s="204" t="s">
        <v>570</v>
      </c>
    </row>
    <row r="6355" spans="1:4" ht="15" x14ac:dyDescent="0.2">
      <c r="A6355" s="236">
        <v>9791036368363</v>
      </c>
      <c r="B6355" s="200" t="s">
        <v>568</v>
      </c>
      <c r="C6355" s="203">
        <v>0</v>
      </c>
      <c r="D6355" s="204" t="s">
        <v>2917</v>
      </c>
    </row>
    <row r="6356" spans="1:4" ht="15" x14ac:dyDescent="0.2">
      <c r="A6356" s="236">
        <v>9791036342080</v>
      </c>
      <c r="B6356" s="200" t="s">
        <v>568</v>
      </c>
      <c r="C6356" s="203">
        <v>0</v>
      </c>
      <c r="D6356" s="204" t="s">
        <v>2916</v>
      </c>
    </row>
    <row r="6357" spans="1:4" ht="15" x14ac:dyDescent="0.2">
      <c r="A6357" s="236">
        <v>9782747086776</v>
      </c>
      <c r="B6357" s="200" t="s">
        <v>568</v>
      </c>
      <c r="C6357" s="203">
        <v>0</v>
      </c>
      <c r="D6357" s="204" t="s">
        <v>2916</v>
      </c>
    </row>
    <row r="6358" spans="1:4" ht="15" x14ac:dyDescent="0.2">
      <c r="A6358" s="236">
        <v>9782747086806</v>
      </c>
      <c r="B6358" s="200" t="s">
        <v>568</v>
      </c>
      <c r="C6358" s="203">
        <v>0</v>
      </c>
      <c r="D6358" s="204" t="s">
        <v>2916</v>
      </c>
    </row>
    <row r="6359" spans="1:4" ht="15" x14ac:dyDescent="0.2">
      <c r="A6359" s="236">
        <v>9791036313868</v>
      </c>
      <c r="B6359" s="200" t="s">
        <v>568</v>
      </c>
      <c r="C6359" s="203">
        <v>0</v>
      </c>
      <c r="D6359" s="204" t="s">
        <v>2916</v>
      </c>
    </row>
    <row r="6360" spans="1:4" ht="15" x14ac:dyDescent="0.2">
      <c r="A6360" s="236">
        <v>9791027612727</v>
      </c>
      <c r="B6360" s="200" t="s">
        <v>568</v>
      </c>
      <c r="C6360" s="203">
        <v>0</v>
      </c>
      <c r="D6360" s="204" t="s">
        <v>2917</v>
      </c>
    </row>
    <row r="6361" spans="1:4" ht="15" x14ac:dyDescent="0.2">
      <c r="A6361" s="236">
        <v>9791027612734</v>
      </c>
      <c r="B6361" s="200" t="s">
        <v>568</v>
      </c>
      <c r="C6361" s="203">
        <v>0</v>
      </c>
      <c r="D6361" s="204" t="s">
        <v>2917</v>
      </c>
    </row>
    <row r="6362" spans="1:4" ht="15" x14ac:dyDescent="0.2">
      <c r="A6362" s="236">
        <v>9791036313912</v>
      </c>
      <c r="B6362" s="200" t="s">
        <v>568</v>
      </c>
      <c r="C6362" s="203">
        <v>0</v>
      </c>
      <c r="D6362" s="204" t="s">
        <v>2915</v>
      </c>
    </row>
    <row r="6363" spans="1:4" ht="15" x14ac:dyDescent="0.2">
      <c r="A6363" s="132">
        <v>9791036356445</v>
      </c>
      <c r="B6363" s="200" t="s">
        <v>568</v>
      </c>
      <c r="C6363" s="203">
        <v>0</v>
      </c>
      <c r="D6363" s="204" t="s">
        <v>2917</v>
      </c>
    </row>
    <row r="6364" spans="1:4" ht="15" x14ac:dyDescent="0.2">
      <c r="A6364" s="132">
        <v>9791027602407</v>
      </c>
      <c r="B6364" s="200" t="s">
        <v>568</v>
      </c>
      <c r="C6364" s="203">
        <v>0</v>
      </c>
      <c r="D6364" s="204" t="s">
        <v>2916</v>
      </c>
    </row>
    <row r="6365" spans="1:4" ht="15" x14ac:dyDescent="0.2">
      <c r="A6365" s="132">
        <v>9791027602414</v>
      </c>
      <c r="B6365" s="200" t="s">
        <v>568</v>
      </c>
      <c r="C6365" s="203">
        <v>0</v>
      </c>
      <c r="D6365" s="204" t="s">
        <v>2916</v>
      </c>
    </row>
    <row r="6366" spans="1:4" ht="15" x14ac:dyDescent="0.2">
      <c r="A6366" s="132">
        <v>9791036368905</v>
      </c>
      <c r="B6366" s="200" t="s">
        <v>568</v>
      </c>
      <c r="C6366" s="203">
        <v>0</v>
      </c>
      <c r="D6366" s="204" t="s">
        <v>2917</v>
      </c>
    </row>
    <row r="6367" spans="1:4" ht="15" x14ac:dyDescent="0.2">
      <c r="A6367" s="132">
        <v>9791036313974</v>
      </c>
      <c r="B6367" s="200" t="s">
        <v>568</v>
      </c>
      <c r="C6367" s="203">
        <v>0</v>
      </c>
      <c r="D6367" s="204" t="s">
        <v>2915</v>
      </c>
    </row>
    <row r="6368" spans="1:4" ht="15" x14ac:dyDescent="0.2">
      <c r="A6368" s="132">
        <v>9791036356469</v>
      </c>
      <c r="B6368" s="200" t="s">
        <v>568</v>
      </c>
      <c r="C6368" s="203">
        <v>0</v>
      </c>
      <c r="D6368" s="204" t="s">
        <v>2917</v>
      </c>
    </row>
    <row r="6369" spans="1:4" ht="15" x14ac:dyDescent="0.2">
      <c r="A6369" s="132">
        <v>9791036368455</v>
      </c>
      <c r="B6369" s="200" t="s">
        <v>568</v>
      </c>
      <c r="C6369" s="203">
        <v>0</v>
      </c>
      <c r="D6369" s="204" t="s">
        <v>2917</v>
      </c>
    </row>
    <row r="6370" spans="1:4" ht="15" x14ac:dyDescent="0.2">
      <c r="A6370" s="132">
        <v>9791027609475</v>
      </c>
      <c r="B6370" s="200" t="s">
        <v>568</v>
      </c>
      <c r="C6370" s="203">
        <v>0</v>
      </c>
      <c r="D6370" s="204" t="s">
        <v>2915</v>
      </c>
    </row>
    <row r="6371" spans="1:4" ht="15" x14ac:dyDescent="0.2">
      <c r="A6371" s="132">
        <v>9782747087780</v>
      </c>
      <c r="B6371" s="200" t="s">
        <v>568</v>
      </c>
      <c r="C6371" s="203">
        <v>0</v>
      </c>
      <c r="D6371" s="204" t="s">
        <v>2916</v>
      </c>
    </row>
    <row r="6372" spans="1:4" ht="15" x14ac:dyDescent="0.2">
      <c r="A6372" s="132">
        <v>9782747072229</v>
      </c>
      <c r="B6372" s="200" t="s">
        <v>568</v>
      </c>
      <c r="C6372" s="203">
        <v>0</v>
      </c>
      <c r="D6372" s="204" t="s">
        <v>2916</v>
      </c>
    </row>
    <row r="6373" spans="1:4" ht="15" x14ac:dyDescent="0.2">
      <c r="A6373" s="132">
        <v>9791036368998</v>
      </c>
      <c r="B6373" s="200" t="s">
        <v>568</v>
      </c>
      <c r="C6373" s="203">
        <v>0</v>
      </c>
      <c r="D6373" s="204" t="s">
        <v>2917</v>
      </c>
    </row>
    <row r="6374" spans="1:4" ht="15" x14ac:dyDescent="0.2">
      <c r="A6374" s="132">
        <v>9782747072274</v>
      </c>
      <c r="B6374" s="200" t="s">
        <v>568</v>
      </c>
      <c r="C6374" s="203">
        <v>0</v>
      </c>
      <c r="D6374" s="204" t="s">
        <v>2916</v>
      </c>
    </row>
    <row r="6375" spans="1:4" ht="15" x14ac:dyDescent="0.2">
      <c r="A6375" s="132">
        <v>9791027600977</v>
      </c>
      <c r="B6375" s="200" t="s">
        <v>568</v>
      </c>
      <c r="C6375" s="203">
        <v>0</v>
      </c>
      <c r="D6375" s="204" t="s">
        <v>2916</v>
      </c>
    </row>
    <row r="6376" spans="1:4" ht="15" x14ac:dyDescent="0.2">
      <c r="A6376" s="132">
        <v>9782227489417</v>
      </c>
      <c r="B6376" s="200" t="s">
        <v>568</v>
      </c>
      <c r="C6376" s="203">
        <v>0</v>
      </c>
      <c r="D6376" s="204" t="s">
        <v>2916</v>
      </c>
    </row>
    <row r="6377" spans="1:4" ht="15" x14ac:dyDescent="0.2">
      <c r="A6377" s="132">
        <v>9791036369018</v>
      </c>
      <c r="B6377" s="200" t="s">
        <v>568</v>
      </c>
      <c r="C6377" s="203">
        <v>0</v>
      </c>
      <c r="D6377" s="204" t="s">
        <v>2917</v>
      </c>
    </row>
    <row r="6378" spans="1:4" ht="15" x14ac:dyDescent="0.2">
      <c r="A6378" s="132">
        <v>9791036356735</v>
      </c>
      <c r="B6378" s="200" t="s">
        <v>568</v>
      </c>
      <c r="C6378" s="203">
        <v>5566</v>
      </c>
      <c r="D6378" s="204" t="s">
        <v>571</v>
      </c>
    </row>
    <row r="6379" spans="1:4" ht="15" x14ac:dyDescent="0.2">
      <c r="A6379" s="132">
        <v>9791036356780</v>
      </c>
      <c r="B6379" s="200" t="s">
        <v>568</v>
      </c>
      <c r="C6379" s="203">
        <v>0</v>
      </c>
      <c r="D6379" s="204" t="s">
        <v>2917</v>
      </c>
    </row>
    <row r="6380" spans="1:4" ht="15" x14ac:dyDescent="0.2">
      <c r="A6380" s="132">
        <v>9791036342530</v>
      </c>
      <c r="B6380" s="200" t="s">
        <v>568</v>
      </c>
      <c r="C6380" s="203">
        <v>0</v>
      </c>
      <c r="D6380" s="204" t="s">
        <v>572</v>
      </c>
    </row>
    <row r="6381" spans="1:4" ht="15" x14ac:dyDescent="0.2">
      <c r="A6381" s="132">
        <v>9791027601141</v>
      </c>
      <c r="B6381" s="200" t="s">
        <v>568</v>
      </c>
      <c r="C6381" s="203">
        <v>0</v>
      </c>
      <c r="D6381" s="204" t="s">
        <v>2916</v>
      </c>
    </row>
    <row r="6382" spans="1:4" ht="15" x14ac:dyDescent="0.2">
      <c r="A6382" s="132">
        <v>9791036343049</v>
      </c>
      <c r="B6382" s="200" t="s">
        <v>568</v>
      </c>
      <c r="C6382" s="203">
        <v>0</v>
      </c>
      <c r="D6382" s="204" t="s">
        <v>2916</v>
      </c>
    </row>
    <row r="6383" spans="1:4" ht="15" x14ac:dyDescent="0.2">
      <c r="A6383" s="132">
        <v>9791036314179</v>
      </c>
      <c r="B6383" s="200" t="s">
        <v>568</v>
      </c>
      <c r="C6383" s="203">
        <v>0</v>
      </c>
      <c r="D6383" s="204" t="s">
        <v>2917</v>
      </c>
    </row>
    <row r="6384" spans="1:4" ht="15" x14ac:dyDescent="0.2">
      <c r="A6384" s="132">
        <v>9791036304514</v>
      </c>
      <c r="B6384" s="200" t="s">
        <v>568</v>
      </c>
      <c r="C6384" s="203">
        <v>0</v>
      </c>
      <c r="D6384" s="204" t="s">
        <v>2916</v>
      </c>
    </row>
    <row r="6385" spans="1:4" ht="15" x14ac:dyDescent="0.2">
      <c r="A6385" s="132">
        <v>9791036356957</v>
      </c>
      <c r="B6385" s="200" t="s">
        <v>568</v>
      </c>
      <c r="C6385" s="203">
        <v>0</v>
      </c>
      <c r="D6385" s="204" t="s">
        <v>2915</v>
      </c>
    </row>
    <row r="6386" spans="1:4" ht="15" x14ac:dyDescent="0.2">
      <c r="A6386" s="132">
        <v>9791036357008</v>
      </c>
      <c r="B6386" s="200" t="s">
        <v>568</v>
      </c>
      <c r="C6386" s="203">
        <v>0</v>
      </c>
      <c r="D6386" s="204" t="s">
        <v>2916</v>
      </c>
    </row>
    <row r="6387" spans="1:4" ht="15" x14ac:dyDescent="0.2">
      <c r="A6387" s="132">
        <v>9791036343186</v>
      </c>
      <c r="B6387" s="200" t="s">
        <v>568</v>
      </c>
      <c r="C6387" s="203">
        <v>0</v>
      </c>
      <c r="D6387" s="204" t="s">
        <v>2915</v>
      </c>
    </row>
    <row r="6388" spans="1:4" ht="15" x14ac:dyDescent="0.2">
      <c r="A6388" s="132">
        <v>9782747088107</v>
      </c>
      <c r="B6388" s="200" t="s">
        <v>568</v>
      </c>
      <c r="C6388" s="203">
        <v>0</v>
      </c>
      <c r="D6388" s="204" t="s">
        <v>2916</v>
      </c>
    </row>
    <row r="6389" spans="1:4" ht="15" x14ac:dyDescent="0.2">
      <c r="A6389" s="132">
        <v>9791036343193</v>
      </c>
      <c r="B6389" s="200" t="s">
        <v>568</v>
      </c>
      <c r="C6389" s="203">
        <v>0</v>
      </c>
      <c r="D6389" s="204" t="s">
        <v>2915</v>
      </c>
    </row>
    <row r="6390" spans="1:4" ht="15" x14ac:dyDescent="0.2">
      <c r="A6390" s="132">
        <v>9782747087940</v>
      </c>
      <c r="B6390" s="200" t="s">
        <v>568</v>
      </c>
      <c r="C6390" s="203">
        <v>0</v>
      </c>
      <c r="D6390" s="204" t="s">
        <v>2917</v>
      </c>
    </row>
    <row r="6391" spans="1:4" ht="15" x14ac:dyDescent="0.2">
      <c r="A6391" s="132">
        <v>9791036343155</v>
      </c>
      <c r="B6391" s="200" t="s">
        <v>568</v>
      </c>
      <c r="C6391" s="203">
        <v>0</v>
      </c>
      <c r="D6391" s="204" t="s">
        <v>2915</v>
      </c>
    </row>
    <row r="6392" spans="1:4" ht="15" x14ac:dyDescent="0.2">
      <c r="A6392" s="132">
        <v>9782747088084</v>
      </c>
      <c r="B6392" s="200" t="s">
        <v>568</v>
      </c>
      <c r="C6392" s="203">
        <v>0</v>
      </c>
      <c r="D6392" s="204" t="s">
        <v>2916</v>
      </c>
    </row>
    <row r="6393" spans="1:4" ht="15" x14ac:dyDescent="0.2">
      <c r="A6393" s="132">
        <v>9791036325274</v>
      </c>
      <c r="B6393" s="200" t="s">
        <v>568</v>
      </c>
      <c r="C6393" s="203">
        <v>0</v>
      </c>
      <c r="D6393" s="204" t="s">
        <v>2916</v>
      </c>
    </row>
    <row r="6394" spans="1:4" ht="15" x14ac:dyDescent="0.2">
      <c r="A6394" s="132">
        <v>9791036314254</v>
      </c>
      <c r="B6394" s="200" t="s">
        <v>568</v>
      </c>
      <c r="C6394" s="203">
        <v>0</v>
      </c>
      <c r="D6394" s="204" t="s">
        <v>2916</v>
      </c>
    </row>
    <row r="6395" spans="1:4" ht="15" x14ac:dyDescent="0.2">
      <c r="A6395" s="132">
        <v>9791036343247</v>
      </c>
      <c r="B6395" s="200" t="s">
        <v>568</v>
      </c>
      <c r="C6395" s="203">
        <v>0</v>
      </c>
      <c r="D6395" s="204" t="s">
        <v>2916</v>
      </c>
    </row>
    <row r="6396" spans="1:4" ht="15" x14ac:dyDescent="0.2">
      <c r="A6396" s="132">
        <v>9791036343254</v>
      </c>
      <c r="B6396" s="200" t="s">
        <v>568</v>
      </c>
      <c r="C6396" s="203">
        <v>0</v>
      </c>
      <c r="D6396" s="204" t="s">
        <v>2916</v>
      </c>
    </row>
    <row r="6397" spans="1:4" ht="15" x14ac:dyDescent="0.2">
      <c r="A6397" s="132">
        <v>9791027609529</v>
      </c>
      <c r="B6397" s="200" t="s">
        <v>568</v>
      </c>
      <c r="C6397" s="203">
        <v>0</v>
      </c>
      <c r="D6397" s="204" t="s">
        <v>2916</v>
      </c>
    </row>
    <row r="6398" spans="1:4" ht="15" x14ac:dyDescent="0.2">
      <c r="A6398" s="132">
        <v>9791036369025</v>
      </c>
      <c r="B6398" s="200" t="s">
        <v>568</v>
      </c>
      <c r="C6398" s="203">
        <v>0</v>
      </c>
      <c r="D6398" s="204" t="s">
        <v>2917</v>
      </c>
    </row>
    <row r="6399" spans="1:4" ht="15" x14ac:dyDescent="0.2">
      <c r="A6399" s="132">
        <v>9791036369360</v>
      </c>
      <c r="B6399" s="200" t="s">
        <v>568</v>
      </c>
      <c r="C6399" s="203">
        <v>0</v>
      </c>
      <c r="D6399" s="204" t="s">
        <v>2917</v>
      </c>
    </row>
    <row r="6400" spans="1:4" ht="15" x14ac:dyDescent="0.2">
      <c r="A6400" s="132">
        <v>9791027609536</v>
      </c>
      <c r="B6400" s="200" t="s">
        <v>568</v>
      </c>
      <c r="C6400" s="203">
        <v>0</v>
      </c>
      <c r="D6400" s="204" t="s">
        <v>2917</v>
      </c>
    </row>
    <row r="6401" spans="1:4" ht="15" x14ac:dyDescent="0.2">
      <c r="A6401" s="132">
        <v>9791036325854</v>
      </c>
      <c r="B6401" s="200" t="s">
        <v>568</v>
      </c>
      <c r="C6401" s="203">
        <v>0</v>
      </c>
      <c r="D6401" s="204" t="s">
        <v>2917</v>
      </c>
    </row>
    <row r="6402" spans="1:4" ht="15" x14ac:dyDescent="0.2">
      <c r="A6402" s="132">
        <v>9782747088275</v>
      </c>
      <c r="B6402" s="200" t="s">
        <v>568</v>
      </c>
      <c r="C6402" s="203">
        <v>0</v>
      </c>
      <c r="D6402" s="204" t="s">
        <v>2916</v>
      </c>
    </row>
    <row r="6403" spans="1:4" ht="15" x14ac:dyDescent="0.2">
      <c r="A6403" s="132">
        <v>9782747088268</v>
      </c>
      <c r="B6403" s="200" t="s">
        <v>568</v>
      </c>
      <c r="C6403" s="203">
        <v>0</v>
      </c>
      <c r="D6403" s="204" t="s">
        <v>2916</v>
      </c>
    </row>
    <row r="6404" spans="1:4" ht="15" x14ac:dyDescent="0.2">
      <c r="A6404" s="132">
        <v>9791027612796</v>
      </c>
      <c r="B6404" s="200" t="s">
        <v>568</v>
      </c>
      <c r="C6404" s="203">
        <v>0</v>
      </c>
      <c r="D6404" s="204" t="s">
        <v>2917</v>
      </c>
    </row>
    <row r="6405" spans="1:4" ht="15" x14ac:dyDescent="0.2">
      <c r="A6405" s="132">
        <v>9791027612802</v>
      </c>
      <c r="B6405" s="200" t="s">
        <v>568</v>
      </c>
      <c r="C6405" s="203">
        <v>0</v>
      </c>
      <c r="D6405" s="204" t="s">
        <v>2917</v>
      </c>
    </row>
    <row r="6406" spans="1:4" ht="15" x14ac:dyDescent="0.2">
      <c r="A6406" s="132">
        <v>9791036369414</v>
      </c>
      <c r="B6406" s="200" t="s">
        <v>568</v>
      </c>
      <c r="C6406" s="203">
        <v>0</v>
      </c>
      <c r="D6406" s="204" t="s">
        <v>2917</v>
      </c>
    </row>
    <row r="6407" spans="1:4" ht="15" x14ac:dyDescent="0.2">
      <c r="A6407" s="132">
        <v>9791036369421</v>
      </c>
      <c r="B6407" s="200" t="s">
        <v>568</v>
      </c>
      <c r="C6407" s="203">
        <v>0</v>
      </c>
      <c r="D6407" s="204" t="s">
        <v>2917</v>
      </c>
    </row>
    <row r="6408" spans="1:4" ht="15" x14ac:dyDescent="0.2">
      <c r="A6408" s="132">
        <v>9791036369438</v>
      </c>
      <c r="B6408" s="200" t="s">
        <v>568</v>
      </c>
      <c r="C6408" s="203">
        <v>0</v>
      </c>
      <c r="D6408" s="204" t="s">
        <v>2917</v>
      </c>
    </row>
    <row r="6409" spans="1:4" ht="15" x14ac:dyDescent="0.2">
      <c r="A6409" s="132">
        <v>9791036369445</v>
      </c>
      <c r="B6409" s="200" t="s">
        <v>568</v>
      </c>
      <c r="C6409" s="203">
        <v>0</v>
      </c>
      <c r="D6409" s="204" t="s">
        <v>2917</v>
      </c>
    </row>
    <row r="6410" spans="1:4" ht="15" x14ac:dyDescent="0.2">
      <c r="A6410" s="132">
        <v>9782747054225</v>
      </c>
      <c r="B6410" s="200" t="s">
        <v>568</v>
      </c>
      <c r="C6410" s="203">
        <v>0</v>
      </c>
      <c r="D6410" s="204" t="s">
        <v>2916</v>
      </c>
    </row>
    <row r="6411" spans="1:4" ht="15" x14ac:dyDescent="0.2">
      <c r="A6411" s="132">
        <v>9791036369452</v>
      </c>
      <c r="B6411" s="200" t="s">
        <v>568</v>
      </c>
      <c r="C6411" s="203">
        <v>0</v>
      </c>
      <c r="D6411" s="204" t="s">
        <v>2917</v>
      </c>
    </row>
    <row r="6412" spans="1:4" ht="15" x14ac:dyDescent="0.2">
      <c r="A6412" s="132">
        <v>9791036369469</v>
      </c>
      <c r="B6412" s="200" t="s">
        <v>568</v>
      </c>
      <c r="C6412" s="203">
        <v>0</v>
      </c>
      <c r="D6412" s="204" t="s">
        <v>2917</v>
      </c>
    </row>
    <row r="6413" spans="1:4" ht="15" x14ac:dyDescent="0.2">
      <c r="A6413" s="132">
        <v>9791036369476</v>
      </c>
      <c r="B6413" s="200" t="s">
        <v>568</v>
      </c>
      <c r="C6413" s="203">
        <v>0</v>
      </c>
      <c r="D6413" s="204" t="s">
        <v>2917</v>
      </c>
    </row>
    <row r="6414" spans="1:4" ht="15" x14ac:dyDescent="0.2">
      <c r="A6414" s="132">
        <v>9791036369483</v>
      </c>
      <c r="B6414" s="200" t="s">
        <v>568</v>
      </c>
      <c r="C6414" s="203">
        <v>0</v>
      </c>
      <c r="D6414" s="204" t="s">
        <v>2917</v>
      </c>
    </row>
    <row r="6415" spans="1:4" ht="15" x14ac:dyDescent="0.2">
      <c r="A6415" s="132">
        <v>9791036369490</v>
      </c>
      <c r="B6415" s="200" t="s">
        <v>568</v>
      </c>
      <c r="C6415" s="203">
        <v>0</v>
      </c>
      <c r="D6415" s="204" t="s">
        <v>2917</v>
      </c>
    </row>
    <row r="6416" spans="1:4" ht="15" x14ac:dyDescent="0.2">
      <c r="A6416" s="132">
        <v>9791036304880</v>
      </c>
      <c r="B6416" s="200" t="s">
        <v>568</v>
      </c>
      <c r="C6416" s="203">
        <v>0</v>
      </c>
      <c r="D6416" s="204" t="s">
        <v>2917</v>
      </c>
    </row>
    <row r="6417" spans="1:4" ht="15" x14ac:dyDescent="0.2">
      <c r="A6417" s="132">
        <v>9782227501225</v>
      </c>
      <c r="B6417" s="200" t="s">
        <v>568</v>
      </c>
      <c r="C6417" s="203">
        <v>0</v>
      </c>
      <c r="D6417" s="204" t="s">
        <v>2917</v>
      </c>
    </row>
    <row r="6418" spans="1:4" ht="15" x14ac:dyDescent="0.2">
      <c r="A6418" s="132">
        <v>9782227502116</v>
      </c>
      <c r="B6418" s="200" t="s">
        <v>568</v>
      </c>
      <c r="C6418" s="203">
        <v>0</v>
      </c>
      <c r="D6418" s="204" t="s">
        <v>2917</v>
      </c>
    </row>
    <row r="6419" spans="1:4" ht="15" x14ac:dyDescent="0.2">
      <c r="A6419" s="132">
        <v>9791036369711</v>
      </c>
      <c r="B6419" s="200" t="s">
        <v>568</v>
      </c>
      <c r="C6419" s="203">
        <v>0</v>
      </c>
      <c r="D6419" s="204" t="s">
        <v>2917</v>
      </c>
    </row>
    <row r="6420" spans="1:4" ht="15" x14ac:dyDescent="0.2">
      <c r="A6420" s="132">
        <v>9782227502123</v>
      </c>
      <c r="B6420" s="200" t="s">
        <v>568</v>
      </c>
      <c r="C6420" s="203">
        <v>0</v>
      </c>
      <c r="D6420" s="204" t="s">
        <v>2917</v>
      </c>
    </row>
    <row r="6421" spans="1:4" ht="15" x14ac:dyDescent="0.2">
      <c r="A6421" s="132">
        <v>9791036369728</v>
      </c>
      <c r="B6421" s="200" t="s">
        <v>568</v>
      </c>
      <c r="C6421" s="203">
        <v>0</v>
      </c>
      <c r="D6421" s="204" t="s">
        <v>2917</v>
      </c>
    </row>
    <row r="6422" spans="1:4" ht="15" x14ac:dyDescent="0.2">
      <c r="A6422" s="132">
        <v>9791036369735</v>
      </c>
      <c r="B6422" s="200" t="s">
        <v>568</v>
      </c>
      <c r="C6422" s="203">
        <v>0</v>
      </c>
      <c r="D6422" s="204" t="s">
        <v>2917</v>
      </c>
    </row>
    <row r="6423" spans="1:4" ht="15" x14ac:dyDescent="0.2">
      <c r="A6423" s="132">
        <v>9791036369742</v>
      </c>
      <c r="B6423" s="200" t="s">
        <v>568</v>
      </c>
      <c r="C6423" s="203">
        <v>0</v>
      </c>
      <c r="D6423" s="204" t="s">
        <v>2917</v>
      </c>
    </row>
    <row r="6424" spans="1:4" ht="15" x14ac:dyDescent="0.2">
      <c r="A6424" s="132">
        <v>9782747054201</v>
      </c>
      <c r="B6424" s="200" t="s">
        <v>568</v>
      </c>
      <c r="C6424" s="203">
        <v>0</v>
      </c>
      <c r="D6424" s="204" t="s">
        <v>2916</v>
      </c>
    </row>
    <row r="6425" spans="1:4" ht="15" x14ac:dyDescent="0.2">
      <c r="A6425" s="132">
        <v>9791036370052</v>
      </c>
      <c r="B6425" s="200" t="s">
        <v>568</v>
      </c>
      <c r="C6425" s="203">
        <v>0</v>
      </c>
      <c r="D6425" s="204" t="s">
        <v>2917</v>
      </c>
    </row>
    <row r="6426" spans="1:4" ht="15" x14ac:dyDescent="0.2">
      <c r="A6426" s="132">
        <v>9782227502154</v>
      </c>
      <c r="B6426" s="200" t="s">
        <v>568</v>
      </c>
      <c r="C6426" s="203">
        <v>0</v>
      </c>
      <c r="D6426" s="204" t="s">
        <v>2917</v>
      </c>
    </row>
    <row r="6427" spans="1:4" ht="15" x14ac:dyDescent="0.2">
      <c r="A6427" s="132">
        <v>9791027611874</v>
      </c>
      <c r="B6427" s="200" t="s">
        <v>568</v>
      </c>
      <c r="C6427" s="203">
        <v>0</v>
      </c>
      <c r="D6427" s="204" t="s">
        <v>2917</v>
      </c>
    </row>
    <row r="6428" spans="1:4" ht="15" x14ac:dyDescent="0.2">
      <c r="A6428" s="132">
        <v>9791027611881</v>
      </c>
      <c r="B6428" s="200" t="s">
        <v>568</v>
      </c>
      <c r="C6428" s="203">
        <v>0</v>
      </c>
      <c r="D6428" s="204" t="s">
        <v>2917</v>
      </c>
    </row>
    <row r="6429" spans="1:4" ht="15" x14ac:dyDescent="0.2">
      <c r="A6429" s="132">
        <v>9791036370076</v>
      </c>
      <c r="B6429" s="200" t="s">
        <v>568</v>
      </c>
      <c r="C6429" s="203">
        <v>0</v>
      </c>
      <c r="D6429" s="204" t="s">
        <v>2917</v>
      </c>
    </row>
    <row r="6430" spans="1:4" ht="15" x14ac:dyDescent="0.2">
      <c r="A6430" s="132">
        <v>9791027609567</v>
      </c>
      <c r="B6430" s="200" t="s">
        <v>568</v>
      </c>
      <c r="C6430" s="203">
        <v>0</v>
      </c>
      <c r="D6430" s="204" t="s">
        <v>2916</v>
      </c>
    </row>
    <row r="6431" spans="1:4" ht="15" x14ac:dyDescent="0.2">
      <c r="A6431" s="132">
        <v>9791036325922</v>
      </c>
      <c r="B6431" s="200" t="s">
        <v>568</v>
      </c>
      <c r="C6431" s="203">
        <v>0</v>
      </c>
      <c r="D6431" s="204" t="s">
        <v>572</v>
      </c>
    </row>
    <row r="6432" spans="1:4" ht="15" x14ac:dyDescent="0.2">
      <c r="A6432" s="132">
        <v>9791036325939</v>
      </c>
      <c r="B6432" s="200" t="s">
        <v>568</v>
      </c>
      <c r="C6432" s="203">
        <v>0</v>
      </c>
      <c r="D6432" s="204" t="s">
        <v>2916</v>
      </c>
    </row>
    <row r="6433" spans="1:4" ht="15" x14ac:dyDescent="0.2">
      <c r="A6433" s="132">
        <v>9791036325946</v>
      </c>
      <c r="B6433" s="200" t="s">
        <v>568</v>
      </c>
      <c r="C6433" s="203">
        <v>0</v>
      </c>
      <c r="D6433" s="204" t="s">
        <v>2916</v>
      </c>
    </row>
    <row r="6434" spans="1:4" ht="15" x14ac:dyDescent="0.2">
      <c r="A6434" s="132">
        <v>9791036370472</v>
      </c>
      <c r="B6434" s="200" t="s">
        <v>568</v>
      </c>
      <c r="C6434" s="203">
        <v>0</v>
      </c>
      <c r="D6434" s="204" t="s">
        <v>2917</v>
      </c>
    </row>
    <row r="6435" spans="1:4" ht="15" x14ac:dyDescent="0.2">
      <c r="A6435" s="132">
        <v>9791036370496</v>
      </c>
      <c r="B6435" s="200" t="s">
        <v>568</v>
      </c>
      <c r="C6435" s="203">
        <v>0</v>
      </c>
      <c r="D6435" s="204" t="s">
        <v>2917</v>
      </c>
    </row>
    <row r="6436" spans="1:4" ht="15" x14ac:dyDescent="0.2">
      <c r="A6436" s="132">
        <v>9791036370533</v>
      </c>
      <c r="B6436" s="200" t="s">
        <v>568</v>
      </c>
      <c r="C6436" s="203">
        <v>0</v>
      </c>
      <c r="D6436" s="204" t="s">
        <v>2917</v>
      </c>
    </row>
    <row r="6437" spans="1:4" ht="15" x14ac:dyDescent="0.2">
      <c r="A6437" s="132">
        <v>9791036370489</v>
      </c>
      <c r="B6437" s="200" t="s">
        <v>568</v>
      </c>
      <c r="C6437" s="203">
        <v>0</v>
      </c>
      <c r="D6437" s="204" t="s">
        <v>2917</v>
      </c>
    </row>
    <row r="6438" spans="1:4" ht="15" x14ac:dyDescent="0.2">
      <c r="A6438" s="132">
        <v>9791036358326</v>
      </c>
      <c r="B6438" s="200" t="s">
        <v>568</v>
      </c>
      <c r="C6438" s="203">
        <v>0</v>
      </c>
      <c r="D6438" s="204" t="s">
        <v>2917</v>
      </c>
    </row>
    <row r="6439" spans="1:4" ht="15" x14ac:dyDescent="0.2">
      <c r="A6439" s="132">
        <v>9791036370526</v>
      </c>
      <c r="B6439" s="200" t="s">
        <v>568</v>
      </c>
      <c r="C6439" s="203">
        <v>0</v>
      </c>
      <c r="D6439" s="204" t="s">
        <v>2917</v>
      </c>
    </row>
    <row r="6440" spans="1:4" ht="15" x14ac:dyDescent="0.2">
      <c r="A6440" s="132">
        <v>9791036358357</v>
      </c>
      <c r="B6440" s="200" t="s">
        <v>568</v>
      </c>
      <c r="C6440" s="203">
        <v>0</v>
      </c>
      <c r="D6440" s="204" t="s">
        <v>2917</v>
      </c>
    </row>
    <row r="6441" spans="1:4" ht="15" x14ac:dyDescent="0.2">
      <c r="A6441" s="132">
        <v>9791036358364</v>
      </c>
      <c r="B6441" s="200" t="s">
        <v>568</v>
      </c>
      <c r="C6441" s="203">
        <v>0</v>
      </c>
      <c r="D6441" s="204" t="s">
        <v>2917</v>
      </c>
    </row>
    <row r="6442" spans="1:4" ht="15" x14ac:dyDescent="0.2">
      <c r="A6442" s="132">
        <v>9791036358371</v>
      </c>
      <c r="B6442" s="200" t="s">
        <v>568</v>
      </c>
      <c r="C6442" s="203">
        <v>0</v>
      </c>
      <c r="D6442" s="204" t="s">
        <v>2915</v>
      </c>
    </row>
    <row r="6443" spans="1:4" ht="15" x14ac:dyDescent="0.2">
      <c r="A6443" s="132">
        <v>9791036358388</v>
      </c>
      <c r="B6443" s="200" t="s">
        <v>568</v>
      </c>
      <c r="C6443" s="203">
        <v>0</v>
      </c>
      <c r="D6443" s="204" t="s">
        <v>2917</v>
      </c>
    </row>
    <row r="6444" spans="1:4" ht="15" x14ac:dyDescent="0.2">
      <c r="A6444" s="132">
        <v>9791036358395</v>
      </c>
      <c r="B6444" s="200" t="s">
        <v>568</v>
      </c>
      <c r="C6444" s="203">
        <v>0</v>
      </c>
      <c r="D6444" s="204" t="s">
        <v>2917</v>
      </c>
    </row>
    <row r="6445" spans="1:4" ht="15" x14ac:dyDescent="0.2">
      <c r="A6445" s="132">
        <v>9791036358401</v>
      </c>
      <c r="B6445" s="200" t="s">
        <v>568</v>
      </c>
      <c r="C6445" s="203">
        <v>0</v>
      </c>
      <c r="D6445" s="204" t="s">
        <v>2917</v>
      </c>
    </row>
    <row r="6446" spans="1:4" ht="15" x14ac:dyDescent="0.2">
      <c r="A6446" s="132">
        <v>9791036358418</v>
      </c>
      <c r="B6446" s="200" t="s">
        <v>568</v>
      </c>
      <c r="C6446" s="203">
        <v>0</v>
      </c>
      <c r="D6446" s="204" t="s">
        <v>2917</v>
      </c>
    </row>
    <row r="6447" spans="1:4" ht="15" x14ac:dyDescent="0.2">
      <c r="A6447" s="132">
        <v>9791036358425</v>
      </c>
      <c r="B6447" s="200" t="s">
        <v>568</v>
      </c>
      <c r="C6447" s="203">
        <v>0</v>
      </c>
      <c r="D6447" s="204" t="s">
        <v>2917</v>
      </c>
    </row>
    <row r="6448" spans="1:4" ht="15" x14ac:dyDescent="0.2">
      <c r="A6448" s="132">
        <v>9791036358432</v>
      </c>
      <c r="B6448" s="200" t="s">
        <v>568</v>
      </c>
      <c r="C6448" s="203">
        <v>0</v>
      </c>
      <c r="D6448" s="204" t="s">
        <v>2915</v>
      </c>
    </row>
    <row r="6449" spans="1:4" ht="15" x14ac:dyDescent="0.2">
      <c r="A6449" s="132">
        <v>9791036358456</v>
      </c>
      <c r="B6449" s="200" t="s">
        <v>568</v>
      </c>
      <c r="C6449" s="203">
        <v>0</v>
      </c>
      <c r="D6449" s="204" t="s">
        <v>2916</v>
      </c>
    </row>
    <row r="6450" spans="1:4" ht="15" x14ac:dyDescent="0.2">
      <c r="A6450" s="132">
        <v>9791027612819</v>
      </c>
      <c r="B6450" s="200" t="s">
        <v>568</v>
      </c>
      <c r="C6450" s="203">
        <v>0</v>
      </c>
      <c r="D6450" s="204" t="s">
        <v>2917</v>
      </c>
    </row>
    <row r="6451" spans="1:4" ht="15" x14ac:dyDescent="0.2">
      <c r="A6451" s="132">
        <v>9791036370564</v>
      </c>
      <c r="B6451" s="200" t="s">
        <v>568</v>
      </c>
      <c r="C6451" s="203">
        <v>0</v>
      </c>
      <c r="D6451" s="204" t="s">
        <v>2917</v>
      </c>
    </row>
    <row r="6452" spans="1:4" ht="15" x14ac:dyDescent="0.2">
      <c r="A6452" s="132">
        <v>9782747088503</v>
      </c>
      <c r="B6452" s="200" t="s">
        <v>568</v>
      </c>
      <c r="C6452" s="203">
        <v>0</v>
      </c>
      <c r="D6452" s="204" t="s">
        <v>2916</v>
      </c>
    </row>
    <row r="6453" spans="1:4" ht="15" x14ac:dyDescent="0.2">
      <c r="A6453" s="132">
        <v>9791036343902</v>
      </c>
      <c r="B6453" s="200" t="s">
        <v>568</v>
      </c>
      <c r="C6453" s="203">
        <v>0</v>
      </c>
      <c r="D6453" s="204" t="s">
        <v>2915</v>
      </c>
    </row>
    <row r="6454" spans="1:4" ht="15" x14ac:dyDescent="0.2">
      <c r="A6454" s="132">
        <v>9791036343919</v>
      </c>
      <c r="B6454" s="200" t="s">
        <v>568</v>
      </c>
      <c r="C6454" s="203">
        <v>0</v>
      </c>
      <c r="D6454" s="204" t="s">
        <v>572</v>
      </c>
    </row>
    <row r="6455" spans="1:4" ht="15" x14ac:dyDescent="0.2">
      <c r="A6455" s="132">
        <v>9791036343971</v>
      </c>
      <c r="B6455" s="200" t="s">
        <v>568</v>
      </c>
      <c r="C6455" s="203">
        <v>0</v>
      </c>
      <c r="D6455" s="204" t="s">
        <v>2917</v>
      </c>
    </row>
    <row r="6456" spans="1:4" ht="15" x14ac:dyDescent="0.2">
      <c r="A6456" s="132">
        <v>9791036343988</v>
      </c>
      <c r="B6456" s="200" t="s">
        <v>568</v>
      </c>
      <c r="C6456" s="203">
        <v>0</v>
      </c>
      <c r="D6456" s="204" t="s">
        <v>2915</v>
      </c>
    </row>
    <row r="6457" spans="1:4" ht="15" x14ac:dyDescent="0.2">
      <c r="A6457" s="132">
        <v>9791027612826</v>
      </c>
      <c r="B6457" s="200" t="s">
        <v>568</v>
      </c>
      <c r="C6457" s="203">
        <v>0</v>
      </c>
      <c r="D6457" s="204" t="s">
        <v>2917</v>
      </c>
    </row>
    <row r="6458" spans="1:4" ht="15" x14ac:dyDescent="0.2">
      <c r="A6458" s="132">
        <v>9791036344206</v>
      </c>
      <c r="B6458" s="200" t="s">
        <v>568</v>
      </c>
      <c r="C6458" s="203">
        <v>0</v>
      </c>
      <c r="D6458" s="204" t="s">
        <v>572</v>
      </c>
    </row>
    <row r="6459" spans="1:4" ht="15" x14ac:dyDescent="0.2">
      <c r="A6459" s="132">
        <v>9791036344190</v>
      </c>
      <c r="B6459" s="200" t="s">
        <v>568</v>
      </c>
      <c r="C6459" s="203">
        <v>0</v>
      </c>
      <c r="D6459" s="204" t="s">
        <v>2915</v>
      </c>
    </row>
    <row r="6460" spans="1:4" ht="15" x14ac:dyDescent="0.2">
      <c r="A6460" s="132">
        <v>9791036356438</v>
      </c>
      <c r="B6460" s="200" t="s">
        <v>568</v>
      </c>
      <c r="C6460" s="203">
        <v>0</v>
      </c>
      <c r="D6460" s="204" t="s">
        <v>2916</v>
      </c>
    </row>
    <row r="6461" spans="1:4" ht="15" x14ac:dyDescent="0.2">
      <c r="A6461" s="132">
        <v>9782227502161</v>
      </c>
      <c r="B6461" s="200" t="s">
        <v>568</v>
      </c>
      <c r="C6461" s="203">
        <v>0</v>
      </c>
      <c r="D6461" s="204" t="s">
        <v>2917</v>
      </c>
    </row>
    <row r="6462" spans="1:4" ht="15" x14ac:dyDescent="0.2">
      <c r="A6462" s="132">
        <v>9791036370618</v>
      </c>
      <c r="B6462" s="200" t="s">
        <v>568</v>
      </c>
      <c r="C6462" s="203">
        <v>0</v>
      </c>
      <c r="D6462" s="204" t="s">
        <v>2917</v>
      </c>
    </row>
    <row r="6463" spans="1:4" ht="15" x14ac:dyDescent="0.2">
      <c r="A6463" s="132">
        <v>9791036370625</v>
      </c>
      <c r="B6463" s="200" t="s">
        <v>568</v>
      </c>
      <c r="C6463" s="203">
        <v>0</v>
      </c>
      <c r="D6463" s="204" t="s">
        <v>2917</v>
      </c>
    </row>
    <row r="6464" spans="1:4" ht="15" x14ac:dyDescent="0.2">
      <c r="A6464" s="132">
        <v>9791036370731</v>
      </c>
      <c r="B6464" s="200" t="s">
        <v>568</v>
      </c>
      <c r="C6464" s="203">
        <v>0</v>
      </c>
      <c r="D6464" s="204" t="s">
        <v>2917</v>
      </c>
    </row>
    <row r="6465" spans="1:4" ht="15" x14ac:dyDescent="0.2">
      <c r="A6465" s="132">
        <v>9791036358500</v>
      </c>
      <c r="B6465" s="200" t="s">
        <v>568</v>
      </c>
      <c r="C6465" s="203">
        <v>0</v>
      </c>
      <c r="D6465" s="204" t="s">
        <v>2916</v>
      </c>
    </row>
    <row r="6466" spans="1:4" ht="15" x14ac:dyDescent="0.2">
      <c r="A6466" s="132">
        <v>9791036305252</v>
      </c>
      <c r="B6466" s="200" t="s">
        <v>568</v>
      </c>
      <c r="C6466" s="203">
        <v>0</v>
      </c>
      <c r="D6466" s="204" t="s">
        <v>2916</v>
      </c>
    </row>
    <row r="6467" spans="1:4" ht="15" x14ac:dyDescent="0.2">
      <c r="A6467" s="132">
        <v>9791036326622</v>
      </c>
      <c r="B6467" s="200" t="s">
        <v>568</v>
      </c>
      <c r="C6467" s="203">
        <v>0</v>
      </c>
      <c r="D6467" s="204" t="s">
        <v>2916</v>
      </c>
    </row>
    <row r="6468" spans="1:4" ht="15" x14ac:dyDescent="0.2">
      <c r="A6468" s="132">
        <v>9791036305283</v>
      </c>
      <c r="B6468" s="200" t="s">
        <v>568</v>
      </c>
      <c r="C6468" s="203">
        <v>0</v>
      </c>
      <c r="D6468" s="204" t="s">
        <v>2916</v>
      </c>
    </row>
    <row r="6469" spans="1:4" ht="15" x14ac:dyDescent="0.2">
      <c r="A6469" s="132">
        <v>9791036305290</v>
      </c>
      <c r="B6469" s="200" t="s">
        <v>568</v>
      </c>
      <c r="C6469" s="203">
        <v>0</v>
      </c>
      <c r="D6469" s="204" t="s">
        <v>2916</v>
      </c>
    </row>
    <row r="6470" spans="1:4" ht="15" x14ac:dyDescent="0.2">
      <c r="A6470" s="132">
        <v>9782747060530</v>
      </c>
      <c r="B6470" s="200" t="s">
        <v>568</v>
      </c>
      <c r="C6470" s="203">
        <v>0</v>
      </c>
      <c r="D6470" s="204" t="s">
        <v>2916</v>
      </c>
    </row>
    <row r="6471" spans="1:4" ht="15" x14ac:dyDescent="0.2">
      <c r="A6471" s="132">
        <v>9782747060554</v>
      </c>
      <c r="B6471" s="200" t="s">
        <v>568</v>
      </c>
      <c r="C6471" s="203">
        <v>0</v>
      </c>
      <c r="D6471" s="204" t="s">
        <v>2916</v>
      </c>
    </row>
    <row r="6472" spans="1:4" ht="15" x14ac:dyDescent="0.2">
      <c r="A6472" s="132">
        <v>9791036370878</v>
      </c>
      <c r="B6472" s="200" t="s">
        <v>568</v>
      </c>
      <c r="C6472" s="203">
        <v>0</v>
      </c>
      <c r="D6472" s="204" t="s">
        <v>2917</v>
      </c>
    </row>
    <row r="6473" spans="1:4" ht="15" x14ac:dyDescent="0.2">
      <c r="A6473" s="132">
        <v>9791027612833</v>
      </c>
      <c r="B6473" s="200" t="s">
        <v>568</v>
      </c>
      <c r="C6473" s="203">
        <v>0</v>
      </c>
      <c r="D6473" s="204" t="s">
        <v>2917</v>
      </c>
    </row>
    <row r="6474" spans="1:4" ht="15" x14ac:dyDescent="0.2">
      <c r="A6474" s="132">
        <v>9791036370847</v>
      </c>
      <c r="B6474" s="200" t="s">
        <v>568</v>
      </c>
      <c r="C6474" s="203">
        <v>0</v>
      </c>
      <c r="D6474" s="204" t="s">
        <v>2917</v>
      </c>
    </row>
    <row r="6475" spans="1:4" ht="15" x14ac:dyDescent="0.2">
      <c r="A6475" s="132">
        <v>9791036358630</v>
      </c>
      <c r="B6475" s="200" t="s">
        <v>568</v>
      </c>
      <c r="C6475" s="203">
        <v>0</v>
      </c>
      <c r="D6475" s="204" t="s">
        <v>2917</v>
      </c>
    </row>
    <row r="6476" spans="1:4" ht="15" x14ac:dyDescent="0.2">
      <c r="A6476" s="132">
        <v>9791036370861</v>
      </c>
      <c r="B6476" s="200" t="s">
        <v>568</v>
      </c>
      <c r="C6476" s="203">
        <v>0</v>
      </c>
      <c r="D6476" s="204" t="s">
        <v>2917</v>
      </c>
    </row>
    <row r="6477" spans="1:4" ht="15" x14ac:dyDescent="0.2">
      <c r="A6477" s="132">
        <v>9791036370885</v>
      </c>
      <c r="B6477" s="200" t="s">
        <v>568</v>
      </c>
      <c r="C6477" s="203">
        <v>0</v>
      </c>
      <c r="D6477" s="204" t="s">
        <v>2917</v>
      </c>
    </row>
    <row r="6478" spans="1:4" ht="15" x14ac:dyDescent="0.2">
      <c r="A6478" s="132">
        <v>9791036358661</v>
      </c>
      <c r="B6478" s="200" t="s">
        <v>568</v>
      </c>
      <c r="C6478" s="203">
        <v>0</v>
      </c>
      <c r="D6478" s="204" t="s">
        <v>2917</v>
      </c>
    </row>
    <row r="6479" spans="1:4" ht="15" x14ac:dyDescent="0.2">
      <c r="A6479" s="132">
        <v>9791036314797</v>
      </c>
      <c r="B6479" s="200" t="s">
        <v>568</v>
      </c>
      <c r="C6479" s="203">
        <v>0</v>
      </c>
      <c r="D6479" s="204" t="s">
        <v>2915</v>
      </c>
    </row>
    <row r="6480" spans="1:4" ht="15" x14ac:dyDescent="0.2">
      <c r="A6480" s="132">
        <v>9791036358678</v>
      </c>
      <c r="B6480" s="200" t="s">
        <v>568</v>
      </c>
      <c r="C6480" s="203">
        <v>0</v>
      </c>
      <c r="D6480" s="204" t="s">
        <v>2917</v>
      </c>
    </row>
    <row r="6481" spans="1:4" ht="15" x14ac:dyDescent="0.2">
      <c r="A6481" s="132">
        <v>9791027611904</v>
      </c>
      <c r="B6481" s="200" t="s">
        <v>568</v>
      </c>
      <c r="C6481" s="203">
        <v>0</v>
      </c>
      <c r="D6481" s="204" t="s">
        <v>2917</v>
      </c>
    </row>
    <row r="6482" spans="1:4" ht="15" x14ac:dyDescent="0.2">
      <c r="A6482" s="132">
        <v>9791036358654</v>
      </c>
      <c r="B6482" s="200" t="s">
        <v>568</v>
      </c>
      <c r="C6482" s="203">
        <v>0</v>
      </c>
      <c r="D6482" s="204" t="s">
        <v>2917</v>
      </c>
    </row>
    <row r="6483" spans="1:4" ht="15" x14ac:dyDescent="0.2">
      <c r="A6483" s="132">
        <v>9791036370854</v>
      </c>
      <c r="B6483" s="200" t="s">
        <v>568</v>
      </c>
      <c r="C6483" s="203">
        <v>0</v>
      </c>
      <c r="D6483" s="204" t="s">
        <v>2917</v>
      </c>
    </row>
    <row r="6484" spans="1:4" ht="15" x14ac:dyDescent="0.2">
      <c r="A6484" s="132">
        <v>9782747073066</v>
      </c>
      <c r="B6484" s="200" t="s">
        <v>568</v>
      </c>
      <c r="C6484" s="203">
        <v>0</v>
      </c>
      <c r="D6484" s="204" t="s">
        <v>2916</v>
      </c>
    </row>
    <row r="6485" spans="1:4" ht="15" x14ac:dyDescent="0.2">
      <c r="A6485" s="132">
        <v>9791036326707</v>
      </c>
      <c r="B6485" s="200" t="s">
        <v>568</v>
      </c>
      <c r="C6485" s="203">
        <v>286</v>
      </c>
      <c r="D6485" s="204" t="s">
        <v>2921</v>
      </c>
    </row>
    <row r="6486" spans="1:4" ht="15" x14ac:dyDescent="0.2">
      <c r="A6486" s="132">
        <v>9782227499218</v>
      </c>
      <c r="B6486" s="200" t="s">
        <v>568</v>
      </c>
      <c r="C6486" s="203">
        <v>0</v>
      </c>
      <c r="D6486" s="204" t="s">
        <v>2916</v>
      </c>
    </row>
    <row r="6487" spans="1:4" ht="15" x14ac:dyDescent="0.2">
      <c r="A6487" s="132">
        <v>9782227499225</v>
      </c>
      <c r="B6487" s="200" t="s">
        <v>568</v>
      </c>
      <c r="C6487" s="203">
        <v>0</v>
      </c>
      <c r="D6487" s="204" t="s">
        <v>2916</v>
      </c>
    </row>
    <row r="6488" spans="1:4" ht="15" x14ac:dyDescent="0.2">
      <c r="A6488" s="132">
        <v>9782227499232</v>
      </c>
      <c r="B6488" s="200" t="s">
        <v>568</v>
      </c>
      <c r="C6488" s="203">
        <v>133</v>
      </c>
      <c r="D6488" s="204" t="s">
        <v>570</v>
      </c>
    </row>
    <row r="6489" spans="1:4" ht="15" x14ac:dyDescent="0.2">
      <c r="A6489" s="132">
        <v>9782227499249</v>
      </c>
      <c r="B6489" s="200" t="s">
        <v>568</v>
      </c>
      <c r="C6489" s="203">
        <v>0</v>
      </c>
      <c r="D6489" s="204" t="s">
        <v>2916</v>
      </c>
    </row>
    <row r="6490" spans="1:4" ht="15" x14ac:dyDescent="0.2">
      <c r="A6490" s="132">
        <v>9791036305726</v>
      </c>
      <c r="B6490" s="200" t="s">
        <v>568</v>
      </c>
      <c r="C6490" s="203">
        <v>0</v>
      </c>
      <c r="D6490" s="204" t="s">
        <v>2916</v>
      </c>
    </row>
    <row r="6491" spans="1:4" ht="15" x14ac:dyDescent="0.2">
      <c r="A6491" s="132">
        <v>9791036371042</v>
      </c>
      <c r="B6491" s="200" t="s">
        <v>568</v>
      </c>
      <c r="C6491" s="203">
        <v>0</v>
      </c>
      <c r="D6491" s="204" t="s">
        <v>2917</v>
      </c>
    </row>
    <row r="6492" spans="1:4" ht="15" x14ac:dyDescent="0.2">
      <c r="A6492" s="132">
        <v>9791036344343</v>
      </c>
      <c r="B6492" s="200" t="s">
        <v>568</v>
      </c>
      <c r="C6492" s="203">
        <v>2422</v>
      </c>
      <c r="D6492" s="204" t="s">
        <v>571</v>
      </c>
    </row>
    <row r="6493" spans="1:4" ht="15" x14ac:dyDescent="0.2">
      <c r="A6493" s="132">
        <v>9791036371066</v>
      </c>
      <c r="B6493" s="200" t="s">
        <v>568</v>
      </c>
      <c r="C6493" s="203">
        <v>0</v>
      </c>
      <c r="D6493" s="204" t="s">
        <v>2917</v>
      </c>
    </row>
    <row r="6494" spans="1:4" ht="15" x14ac:dyDescent="0.2">
      <c r="A6494" s="132">
        <v>9791036344336</v>
      </c>
      <c r="B6494" s="200" t="s">
        <v>568</v>
      </c>
      <c r="C6494" s="203">
        <v>0</v>
      </c>
      <c r="D6494" s="204" t="s">
        <v>2917</v>
      </c>
    </row>
    <row r="6495" spans="1:4" ht="15" x14ac:dyDescent="0.2">
      <c r="A6495" s="132">
        <v>9791036371073</v>
      </c>
      <c r="B6495" s="200" t="s">
        <v>568</v>
      </c>
      <c r="C6495" s="203">
        <v>0</v>
      </c>
      <c r="D6495" s="204" t="s">
        <v>2917</v>
      </c>
    </row>
    <row r="6496" spans="1:4" ht="15" x14ac:dyDescent="0.2">
      <c r="A6496" s="132">
        <v>9791036371080</v>
      </c>
      <c r="B6496" s="200" t="s">
        <v>568</v>
      </c>
      <c r="C6496" s="203">
        <v>0</v>
      </c>
      <c r="D6496" s="204" t="s">
        <v>2917</v>
      </c>
    </row>
    <row r="6497" spans="1:4" ht="15" x14ac:dyDescent="0.2">
      <c r="A6497" s="132">
        <v>9791036315008</v>
      </c>
      <c r="B6497" s="200" t="s">
        <v>568</v>
      </c>
      <c r="C6497" s="203">
        <v>0</v>
      </c>
      <c r="D6497" s="204" t="s">
        <v>2916</v>
      </c>
    </row>
    <row r="6498" spans="1:4" ht="15" x14ac:dyDescent="0.2">
      <c r="A6498" s="132">
        <v>9791036315015</v>
      </c>
      <c r="B6498" s="200" t="s">
        <v>568</v>
      </c>
      <c r="C6498" s="203">
        <v>0</v>
      </c>
      <c r="D6498" s="204" t="s">
        <v>2916</v>
      </c>
    </row>
    <row r="6499" spans="1:4" ht="15" x14ac:dyDescent="0.2">
      <c r="A6499" s="132">
        <v>9791036344558</v>
      </c>
      <c r="B6499" s="200" t="s">
        <v>568</v>
      </c>
      <c r="C6499" s="203">
        <v>0</v>
      </c>
      <c r="D6499" s="204" t="s">
        <v>2917</v>
      </c>
    </row>
    <row r="6500" spans="1:4" ht="15" x14ac:dyDescent="0.2">
      <c r="A6500" s="132">
        <v>9791036344664</v>
      </c>
      <c r="B6500" s="200" t="s">
        <v>568</v>
      </c>
      <c r="C6500" s="203">
        <v>0</v>
      </c>
      <c r="D6500" s="204" t="s">
        <v>2917</v>
      </c>
    </row>
    <row r="6501" spans="1:4" ht="15" x14ac:dyDescent="0.2">
      <c r="A6501" s="132">
        <v>9791036344688</v>
      </c>
      <c r="B6501" s="200" t="s">
        <v>568</v>
      </c>
      <c r="C6501" s="203">
        <v>0</v>
      </c>
      <c r="D6501" s="204" t="s">
        <v>2917</v>
      </c>
    </row>
    <row r="6502" spans="1:4" ht="15" x14ac:dyDescent="0.2">
      <c r="A6502" s="132">
        <v>9791036344701</v>
      </c>
      <c r="B6502" s="200" t="s">
        <v>568</v>
      </c>
      <c r="C6502" s="203">
        <v>0</v>
      </c>
      <c r="D6502" s="204" t="s">
        <v>2917</v>
      </c>
    </row>
    <row r="6503" spans="1:4" ht="15" x14ac:dyDescent="0.2">
      <c r="A6503" s="132">
        <v>9791027606573</v>
      </c>
      <c r="B6503" s="200" t="s">
        <v>568</v>
      </c>
      <c r="C6503" s="203">
        <v>0</v>
      </c>
      <c r="D6503" s="204" t="s">
        <v>2916</v>
      </c>
    </row>
    <row r="6504" spans="1:4" ht="15" x14ac:dyDescent="0.2">
      <c r="A6504" s="132">
        <v>9791036315107</v>
      </c>
      <c r="B6504" s="200" t="s">
        <v>568</v>
      </c>
      <c r="C6504" s="203">
        <v>255</v>
      </c>
      <c r="D6504" s="204" t="s">
        <v>2921</v>
      </c>
    </row>
    <row r="6505" spans="1:4" ht="15" x14ac:dyDescent="0.2">
      <c r="A6505" s="132">
        <v>9791036315114</v>
      </c>
      <c r="B6505" s="200" t="s">
        <v>568</v>
      </c>
      <c r="C6505" s="203">
        <v>0</v>
      </c>
      <c r="D6505" s="204" t="s">
        <v>2917</v>
      </c>
    </row>
    <row r="6506" spans="1:4" ht="15" x14ac:dyDescent="0.2">
      <c r="A6506" s="132">
        <v>9791036326691</v>
      </c>
      <c r="B6506" s="200" t="s">
        <v>568</v>
      </c>
      <c r="C6506" s="203">
        <v>0</v>
      </c>
      <c r="D6506" s="204" t="s">
        <v>2917</v>
      </c>
    </row>
    <row r="6507" spans="1:4" ht="15" x14ac:dyDescent="0.2">
      <c r="A6507" s="132">
        <v>9782747090810</v>
      </c>
      <c r="B6507" s="200" t="s">
        <v>568</v>
      </c>
      <c r="C6507" s="203">
        <v>0</v>
      </c>
      <c r="D6507" s="204" t="s">
        <v>2916</v>
      </c>
    </row>
    <row r="6508" spans="1:4" ht="15" x14ac:dyDescent="0.2">
      <c r="A6508" s="132">
        <v>9782747090896</v>
      </c>
      <c r="B6508" s="200" t="s">
        <v>568</v>
      </c>
      <c r="C6508" s="203">
        <v>0</v>
      </c>
      <c r="D6508" s="204" t="s">
        <v>2916</v>
      </c>
    </row>
    <row r="6509" spans="1:4" ht="15" x14ac:dyDescent="0.2">
      <c r="A6509" s="132">
        <v>9782747088411</v>
      </c>
      <c r="B6509" s="200" t="s">
        <v>568</v>
      </c>
      <c r="C6509" s="203">
        <v>0</v>
      </c>
      <c r="D6509" s="204" t="s">
        <v>2917</v>
      </c>
    </row>
    <row r="6510" spans="1:4" ht="15" x14ac:dyDescent="0.2">
      <c r="A6510" s="132">
        <v>9782747088428</v>
      </c>
      <c r="B6510" s="200" t="s">
        <v>568</v>
      </c>
      <c r="C6510" s="203">
        <v>0</v>
      </c>
      <c r="D6510" s="204" t="s">
        <v>2916</v>
      </c>
    </row>
    <row r="6511" spans="1:4" ht="15" x14ac:dyDescent="0.2">
      <c r="A6511" s="132">
        <v>9782747076289</v>
      </c>
      <c r="B6511" s="200" t="s">
        <v>568</v>
      </c>
      <c r="C6511" s="203">
        <v>0</v>
      </c>
      <c r="D6511" s="204" t="s">
        <v>2916</v>
      </c>
    </row>
    <row r="6512" spans="1:4" ht="15" x14ac:dyDescent="0.2">
      <c r="A6512" s="132">
        <v>9791036358869</v>
      </c>
      <c r="B6512" s="200" t="s">
        <v>568</v>
      </c>
      <c r="C6512" s="203">
        <v>0</v>
      </c>
      <c r="D6512" s="204" t="s">
        <v>2916</v>
      </c>
    </row>
    <row r="6513" spans="1:4" ht="15" x14ac:dyDescent="0.2">
      <c r="A6513" s="132">
        <v>9791036358876</v>
      </c>
      <c r="B6513" s="200" t="s">
        <v>568</v>
      </c>
      <c r="C6513" s="203">
        <v>0</v>
      </c>
      <c r="D6513" s="204" t="s">
        <v>2917</v>
      </c>
    </row>
    <row r="6514" spans="1:4" ht="15" x14ac:dyDescent="0.2">
      <c r="A6514" s="132">
        <v>9782747076326</v>
      </c>
      <c r="B6514" s="200" t="s">
        <v>568</v>
      </c>
      <c r="C6514" s="203">
        <v>0</v>
      </c>
      <c r="D6514" s="204" t="s">
        <v>2916</v>
      </c>
    </row>
    <row r="6515" spans="1:4" ht="15" x14ac:dyDescent="0.2">
      <c r="A6515" s="132">
        <v>9791027611928</v>
      </c>
      <c r="B6515" s="200" t="s">
        <v>568</v>
      </c>
      <c r="C6515" s="203">
        <v>0</v>
      </c>
      <c r="D6515" s="204" t="s">
        <v>2917</v>
      </c>
    </row>
    <row r="6516" spans="1:4" ht="15" x14ac:dyDescent="0.2">
      <c r="A6516" s="132">
        <v>9791036358913</v>
      </c>
      <c r="B6516" s="200" t="s">
        <v>568</v>
      </c>
      <c r="C6516" s="203">
        <v>0</v>
      </c>
      <c r="D6516" s="204" t="s">
        <v>2916</v>
      </c>
    </row>
    <row r="6517" spans="1:4" ht="15" x14ac:dyDescent="0.2">
      <c r="A6517" s="132">
        <v>9791036326943</v>
      </c>
      <c r="B6517" s="200" t="s">
        <v>568</v>
      </c>
      <c r="C6517" s="203">
        <v>0</v>
      </c>
      <c r="D6517" s="204" t="s">
        <v>2916</v>
      </c>
    </row>
    <row r="6518" spans="1:4" ht="15" x14ac:dyDescent="0.2">
      <c r="A6518" s="132">
        <v>9782227501348</v>
      </c>
      <c r="B6518" s="200" t="s">
        <v>568</v>
      </c>
      <c r="C6518" s="203">
        <v>0</v>
      </c>
      <c r="D6518" s="204" t="s">
        <v>2917</v>
      </c>
    </row>
    <row r="6519" spans="1:4" ht="15" x14ac:dyDescent="0.2">
      <c r="A6519" s="132">
        <v>9791027612895</v>
      </c>
      <c r="B6519" s="200" t="s">
        <v>568</v>
      </c>
      <c r="C6519" s="203">
        <v>0</v>
      </c>
      <c r="D6519" s="204" t="s">
        <v>2917</v>
      </c>
    </row>
    <row r="6520" spans="1:4" ht="15" x14ac:dyDescent="0.2">
      <c r="A6520" s="132">
        <v>9791027612901</v>
      </c>
      <c r="B6520" s="200" t="s">
        <v>568</v>
      </c>
      <c r="C6520" s="203">
        <v>0</v>
      </c>
      <c r="D6520" s="204" t="s">
        <v>2917</v>
      </c>
    </row>
    <row r="6521" spans="1:4" ht="15" x14ac:dyDescent="0.2">
      <c r="A6521" s="132">
        <v>9791036371301</v>
      </c>
      <c r="B6521" s="200" t="s">
        <v>568</v>
      </c>
      <c r="C6521" s="203">
        <v>0</v>
      </c>
      <c r="D6521" s="204" t="s">
        <v>2917</v>
      </c>
    </row>
    <row r="6522" spans="1:4" ht="15" x14ac:dyDescent="0.2">
      <c r="A6522" s="132">
        <v>9791036371349</v>
      </c>
      <c r="B6522" s="200" t="s">
        <v>568</v>
      </c>
      <c r="C6522" s="203">
        <v>0</v>
      </c>
      <c r="D6522" s="204" t="s">
        <v>2917</v>
      </c>
    </row>
    <row r="6523" spans="1:4" ht="15" x14ac:dyDescent="0.2">
      <c r="A6523" s="132">
        <v>9791036371363</v>
      </c>
      <c r="B6523" s="200" t="s">
        <v>568</v>
      </c>
      <c r="C6523" s="203">
        <v>0</v>
      </c>
      <c r="D6523" s="204" t="s">
        <v>2917</v>
      </c>
    </row>
    <row r="6524" spans="1:4" ht="15" x14ac:dyDescent="0.2">
      <c r="A6524" s="132">
        <v>9791036371400</v>
      </c>
      <c r="B6524" s="200" t="s">
        <v>568</v>
      </c>
      <c r="C6524" s="203">
        <v>0</v>
      </c>
      <c r="D6524" s="204" t="s">
        <v>2917</v>
      </c>
    </row>
    <row r="6525" spans="1:4" ht="15" x14ac:dyDescent="0.2">
      <c r="A6525" s="132">
        <v>9791036371431</v>
      </c>
      <c r="B6525" s="200" t="s">
        <v>568</v>
      </c>
      <c r="C6525" s="203">
        <v>0</v>
      </c>
      <c r="D6525" s="204" t="s">
        <v>2917</v>
      </c>
    </row>
    <row r="6526" spans="1:4" ht="15" x14ac:dyDescent="0.2">
      <c r="A6526" s="132">
        <v>9791036371448</v>
      </c>
      <c r="B6526" s="200" t="s">
        <v>568</v>
      </c>
      <c r="C6526" s="203">
        <v>0</v>
      </c>
      <c r="D6526" s="204" t="s">
        <v>2917</v>
      </c>
    </row>
    <row r="6527" spans="1:4" ht="15" x14ac:dyDescent="0.2">
      <c r="A6527" s="132">
        <v>9791036371325</v>
      </c>
      <c r="B6527" s="200" t="s">
        <v>568</v>
      </c>
      <c r="C6527" s="203">
        <v>0</v>
      </c>
      <c r="D6527" s="204" t="s">
        <v>2917</v>
      </c>
    </row>
    <row r="6528" spans="1:4" ht="15" x14ac:dyDescent="0.2">
      <c r="A6528" s="132">
        <v>9791036371455</v>
      </c>
      <c r="B6528" s="200" t="s">
        <v>568</v>
      </c>
      <c r="C6528" s="203">
        <v>0</v>
      </c>
      <c r="D6528" s="204" t="s">
        <v>2917</v>
      </c>
    </row>
    <row r="6529" spans="1:4" ht="15" x14ac:dyDescent="0.2">
      <c r="A6529" s="132">
        <v>9791036345111</v>
      </c>
      <c r="B6529" s="200" t="s">
        <v>568</v>
      </c>
      <c r="C6529" s="203">
        <v>0</v>
      </c>
      <c r="D6529" s="204" t="s">
        <v>2916</v>
      </c>
    </row>
    <row r="6530" spans="1:4" ht="15" x14ac:dyDescent="0.2">
      <c r="A6530" s="132">
        <v>9791036371257</v>
      </c>
      <c r="B6530" s="200" t="s">
        <v>568</v>
      </c>
      <c r="C6530" s="203">
        <v>0</v>
      </c>
      <c r="D6530" s="204" t="s">
        <v>2917</v>
      </c>
    </row>
    <row r="6531" spans="1:4" ht="15" x14ac:dyDescent="0.2">
      <c r="A6531" s="132">
        <v>9791036371264</v>
      </c>
      <c r="B6531" s="200" t="s">
        <v>568</v>
      </c>
      <c r="C6531" s="203">
        <v>0</v>
      </c>
      <c r="D6531" s="204" t="s">
        <v>2917</v>
      </c>
    </row>
    <row r="6532" spans="1:4" ht="15" x14ac:dyDescent="0.2">
      <c r="A6532" s="132">
        <v>9782747049450</v>
      </c>
      <c r="B6532" s="200" t="s">
        <v>568</v>
      </c>
      <c r="C6532" s="203">
        <v>0</v>
      </c>
      <c r="D6532" s="204" t="s">
        <v>2916</v>
      </c>
    </row>
    <row r="6533" spans="1:4" ht="15" x14ac:dyDescent="0.2">
      <c r="A6533" s="132">
        <v>9791036371271</v>
      </c>
      <c r="B6533" s="200" t="s">
        <v>568</v>
      </c>
      <c r="C6533" s="203">
        <v>0</v>
      </c>
      <c r="D6533" s="204" t="s">
        <v>2917</v>
      </c>
    </row>
    <row r="6534" spans="1:4" ht="15" x14ac:dyDescent="0.2">
      <c r="A6534" s="132">
        <v>9791036371295</v>
      </c>
      <c r="B6534" s="200" t="s">
        <v>568</v>
      </c>
      <c r="C6534" s="203">
        <v>0</v>
      </c>
      <c r="D6534" s="204" t="s">
        <v>2917</v>
      </c>
    </row>
    <row r="6535" spans="1:4" ht="15" x14ac:dyDescent="0.2">
      <c r="A6535" s="132">
        <v>9791036371356</v>
      </c>
      <c r="B6535" s="200" t="s">
        <v>568</v>
      </c>
      <c r="C6535" s="203">
        <v>0</v>
      </c>
      <c r="D6535" s="204" t="s">
        <v>2917</v>
      </c>
    </row>
    <row r="6536" spans="1:4" ht="15" x14ac:dyDescent="0.2">
      <c r="A6536" s="132">
        <v>9791036371394</v>
      </c>
      <c r="B6536" s="200" t="s">
        <v>568</v>
      </c>
      <c r="C6536" s="203">
        <v>0</v>
      </c>
      <c r="D6536" s="204" t="s">
        <v>2917</v>
      </c>
    </row>
    <row r="6537" spans="1:4" ht="15" x14ac:dyDescent="0.2">
      <c r="A6537" s="132">
        <v>9791036371417</v>
      </c>
      <c r="B6537" s="200" t="s">
        <v>568</v>
      </c>
      <c r="C6537" s="203">
        <v>0</v>
      </c>
      <c r="D6537" s="204" t="s">
        <v>2917</v>
      </c>
    </row>
    <row r="6538" spans="1:4" ht="15" x14ac:dyDescent="0.2">
      <c r="A6538" s="132">
        <v>9791036371288</v>
      </c>
      <c r="B6538" s="200" t="s">
        <v>568</v>
      </c>
      <c r="C6538" s="203">
        <v>0</v>
      </c>
      <c r="D6538" s="204" t="s">
        <v>2917</v>
      </c>
    </row>
    <row r="6539" spans="1:4" ht="15" x14ac:dyDescent="0.2">
      <c r="A6539" s="132">
        <v>9791036371318</v>
      </c>
      <c r="B6539" s="200" t="s">
        <v>568</v>
      </c>
      <c r="C6539" s="203">
        <v>0</v>
      </c>
      <c r="D6539" s="204" t="s">
        <v>2917</v>
      </c>
    </row>
    <row r="6540" spans="1:4" ht="15" x14ac:dyDescent="0.2">
      <c r="A6540" s="132">
        <v>9791036371332</v>
      </c>
      <c r="B6540" s="200" t="s">
        <v>568</v>
      </c>
      <c r="C6540" s="203">
        <v>0</v>
      </c>
      <c r="D6540" s="204" t="s">
        <v>2917</v>
      </c>
    </row>
    <row r="6541" spans="1:4" ht="15" x14ac:dyDescent="0.2">
      <c r="A6541" s="132">
        <v>9791036371370</v>
      </c>
      <c r="B6541" s="200" t="s">
        <v>568</v>
      </c>
      <c r="C6541" s="203">
        <v>0</v>
      </c>
      <c r="D6541" s="204" t="s">
        <v>2917</v>
      </c>
    </row>
    <row r="6542" spans="1:4" ht="15" x14ac:dyDescent="0.2">
      <c r="A6542" s="132">
        <v>9791036371387</v>
      </c>
      <c r="B6542" s="200" t="s">
        <v>568</v>
      </c>
      <c r="C6542" s="203">
        <v>0</v>
      </c>
      <c r="D6542" s="204" t="s">
        <v>2917</v>
      </c>
    </row>
    <row r="6543" spans="1:4" ht="15" x14ac:dyDescent="0.2">
      <c r="A6543" s="132">
        <v>9791036371424</v>
      </c>
      <c r="B6543" s="200" t="s">
        <v>568</v>
      </c>
      <c r="C6543" s="203">
        <v>0</v>
      </c>
      <c r="D6543" s="204" t="s">
        <v>2917</v>
      </c>
    </row>
    <row r="6544" spans="1:4" ht="15" x14ac:dyDescent="0.2">
      <c r="A6544" s="132">
        <v>9791036371486</v>
      </c>
      <c r="B6544" s="200" t="s">
        <v>568</v>
      </c>
      <c r="C6544" s="203">
        <v>0</v>
      </c>
      <c r="D6544" s="204" t="s">
        <v>2917</v>
      </c>
    </row>
    <row r="6545" spans="1:4" ht="15" x14ac:dyDescent="0.2">
      <c r="A6545" s="132">
        <v>9782747091305</v>
      </c>
      <c r="B6545" s="200" t="s">
        <v>568</v>
      </c>
      <c r="C6545" s="203">
        <v>0</v>
      </c>
      <c r="D6545" s="204" t="s">
        <v>572</v>
      </c>
    </row>
    <row r="6546" spans="1:4" ht="15" x14ac:dyDescent="0.2">
      <c r="A6546" s="132">
        <v>9791036371493</v>
      </c>
      <c r="B6546" s="200" t="s">
        <v>568</v>
      </c>
      <c r="C6546" s="203">
        <v>0</v>
      </c>
      <c r="D6546" s="204" t="s">
        <v>2917</v>
      </c>
    </row>
    <row r="6547" spans="1:4" ht="15" x14ac:dyDescent="0.2">
      <c r="A6547" s="132">
        <v>9791036371059</v>
      </c>
      <c r="B6547" s="200" t="s">
        <v>568</v>
      </c>
      <c r="C6547" s="203">
        <v>0</v>
      </c>
      <c r="D6547" s="204" t="s">
        <v>2917</v>
      </c>
    </row>
    <row r="6548" spans="1:4" ht="15" x14ac:dyDescent="0.2">
      <c r="A6548" s="132">
        <v>9791036315428</v>
      </c>
      <c r="B6548" s="200" t="s">
        <v>568</v>
      </c>
      <c r="C6548" s="203">
        <v>0</v>
      </c>
      <c r="D6548" s="204" t="s">
        <v>2916</v>
      </c>
    </row>
    <row r="6549" spans="1:4" ht="15" x14ac:dyDescent="0.2">
      <c r="A6549" s="132">
        <v>9791036315435</v>
      </c>
      <c r="B6549" s="200" t="s">
        <v>568</v>
      </c>
      <c r="C6549" s="203">
        <v>0</v>
      </c>
      <c r="D6549" s="204" t="s">
        <v>2917</v>
      </c>
    </row>
    <row r="6550" spans="1:4" ht="15" x14ac:dyDescent="0.2">
      <c r="A6550" s="132">
        <v>9791027608584</v>
      </c>
      <c r="B6550" s="200" t="s">
        <v>568</v>
      </c>
      <c r="C6550" s="203">
        <v>0</v>
      </c>
      <c r="D6550" s="204" t="s">
        <v>2915</v>
      </c>
    </row>
    <row r="6551" spans="1:4" ht="15" x14ac:dyDescent="0.2">
      <c r="A6551" s="132">
        <v>9791036371592</v>
      </c>
      <c r="B6551" s="200" t="s">
        <v>568</v>
      </c>
      <c r="C6551" s="203">
        <v>0</v>
      </c>
      <c r="D6551" s="204" t="s">
        <v>2917</v>
      </c>
    </row>
    <row r="6552" spans="1:4" ht="15" x14ac:dyDescent="0.2">
      <c r="A6552" s="132">
        <v>9791036371585</v>
      </c>
      <c r="B6552" s="200" t="s">
        <v>568</v>
      </c>
      <c r="C6552" s="203">
        <v>0</v>
      </c>
      <c r="D6552" s="204" t="s">
        <v>2917</v>
      </c>
    </row>
    <row r="6553" spans="1:4" ht="15" x14ac:dyDescent="0.2">
      <c r="A6553" s="132">
        <v>9791036315459</v>
      </c>
      <c r="B6553" s="200" t="s">
        <v>568</v>
      </c>
      <c r="C6553" s="203">
        <v>0</v>
      </c>
      <c r="D6553" s="204" t="s">
        <v>2916</v>
      </c>
    </row>
    <row r="6554" spans="1:4" ht="15" x14ac:dyDescent="0.2">
      <c r="A6554" s="132">
        <v>9791036371554</v>
      </c>
      <c r="B6554" s="200" t="s">
        <v>568</v>
      </c>
      <c r="C6554" s="203">
        <v>0</v>
      </c>
      <c r="D6554" s="204" t="s">
        <v>2917</v>
      </c>
    </row>
    <row r="6555" spans="1:4" ht="15" x14ac:dyDescent="0.2">
      <c r="A6555" s="132">
        <v>9791036371561</v>
      </c>
      <c r="B6555" s="200" t="s">
        <v>568</v>
      </c>
      <c r="C6555" s="203">
        <v>0</v>
      </c>
      <c r="D6555" s="204" t="s">
        <v>2917</v>
      </c>
    </row>
    <row r="6556" spans="1:4" ht="15" x14ac:dyDescent="0.2">
      <c r="A6556" s="132">
        <v>9791036371578</v>
      </c>
      <c r="B6556" s="200" t="s">
        <v>568</v>
      </c>
      <c r="C6556" s="203">
        <v>0</v>
      </c>
      <c r="D6556" s="204" t="s">
        <v>2917</v>
      </c>
    </row>
    <row r="6557" spans="1:4" ht="15" x14ac:dyDescent="0.2">
      <c r="A6557" s="132">
        <v>9791036327391</v>
      </c>
      <c r="B6557" s="200" t="s">
        <v>568</v>
      </c>
      <c r="C6557" s="203">
        <v>591</v>
      </c>
      <c r="D6557" s="204" t="s">
        <v>570</v>
      </c>
    </row>
    <row r="6558" spans="1:4" ht="15" x14ac:dyDescent="0.2">
      <c r="A6558" s="132">
        <v>9791036315862</v>
      </c>
      <c r="B6558" s="200" t="s">
        <v>568</v>
      </c>
      <c r="C6558" s="203">
        <v>0</v>
      </c>
      <c r="D6558" s="204" t="s">
        <v>2916</v>
      </c>
    </row>
    <row r="6559" spans="1:4" ht="15" x14ac:dyDescent="0.2">
      <c r="A6559" s="132">
        <v>9791036345227</v>
      </c>
      <c r="B6559" s="200" t="s">
        <v>568</v>
      </c>
      <c r="C6559" s="203">
        <v>0</v>
      </c>
      <c r="D6559" s="204" t="s">
        <v>2916</v>
      </c>
    </row>
    <row r="6560" spans="1:4" ht="15" x14ac:dyDescent="0.2">
      <c r="A6560" s="132">
        <v>9782408046859</v>
      </c>
      <c r="B6560" s="200" t="s">
        <v>568</v>
      </c>
      <c r="C6560" s="203">
        <v>0</v>
      </c>
      <c r="D6560" s="204" t="s">
        <v>2917</v>
      </c>
    </row>
    <row r="6561" spans="1:4" ht="15" x14ac:dyDescent="0.2">
      <c r="A6561" s="132">
        <v>9791036359354</v>
      </c>
      <c r="B6561" s="200" t="s">
        <v>568</v>
      </c>
      <c r="C6561" s="203">
        <v>0</v>
      </c>
      <c r="D6561" s="204" t="s">
        <v>2917</v>
      </c>
    </row>
    <row r="6562" spans="1:4" ht="15" x14ac:dyDescent="0.2">
      <c r="A6562" s="132">
        <v>9791036359361</v>
      </c>
      <c r="B6562" s="200" t="s">
        <v>568</v>
      </c>
      <c r="C6562" s="203">
        <v>0</v>
      </c>
      <c r="D6562" s="204" t="s">
        <v>2917</v>
      </c>
    </row>
    <row r="6563" spans="1:4" ht="15" x14ac:dyDescent="0.2">
      <c r="A6563" s="132">
        <v>9791036359415</v>
      </c>
      <c r="B6563" s="200" t="s">
        <v>568</v>
      </c>
      <c r="C6563" s="203">
        <v>4059</v>
      </c>
      <c r="D6563" s="204" t="s">
        <v>571</v>
      </c>
    </row>
    <row r="6564" spans="1:4" ht="15" x14ac:dyDescent="0.2">
      <c r="A6564" s="132">
        <v>9791036359446</v>
      </c>
      <c r="B6564" s="200" t="s">
        <v>568</v>
      </c>
      <c r="C6564" s="203">
        <v>0</v>
      </c>
      <c r="D6564" s="204" t="s">
        <v>2917</v>
      </c>
    </row>
    <row r="6565" spans="1:4" ht="15" x14ac:dyDescent="0.2">
      <c r="A6565" s="132">
        <v>9791036345296</v>
      </c>
      <c r="B6565" s="200" t="s">
        <v>568</v>
      </c>
      <c r="C6565" s="203">
        <v>0</v>
      </c>
      <c r="D6565" s="204" t="s">
        <v>2915</v>
      </c>
    </row>
    <row r="6566" spans="1:4" ht="15" x14ac:dyDescent="0.2">
      <c r="A6566" s="132">
        <v>9782747061865</v>
      </c>
      <c r="B6566" s="200" t="s">
        <v>568</v>
      </c>
      <c r="C6566" s="203">
        <v>0</v>
      </c>
      <c r="D6566" s="204" t="s">
        <v>2916</v>
      </c>
    </row>
    <row r="6567" spans="1:4" ht="15" x14ac:dyDescent="0.2">
      <c r="A6567" s="132">
        <v>9791036328138</v>
      </c>
      <c r="B6567" s="200" t="s">
        <v>568</v>
      </c>
      <c r="C6567" s="203">
        <v>0</v>
      </c>
      <c r="D6567" s="204" t="s">
        <v>2917</v>
      </c>
    </row>
    <row r="6568" spans="1:4" ht="15" x14ac:dyDescent="0.2">
      <c r="A6568" s="132">
        <v>9782227495876</v>
      </c>
      <c r="B6568" s="200" t="s">
        <v>568</v>
      </c>
      <c r="C6568" s="203">
        <v>0</v>
      </c>
      <c r="D6568" s="204" t="s">
        <v>2916</v>
      </c>
    </row>
    <row r="6569" spans="1:4" ht="15" x14ac:dyDescent="0.2">
      <c r="A6569" s="132">
        <v>9791036372094</v>
      </c>
      <c r="B6569" s="200" t="s">
        <v>568</v>
      </c>
      <c r="C6569" s="203">
        <v>0</v>
      </c>
      <c r="D6569" s="204" t="s">
        <v>2917</v>
      </c>
    </row>
    <row r="6570" spans="1:4" ht="15" x14ac:dyDescent="0.2">
      <c r="A6570" s="132">
        <v>9791036359378</v>
      </c>
      <c r="B6570" s="200" t="s">
        <v>568</v>
      </c>
      <c r="C6570" s="203">
        <v>0</v>
      </c>
      <c r="D6570" s="204" t="s">
        <v>2917</v>
      </c>
    </row>
    <row r="6571" spans="1:4" ht="15" x14ac:dyDescent="0.2">
      <c r="A6571" s="132">
        <v>9791036371998</v>
      </c>
      <c r="B6571" s="200" t="s">
        <v>568</v>
      </c>
      <c r="C6571" s="203">
        <v>0</v>
      </c>
      <c r="D6571" s="204" t="s">
        <v>2917</v>
      </c>
    </row>
    <row r="6572" spans="1:4" ht="15" x14ac:dyDescent="0.2">
      <c r="A6572" s="132">
        <v>9791036372001</v>
      </c>
      <c r="B6572" s="200" t="s">
        <v>568</v>
      </c>
      <c r="C6572" s="203">
        <v>0</v>
      </c>
      <c r="D6572" s="204" t="s">
        <v>2917</v>
      </c>
    </row>
    <row r="6573" spans="1:4" ht="15" x14ac:dyDescent="0.2">
      <c r="A6573" s="132">
        <v>9782747077361</v>
      </c>
      <c r="B6573" s="200" t="s">
        <v>568</v>
      </c>
      <c r="C6573" s="203">
        <v>0</v>
      </c>
      <c r="D6573" s="204" t="s">
        <v>2916</v>
      </c>
    </row>
    <row r="6574" spans="1:4" ht="15" x14ac:dyDescent="0.2">
      <c r="A6574" s="132">
        <v>9791036305887</v>
      </c>
      <c r="B6574" s="200" t="s">
        <v>568</v>
      </c>
      <c r="C6574" s="203">
        <v>0</v>
      </c>
      <c r="D6574" s="204" t="s">
        <v>2916</v>
      </c>
    </row>
    <row r="6575" spans="1:4" ht="15" x14ac:dyDescent="0.2">
      <c r="A6575" s="132">
        <v>9782747091435</v>
      </c>
      <c r="B6575" s="200" t="s">
        <v>568</v>
      </c>
      <c r="C6575" s="203">
        <v>0</v>
      </c>
      <c r="D6575" s="204" t="s">
        <v>2916</v>
      </c>
    </row>
    <row r="6576" spans="1:4" ht="15" x14ac:dyDescent="0.2">
      <c r="A6576" s="132">
        <v>9782747091442</v>
      </c>
      <c r="B6576" s="200" t="s">
        <v>568</v>
      </c>
      <c r="C6576" s="203">
        <v>461</v>
      </c>
      <c r="D6576" s="204" t="s">
        <v>570</v>
      </c>
    </row>
    <row r="6577" spans="1:4" ht="15" x14ac:dyDescent="0.2">
      <c r="A6577" s="132">
        <v>9782747091459</v>
      </c>
      <c r="B6577" s="200" t="s">
        <v>568</v>
      </c>
      <c r="C6577" s="203">
        <v>0</v>
      </c>
      <c r="D6577" s="204" t="s">
        <v>2916</v>
      </c>
    </row>
    <row r="6578" spans="1:4" ht="15" x14ac:dyDescent="0.2">
      <c r="A6578" s="132">
        <v>9791036372155</v>
      </c>
      <c r="B6578" s="200" t="s">
        <v>568</v>
      </c>
      <c r="C6578" s="203">
        <v>0</v>
      </c>
      <c r="D6578" s="204" t="s">
        <v>2917</v>
      </c>
    </row>
    <row r="6579" spans="1:4" ht="15" x14ac:dyDescent="0.2">
      <c r="A6579" s="132">
        <v>9782747091466</v>
      </c>
      <c r="B6579" s="200" t="s">
        <v>568</v>
      </c>
      <c r="C6579" s="203">
        <v>0</v>
      </c>
      <c r="D6579" s="204" t="s">
        <v>2916</v>
      </c>
    </row>
    <row r="6580" spans="1:4" ht="15" x14ac:dyDescent="0.2">
      <c r="A6580" s="132">
        <v>9782227492547</v>
      </c>
      <c r="B6580" s="200" t="s">
        <v>568</v>
      </c>
      <c r="C6580" s="203">
        <v>0</v>
      </c>
      <c r="D6580" s="204" t="s">
        <v>2916</v>
      </c>
    </row>
    <row r="6581" spans="1:4" ht="15" x14ac:dyDescent="0.2">
      <c r="A6581" s="132">
        <v>9782747062077</v>
      </c>
      <c r="B6581" s="200" t="s">
        <v>568</v>
      </c>
      <c r="C6581" s="203">
        <v>0</v>
      </c>
      <c r="D6581" s="204" t="s">
        <v>2916</v>
      </c>
    </row>
    <row r="6582" spans="1:4" ht="15" x14ac:dyDescent="0.2">
      <c r="A6582" s="132">
        <v>9791036359675</v>
      </c>
      <c r="B6582" s="200" t="s">
        <v>568</v>
      </c>
      <c r="C6582" s="203">
        <v>0</v>
      </c>
      <c r="D6582" s="204" t="s">
        <v>2917</v>
      </c>
    </row>
    <row r="6583" spans="1:4" ht="15" x14ac:dyDescent="0.2">
      <c r="A6583" s="132">
        <v>9791027612949</v>
      </c>
      <c r="B6583" s="200" t="s">
        <v>568</v>
      </c>
      <c r="C6583" s="203">
        <v>0</v>
      </c>
      <c r="D6583" s="204" t="s">
        <v>2917</v>
      </c>
    </row>
    <row r="6584" spans="1:4" ht="15" x14ac:dyDescent="0.2">
      <c r="A6584" s="132">
        <v>9791036359712</v>
      </c>
      <c r="B6584" s="200" t="s">
        <v>568</v>
      </c>
      <c r="C6584" s="203">
        <v>998</v>
      </c>
      <c r="D6584" s="204" t="s">
        <v>570</v>
      </c>
    </row>
    <row r="6585" spans="1:4" ht="15" x14ac:dyDescent="0.2">
      <c r="A6585" s="132">
        <v>9791036359743</v>
      </c>
      <c r="B6585" s="200" t="s">
        <v>568</v>
      </c>
      <c r="C6585" s="203">
        <v>0</v>
      </c>
      <c r="D6585" s="204" t="s">
        <v>2917</v>
      </c>
    </row>
    <row r="6586" spans="1:4" ht="15" x14ac:dyDescent="0.2">
      <c r="A6586" s="132">
        <v>9782227501409</v>
      </c>
      <c r="B6586" s="200" t="s">
        <v>568</v>
      </c>
      <c r="C6586" s="203">
        <v>0</v>
      </c>
      <c r="D6586" s="204" t="s">
        <v>2917</v>
      </c>
    </row>
    <row r="6587" spans="1:4" ht="15" x14ac:dyDescent="0.2">
      <c r="A6587" s="132">
        <v>9791027606863</v>
      </c>
      <c r="B6587" s="200" t="s">
        <v>568</v>
      </c>
      <c r="C6587" s="203">
        <v>0</v>
      </c>
      <c r="D6587" s="204" t="s">
        <v>2916</v>
      </c>
    </row>
    <row r="6588" spans="1:4" ht="15" x14ac:dyDescent="0.2">
      <c r="A6588" s="132">
        <v>9791027609833</v>
      </c>
      <c r="B6588" s="200" t="s">
        <v>568</v>
      </c>
      <c r="C6588" s="203">
        <v>0</v>
      </c>
      <c r="D6588" s="204" t="s">
        <v>2916</v>
      </c>
    </row>
    <row r="6589" spans="1:4" ht="15" x14ac:dyDescent="0.2">
      <c r="A6589" s="132">
        <v>9791036328176</v>
      </c>
      <c r="B6589" s="200" t="s">
        <v>568</v>
      </c>
      <c r="C6589" s="203">
        <v>0</v>
      </c>
      <c r="D6589" s="204" t="s">
        <v>2915</v>
      </c>
    </row>
    <row r="6590" spans="1:4" ht="15" x14ac:dyDescent="0.2">
      <c r="A6590" s="132">
        <v>9791036328183</v>
      </c>
      <c r="B6590" s="200" t="s">
        <v>568</v>
      </c>
      <c r="C6590" s="203">
        <v>0</v>
      </c>
      <c r="D6590" s="204" t="s">
        <v>2917</v>
      </c>
    </row>
    <row r="6591" spans="1:4" ht="15" x14ac:dyDescent="0.2">
      <c r="A6591" s="132">
        <v>9791036328220</v>
      </c>
      <c r="B6591" s="200" t="s">
        <v>568</v>
      </c>
      <c r="C6591" s="203">
        <v>8015</v>
      </c>
      <c r="D6591" s="204" t="s">
        <v>571</v>
      </c>
    </row>
    <row r="6592" spans="1:4" ht="15" x14ac:dyDescent="0.2">
      <c r="A6592" s="132">
        <v>9791036328237</v>
      </c>
      <c r="B6592" s="200" t="s">
        <v>568</v>
      </c>
      <c r="C6592" s="203">
        <v>106</v>
      </c>
      <c r="D6592" s="204" t="s">
        <v>570</v>
      </c>
    </row>
    <row r="6593" spans="1:4" ht="15" x14ac:dyDescent="0.2">
      <c r="A6593" s="132">
        <v>9791036328282</v>
      </c>
      <c r="B6593" s="200" t="s">
        <v>568</v>
      </c>
      <c r="C6593" s="203">
        <v>0</v>
      </c>
      <c r="D6593" s="204" t="s">
        <v>2916</v>
      </c>
    </row>
    <row r="6594" spans="1:4" ht="15" x14ac:dyDescent="0.2">
      <c r="A6594" s="132">
        <v>9791036359668</v>
      </c>
      <c r="B6594" s="200" t="s">
        <v>568</v>
      </c>
      <c r="C6594" s="203">
        <v>0</v>
      </c>
      <c r="D6594" s="204" t="s">
        <v>2917</v>
      </c>
    </row>
    <row r="6595" spans="1:4" ht="15" x14ac:dyDescent="0.2">
      <c r="A6595" s="132">
        <v>9791036328459</v>
      </c>
      <c r="B6595" s="200" t="s">
        <v>568</v>
      </c>
      <c r="C6595" s="203">
        <v>0</v>
      </c>
      <c r="D6595" s="204" t="s">
        <v>2916</v>
      </c>
    </row>
    <row r="6596" spans="1:4" ht="15" x14ac:dyDescent="0.2">
      <c r="A6596" s="132">
        <v>9791036372650</v>
      </c>
      <c r="B6596" s="200" t="s">
        <v>568</v>
      </c>
      <c r="C6596" s="203">
        <v>0</v>
      </c>
      <c r="D6596" s="204" t="s">
        <v>2917</v>
      </c>
    </row>
    <row r="6597" spans="1:4" ht="15" x14ac:dyDescent="0.2">
      <c r="A6597" s="132">
        <v>9791036372667</v>
      </c>
      <c r="B6597" s="200" t="s">
        <v>568</v>
      </c>
      <c r="C6597" s="203">
        <v>0</v>
      </c>
      <c r="D6597" s="204" t="s">
        <v>2917</v>
      </c>
    </row>
    <row r="6598" spans="1:4" ht="15" x14ac:dyDescent="0.2">
      <c r="A6598" s="132">
        <v>9791036372674</v>
      </c>
      <c r="B6598" s="200" t="s">
        <v>568</v>
      </c>
      <c r="C6598" s="203">
        <v>0</v>
      </c>
      <c r="D6598" s="204" t="s">
        <v>2917</v>
      </c>
    </row>
    <row r="6599" spans="1:4" ht="15" x14ac:dyDescent="0.2">
      <c r="A6599" s="132">
        <v>9791036372681</v>
      </c>
      <c r="B6599" s="200" t="s">
        <v>568</v>
      </c>
      <c r="C6599" s="203">
        <v>0</v>
      </c>
      <c r="D6599" s="204" t="s">
        <v>2917</v>
      </c>
    </row>
    <row r="6600" spans="1:4" ht="15" x14ac:dyDescent="0.2">
      <c r="A6600" s="132">
        <v>9791036372698</v>
      </c>
      <c r="B6600" s="200" t="s">
        <v>568</v>
      </c>
      <c r="C6600" s="203">
        <v>0</v>
      </c>
      <c r="D6600" s="204" t="s">
        <v>2917</v>
      </c>
    </row>
    <row r="6601" spans="1:4" ht="15" x14ac:dyDescent="0.2">
      <c r="A6601" s="132">
        <v>9791036328602</v>
      </c>
      <c r="B6601" s="200" t="s">
        <v>568</v>
      </c>
      <c r="C6601" s="203">
        <v>0</v>
      </c>
      <c r="D6601" s="204" t="s">
        <v>2917</v>
      </c>
    </row>
    <row r="6602" spans="1:4" ht="15" x14ac:dyDescent="0.2">
      <c r="A6602" s="132">
        <v>9782227501379</v>
      </c>
      <c r="B6602" s="200" t="s">
        <v>568</v>
      </c>
      <c r="C6602" s="203">
        <v>0</v>
      </c>
      <c r="D6602" s="204" t="s">
        <v>2917</v>
      </c>
    </row>
    <row r="6603" spans="1:4" ht="15" x14ac:dyDescent="0.2">
      <c r="A6603" s="132">
        <v>9782227501430</v>
      </c>
      <c r="B6603" s="200" t="s">
        <v>568</v>
      </c>
      <c r="C6603" s="203">
        <v>0</v>
      </c>
      <c r="D6603" s="204" t="s">
        <v>2917</v>
      </c>
    </row>
    <row r="6604" spans="1:4" ht="15" x14ac:dyDescent="0.2">
      <c r="A6604" s="132">
        <v>9791036359972</v>
      </c>
      <c r="B6604" s="200" t="s">
        <v>568</v>
      </c>
      <c r="C6604" s="203">
        <v>0</v>
      </c>
      <c r="D6604" s="204" t="s">
        <v>2917</v>
      </c>
    </row>
    <row r="6605" spans="1:4" ht="15" x14ac:dyDescent="0.2">
      <c r="A6605" s="132">
        <v>9782408047344</v>
      </c>
      <c r="B6605" s="200" t="s">
        <v>568</v>
      </c>
      <c r="C6605" s="203">
        <v>0</v>
      </c>
      <c r="D6605" s="204" t="s">
        <v>2917</v>
      </c>
    </row>
    <row r="6606" spans="1:4" ht="15" x14ac:dyDescent="0.2">
      <c r="A6606" s="132">
        <v>9791036328671</v>
      </c>
      <c r="B6606" s="200" t="s">
        <v>568</v>
      </c>
      <c r="C6606" s="203">
        <v>0</v>
      </c>
      <c r="D6606" s="204" t="s">
        <v>2916</v>
      </c>
    </row>
    <row r="6607" spans="1:4" ht="15" x14ac:dyDescent="0.2">
      <c r="A6607" s="132">
        <v>9782747080583</v>
      </c>
      <c r="B6607" s="200" t="s">
        <v>568</v>
      </c>
      <c r="C6607" s="203">
        <v>0</v>
      </c>
      <c r="D6607" s="204" t="s">
        <v>2916</v>
      </c>
    </row>
    <row r="6608" spans="1:4" ht="15" x14ac:dyDescent="0.2">
      <c r="A6608" s="132">
        <v>9782747092166</v>
      </c>
      <c r="B6608" s="200" t="s">
        <v>568</v>
      </c>
      <c r="C6608" s="203">
        <v>0</v>
      </c>
      <c r="D6608" s="204" t="s">
        <v>2916</v>
      </c>
    </row>
    <row r="6609" spans="1:4" ht="15" x14ac:dyDescent="0.2">
      <c r="A6609" s="132">
        <v>9782747080699</v>
      </c>
      <c r="B6609" s="200" t="s">
        <v>568</v>
      </c>
      <c r="C6609" s="203">
        <v>0</v>
      </c>
      <c r="D6609" s="204" t="s">
        <v>2916</v>
      </c>
    </row>
    <row r="6610" spans="1:4" ht="15" x14ac:dyDescent="0.2">
      <c r="A6610" s="132">
        <v>9791036345661</v>
      </c>
      <c r="B6610" s="200" t="s">
        <v>568</v>
      </c>
      <c r="C6610" s="203">
        <v>0</v>
      </c>
      <c r="D6610" s="204" t="s">
        <v>2915</v>
      </c>
    </row>
    <row r="6611" spans="1:4" ht="15" x14ac:dyDescent="0.2">
      <c r="A6611" s="132">
        <v>9791036345692</v>
      </c>
      <c r="B6611" s="200" t="s">
        <v>568</v>
      </c>
      <c r="C6611" s="203">
        <v>0</v>
      </c>
      <c r="D6611" s="204" t="s">
        <v>2917</v>
      </c>
    </row>
    <row r="6612" spans="1:4" ht="15" x14ac:dyDescent="0.2">
      <c r="A6612" s="132">
        <v>9791036345685</v>
      </c>
      <c r="B6612" s="200" t="s">
        <v>568</v>
      </c>
      <c r="C6612" s="203">
        <v>0</v>
      </c>
      <c r="D6612" s="204" t="s">
        <v>572</v>
      </c>
    </row>
    <row r="6613" spans="1:4" ht="15" x14ac:dyDescent="0.2">
      <c r="A6613" s="132">
        <v>9791036309014</v>
      </c>
      <c r="B6613" s="200" t="s">
        <v>568</v>
      </c>
      <c r="C6613" s="203">
        <v>0</v>
      </c>
      <c r="D6613" s="204" t="s">
        <v>572</v>
      </c>
    </row>
    <row r="6614" spans="1:4" ht="15" x14ac:dyDescent="0.2">
      <c r="A6614" s="132">
        <v>9782747080736</v>
      </c>
      <c r="B6614" s="200" t="s">
        <v>568</v>
      </c>
      <c r="C6614" s="203">
        <v>0</v>
      </c>
      <c r="D6614" s="204" t="s">
        <v>2916</v>
      </c>
    </row>
    <row r="6615" spans="1:4" ht="15" x14ac:dyDescent="0.2">
      <c r="A6615" s="132">
        <v>9782747080712</v>
      </c>
      <c r="B6615" s="200" t="s">
        <v>568</v>
      </c>
      <c r="C6615" s="203">
        <v>0</v>
      </c>
      <c r="D6615" s="204" t="s">
        <v>2916</v>
      </c>
    </row>
    <row r="6616" spans="1:4" ht="15" x14ac:dyDescent="0.2">
      <c r="A6616" s="132">
        <v>9791036309137</v>
      </c>
      <c r="B6616" s="200" t="s">
        <v>568</v>
      </c>
      <c r="C6616" s="203">
        <v>0</v>
      </c>
      <c r="D6616" s="204" t="s">
        <v>2916</v>
      </c>
    </row>
    <row r="6617" spans="1:4" ht="15" x14ac:dyDescent="0.2">
      <c r="A6617" s="132">
        <v>9782747080729</v>
      </c>
      <c r="B6617" s="200" t="s">
        <v>568</v>
      </c>
      <c r="C6617" s="203">
        <v>0</v>
      </c>
      <c r="D6617" s="204" t="s">
        <v>572</v>
      </c>
    </row>
    <row r="6618" spans="1:4" ht="15" x14ac:dyDescent="0.2">
      <c r="A6618" s="132">
        <v>9791036360589</v>
      </c>
      <c r="B6618" s="200" t="s">
        <v>568</v>
      </c>
      <c r="C6618" s="203">
        <v>0</v>
      </c>
      <c r="D6618" s="204" t="s">
        <v>2917</v>
      </c>
    </row>
    <row r="6619" spans="1:4" ht="15" x14ac:dyDescent="0.2">
      <c r="A6619" s="132">
        <v>9791036316357</v>
      </c>
      <c r="B6619" s="200" t="s">
        <v>568</v>
      </c>
      <c r="C6619" s="203">
        <v>0</v>
      </c>
      <c r="D6619" s="204" t="s">
        <v>2915</v>
      </c>
    </row>
    <row r="6620" spans="1:4" ht="15" x14ac:dyDescent="0.2">
      <c r="A6620" s="132">
        <v>9791036309199</v>
      </c>
      <c r="B6620" s="200" t="s">
        <v>568</v>
      </c>
      <c r="C6620" s="203">
        <v>0</v>
      </c>
      <c r="D6620" s="204" t="s">
        <v>2916</v>
      </c>
    </row>
    <row r="6621" spans="1:4" ht="15" x14ac:dyDescent="0.2">
      <c r="A6621" s="132">
        <v>9791036309205</v>
      </c>
      <c r="B6621" s="200" t="s">
        <v>568</v>
      </c>
      <c r="C6621" s="203">
        <v>0</v>
      </c>
      <c r="D6621" s="204" t="s">
        <v>2916</v>
      </c>
    </row>
    <row r="6622" spans="1:4" ht="15" x14ac:dyDescent="0.2">
      <c r="A6622" s="132">
        <v>9791036316340</v>
      </c>
      <c r="B6622" s="200" t="s">
        <v>568</v>
      </c>
      <c r="C6622" s="203">
        <v>0</v>
      </c>
      <c r="D6622" s="204" t="s">
        <v>2915</v>
      </c>
    </row>
    <row r="6623" spans="1:4" ht="15" x14ac:dyDescent="0.2">
      <c r="A6623" s="132">
        <v>9791036328695</v>
      </c>
      <c r="B6623" s="200" t="s">
        <v>568</v>
      </c>
      <c r="C6623" s="203">
        <v>0</v>
      </c>
      <c r="D6623" s="204" t="s">
        <v>2916</v>
      </c>
    </row>
    <row r="6624" spans="1:4" ht="15" x14ac:dyDescent="0.2">
      <c r="A6624" s="132">
        <v>9791027610914</v>
      </c>
      <c r="B6624" s="200" t="s">
        <v>568</v>
      </c>
      <c r="C6624" s="203">
        <v>0</v>
      </c>
      <c r="D6624" s="204" t="s">
        <v>2917</v>
      </c>
    </row>
    <row r="6625" spans="1:4" ht="15" x14ac:dyDescent="0.2">
      <c r="A6625" s="132">
        <v>9791036345937</v>
      </c>
      <c r="B6625" s="200" t="s">
        <v>568</v>
      </c>
      <c r="C6625" s="203">
        <v>0</v>
      </c>
      <c r="D6625" s="204" t="s">
        <v>2916</v>
      </c>
    </row>
    <row r="6626" spans="1:4" ht="15" x14ac:dyDescent="0.2">
      <c r="A6626" s="132">
        <v>9782747080774</v>
      </c>
      <c r="B6626" s="200" t="s">
        <v>568</v>
      </c>
      <c r="C6626" s="203">
        <v>93</v>
      </c>
      <c r="D6626" s="204" t="s">
        <v>569</v>
      </c>
    </row>
    <row r="6627" spans="1:4" ht="15" x14ac:dyDescent="0.2">
      <c r="A6627" s="132">
        <v>9791036316401</v>
      </c>
      <c r="B6627" s="200" t="s">
        <v>568</v>
      </c>
      <c r="C6627" s="203">
        <v>0</v>
      </c>
      <c r="D6627" s="204" t="s">
        <v>2915</v>
      </c>
    </row>
    <row r="6628" spans="1:4" ht="15" x14ac:dyDescent="0.2">
      <c r="A6628" s="132">
        <v>9791036316395</v>
      </c>
      <c r="B6628" s="200" t="s">
        <v>568</v>
      </c>
      <c r="C6628" s="203">
        <v>0</v>
      </c>
      <c r="D6628" s="204" t="s">
        <v>2915</v>
      </c>
    </row>
    <row r="6629" spans="1:4" ht="15" x14ac:dyDescent="0.2">
      <c r="A6629" s="132">
        <v>9791036328787</v>
      </c>
      <c r="B6629" s="200" t="s">
        <v>568</v>
      </c>
      <c r="C6629" s="203">
        <v>133</v>
      </c>
      <c r="D6629" s="204" t="s">
        <v>2921</v>
      </c>
    </row>
    <row r="6630" spans="1:4" ht="15" x14ac:dyDescent="0.2">
      <c r="A6630" s="132">
        <v>3260051339529</v>
      </c>
      <c r="B6630" s="200" t="s">
        <v>568</v>
      </c>
      <c r="C6630" s="203">
        <v>0</v>
      </c>
      <c r="D6630" s="204" t="s">
        <v>2916</v>
      </c>
    </row>
    <row r="6631" spans="1:4" ht="15" x14ac:dyDescent="0.2">
      <c r="A6631" s="132">
        <v>3260051339512</v>
      </c>
      <c r="B6631" s="200" t="s">
        <v>568</v>
      </c>
      <c r="C6631" s="203">
        <v>0</v>
      </c>
      <c r="D6631" s="204" t="s">
        <v>2916</v>
      </c>
    </row>
    <row r="6632" spans="1:4" ht="15" x14ac:dyDescent="0.2">
      <c r="A6632" s="132">
        <v>3260051339505</v>
      </c>
      <c r="B6632" s="200" t="s">
        <v>568</v>
      </c>
      <c r="C6632" s="203">
        <v>0</v>
      </c>
      <c r="D6632" s="204" t="s">
        <v>2916</v>
      </c>
    </row>
    <row r="6633" spans="1:4" ht="15" x14ac:dyDescent="0.2">
      <c r="A6633" s="132">
        <v>3260051336252</v>
      </c>
      <c r="B6633" s="200" t="s">
        <v>568</v>
      </c>
      <c r="C6633" s="203">
        <v>0</v>
      </c>
      <c r="D6633" s="204" t="s">
        <v>2916</v>
      </c>
    </row>
    <row r="6634" spans="1:4" ht="15" x14ac:dyDescent="0.2">
      <c r="A6634" s="132">
        <v>9791036360893</v>
      </c>
      <c r="B6634" s="200" t="s">
        <v>568</v>
      </c>
      <c r="C6634" s="203">
        <v>0</v>
      </c>
      <c r="D6634" s="204" t="s">
        <v>2917</v>
      </c>
    </row>
    <row r="6635" spans="1:4" ht="15" x14ac:dyDescent="0.2">
      <c r="A6635" s="132">
        <v>3260051336238</v>
      </c>
      <c r="B6635" s="200" t="s">
        <v>568</v>
      </c>
      <c r="C6635" s="203">
        <v>0</v>
      </c>
      <c r="D6635" s="204" t="s">
        <v>2916</v>
      </c>
    </row>
    <row r="6636" spans="1:4" ht="15" x14ac:dyDescent="0.2">
      <c r="A6636" s="132">
        <v>3260051335583</v>
      </c>
      <c r="B6636" s="200" t="s">
        <v>568</v>
      </c>
      <c r="C6636" s="203">
        <v>0</v>
      </c>
      <c r="D6636" s="204" t="s">
        <v>2916</v>
      </c>
    </row>
    <row r="6637" spans="1:4" ht="15" x14ac:dyDescent="0.2">
      <c r="A6637" s="132">
        <v>3260051335552</v>
      </c>
      <c r="B6637" s="200" t="s">
        <v>568</v>
      </c>
      <c r="C6637" s="203">
        <v>0</v>
      </c>
      <c r="D6637" s="204" t="s">
        <v>2916</v>
      </c>
    </row>
    <row r="6638" spans="1:4" ht="15" x14ac:dyDescent="0.2">
      <c r="A6638" s="132">
        <v>3260051335514</v>
      </c>
      <c r="B6638" s="200" t="s">
        <v>568</v>
      </c>
      <c r="C6638" s="203">
        <v>0</v>
      </c>
      <c r="D6638" s="204" t="s">
        <v>2916</v>
      </c>
    </row>
    <row r="6639" spans="1:4" ht="15" x14ac:dyDescent="0.2">
      <c r="A6639" s="132">
        <v>3260051335507</v>
      </c>
      <c r="B6639" s="200" t="s">
        <v>568</v>
      </c>
      <c r="C6639" s="203">
        <v>0</v>
      </c>
      <c r="D6639" s="204" t="s">
        <v>2916</v>
      </c>
    </row>
    <row r="6640" spans="1:4" ht="15" x14ac:dyDescent="0.2">
      <c r="A6640" s="132">
        <v>9791036346637</v>
      </c>
      <c r="B6640" s="200" t="s">
        <v>568</v>
      </c>
      <c r="C6640" s="203">
        <v>264</v>
      </c>
      <c r="D6640" s="204" t="s">
        <v>570</v>
      </c>
    </row>
    <row r="6641" spans="1:4" ht="15" x14ac:dyDescent="0.2">
      <c r="A6641" s="132">
        <v>9791036309373</v>
      </c>
      <c r="B6641" s="200" t="s">
        <v>568</v>
      </c>
      <c r="C6641" s="203">
        <v>0</v>
      </c>
      <c r="D6641" s="204" t="s">
        <v>2916</v>
      </c>
    </row>
    <row r="6642" spans="1:4" ht="15" x14ac:dyDescent="0.2">
      <c r="A6642" s="132">
        <v>3260051335491</v>
      </c>
      <c r="B6642" s="200" t="s">
        <v>568</v>
      </c>
      <c r="C6642" s="203">
        <v>0</v>
      </c>
      <c r="D6642" s="204" t="s">
        <v>2916</v>
      </c>
    </row>
    <row r="6643" spans="1:4" ht="15" x14ac:dyDescent="0.2">
      <c r="A6643" s="132">
        <v>9791036309380</v>
      </c>
      <c r="B6643" s="200" t="s">
        <v>568</v>
      </c>
      <c r="C6643" s="203">
        <v>0</v>
      </c>
      <c r="D6643" s="204" t="s">
        <v>2916</v>
      </c>
    </row>
    <row r="6644" spans="1:4" ht="15" x14ac:dyDescent="0.2">
      <c r="A6644" s="132">
        <v>3260051335484</v>
      </c>
      <c r="B6644" s="200" t="s">
        <v>568</v>
      </c>
      <c r="C6644" s="203">
        <v>0</v>
      </c>
      <c r="D6644" s="204" t="s">
        <v>2916</v>
      </c>
    </row>
    <row r="6645" spans="1:4" ht="15" x14ac:dyDescent="0.2">
      <c r="A6645" s="132">
        <v>3260051335163</v>
      </c>
      <c r="B6645" s="200" t="s">
        <v>568</v>
      </c>
      <c r="C6645" s="203">
        <v>0</v>
      </c>
      <c r="D6645" s="204" t="s">
        <v>2916</v>
      </c>
    </row>
    <row r="6646" spans="1:4" ht="15" x14ac:dyDescent="0.2">
      <c r="A6646" s="132">
        <v>3260051335057</v>
      </c>
      <c r="B6646" s="200" t="s">
        <v>568</v>
      </c>
      <c r="C6646" s="203">
        <v>0</v>
      </c>
      <c r="D6646" s="204" t="s">
        <v>2916</v>
      </c>
    </row>
    <row r="6647" spans="1:4" ht="15" x14ac:dyDescent="0.2">
      <c r="A6647" s="132">
        <v>9791036316548</v>
      </c>
      <c r="B6647" s="200" t="s">
        <v>568</v>
      </c>
      <c r="C6647" s="203">
        <v>0</v>
      </c>
      <c r="D6647" s="204" t="s">
        <v>2916</v>
      </c>
    </row>
    <row r="6648" spans="1:4" ht="15" x14ac:dyDescent="0.2">
      <c r="A6648" s="132">
        <v>3260051334692</v>
      </c>
      <c r="B6648" s="200" t="s">
        <v>568</v>
      </c>
      <c r="C6648" s="203">
        <v>0</v>
      </c>
      <c r="D6648" s="204" t="s">
        <v>2916</v>
      </c>
    </row>
    <row r="6649" spans="1:4" ht="15" x14ac:dyDescent="0.2">
      <c r="A6649" s="132">
        <v>9791036316630</v>
      </c>
      <c r="B6649" s="200" t="s">
        <v>568</v>
      </c>
      <c r="C6649" s="203">
        <v>0</v>
      </c>
      <c r="D6649" s="204" t="s">
        <v>2917</v>
      </c>
    </row>
    <row r="6650" spans="1:4" ht="15" x14ac:dyDescent="0.2">
      <c r="A6650" s="132">
        <v>3260051334043</v>
      </c>
      <c r="B6650" s="200" t="s">
        <v>568</v>
      </c>
      <c r="C6650" s="203">
        <v>0</v>
      </c>
      <c r="D6650" s="204" t="s">
        <v>2916</v>
      </c>
    </row>
    <row r="6651" spans="1:4" ht="15" x14ac:dyDescent="0.2">
      <c r="A6651" s="132">
        <v>9791036316654</v>
      </c>
      <c r="B6651" s="200" t="s">
        <v>568</v>
      </c>
      <c r="C6651" s="203">
        <v>0</v>
      </c>
      <c r="D6651" s="204" t="s">
        <v>2915</v>
      </c>
    </row>
    <row r="6652" spans="1:4" ht="15" x14ac:dyDescent="0.2">
      <c r="A6652" s="132">
        <v>3260051331370</v>
      </c>
      <c r="B6652" s="200" t="s">
        <v>568</v>
      </c>
      <c r="C6652" s="203">
        <v>0</v>
      </c>
      <c r="D6652" s="204" t="s">
        <v>2916</v>
      </c>
    </row>
    <row r="6653" spans="1:4" ht="15" x14ac:dyDescent="0.2">
      <c r="A6653" s="132">
        <v>9791036329166</v>
      </c>
      <c r="B6653" s="200" t="s">
        <v>568</v>
      </c>
      <c r="C6653" s="203">
        <v>0</v>
      </c>
      <c r="D6653" s="204" t="s">
        <v>2915</v>
      </c>
    </row>
    <row r="6654" spans="1:4" ht="15" x14ac:dyDescent="0.2">
      <c r="A6654" s="132">
        <v>9791036316678</v>
      </c>
      <c r="B6654" s="200" t="s">
        <v>568</v>
      </c>
      <c r="C6654" s="203">
        <v>0</v>
      </c>
      <c r="D6654" s="204" t="s">
        <v>2917</v>
      </c>
    </row>
    <row r="6655" spans="1:4" ht="15" x14ac:dyDescent="0.2">
      <c r="A6655" s="132">
        <v>9791036373299</v>
      </c>
      <c r="B6655" s="200" t="s">
        <v>568</v>
      </c>
      <c r="C6655" s="203">
        <v>0</v>
      </c>
      <c r="D6655" s="204" t="s">
        <v>2917</v>
      </c>
    </row>
    <row r="6656" spans="1:4" ht="15" x14ac:dyDescent="0.2">
      <c r="A6656" s="132">
        <v>3260051326956</v>
      </c>
      <c r="B6656" s="200" t="s">
        <v>568</v>
      </c>
      <c r="C6656" s="203">
        <v>0</v>
      </c>
      <c r="D6656" s="204" t="s">
        <v>2916</v>
      </c>
    </row>
    <row r="6657" spans="1:4" ht="15" x14ac:dyDescent="0.2">
      <c r="A6657" s="132">
        <v>9791036329159</v>
      </c>
      <c r="B6657" s="200" t="s">
        <v>568</v>
      </c>
      <c r="C6657" s="203">
        <v>0</v>
      </c>
      <c r="D6657" s="204" t="s">
        <v>2917</v>
      </c>
    </row>
    <row r="6658" spans="1:4" ht="15" x14ac:dyDescent="0.2">
      <c r="A6658" s="132">
        <v>9791036316685</v>
      </c>
      <c r="B6658" s="200" t="s">
        <v>568</v>
      </c>
      <c r="C6658" s="203">
        <v>0</v>
      </c>
      <c r="D6658" s="204" t="s">
        <v>2917</v>
      </c>
    </row>
    <row r="6659" spans="1:4" ht="15" x14ac:dyDescent="0.2">
      <c r="A6659" s="132">
        <v>3260051325959</v>
      </c>
      <c r="B6659" s="200" t="s">
        <v>568</v>
      </c>
      <c r="C6659" s="203">
        <v>0</v>
      </c>
      <c r="D6659" s="204" t="s">
        <v>2916</v>
      </c>
    </row>
    <row r="6660" spans="1:4" ht="15" x14ac:dyDescent="0.2">
      <c r="A6660" s="132">
        <v>3260051293425</v>
      </c>
      <c r="B6660" s="200" t="s">
        <v>568</v>
      </c>
      <c r="C6660" s="203">
        <v>0</v>
      </c>
      <c r="D6660" s="204" t="s">
        <v>2916</v>
      </c>
    </row>
    <row r="6661" spans="1:4" ht="15" x14ac:dyDescent="0.2">
      <c r="A6661" s="132">
        <v>3260051292237</v>
      </c>
      <c r="B6661" s="200" t="s">
        <v>568</v>
      </c>
      <c r="C6661" s="203">
        <v>0</v>
      </c>
      <c r="D6661" s="204" t="s">
        <v>2916</v>
      </c>
    </row>
    <row r="6662" spans="1:4" ht="15" x14ac:dyDescent="0.2">
      <c r="A6662" s="132">
        <v>3260051291841</v>
      </c>
      <c r="B6662" s="200" t="s">
        <v>568</v>
      </c>
      <c r="C6662" s="203">
        <v>0</v>
      </c>
      <c r="D6662" s="204" t="s">
        <v>2916</v>
      </c>
    </row>
    <row r="6663" spans="1:4" ht="15" x14ac:dyDescent="0.2">
      <c r="A6663" s="132">
        <v>9791036371516</v>
      </c>
      <c r="B6663" s="200" t="s">
        <v>568</v>
      </c>
      <c r="C6663" s="203">
        <v>0</v>
      </c>
      <c r="D6663" s="204" t="s">
        <v>2917</v>
      </c>
    </row>
    <row r="6664" spans="1:4" ht="15" x14ac:dyDescent="0.2">
      <c r="A6664" s="132">
        <v>3260051291681</v>
      </c>
      <c r="B6664" s="200" t="s">
        <v>568</v>
      </c>
      <c r="C6664" s="203">
        <v>0</v>
      </c>
      <c r="D6664" s="204" t="s">
        <v>2916</v>
      </c>
    </row>
    <row r="6665" spans="1:4" ht="15" x14ac:dyDescent="0.2">
      <c r="A6665" s="132">
        <v>9791036316661</v>
      </c>
      <c r="B6665" s="200" t="s">
        <v>568</v>
      </c>
      <c r="C6665" s="203">
        <v>0</v>
      </c>
      <c r="D6665" s="204" t="s">
        <v>2915</v>
      </c>
    </row>
    <row r="6666" spans="1:4" ht="15" x14ac:dyDescent="0.2">
      <c r="A6666" s="132">
        <v>9791036371530</v>
      </c>
      <c r="B6666" s="200" t="s">
        <v>568</v>
      </c>
      <c r="C6666" s="203">
        <v>0</v>
      </c>
      <c r="D6666" s="204" t="s">
        <v>2917</v>
      </c>
    </row>
    <row r="6667" spans="1:4" ht="15" x14ac:dyDescent="0.2">
      <c r="A6667" s="132">
        <v>3260050931472</v>
      </c>
      <c r="B6667" s="200" t="s">
        <v>568</v>
      </c>
      <c r="C6667" s="203">
        <v>0</v>
      </c>
      <c r="D6667" s="204" t="s">
        <v>2916</v>
      </c>
    </row>
    <row r="6668" spans="1:4" ht="15" x14ac:dyDescent="0.2">
      <c r="A6668" s="132">
        <v>9791036371547</v>
      </c>
      <c r="B6668" s="200" t="s">
        <v>568</v>
      </c>
      <c r="C6668" s="203">
        <v>0</v>
      </c>
      <c r="D6668" s="204" t="s">
        <v>2917</v>
      </c>
    </row>
    <row r="6669" spans="1:4" ht="15" x14ac:dyDescent="0.2">
      <c r="A6669" s="132">
        <v>9791036371509</v>
      </c>
      <c r="B6669" s="200" t="s">
        <v>568</v>
      </c>
      <c r="C6669" s="203">
        <v>0</v>
      </c>
      <c r="D6669" s="204" t="s">
        <v>2917</v>
      </c>
    </row>
    <row r="6670" spans="1:4" ht="15" x14ac:dyDescent="0.2">
      <c r="A6670" s="132">
        <v>9791036373282</v>
      </c>
      <c r="B6670" s="200" t="s">
        <v>568</v>
      </c>
      <c r="C6670" s="203">
        <v>0</v>
      </c>
      <c r="D6670" s="204" t="s">
        <v>2917</v>
      </c>
    </row>
    <row r="6671" spans="1:4" ht="15" x14ac:dyDescent="0.2">
      <c r="A6671" s="132">
        <v>9791036371523</v>
      </c>
      <c r="B6671" s="200" t="s">
        <v>568</v>
      </c>
      <c r="C6671" s="203">
        <v>0</v>
      </c>
      <c r="D6671" s="204" t="s">
        <v>2917</v>
      </c>
    </row>
    <row r="6672" spans="1:4" ht="15" x14ac:dyDescent="0.2">
      <c r="A6672" s="132">
        <v>9791036316692</v>
      </c>
      <c r="B6672" s="200" t="s">
        <v>568</v>
      </c>
      <c r="C6672" s="203">
        <v>10</v>
      </c>
      <c r="D6672" s="204" t="s">
        <v>569</v>
      </c>
    </row>
    <row r="6673" spans="1:4" ht="15" x14ac:dyDescent="0.2">
      <c r="A6673" s="132">
        <v>9791027601493</v>
      </c>
      <c r="B6673" s="200" t="s">
        <v>568</v>
      </c>
      <c r="C6673" s="203">
        <v>0</v>
      </c>
      <c r="D6673" s="204" t="s">
        <v>2916</v>
      </c>
    </row>
    <row r="6674" spans="1:4" ht="15" x14ac:dyDescent="0.2">
      <c r="A6674" s="132">
        <v>9791036360930</v>
      </c>
      <c r="B6674" s="200" t="s">
        <v>568</v>
      </c>
      <c r="C6674" s="203">
        <v>0</v>
      </c>
      <c r="D6674" s="204" t="s">
        <v>2917</v>
      </c>
    </row>
    <row r="6675" spans="1:4" ht="15" x14ac:dyDescent="0.2">
      <c r="A6675" s="132">
        <v>9791036329227</v>
      </c>
      <c r="B6675" s="200" t="s">
        <v>568</v>
      </c>
      <c r="C6675" s="203">
        <v>0</v>
      </c>
      <c r="D6675" s="204" t="s">
        <v>2916</v>
      </c>
    </row>
    <row r="6676" spans="1:4" ht="15" x14ac:dyDescent="0.2">
      <c r="A6676" s="132">
        <v>9791036360909</v>
      </c>
      <c r="B6676" s="200" t="s">
        <v>568</v>
      </c>
      <c r="C6676" s="203">
        <v>0</v>
      </c>
      <c r="D6676" s="204" t="s">
        <v>2917</v>
      </c>
    </row>
    <row r="6677" spans="1:4" ht="15" x14ac:dyDescent="0.2">
      <c r="A6677" s="132">
        <v>9791036360916</v>
      </c>
      <c r="B6677" s="200" t="s">
        <v>568</v>
      </c>
      <c r="C6677" s="203">
        <v>0</v>
      </c>
      <c r="D6677" s="204" t="s">
        <v>2917</v>
      </c>
    </row>
    <row r="6678" spans="1:4" ht="15" x14ac:dyDescent="0.2">
      <c r="A6678" s="132">
        <v>9791036360923</v>
      </c>
      <c r="B6678" s="200" t="s">
        <v>568</v>
      </c>
      <c r="C6678" s="203">
        <v>0</v>
      </c>
      <c r="D6678" s="204" t="s">
        <v>2917</v>
      </c>
    </row>
    <row r="6679" spans="1:4" ht="15" x14ac:dyDescent="0.2">
      <c r="A6679" s="132">
        <v>9791036373534</v>
      </c>
      <c r="B6679" s="200" t="s">
        <v>568</v>
      </c>
      <c r="C6679" s="203">
        <v>0</v>
      </c>
      <c r="D6679" s="204" t="s">
        <v>2917</v>
      </c>
    </row>
    <row r="6680" spans="1:4" ht="15" x14ac:dyDescent="0.2">
      <c r="A6680" s="132">
        <v>9791036373503</v>
      </c>
      <c r="B6680" s="200" t="s">
        <v>568</v>
      </c>
      <c r="C6680" s="203">
        <v>0</v>
      </c>
      <c r="D6680" s="204" t="s">
        <v>2917</v>
      </c>
    </row>
    <row r="6681" spans="1:4" ht="15" x14ac:dyDescent="0.2">
      <c r="A6681" s="132">
        <v>9791036373527</v>
      </c>
      <c r="B6681" s="200" t="s">
        <v>568</v>
      </c>
      <c r="C6681" s="203">
        <v>0</v>
      </c>
      <c r="D6681" s="204" t="s">
        <v>2917</v>
      </c>
    </row>
    <row r="6682" spans="1:4" ht="15" x14ac:dyDescent="0.2">
      <c r="A6682" s="132">
        <v>9791036373510</v>
      </c>
      <c r="B6682" s="200" t="s">
        <v>568</v>
      </c>
      <c r="C6682" s="203">
        <v>0</v>
      </c>
      <c r="D6682" s="204" t="s">
        <v>2917</v>
      </c>
    </row>
    <row r="6683" spans="1:4" ht="15" x14ac:dyDescent="0.2">
      <c r="A6683" s="132">
        <v>9791036361005</v>
      </c>
      <c r="B6683" s="200" t="s">
        <v>568</v>
      </c>
      <c r="C6683" s="203">
        <v>0</v>
      </c>
      <c r="D6683" s="204" t="s">
        <v>2917</v>
      </c>
    </row>
    <row r="6684" spans="1:4" ht="15" x14ac:dyDescent="0.2">
      <c r="A6684" s="132">
        <v>9791036361012</v>
      </c>
      <c r="B6684" s="200" t="s">
        <v>568</v>
      </c>
      <c r="C6684" s="203">
        <v>0</v>
      </c>
      <c r="D6684" s="204" t="s">
        <v>2917</v>
      </c>
    </row>
    <row r="6685" spans="1:4" ht="15" x14ac:dyDescent="0.2">
      <c r="A6685" s="132">
        <v>9791036361029</v>
      </c>
      <c r="B6685" s="200" t="s">
        <v>568</v>
      </c>
      <c r="C6685" s="203">
        <v>0</v>
      </c>
      <c r="D6685" s="204" t="s">
        <v>2917</v>
      </c>
    </row>
    <row r="6686" spans="1:4" ht="15" x14ac:dyDescent="0.2">
      <c r="A6686" s="132">
        <v>9791036361050</v>
      </c>
      <c r="B6686" s="200" t="s">
        <v>568</v>
      </c>
      <c r="C6686" s="203">
        <v>0</v>
      </c>
      <c r="D6686" s="204" t="s">
        <v>2917</v>
      </c>
    </row>
    <row r="6687" spans="1:4" ht="15" x14ac:dyDescent="0.2">
      <c r="A6687" s="132">
        <v>3260051340754</v>
      </c>
      <c r="B6687" s="200" t="s">
        <v>568</v>
      </c>
      <c r="C6687" s="203">
        <v>0</v>
      </c>
      <c r="D6687" s="204" t="s">
        <v>2916</v>
      </c>
    </row>
    <row r="6688" spans="1:4" ht="15" x14ac:dyDescent="0.2">
      <c r="A6688" s="132">
        <v>9791036361081</v>
      </c>
      <c r="B6688" s="200" t="s">
        <v>568</v>
      </c>
      <c r="C6688" s="203">
        <v>0</v>
      </c>
      <c r="D6688" s="204" t="s">
        <v>2917</v>
      </c>
    </row>
    <row r="6689" spans="1:4" ht="15" x14ac:dyDescent="0.2">
      <c r="A6689" s="132">
        <v>9791036347047</v>
      </c>
      <c r="B6689" s="200" t="s">
        <v>568</v>
      </c>
      <c r="C6689" s="203">
        <v>0</v>
      </c>
      <c r="D6689" s="204" t="s">
        <v>2915</v>
      </c>
    </row>
    <row r="6690" spans="1:4" ht="15" x14ac:dyDescent="0.2">
      <c r="A6690" s="132">
        <v>9791036347122</v>
      </c>
      <c r="B6690" s="200" t="s">
        <v>568</v>
      </c>
      <c r="C6690" s="203">
        <v>1540</v>
      </c>
      <c r="D6690" s="204" t="s">
        <v>571</v>
      </c>
    </row>
    <row r="6691" spans="1:4" ht="15" x14ac:dyDescent="0.2">
      <c r="A6691" s="132">
        <v>9782747055437</v>
      </c>
      <c r="B6691" s="200" t="s">
        <v>568</v>
      </c>
      <c r="C6691" s="203">
        <v>0</v>
      </c>
      <c r="D6691" s="204" t="s">
        <v>2916</v>
      </c>
    </row>
    <row r="6692" spans="1:4" ht="15" x14ac:dyDescent="0.2">
      <c r="A6692" s="132">
        <v>9782747094955</v>
      </c>
      <c r="B6692" s="200" t="s">
        <v>568</v>
      </c>
      <c r="C6692" s="203">
        <v>60</v>
      </c>
      <c r="D6692" s="204" t="s">
        <v>569</v>
      </c>
    </row>
    <row r="6693" spans="1:4" ht="15" x14ac:dyDescent="0.2">
      <c r="A6693" s="132">
        <v>9782747063111</v>
      </c>
      <c r="B6693" s="200" t="s">
        <v>568</v>
      </c>
      <c r="C6693" s="203">
        <v>9</v>
      </c>
      <c r="D6693" s="204" t="s">
        <v>572</v>
      </c>
    </row>
    <row r="6694" spans="1:4" ht="15" x14ac:dyDescent="0.2">
      <c r="A6694" s="132">
        <v>9791036330056</v>
      </c>
      <c r="B6694" s="200" t="s">
        <v>568</v>
      </c>
      <c r="C6694" s="203">
        <v>0</v>
      </c>
      <c r="D6694" s="204" t="s">
        <v>2916</v>
      </c>
    </row>
    <row r="6695" spans="1:4" ht="15" x14ac:dyDescent="0.2">
      <c r="A6695" s="132">
        <v>9791036330049</v>
      </c>
      <c r="B6695" s="200" t="s">
        <v>568</v>
      </c>
      <c r="C6695" s="203">
        <v>0</v>
      </c>
      <c r="D6695" s="204" t="s">
        <v>2916</v>
      </c>
    </row>
    <row r="6696" spans="1:4" ht="15" x14ac:dyDescent="0.2">
      <c r="A6696" s="132">
        <v>9791036330087</v>
      </c>
      <c r="B6696" s="200" t="s">
        <v>568</v>
      </c>
      <c r="C6696" s="203">
        <v>0</v>
      </c>
      <c r="D6696" s="204" t="s">
        <v>2916</v>
      </c>
    </row>
    <row r="6697" spans="1:4" ht="15" x14ac:dyDescent="0.2">
      <c r="A6697" s="132">
        <v>9791027613106</v>
      </c>
      <c r="B6697" s="200" t="s">
        <v>568</v>
      </c>
      <c r="C6697" s="203">
        <v>0</v>
      </c>
      <c r="D6697" s="204" t="s">
        <v>2917</v>
      </c>
    </row>
    <row r="6698" spans="1:4" ht="15" x14ac:dyDescent="0.2">
      <c r="A6698" s="132">
        <v>9791036373770</v>
      </c>
      <c r="B6698" s="200" t="s">
        <v>568</v>
      </c>
      <c r="C6698" s="203">
        <v>0</v>
      </c>
      <c r="D6698" s="204" t="s">
        <v>2917</v>
      </c>
    </row>
    <row r="6699" spans="1:4" ht="15" x14ac:dyDescent="0.2">
      <c r="A6699" s="132">
        <v>9791036330216</v>
      </c>
      <c r="B6699" s="200" t="s">
        <v>568</v>
      </c>
      <c r="C6699" s="203">
        <v>0</v>
      </c>
      <c r="D6699" s="204" t="s">
        <v>572</v>
      </c>
    </row>
    <row r="6700" spans="1:4" ht="15" x14ac:dyDescent="0.2">
      <c r="A6700" s="132">
        <v>9791036330193</v>
      </c>
      <c r="B6700" s="200" t="s">
        <v>568</v>
      </c>
      <c r="C6700" s="203">
        <v>0</v>
      </c>
      <c r="D6700" s="204" t="s">
        <v>2915</v>
      </c>
    </row>
    <row r="6701" spans="1:4" ht="15" x14ac:dyDescent="0.2">
      <c r="A6701" s="132">
        <v>9791036330209</v>
      </c>
      <c r="B6701" s="200" t="s">
        <v>568</v>
      </c>
      <c r="C6701" s="203">
        <v>0</v>
      </c>
      <c r="D6701" s="204" t="s">
        <v>2917</v>
      </c>
    </row>
    <row r="6702" spans="1:4" ht="15" x14ac:dyDescent="0.2">
      <c r="A6702" s="132">
        <v>9791036316746</v>
      </c>
      <c r="B6702" s="200" t="s">
        <v>568</v>
      </c>
      <c r="C6702" s="203">
        <v>0</v>
      </c>
      <c r="D6702" s="204" t="s">
        <v>2917</v>
      </c>
    </row>
    <row r="6703" spans="1:4" ht="15" x14ac:dyDescent="0.2">
      <c r="A6703" s="132">
        <v>9791036316753</v>
      </c>
      <c r="B6703" s="200" t="s">
        <v>568</v>
      </c>
      <c r="C6703" s="203">
        <v>0</v>
      </c>
      <c r="D6703" s="204" t="s">
        <v>2917</v>
      </c>
    </row>
    <row r="6704" spans="1:4" ht="15" x14ac:dyDescent="0.2">
      <c r="A6704" s="132">
        <v>9791036316760</v>
      </c>
      <c r="B6704" s="200" t="s">
        <v>568</v>
      </c>
      <c r="C6704" s="203">
        <v>0</v>
      </c>
      <c r="D6704" s="204" t="s">
        <v>572</v>
      </c>
    </row>
    <row r="6705" spans="1:4" ht="15" x14ac:dyDescent="0.2">
      <c r="A6705" s="132">
        <v>9791036316852</v>
      </c>
      <c r="B6705" s="200" t="s">
        <v>568</v>
      </c>
      <c r="C6705" s="203">
        <v>0</v>
      </c>
      <c r="D6705" s="204" t="s">
        <v>2916</v>
      </c>
    </row>
    <row r="6706" spans="1:4" ht="15" x14ac:dyDescent="0.2">
      <c r="A6706" s="132">
        <v>9791036348280</v>
      </c>
      <c r="B6706" s="200" t="s">
        <v>568</v>
      </c>
      <c r="C6706" s="203">
        <v>0</v>
      </c>
      <c r="D6706" s="204" t="s">
        <v>572</v>
      </c>
    </row>
    <row r="6707" spans="1:4" ht="15" x14ac:dyDescent="0.2">
      <c r="A6707" s="132">
        <v>9782747063128</v>
      </c>
      <c r="B6707" s="200" t="s">
        <v>568</v>
      </c>
      <c r="C6707" s="203">
        <v>0</v>
      </c>
      <c r="D6707" s="204" t="s">
        <v>2916</v>
      </c>
    </row>
    <row r="6708" spans="1:4" ht="15" x14ac:dyDescent="0.2">
      <c r="A6708" s="132">
        <v>9782747063135</v>
      </c>
      <c r="B6708" s="200" t="s">
        <v>568</v>
      </c>
      <c r="C6708" s="203">
        <v>0</v>
      </c>
      <c r="D6708" s="204" t="s">
        <v>2916</v>
      </c>
    </row>
    <row r="6709" spans="1:4" ht="15" x14ac:dyDescent="0.2">
      <c r="A6709" s="132">
        <v>9791036373862</v>
      </c>
      <c r="B6709" s="200" t="s">
        <v>568</v>
      </c>
      <c r="C6709" s="203">
        <v>0</v>
      </c>
      <c r="D6709" s="204" t="s">
        <v>2917</v>
      </c>
    </row>
    <row r="6710" spans="1:4" ht="15" x14ac:dyDescent="0.2">
      <c r="A6710" s="132">
        <v>9791036309458</v>
      </c>
      <c r="B6710" s="200" t="s">
        <v>568</v>
      </c>
      <c r="C6710" s="203">
        <v>0</v>
      </c>
      <c r="D6710" s="204" t="s">
        <v>2917</v>
      </c>
    </row>
    <row r="6711" spans="1:4" ht="15" x14ac:dyDescent="0.2">
      <c r="A6711" s="132">
        <v>9791036373879</v>
      </c>
      <c r="B6711" s="200" t="s">
        <v>568</v>
      </c>
      <c r="C6711" s="203">
        <v>0</v>
      </c>
      <c r="D6711" s="204" t="s">
        <v>2917</v>
      </c>
    </row>
    <row r="6712" spans="1:4" ht="15" x14ac:dyDescent="0.2">
      <c r="A6712" s="132">
        <v>9791036373886</v>
      </c>
      <c r="B6712" s="200" t="s">
        <v>568</v>
      </c>
      <c r="C6712" s="203">
        <v>0</v>
      </c>
      <c r="D6712" s="204" t="s">
        <v>2917</v>
      </c>
    </row>
    <row r="6713" spans="1:4" ht="15" x14ac:dyDescent="0.2">
      <c r="A6713" s="132">
        <v>9782747080811</v>
      </c>
      <c r="B6713" s="200" t="s">
        <v>568</v>
      </c>
      <c r="C6713" s="203">
        <v>0</v>
      </c>
      <c r="D6713" s="204" t="s">
        <v>2915</v>
      </c>
    </row>
    <row r="6714" spans="1:4" ht="15" x14ac:dyDescent="0.2">
      <c r="A6714" s="132">
        <v>9791036316890</v>
      </c>
      <c r="B6714" s="200" t="s">
        <v>568</v>
      </c>
      <c r="C6714" s="203">
        <v>0</v>
      </c>
      <c r="D6714" s="204" t="s">
        <v>2915</v>
      </c>
    </row>
    <row r="6715" spans="1:4" ht="15" x14ac:dyDescent="0.2">
      <c r="A6715" s="132">
        <v>9791036348716</v>
      </c>
      <c r="B6715" s="200" t="s">
        <v>568</v>
      </c>
      <c r="C6715" s="203">
        <v>0</v>
      </c>
      <c r="D6715" s="204" t="s">
        <v>2916</v>
      </c>
    </row>
    <row r="6716" spans="1:4" ht="15" x14ac:dyDescent="0.2">
      <c r="A6716" s="132">
        <v>9791036361357</v>
      </c>
      <c r="B6716" s="200" t="s">
        <v>568</v>
      </c>
      <c r="C6716" s="203">
        <v>0</v>
      </c>
      <c r="D6716" s="204" t="s">
        <v>2917</v>
      </c>
    </row>
    <row r="6717" spans="1:4" ht="15" x14ac:dyDescent="0.2">
      <c r="A6717" s="132">
        <v>9791036309465</v>
      </c>
      <c r="B6717" s="200" t="s">
        <v>568</v>
      </c>
      <c r="C6717" s="203">
        <v>0</v>
      </c>
      <c r="D6717" s="204" t="s">
        <v>2916</v>
      </c>
    </row>
    <row r="6718" spans="1:4" ht="15" x14ac:dyDescent="0.2">
      <c r="A6718" s="132">
        <v>9791036361371</v>
      </c>
      <c r="B6718" s="200" t="s">
        <v>568</v>
      </c>
      <c r="C6718" s="203">
        <v>0</v>
      </c>
      <c r="D6718" s="204" t="s">
        <v>2917</v>
      </c>
    </row>
    <row r="6719" spans="1:4" ht="15" x14ac:dyDescent="0.2">
      <c r="A6719" s="132">
        <v>9791036317132</v>
      </c>
      <c r="B6719" s="200" t="s">
        <v>568</v>
      </c>
      <c r="C6719" s="203">
        <v>0</v>
      </c>
      <c r="D6719" s="204" t="s">
        <v>2916</v>
      </c>
    </row>
    <row r="6720" spans="1:4" ht="15" x14ac:dyDescent="0.2">
      <c r="A6720" s="132">
        <v>9791036317149</v>
      </c>
      <c r="B6720" s="200" t="s">
        <v>568</v>
      </c>
      <c r="C6720" s="203">
        <v>357</v>
      </c>
      <c r="D6720" s="204" t="s">
        <v>2921</v>
      </c>
    </row>
    <row r="6721" spans="1:4" ht="15" x14ac:dyDescent="0.2">
      <c r="A6721" s="132">
        <v>9791036330605</v>
      </c>
      <c r="B6721" s="200" t="s">
        <v>568</v>
      </c>
      <c r="C6721" s="203">
        <v>0</v>
      </c>
      <c r="D6721" s="204" t="s">
        <v>2915</v>
      </c>
    </row>
    <row r="6722" spans="1:4" ht="15" x14ac:dyDescent="0.2">
      <c r="A6722" s="132">
        <v>9782747081122</v>
      </c>
      <c r="B6722" s="200" t="s">
        <v>568</v>
      </c>
      <c r="C6722" s="203">
        <v>0</v>
      </c>
      <c r="D6722" s="204" t="s">
        <v>2916</v>
      </c>
    </row>
    <row r="6723" spans="1:4" ht="15" x14ac:dyDescent="0.2">
      <c r="A6723" s="132">
        <v>9791036330612</v>
      </c>
      <c r="B6723" s="200" t="s">
        <v>568</v>
      </c>
      <c r="C6723" s="203">
        <v>0</v>
      </c>
      <c r="D6723" s="204" t="s">
        <v>2915</v>
      </c>
    </row>
    <row r="6724" spans="1:4" ht="15" x14ac:dyDescent="0.2">
      <c r="A6724" s="132">
        <v>9791036330629</v>
      </c>
      <c r="B6724" s="200" t="s">
        <v>568</v>
      </c>
      <c r="C6724" s="203">
        <v>0</v>
      </c>
      <c r="D6724" s="204" t="s">
        <v>2915</v>
      </c>
    </row>
    <row r="6725" spans="1:4" ht="15" x14ac:dyDescent="0.2">
      <c r="A6725" s="132">
        <v>9791036330636</v>
      </c>
      <c r="B6725" s="200" t="s">
        <v>568</v>
      </c>
      <c r="C6725" s="203">
        <v>0</v>
      </c>
      <c r="D6725" s="204" t="s">
        <v>2915</v>
      </c>
    </row>
    <row r="6726" spans="1:4" ht="15" x14ac:dyDescent="0.2">
      <c r="A6726" s="132">
        <v>9791036330735</v>
      </c>
      <c r="B6726" s="200" t="s">
        <v>568</v>
      </c>
      <c r="C6726" s="203">
        <v>0</v>
      </c>
      <c r="D6726" s="204" t="s">
        <v>2916</v>
      </c>
    </row>
    <row r="6727" spans="1:4" ht="15" x14ac:dyDescent="0.2">
      <c r="A6727" s="132">
        <v>9782747081146</v>
      </c>
      <c r="B6727" s="200" t="s">
        <v>568</v>
      </c>
      <c r="C6727" s="203">
        <v>0</v>
      </c>
      <c r="D6727" s="204" t="s">
        <v>2916</v>
      </c>
    </row>
    <row r="6728" spans="1:4" ht="15" x14ac:dyDescent="0.2">
      <c r="A6728" s="132">
        <v>9791027603206</v>
      </c>
      <c r="B6728" s="200" t="s">
        <v>568</v>
      </c>
      <c r="C6728" s="203">
        <v>0</v>
      </c>
      <c r="D6728" s="204" t="s">
        <v>2916</v>
      </c>
    </row>
    <row r="6729" spans="1:4" ht="15" x14ac:dyDescent="0.2">
      <c r="A6729" s="132">
        <v>9782747081337</v>
      </c>
      <c r="B6729" s="200" t="s">
        <v>568</v>
      </c>
      <c r="C6729" s="203">
        <v>0</v>
      </c>
      <c r="D6729" s="204" t="s">
        <v>2916</v>
      </c>
    </row>
    <row r="6730" spans="1:4" ht="15" x14ac:dyDescent="0.2">
      <c r="A6730" s="132">
        <v>9791036317194</v>
      </c>
      <c r="B6730" s="200" t="s">
        <v>568</v>
      </c>
      <c r="C6730" s="203">
        <v>0</v>
      </c>
      <c r="D6730" s="204" t="s">
        <v>572</v>
      </c>
    </row>
    <row r="6731" spans="1:4" ht="15" x14ac:dyDescent="0.2">
      <c r="A6731" s="132">
        <v>9791036310058</v>
      </c>
      <c r="B6731" s="200" t="s">
        <v>568</v>
      </c>
      <c r="C6731" s="203">
        <v>0</v>
      </c>
      <c r="D6731" s="204" t="s">
        <v>2916</v>
      </c>
    </row>
    <row r="6732" spans="1:4" ht="15" x14ac:dyDescent="0.2">
      <c r="A6732" s="132">
        <v>9791036310065</v>
      </c>
      <c r="B6732" s="200" t="s">
        <v>568</v>
      </c>
      <c r="C6732" s="203">
        <v>65</v>
      </c>
      <c r="D6732" s="204" t="s">
        <v>569</v>
      </c>
    </row>
    <row r="6733" spans="1:4" ht="15" x14ac:dyDescent="0.2">
      <c r="A6733" s="132">
        <v>9791036310072</v>
      </c>
      <c r="B6733" s="200" t="s">
        <v>568</v>
      </c>
      <c r="C6733" s="203">
        <v>0</v>
      </c>
      <c r="D6733" s="204" t="s">
        <v>2916</v>
      </c>
    </row>
    <row r="6734" spans="1:4" ht="15" x14ac:dyDescent="0.2">
      <c r="A6734" s="132">
        <v>9791027613113</v>
      </c>
      <c r="B6734" s="200" t="s">
        <v>568</v>
      </c>
      <c r="C6734" s="203">
        <v>0</v>
      </c>
      <c r="D6734" s="204" t="s">
        <v>2917</v>
      </c>
    </row>
    <row r="6735" spans="1:4" ht="15" x14ac:dyDescent="0.2">
      <c r="A6735" s="132">
        <v>9791036373954</v>
      </c>
      <c r="B6735" s="200" t="s">
        <v>568</v>
      </c>
      <c r="C6735" s="203">
        <v>0</v>
      </c>
      <c r="D6735" s="204" t="s">
        <v>2917</v>
      </c>
    </row>
    <row r="6736" spans="1:4" ht="15" x14ac:dyDescent="0.2">
      <c r="A6736" s="132">
        <v>9791036373961</v>
      </c>
      <c r="B6736" s="200" t="s">
        <v>568</v>
      </c>
      <c r="C6736" s="203">
        <v>0</v>
      </c>
      <c r="D6736" s="204" t="s">
        <v>2917</v>
      </c>
    </row>
    <row r="6737" spans="1:4" ht="15" x14ac:dyDescent="0.2">
      <c r="A6737" s="132">
        <v>9791036373985</v>
      </c>
      <c r="B6737" s="200" t="s">
        <v>568</v>
      </c>
      <c r="C6737" s="203">
        <v>0</v>
      </c>
      <c r="D6737" s="204" t="s">
        <v>2917</v>
      </c>
    </row>
    <row r="6738" spans="1:4" ht="15" x14ac:dyDescent="0.2">
      <c r="A6738" s="132">
        <v>9791036374005</v>
      </c>
      <c r="B6738" s="200" t="s">
        <v>568</v>
      </c>
      <c r="C6738" s="203">
        <v>0</v>
      </c>
      <c r="D6738" s="204" t="s">
        <v>2917</v>
      </c>
    </row>
    <row r="6739" spans="1:4" ht="15" x14ac:dyDescent="0.2">
      <c r="A6739" s="132">
        <v>9791036374012</v>
      </c>
      <c r="B6739" s="200" t="s">
        <v>568</v>
      </c>
      <c r="C6739" s="203">
        <v>0</v>
      </c>
      <c r="D6739" s="204" t="s">
        <v>2917</v>
      </c>
    </row>
    <row r="6740" spans="1:4" ht="15" x14ac:dyDescent="0.2">
      <c r="A6740" s="132">
        <v>9791036374036</v>
      </c>
      <c r="B6740" s="200" t="s">
        <v>568</v>
      </c>
      <c r="C6740" s="203">
        <v>0</v>
      </c>
      <c r="D6740" s="204" t="s">
        <v>2917</v>
      </c>
    </row>
    <row r="6741" spans="1:4" ht="15" x14ac:dyDescent="0.2">
      <c r="A6741" s="132">
        <v>9791036374043</v>
      </c>
      <c r="B6741" s="200" t="s">
        <v>568</v>
      </c>
      <c r="C6741" s="203">
        <v>0</v>
      </c>
      <c r="D6741" s="204" t="s">
        <v>2917</v>
      </c>
    </row>
    <row r="6742" spans="1:4" ht="15" x14ac:dyDescent="0.2">
      <c r="A6742" s="132">
        <v>9791036374050</v>
      </c>
      <c r="B6742" s="200" t="s">
        <v>568</v>
      </c>
      <c r="C6742" s="203">
        <v>0</v>
      </c>
      <c r="D6742" s="204" t="s">
        <v>2917</v>
      </c>
    </row>
    <row r="6743" spans="1:4" ht="15" x14ac:dyDescent="0.2">
      <c r="A6743" s="132">
        <v>9791036374067</v>
      </c>
      <c r="B6743" s="200" t="s">
        <v>568</v>
      </c>
      <c r="C6743" s="203">
        <v>0</v>
      </c>
      <c r="D6743" s="204" t="s">
        <v>2917</v>
      </c>
    </row>
    <row r="6744" spans="1:4" ht="15" x14ac:dyDescent="0.2">
      <c r="A6744" s="132">
        <v>9791036374074</v>
      </c>
      <c r="B6744" s="200" t="s">
        <v>568</v>
      </c>
      <c r="C6744" s="203">
        <v>0</v>
      </c>
      <c r="D6744" s="204" t="s">
        <v>2917</v>
      </c>
    </row>
    <row r="6745" spans="1:4" ht="15" x14ac:dyDescent="0.2">
      <c r="A6745" s="132">
        <v>9791036374081</v>
      </c>
      <c r="B6745" s="200" t="s">
        <v>568</v>
      </c>
      <c r="C6745" s="203">
        <v>0</v>
      </c>
      <c r="D6745" s="204" t="s">
        <v>2917</v>
      </c>
    </row>
    <row r="6746" spans="1:4" ht="15" x14ac:dyDescent="0.2">
      <c r="A6746" s="132">
        <v>9791036374098</v>
      </c>
      <c r="B6746" s="200" t="s">
        <v>568</v>
      </c>
      <c r="C6746" s="203">
        <v>0</v>
      </c>
      <c r="D6746" s="204" t="s">
        <v>2917</v>
      </c>
    </row>
    <row r="6747" spans="1:4" ht="15" x14ac:dyDescent="0.2">
      <c r="A6747" s="132">
        <v>9791036374104</v>
      </c>
      <c r="B6747" s="200" t="s">
        <v>568</v>
      </c>
      <c r="C6747" s="203">
        <v>0</v>
      </c>
      <c r="D6747" s="204" t="s">
        <v>2917</v>
      </c>
    </row>
    <row r="6748" spans="1:4" ht="15" x14ac:dyDescent="0.2">
      <c r="A6748" s="132">
        <v>9791036374111</v>
      </c>
      <c r="B6748" s="200" t="s">
        <v>568</v>
      </c>
      <c r="C6748" s="203">
        <v>0</v>
      </c>
      <c r="D6748" s="204" t="s">
        <v>2917</v>
      </c>
    </row>
    <row r="6749" spans="1:4" ht="15" x14ac:dyDescent="0.2">
      <c r="A6749" s="132">
        <v>9791036310188</v>
      </c>
      <c r="B6749" s="200" t="s">
        <v>568</v>
      </c>
      <c r="C6749" s="203">
        <v>0</v>
      </c>
      <c r="D6749" s="204" t="s">
        <v>2916</v>
      </c>
    </row>
    <row r="6750" spans="1:4" ht="15" x14ac:dyDescent="0.2">
      <c r="A6750" s="132">
        <v>9791036374128</v>
      </c>
      <c r="B6750" s="200" t="s">
        <v>568</v>
      </c>
      <c r="C6750" s="203">
        <v>0</v>
      </c>
      <c r="D6750" s="204" t="s">
        <v>2917</v>
      </c>
    </row>
    <row r="6751" spans="1:4" ht="15" x14ac:dyDescent="0.2">
      <c r="A6751" s="132">
        <v>9791036310195</v>
      </c>
      <c r="B6751" s="200" t="s">
        <v>568</v>
      </c>
      <c r="C6751" s="203">
        <v>0</v>
      </c>
      <c r="D6751" s="204" t="s">
        <v>2915</v>
      </c>
    </row>
    <row r="6752" spans="1:4" ht="15" x14ac:dyDescent="0.2">
      <c r="A6752" s="132">
        <v>9791036374135</v>
      </c>
      <c r="B6752" s="200" t="s">
        <v>568</v>
      </c>
      <c r="C6752" s="203">
        <v>0</v>
      </c>
      <c r="D6752" s="204" t="s">
        <v>2917</v>
      </c>
    </row>
    <row r="6753" spans="1:4" ht="15" x14ac:dyDescent="0.2">
      <c r="A6753" s="132">
        <v>9791036310201</v>
      </c>
      <c r="B6753" s="200" t="s">
        <v>568</v>
      </c>
      <c r="C6753" s="203">
        <v>0</v>
      </c>
      <c r="D6753" s="204" t="s">
        <v>2917</v>
      </c>
    </row>
    <row r="6754" spans="1:4" ht="15" x14ac:dyDescent="0.2">
      <c r="A6754" s="132">
        <v>9791036374166</v>
      </c>
      <c r="B6754" s="200" t="s">
        <v>568</v>
      </c>
      <c r="C6754" s="203">
        <v>0</v>
      </c>
      <c r="D6754" s="204" t="s">
        <v>2917</v>
      </c>
    </row>
    <row r="6755" spans="1:4" ht="15" x14ac:dyDescent="0.2">
      <c r="A6755" s="132">
        <v>9791036310225</v>
      </c>
      <c r="B6755" s="200" t="s">
        <v>568</v>
      </c>
      <c r="C6755" s="203">
        <v>0</v>
      </c>
      <c r="D6755" s="204" t="s">
        <v>2916</v>
      </c>
    </row>
    <row r="6756" spans="1:4" ht="15" x14ac:dyDescent="0.2">
      <c r="A6756" s="132">
        <v>9791027604333</v>
      </c>
      <c r="B6756" s="200" t="s">
        <v>568</v>
      </c>
      <c r="C6756" s="203">
        <v>0</v>
      </c>
      <c r="D6756" s="204" t="s">
        <v>2916</v>
      </c>
    </row>
    <row r="6757" spans="1:4" ht="15" x14ac:dyDescent="0.2">
      <c r="A6757" s="132">
        <v>9791027613137</v>
      </c>
      <c r="B6757" s="200" t="s">
        <v>568</v>
      </c>
      <c r="C6757" s="203">
        <v>0</v>
      </c>
      <c r="D6757" s="204" t="s">
        <v>2917</v>
      </c>
    </row>
    <row r="6758" spans="1:4" ht="15" x14ac:dyDescent="0.2">
      <c r="A6758" s="132">
        <v>9791027613144</v>
      </c>
      <c r="B6758" s="200" t="s">
        <v>568</v>
      </c>
      <c r="C6758" s="203">
        <v>0</v>
      </c>
      <c r="D6758" s="204" t="s">
        <v>2917</v>
      </c>
    </row>
    <row r="6759" spans="1:4" ht="15" x14ac:dyDescent="0.2">
      <c r="A6759" s="132">
        <v>9791036373978</v>
      </c>
      <c r="B6759" s="200" t="s">
        <v>568</v>
      </c>
      <c r="C6759" s="203">
        <v>0</v>
      </c>
      <c r="D6759" s="204" t="s">
        <v>2917</v>
      </c>
    </row>
    <row r="6760" spans="1:4" ht="15" x14ac:dyDescent="0.2">
      <c r="A6760" s="132">
        <v>9791036373992</v>
      </c>
      <c r="B6760" s="200" t="s">
        <v>568</v>
      </c>
      <c r="C6760" s="203">
        <v>0</v>
      </c>
      <c r="D6760" s="204" t="s">
        <v>2917</v>
      </c>
    </row>
    <row r="6761" spans="1:4" ht="15" x14ac:dyDescent="0.2">
      <c r="A6761" s="132">
        <v>9791036374029</v>
      </c>
      <c r="B6761" s="200" t="s">
        <v>568</v>
      </c>
      <c r="C6761" s="203">
        <v>0</v>
      </c>
      <c r="D6761" s="204" t="s">
        <v>2917</v>
      </c>
    </row>
    <row r="6762" spans="1:4" ht="15" x14ac:dyDescent="0.2">
      <c r="A6762" s="132">
        <v>9791036374234</v>
      </c>
      <c r="B6762" s="200" t="s">
        <v>568</v>
      </c>
      <c r="C6762" s="203">
        <v>5</v>
      </c>
      <c r="D6762" s="204" t="s">
        <v>2917</v>
      </c>
    </row>
    <row r="6763" spans="1:4" ht="15" x14ac:dyDescent="0.2">
      <c r="A6763" s="132">
        <v>9791036310287</v>
      </c>
      <c r="B6763" s="200" t="s">
        <v>568</v>
      </c>
      <c r="C6763" s="203">
        <v>0</v>
      </c>
      <c r="D6763" s="204" t="s">
        <v>2915</v>
      </c>
    </row>
    <row r="6764" spans="1:4" ht="15" x14ac:dyDescent="0.2">
      <c r="A6764" s="132">
        <v>9791036374302</v>
      </c>
      <c r="B6764" s="200" t="s">
        <v>568</v>
      </c>
      <c r="C6764" s="203">
        <v>0</v>
      </c>
      <c r="D6764" s="204" t="s">
        <v>2917</v>
      </c>
    </row>
    <row r="6765" spans="1:4" ht="15" x14ac:dyDescent="0.2">
      <c r="A6765" s="132">
        <v>9791036374319</v>
      </c>
      <c r="B6765" s="200" t="s">
        <v>568</v>
      </c>
      <c r="C6765" s="203">
        <v>0</v>
      </c>
      <c r="D6765" s="204" t="s">
        <v>2917</v>
      </c>
    </row>
    <row r="6766" spans="1:4" ht="15" x14ac:dyDescent="0.2">
      <c r="A6766" s="132">
        <v>9791036331657</v>
      </c>
      <c r="B6766" s="200" t="s">
        <v>568</v>
      </c>
      <c r="C6766" s="203">
        <v>0</v>
      </c>
      <c r="D6766" s="204" t="s">
        <v>2915</v>
      </c>
    </row>
    <row r="6767" spans="1:4" ht="15" x14ac:dyDescent="0.2">
      <c r="A6767" s="132">
        <v>9782747081412</v>
      </c>
      <c r="B6767" s="200" t="s">
        <v>568</v>
      </c>
      <c r="C6767" s="203">
        <v>0</v>
      </c>
      <c r="D6767" s="204" t="s">
        <v>2917</v>
      </c>
    </row>
    <row r="6768" spans="1:4" ht="15" x14ac:dyDescent="0.2">
      <c r="A6768" s="132">
        <v>9782747081429</v>
      </c>
      <c r="B6768" s="200" t="s">
        <v>568</v>
      </c>
      <c r="C6768" s="203">
        <v>0</v>
      </c>
      <c r="D6768" s="204" t="s">
        <v>2915</v>
      </c>
    </row>
    <row r="6769" spans="1:4" ht="15" x14ac:dyDescent="0.2">
      <c r="A6769" s="132">
        <v>9791036361814</v>
      </c>
      <c r="B6769" s="200" t="s">
        <v>568</v>
      </c>
      <c r="C6769" s="203">
        <v>0</v>
      </c>
      <c r="D6769" s="204" t="s">
        <v>2917</v>
      </c>
    </row>
    <row r="6770" spans="1:4" ht="15" x14ac:dyDescent="0.2">
      <c r="A6770" s="132">
        <v>9791036361821</v>
      </c>
      <c r="B6770" s="200" t="s">
        <v>568</v>
      </c>
      <c r="C6770" s="203">
        <v>0</v>
      </c>
      <c r="D6770" s="204" t="s">
        <v>2917</v>
      </c>
    </row>
    <row r="6771" spans="1:4" ht="15" x14ac:dyDescent="0.2">
      <c r="A6771" s="132">
        <v>9791036317514</v>
      </c>
      <c r="B6771" s="200" t="s">
        <v>568</v>
      </c>
      <c r="C6771" s="203">
        <v>0</v>
      </c>
      <c r="D6771" s="204" t="s">
        <v>2917</v>
      </c>
    </row>
    <row r="6772" spans="1:4" ht="15" x14ac:dyDescent="0.2">
      <c r="A6772" s="132">
        <v>9791027613199</v>
      </c>
      <c r="B6772" s="200" t="s">
        <v>568</v>
      </c>
      <c r="C6772" s="203">
        <v>0</v>
      </c>
      <c r="D6772" s="204" t="s">
        <v>2917</v>
      </c>
    </row>
    <row r="6773" spans="1:4" ht="15" x14ac:dyDescent="0.2">
      <c r="A6773" s="132">
        <v>9791036317569</v>
      </c>
      <c r="B6773" s="200" t="s">
        <v>568</v>
      </c>
      <c r="C6773" s="203">
        <v>0</v>
      </c>
      <c r="D6773" s="204" t="s">
        <v>572</v>
      </c>
    </row>
    <row r="6774" spans="1:4" ht="15" x14ac:dyDescent="0.2">
      <c r="A6774" s="132">
        <v>9791036374678</v>
      </c>
      <c r="B6774" s="200" t="s">
        <v>568</v>
      </c>
      <c r="C6774" s="203">
        <v>0</v>
      </c>
      <c r="D6774" s="204" t="s">
        <v>2917</v>
      </c>
    </row>
    <row r="6775" spans="1:4" ht="15" x14ac:dyDescent="0.2">
      <c r="A6775" s="132">
        <v>9791036317576</v>
      </c>
      <c r="B6775" s="200" t="s">
        <v>568</v>
      </c>
      <c r="C6775" s="203">
        <v>3725</v>
      </c>
      <c r="D6775" s="204" t="s">
        <v>571</v>
      </c>
    </row>
    <row r="6776" spans="1:4" ht="15" x14ac:dyDescent="0.2">
      <c r="A6776" s="132">
        <v>9791036317927</v>
      </c>
      <c r="B6776" s="200" t="s">
        <v>568</v>
      </c>
      <c r="C6776" s="203">
        <v>0</v>
      </c>
      <c r="D6776" s="204" t="s">
        <v>2917</v>
      </c>
    </row>
    <row r="6777" spans="1:4" ht="15" x14ac:dyDescent="0.2">
      <c r="A6777" s="132">
        <v>9791036317941</v>
      </c>
      <c r="B6777" s="200" t="s">
        <v>568</v>
      </c>
      <c r="C6777" s="203">
        <v>2579</v>
      </c>
      <c r="D6777" s="204" t="s">
        <v>571</v>
      </c>
    </row>
    <row r="6778" spans="1:4" ht="15" x14ac:dyDescent="0.2">
      <c r="A6778" s="132">
        <v>9791036317538</v>
      </c>
      <c r="B6778" s="200" t="s">
        <v>568</v>
      </c>
      <c r="C6778" s="203">
        <v>0</v>
      </c>
      <c r="D6778" s="204" t="s">
        <v>2917</v>
      </c>
    </row>
    <row r="6779" spans="1:4" ht="15" x14ac:dyDescent="0.2">
      <c r="A6779" s="132">
        <v>9791036317590</v>
      </c>
      <c r="B6779" s="200" t="s">
        <v>568</v>
      </c>
      <c r="C6779" s="203">
        <v>0</v>
      </c>
      <c r="D6779" s="204" t="s">
        <v>2917</v>
      </c>
    </row>
    <row r="6780" spans="1:4" ht="15" x14ac:dyDescent="0.2">
      <c r="A6780" s="132">
        <v>9791036317934</v>
      </c>
      <c r="B6780" s="200" t="s">
        <v>568</v>
      </c>
      <c r="C6780" s="203">
        <v>0</v>
      </c>
      <c r="D6780" s="204" t="s">
        <v>2917</v>
      </c>
    </row>
    <row r="6781" spans="1:4" ht="15" x14ac:dyDescent="0.2">
      <c r="A6781" s="132">
        <v>9791036349898</v>
      </c>
      <c r="B6781" s="200" t="s">
        <v>568</v>
      </c>
      <c r="C6781" s="203">
        <v>0</v>
      </c>
      <c r="D6781" s="204" t="s">
        <v>2917</v>
      </c>
    </row>
    <row r="6782" spans="1:4" ht="15" x14ac:dyDescent="0.2">
      <c r="A6782" s="132">
        <v>9791036349935</v>
      </c>
      <c r="B6782" s="200" t="s">
        <v>568</v>
      </c>
      <c r="C6782" s="203">
        <v>0</v>
      </c>
      <c r="D6782" s="204" t="s">
        <v>2917</v>
      </c>
    </row>
    <row r="6783" spans="1:4" ht="15" x14ac:dyDescent="0.2">
      <c r="A6783" s="132">
        <v>9791036349959</v>
      </c>
      <c r="B6783" s="200" t="s">
        <v>568</v>
      </c>
      <c r="C6783" s="203">
        <v>0</v>
      </c>
      <c r="D6783" s="204" t="s">
        <v>2917</v>
      </c>
    </row>
    <row r="6784" spans="1:4" ht="15" x14ac:dyDescent="0.2">
      <c r="A6784" s="132">
        <v>9791036349904</v>
      </c>
      <c r="B6784" s="200" t="s">
        <v>568</v>
      </c>
      <c r="C6784" s="203">
        <v>0</v>
      </c>
      <c r="D6784" s="204" t="s">
        <v>2915</v>
      </c>
    </row>
    <row r="6785" spans="1:4" ht="15" x14ac:dyDescent="0.2">
      <c r="A6785" s="132">
        <v>9791036349928</v>
      </c>
      <c r="B6785" s="200" t="s">
        <v>568</v>
      </c>
      <c r="C6785" s="203">
        <v>0</v>
      </c>
      <c r="D6785" s="204" t="s">
        <v>2917</v>
      </c>
    </row>
    <row r="6786" spans="1:4" ht="15" x14ac:dyDescent="0.2">
      <c r="A6786" s="132">
        <v>9791036349942</v>
      </c>
      <c r="B6786" s="200" t="s">
        <v>568</v>
      </c>
      <c r="C6786" s="203">
        <v>0</v>
      </c>
      <c r="D6786" s="204" t="s">
        <v>2917</v>
      </c>
    </row>
    <row r="6787" spans="1:4" ht="15" x14ac:dyDescent="0.2">
      <c r="A6787" s="132">
        <v>9791036374708</v>
      </c>
      <c r="B6787" s="200" t="s">
        <v>568</v>
      </c>
      <c r="C6787" s="203">
        <v>0</v>
      </c>
      <c r="D6787" s="204" t="s">
        <v>2917</v>
      </c>
    </row>
    <row r="6788" spans="1:4" ht="15" x14ac:dyDescent="0.2">
      <c r="A6788" s="132">
        <v>9791036374715</v>
      </c>
      <c r="B6788" s="200" t="s">
        <v>568</v>
      </c>
      <c r="C6788" s="203">
        <v>0</v>
      </c>
      <c r="D6788" s="204" t="s">
        <v>2917</v>
      </c>
    </row>
    <row r="6789" spans="1:4" ht="15" x14ac:dyDescent="0.2">
      <c r="A6789" s="132">
        <v>9791036374876</v>
      </c>
      <c r="B6789" s="200" t="s">
        <v>568</v>
      </c>
      <c r="C6789" s="203">
        <v>0</v>
      </c>
      <c r="D6789" s="204" t="s">
        <v>2917</v>
      </c>
    </row>
    <row r="6790" spans="1:4" ht="15" x14ac:dyDescent="0.2">
      <c r="A6790" s="132">
        <v>3260050954624</v>
      </c>
      <c r="B6790" s="200" t="s">
        <v>568</v>
      </c>
      <c r="C6790" s="203">
        <v>0</v>
      </c>
      <c r="D6790" s="204" t="s">
        <v>2916</v>
      </c>
    </row>
    <row r="6791" spans="1:4" ht="15" x14ac:dyDescent="0.2">
      <c r="A6791" s="132">
        <v>3260051334067</v>
      </c>
      <c r="B6791" s="200" t="s">
        <v>568</v>
      </c>
      <c r="C6791" s="203">
        <v>0</v>
      </c>
      <c r="D6791" s="204" t="s">
        <v>2916</v>
      </c>
    </row>
    <row r="6792" spans="1:4" ht="15" x14ac:dyDescent="0.2">
      <c r="A6792" s="132">
        <v>3260051336962</v>
      </c>
      <c r="B6792" s="200" t="s">
        <v>568</v>
      </c>
      <c r="C6792" s="203">
        <v>0</v>
      </c>
      <c r="D6792" s="204" t="s">
        <v>2916</v>
      </c>
    </row>
    <row r="6793" spans="1:4" ht="15" x14ac:dyDescent="0.2">
      <c r="A6793" s="132">
        <v>9791036332401</v>
      </c>
      <c r="B6793" s="200" t="s">
        <v>568</v>
      </c>
      <c r="C6793" s="203">
        <v>0</v>
      </c>
      <c r="D6793" s="204" t="s">
        <v>2917</v>
      </c>
    </row>
    <row r="6794" spans="1:4" ht="15" x14ac:dyDescent="0.2">
      <c r="A6794" s="132">
        <v>9791036350023</v>
      </c>
      <c r="B6794" s="200" t="s">
        <v>568</v>
      </c>
      <c r="C6794" s="203">
        <v>14</v>
      </c>
      <c r="D6794" s="204" t="s">
        <v>2920</v>
      </c>
    </row>
    <row r="6795" spans="1:4" ht="15" x14ac:dyDescent="0.2">
      <c r="A6795" s="132">
        <v>9791036375088</v>
      </c>
      <c r="B6795" s="42" t="s">
        <v>568</v>
      </c>
      <c r="C6795" s="73">
        <v>0</v>
      </c>
      <c r="D6795" s="40" t="s">
        <v>2917</v>
      </c>
    </row>
    <row r="6796" spans="1:4" ht="15" x14ac:dyDescent="0.2">
      <c r="A6796" s="132">
        <v>9791036375118</v>
      </c>
      <c r="B6796" s="42" t="s">
        <v>568</v>
      </c>
      <c r="C6796" s="73">
        <v>0</v>
      </c>
      <c r="D6796" s="40" t="s">
        <v>2917</v>
      </c>
    </row>
    <row r="6797" spans="1:4" ht="15" x14ac:dyDescent="0.2">
      <c r="A6797" s="132">
        <v>9791036375095</v>
      </c>
      <c r="B6797" s="42" t="s">
        <v>568</v>
      </c>
      <c r="C6797" s="73">
        <v>0</v>
      </c>
      <c r="D6797" s="40" t="s">
        <v>2917</v>
      </c>
    </row>
    <row r="6798" spans="1:4" ht="15" x14ac:dyDescent="0.2">
      <c r="A6798" s="132">
        <v>9791036375101</v>
      </c>
      <c r="B6798" s="42" t="s">
        <v>568</v>
      </c>
      <c r="C6798" s="73">
        <v>0</v>
      </c>
      <c r="D6798" s="40" t="s">
        <v>2917</v>
      </c>
    </row>
    <row r="6799" spans="1:4" ht="15" x14ac:dyDescent="0.2">
      <c r="A6799" s="132">
        <v>9791036310393</v>
      </c>
      <c r="B6799" s="42" t="s">
        <v>568</v>
      </c>
      <c r="C6799" s="73">
        <v>0</v>
      </c>
      <c r="D6799" s="40" t="s">
        <v>2916</v>
      </c>
    </row>
    <row r="6800" spans="1:4" ht="15" x14ac:dyDescent="0.2">
      <c r="A6800" s="132">
        <v>3260051339727</v>
      </c>
      <c r="B6800" s="42" t="s">
        <v>568</v>
      </c>
      <c r="C6800" s="73">
        <v>0</v>
      </c>
      <c r="D6800" s="40" t="s">
        <v>2916</v>
      </c>
    </row>
    <row r="6801" spans="1:4" ht="15" x14ac:dyDescent="0.2">
      <c r="A6801" s="132">
        <v>9791036375132</v>
      </c>
      <c r="B6801" s="42" t="s">
        <v>568</v>
      </c>
      <c r="C6801" s="73">
        <v>0</v>
      </c>
      <c r="D6801" s="40" t="s">
        <v>2917</v>
      </c>
    </row>
    <row r="6802" spans="1:4" ht="15" x14ac:dyDescent="0.2">
      <c r="A6802" s="132">
        <v>9791036318009</v>
      </c>
      <c r="B6802" s="42" t="s">
        <v>568</v>
      </c>
      <c r="C6802" s="73">
        <v>0</v>
      </c>
      <c r="D6802" s="40" t="s">
        <v>2917</v>
      </c>
    </row>
    <row r="6803" spans="1:4" ht="15" x14ac:dyDescent="0.2">
      <c r="A6803" s="132">
        <v>9791036318023</v>
      </c>
      <c r="B6803" s="42" t="s">
        <v>568</v>
      </c>
      <c r="C6803" s="73">
        <v>0</v>
      </c>
      <c r="D6803" s="40" t="s">
        <v>2916</v>
      </c>
    </row>
    <row r="6804" spans="1:4" ht="15" x14ac:dyDescent="0.2">
      <c r="A6804" s="132">
        <v>9791036375231</v>
      </c>
      <c r="B6804" s="42" t="s">
        <v>568</v>
      </c>
      <c r="C6804" s="73">
        <v>0</v>
      </c>
      <c r="D6804" s="40" t="s">
        <v>2917</v>
      </c>
    </row>
    <row r="6805" spans="1:4" ht="15" x14ac:dyDescent="0.2">
      <c r="A6805" s="132">
        <v>9791036350269</v>
      </c>
      <c r="B6805" s="42" t="s">
        <v>568</v>
      </c>
      <c r="C6805" s="73">
        <v>0</v>
      </c>
      <c r="D6805" s="40" t="s">
        <v>2915</v>
      </c>
    </row>
    <row r="6806" spans="1:4" ht="15" x14ac:dyDescent="0.2">
      <c r="A6806" s="132">
        <v>9782747096416</v>
      </c>
      <c r="B6806" s="42" t="s">
        <v>568</v>
      </c>
      <c r="C6806" s="73">
        <v>0</v>
      </c>
      <c r="D6806" s="40" t="s">
        <v>2916</v>
      </c>
    </row>
    <row r="6807" spans="1:4" ht="15" x14ac:dyDescent="0.2">
      <c r="A6807" s="132">
        <v>9791036310492</v>
      </c>
      <c r="B6807" s="42" t="s">
        <v>568</v>
      </c>
      <c r="C6807" s="73">
        <v>0</v>
      </c>
      <c r="D6807" s="40" t="s">
        <v>2915</v>
      </c>
    </row>
    <row r="6808" spans="1:4" ht="15" x14ac:dyDescent="0.2">
      <c r="A6808" s="132">
        <v>9791036310560</v>
      </c>
      <c r="B6808" s="42" t="s">
        <v>568</v>
      </c>
      <c r="C6808" s="73">
        <v>0</v>
      </c>
      <c r="D6808" s="40" t="s">
        <v>2915</v>
      </c>
    </row>
    <row r="6809" spans="1:4" ht="15" x14ac:dyDescent="0.2">
      <c r="A6809" s="132">
        <v>9791036375248</v>
      </c>
      <c r="B6809" s="42" t="s">
        <v>568</v>
      </c>
      <c r="C6809" s="73">
        <v>0</v>
      </c>
      <c r="D6809" s="40" t="s">
        <v>2917</v>
      </c>
    </row>
    <row r="6810" spans="1:4" ht="15" x14ac:dyDescent="0.2">
      <c r="A6810" s="132">
        <v>9791036350818</v>
      </c>
      <c r="B6810" s="42" t="s">
        <v>568</v>
      </c>
      <c r="C6810" s="73">
        <v>0</v>
      </c>
      <c r="D6810" s="40" t="s">
        <v>2915</v>
      </c>
    </row>
    <row r="6811" spans="1:4" ht="15" x14ac:dyDescent="0.2">
      <c r="A6811" s="132">
        <v>9791036350825</v>
      </c>
      <c r="B6811" s="42" t="s">
        <v>568</v>
      </c>
      <c r="C6811" s="73">
        <v>0</v>
      </c>
      <c r="D6811" s="40" t="s">
        <v>2915</v>
      </c>
    </row>
    <row r="6812" spans="1:4" ht="15" x14ac:dyDescent="0.2">
      <c r="A6812" s="132">
        <v>9791036350832</v>
      </c>
      <c r="B6812" s="42" t="s">
        <v>568</v>
      </c>
      <c r="C6812" s="73">
        <v>0</v>
      </c>
      <c r="D6812" s="40" t="s">
        <v>2915</v>
      </c>
    </row>
    <row r="6813" spans="1:4" ht="15" x14ac:dyDescent="0.2">
      <c r="A6813" s="132">
        <v>9791036350856</v>
      </c>
      <c r="B6813" s="42" t="s">
        <v>568</v>
      </c>
      <c r="C6813" s="73">
        <v>0</v>
      </c>
      <c r="D6813" s="40" t="s">
        <v>2915</v>
      </c>
    </row>
    <row r="6814" spans="1:4" ht="15" x14ac:dyDescent="0.2">
      <c r="A6814" s="132">
        <v>3260051293494</v>
      </c>
      <c r="B6814" s="42" t="s">
        <v>568</v>
      </c>
      <c r="C6814" s="73">
        <v>39</v>
      </c>
      <c r="D6814" s="40" t="s">
        <v>2920</v>
      </c>
    </row>
    <row r="6815" spans="1:4" ht="15" x14ac:dyDescent="0.2">
      <c r="A6815" s="132">
        <v>9791036350863</v>
      </c>
      <c r="B6815" s="42" t="s">
        <v>568</v>
      </c>
      <c r="C6815" s="73">
        <v>7569</v>
      </c>
      <c r="D6815" s="40" t="s">
        <v>571</v>
      </c>
    </row>
    <row r="6816" spans="1:4" ht="15" x14ac:dyDescent="0.2">
      <c r="A6816" s="132">
        <v>9791036350887</v>
      </c>
      <c r="B6816" s="42" t="s">
        <v>568</v>
      </c>
      <c r="C6816" s="73">
        <v>0</v>
      </c>
      <c r="D6816" s="40" t="s">
        <v>2917</v>
      </c>
    </row>
    <row r="6817" spans="1:4" ht="15" x14ac:dyDescent="0.2">
      <c r="A6817" s="132">
        <v>9782747081832</v>
      </c>
      <c r="B6817" s="42" t="s">
        <v>568</v>
      </c>
      <c r="C6817" s="73">
        <v>168</v>
      </c>
      <c r="D6817" s="40" t="s">
        <v>570</v>
      </c>
    </row>
    <row r="6818" spans="1:4" ht="15" x14ac:dyDescent="0.2">
      <c r="A6818" s="132">
        <v>9791036310584</v>
      </c>
      <c r="B6818" s="42" t="s">
        <v>568</v>
      </c>
      <c r="C6818" s="73">
        <v>0</v>
      </c>
      <c r="D6818" s="40" t="s">
        <v>2915</v>
      </c>
    </row>
    <row r="6819" spans="1:4" ht="15" x14ac:dyDescent="0.2">
      <c r="A6819" s="132">
        <v>9791036375323</v>
      </c>
      <c r="B6819" s="42" t="s">
        <v>568</v>
      </c>
      <c r="C6819" s="73">
        <v>0</v>
      </c>
      <c r="D6819" s="40" t="s">
        <v>2917</v>
      </c>
    </row>
    <row r="6820" spans="1:4" ht="15" x14ac:dyDescent="0.2">
      <c r="A6820" s="132">
        <v>9791036351129</v>
      </c>
      <c r="B6820" s="42" t="s">
        <v>568</v>
      </c>
      <c r="C6820" s="73">
        <v>0</v>
      </c>
      <c r="D6820" s="40" t="s">
        <v>2915</v>
      </c>
    </row>
    <row r="6821" spans="1:4" ht="15" x14ac:dyDescent="0.2">
      <c r="A6821" s="132">
        <v>9791036375330</v>
      </c>
      <c r="B6821" s="42" t="s">
        <v>568</v>
      </c>
      <c r="C6821" s="73">
        <v>0</v>
      </c>
      <c r="D6821" s="40" t="s">
        <v>2917</v>
      </c>
    </row>
    <row r="6822" spans="1:4" ht="15" x14ac:dyDescent="0.2">
      <c r="A6822" s="132">
        <v>9782227502864</v>
      </c>
      <c r="B6822" s="42" t="s">
        <v>568</v>
      </c>
      <c r="C6822" s="73">
        <v>0</v>
      </c>
      <c r="D6822" s="40" t="s">
        <v>2917</v>
      </c>
    </row>
    <row r="6823" spans="1:4" ht="15" x14ac:dyDescent="0.2">
      <c r="A6823" s="132">
        <v>9782227502871</v>
      </c>
      <c r="B6823" s="42" t="s">
        <v>568</v>
      </c>
      <c r="C6823" s="73">
        <v>0</v>
      </c>
      <c r="D6823" s="40" t="s">
        <v>2917</v>
      </c>
    </row>
    <row r="6824" spans="1:4" ht="15" x14ac:dyDescent="0.2">
      <c r="A6824" s="132">
        <v>9791036375354</v>
      </c>
      <c r="B6824" s="42" t="s">
        <v>568</v>
      </c>
      <c r="C6824" s="73">
        <v>0</v>
      </c>
      <c r="D6824" s="40" t="s">
        <v>2917</v>
      </c>
    </row>
    <row r="6825" spans="1:4" ht="15" x14ac:dyDescent="0.2">
      <c r="A6825" s="132">
        <v>9791027607259</v>
      </c>
      <c r="B6825" s="42" t="s">
        <v>568</v>
      </c>
      <c r="C6825" s="73">
        <v>291</v>
      </c>
      <c r="D6825" s="40" t="s">
        <v>570</v>
      </c>
    </row>
    <row r="6826" spans="1:4" ht="15" x14ac:dyDescent="0.2">
      <c r="A6826" s="132">
        <v>9791027603404</v>
      </c>
      <c r="B6826" s="42" t="s">
        <v>568</v>
      </c>
      <c r="C6826" s="73">
        <v>0</v>
      </c>
      <c r="D6826" s="40" t="s">
        <v>2916</v>
      </c>
    </row>
    <row r="6827" spans="1:4" ht="15" x14ac:dyDescent="0.2">
      <c r="A6827" s="132">
        <v>9782747065238</v>
      </c>
      <c r="B6827" s="42" t="s">
        <v>568</v>
      </c>
      <c r="C6827" s="73">
        <v>0</v>
      </c>
      <c r="D6827" s="40" t="s">
        <v>2916</v>
      </c>
    </row>
    <row r="6828" spans="1:4" ht="15" x14ac:dyDescent="0.2">
      <c r="A6828" s="132">
        <v>9782747065153</v>
      </c>
      <c r="B6828" s="42" t="s">
        <v>568</v>
      </c>
      <c r="C6828" s="73">
        <v>0</v>
      </c>
      <c r="D6828" s="40" t="s">
        <v>2916</v>
      </c>
    </row>
    <row r="6829" spans="1:4" ht="15" x14ac:dyDescent="0.2">
      <c r="A6829" s="132">
        <v>9791036351501</v>
      </c>
      <c r="B6829" s="42" t="s">
        <v>568</v>
      </c>
      <c r="C6829" s="73">
        <v>0</v>
      </c>
      <c r="D6829" s="40" t="s">
        <v>2917</v>
      </c>
    </row>
    <row r="6830" spans="1:4" ht="15" x14ac:dyDescent="0.2">
      <c r="A6830" s="132">
        <v>9791036351518</v>
      </c>
      <c r="B6830" s="42" t="s">
        <v>568</v>
      </c>
      <c r="C6830" s="73">
        <v>0</v>
      </c>
      <c r="D6830" s="40" t="s">
        <v>2917</v>
      </c>
    </row>
    <row r="6831" spans="1:4" ht="15" x14ac:dyDescent="0.2">
      <c r="A6831" s="132">
        <v>9791036351525</v>
      </c>
      <c r="B6831" s="42" t="s">
        <v>568</v>
      </c>
      <c r="C6831" s="73">
        <v>0</v>
      </c>
      <c r="D6831" s="40" t="s">
        <v>2917</v>
      </c>
    </row>
    <row r="6832" spans="1:4" ht="15" x14ac:dyDescent="0.2">
      <c r="A6832" s="132">
        <v>9791036351532</v>
      </c>
      <c r="B6832" s="42" t="s">
        <v>568</v>
      </c>
      <c r="C6832" s="73">
        <v>0</v>
      </c>
      <c r="D6832" s="40" t="s">
        <v>2917</v>
      </c>
    </row>
    <row r="6833" spans="1:4" ht="15" x14ac:dyDescent="0.2">
      <c r="A6833" s="132">
        <v>9782747096805</v>
      </c>
      <c r="B6833" s="42" t="s">
        <v>568</v>
      </c>
      <c r="C6833" s="73">
        <v>2237</v>
      </c>
      <c r="D6833" s="40" t="s">
        <v>571</v>
      </c>
    </row>
    <row r="6834" spans="1:4" ht="15" x14ac:dyDescent="0.2">
      <c r="A6834" s="132">
        <v>9782747096881</v>
      </c>
      <c r="B6834" s="42" t="s">
        <v>568</v>
      </c>
      <c r="C6834" s="73">
        <v>2195</v>
      </c>
      <c r="D6834" s="40" t="s">
        <v>571</v>
      </c>
    </row>
    <row r="6835" spans="1:4" ht="15" x14ac:dyDescent="0.2">
      <c r="A6835" s="132">
        <v>9791027602001</v>
      </c>
      <c r="B6835" s="42" t="s">
        <v>568</v>
      </c>
      <c r="C6835" s="73">
        <v>0</v>
      </c>
      <c r="D6835" s="40" t="s">
        <v>2916</v>
      </c>
    </row>
    <row r="6836" spans="1:4" ht="15" x14ac:dyDescent="0.2">
      <c r="A6836" s="132">
        <v>9782747065412</v>
      </c>
      <c r="B6836" s="42" t="s">
        <v>568</v>
      </c>
      <c r="C6836" s="73">
        <v>0</v>
      </c>
      <c r="D6836" s="40" t="s">
        <v>2916</v>
      </c>
    </row>
    <row r="6837" spans="1:4" ht="15" x14ac:dyDescent="0.2">
      <c r="A6837" s="132">
        <v>9782747065436</v>
      </c>
      <c r="B6837" s="42" t="s">
        <v>568</v>
      </c>
      <c r="C6837" s="73">
        <v>0</v>
      </c>
      <c r="D6837" s="40" t="s">
        <v>2916</v>
      </c>
    </row>
    <row r="6838" spans="1:4" ht="15" x14ac:dyDescent="0.2">
      <c r="A6838" s="132">
        <v>9782747065443</v>
      </c>
      <c r="B6838" s="42" t="s">
        <v>568</v>
      </c>
      <c r="C6838" s="73">
        <v>0</v>
      </c>
      <c r="D6838" s="40" t="s">
        <v>2916</v>
      </c>
    </row>
    <row r="6839" spans="1:4" ht="15" x14ac:dyDescent="0.2">
      <c r="A6839" s="132">
        <v>9782747096768</v>
      </c>
      <c r="B6839" s="42" t="s">
        <v>568</v>
      </c>
      <c r="C6839" s="73">
        <v>0</v>
      </c>
      <c r="D6839" s="40" t="s">
        <v>572</v>
      </c>
    </row>
    <row r="6840" spans="1:4" ht="15" x14ac:dyDescent="0.2">
      <c r="A6840" s="132">
        <v>9782227501645</v>
      </c>
      <c r="B6840" s="42" t="s">
        <v>568</v>
      </c>
      <c r="C6840" s="73">
        <v>0</v>
      </c>
      <c r="D6840" s="40" t="s">
        <v>2917</v>
      </c>
    </row>
    <row r="6841" spans="1:4" ht="15" x14ac:dyDescent="0.2">
      <c r="A6841" s="132">
        <v>9782227501652</v>
      </c>
      <c r="B6841" s="42" t="s">
        <v>568</v>
      </c>
      <c r="C6841" s="73">
        <v>0</v>
      </c>
      <c r="D6841" s="40" t="s">
        <v>2917</v>
      </c>
    </row>
    <row r="6842" spans="1:4" ht="15" x14ac:dyDescent="0.2">
      <c r="A6842" s="132">
        <v>9782747081887</v>
      </c>
      <c r="B6842" s="42" t="s">
        <v>568</v>
      </c>
      <c r="C6842" s="73">
        <v>0</v>
      </c>
      <c r="D6842" s="40" t="s">
        <v>2916</v>
      </c>
    </row>
    <row r="6843" spans="1:4" ht="15" x14ac:dyDescent="0.2">
      <c r="A6843" s="132">
        <v>9782747051842</v>
      </c>
      <c r="B6843" s="42" t="s">
        <v>568</v>
      </c>
      <c r="C6843" s="73">
        <v>0</v>
      </c>
      <c r="D6843" s="40" t="s">
        <v>2916</v>
      </c>
    </row>
    <row r="6844" spans="1:4" ht="15" x14ac:dyDescent="0.2">
      <c r="A6844" s="132">
        <v>9782747081894</v>
      </c>
      <c r="B6844" s="42" t="s">
        <v>568</v>
      </c>
      <c r="C6844" s="73">
        <v>0</v>
      </c>
      <c r="D6844" s="40" t="s">
        <v>2917</v>
      </c>
    </row>
    <row r="6845" spans="1:4" ht="15" x14ac:dyDescent="0.2">
      <c r="A6845" s="132">
        <v>9782747081900</v>
      </c>
      <c r="B6845" s="42" t="s">
        <v>568</v>
      </c>
      <c r="C6845" s="73">
        <v>0</v>
      </c>
      <c r="D6845" s="40" t="s">
        <v>2916</v>
      </c>
    </row>
    <row r="6846" spans="1:4" ht="15" x14ac:dyDescent="0.2">
      <c r="A6846" s="132">
        <v>9782747081924</v>
      </c>
      <c r="B6846" s="42" t="s">
        <v>568</v>
      </c>
      <c r="C6846" s="73">
        <v>0</v>
      </c>
      <c r="D6846" s="40" t="s">
        <v>2917</v>
      </c>
    </row>
    <row r="6847" spans="1:4" ht="15" x14ac:dyDescent="0.2">
      <c r="A6847" s="132">
        <v>9782747081931</v>
      </c>
      <c r="B6847" s="42" t="s">
        <v>568</v>
      </c>
      <c r="C6847" s="73">
        <v>0</v>
      </c>
      <c r="D6847" s="40" t="s">
        <v>2917</v>
      </c>
    </row>
    <row r="6848" spans="1:4" ht="15" x14ac:dyDescent="0.2">
      <c r="A6848" s="132">
        <v>9782747081948</v>
      </c>
      <c r="B6848" s="42" t="s">
        <v>568</v>
      </c>
      <c r="C6848" s="73">
        <v>0</v>
      </c>
      <c r="D6848" s="40" t="s">
        <v>2917</v>
      </c>
    </row>
    <row r="6849" spans="1:4" ht="15" x14ac:dyDescent="0.2">
      <c r="A6849" s="132">
        <v>9791036332388</v>
      </c>
      <c r="B6849" s="42" t="s">
        <v>568</v>
      </c>
      <c r="C6849" s="73">
        <v>0</v>
      </c>
      <c r="D6849" s="40" t="s">
        <v>2916</v>
      </c>
    </row>
    <row r="6850" spans="1:4" ht="15" x14ac:dyDescent="0.2">
      <c r="A6850" s="132">
        <v>9782747081955</v>
      </c>
      <c r="B6850" s="42" t="s">
        <v>568</v>
      </c>
      <c r="C6850" s="73">
        <v>0</v>
      </c>
      <c r="D6850" s="40" t="s">
        <v>2917</v>
      </c>
    </row>
    <row r="6851" spans="1:4" ht="15" x14ac:dyDescent="0.2">
      <c r="A6851" s="132">
        <v>9791036332395</v>
      </c>
      <c r="B6851" s="42" t="s">
        <v>568</v>
      </c>
      <c r="C6851" s="73">
        <v>0</v>
      </c>
      <c r="D6851" s="40" t="s">
        <v>2916</v>
      </c>
    </row>
    <row r="6852" spans="1:4" ht="15" x14ac:dyDescent="0.2">
      <c r="A6852" s="132">
        <v>9782408049362</v>
      </c>
      <c r="B6852" s="42" t="s">
        <v>568</v>
      </c>
      <c r="C6852" s="73">
        <v>0</v>
      </c>
      <c r="D6852" s="40" t="s">
        <v>2917</v>
      </c>
    </row>
    <row r="6853" spans="1:4" ht="15" x14ac:dyDescent="0.2">
      <c r="A6853" s="132">
        <v>9782747081962</v>
      </c>
      <c r="B6853" s="42" t="s">
        <v>568</v>
      </c>
      <c r="C6853" s="73">
        <v>0</v>
      </c>
      <c r="D6853" s="40" t="s">
        <v>2917</v>
      </c>
    </row>
    <row r="6854" spans="1:4" ht="15" x14ac:dyDescent="0.2">
      <c r="A6854" s="132">
        <v>9782747081986</v>
      </c>
      <c r="B6854" s="42" t="s">
        <v>568</v>
      </c>
      <c r="C6854" s="73">
        <v>0</v>
      </c>
      <c r="D6854" s="40" t="s">
        <v>2917</v>
      </c>
    </row>
    <row r="6855" spans="1:4" ht="15" x14ac:dyDescent="0.2">
      <c r="A6855" s="132">
        <v>9782747081993</v>
      </c>
      <c r="B6855" s="42" t="s">
        <v>568</v>
      </c>
      <c r="C6855" s="73">
        <v>0</v>
      </c>
      <c r="D6855" s="40" t="s">
        <v>2917</v>
      </c>
    </row>
    <row r="6856" spans="1:4" ht="15" x14ac:dyDescent="0.2">
      <c r="A6856" s="132">
        <v>9782747082006</v>
      </c>
      <c r="B6856" s="42" t="s">
        <v>568</v>
      </c>
      <c r="C6856" s="73">
        <v>0</v>
      </c>
      <c r="D6856" s="40" t="s">
        <v>2917</v>
      </c>
    </row>
    <row r="6857" spans="1:4" ht="15" x14ac:dyDescent="0.2">
      <c r="A6857" s="132">
        <v>9782747082013</v>
      </c>
      <c r="B6857" s="42" t="s">
        <v>568</v>
      </c>
      <c r="C6857" s="73">
        <v>0</v>
      </c>
      <c r="D6857" s="40" t="s">
        <v>2917</v>
      </c>
    </row>
    <row r="6858" spans="1:4" ht="15" x14ac:dyDescent="0.2">
      <c r="A6858" s="132">
        <v>9782747082020</v>
      </c>
      <c r="B6858" s="42" t="s">
        <v>568</v>
      </c>
      <c r="C6858" s="73">
        <v>0</v>
      </c>
      <c r="D6858" s="40" t="s">
        <v>2917</v>
      </c>
    </row>
    <row r="6859" spans="1:4" ht="15" x14ac:dyDescent="0.2">
      <c r="A6859" s="132">
        <v>9782747082037</v>
      </c>
      <c r="B6859" s="42" t="s">
        <v>568</v>
      </c>
      <c r="C6859" s="73">
        <v>0</v>
      </c>
      <c r="D6859" s="40" t="s">
        <v>2917</v>
      </c>
    </row>
    <row r="6860" spans="1:4" ht="15" x14ac:dyDescent="0.2">
      <c r="A6860" s="132">
        <v>9782747065641</v>
      </c>
      <c r="B6860" s="42" t="s">
        <v>568</v>
      </c>
      <c r="C6860" s="73">
        <v>0</v>
      </c>
      <c r="D6860" s="40" t="s">
        <v>2916</v>
      </c>
    </row>
    <row r="6861" spans="1:4" ht="15" x14ac:dyDescent="0.2">
      <c r="A6861" s="132">
        <v>9791036351945</v>
      </c>
      <c r="B6861" s="42" t="s">
        <v>568</v>
      </c>
      <c r="C6861" s="73">
        <v>0</v>
      </c>
      <c r="D6861" s="40" t="s">
        <v>2917</v>
      </c>
    </row>
    <row r="6862" spans="1:4" ht="15" x14ac:dyDescent="0.2">
      <c r="A6862" s="132">
        <v>9782747082075</v>
      </c>
      <c r="B6862" s="42" t="s">
        <v>568</v>
      </c>
      <c r="C6862" s="73">
        <v>0</v>
      </c>
      <c r="D6862" s="40" t="s">
        <v>2916</v>
      </c>
    </row>
    <row r="6863" spans="1:4" ht="15" x14ac:dyDescent="0.2">
      <c r="A6863" s="132">
        <v>9782747082303</v>
      </c>
      <c r="B6863" s="42" t="s">
        <v>568</v>
      </c>
      <c r="C6863" s="73">
        <v>0</v>
      </c>
      <c r="D6863" s="40" t="s">
        <v>2916</v>
      </c>
    </row>
    <row r="6864" spans="1:4" ht="15" x14ac:dyDescent="0.2">
      <c r="A6864" s="132">
        <v>9791036351846</v>
      </c>
      <c r="B6864" s="42" t="s">
        <v>568</v>
      </c>
      <c r="C6864" s="73">
        <v>0</v>
      </c>
      <c r="D6864" s="40" t="s">
        <v>2915</v>
      </c>
    </row>
    <row r="6865" spans="1:4" ht="15" x14ac:dyDescent="0.2">
      <c r="A6865" s="132">
        <v>9782747082310</v>
      </c>
      <c r="B6865" s="42" t="s">
        <v>568</v>
      </c>
      <c r="C6865" s="73">
        <v>0</v>
      </c>
      <c r="D6865" s="40" t="s">
        <v>2917</v>
      </c>
    </row>
    <row r="6866" spans="1:4" ht="15" x14ac:dyDescent="0.2">
      <c r="A6866" s="132">
        <v>9791036351853</v>
      </c>
      <c r="B6866" s="42" t="s">
        <v>568</v>
      </c>
      <c r="C6866" s="73">
        <v>0</v>
      </c>
      <c r="D6866" s="40" t="s">
        <v>2916</v>
      </c>
    </row>
    <row r="6867" spans="1:4" ht="15" x14ac:dyDescent="0.2">
      <c r="A6867" s="132">
        <v>9782747082327</v>
      </c>
      <c r="B6867" s="42" t="s">
        <v>568</v>
      </c>
      <c r="C6867" s="73">
        <v>0</v>
      </c>
      <c r="D6867" s="40" t="s">
        <v>2916</v>
      </c>
    </row>
    <row r="6868" spans="1:4" ht="15" x14ac:dyDescent="0.2">
      <c r="A6868" s="132">
        <v>9791036351860</v>
      </c>
      <c r="B6868" s="42" t="s">
        <v>568</v>
      </c>
      <c r="C6868" s="73">
        <v>0</v>
      </c>
      <c r="D6868" s="40" t="s">
        <v>2915</v>
      </c>
    </row>
    <row r="6869" spans="1:4" ht="15" x14ac:dyDescent="0.2">
      <c r="A6869" s="132">
        <v>9782747082334</v>
      </c>
      <c r="B6869" s="42" t="s">
        <v>568</v>
      </c>
      <c r="C6869" s="73">
        <v>0</v>
      </c>
      <c r="D6869" s="40" t="s">
        <v>2917</v>
      </c>
    </row>
    <row r="6870" spans="1:4" ht="15" x14ac:dyDescent="0.2">
      <c r="A6870" s="132">
        <v>9782747082341</v>
      </c>
      <c r="B6870" s="42" t="s">
        <v>568</v>
      </c>
      <c r="C6870" s="73">
        <v>0</v>
      </c>
      <c r="D6870" s="40" t="s">
        <v>2917</v>
      </c>
    </row>
    <row r="6871" spans="1:4" ht="15" x14ac:dyDescent="0.2">
      <c r="A6871" s="132">
        <v>9782747082358</v>
      </c>
      <c r="B6871" s="42" t="s">
        <v>568</v>
      </c>
      <c r="C6871" s="73">
        <v>0</v>
      </c>
      <c r="D6871" s="40" t="s">
        <v>2917</v>
      </c>
    </row>
    <row r="6872" spans="1:4" ht="15" x14ac:dyDescent="0.2">
      <c r="A6872" s="132">
        <v>9791036333330</v>
      </c>
      <c r="B6872" s="42" t="s">
        <v>568</v>
      </c>
      <c r="C6872" s="73">
        <v>0</v>
      </c>
      <c r="D6872" s="40" t="s">
        <v>2917</v>
      </c>
    </row>
    <row r="6873" spans="1:4" ht="15" x14ac:dyDescent="0.2">
      <c r="A6873" s="132">
        <v>9791027611201</v>
      </c>
      <c r="B6873" s="42" t="s">
        <v>568</v>
      </c>
      <c r="C6873" s="73">
        <v>0</v>
      </c>
      <c r="D6873" s="40" t="s">
        <v>2917</v>
      </c>
    </row>
    <row r="6874" spans="1:4" ht="15" x14ac:dyDescent="0.2">
      <c r="A6874" s="132">
        <v>9791036351877</v>
      </c>
      <c r="B6874" s="42" t="s">
        <v>568</v>
      </c>
      <c r="C6874" s="73">
        <v>0</v>
      </c>
      <c r="D6874" s="40" t="s">
        <v>2917</v>
      </c>
    </row>
    <row r="6875" spans="1:4" ht="15" x14ac:dyDescent="0.2">
      <c r="A6875" s="132">
        <v>9791036333453</v>
      </c>
      <c r="B6875" s="42" t="s">
        <v>568</v>
      </c>
      <c r="C6875" s="73">
        <v>0</v>
      </c>
      <c r="D6875" s="40" t="s">
        <v>2915</v>
      </c>
    </row>
    <row r="6876" spans="1:4" ht="15" x14ac:dyDescent="0.2">
      <c r="A6876" s="132">
        <v>9791027612154</v>
      </c>
      <c r="B6876" s="42" t="s">
        <v>568</v>
      </c>
      <c r="C6876" s="73">
        <v>0</v>
      </c>
      <c r="D6876" s="40" t="s">
        <v>2917</v>
      </c>
    </row>
    <row r="6877" spans="1:4" ht="15" x14ac:dyDescent="0.2">
      <c r="A6877" s="132">
        <v>9791027612161</v>
      </c>
      <c r="B6877" s="42" t="s">
        <v>568</v>
      </c>
      <c r="C6877" s="73">
        <v>0</v>
      </c>
      <c r="D6877" s="40" t="s">
        <v>2917</v>
      </c>
    </row>
    <row r="6878" spans="1:4" ht="15" x14ac:dyDescent="0.2">
      <c r="A6878" s="132">
        <v>9782227499911</v>
      </c>
      <c r="B6878" s="42" t="s">
        <v>568</v>
      </c>
      <c r="C6878" s="73">
        <v>0</v>
      </c>
      <c r="D6878" s="40" t="s">
        <v>2917</v>
      </c>
    </row>
    <row r="6879" spans="1:4" ht="15" x14ac:dyDescent="0.2">
      <c r="A6879" s="132">
        <v>9782227499928</v>
      </c>
      <c r="B6879" s="42" t="s">
        <v>568</v>
      </c>
      <c r="C6879" s="73">
        <v>0</v>
      </c>
      <c r="D6879" s="40" t="s">
        <v>2915</v>
      </c>
    </row>
    <row r="6880" spans="1:4" ht="15" x14ac:dyDescent="0.2">
      <c r="A6880" s="132">
        <v>9782747082655</v>
      </c>
      <c r="B6880" s="42" t="s">
        <v>568</v>
      </c>
      <c r="C6880" s="73">
        <v>0</v>
      </c>
      <c r="D6880" s="40" t="s">
        <v>2916</v>
      </c>
    </row>
    <row r="6881" spans="1:4" ht="15" x14ac:dyDescent="0.2">
      <c r="A6881" s="132">
        <v>9791036363061</v>
      </c>
      <c r="B6881" s="42" t="s">
        <v>568</v>
      </c>
      <c r="C6881" s="73">
        <v>0</v>
      </c>
      <c r="D6881" s="40" t="s">
        <v>2916</v>
      </c>
    </row>
    <row r="6882" spans="1:4" ht="15" x14ac:dyDescent="0.2">
      <c r="A6882" s="132">
        <v>9791036363078</v>
      </c>
      <c r="B6882" s="42" t="s">
        <v>568</v>
      </c>
      <c r="C6882" s="73">
        <v>0</v>
      </c>
      <c r="D6882" s="40" t="s">
        <v>2916</v>
      </c>
    </row>
    <row r="6883" spans="1:4" ht="15" x14ac:dyDescent="0.2">
      <c r="A6883" s="132">
        <v>9791036363115</v>
      </c>
      <c r="B6883" s="42" t="s">
        <v>568</v>
      </c>
      <c r="C6883" s="73">
        <v>0</v>
      </c>
      <c r="D6883" s="40" t="s">
        <v>2917</v>
      </c>
    </row>
    <row r="6884" spans="1:4" ht="15" x14ac:dyDescent="0.2">
      <c r="A6884" s="132">
        <v>9791036363122</v>
      </c>
      <c r="B6884" s="42" t="s">
        <v>568</v>
      </c>
      <c r="C6884" s="73">
        <v>7</v>
      </c>
      <c r="D6884" s="40" t="s">
        <v>572</v>
      </c>
    </row>
    <row r="6885" spans="1:4" ht="15" x14ac:dyDescent="0.2">
      <c r="A6885" s="132">
        <v>9791036363139</v>
      </c>
      <c r="B6885" s="42" t="s">
        <v>568</v>
      </c>
      <c r="C6885" s="73">
        <v>0</v>
      </c>
      <c r="D6885" s="40" t="s">
        <v>2917</v>
      </c>
    </row>
    <row r="6886" spans="1:4" ht="15" x14ac:dyDescent="0.2">
      <c r="A6886" s="132">
        <v>9791036363146</v>
      </c>
      <c r="B6886" s="42" t="s">
        <v>568</v>
      </c>
      <c r="C6886" s="73">
        <v>0</v>
      </c>
      <c r="D6886" s="40" t="s">
        <v>2917</v>
      </c>
    </row>
    <row r="6887" spans="1:4" ht="15" x14ac:dyDescent="0.2">
      <c r="A6887" s="132">
        <v>9791036363085</v>
      </c>
      <c r="B6887" s="42" t="s">
        <v>568</v>
      </c>
      <c r="C6887" s="73">
        <v>236</v>
      </c>
      <c r="D6887" s="40" t="s">
        <v>570</v>
      </c>
    </row>
    <row r="6888" spans="1:4" ht="15" x14ac:dyDescent="0.2">
      <c r="A6888" s="132">
        <v>9791036363405</v>
      </c>
      <c r="B6888" s="42" t="s">
        <v>568</v>
      </c>
      <c r="C6888" s="73">
        <v>0</v>
      </c>
      <c r="D6888" s="40" t="s">
        <v>2917</v>
      </c>
    </row>
    <row r="6889" spans="1:4" ht="15" x14ac:dyDescent="0.2">
      <c r="A6889" s="132">
        <v>9791036363412</v>
      </c>
      <c r="B6889" s="42" t="s">
        <v>568</v>
      </c>
      <c r="C6889" s="73">
        <v>1597</v>
      </c>
      <c r="D6889" s="40" t="s">
        <v>571</v>
      </c>
    </row>
    <row r="6890" spans="1:4" ht="15" x14ac:dyDescent="0.2">
      <c r="A6890" s="132">
        <v>9791036363429</v>
      </c>
      <c r="B6890" s="42" t="s">
        <v>568</v>
      </c>
      <c r="C6890" s="73">
        <v>0</v>
      </c>
      <c r="D6890" s="40" t="s">
        <v>2917</v>
      </c>
    </row>
    <row r="6891" spans="1:4" ht="15" x14ac:dyDescent="0.2">
      <c r="A6891" s="132">
        <v>9791036363498</v>
      </c>
      <c r="B6891" s="42" t="s">
        <v>568</v>
      </c>
      <c r="C6891" s="73">
        <v>0</v>
      </c>
      <c r="D6891" s="40" t="s">
        <v>2917</v>
      </c>
    </row>
    <row r="6892" spans="1:4" ht="15" x14ac:dyDescent="0.2">
      <c r="A6892" s="132">
        <v>9791036363504</v>
      </c>
      <c r="B6892" s="42" t="s">
        <v>568</v>
      </c>
      <c r="C6892" s="73">
        <v>0</v>
      </c>
      <c r="D6892" s="40" t="s">
        <v>2917</v>
      </c>
    </row>
    <row r="6893" spans="1:4" ht="15" x14ac:dyDescent="0.2">
      <c r="A6893" s="132">
        <v>9791036363481</v>
      </c>
      <c r="B6893" s="42" t="s">
        <v>568</v>
      </c>
      <c r="C6893" s="73">
        <v>152</v>
      </c>
      <c r="D6893" s="40" t="s">
        <v>570</v>
      </c>
    </row>
    <row r="6894" spans="1:4" ht="15" x14ac:dyDescent="0.2">
      <c r="A6894" s="132">
        <v>9791036363511</v>
      </c>
      <c r="B6894" s="42" t="s">
        <v>568</v>
      </c>
      <c r="C6894" s="73">
        <v>0</v>
      </c>
      <c r="D6894" s="40" t="s">
        <v>2917</v>
      </c>
    </row>
    <row r="6895" spans="1:4" ht="15" x14ac:dyDescent="0.2">
      <c r="A6895" s="132">
        <v>9791036363528</v>
      </c>
      <c r="B6895" s="42" t="s">
        <v>568</v>
      </c>
      <c r="C6895" s="73">
        <v>0</v>
      </c>
      <c r="D6895" s="40" t="s">
        <v>2917</v>
      </c>
    </row>
    <row r="6896" spans="1:4" ht="15" x14ac:dyDescent="0.2">
      <c r="A6896" s="132">
        <v>9791036363535</v>
      </c>
      <c r="B6896" s="42" t="s">
        <v>568</v>
      </c>
      <c r="C6896" s="73">
        <v>0</v>
      </c>
      <c r="D6896" s="40" t="s">
        <v>2917</v>
      </c>
    </row>
    <row r="6897" spans="1:4" ht="15" x14ac:dyDescent="0.2">
      <c r="A6897" s="132">
        <v>9791036363559</v>
      </c>
      <c r="B6897" s="42" t="s">
        <v>568</v>
      </c>
      <c r="C6897" s="73">
        <v>0</v>
      </c>
      <c r="D6897" s="40" t="s">
        <v>2917</v>
      </c>
    </row>
    <row r="6898" spans="1:4" ht="15" x14ac:dyDescent="0.2">
      <c r="A6898" s="132">
        <v>9791036363542</v>
      </c>
      <c r="B6898" s="42" t="s">
        <v>568</v>
      </c>
      <c r="C6898" s="73">
        <v>2728</v>
      </c>
      <c r="D6898" s="40" t="s">
        <v>571</v>
      </c>
    </row>
    <row r="6899" spans="1:4" ht="15" x14ac:dyDescent="0.2">
      <c r="A6899" s="132">
        <v>9791036363092</v>
      </c>
      <c r="B6899" s="42" t="s">
        <v>568</v>
      </c>
      <c r="C6899" s="73">
        <v>0</v>
      </c>
      <c r="D6899" s="40" t="s">
        <v>2917</v>
      </c>
    </row>
    <row r="6900" spans="1:4" ht="15" x14ac:dyDescent="0.2">
      <c r="A6900" s="132">
        <v>9791036318498</v>
      </c>
      <c r="B6900" s="42" t="s">
        <v>568</v>
      </c>
      <c r="C6900" s="73">
        <v>0</v>
      </c>
      <c r="D6900" s="40" t="s">
        <v>572</v>
      </c>
    </row>
    <row r="6901" spans="1:4" ht="15" x14ac:dyDescent="0.2">
      <c r="A6901" s="132">
        <v>9791036363580</v>
      </c>
      <c r="B6901" s="42" t="s">
        <v>568</v>
      </c>
      <c r="C6901" s="73">
        <v>0</v>
      </c>
      <c r="D6901" s="40" t="s">
        <v>2917</v>
      </c>
    </row>
    <row r="6902" spans="1:4" ht="15" x14ac:dyDescent="0.2">
      <c r="A6902" s="132">
        <v>9782227501706</v>
      </c>
      <c r="B6902" s="42" t="s">
        <v>568</v>
      </c>
      <c r="C6902" s="73">
        <v>0</v>
      </c>
      <c r="D6902" s="40" t="s">
        <v>2917</v>
      </c>
    </row>
    <row r="6903" spans="1:4" ht="15" x14ac:dyDescent="0.2">
      <c r="A6903" s="132">
        <v>9791036363665</v>
      </c>
      <c r="B6903" s="42" t="s">
        <v>568</v>
      </c>
      <c r="C6903" s="73">
        <v>78</v>
      </c>
      <c r="D6903" s="40" t="s">
        <v>2920</v>
      </c>
    </row>
    <row r="6904" spans="1:4" ht="15" x14ac:dyDescent="0.2">
      <c r="A6904" s="132">
        <v>9782227501690</v>
      </c>
      <c r="B6904" s="42" t="s">
        <v>568</v>
      </c>
      <c r="C6904" s="73">
        <v>0</v>
      </c>
      <c r="D6904" s="40" t="s">
        <v>2917</v>
      </c>
    </row>
    <row r="6905" spans="1:4" ht="15" x14ac:dyDescent="0.2">
      <c r="A6905" s="132">
        <v>9791036363689</v>
      </c>
      <c r="B6905" s="42" t="s">
        <v>568</v>
      </c>
      <c r="C6905" s="73">
        <v>0</v>
      </c>
      <c r="D6905" s="40" t="s">
        <v>2917</v>
      </c>
    </row>
    <row r="6906" spans="1:4" ht="15" x14ac:dyDescent="0.2">
      <c r="A6906" s="132">
        <v>9782227496156</v>
      </c>
      <c r="B6906" s="42" t="s">
        <v>568</v>
      </c>
      <c r="C6906" s="73">
        <v>0</v>
      </c>
      <c r="D6906" s="40" t="s">
        <v>2916</v>
      </c>
    </row>
    <row r="6907" spans="1:4" ht="15" x14ac:dyDescent="0.2">
      <c r="A6907" s="132">
        <v>9791027605699</v>
      </c>
      <c r="B6907" s="42" t="s">
        <v>568</v>
      </c>
      <c r="C6907" s="73">
        <v>0</v>
      </c>
      <c r="D6907" s="40" t="s">
        <v>2916</v>
      </c>
    </row>
    <row r="6908" spans="1:4" ht="15" x14ac:dyDescent="0.2">
      <c r="A6908" s="132">
        <v>9791027605705</v>
      </c>
      <c r="B6908" s="42" t="s">
        <v>568</v>
      </c>
      <c r="C6908" s="73">
        <v>0</v>
      </c>
      <c r="D6908" s="40" t="s">
        <v>2916</v>
      </c>
    </row>
    <row r="6909" spans="1:4" ht="15" x14ac:dyDescent="0.2">
      <c r="A6909" s="132">
        <v>9791036336003</v>
      </c>
      <c r="B6909" s="42" t="s">
        <v>568</v>
      </c>
      <c r="C6909" s="73">
        <v>0</v>
      </c>
      <c r="D6909" s="40" t="s">
        <v>2917</v>
      </c>
    </row>
    <row r="6910" spans="1:4" ht="15" x14ac:dyDescent="0.2">
      <c r="A6910" s="132">
        <v>9791036336010</v>
      </c>
      <c r="B6910" s="42" t="s">
        <v>568</v>
      </c>
      <c r="C6910" s="73">
        <v>0</v>
      </c>
      <c r="D6910" s="40" t="s">
        <v>2917</v>
      </c>
    </row>
    <row r="6911" spans="1:4" ht="15" x14ac:dyDescent="0.2">
      <c r="A6911" s="132">
        <v>9791036336027</v>
      </c>
      <c r="B6911" s="42" t="s">
        <v>568</v>
      </c>
      <c r="C6911" s="73">
        <v>0</v>
      </c>
      <c r="D6911" s="40" t="s">
        <v>2917</v>
      </c>
    </row>
    <row r="6912" spans="1:4" ht="15" x14ac:dyDescent="0.2">
      <c r="A6912" s="132">
        <v>9791036336034</v>
      </c>
      <c r="B6912" s="42" t="s">
        <v>568</v>
      </c>
      <c r="C6912" s="73">
        <v>0</v>
      </c>
      <c r="D6912" s="40" t="s">
        <v>2917</v>
      </c>
    </row>
    <row r="6913" spans="1:4" ht="15" x14ac:dyDescent="0.2">
      <c r="A6913" s="132">
        <v>9791036311550</v>
      </c>
      <c r="B6913" s="42" t="s">
        <v>568</v>
      </c>
      <c r="C6913" s="73">
        <v>0</v>
      </c>
      <c r="D6913" s="40" t="s">
        <v>2916</v>
      </c>
    </row>
    <row r="6914" spans="1:4" ht="15" x14ac:dyDescent="0.2">
      <c r="A6914" s="132">
        <v>9782747083195</v>
      </c>
      <c r="B6914" s="42" t="s">
        <v>568</v>
      </c>
      <c r="C6914" s="73">
        <v>0</v>
      </c>
      <c r="D6914" s="40" t="s">
        <v>2916</v>
      </c>
    </row>
    <row r="6915" spans="1:4" ht="15" x14ac:dyDescent="0.2">
      <c r="A6915" s="132">
        <v>9791036336232</v>
      </c>
      <c r="B6915" s="42" t="s">
        <v>568</v>
      </c>
      <c r="C6915" s="73">
        <v>0</v>
      </c>
      <c r="D6915" s="40" t="s">
        <v>2916</v>
      </c>
    </row>
    <row r="6916" spans="1:4" ht="15" x14ac:dyDescent="0.2">
      <c r="A6916" s="132">
        <v>9791036311949</v>
      </c>
      <c r="B6916" s="42" t="s">
        <v>568</v>
      </c>
      <c r="C6916" s="73">
        <v>0</v>
      </c>
      <c r="D6916" s="40" t="s">
        <v>2915</v>
      </c>
    </row>
    <row r="6917" spans="1:4" ht="15" x14ac:dyDescent="0.2">
      <c r="A6917" s="132">
        <v>9791036311871</v>
      </c>
      <c r="B6917" s="42" t="s">
        <v>568</v>
      </c>
      <c r="C6917" s="73">
        <v>0</v>
      </c>
      <c r="D6917" s="40" t="s">
        <v>2916</v>
      </c>
    </row>
    <row r="6918" spans="1:4" ht="15" x14ac:dyDescent="0.2">
      <c r="A6918" s="132">
        <v>9791036352416</v>
      </c>
      <c r="B6918" s="42" t="s">
        <v>568</v>
      </c>
      <c r="C6918" s="73">
        <v>7</v>
      </c>
      <c r="D6918" s="40" t="s">
        <v>2917</v>
      </c>
    </row>
    <row r="6919" spans="1:4" ht="15" x14ac:dyDescent="0.2">
      <c r="A6919" s="132">
        <v>9782747067317</v>
      </c>
      <c r="B6919" s="42" t="s">
        <v>568</v>
      </c>
      <c r="C6919" s="73">
        <v>0</v>
      </c>
      <c r="D6919" s="40" t="s">
        <v>2916</v>
      </c>
    </row>
    <row r="6920" spans="1:4" ht="15" x14ac:dyDescent="0.2">
      <c r="A6920" s="132">
        <v>9782747083249</v>
      </c>
      <c r="B6920" s="42" t="s">
        <v>568</v>
      </c>
      <c r="C6920" s="73">
        <v>0</v>
      </c>
      <c r="D6920" s="40" t="s">
        <v>2916</v>
      </c>
    </row>
    <row r="6921" spans="1:4" ht="15" x14ac:dyDescent="0.2">
      <c r="A6921" s="132">
        <v>9791036318641</v>
      </c>
      <c r="B6921" s="42" t="s">
        <v>568</v>
      </c>
      <c r="C6921" s="73">
        <v>9615</v>
      </c>
      <c r="D6921" s="40" t="s">
        <v>571</v>
      </c>
    </row>
    <row r="6922" spans="1:4" ht="15" x14ac:dyDescent="0.2">
      <c r="A6922" s="132">
        <v>9782747083256</v>
      </c>
      <c r="B6922" s="42" t="s">
        <v>568</v>
      </c>
      <c r="C6922" s="73">
        <v>0</v>
      </c>
      <c r="D6922" s="40" t="s">
        <v>2916</v>
      </c>
    </row>
    <row r="6923" spans="1:4" ht="15" x14ac:dyDescent="0.2">
      <c r="A6923" s="132">
        <v>9782747083263</v>
      </c>
      <c r="B6923" s="42" t="s">
        <v>568</v>
      </c>
      <c r="C6923" s="73">
        <v>0</v>
      </c>
      <c r="D6923" s="40" t="s">
        <v>2916</v>
      </c>
    </row>
    <row r="6924" spans="1:4" ht="15" x14ac:dyDescent="0.2">
      <c r="A6924" s="132">
        <v>9782747083270</v>
      </c>
      <c r="B6924" s="42" t="s">
        <v>568</v>
      </c>
      <c r="C6924" s="73">
        <v>0</v>
      </c>
      <c r="D6924" s="40" t="s">
        <v>2916</v>
      </c>
    </row>
    <row r="6925" spans="1:4" ht="15" x14ac:dyDescent="0.2">
      <c r="A6925" s="132">
        <v>9782747083287</v>
      </c>
      <c r="B6925" s="42" t="s">
        <v>568</v>
      </c>
      <c r="C6925" s="73">
        <v>0</v>
      </c>
      <c r="D6925" s="40" t="s">
        <v>2916</v>
      </c>
    </row>
    <row r="6926" spans="1:4" ht="15" x14ac:dyDescent="0.2">
      <c r="A6926" s="132">
        <v>9791036312007</v>
      </c>
      <c r="B6926" s="42" t="s">
        <v>568</v>
      </c>
      <c r="C6926" s="73">
        <v>0</v>
      </c>
      <c r="D6926" s="40" t="s">
        <v>2916</v>
      </c>
    </row>
    <row r="6927" spans="1:4" ht="15" x14ac:dyDescent="0.2">
      <c r="A6927" s="132">
        <v>9791036352454</v>
      </c>
      <c r="B6927" s="42" t="s">
        <v>568</v>
      </c>
      <c r="C6927" s="73">
        <v>0</v>
      </c>
      <c r="D6927" s="40" t="s">
        <v>2916</v>
      </c>
    </row>
    <row r="6928" spans="1:4" ht="15" x14ac:dyDescent="0.2">
      <c r="A6928" s="132">
        <v>9791036352461</v>
      </c>
      <c r="B6928" s="42" t="s">
        <v>568</v>
      </c>
      <c r="C6928" s="73">
        <v>0</v>
      </c>
      <c r="D6928" s="40" t="s">
        <v>2916</v>
      </c>
    </row>
    <row r="6929" spans="1:4" ht="15" x14ac:dyDescent="0.2">
      <c r="A6929" s="132">
        <v>9791036312052</v>
      </c>
      <c r="B6929" s="42" t="s">
        <v>568</v>
      </c>
      <c r="C6929" s="73">
        <v>0</v>
      </c>
      <c r="D6929" s="40" t="s">
        <v>2917</v>
      </c>
    </row>
    <row r="6930" spans="1:4" ht="15" x14ac:dyDescent="0.2">
      <c r="A6930" s="132">
        <v>9791036312069</v>
      </c>
      <c r="B6930" s="42" t="s">
        <v>568</v>
      </c>
      <c r="C6930" s="73">
        <v>0</v>
      </c>
      <c r="D6930" s="40" t="s">
        <v>2917</v>
      </c>
    </row>
    <row r="6931" spans="1:4" ht="15" x14ac:dyDescent="0.2">
      <c r="A6931" s="132">
        <v>9791036312076</v>
      </c>
      <c r="B6931" s="42" t="s">
        <v>568</v>
      </c>
      <c r="C6931" s="73">
        <v>0</v>
      </c>
      <c r="D6931" s="40" t="s">
        <v>2917</v>
      </c>
    </row>
    <row r="6932" spans="1:4" ht="15" x14ac:dyDescent="0.2">
      <c r="A6932" s="132">
        <v>9791036312083</v>
      </c>
      <c r="B6932" s="42" t="s">
        <v>568</v>
      </c>
      <c r="C6932" s="73">
        <v>0</v>
      </c>
      <c r="D6932" s="40" t="s">
        <v>2917</v>
      </c>
    </row>
    <row r="6933" spans="1:4" ht="15" x14ac:dyDescent="0.2">
      <c r="A6933" s="132">
        <v>9782747057523</v>
      </c>
      <c r="B6933" s="42" t="s">
        <v>568</v>
      </c>
      <c r="C6933" s="73">
        <v>50</v>
      </c>
      <c r="D6933" s="40" t="s">
        <v>569</v>
      </c>
    </row>
    <row r="6934" spans="1:4" ht="15" x14ac:dyDescent="0.2">
      <c r="A6934" s="132">
        <v>9791036336461</v>
      </c>
      <c r="B6934" s="42" t="s">
        <v>568</v>
      </c>
      <c r="C6934" s="73">
        <v>0</v>
      </c>
      <c r="D6934" s="40" t="s">
        <v>2916</v>
      </c>
    </row>
    <row r="6935" spans="1:4" ht="15" x14ac:dyDescent="0.2">
      <c r="A6935" s="132">
        <v>9782747083591</v>
      </c>
      <c r="B6935" s="42" t="s">
        <v>568</v>
      </c>
      <c r="C6935" s="73">
        <v>0</v>
      </c>
      <c r="D6935" s="40" t="s">
        <v>2917</v>
      </c>
    </row>
    <row r="6936" spans="1:4" ht="15" x14ac:dyDescent="0.2">
      <c r="A6936" s="132">
        <v>9782227496422</v>
      </c>
      <c r="B6936" s="42" t="s">
        <v>568</v>
      </c>
      <c r="C6936" s="73">
        <v>0</v>
      </c>
      <c r="D6936" s="40" t="s">
        <v>2916</v>
      </c>
    </row>
    <row r="6937" spans="1:4" ht="15" x14ac:dyDescent="0.2">
      <c r="A6937" s="132">
        <v>9791036319365</v>
      </c>
      <c r="B6937" s="42" t="s">
        <v>568</v>
      </c>
      <c r="C6937" s="73">
        <v>0</v>
      </c>
      <c r="D6937" s="40" t="s">
        <v>2917</v>
      </c>
    </row>
    <row r="6938" spans="1:4" ht="15" x14ac:dyDescent="0.2">
      <c r="A6938" s="132">
        <v>9791036337413</v>
      </c>
      <c r="B6938" s="42" t="s">
        <v>568</v>
      </c>
      <c r="C6938" s="73">
        <v>0</v>
      </c>
      <c r="D6938" s="40" t="s">
        <v>2917</v>
      </c>
    </row>
    <row r="6939" spans="1:4" ht="15" x14ac:dyDescent="0.2">
      <c r="A6939" s="132">
        <v>9791036337420</v>
      </c>
      <c r="B6939" s="42" t="s">
        <v>568</v>
      </c>
      <c r="C6939" s="73">
        <v>0</v>
      </c>
      <c r="D6939" s="40" t="s">
        <v>2917</v>
      </c>
    </row>
    <row r="6940" spans="1:4" ht="15" x14ac:dyDescent="0.2">
      <c r="A6940" s="132">
        <v>9791027610365</v>
      </c>
      <c r="B6940" s="42" t="s">
        <v>568</v>
      </c>
      <c r="C6940" s="73">
        <v>0</v>
      </c>
      <c r="D6940" s="40" t="s">
        <v>2915</v>
      </c>
    </row>
    <row r="6941" spans="1:4" ht="15" x14ac:dyDescent="0.2">
      <c r="A6941" s="132">
        <v>9791027610372</v>
      </c>
      <c r="B6941" s="42" t="s">
        <v>568</v>
      </c>
      <c r="C6941" s="73">
        <v>0</v>
      </c>
      <c r="D6941" s="40" t="s">
        <v>572</v>
      </c>
    </row>
    <row r="6942" spans="1:4" ht="15" x14ac:dyDescent="0.2">
      <c r="A6942" s="132">
        <v>9791036352829</v>
      </c>
      <c r="B6942" s="42" t="s">
        <v>568</v>
      </c>
      <c r="C6942" s="73">
        <v>0</v>
      </c>
      <c r="D6942" s="40" t="s">
        <v>2915</v>
      </c>
    </row>
    <row r="6943" spans="1:4" ht="15" x14ac:dyDescent="0.2">
      <c r="A6943" s="132">
        <v>9791036352836</v>
      </c>
      <c r="B6943" s="42" t="s">
        <v>568</v>
      </c>
      <c r="C6943" s="73">
        <v>0</v>
      </c>
      <c r="D6943" s="40" t="s">
        <v>2915</v>
      </c>
    </row>
    <row r="6944" spans="1:4" ht="15" x14ac:dyDescent="0.2">
      <c r="A6944" s="132">
        <v>9791036352881</v>
      </c>
      <c r="B6944" s="42" t="s">
        <v>568</v>
      </c>
      <c r="C6944" s="73">
        <v>0</v>
      </c>
      <c r="D6944" s="40" t="s">
        <v>2915</v>
      </c>
    </row>
    <row r="6945" spans="1:4" ht="15" x14ac:dyDescent="0.2">
      <c r="A6945" s="132">
        <v>9791036352898</v>
      </c>
      <c r="B6945" s="42" t="s">
        <v>568</v>
      </c>
      <c r="C6945" s="73">
        <v>0</v>
      </c>
      <c r="D6945" s="40" t="s">
        <v>2917</v>
      </c>
    </row>
    <row r="6946" spans="1:4" ht="15" x14ac:dyDescent="0.2">
      <c r="A6946" s="132">
        <v>9791036352904</v>
      </c>
      <c r="B6946" s="42" t="s">
        <v>568</v>
      </c>
      <c r="C6946" s="73">
        <v>0</v>
      </c>
      <c r="D6946" s="40" t="s">
        <v>572</v>
      </c>
    </row>
    <row r="6947" spans="1:4" ht="15" x14ac:dyDescent="0.2">
      <c r="A6947" s="132">
        <v>9782227498389</v>
      </c>
      <c r="B6947" s="42" t="s">
        <v>568</v>
      </c>
      <c r="C6947" s="73">
        <v>0</v>
      </c>
      <c r="D6947" s="40" t="s">
        <v>2916</v>
      </c>
    </row>
    <row r="6948" spans="1:4" ht="15" x14ac:dyDescent="0.2">
      <c r="A6948" s="132">
        <v>9791027611294</v>
      </c>
      <c r="B6948" s="42" t="s">
        <v>568</v>
      </c>
      <c r="C6948" s="73">
        <v>0</v>
      </c>
      <c r="D6948" s="40" t="s">
        <v>2915</v>
      </c>
    </row>
    <row r="6949" spans="1:4" ht="15" x14ac:dyDescent="0.2">
      <c r="A6949" s="132">
        <v>9791036319594</v>
      </c>
      <c r="B6949" s="42" t="s">
        <v>568</v>
      </c>
      <c r="C6949" s="73">
        <v>0</v>
      </c>
      <c r="D6949" s="40" t="s">
        <v>2916</v>
      </c>
    </row>
    <row r="6950" spans="1:4" ht="15" x14ac:dyDescent="0.2">
      <c r="A6950" s="132">
        <v>9791036319785</v>
      </c>
      <c r="B6950" s="42" t="s">
        <v>568</v>
      </c>
      <c r="C6950" s="73">
        <v>0</v>
      </c>
      <c r="D6950" s="40" t="s">
        <v>2917</v>
      </c>
    </row>
    <row r="6951" spans="1:4" ht="15" x14ac:dyDescent="0.2">
      <c r="A6951" s="132">
        <v>9782747068345</v>
      </c>
      <c r="B6951" s="42" t="s">
        <v>568</v>
      </c>
      <c r="C6951" s="73">
        <v>0</v>
      </c>
      <c r="D6951" s="40" t="s">
        <v>2916</v>
      </c>
    </row>
    <row r="6952" spans="1:4" ht="15" x14ac:dyDescent="0.2">
      <c r="A6952" s="132">
        <v>9782747084130</v>
      </c>
      <c r="B6952" s="42" t="s">
        <v>568</v>
      </c>
      <c r="C6952" s="73">
        <v>0</v>
      </c>
      <c r="D6952" s="40" t="s">
        <v>2916</v>
      </c>
    </row>
    <row r="6953" spans="1:4" ht="15" x14ac:dyDescent="0.2">
      <c r="A6953" s="132">
        <v>9791036337475</v>
      </c>
      <c r="B6953" s="42" t="s">
        <v>568</v>
      </c>
      <c r="C6953" s="73">
        <v>0</v>
      </c>
      <c r="D6953" s="40" t="s">
        <v>2917</v>
      </c>
    </row>
    <row r="6954" spans="1:4" ht="15" x14ac:dyDescent="0.2">
      <c r="A6954" s="132">
        <v>9791036337550</v>
      </c>
      <c r="B6954" s="42" t="s">
        <v>568</v>
      </c>
      <c r="C6954" s="73">
        <v>0</v>
      </c>
      <c r="D6954" s="40" t="s">
        <v>2916</v>
      </c>
    </row>
    <row r="6955" spans="1:4" ht="15" x14ac:dyDescent="0.2">
      <c r="A6955" s="132">
        <v>9791036337567</v>
      </c>
      <c r="B6955" s="42" t="s">
        <v>568</v>
      </c>
      <c r="C6955" s="73">
        <v>0</v>
      </c>
      <c r="D6955" s="40" t="s">
        <v>2916</v>
      </c>
    </row>
    <row r="6956" spans="1:4" ht="15" x14ac:dyDescent="0.2">
      <c r="A6956" s="132">
        <v>9791036337574</v>
      </c>
      <c r="B6956" s="42" t="s">
        <v>568</v>
      </c>
      <c r="C6956" s="73">
        <v>0</v>
      </c>
      <c r="D6956" s="40" t="s">
        <v>2916</v>
      </c>
    </row>
    <row r="6957" spans="1:4" ht="15" x14ac:dyDescent="0.2">
      <c r="A6957" s="132">
        <v>9791036364457</v>
      </c>
      <c r="B6957" s="42" t="s">
        <v>568</v>
      </c>
      <c r="C6957" s="73">
        <v>0</v>
      </c>
      <c r="D6957" s="40" t="s">
        <v>2917</v>
      </c>
    </row>
    <row r="6958" spans="1:4" ht="15" x14ac:dyDescent="0.2">
      <c r="A6958" s="132">
        <v>9791036337581</v>
      </c>
      <c r="B6958" s="42" t="s">
        <v>568</v>
      </c>
      <c r="C6958" s="73">
        <v>0</v>
      </c>
      <c r="D6958" s="40" t="s">
        <v>2917</v>
      </c>
    </row>
    <row r="6959" spans="1:4" ht="15" x14ac:dyDescent="0.2">
      <c r="A6959" s="132">
        <v>3103220049099</v>
      </c>
      <c r="B6959" s="42" t="s">
        <v>568</v>
      </c>
      <c r="C6959" s="73">
        <v>0</v>
      </c>
      <c r="D6959" s="40" t="s">
        <v>2917</v>
      </c>
    </row>
    <row r="6960" spans="1:4" ht="15" x14ac:dyDescent="0.2">
      <c r="A6960" s="132">
        <v>9791036337598</v>
      </c>
      <c r="B6960" s="42" t="s">
        <v>568</v>
      </c>
      <c r="C6960" s="73">
        <v>0</v>
      </c>
      <c r="D6960" s="40" t="s">
        <v>2916</v>
      </c>
    </row>
    <row r="6961" spans="1:4" ht="15" x14ac:dyDescent="0.2">
      <c r="A6961" s="132">
        <v>9791036337604</v>
      </c>
      <c r="B6961" s="42" t="s">
        <v>568</v>
      </c>
      <c r="C6961" s="73">
        <v>0</v>
      </c>
      <c r="D6961" s="40" t="s">
        <v>2916</v>
      </c>
    </row>
    <row r="6962" spans="1:4" ht="15" x14ac:dyDescent="0.2">
      <c r="A6962" s="132">
        <v>9782227501782</v>
      </c>
      <c r="B6962" s="42" t="s">
        <v>568</v>
      </c>
      <c r="C6962" s="73">
        <v>0</v>
      </c>
      <c r="D6962" s="40" t="s">
        <v>2917</v>
      </c>
    </row>
    <row r="6963" spans="1:4" ht="15" x14ac:dyDescent="0.2">
      <c r="A6963" s="132">
        <v>9791036337611</v>
      </c>
      <c r="B6963" s="42" t="s">
        <v>568</v>
      </c>
      <c r="C6963" s="73">
        <v>0</v>
      </c>
      <c r="D6963" s="40" t="s">
        <v>2915</v>
      </c>
    </row>
    <row r="6964" spans="1:4" ht="15" x14ac:dyDescent="0.2">
      <c r="A6964" s="132">
        <v>9791036337628</v>
      </c>
      <c r="B6964" s="42" t="s">
        <v>568</v>
      </c>
      <c r="C6964" s="73">
        <v>0</v>
      </c>
      <c r="D6964" s="40" t="s">
        <v>2915</v>
      </c>
    </row>
    <row r="6965" spans="1:4" ht="15" x14ac:dyDescent="0.2">
      <c r="A6965" s="132">
        <v>9791036364396</v>
      </c>
      <c r="B6965" s="42" t="s">
        <v>568</v>
      </c>
      <c r="C6965" s="73">
        <v>0</v>
      </c>
      <c r="D6965" s="40" t="s">
        <v>2917</v>
      </c>
    </row>
    <row r="6966" spans="1:4" ht="15" x14ac:dyDescent="0.2">
      <c r="A6966" s="132">
        <v>9791036364419</v>
      </c>
      <c r="B6966" s="42" t="s">
        <v>568</v>
      </c>
      <c r="C6966" s="73">
        <v>0</v>
      </c>
      <c r="D6966" s="40" t="s">
        <v>2917</v>
      </c>
    </row>
    <row r="6967" spans="1:4" ht="15" x14ac:dyDescent="0.2">
      <c r="A6967" s="132">
        <v>9791036364464</v>
      </c>
      <c r="B6967" s="42" t="s">
        <v>568</v>
      </c>
      <c r="C6967" s="73">
        <v>0</v>
      </c>
      <c r="D6967" s="40" t="s">
        <v>2917</v>
      </c>
    </row>
    <row r="6968" spans="1:4" ht="15" x14ac:dyDescent="0.2">
      <c r="A6968" s="132">
        <v>9791036364471</v>
      </c>
      <c r="B6968" s="42" t="s">
        <v>568</v>
      </c>
      <c r="C6968" s="73">
        <v>0</v>
      </c>
      <c r="D6968" s="40" t="s">
        <v>2917</v>
      </c>
    </row>
    <row r="6969" spans="1:4" ht="15" x14ac:dyDescent="0.2">
      <c r="A6969" s="132">
        <v>9791036364488</v>
      </c>
      <c r="B6969" s="42" t="s">
        <v>568</v>
      </c>
      <c r="C6969" s="73">
        <v>0</v>
      </c>
      <c r="D6969" s="40" t="s">
        <v>2917</v>
      </c>
    </row>
    <row r="6970" spans="1:4" ht="15" x14ac:dyDescent="0.2">
      <c r="A6970" s="132">
        <v>9791036364501</v>
      </c>
      <c r="B6970" s="42" t="s">
        <v>568</v>
      </c>
      <c r="C6970" s="73">
        <v>0</v>
      </c>
      <c r="D6970" s="40" t="s">
        <v>2917</v>
      </c>
    </row>
    <row r="6971" spans="1:4" ht="15" x14ac:dyDescent="0.2">
      <c r="A6971" s="132">
        <v>9791036364365</v>
      </c>
      <c r="B6971" s="42" t="s">
        <v>568</v>
      </c>
      <c r="C6971" s="73">
        <v>0</v>
      </c>
      <c r="D6971" s="40" t="s">
        <v>2917</v>
      </c>
    </row>
    <row r="6972" spans="1:4" ht="15" x14ac:dyDescent="0.2">
      <c r="A6972" s="132">
        <v>9791036364389</v>
      </c>
      <c r="B6972" s="42" t="s">
        <v>568</v>
      </c>
      <c r="C6972" s="73">
        <v>0</v>
      </c>
      <c r="D6972" s="40" t="s">
        <v>2917</v>
      </c>
    </row>
    <row r="6973" spans="1:4" ht="15" x14ac:dyDescent="0.2">
      <c r="A6973" s="132">
        <v>9791036364402</v>
      </c>
      <c r="B6973" s="42" t="s">
        <v>568</v>
      </c>
      <c r="C6973" s="73">
        <v>0</v>
      </c>
      <c r="D6973" s="40" t="s">
        <v>2917</v>
      </c>
    </row>
    <row r="6974" spans="1:4" ht="15" x14ac:dyDescent="0.2">
      <c r="A6974" s="132">
        <v>9791036364594</v>
      </c>
      <c r="B6974" s="42" t="s">
        <v>568</v>
      </c>
      <c r="C6974" s="73">
        <v>0</v>
      </c>
      <c r="D6974" s="40" t="s">
        <v>2917</v>
      </c>
    </row>
    <row r="6975" spans="1:4" ht="15" x14ac:dyDescent="0.2">
      <c r="A6975" s="132">
        <v>9791036319860</v>
      </c>
      <c r="B6975" s="42" t="s">
        <v>568</v>
      </c>
      <c r="C6975" s="73">
        <v>341</v>
      </c>
      <c r="D6975" s="40" t="s">
        <v>570</v>
      </c>
    </row>
    <row r="6976" spans="1:4" ht="15" x14ac:dyDescent="0.2">
      <c r="A6976" s="132">
        <v>9791036319877</v>
      </c>
      <c r="B6976" s="42" t="s">
        <v>568</v>
      </c>
      <c r="C6976" s="73">
        <v>0</v>
      </c>
      <c r="D6976" s="40" t="s">
        <v>2917</v>
      </c>
    </row>
    <row r="6977" spans="1:4" ht="15" x14ac:dyDescent="0.2">
      <c r="A6977" s="132">
        <v>9791036319884</v>
      </c>
      <c r="B6977" s="42" t="s">
        <v>568</v>
      </c>
      <c r="C6977" s="73">
        <v>444</v>
      </c>
      <c r="D6977" s="40" t="s">
        <v>570</v>
      </c>
    </row>
    <row r="6978" spans="1:4" ht="15" x14ac:dyDescent="0.2">
      <c r="A6978" s="132">
        <v>9791036319853</v>
      </c>
      <c r="B6978" s="42" t="s">
        <v>568</v>
      </c>
      <c r="C6978" s="73">
        <v>370</v>
      </c>
      <c r="D6978" s="40" t="s">
        <v>570</v>
      </c>
    </row>
    <row r="6979" spans="1:4" ht="15" x14ac:dyDescent="0.2">
      <c r="A6979" s="132">
        <v>9791036337765</v>
      </c>
      <c r="B6979" s="42" t="s">
        <v>568</v>
      </c>
      <c r="C6979" s="73">
        <v>0</v>
      </c>
      <c r="D6979" s="40" t="s">
        <v>2915</v>
      </c>
    </row>
    <row r="6980" spans="1:4" ht="15" x14ac:dyDescent="0.2">
      <c r="A6980" s="132">
        <v>9791036353222</v>
      </c>
      <c r="B6980" s="42" t="s">
        <v>568</v>
      </c>
      <c r="C6980" s="73">
        <v>0</v>
      </c>
      <c r="D6980" s="40" t="s">
        <v>2916</v>
      </c>
    </row>
    <row r="6981" spans="1:4" ht="15" x14ac:dyDescent="0.2">
      <c r="A6981" s="132">
        <v>9791036353253</v>
      </c>
      <c r="B6981" s="42" t="s">
        <v>568</v>
      </c>
      <c r="C6981" s="73">
        <v>0</v>
      </c>
      <c r="D6981" s="40" t="s">
        <v>2916</v>
      </c>
    </row>
    <row r="6982" spans="1:4" ht="15" x14ac:dyDescent="0.2">
      <c r="A6982" s="132">
        <v>9791036353260</v>
      </c>
      <c r="B6982" s="42" t="s">
        <v>568</v>
      </c>
      <c r="C6982" s="73">
        <v>0</v>
      </c>
      <c r="D6982" s="40" t="s">
        <v>2917</v>
      </c>
    </row>
    <row r="6983" spans="1:4" ht="15" x14ac:dyDescent="0.2">
      <c r="A6983" s="132">
        <v>9791036364716</v>
      </c>
      <c r="B6983" s="42" t="s">
        <v>568</v>
      </c>
      <c r="C6983" s="73">
        <v>160</v>
      </c>
      <c r="D6983" s="40" t="s">
        <v>570</v>
      </c>
    </row>
    <row r="6984" spans="1:4" ht="15" x14ac:dyDescent="0.2">
      <c r="A6984" s="132">
        <v>9791036364730</v>
      </c>
      <c r="B6984" s="42" t="s">
        <v>568</v>
      </c>
      <c r="C6984" s="73">
        <v>0</v>
      </c>
      <c r="D6984" s="40" t="s">
        <v>2917</v>
      </c>
    </row>
    <row r="6985" spans="1:4" ht="15" x14ac:dyDescent="0.2">
      <c r="A6985" s="132">
        <v>9791036364907</v>
      </c>
      <c r="B6985" s="42" t="s">
        <v>568</v>
      </c>
      <c r="C6985" s="73">
        <v>0</v>
      </c>
      <c r="D6985" s="40" t="s">
        <v>2917</v>
      </c>
    </row>
    <row r="6986" spans="1:4" ht="15" x14ac:dyDescent="0.2">
      <c r="A6986" s="132">
        <v>9791036364914</v>
      </c>
      <c r="B6986" s="42" t="s">
        <v>568</v>
      </c>
      <c r="C6986" s="73">
        <v>0</v>
      </c>
      <c r="D6986" s="40" t="s">
        <v>2917</v>
      </c>
    </row>
    <row r="6987" spans="1:4" ht="15" x14ac:dyDescent="0.2">
      <c r="A6987" s="132">
        <v>9791036364921</v>
      </c>
      <c r="B6987" s="42" t="s">
        <v>568</v>
      </c>
      <c r="C6987" s="73">
        <v>0</v>
      </c>
      <c r="D6987" s="40" t="s">
        <v>2917</v>
      </c>
    </row>
    <row r="6988" spans="1:4" ht="15" x14ac:dyDescent="0.2">
      <c r="A6988" s="132">
        <v>9791027609109</v>
      </c>
      <c r="B6988" s="42" t="s">
        <v>568</v>
      </c>
      <c r="C6988" s="73">
        <v>0</v>
      </c>
      <c r="D6988" s="40" t="s">
        <v>2916</v>
      </c>
    </row>
    <row r="6989" spans="1:4" ht="15" x14ac:dyDescent="0.2">
      <c r="A6989" s="132">
        <v>9791036364938</v>
      </c>
      <c r="B6989" s="42" t="s">
        <v>568</v>
      </c>
      <c r="C6989" s="73">
        <v>0</v>
      </c>
      <c r="D6989" s="40" t="s">
        <v>2917</v>
      </c>
    </row>
    <row r="6990" spans="1:4" ht="15" x14ac:dyDescent="0.2">
      <c r="A6990" s="132">
        <v>9791036364945</v>
      </c>
      <c r="B6990" s="42" t="s">
        <v>568</v>
      </c>
      <c r="C6990" s="73">
        <v>0</v>
      </c>
      <c r="D6990" s="40" t="s">
        <v>2917</v>
      </c>
    </row>
    <row r="6991" spans="1:4" ht="15" x14ac:dyDescent="0.2">
      <c r="A6991" s="132">
        <v>9791036353338</v>
      </c>
      <c r="B6991" s="42" t="s">
        <v>568</v>
      </c>
      <c r="C6991" s="73">
        <v>0</v>
      </c>
      <c r="D6991" s="40" t="s">
        <v>2915</v>
      </c>
    </row>
    <row r="6992" spans="1:4" ht="15" x14ac:dyDescent="0.2">
      <c r="A6992" s="132">
        <v>9791036365133</v>
      </c>
      <c r="B6992" s="42" t="s">
        <v>568</v>
      </c>
      <c r="C6992" s="73">
        <v>0</v>
      </c>
      <c r="D6992" s="40" t="s">
        <v>2917</v>
      </c>
    </row>
    <row r="6993" spans="1:4" ht="15" x14ac:dyDescent="0.2">
      <c r="A6993" s="132">
        <v>9791036365140</v>
      </c>
      <c r="B6993" s="42" t="s">
        <v>568</v>
      </c>
      <c r="C6993" s="73">
        <v>0</v>
      </c>
      <c r="D6993" s="40" t="s">
        <v>2917</v>
      </c>
    </row>
    <row r="6994" spans="1:4" ht="15" x14ac:dyDescent="0.2">
      <c r="A6994" s="132">
        <v>9791036353383</v>
      </c>
      <c r="B6994" s="42" t="s">
        <v>568</v>
      </c>
      <c r="C6994" s="73">
        <v>0</v>
      </c>
      <c r="D6994" s="40" t="s">
        <v>2916</v>
      </c>
    </row>
    <row r="6995" spans="1:4" ht="15" x14ac:dyDescent="0.2">
      <c r="A6995" s="132">
        <v>9791036353390</v>
      </c>
      <c r="B6995" s="42" t="s">
        <v>568</v>
      </c>
      <c r="C6995" s="73">
        <v>0</v>
      </c>
      <c r="D6995" s="40" t="s">
        <v>2916</v>
      </c>
    </row>
    <row r="6996" spans="1:4" ht="15" x14ac:dyDescent="0.2">
      <c r="A6996" s="132">
        <v>9791036353406</v>
      </c>
      <c r="B6996" s="42" t="s">
        <v>568</v>
      </c>
      <c r="C6996" s="73">
        <v>0</v>
      </c>
      <c r="D6996" s="40" t="s">
        <v>2915</v>
      </c>
    </row>
    <row r="6997" spans="1:4" ht="15" x14ac:dyDescent="0.2">
      <c r="A6997" s="132">
        <v>9791036353413</v>
      </c>
      <c r="B6997" s="42" t="s">
        <v>568</v>
      </c>
      <c r="C6997" s="73">
        <v>0</v>
      </c>
      <c r="D6997" s="40" t="s">
        <v>2916</v>
      </c>
    </row>
    <row r="6998" spans="1:4" ht="15" x14ac:dyDescent="0.2">
      <c r="A6998" s="132">
        <v>9791036365096</v>
      </c>
      <c r="B6998" s="42" t="s">
        <v>568</v>
      </c>
      <c r="C6998" s="73">
        <v>0</v>
      </c>
      <c r="D6998" s="40" t="s">
        <v>2915</v>
      </c>
    </row>
    <row r="6999" spans="1:4" ht="15" x14ac:dyDescent="0.2">
      <c r="A6999" s="132">
        <v>9791036365287</v>
      </c>
      <c r="B6999" s="42" t="s">
        <v>568</v>
      </c>
      <c r="C6999" s="73">
        <v>0</v>
      </c>
      <c r="D6999" s="40" t="s">
        <v>2917</v>
      </c>
    </row>
    <row r="7000" spans="1:4" ht="15" x14ac:dyDescent="0.2">
      <c r="A7000" s="132"/>
      <c r="B7000" s="42"/>
      <c r="C7000" s="73"/>
      <c r="D7000" s="40"/>
    </row>
    <row r="7001" spans="1:4" ht="15" x14ac:dyDescent="0.2">
      <c r="A7001" s="132"/>
      <c r="B7001" s="42"/>
      <c r="C7001" s="73"/>
      <c r="D7001" s="40"/>
    </row>
    <row r="7002" spans="1:4" ht="15" x14ac:dyDescent="0.2">
      <c r="A7002" s="132"/>
      <c r="B7002" s="42"/>
      <c r="C7002" s="73"/>
      <c r="D7002" s="40"/>
    </row>
    <row r="7003" spans="1:4" ht="15" x14ac:dyDescent="0.2">
      <c r="A7003" s="132"/>
      <c r="B7003" s="42"/>
      <c r="C7003" s="73"/>
      <c r="D7003" s="40"/>
    </row>
    <row r="7004" spans="1:4" ht="15" x14ac:dyDescent="0.2">
      <c r="A7004" s="132"/>
      <c r="B7004" s="42"/>
      <c r="C7004" s="73"/>
      <c r="D7004" s="40"/>
    </row>
    <row r="7005" spans="1:4" ht="15" x14ac:dyDescent="0.2">
      <c r="A7005" s="132"/>
      <c r="B7005" s="42"/>
      <c r="C7005" s="73"/>
      <c r="D7005" s="40"/>
    </row>
    <row r="7006" spans="1:4" ht="15" x14ac:dyDescent="0.2">
      <c r="A7006" s="132"/>
      <c r="B7006" s="42"/>
      <c r="C7006" s="73"/>
      <c r="D7006" s="40"/>
    </row>
    <row r="7007" spans="1:4" ht="15" x14ac:dyDescent="0.2">
      <c r="A7007" s="132"/>
      <c r="B7007" s="42"/>
      <c r="C7007" s="73"/>
      <c r="D7007" s="40"/>
    </row>
    <row r="7008" spans="1:4" ht="15" x14ac:dyDescent="0.2">
      <c r="A7008" s="132"/>
      <c r="B7008" s="42"/>
      <c r="C7008" s="73"/>
      <c r="D7008" s="40"/>
    </row>
    <row r="7009" spans="1:4" ht="15" x14ac:dyDescent="0.2">
      <c r="A7009" s="132"/>
      <c r="B7009" s="42"/>
      <c r="C7009" s="73"/>
      <c r="D7009" s="40"/>
    </row>
    <row r="7010" spans="1:4" ht="15" x14ac:dyDescent="0.2">
      <c r="A7010" s="132"/>
      <c r="B7010" s="42"/>
      <c r="C7010" s="73"/>
      <c r="D7010" s="40"/>
    </row>
    <row r="7011" spans="1:4" ht="15" x14ac:dyDescent="0.2">
      <c r="A7011" s="132"/>
      <c r="B7011" s="42"/>
      <c r="C7011" s="73"/>
      <c r="D7011" s="40"/>
    </row>
    <row r="7012" spans="1:4" ht="15" x14ac:dyDescent="0.2">
      <c r="A7012" s="132"/>
      <c r="B7012" s="42"/>
      <c r="C7012" s="73"/>
      <c r="D7012" s="40"/>
    </row>
    <row r="7013" spans="1:4" ht="15" x14ac:dyDescent="0.2">
      <c r="A7013" s="132"/>
      <c r="B7013" s="42"/>
      <c r="C7013" s="73"/>
      <c r="D7013" s="40"/>
    </row>
    <row r="7014" spans="1:4" ht="15" x14ac:dyDescent="0.2">
      <c r="A7014" s="132"/>
      <c r="B7014" s="42"/>
      <c r="C7014" s="73"/>
      <c r="D7014" s="40"/>
    </row>
    <row r="7015" spans="1:4" ht="15" x14ac:dyDescent="0.2">
      <c r="A7015" s="132"/>
      <c r="B7015" s="42"/>
      <c r="C7015" s="73"/>
      <c r="D7015" s="40"/>
    </row>
    <row r="7016" spans="1:4" ht="15" x14ac:dyDescent="0.2">
      <c r="A7016" s="132"/>
      <c r="B7016" s="42"/>
      <c r="C7016" s="73"/>
      <c r="D7016" s="40"/>
    </row>
    <row r="7017" spans="1:4" ht="15" x14ac:dyDescent="0.2">
      <c r="A7017" s="132"/>
      <c r="B7017" s="42"/>
      <c r="C7017" s="73"/>
      <c r="D7017" s="40"/>
    </row>
    <row r="7018" spans="1:4" ht="15" x14ac:dyDescent="0.2">
      <c r="A7018" s="132"/>
      <c r="B7018" s="42"/>
      <c r="C7018" s="73"/>
      <c r="D7018" s="40"/>
    </row>
    <row r="7019" spans="1:4" ht="15" x14ac:dyDescent="0.2">
      <c r="A7019" s="132"/>
      <c r="B7019" s="42"/>
      <c r="C7019" s="73"/>
      <c r="D7019" s="40"/>
    </row>
    <row r="7020" spans="1:4" ht="15" x14ac:dyDescent="0.2">
      <c r="A7020" s="132"/>
      <c r="B7020" s="42"/>
      <c r="C7020" s="73"/>
      <c r="D7020" s="40"/>
    </row>
    <row r="7021" spans="1:4" ht="15" x14ac:dyDescent="0.2">
      <c r="A7021" s="132"/>
      <c r="B7021" s="42"/>
      <c r="C7021" s="73"/>
      <c r="D7021" s="40"/>
    </row>
    <row r="7022" spans="1:4" ht="15" x14ac:dyDescent="0.2">
      <c r="A7022" s="132"/>
      <c r="B7022" s="42"/>
      <c r="C7022" s="73"/>
      <c r="D7022" s="40"/>
    </row>
    <row r="7023" spans="1:4" ht="15" x14ac:dyDescent="0.2">
      <c r="A7023" s="132"/>
      <c r="B7023" s="42"/>
      <c r="C7023" s="73"/>
      <c r="D7023" s="40"/>
    </row>
    <row r="7024" spans="1:4" ht="15" x14ac:dyDescent="0.2">
      <c r="A7024" s="132"/>
      <c r="B7024" s="42"/>
      <c r="C7024" s="73"/>
      <c r="D7024" s="40"/>
    </row>
    <row r="7025" spans="1:4" ht="15" x14ac:dyDescent="0.2">
      <c r="A7025" s="132"/>
      <c r="B7025" s="42"/>
      <c r="C7025" s="73"/>
      <c r="D7025" s="40"/>
    </row>
    <row r="7026" spans="1:4" ht="15" x14ac:dyDescent="0.2">
      <c r="A7026" s="132"/>
      <c r="B7026" s="42"/>
      <c r="C7026" s="73"/>
      <c r="D7026" s="40"/>
    </row>
    <row r="7027" spans="1:4" ht="15" x14ac:dyDescent="0.2">
      <c r="A7027" s="132"/>
      <c r="B7027" s="42"/>
      <c r="C7027" s="73"/>
      <c r="D7027" s="40"/>
    </row>
    <row r="7028" spans="1:4" ht="15" x14ac:dyDescent="0.2">
      <c r="A7028" s="132"/>
      <c r="B7028" s="42"/>
      <c r="C7028" s="73"/>
      <c r="D7028" s="40"/>
    </row>
    <row r="7029" spans="1:4" ht="15" x14ac:dyDescent="0.2">
      <c r="A7029" s="132"/>
      <c r="B7029" s="42"/>
      <c r="C7029" s="73"/>
      <c r="D7029" s="40"/>
    </row>
    <row r="7030" spans="1:4" ht="15" x14ac:dyDescent="0.2">
      <c r="A7030" s="132"/>
      <c r="B7030" s="42"/>
      <c r="C7030" s="73"/>
      <c r="D7030" s="40"/>
    </row>
    <row r="7031" spans="1:4" ht="15" x14ac:dyDescent="0.2">
      <c r="A7031" s="132"/>
      <c r="B7031" s="42"/>
      <c r="C7031" s="73"/>
      <c r="D7031" s="40"/>
    </row>
    <row r="7032" spans="1:4" ht="15" x14ac:dyDescent="0.2">
      <c r="A7032" s="132"/>
      <c r="B7032" s="42"/>
      <c r="C7032" s="73"/>
      <c r="D7032" s="40"/>
    </row>
    <row r="7033" spans="1:4" ht="15" x14ac:dyDescent="0.2">
      <c r="A7033" s="132"/>
      <c r="B7033" s="42"/>
      <c r="C7033" s="73"/>
      <c r="D7033" s="40"/>
    </row>
    <row r="7034" spans="1:4" ht="15" x14ac:dyDescent="0.2">
      <c r="A7034" s="132"/>
      <c r="B7034" s="42"/>
      <c r="C7034" s="73"/>
      <c r="D7034" s="40"/>
    </row>
    <row r="7035" spans="1:4" ht="15" x14ac:dyDescent="0.2">
      <c r="A7035" s="132"/>
      <c r="B7035" s="42"/>
      <c r="C7035" s="73"/>
      <c r="D7035" s="40"/>
    </row>
    <row r="7036" spans="1:4" ht="15" x14ac:dyDescent="0.2">
      <c r="A7036" s="132"/>
      <c r="B7036" s="42"/>
      <c r="C7036" s="73"/>
      <c r="D7036" s="40"/>
    </row>
    <row r="7037" spans="1:4" ht="15" x14ac:dyDescent="0.2">
      <c r="A7037" s="132"/>
      <c r="B7037" s="42"/>
      <c r="C7037" s="73"/>
      <c r="D7037" s="40"/>
    </row>
    <row r="7038" spans="1:4" ht="15" x14ac:dyDescent="0.2">
      <c r="A7038" s="132"/>
      <c r="B7038" s="42"/>
      <c r="C7038" s="73"/>
      <c r="D7038" s="40"/>
    </row>
    <row r="7039" spans="1:4" ht="15" x14ac:dyDescent="0.2">
      <c r="A7039" s="132"/>
      <c r="B7039" s="42"/>
      <c r="C7039" s="73"/>
      <c r="D7039" s="40"/>
    </row>
    <row r="7040" spans="1:4" ht="15" x14ac:dyDescent="0.2">
      <c r="A7040" s="132"/>
      <c r="B7040" s="42"/>
      <c r="C7040" s="73"/>
      <c r="D7040" s="40"/>
    </row>
    <row r="7041" spans="1:4" ht="15" x14ac:dyDescent="0.2">
      <c r="A7041" s="132"/>
      <c r="B7041" s="42"/>
      <c r="C7041" s="73"/>
      <c r="D7041" s="40"/>
    </row>
    <row r="7042" spans="1:4" ht="15" x14ac:dyDescent="0.2">
      <c r="A7042" s="132"/>
      <c r="B7042" s="42"/>
      <c r="C7042" s="73"/>
      <c r="D7042" s="40"/>
    </row>
    <row r="7043" spans="1:4" ht="15" x14ac:dyDescent="0.2">
      <c r="A7043" s="132"/>
      <c r="B7043" s="42"/>
      <c r="C7043" s="73"/>
      <c r="D7043" s="40"/>
    </row>
    <row r="7044" spans="1:4" ht="15" x14ac:dyDescent="0.2">
      <c r="A7044" s="132"/>
      <c r="B7044" s="42"/>
      <c r="C7044" s="73"/>
      <c r="D7044" s="40"/>
    </row>
    <row r="7045" spans="1:4" ht="15" x14ac:dyDescent="0.2">
      <c r="A7045" s="132"/>
      <c r="B7045" s="42"/>
      <c r="C7045" s="73"/>
      <c r="D7045" s="40"/>
    </row>
    <row r="7046" spans="1:4" ht="15" x14ac:dyDescent="0.2">
      <c r="A7046" s="132"/>
      <c r="B7046" s="42"/>
      <c r="C7046" s="73"/>
      <c r="D7046" s="40"/>
    </row>
    <row r="7047" spans="1:4" ht="15" x14ac:dyDescent="0.2">
      <c r="A7047" s="132"/>
      <c r="B7047" s="42"/>
      <c r="C7047" s="73"/>
      <c r="D7047" s="40"/>
    </row>
    <row r="7048" spans="1:4" ht="15" x14ac:dyDescent="0.2">
      <c r="A7048" s="132"/>
      <c r="B7048" s="42"/>
      <c r="C7048" s="73"/>
      <c r="D7048" s="40"/>
    </row>
    <row r="7049" spans="1:4" ht="15" x14ac:dyDescent="0.2">
      <c r="A7049" s="132"/>
      <c r="B7049" s="42"/>
      <c r="C7049" s="73"/>
      <c r="D7049" s="40"/>
    </row>
    <row r="7050" spans="1:4" ht="15" x14ac:dyDescent="0.2">
      <c r="A7050" s="132"/>
      <c r="B7050" s="42"/>
      <c r="C7050" s="73"/>
      <c r="D7050" s="40"/>
    </row>
    <row r="7051" spans="1:4" ht="15" x14ac:dyDescent="0.2">
      <c r="A7051" s="132"/>
      <c r="B7051" s="42"/>
      <c r="C7051" s="73"/>
      <c r="D7051" s="40"/>
    </row>
    <row r="7052" spans="1:4" ht="15" x14ac:dyDescent="0.2">
      <c r="A7052" s="132"/>
      <c r="B7052" s="42"/>
      <c r="C7052" s="73"/>
      <c r="D7052" s="40"/>
    </row>
    <row r="7053" spans="1:4" ht="15" x14ac:dyDescent="0.2">
      <c r="A7053" s="132"/>
      <c r="B7053" s="42"/>
      <c r="C7053" s="73"/>
      <c r="D7053" s="40"/>
    </row>
    <row r="7054" spans="1:4" ht="15" x14ac:dyDescent="0.2">
      <c r="A7054" s="132"/>
      <c r="B7054" s="42"/>
      <c r="C7054" s="73"/>
      <c r="D7054" s="40"/>
    </row>
    <row r="7055" spans="1:4" ht="15" x14ac:dyDescent="0.2">
      <c r="A7055" s="132"/>
      <c r="B7055" s="42"/>
      <c r="C7055" s="73"/>
      <c r="D7055" s="40"/>
    </row>
    <row r="7056" spans="1:4" ht="15" x14ac:dyDescent="0.2">
      <c r="A7056" s="132"/>
      <c r="B7056" s="42"/>
      <c r="C7056" s="73"/>
      <c r="D7056" s="40"/>
    </row>
    <row r="7057" spans="1:4" ht="15" x14ac:dyDescent="0.2">
      <c r="A7057" s="132"/>
      <c r="B7057" s="42"/>
      <c r="C7057" s="73"/>
      <c r="D7057" s="40"/>
    </row>
    <row r="7058" spans="1:4" ht="15" x14ac:dyDescent="0.2">
      <c r="A7058" s="132"/>
      <c r="B7058" s="42"/>
      <c r="C7058" s="73"/>
      <c r="D7058" s="40"/>
    </row>
    <row r="7059" spans="1:4" ht="15" x14ac:dyDescent="0.2">
      <c r="A7059" s="132"/>
      <c r="B7059" s="42"/>
      <c r="C7059" s="73"/>
      <c r="D7059" s="40"/>
    </row>
    <row r="7060" spans="1:4" ht="15" x14ac:dyDescent="0.2">
      <c r="A7060" s="132"/>
      <c r="B7060" s="42"/>
      <c r="C7060" s="73"/>
      <c r="D7060" s="40"/>
    </row>
    <row r="7061" spans="1:4" ht="15" x14ac:dyDescent="0.2">
      <c r="A7061" s="132"/>
      <c r="B7061" s="42"/>
      <c r="C7061" s="73"/>
      <c r="D7061" s="40"/>
    </row>
    <row r="7062" spans="1:4" ht="15" x14ac:dyDescent="0.2">
      <c r="A7062" s="132"/>
      <c r="B7062" s="42"/>
      <c r="C7062" s="73"/>
      <c r="D7062" s="40"/>
    </row>
    <row r="7063" spans="1:4" ht="15" x14ac:dyDescent="0.2">
      <c r="A7063" s="132"/>
      <c r="B7063" s="42"/>
      <c r="C7063" s="73"/>
      <c r="D7063" s="40"/>
    </row>
    <row r="7064" spans="1:4" ht="15" x14ac:dyDescent="0.2">
      <c r="A7064" s="132"/>
      <c r="B7064" s="42"/>
      <c r="C7064" s="73"/>
      <c r="D7064" s="40"/>
    </row>
    <row r="7065" spans="1:4" ht="15" x14ac:dyDescent="0.2">
      <c r="A7065" s="132"/>
      <c r="B7065" s="42"/>
      <c r="C7065" s="73"/>
      <c r="D7065" s="40"/>
    </row>
    <row r="7066" spans="1:4" ht="15" x14ac:dyDescent="0.2">
      <c r="A7066" s="132"/>
      <c r="B7066" s="42"/>
      <c r="C7066" s="73"/>
      <c r="D7066" s="40"/>
    </row>
    <row r="7067" spans="1:4" ht="15" x14ac:dyDescent="0.2">
      <c r="A7067" s="132"/>
      <c r="B7067" s="42"/>
      <c r="C7067" s="73"/>
      <c r="D7067" s="40"/>
    </row>
    <row r="7068" spans="1:4" ht="15" x14ac:dyDescent="0.2">
      <c r="A7068" s="132"/>
      <c r="B7068" s="42"/>
      <c r="C7068" s="73"/>
      <c r="D7068" s="40"/>
    </row>
    <row r="7069" spans="1:4" ht="15" x14ac:dyDescent="0.2">
      <c r="A7069" s="132"/>
      <c r="B7069" s="42"/>
      <c r="C7069" s="73"/>
      <c r="D7069" s="40"/>
    </row>
    <row r="7070" spans="1:4" ht="15" x14ac:dyDescent="0.2">
      <c r="A7070" s="132"/>
      <c r="B7070" s="42"/>
      <c r="C7070" s="73"/>
      <c r="D7070" s="40"/>
    </row>
    <row r="7071" spans="1:4" ht="15" x14ac:dyDescent="0.2">
      <c r="A7071" s="132"/>
      <c r="B7071" s="42"/>
      <c r="C7071" s="73"/>
      <c r="D7071" s="40"/>
    </row>
    <row r="7072" spans="1:4" ht="15" x14ac:dyDescent="0.2">
      <c r="A7072" s="132"/>
      <c r="B7072" s="42"/>
      <c r="C7072" s="73"/>
      <c r="D7072" s="40"/>
    </row>
    <row r="7073" spans="1:4" ht="15" x14ac:dyDescent="0.2">
      <c r="A7073" s="132"/>
      <c r="B7073" s="42"/>
      <c r="C7073" s="73"/>
      <c r="D7073" s="40"/>
    </row>
    <row r="7074" spans="1:4" ht="15" x14ac:dyDescent="0.2">
      <c r="A7074" s="132"/>
      <c r="B7074" s="42"/>
      <c r="C7074" s="73"/>
      <c r="D7074" s="40"/>
    </row>
    <row r="7075" spans="1:4" ht="15" x14ac:dyDescent="0.2">
      <c r="A7075" s="132"/>
      <c r="B7075" s="42"/>
      <c r="C7075" s="73"/>
      <c r="D7075" s="40"/>
    </row>
    <row r="7076" spans="1:4" ht="15" x14ac:dyDescent="0.2">
      <c r="A7076" s="132"/>
      <c r="B7076" s="42"/>
      <c r="C7076" s="73"/>
      <c r="D7076" s="40"/>
    </row>
    <row r="7077" spans="1:4" ht="15" x14ac:dyDescent="0.2">
      <c r="A7077" s="132"/>
      <c r="B7077" s="42"/>
      <c r="C7077" s="73"/>
      <c r="D7077" s="40"/>
    </row>
    <row r="7078" spans="1:4" ht="15" x14ac:dyDescent="0.2">
      <c r="A7078" s="132"/>
      <c r="B7078" s="42"/>
      <c r="C7078" s="73"/>
      <c r="D7078" s="40"/>
    </row>
    <row r="7079" spans="1:4" ht="15" x14ac:dyDescent="0.2">
      <c r="A7079" s="132"/>
      <c r="B7079" s="42"/>
      <c r="C7079" s="73"/>
      <c r="D7079" s="40"/>
    </row>
    <row r="7080" spans="1:4" ht="15" x14ac:dyDescent="0.2">
      <c r="A7080" s="132"/>
      <c r="B7080" s="42"/>
      <c r="C7080" s="73"/>
      <c r="D7080" s="40"/>
    </row>
    <row r="7081" spans="1:4" ht="15" x14ac:dyDescent="0.2">
      <c r="A7081" s="132"/>
      <c r="B7081" s="42"/>
      <c r="C7081" s="73"/>
      <c r="D7081" s="40"/>
    </row>
    <row r="7082" spans="1:4" ht="15" x14ac:dyDescent="0.2">
      <c r="A7082" s="132"/>
      <c r="B7082" s="42"/>
      <c r="C7082" s="73"/>
      <c r="D7082" s="40"/>
    </row>
    <row r="7083" spans="1:4" ht="15" x14ac:dyDescent="0.2">
      <c r="A7083" s="132"/>
      <c r="B7083" s="42"/>
      <c r="C7083" s="73"/>
      <c r="D7083" s="40"/>
    </row>
    <row r="7084" spans="1:4" ht="15" x14ac:dyDescent="0.2">
      <c r="A7084" s="132"/>
      <c r="B7084" s="42"/>
      <c r="C7084" s="73"/>
      <c r="D7084" s="40"/>
    </row>
    <row r="7085" spans="1:4" ht="15" x14ac:dyDescent="0.2">
      <c r="A7085" s="132"/>
      <c r="B7085" s="42"/>
      <c r="C7085" s="73"/>
      <c r="D7085" s="40"/>
    </row>
    <row r="7086" spans="1:4" ht="15" x14ac:dyDescent="0.2">
      <c r="A7086" s="132"/>
      <c r="B7086" s="42"/>
      <c r="C7086" s="73"/>
      <c r="D7086" s="40"/>
    </row>
    <row r="7087" spans="1:4" ht="15" x14ac:dyDescent="0.2">
      <c r="A7087" s="132"/>
      <c r="B7087" s="42"/>
      <c r="C7087" s="73"/>
      <c r="D7087" s="40"/>
    </row>
    <row r="7088" spans="1:4" ht="15" x14ac:dyDescent="0.2">
      <c r="A7088" s="132"/>
      <c r="B7088" s="42"/>
      <c r="C7088" s="73"/>
      <c r="D7088" s="40"/>
    </row>
    <row r="7089" spans="1:4" ht="15" x14ac:dyDescent="0.2">
      <c r="A7089" s="132"/>
      <c r="B7089" s="42"/>
      <c r="C7089" s="73"/>
      <c r="D7089" s="40"/>
    </row>
    <row r="7090" spans="1:4" ht="15" x14ac:dyDescent="0.2">
      <c r="A7090" s="132"/>
      <c r="B7090" s="42"/>
      <c r="C7090" s="73"/>
      <c r="D7090" s="40"/>
    </row>
    <row r="7091" spans="1:4" ht="15" x14ac:dyDescent="0.2">
      <c r="A7091" s="132"/>
      <c r="B7091" s="42"/>
      <c r="C7091" s="73"/>
      <c r="D7091" s="40"/>
    </row>
    <row r="7092" spans="1:4" ht="15" x14ac:dyDescent="0.2">
      <c r="A7092" s="132"/>
      <c r="B7092" s="42"/>
      <c r="C7092" s="73"/>
      <c r="D7092" s="40"/>
    </row>
    <row r="7093" spans="1:4" ht="15" x14ac:dyDescent="0.2">
      <c r="A7093" s="132"/>
      <c r="B7093" s="42"/>
      <c r="C7093" s="73"/>
      <c r="D7093" s="40"/>
    </row>
    <row r="7094" spans="1:4" ht="15" x14ac:dyDescent="0.2">
      <c r="A7094" s="132"/>
      <c r="B7094" s="42"/>
      <c r="C7094" s="73"/>
      <c r="D7094" s="40"/>
    </row>
    <row r="7095" spans="1:4" ht="15" x14ac:dyDescent="0.2">
      <c r="A7095" s="132"/>
      <c r="B7095" s="42"/>
      <c r="C7095" s="73"/>
      <c r="D7095" s="40"/>
    </row>
    <row r="7096" spans="1:4" ht="15" x14ac:dyDescent="0.2">
      <c r="A7096" s="132"/>
      <c r="B7096" s="42"/>
      <c r="C7096" s="73"/>
      <c r="D7096" s="40"/>
    </row>
    <row r="7097" spans="1:4" ht="15" x14ac:dyDescent="0.2">
      <c r="A7097" s="132"/>
      <c r="B7097" s="42"/>
      <c r="C7097" s="73"/>
      <c r="D7097" s="40"/>
    </row>
    <row r="7098" spans="1:4" ht="15" x14ac:dyDescent="0.2">
      <c r="A7098" s="132"/>
      <c r="B7098" s="42"/>
      <c r="C7098" s="73"/>
      <c r="D7098" s="40"/>
    </row>
    <row r="7099" spans="1:4" ht="15" x14ac:dyDescent="0.2">
      <c r="A7099" s="132"/>
      <c r="B7099" s="42"/>
      <c r="C7099" s="73"/>
      <c r="D7099" s="40"/>
    </row>
    <row r="7100" spans="1:4" ht="15" x14ac:dyDescent="0.2">
      <c r="A7100" s="132"/>
      <c r="B7100" s="42"/>
      <c r="C7100" s="73"/>
      <c r="D7100" s="40"/>
    </row>
    <row r="7101" spans="1:4" ht="15" x14ac:dyDescent="0.2">
      <c r="A7101" s="132"/>
      <c r="B7101" s="42"/>
      <c r="C7101" s="73"/>
      <c r="D7101" s="40"/>
    </row>
    <row r="7102" spans="1:4" ht="15" x14ac:dyDescent="0.2">
      <c r="A7102" s="132"/>
      <c r="B7102" s="42"/>
      <c r="C7102" s="73"/>
      <c r="D7102" s="40"/>
    </row>
    <row r="7103" spans="1:4" ht="15" x14ac:dyDescent="0.2">
      <c r="A7103" s="132"/>
      <c r="B7103" s="42"/>
      <c r="C7103" s="73"/>
      <c r="D7103" s="40"/>
    </row>
    <row r="7104" spans="1:4" ht="15" x14ac:dyDescent="0.2">
      <c r="A7104" s="132"/>
      <c r="B7104" s="42"/>
      <c r="C7104" s="73"/>
      <c r="D7104" s="40"/>
    </row>
    <row r="7105" spans="1:4" ht="15" x14ac:dyDescent="0.2">
      <c r="A7105" s="132"/>
      <c r="B7105" s="42"/>
      <c r="C7105" s="73"/>
      <c r="D7105" s="40"/>
    </row>
    <row r="7106" spans="1:4" ht="15" x14ac:dyDescent="0.2">
      <c r="A7106" s="132"/>
      <c r="B7106" s="42"/>
      <c r="C7106" s="73"/>
      <c r="D7106" s="40"/>
    </row>
    <row r="7107" spans="1:4" ht="15" x14ac:dyDescent="0.2">
      <c r="A7107" s="132"/>
      <c r="B7107" s="42"/>
      <c r="C7107" s="73"/>
      <c r="D7107" s="40"/>
    </row>
    <row r="7108" spans="1:4" ht="15" x14ac:dyDescent="0.2">
      <c r="A7108" s="132"/>
      <c r="B7108" s="42"/>
      <c r="C7108" s="73"/>
      <c r="D7108" s="40"/>
    </row>
    <row r="7109" spans="1:4" ht="15" x14ac:dyDescent="0.2">
      <c r="A7109" s="132"/>
      <c r="B7109" s="42"/>
      <c r="C7109" s="73"/>
      <c r="D7109" s="40"/>
    </row>
    <row r="7110" spans="1:4" ht="15" x14ac:dyDescent="0.2">
      <c r="A7110" s="132"/>
      <c r="B7110" s="42"/>
      <c r="C7110" s="73"/>
      <c r="D7110" s="40"/>
    </row>
    <row r="7111" spans="1:4" ht="15" x14ac:dyDescent="0.2">
      <c r="A7111" s="132"/>
      <c r="B7111" s="42"/>
      <c r="C7111" s="73"/>
      <c r="D7111" s="40"/>
    </row>
    <row r="7112" spans="1:4" ht="15" x14ac:dyDescent="0.2">
      <c r="A7112" s="132"/>
      <c r="B7112" s="42"/>
      <c r="C7112" s="73"/>
      <c r="D7112" s="40"/>
    </row>
    <row r="7113" spans="1:4" ht="15" x14ac:dyDescent="0.2">
      <c r="A7113" s="132"/>
      <c r="B7113" s="42"/>
      <c r="C7113" s="73"/>
      <c r="D7113" s="40"/>
    </row>
    <row r="7114" spans="1:4" ht="15" x14ac:dyDescent="0.2">
      <c r="A7114" s="132"/>
      <c r="B7114" s="42"/>
      <c r="C7114" s="73"/>
      <c r="D7114" s="40"/>
    </row>
    <row r="7115" spans="1:4" ht="15" x14ac:dyDescent="0.2">
      <c r="A7115" s="132"/>
      <c r="B7115" s="42"/>
      <c r="C7115" s="73"/>
      <c r="D7115" s="40"/>
    </row>
    <row r="7116" spans="1:4" ht="15" x14ac:dyDescent="0.2">
      <c r="A7116" s="132"/>
      <c r="B7116" s="42"/>
      <c r="C7116" s="73"/>
      <c r="D7116" s="40"/>
    </row>
    <row r="7117" spans="1:4" ht="15" x14ac:dyDescent="0.2">
      <c r="A7117" s="132"/>
      <c r="B7117" s="42"/>
      <c r="C7117" s="73"/>
      <c r="D7117" s="40"/>
    </row>
    <row r="7118" spans="1:4" ht="15" x14ac:dyDescent="0.2">
      <c r="A7118" s="132"/>
      <c r="B7118" s="42"/>
      <c r="C7118" s="73"/>
      <c r="D7118" s="40"/>
    </row>
    <row r="7119" spans="1:4" ht="15" x14ac:dyDescent="0.2">
      <c r="A7119" s="132"/>
      <c r="B7119" s="42"/>
      <c r="C7119" s="73"/>
      <c r="D7119" s="40"/>
    </row>
    <row r="7120" spans="1:4" ht="15" x14ac:dyDescent="0.2">
      <c r="A7120" s="132"/>
      <c r="B7120" s="42"/>
      <c r="C7120" s="73"/>
      <c r="D7120" s="40"/>
    </row>
    <row r="7121" spans="1:4" ht="15" x14ac:dyDescent="0.2">
      <c r="A7121" s="132"/>
      <c r="B7121" s="42"/>
      <c r="C7121" s="73"/>
      <c r="D7121" s="40"/>
    </row>
    <row r="7122" spans="1:4" ht="15" x14ac:dyDescent="0.2">
      <c r="A7122" s="132"/>
      <c r="B7122" s="42"/>
      <c r="C7122" s="73"/>
      <c r="D7122" s="40"/>
    </row>
    <row r="7123" spans="1:4" ht="15" x14ac:dyDescent="0.2">
      <c r="A7123" s="132"/>
      <c r="B7123" s="42"/>
      <c r="C7123" s="73"/>
      <c r="D7123" s="40"/>
    </row>
    <row r="7124" spans="1:4" ht="15" x14ac:dyDescent="0.2">
      <c r="A7124" s="132"/>
      <c r="B7124" s="42"/>
      <c r="C7124" s="73"/>
      <c r="D7124" s="40"/>
    </row>
    <row r="7125" spans="1:4" ht="15" x14ac:dyDescent="0.2">
      <c r="A7125" s="132"/>
      <c r="B7125" s="42"/>
      <c r="C7125" s="73"/>
      <c r="D7125" s="40"/>
    </row>
    <row r="7126" spans="1:4" ht="15" x14ac:dyDescent="0.2">
      <c r="A7126" s="132"/>
      <c r="B7126" s="42"/>
      <c r="C7126" s="73"/>
      <c r="D7126" s="40"/>
    </row>
    <row r="7127" spans="1:4" ht="15" x14ac:dyDescent="0.2">
      <c r="A7127" s="132"/>
      <c r="B7127" s="42"/>
      <c r="C7127" s="73"/>
      <c r="D7127" s="40"/>
    </row>
    <row r="7128" spans="1:4" ht="15" x14ac:dyDescent="0.2">
      <c r="A7128" s="132"/>
      <c r="B7128" s="42"/>
      <c r="C7128" s="73"/>
      <c r="D7128" s="40"/>
    </row>
    <row r="7129" spans="1:4" ht="15" x14ac:dyDescent="0.2">
      <c r="A7129" s="132"/>
      <c r="B7129" s="42"/>
      <c r="C7129" s="73"/>
      <c r="D7129" s="40"/>
    </row>
    <row r="7130" spans="1:4" ht="15" x14ac:dyDescent="0.2">
      <c r="A7130" s="132"/>
      <c r="B7130" s="42"/>
      <c r="C7130" s="73"/>
      <c r="D7130" s="40"/>
    </row>
    <row r="7131" spans="1:4" ht="15" x14ac:dyDescent="0.2">
      <c r="A7131" s="132"/>
      <c r="B7131" s="42"/>
      <c r="C7131" s="73"/>
      <c r="D7131" s="40"/>
    </row>
    <row r="7132" spans="1:4" ht="15" x14ac:dyDescent="0.2">
      <c r="A7132" s="132"/>
      <c r="B7132" s="42"/>
      <c r="C7132" s="73"/>
      <c r="D7132" s="40"/>
    </row>
    <row r="7133" spans="1:4" ht="15" x14ac:dyDescent="0.2">
      <c r="A7133" s="132"/>
      <c r="B7133" s="42"/>
      <c r="C7133" s="73"/>
      <c r="D7133" s="40"/>
    </row>
    <row r="7134" spans="1:4" ht="15" x14ac:dyDescent="0.2">
      <c r="A7134" s="132"/>
      <c r="B7134" s="42"/>
      <c r="C7134" s="73"/>
      <c r="D7134" s="40"/>
    </row>
    <row r="7135" spans="1:4" ht="15" x14ac:dyDescent="0.2">
      <c r="A7135" s="132"/>
      <c r="B7135" s="42"/>
      <c r="C7135" s="73"/>
      <c r="D7135" s="40"/>
    </row>
    <row r="7136" spans="1:4" ht="15" x14ac:dyDescent="0.2">
      <c r="A7136" s="132"/>
      <c r="B7136" s="42"/>
      <c r="C7136" s="73"/>
      <c r="D7136" s="40"/>
    </row>
    <row r="7137" spans="1:4" ht="15" x14ac:dyDescent="0.2">
      <c r="A7137" s="132"/>
      <c r="B7137" s="42"/>
      <c r="C7137" s="73"/>
      <c r="D7137" s="40"/>
    </row>
    <row r="7138" spans="1:4" ht="15" x14ac:dyDescent="0.2">
      <c r="A7138" s="132"/>
      <c r="B7138" s="42"/>
      <c r="C7138" s="73"/>
      <c r="D7138" s="40"/>
    </row>
    <row r="7139" spans="1:4" ht="15" x14ac:dyDescent="0.2">
      <c r="A7139" s="132"/>
      <c r="B7139" s="42"/>
      <c r="C7139" s="73"/>
      <c r="D7139" s="40"/>
    </row>
    <row r="7140" spans="1:4" ht="15" x14ac:dyDescent="0.2">
      <c r="A7140" s="132"/>
      <c r="B7140" s="42"/>
      <c r="C7140" s="73"/>
      <c r="D7140" s="40"/>
    </row>
    <row r="7141" spans="1:4" ht="15" x14ac:dyDescent="0.2">
      <c r="A7141" s="132"/>
      <c r="B7141" s="42"/>
      <c r="C7141" s="73"/>
      <c r="D7141" s="40"/>
    </row>
    <row r="7142" spans="1:4" ht="15" x14ac:dyDescent="0.2">
      <c r="A7142" s="132"/>
      <c r="B7142" s="42"/>
      <c r="C7142" s="73"/>
      <c r="D7142" s="40"/>
    </row>
    <row r="7143" spans="1:4" ht="15" x14ac:dyDescent="0.2">
      <c r="A7143" s="132"/>
      <c r="B7143" s="42"/>
      <c r="C7143" s="73"/>
      <c r="D7143" s="40"/>
    </row>
    <row r="7144" spans="1:4" ht="15" x14ac:dyDescent="0.2">
      <c r="A7144" s="132"/>
      <c r="B7144" s="42"/>
      <c r="C7144" s="73"/>
      <c r="D7144" s="40"/>
    </row>
    <row r="7145" spans="1:4" ht="15" x14ac:dyDescent="0.2">
      <c r="A7145" s="132"/>
      <c r="B7145" s="42"/>
      <c r="C7145" s="73"/>
      <c r="D7145" s="40"/>
    </row>
    <row r="7146" spans="1:4" ht="15" x14ac:dyDescent="0.2">
      <c r="A7146" s="132"/>
      <c r="B7146" s="42"/>
      <c r="C7146" s="73"/>
      <c r="D7146" s="40"/>
    </row>
    <row r="7147" spans="1:4" ht="15" x14ac:dyDescent="0.2">
      <c r="A7147" s="132"/>
      <c r="B7147" s="42"/>
      <c r="C7147" s="73"/>
      <c r="D7147" s="40"/>
    </row>
    <row r="7148" spans="1:4" ht="15" x14ac:dyDescent="0.2">
      <c r="A7148" s="132"/>
      <c r="B7148" s="42"/>
      <c r="C7148" s="73"/>
      <c r="D7148" s="40"/>
    </row>
    <row r="7149" spans="1:4" ht="15" x14ac:dyDescent="0.2">
      <c r="A7149" s="132"/>
      <c r="B7149" s="42"/>
      <c r="C7149" s="73"/>
      <c r="D7149" s="40"/>
    </row>
    <row r="7150" spans="1:4" ht="15" x14ac:dyDescent="0.2">
      <c r="A7150" s="132"/>
      <c r="B7150" s="42"/>
      <c r="C7150" s="73"/>
      <c r="D7150" s="40"/>
    </row>
    <row r="7151" spans="1:4" ht="15" x14ac:dyDescent="0.2">
      <c r="A7151" s="132"/>
      <c r="B7151" s="42"/>
      <c r="C7151" s="73"/>
      <c r="D7151" s="40"/>
    </row>
    <row r="7152" spans="1:4" ht="15" x14ac:dyDescent="0.2">
      <c r="A7152" s="132"/>
      <c r="B7152" s="42"/>
      <c r="C7152" s="73"/>
      <c r="D7152" s="40"/>
    </row>
    <row r="7153" spans="1:4" ht="15" x14ac:dyDescent="0.2">
      <c r="A7153" s="132"/>
      <c r="B7153" s="42"/>
      <c r="C7153" s="73"/>
      <c r="D7153" s="40"/>
    </row>
    <row r="7154" spans="1:4" ht="15" x14ac:dyDescent="0.2">
      <c r="A7154" s="132"/>
      <c r="B7154" s="42"/>
      <c r="C7154" s="73"/>
      <c r="D7154" s="40"/>
    </row>
    <row r="7155" spans="1:4" ht="15" x14ac:dyDescent="0.2">
      <c r="A7155" s="132"/>
      <c r="B7155" s="42"/>
      <c r="C7155" s="73"/>
      <c r="D7155" s="40"/>
    </row>
    <row r="7156" spans="1:4" ht="15" x14ac:dyDescent="0.2">
      <c r="A7156" s="132"/>
      <c r="B7156" s="42"/>
      <c r="C7156" s="73"/>
      <c r="D7156" s="40"/>
    </row>
    <row r="7157" spans="1:4" ht="15" x14ac:dyDescent="0.2">
      <c r="A7157" s="132"/>
      <c r="B7157" s="42"/>
      <c r="C7157" s="73"/>
      <c r="D7157" s="40"/>
    </row>
    <row r="7158" spans="1:4" ht="15" x14ac:dyDescent="0.2">
      <c r="A7158" s="132"/>
      <c r="B7158" s="42"/>
      <c r="C7158" s="73"/>
      <c r="D7158" s="40"/>
    </row>
    <row r="7159" spans="1:4" ht="15" x14ac:dyDescent="0.2">
      <c r="A7159" s="132"/>
      <c r="B7159" s="42"/>
      <c r="C7159" s="73"/>
      <c r="D7159" s="40"/>
    </row>
    <row r="7160" spans="1:4" ht="15" x14ac:dyDescent="0.2">
      <c r="A7160" s="132"/>
      <c r="B7160" s="42"/>
      <c r="C7160" s="73"/>
      <c r="D7160" s="40"/>
    </row>
    <row r="7161" spans="1:4" ht="15" x14ac:dyDescent="0.2">
      <c r="A7161" s="132"/>
      <c r="B7161" s="42"/>
      <c r="C7161" s="73"/>
      <c r="D7161" s="40"/>
    </row>
    <row r="7162" spans="1:4" ht="15" x14ac:dyDescent="0.2">
      <c r="A7162" s="132"/>
      <c r="B7162" s="42"/>
      <c r="C7162" s="73"/>
      <c r="D7162" s="40"/>
    </row>
    <row r="7163" spans="1:4" ht="15" x14ac:dyDescent="0.2">
      <c r="A7163" s="132"/>
      <c r="B7163" s="42"/>
      <c r="C7163" s="73"/>
      <c r="D7163" s="40"/>
    </row>
    <row r="7164" spans="1:4" ht="15" x14ac:dyDescent="0.2">
      <c r="A7164" s="132"/>
      <c r="B7164" s="42"/>
      <c r="C7164" s="73"/>
      <c r="D7164" s="40"/>
    </row>
    <row r="7165" spans="1:4" ht="15" x14ac:dyDescent="0.2">
      <c r="A7165" s="132"/>
      <c r="B7165" s="42"/>
      <c r="C7165" s="73"/>
      <c r="D7165" s="40"/>
    </row>
    <row r="7166" spans="1:4" ht="15" x14ac:dyDescent="0.2">
      <c r="A7166" s="132"/>
      <c r="B7166" s="42"/>
      <c r="C7166" s="73"/>
      <c r="D7166" s="40"/>
    </row>
    <row r="7167" spans="1:4" ht="15" x14ac:dyDescent="0.2">
      <c r="A7167" s="132"/>
      <c r="B7167" s="42"/>
      <c r="C7167" s="73"/>
      <c r="D7167" s="40"/>
    </row>
    <row r="7168" spans="1:4" ht="15" x14ac:dyDescent="0.2">
      <c r="A7168" s="132"/>
      <c r="B7168" s="42"/>
      <c r="C7168" s="73"/>
      <c r="D7168" s="40"/>
    </row>
    <row r="7169" spans="1:4" ht="15" x14ac:dyDescent="0.2">
      <c r="A7169" s="132"/>
      <c r="B7169" s="42"/>
      <c r="C7169" s="73"/>
      <c r="D7169" s="40"/>
    </row>
    <row r="7170" spans="1:4" ht="15" x14ac:dyDescent="0.2">
      <c r="A7170" s="132"/>
      <c r="B7170" s="42"/>
      <c r="C7170" s="73"/>
      <c r="D7170" s="40"/>
    </row>
    <row r="7171" spans="1:4" ht="15" x14ac:dyDescent="0.2">
      <c r="A7171" s="132"/>
      <c r="B7171" s="42"/>
      <c r="C7171" s="73"/>
      <c r="D7171" s="40"/>
    </row>
    <row r="7172" spans="1:4" ht="15" x14ac:dyDescent="0.2">
      <c r="A7172" s="132"/>
      <c r="B7172" s="42"/>
      <c r="C7172" s="73"/>
      <c r="D7172" s="40"/>
    </row>
    <row r="7173" spans="1:4" ht="15" x14ac:dyDescent="0.2">
      <c r="A7173" s="132"/>
      <c r="B7173" s="42"/>
      <c r="C7173" s="73"/>
      <c r="D7173" s="40"/>
    </row>
    <row r="7174" spans="1:4" ht="15" x14ac:dyDescent="0.2">
      <c r="A7174" s="132"/>
      <c r="B7174" s="42"/>
      <c r="C7174" s="73"/>
      <c r="D7174" s="40"/>
    </row>
    <row r="7175" spans="1:4" ht="15" x14ac:dyDescent="0.2">
      <c r="A7175" s="132"/>
      <c r="B7175" s="42"/>
      <c r="C7175" s="73"/>
      <c r="D7175" s="40"/>
    </row>
    <row r="7176" spans="1:4" ht="15" x14ac:dyDescent="0.2">
      <c r="A7176" s="132"/>
      <c r="B7176" s="42"/>
      <c r="C7176" s="73"/>
      <c r="D7176" s="40"/>
    </row>
    <row r="7177" spans="1:4" ht="15" x14ac:dyDescent="0.2">
      <c r="A7177" s="132"/>
      <c r="B7177" s="42"/>
      <c r="C7177" s="73"/>
      <c r="D7177" s="40"/>
    </row>
    <row r="7178" spans="1:4" ht="15" x14ac:dyDescent="0.2">
      <c r="A7178" s="132"/>
      <c r="B7178" s="42"/>
      <c r="C7178" s="73"/>
      <c r="D7178" s="40"/>
    </row>
    <row r="7179" spans="1:4" ht="15" x14ac:dyDescent="0.2">
      <c r="A7179" s="132"/>
      <c r="B7179" s="42"/>
      <c r="C7179" s="73"/>
      <c r="D7179" s="40"/>
    </row>
    <row r="7180" spans="1:4" ht="15" x14ac:dyDescent="0.2">
      <c r="A7180" s="132"/>
      <c r="B7180" s="42"/>
      <c r="C7180" s="73"/>
      <c r="D7180" s="40"/>
    </row>
    <row r="7181" spans="1:4" ht="15" x14ac:dyDescent="0.2">
      <c r="A7181" s="132"/>
      <c r="B7181" s="42"/>
      <c r="C7181" s="73"/>
      <c r="D7181" s="40"/>
    </row>
    <row r="7182" spans="1:4" ht="15" x14ac:dyDescent="0.2">
      <c r="A7182" s="132"/>
      <c r="B7182" s="42"/>
      <c r="C7182" s="73"/>
      <c r="D7182" s="40"/>
    </row>
    <row r="7183" spans="1:4" ht="15" x14ac:dyDescent="0.2">
      <c r="A7183" s="132"/>
      <c r="B7183" s="42"/>
      <c r="C7183" s="73"/>
      <c r="D7183" s="40"/>
    </row>
    <row r="7184" spans="1:4" ht="15" x14ac:dyDescent="0.2">
      <c r="A7184" s="132"/>
      <c r="B7184" s="42"/>
      <c r="C7184" s="73"/>
      <c r="D7184" s="40"/>
    </row>
    <row r="7185" spans="1:4" ht="15" x14ac:dyDescent="0.2">
      <c r="A7185" s="132"/>
      <c r="B7185" s="42"/>
      <c r="C7185" s="73"/>
      <c r="D7185" s="40"/>
    </row>
    <row r="7186" spans="1:4" ht="15" x14ac:dyDescent="0.2">
      <c r="A7186" s="132"/>
      <c r="B7186" s="42"/>
      <c r="C7186" s="73"/>
      <c r="D7186" s="40"/>
    </row>
    <row r="7187" spans="1:4" ht="15" x14ac:dyDescent="0.2">
      <c r="A7187" s="132"/>
      <c r="B7187" s="42"/>
      <c r="C7187" s="73"/>
      <c r="D7187" s="40"/>
    </row>
    <row r="7188" spans="1:4" ht="15" x14ac:dyDescent="0.2">
      <c r="A7188" s="132"/>
      <c r="B7188" s="42"/>
      <c r="C7188" s="73"/>
      <c r="D7188" s="40"/>
    </row>
    <row r="7189" spans="1:4" ht="15" x14ac:dyDescent="0.2">
      <c r="A7189" s="132"/>
      <c r="B7189" s="42"/>
      <c r="C7189" s="73"/>
      <c r="D7189" s="40"/>
    </row>
    <row r="7190" spans="1:4" ht="15" x14ac:dyDescent="0.2">
      <c r="A7190" s="132"/>
      <c r="B7190" s="42"/>
      <c r="C7190" s="73"/>
      <c r="D7190" s="40"/>
    </row>
    <row r="7191" spans="1:4" ht="15" x14ac:dyDescent="0.2">
      <c r="A7191" s="132"/>
      <c r="B7191" s="42"/>
      <c r="C7191" s="73"/>
      <c r="D7191" s="40"/>
    </row>
    <row r="7192" spans="1:4" ht="15" x14ac:dyDescent="0.2">
      <c r="A7192" s="132"/>
      <c r="B7192" s="42"/>
      <c r="C7192" s="73"/>
      <c r="D7192" s="40"/>
    </row>
    <row r="7193" spans="1:4" ht="15" x14ac:dyDescent="0.2">
      <c r="A7193" s="132"/>
      <c r="B7193" s="42"/>
      <c r="C7193" s="73"/>
      <c r="D7193" s="40"/>
    </row>
    <row r="7194" spans="1:4" ht="15" x14ac:dyDescent="0.2">
      <c r="A7194" s="132"/>
      <c r="B7194" s="42"/>
      <c r="C7194" s="73"/>
      <c r="D7194" s="40"/>
    </row>
    <row r="7195" spans="1:4" ht="15" x14ac:dyDescent="0.2">
      <c r="A7195" s="132"/>
      <c r="B7195" s="42"/>
      <c r="C7195" s="73"/>
      <c r="D7195" s="40"/>
    </row>
    <row r="7196" spans="1:4" ht="15" x14ac:dyDescent="0.2">
      <c r="A7196" s="132"/>
      <c r="B7196" s="42"/>
      <c r="C7196" s="73"/>
      <c r="D7196" s="40"/>
    </row>
    <row r="7197" spans="1:4" ht="15" x14ac:dyDescent="0.2">
      <c r="A7197" s="132"/>
      <c r="B7197" s="42"/>
      <c r="C7197" s="73"/>
      <c r="D7197" s="40"/>
    </row>
    <row r="7198" spans="1:4" ht="15" x14ac:dyDescent="0.2">
      <c r="A7198" s="132"/>
      <c r="B7198" s="42"/>
      <c r="C7198" s="73"/>
      <c r="D7198" s="40"/>
    </row>
    <row r="7199" spans="1:4" ht="15" x14ac:dyDescent="0.2">
      <c r="A7199" s="132"/>
      <c r="B7199" s="42"/>
      <c r="C7199" s="73"/>
      <c r="D7199" s="40"/>
    </row>
    <row r="7200" spans="1:4" ht="15" x14ac:dyDescent="0.2">
      <c r="A7200" s="132"/>
      <c r="B7200" s="42"/>
      <c r="C7200" s="73"/>
      <c r="D7200" s="40"/>
    </row>
    <row r="7201" spans="1:4" ht="15" x14ac:dyDescent="0.2">
      <c r="A7201" s="132"/>
      <c r="B7201" s="42"/>
      <c r="C7201" s="73"/>
      <c r="D7201" s="40"/>
    </row>
    <row r="7202" spans="1:4" ht="15" x14ac:dyDescent="0.2">
      <c r="A7202" s="132"/>
      <c r="B7202" s="42"/>
      <c r="C7202" s="73"/>
      <c r="D7202" s="40"/>
    </row>
    <row r="7203" spans="1:4" ht="15" x14ac:dyDescent="0.2">
      <c r="A7203" s="132"/>
      <c r="B7203" s="42"/>
      <c r="C7203" s="73"/>
      <c r="D7203" s="40"/>
    </row>
    <row r="7204" spans="1:4" ht="15" x14ac:dyDescent="0.2">
      <c r="A7204" s="132"/>
      <c r="B7204" s="42"/>
      <c r="C7204" s="73"/>
      <c r="D7204" s="40"/>
    </row>
    <row r="7205" spans="1:4" ht="15" x14ac:dyDescent="0.2">
      <c r="A7205" s="132"/>
      <c r="B7205" s="42"/>
      <c r="C7205" s="73"/>
      <c r="D7205" s="40"/>
    </row>
    <row r="7206" spans="1:4" ht="15" x14ac:dyDescent="0.2">
      <c r="A7206" s="132"/>
      <c r="B7206" s="42"/>
      <c r="C7206" s="73"/>
      <c r="D7206" s="40"/>
    </row>
    <row r="7207" spans="1:4" ht="15" x14ac:dyDescent="0.2">
      <c r="A7207" s="132"/>
      <c r="B7207" s="42"/>
      <c r="C7207" s="73"/>
      <c r="D7207" s="40"/>
    </row>
    <row r="7208" spans="1:4" ht="15" x14ac:dyDescent="0.2">
      <c r="A7208" s="132"/>
      <c r="B7208" s="42"/>
      <c r="C7208" s="73"/>
      <c r="D7208" s="40"/>
    </row>
    <row r="7209" spans="1:4" ht="15" x14ac:dyDescent="0.2">
      <c r="A7209" s="132"/>
      <c r="B7209" s="42"/>
      <c r="C7209" s="73"/>
      <c r="D7209" s="40"/>
    </row>
    <row r="7210" spans="1:4" ht="15" x14ac:dyDescent="0.2">
      <c r="A7210" s="132"/>
      <c r="B7210" s="42"/>
      <c r="C7210" s="73"/>
      <c r="D7210" s="40"/>
    </row>
    <row r="7211" spans="1:4" ht="15" x14ac:dyDescent="0.2">
      <c r="A7211" s="132"/>
      <c r="B7211" s="42"/>
      <c r="C7211" s="73"/>
      <c r="D7211" s="40"/>
    </row>
    <row r="7212" spans="1:4" ht="15" x14ac:dyDescent="0.2">
      <c r="A7212" s="132"/>
      <c r="B7212" s="42"/>
      <c r="C7212" s="73"/>
      <c r="D7212" s="40"/>
    </row>
    <row r="7213" spans="1:4" ht="15" x14ac:dyDescent="0.2">
      <c r="A7213" s="132"/>
      <c r="B7213" s="42"/>
      <c r="C7213" s="73"/>
      <c r="D7213" s="40"/>
    </row>
    <row r="7214" spans="1:4" ht="15" x14ac:dyDescent="0.2">
      <c r="A7214" s="132"/>
      <c r="B7214" s="42"/>
      <c r="C7214" s="73"/>
      <c r="D7214" s="40"/>
    </row>
    <row r="7215" spans="1:4" ht="15" x14ac:dyDescent="0.2">
      <c r="A7215" s="132"/>
      <c r="B7215" s="42"/>
      <c r="C7215" s="73"/>
      <c r="D7215" s="40"/>
    </row>
    <row r="7216" spans="1:4" ht="15" x14ac:dyDescent="0.2">
      <c r="A7216" s="132"/>
      <c r="B7216" s="42"/>
      <c r="C7216" s="73"/>
      <c r="D7216" s="40"/>
    </row>
    <row r="7217" spans="1:4" ht="15" x14ac:dyDescent="0.2">
      <c r="A7217" s="132"/>
      <c r="B7217" s="42"/>
      <c r="C7217" s="73"/>
      <c r="D7217" s="40"/>
    </row>
    <row r="7218" spans="1:4" ht="15" x14ac:dyDescent="0.2">
      <c r="A7218" s="132"/>
      <c r="B7218" s="42"/>
      <c r="C7218" s="73"/>
      <c r="D7218" s="40"/>
    </row>
    <row r="7219" spans="1:4" ht="15" x14ac:dyDescent="0.2">
      <c r="A7219" s="132"/>
      <c r="B7219" s="42"/>
      <c r="C7219" s="73"/>
      <c r="D7219" s="40"/>
    </row>
    <row r="7220" spans="1:4" ht="15" x14ac:dyDescent="0.2">
      <c r="A7220" s="132"/>
      <c r="B7220" s="42"/>
      <c r="C7220" s="73"/>
      <c r="D7220" s="40"/>
    </row>
    <row r="7221" spans="1:4" ht="15" x14ac:dyDescent="0.2">
      <c r="A7221" s="132"/>
      <c r="B7221" s="42"/>
      <c r="C7221" s="73"/>
      <c r="D7221" s="40"/>
    </row>
    <row r="7222" spans="1:4" ht="15" x14ac:dyDescent="0.2">
      <c r="A7222" s="132"/>
      <c r="B7222" s="42"/>
      <c r="C7222" s="73"/>
      <c r="D7222" s="40"/>
    </row>
    <row r="7223" spans="1:4" ht="15" x14ac:dyDescent="0.2">
      <c r="A7223" s="132"/>
      <c r="B7223" s="42"/>
      <c r="C7223" s="73"/>
      <c r="D7223" s="40"/>
    </row>
    <row r="7224" spans="1:4" ht="15" x14ac:dyDescent="0.2">
      <c r="A7224" s="132"/>
      <c r="B7224" s="42"/>
      <c r="C7224" s="73"/>
      <c r="D7224" s="40"/>
    </row>
    <row r="7225" spans="1:4" ht="15" x14ac:dyDescent="0.2">
      <c r="A7225" s="132"/>
      <c r="B7225" s="42"/>
      <c r="C7225" s="73"/>
      <c r="D7225" s="40"/>
    </row>
    <row r="7226" spans="1:4" ht="15" x14ac:dyDescent="0.2">
      <c r="A7226" s="132"/>
      <c r="B7226" s="42"/>
      <c r="C7226" s="73"/>
      <c r="D7226" s="40"/>
    </row>
    <row r="7227" spans="1:4" ht="15" x14ac:dyDescent="0.2">
      <c r="A7227" s="132"/>
      <c r="B7227" s="42"/>
      <c r="C7227" s="73"/>
      <c r="D7227" s="40"/>
    </row>
    <row r="7228" spans="1:4" ht="15" x14ac:dyDescent="0.2">
      <c r="A7228" s="132"/>
      <c r="B7228" s="42"/>
      <c r="C7228" s="73"/>
      <c r="D7228" s="40"/>
    </row>
    <row r="7229" spans="1:4" ht="15" x14ac:dyDescent="0.2">
      <c r="A7229" s="132"/>
      <c r="B7229" s="42"/>
      <c r="C7229" s="73"/>
      <c r="D7229" s="40"/>
    </row>
    <row r="7230" spans="1:4" ht="15" x14ac:dyDescent="0.2">
      <c r="A7230" s="132"/>
      <c r="B7230" s="42"/>
      <c r="C7230" s="73"/>
      <c r="D7230" s="40"/>
    </row>
    <row r="7231" spans="1:4" ht="15" x14ac:dyDescent="0.2">
      <c r="A7231" s="132"/>
      <c r="B7231" s="42"/>
      <c r="C7231" s="73"/>
      <c r="D7231" s="40"/>
    </row>
    <row r="7232" spans="1:4" ht="15" x14ac:dyDescent="0.2">
      <c r="A7232" s="132"/>
      <c r="B7232" s="42"/>
      <c r="C7232" s="73"/>
      <c r="D7232" s="40"/>
    </row>
    <row r="7233" spans="1:4" ht="15" x14ac:dyDescent="0.2">
      <c r="A7233" s="132"/>
      <c r="B7233" s="42"/>
      <c r="C7233" s="73"/>
      <c r="D7233" s="40"/>
    </row>
    <row r="7234" spans="1:4" ht="15" x14ac:dyDescent="0.2">
      <c r="A7234" s="132"/>
      <c r="B7234" s="42"/>
      <c r="C7234" s="73"/>
      <c r="D7234" s="40"/>
    </row>
    <row r="7235" spans="1:4" ht="15" x14ac:dyDescent="0.2">
      <c r="A7235" s="132"/>
      <c r="B7235" s="42"/>
      <c r="C7235" s="73"/>
      <c r="D7235" s="40"/>
    </row>
    <row r="7236" spans="1:4" ht="15" x14ac:dyDescent="0.2">
      <c r="A7236" s="132"/>
      <c r="B7236" s="42"/>
      <c r="C7236" s="73"/>
      <c r="D7236" s="40"/>
    </row>
    <row r="7237" spans="1:4" ht="15" x14ac:dyDescent="0.2">
      <c r="A7237" s="132"/>
      <c r="B7237" s="42"/>
      <c r="C7237" s="73"/>
      <c r="D7237" s="40"/>
    </row>
    <row r="7238" spans="1:4" ht="15" x14ac:dyDescent="0.2">
      <c r="A7238" s="132"/>
      <c r="B7238" s="42"/>
      <c r="C7238" s="73"/>
      <c r="D7238" s="40"/>
    </row>
    <row r="7239" spans="1:4" ht="15" x14ac:dyDescent="0.2">
      <c r="A7239" s="132"/>
      <c r="B7239" s="42"/>
      <c r="C7239" s="73"/>
      <c r="D7239" s="40"/>
    </row>
    <row r="7240" spans="1:4" ht="15" x14ac:dyDescent="0.2">
      <c r="A7240" s="132"/>
      <c r="B7240" s="42"/>
      <c r="C7240" s="73"/>
      <c r="D7240" s="40"/>
    </row>
    <row r="7241" spans="1:4" ht="15" x14ac:dyDescent="0.2">
      <c r="A7241" s="132"/>
      <c r="B7241" s="42"/>
      <c r="C7241" s="73"/>
      <c r="D7241" s="40"/>
    </row>
    <row r="7242" spans="1:4" ht="15" x14ac:dyDescent="0.2">
      <c r="A7242" s="132"/>
      <c r="B7242" s="42"/>
      <c r="C7242" s="73"/>
      <c r="D7242" s="40"/>
    </row>
    <row r="7243" spans="1:4" ht="15" x14ac:dyDescent="0.2">
      <c r="A7243" s="132"/>
      <c r="B7243" s="42"/>
      <c r="C7243" s="73"/>
      <c r="D7243" s="40"/>
    </row>
    <row r="7244" spans="1:4" ht="15" x14ac:dyDescent="0.2">
      <c r="A7244" s="132"/>
      <c r="B7244" s="42"/>
      <c r="C7244" s="73"/>
      <c r="D7244" s="40"/>
    </row>
    <row r="7245" spans="1:4" ht="15" x14ac:dyDescent="0.2">
      <c r="A7245" s="132"/>
      <c r="B7245" s="42"/>
      <c r="C7245" s="73"/>
      <c r="D7245" s="40"/>
    </row>
    <row r="7246" spans="1:4" ht="15" x14ac:dyDescent="0.2">
      <c r="A7246" s="132"/>
      <c r="B7246" s="42"/>
      <c r="C7246" s="73"/>
      <c r="D7246" s="40"/>
    </row>
    <row r="7247" spans="1:4" ht="15" x14ac:dyDescent="0.2">
      <c r="A7247" s="132"/>
      <c r="B7247" s="42"/>
      <c r="C7247" s="73"/>
      <c r="D7247" s="40"/>
    </row>
    <row r="7248" spans="1:4" ht="15" x14ac:dyDescent="0.2">
      <c r="A7248" s="132"/>
      <c r="B7248" s="42"/>
      <c r="C7248" s="73"/>
      <c r="D7248" s="40"/>
    </row>
    <row r="7249" spans="1:4" ht="15" x14ac:dyDescent="0.2">
      <c r="A7249" s="132"/>
      <c r="B7249" s="42"/>
      <c r="C7249" s="73"/>
      <c r="D7249" s="40"/>
    </row>
    <row r="7250" spans="1:4" ht="15" x14ac:dyDescent="0.2">
      <c r="A7250" s="132"/>
      <c r="B7250" s="42"/>
      <c r="C7250" s="73"/>
      <c r="D7250" s="40"/>
    </row>
    <row r="7251" spans="1:4" ht="15" x14ac:dyDescent="0.2">
      <c r="A7251" s="132"/>
      <c r="B7251" s="42"/>
      <c r="C7251" s="73"/>
      <c r="D7251" s="40"/>
    </row>
    <row r="7252" spans="1:4" ht="15" x14ac:dyDescent="0.2">
      <c r="A7252" s="132"/>
      <c r="B7252" s="42"/>
      <c r="C7252" s="73"/>
      <c r="D7252" s="40"/>
    </row>
    <row r="7253" spans="1:4" ht="15" x14ac:dyDescent="0.2">
      <c r="A7253" s="132"/>
      <c r="B7253" s="42"/>
      <c r="C7253" s="73"/>
      <c r="D7253" s="40"/>
    </row>
    <row r="7254" spans="1:4" ht="15" x14ac:dyDescent="0.2">
      <c r="A7254" s="132"/>
      <c r="B7254" s="42"/>
      <c r="C7254" s="73"/>
      <c r="D7254" s="40"/>
    </row>
    <row r="7255" spans="1:4" ht="15" x14ac:dyDescent="0.2">
      <c r="A7255" s="132"/>
      <c r="B7255" s="42"/>
      <c r="C7255" s="73"/>
      <c r="D7255" s="40"/>
    </row>
    <row r="7256" spans="1:4" ht="15" x14ac:dyDescent="0.2">
      <c r="A7256" s="132"/>
      <c r="B7256" s="42"/>
      <c r="C7256" s="73"/>
      <c r="D7256" s="40"/>
    </row>
    <row r="7257" spans="1:4" ht="15" x14ac:dyDescent="0.2">
      <c r="A7257" s="132"/>
      <c r="B7257" s="42"/>
      <c r="C7257" s="73"/>
      <c r="D7257" s="40"/>
    </row>
    <row r="7258" spans="1:4" ht="15" x14ac:dyDescent="0.2">
      <c r="A7258" s="132"/>
      <c r="B7258" s="42"/>
      <c r="C7258" s="73"/>
      <c r="D7258" s="40"/>
    </row>
    <row r="7259" spans="1:4" ht="15" x14ac:dyDescent="0.2">
      <c r="A7259" s="132"/>
      <c r="B7259" s="42"/>
      <c r="C7259" s="73"/>
      <c r="D7259" s="40"/>
    </row>
    <row r="7260" spans="1:4" ht="15" x14ac:dyDescent="0.2">
      <c r="A7260" s="132"/>
      <c r="B7260" s="42"/>
      <c r="C7260" s="73"/>
      <c r="D7260" s="40"/>
    </row>
    <row r="7261" spans="1:4" ht="15" x14ac:dyDescent="0.2">
      <c r="A7261" s="132"/>
      <c r="B7261" s="42"/>
      <c r="C7261" s="73"/>
      <c r="D7261" s="40"/>
    </row>
    <row r="7262" spans="1:4" ht="15" x14ac:dyDescent="0.2">
      <c r="A7262" s="132"/>
      <c r="B7262" s="42"/>
      <c r="C7262" s="73"/>
      <c r="D7262" s="40"/>
    </row>
    <row r="7263" spans="1:4" ht="15" x14ac:dyDescent="0.2">
      <c r="A7263" s="132"/>
      <c r="B7263" s="42"/>
      <c r="C7263" s="73"/>
      <c r="D7263" s="40"/>
    </row>
    <row r="7264" spans="1:4" ht="15" x14ac:dyDescent="0.2">
      <c r="A7264" s="132"/>
      <c r="B7264" s="42"/>
      <c r="C7264" s="73"/>
      <c r="D7264" s="40"/>
    </row>
    <row r="7265" spans="1:4" ht="15" x14ac:dyDescent="0.2">
      <c r="A7265" s="132"/>
      <c r="B7265" s="42"/>
      <c r="C7265" s="73"/>
      <c r="D7265" s="40"/>
    </row>
    <row r="7266" spans="1:4" ht="15" x14ac:dyDescent="0.2">
      <c r="A7266" s="132"/>
      <c r="B7266" s="42"/>
      <c r="C7266" s="73"/>
      <c r="D7266" s="40"/>
    </row>
    <row r="7267" spans="1:4" ht="15" x14ac:dyDescent="0.2">
      <c r="A7267" s="132"/>
      <c r="B7267" s="42"/>
      <c r="C7267" s="73"/>
      <c r="D7267" s="40"/>
    </row>
    <row r="7268" spans="1:4" ht="15" x14ac:dyDescent="0.2">
      <c r="A7268" s="132"/>
      <c r="B7268" s="42"/>
      <c r="C7268" s="73"/>
      <c r="D7268" s="40"/>
    </row>
    <row r="7269" spans="1:4" ht="15" x14ac:dyDescent="0.2">
      <c r="A7269" s="132"/>
      <c r="B7269" s="42"/>
      <c r="C7269" s="73"/>
      <c r="D7269" s="40"/>
    </row>
    <row r="7270" spans="1:4" ht="15" x14ac:dyDescent="0.2">
      <c r="A7270" s="132"/>
      <c r="B7270" s="42"/>
      <c r="C7270" s="73"/>
      <c r="D7270" s="40"/>
    </row>
    <row r="7271" spans="1:4" ht="15" x14ac:dyDescent="0.2">
      <c r="A7271" s="132"/>
      <c r="B7271" s="42"/>
      <c r="C7271" s="73"/>
      <c r="D7271" s="40"/>
    </row>
    <row r="7272" spans="1:4" ht="15" x14ac:dyDescent="0.2">
      <c r="A7272" s="132"/>
      <c r="B7272" s="42"/>
      <c r="C7272" s="73"/>
      <c r="D7272" s="40"/>
    </row>
    <row r="7273" spans="1:4" ht="15" x14ac:dyDescent="0.2">
      <c r="A7273" s="132"/>
      <c r="B7273" s="42"/>
      <c r="C7273" s="73"/>
      <c r="D7273" s="40"/>
    </row>
    <row r="7274" spans="1:4" ht="15" x14ac:dyDescent="0.2">
      <c r="A7274" s="132"/>
      <c r="B7274" s="42"/>
      <c r="C7274" s="73"/>
      <c r="D7274" s="40"/>
    </row>
    <row r="7275" spans="1:4" ht="15" x14ac:dyDescent="0.2">
      <c r="A7275" s="132"/>
      <c r="B7275" s="42"/>
      <c r="C7275" s="73"/>
      <c r="D7275" s="40"/>
    </row>
    <row r="7276" spans="1:4" ht="15" x14ac:dyDescent="0.2">
      <c r="A7276" s="132"/>
      <c r="B7276" s="42"/>
      <c r="C7276" s="73"/>
      <c r="D7276" s="40"/>
    </row>
    <row r="7277" spans="1:4" ht="15" x14ac:dyDescent="0.2">
      <c r="A7277" s="132"/>
      <c r="B7277" s="42"/>
      <c r="C7277" s="73"/>
      <c r="D7277" s="40"/>
    </row>
    <row r="7278" spans="1:4" ht="15" x14ac:dyDescent="0.2">
      <c r="A7278" s="132"/>
      <c r="B7278" s="42"/>
      <c r="C7278" s="73"/>
      <c r="D7278" s="40"/>
    </row>
    <row r="7279" spans="1:4" ht="15" x14ac:dyDescent="0.2">
      <c r="A7279" s="132"/>
      <c r="B7279" s="42"/>
      <c r="C7279" s="73"/>
      <c r="D7279" s="40"/>
    </row>
    <row r="7280" spans="1:4" ht="15" x14ac:dyDescent="0.2">
      <c r="A7280" s="132"/>
      <c r="B7280" s="42"/>
      <c r="C7280" s="73"/>
      <c r="D7280" s="40"/>
    </row>
    <row r="7281" spans="1:4" ht="15" x14ac:dyDescent="0.2">
      <c r="A7281" s="132"/>
      <c r="B7281" s="42"/>
      <c r="C7281" s="73"/>
      <c r="D7281" s="40"/>
    </row>
    <row r="7282" spans="1:4" ht="15" x14ac:dyDescent="0.2">
      <c r="A7282" s="132"/>
      <c r="B7282" s="42"/>
      <c r="C7282" s="73"/>
      <c r="D7282" s="40"/>
    </row>
    <row r="7283" spans="1:4" ht="15" x14ac:dyDescent="0.2">
      <c r="A7283" s="132"/>
      <c r="B7283" s="42"/>
      <c r="C7283" s="73"/>
      <c r="D7283" s="40"/>
    </row>
    <row r="7284" spans="1:4" ht="15" x14ac:dyDescent="0.2">
      <c r="A7284" s="132"/>
      <c r="B7284" s="42"/>
      <c r="C7284" s="73"/>
      <c r="D7284" s="40"/>
    </row>
    <row r="7285" spans="1:4" ht="15" x14ac:dyDescent="0.2">
      <c r="A7285" s="132"/>
      <c r="B7285" s="42"/>
      <c r="C7285" s="73"/>
      <c r="D7285" s="40"/>
    </row>
    <row r="7286" spans="1:4" ht="15" x14ac:dyDescent="0.2">
      <c r="A7286" s="132"/>
      <c r="B7286" s="42"/>
      <c r="C7286" s="73"/>
      <c r="D7286" s="40"/>
    </row>
    <row r="7287" spans="1:4" ht="15" x14ac:dyDescent="0.2">
      <c r="A7287" s="132"/>
      <c r="B7287" s="42"/>
      <c r="C7287" s="73"/>
      <c r="D7287" s="40"/>
    </row>
    <row r="7288" spans="1:4" ht="15" x14ac:dyDescent="0.2">
      <c r="A7288" s="132"/>
      <c r="B7288" s="42"/>
      <c r="C7288" s="73"/>
      <c r="D7288" s="40"/>
    </row>
    <row r="7289" spans="1:4" ht="15" x14ac:dyDescent="0.2">
      <c r="A7289" s="132"/>
      <c r="B7289" s="42"/>
      <c r="C7289" s="73"/>
      <c r="D7289" s="40"/>
    </row>
    <row r="7290" spans="1:4" ht="15" x14ac:dyDescent="0.2">
      <c r="A7290" s="132"/>
      <c r="B7290" s="42"/>
      <c r="C7290" s="73"/>
      <c r="D7290" s="40"/>
    </row>
    <row r="7291" spans="1:4" ht="15" x14ac:dyDescent="0.2">
      <c r="A7291" s="132"/>
      <c r="B7291" s="42"/>
      <c r="C7291" s="73"/>
      <c r="D7291" s="40"/>
    </row>
    <row r="7292" spans="1:4" ht="15" x14ac:dyDescent="0.2">
      <c r="A7292" s="132"/>
      <c r="B7292" s="42"/>
      <c r="C7292" s="73"/>
      <c r="D7292" s="40"/>
    </row>
    <row r="7293" spans="1:4" ht="15" x14ac:dyDescent="0.2">
      <c r="A7293" s="132"/>
      <c r="B7293" s="42"/>
      <c r="C7293" s="73"/>
      <c r="D7293" s="40"/>
    </row>
    <row r="7294" spans="1:4" ht="15" x14ac:dyDescent="0.2">
      <c r="A7294" s="132"/>
      <c r="B7294" s="42"/>
      <c r="C7294" s="73"/>
      <c r="D7294" s="40"/>
    </row>
    <row r="7295" spans="1:4" ht="15" x14ac:dyDescent="0.2">
      <c r="A7295" s="132"/>
      <c r="B7295" s="42"/>
      <c r="C7295" s="73"/>
      <c r="D7295" s="40"/>
    </row>
    <row r="7296" spans="1:4" ht="15" x14ac:dyDescent="0.2">
      <c r="A7296" s="132"/>
      <c r="B7296" s="42"/>
      <c r="C7296" s="73"/>
      <c r="D7296" s="40"/>
    </row>
    <row r="7297" spans="1:4" ht="15" x14ac:dyDescent="0.2">
      <c r="A7297" s="132"/>
      <c r="B7297" s="42"/>
      <c r="C7297" s="73"/>
      <c r="D7297" s="40"/>
    </row>
    <row r="7298" spans="1:4" ht="15" x14ac:dyDescent="0.2">
      <c r="A7298" s="132"/>
      <c r="B7298" s="42"/>
      <c r="C7298" s="73"/>
      <c r="D7298" s="40"/>
    </row>
    <row r="7299" spans="1:4" ht="15" x14ac:dyDescent="0.2">
      <c r="A7299" s="132"/>
      <c r="B7299" s="42"/>
      <c r="C7299" s="73"/>
      <c r="D7299" s="40"/>
    </row>
    <row r="7300" spans="1:4" ht="15" x14ac:dyDescent="0.2">
      <c r="A7300" s="132"/>
      <c r="B7300" s="42"/>
      <c r="C7300" s="73"/>
      <c r="D7300" s="40"/>
    </row>
    <row r="7301" spans="1:4" ht="15" x14ac:dyDescent="0.2">
      <c r="A7301" s="132"/>
      <c r="B7301" s="42"/>
      <c r="C7301" s="73"/>
      <c r="D7301" s="40"/>
    </row>
    <row r="7302" spans="1:4" ht="15" x14ac:dyDescent="0.2">
      <c r="A7302" s="132"/>
      <c r="B7302" s="42"/>
      <c r="C7302" s="73"/>
      <c r="D7302" s="40"/>
    </row>
    <row r="7303" spans="1:4" ht="15" x14ac:dyDescent="0.2">
      <c r="A7303" s="132"/>
      <c r="B7303" s="42"/>
      <c r="C7303" s="73"/>
      <c r="D7303" s="40"/>
    </row>
    <row r="7304" spans="1:4" ht="15" x14ac:dyDescent="0.2">
      <c r="A7304" s="132"/>
      <c r="B7304" s="42"/>
      <c r="C7304" s="73"/>
      <c r="D7304" s="40"/>
    </row>
    <row r="7305" spans="1:4" ht="15" x14ac:dyDescent="0.2">
      <c r="A7305" s="132"/>
      <c r="B7305" s="42"/>
      <c r="C7305" s="73"/>
      <c r="D7305" s="40"/>
    </row>
    <row r="7306" spans="1:4" ht="15" x14ac:dyDescent="0.2">
      <c r="A7306" s="132"/>
      <c r="B7306" s="42"/>
      <c r="C7306" s="73"/>
      <c r="D7306" s="40"/>
    </row>
    <row r="7307" spans="1:4" ht="15" x14ac:dyDescent="0.2">
      <c r="A7307" s="132"/>
      <c r="B7307" s="42"/>
      <c r="C7307" s="73"/>
      <c r="D7307" s="40"/>
    </row>
    <row r="7308" spans="1:4" ht="15" x14ac:dyDescent="0.2">
      <c r="A7308" s="132"/>
      <c r="B7308" s="42"/>
      <c r="C7308" s="73"/>
      <c r="D7308" s="40"/>
    </row>
    <row r="7309" spans="1:4" ht="15" x14ac:dyDescent="0.2">
      <c r="A7309" s="132"/>
      <c r="B7309" s="42"/>
      <c r="C7309" s="73"/>
      <c r="D7309" s="40"/>
    </row>
    <row r="7310" spans="1:4" ht="15" x14ac:dyDescent="0.2">
      <c r="A7310" s="132"/>
      <c r="B7310" s="42"/>
      <c r="C7310" s="73"/>
      <c r="D7310" s="40"/>
    </row>
    <row r="7311" spans="1:4" ht="15" x14ac:dyDescent="0.2">
      <c r="A7311" s="132"/>
      <c r="B7311" s="42"/>
      <c r="C7311" s="73"/>
      <c r="D7311" s="40"/>
    </row>
    <row r="7312" spans="1:4" ht="15" x14ac:dyDescent="0.2">
      <c r="A7312" s="132"/>
      <c r="B7312" s="42"/>
      <c r="C7312" s="73"/>
      <c r="D7312" s="40"/>
    </row>
    <row r="7313" spans="1:4" ht="15" x14ac:dyDescent="0.2">
      <c r="A7313" s="132"/>
      <c r="B7313" s="42"/>
      <c r="C7313" s="73"/>
      <c r="D7313" s="40"/>
    </row>
    <row r="7314" spans="1:4" ht="15" x14ac:dyDescent="0.2">
      <c r="A7314" s="132"/>
      <c r="B7314" s="42"/>
      <c r="C7314" s="73"/>
      <c r="D7314" s="40"/>
    </row>
    <row r="7315" spans="1:4" ht="15" x14ac:dyDescent="0.2">
      <c r="A7315" s="132"/>
      <c r="B7315" s="42"/>
      <c r="C7315" s="73"/>
      <c r="D7315" s="40"/>
    </row>
    <row r="7316" spans="1:4" ht="15" x14ac:dyDescent="0.2">
      <c r="A7316" s="132"/>
      <c r="B7316" s="42"/>
      <c r="C7316" s="73"/>
      <c r="D7316" s="40"/>
    </row>
    <row r="7317" spans="1:4" ht="15" x14ac:dyDescent="0.2">
      <c r="A7317" s="132"/>
      <c r="B7317" s="42"/>
      <c r="C7317" s="73"/>
      <c r="D7317" s="40"/>
    </row>
    <row r="7318" spans="1:4" ht="15" x14ac:dyDescent="0.2">
      <c r="A7318" s="132"/>
      <c r="B7318" s="42"/>
      <c r="C7318" s="73"/>
      <c r="D7318" s="40"/>
    </row>
    <row r="7319" spans="1:4" ht="15" x14ac:dyDescent="0.2">
      <c r="A7319" s="132"/>
      <c r="B7319" s="42"/>
      <c r="C7319" s="73"/>
      <c r="D7319" s="40"/>
    </row>
    <row r="7320" spans="1:4" ht="15" x14ac:dyDescent="0.2">
      <c r="A7320" s="132"/>
      <c r="B7320" s="42"/>
      <c r="C7320" s="73"/>
      <c r="D7320" s="40"/>
    </row>
    <row r="7321" spans="1:4" ht="15" x14ac:dyDescent="0.2">
      <c r="A7321" s="132"/>
      <c r="B7321" s="42"/>
      <c r="C7321" s="73"/>
      <c r="D7321" s="40"/>
    </row>
    <row r="7322" spans="1:4" ht="15" x14ac:dyDescent="0.2">
      <c r="A7322" s="132"/>
      <c r="B7322" s="42"/>
      <c r="C7322" s="73"/>
      <c r="D7322" s="40"/>
    </row>
    <row r="7323" spans="1:4" ht="15" x14ac:dyDescent="0.2">
      <c r="A7323" s="132"/>
      <c r="B7323" s="42"/>
      <c r="C7323" s="73"/>
      <c r="D7323" s="40"/>
    </row>
    <row r="7324" spans="1:4" ht="15" x14ac:dyDescent="0.2">
      <c r="A7324" s="132"/>
      <c r="B7324" s="42"/>
      <c r="C7324" s="73"/>
      <c r="D7324" s="40"/>
    </row>
    <row r="7325" spans="1:4" ht="15" x14ac:dyDescent="0.2">
      <c r="A7325" s="132"/>
      <c r="B7325" s="42"/>
      <c r="C7325" s="73"/>
      <c r="D7325" s="40"/>
    </row>
    <row r="7326" spans="1:4" ht="15" x14ac:dyDescent="0.2">
      <c r="A7326" s="132"/>
      <c r="B7326" s="42"/>
      <c r="C7326" s="73"/>
      <c r="D7326" s="40"/>
    </row>
    <row r="7327" spans="1:4" ht="15" x14ac:dyDescent="0.2">
      <c r="A7327" s="132"/>
      <c r="B7327" s="42"/>
      <c r="C7327" s="73"/>
      <c r="D7327" s="40"/>
    </row>
    <row r="7328" spans="1:4" ht="15" x14ac:dyDescent="0.2">
      <c r="A7328" s="132"/>
      <c r="B7328" s="42"/>
      <c r="C7328" s="73"/>
      <c r="D7328" s="40"/>
    </row>
    <row r="7329" spans="1:4" ht="15" x14ac:dyDescent="0.2">
      <c r="A7329" s="132"/>
      <c r="B7329" s="42"/>
      <c r="C7329" s="73"/>
      <c r="D7329" s="40"/>
    </row>
    <row r="7330" spans="1:4" ht="15" x14ac:dyDescent="0.2">
      <c r="A7330" s="132"/>
      <c r="B7330" s="42"/>
      <c r="C7330" s="73"/>
      <c r="D7330" s="40"/>
    </row>
    <row r="7331" spans="1:4" ht="15" x14ac:dyDescent="0.2">
      <c r="A7331" s="132"/>
      <c r="B7331" s="42"/>
      <c r="C7331" s="73"/>
      <c r="D7331" s="40"/>
    </row>
    <row r="7332" spans="1:4" ht="15" x14ac:dyDescent="0.2">
      <c r="A7332" s="132"/>
      <c r="B7332" s="42"/>
      <c r="C7332" s="73"/>
      <c r="D7332" s="40"/>
    </row>
    <row r="7333" spans="1:4" ht="15" x14ac:dyDescent="0.2">
      <c r="A7333" s="132"/>
      <c r="B7333" s="42"/>
      <c r="C7333" s="73"/>
      <c r="D7333" s="40"/>
    </row>
    <row r="7334" spans="1:4" ht="15" x14ac:dyDescent="0.2">
      <c r="A7334" s="132"/>
      <c r="B7334" s="42"/>
      <c r="C7334" s="73"/>
      <c r="D7334" s="40"/>
    </row>
    <row r="7335" spans="1:4" ht="15" x14ac:dyDescent="0.2">
      <c r="A7335" s="132"/>
      <c r="B7335" s="42"/>
      <c r="C7335" s="73"/>
      <c r="D7335" s="40"/>
    </row>
    <row r="7336" spans="1:4" ht="15" x14ac:dyDescent="0.2">
      <c r="A7336" s="132"/>
      <c r="B7336" s="42"/>
      <c r="C7336" s="73"/>
      <c r="D7336" s="40"/>
    </row>
    <row r="7337" spans="1:4" ht="15" x14ac:dyDescent="0.2">
      <c r="A7337" s="132"/>
      <c r="B7337" s="42"/>
      <c r="C7337" s="73"/>
      <c r="D7337" s="40"/>
    </row>
    <row r="7338" spans="1:4" ht="15" x14ac:dyDescent="0.2">
      <c r="A7338" s="132"/>
      <c r="B7338" s="42"/>
      <c r="C7338" s="73"/>
      <c r="D7338" s="40"/>
    </row>
    <row r="7339" spans="1:4" ht="15" x14ac:dyDescent="0.2">
      <c r="A7339" s="132"/>
      <c r="B7339" s="42"/>
      <c r="C7339" s="73"/>
      <c r="D7339" s="40"/>
    </row>
    <row r="7340" spans="1:4" ht="15" x14ac:dyDescent="0.2">
      <c r="A7340" s="132"/>
      <c r="B7340" s="42"/>
      <c r="C7340" s="73"/>
      <c r="D7340" s="40"/>
    </row>
    <row r="7341" spans="1:4" ht="15" x14ac:dyDescent="0.2">
      <c r="A7341" s="132"/>
      <c r="B7341" s="42"/>
      <c r="C7341" s="73"/>
      <c r="D7341" s="40"/>
    </row>
    <row r="7342" spans="1:4" ht="15" x14ac:dyDescent="0.2">
      <c r="A7342" s="132"/>
      <c r="B7342" s="42"/>
      <c r="C7342" s="73"/>
      <c r="D7342" s="40"/>
    </row>
    <row r="7343" spans="1:4" ht="15" x14ac:dyDescent="0.2">
      <c r="A7343" s="132"/>
      <c r="B7343" s="42"/>
      <c r="C7343" s="73"/>
      <c r="D7343" s="40"/>
    </row>
    <row r="7344" spans="1:4" ht="15" x14ac:dyDescent="0.2">
      <c r="A7344" s="132"/>
      <c r="B7344" s="42"/>
      <c r="C7344" s="73"/>
      <c r="D7344" s="40"/>
    </row>
    <row r="7345" spans="1:4" ht="15" x14ac:dyDescent="0.2">
      <c r="A7345" s="132"/>
      <c r="B7345" s="42"/>
      <c r="C7345" s="73"/>
      <c r="D7345" s="40"/>
    </row>
    <row r="7346" spans="1:4" ht="15" x14ac:dyDescent="0.2">
      <c r="A7346" s="132"/>
      <c r="B7346" s="42"/>
      <c r="C7346" s="73"/>
      <c r="D7346" s="40"/>
    </row>
    <row r="7347" spans="1:4" ht="15" x14ac:dyDescent="0.2">
      <c r="A7347" s="132"/>
      <c r="B7347" s="42"/>
      <c r="C7347" s="73"/>
      <c r="D7347" s="40"/>
    </row>
    <row r="7348" spans="1:4" ht="15" x14ac:dyDescent="0.2">
      <c r="A7348" s="132"/>
      <c r="B7348" s="42"/>
      <c r="C7348" s="73"/>
      <c r="D7348" s="40"/>
    </row>
    <row r="7349" spans="1:4" ht="15" x14ac:dyDescent="0.2">
      <c r="A7349" s="132"/>
      <c r="B7349" s="42"/>
      <c r="C7349" s="73"/>
      <c r="D7349" s="40"/>
    </row>
    <row r="7350" spans="1:4" ht="15" x14ac:dyDescent="0.2">
      <c r="A7350" s="132"/>
      <c r="B7350" s="42"/>
      <c r="C7350" s="73"/>
      <c r="D7350" s="40"/>
    </row>
    <row r="7351" spans="1:4" ht="15" x14ac:dyDescent="0.2">
      <c r="A7351" s="132"/>
      <c r="B7351" s="42"/>
      <c r="C7351" s="73"/>
      <c r="D7351" s="40"/>
    </row>
    <row r="7352" spans="1:4" ht="15" x14ac:dyDescent="0.2">
      <c r="A7352" s="132"/>
      <c r="B7352" s="42"/>
      <c r="C7352" s="73"/>
      <c r="D7352" s="40"/>
    </row>
    <row r="7353" spans="1:4" ht="15" x14ac:dyDescent="0.2">
      <c r="A7353" s="132"/>
      <c r="B7353" s="42"/>
      <c r="C7353" s="73"/>
      <c r="D7353" s="40"/>
    </row>
    <row r="7354" spans="1:4" ht="15" x14ac:dyDescent="0.2">
      <c r="A7354" s="132"/>
      <c r="B7354" s="42"/>
      <c r="C7354" s="73"/>
      <c r="D7354" s="40"/>
    </row>
    <row r="7355" spans="1:4" ht="15" x14ac:dyDescent="0.2">
      <c r="A7355" s="132"/>
      <c r="B7355" s="42"/>
      <c r="C7355" s="73"/>
      <c r="D7355" s="40"/>
    </row>
    <row r="7356" spans="1:4" ht="15" x14ac:dyDescent="0.2">
      <c r="A7356" s="132"/>
      <c r="B7356" s="42"/>
      <c r="C7356" s="73"/>
      <c r="D7356" s="40"/>
    </row>
    <row r="7357" spans="1:4" ht="15" x14ac:dyDescent="0.2">
      <c r="A7357" s="132"/>
      <c r="B7357" s="42"/>
      <c r="C7357" s="73"/>
      <c r="D7357" s="40"/>
    </row>
    <row r="7358" spans="1:4" ht="15" x14ac:dyDescent="0.2">
      <c r="A7358" s="132"/>
      <c r="B7358" s="42"/>
      <c r="C7358" s="73"/>
      <c r="D7358" s="40"/>
    </row>
    <row r="7359" spans="1:4" ht="15" x14ac:dyDescent="0.2">
      <c r="A7359" s="132"/>
      <c r="B7359" s="42"/>
      <c r="C7359" s="73"/>
      <c r="D7359" s="40"/>
    </row>
    <row r="7360" spans="1:4" ht="15" x14ac:dyDescent="0.2">
      <c r="A7360" s="132"/>
      <c r="B7360" s="42"/>
      <c r="C7360" s="73"/>
      <c r="D7360" s="40"/>
    </row>
    <row r="7361" spans="1:4" ht="15" x14ac:dyDescent="0.2">
      <c r="A7361" s="132"/>
      <c r="B7361" s="42"/>
      <c r="C7361" s="73"/>
      <c r="D7361" s="40"/>
    </row>
    <row r="7362" spans="1:4" ht="15" x14ac:dyDescent="0.2">
      <c r="A7362" s="132"/>
      <c r="B7362" s="42"/>
      <c r="C7362" s="73"/>
      <c r="D7362" s="40"/>
    </row>
    <row r="7363" spans="1:4" ht="15" x14ac:dyDescent="0.2">
      <c r="A7363" s="132"/>
      <c r="B7363" s="42"/>
      <c r="C7363" s="73"/>
      <c r="D7363" s="40"/>
    </row>
    <row r="7364" spans="1:4" ht="15" x14ac:dyDescent="0.2">
      <c r="A7364" s="132"/>
      <c r="B7364" s="42"/>
      <c r="C7364" s="73"/>
      <c r="D7364" s="40"/>
    </row>
    <row r="7365" spans="1:4" ht="15" x14ac:dyDescent="0.2">
      <c r="A7365" s="132"/>
      <c r="B7365" s="42"/>
      <c r="C7365" s="73"/>
      <c r="D7365" s="40"/>
    </row>
    <row r="7366" spans="1:4" ht="15" x14ac:dyDescent="0.2">
      <c r="A7366" s="132"/>
      <c r="B7366" s="42"/>
      <c r="C7366" s="73"/>
      <c r="D7366" s="40"/>
    </row>
    <row r="7367" spans="1:4" ht="15" x14ac:dyDescent="0.2">
      <c r="A7367" s="132"/>
      <c r="B7367" s="42"/>
      <c r="C7367" s="73"/>
      <c r="D7367" s="40"/>
    </row>
    <row r="7368" spans="1:4" ht="15" x14ac:dyDescent="0.2">
      <c r="A7368" s="132"/>
      <c r="B7368" s="42"/>
      <c r="C7368" s="73"/>
      <c r="D7368" s="40"/>
    </row>
    <row r="7369" spans="1:4" ht="15" x14ac:dyDescent="0.2">
      <c r="A7369" s="132"/>
      <c r="B7369" s="42"/>
      <c r="C7369" s="73"/>
      <c r="D7369" s="40"/>
    </row>
    <row r="7370" spans="1:4" ht="15" x14ac:dyDescent="0.2">
      <c r="A7370" s="132"/>
      <c r="B7370" s="42"/>
      <c r="C7370" s="73"/>
      <c r="D7370" s="40"/>
    </row>
    <row r="7371" spans="1:4" ht="15" x14ac:dyDescent="0.2">
      <c r="A7371" s="132"/>
      <c r="B7371" s="42"/>
      <c r="C7371" s="73"/>
      <c r="D7371" s="40"/>
    </row>
    <row r="7372" spans="1:4" ht="15" x14ac:dyDescent="0.2">
      <c r="A7372" s="132"/>
      <c r="B7372" s="42"/>
      <c r="C7372" s="73"/>
      <c r="D7372" s="40"/>
    </row>
    <row r="7373" spans="1:4" ht="15" x14ac:dyDescent="0.2">
      <c r="A7373" s="132"/>
      <c r="B7373" s="42"/>
      <c r="C7373" s="73"/>
      <c r="D7373" s="40"/>
    </row>
    <row r="7374" spans="1:4" ht="15" x14ac:dyDescent="0.2">
      <c r="A7374" s="132"/>
      <c r="B7374" s="42"/>
      <c r="C7374" s="73"/>
      <c r="D7374" s="40"/>
    </row>
    <row r="7375" spans="1:4" ht="15" x14ac:dyDescent="0.2">
      <c r="A7375" s="132"/>
      <c r="B7375" s="42"/>
      <c r="C7375" s="73"/>
      <c r="D7375" s="40"/>
    </row>
    <row r="7376" spans="1:4" ht="15" x14ac:dyDescent="0.2">
      <c r="A7376" s="132"/>
      <c r="B7376" s="42"/>
      <c r="C7376" s="73"/>
      <c r="D7376" s="40"/>
    </row>
    <row r="7377" spans="1:4" ht="15" x14ac:dyDescent="0.2">
      <c r="A7377" s="132"/>
      <c r="B7377" s="42"/>
      <c r="C7377" s="73"/>
      <c r="D7377" s="40"/>
    </row>
    <row r="7378" spans="1:4" ht="15" x14ac:dyDescent="0.2">
      <c r="A7378" s="132"/>
      <c r="B7378" s="42"/>
      <c r="C7378" s="73"/>
      <c r="D7378" s="40"/>
    </row>
    <row r="7379" spans="1:4" ht="15" x14ac:dyDescent="0.2">
      <c r="A7379" s="132"/>
      <c r="B7379" s="42"/>
      <c r="C7379" s="73"/>
      <c r="D7379" s="40"/>
    </row>
    <row r="7380" spans="1:4" ht="15" x14ac:dyDescent="0.2">
      <c r="A7380" s="132"/>
      <c r="B7380" s="42"/>
      <c r="C7380" s="73"/>
      <c r="D7380" s="40"/>
    </row>
    <row r="7381" spans="1:4" ht="15" x14ac:dyDescent="0.2">
      <c r="A7381" s="132"/>
      <c r="B7381" s="42"/>
      <c r="C7381" s="73"/>
      <c r="D7381" s="40"/>
    </row>
    <row r="7382" spans="1:4" ht="15" x14ac:dyDescent="0.2">
      <c r="A7382" s="132"/>
      <c r="B7382" s="42"/>
      <c r="C7382" s="73"/>
      <c r="D7382" s="40"/>
    </row>
    <row r="7383" spans="1:4" ht="15" x14ac:dyDescent="0.2">
      <c r="A7383" s="132"/>
      <c r="B7383" s="42"/>
      <c r="C7383" s="73"/>
      <c r="D7383" s="40"/>
    </row>
    <row r="7384" spans="1:4" ht="15" x14ac:dyDescent="0.2">
      <c r="A7384" s="132"/>
      <c r="B7384" s="42"/>
      <c r="C7384" s="73"/>
      <c r="D7384" s="40"/>
    </row>
    <row r="7385" spans="1:4" ht="15" x14ac:dyDescent="0.2">
      <c r="A7385" s="132"/>
      <c r="B7385" s="42"/>
      <c r="C7385" s="73"/>
      <c r="D7385" s="40"/>
    </row>
    <row r="7386" spans="1:4" ht="15" x14ac:dyDescent="0.2">
      <c r="A7386" s="132"/>
      <c r="B7386" s="42"/>
      <c r="C7386" s="73"/>
      <c r="D7386" s="40"/>
    </row>
    <row r="7387" spans="1:4" ht="15" x14ac:dyDescent="0.2">
      <c r="A7387" s="132"/>
      <c r="B7387" s="42"/>
      <c r="C7387" s="73"/>
      <c r="D7387" s="40"/>
    </row>
    <row r="7388" spans="1:4" ht="15" x14ac:dyDescent="0.2">
      <c r="A7388" s="132"/>
      <c r="B7388" s="42"/>
      <c r="C7388" s="73"/>
      <c r="D7388" s="40"/>
    </row>
    <row r="7389" spans="1:4" ht="15" x14ac:dyDescent="0.2">
      <c r="A7389" s="132"/>
      <c r="B7389" s="42"/>
      <c r="C7389" s="73"/>
      <c r="D7389" s="40"/>
    </row>
    <row r="7390" spans="1:4" ht="15" x14ac:dyDescent="0.2">
      <c r="A7390" s="132"/>
      <c r="B7390" s="42"/>
      <c r="C7390" s="73"/>
      <c r="D7390" s="40"/>
    </row>
    <row r="7391" spans="1:4" ht="15" x14ac:dyDescent="0.2">
      <c r="A7391" s="132"/>
      <c r="B7391" s="42"/>
      <c r="C7391" s="73"/>
      <c r="D7391" s="40"/>
    </row>
    <row r="7392" spans="1:4" ht="15" x14ac:dyDescent="0.2">
      <c r="A7392" s="132"/>
      <c r="B7392" s="42"/>
      <c r="C7392" s="73"/>
      <c r="D7392" s="40"/>
    </row>
    <row r="7393" spans="1:4" ht="15" x14ac:dyDescent="0.2">
      <c r="A7393" s="132"/>
      <c r="B7393" s="42"/>
      <c r="C7393" s="73"/>
      <c r="D7393" s="40"/>
    </row>
    <row r="7394" spans="1:4" ht="15" x14ac:dyDescent="0.2">
      <c r="A7394" s="132"/>
      <c r="B7394" s="42"/>
      <c r="C7394" s="73"/>
      <c r="D7394" s="40"/>
    </row>
    <row r="7395" spans="1:4" ht="15" x14ac:dyDescent="0.2">
      <c r="A7395" s="132"/>
      <c r="B7395" s="42"/>
      <c r="C7395" s="73"/>
      <c r="D7395" s="40"/>
    </row>
    <row r="7396" spans="1:4" ht="15" x14ac:dyDescent="0.2">
      <c r="A7396" s="132"/>
      <c r="B7396" s="42"/>
      <c r="C7396" s="73"/>
      <c r="D7396" s="40"/>
    </row>
    <row r="7397" spans="1:4" ht="15" x14ac:dyDescent="0.2">
      <c r="A7397" s="132"/>
      <c r="B7397" s="42"/>
      <c r="C7397" s="73"/>
      <c r="D7397" s="40"/>
    </row>
    <row r="7398" spans="1:4" ht="15" x14ac:dyDescent="0.2">
      <c r="A7398" s="132"/>
      <c r="B7398" s="42"/>
      <c r="C7398" s="73"/>
      <c r="D7398" s="40"/>
    </row>
    <row r="7399" spans="1:4" ht="15" x14ac:dyDescent="0.2">
      <c r="A7399" s="132"/>
      <c r="B7399" s="42"/>
      <c r="C7399" s="73"/>
      <c r="D7399" s="40"/>
    </row>
    <row r="7400" spans="1:4" ht="15" x14ac:dyDescent="0.2">
      <c r="A7400" s="132"/>
      <c r="B7400" s="42"/>
      <c r="C7400" s="73"/>
      <c r="D7400" s="40"/>
    </row>
    <row r="7401" spans="1:4" ht="15" x14ac:dyDescent="0.2">
      <c r="A7401" s="132"/>
      <c r="B7401" s="42"/>
      <c r="C7401" s="73"/>
      <c r="D7401" s="40"/>
    </row>
    <row r="7402" spans="1:4" ht="15" x14ac:dyDescent="0.2">
      <c r="A7402" s="132"/>
      <c r="B7402" s="42"/>
      <c r="C7402" s="73"/>
      <c r="D7402" s="40"/>
    </row>
    <row r="7403" spans="1:4" ht="15" x14ac:dyDescent="0.2">
      <c r="A7403" s="132"/>
      <c r="B7403" s="42"/>
      <c r="C7403" s="73"/>
      <c r="D7403" s="40"/>
    </row>
    <row r="7404" spans="1:4" ht="15" x14ac:dyDescent="0.2">
      <c r="A7404" s="132"/>
      <c r="B7404" s="42"/>
      <c r="C7404" s="73"/>
      <c r="D7404" s="40"/>
    </row>
    <row r="7405" spans="1:4" ht="15" x14ac:dyDescent="0.2">
      <c r="A7405" s="132"/>
      <c r="B7405" s="42"/>
      <c r="C7405" s="73"/>
      <c r="D7405" s="40"/>
    </row>
    <row r="7406" spans="1:4" ht="15" x14ac:dyDescent="0.2">
      <c r="A7406" s="132"/>
      <c r="B7406" s="42"/>
      <c r="C7406" s="73"/>
      <c r="D7406" s="40"/>
    </row>
    <row r="7407" spans="1:4" ht="15" x14ac:dyDescent="0.2">
      <c r="A7407" s="132"/>
      <c r="B7407" s="42"/>
      <c r="C7407" s="73"/>
      <c r="D7407" s="40"/>
    </row>
    <row r="7408" spans="1:4" ht="15" x14ac:dyDescent="0.2">
      <c r="A7408" s="132"/>
      <c r="B7408" s="42"/>
      <c r="C7408" s="73"/>
      <c r="D7408" s="40"/>
    </row>
    <row r="7409" spans="1:4" ht="15" x14ac:dyDescent="0.2">
      <c r="A7409" s="132"/>
      <c r="B7409" s="42"/>
      <c r="C7409" s="73"/>
      <c r="D7409" s="40"/>
    </row>
    <row r="7410" spans="1:4" ht="15" x14ac:dyDescent="0.2">
      <c r="A7410" s="132"/>
      <c r="B7410" s="42"/>
      <c r="C7410" s="73"/>
      <c r="D7410" s="40"/>
    </row>
    <row r="7411" spans="1:4" ht="15" x14ac:dyDescent="0.2">
      <c r="A7411" s="132"/>
      <c r="B7411" s="42"/>
      <c r="C7411" s="73"/>
      <c r="D7411" s="40"/>
    </row>
    <row r="7412" spans="1:4" ht="15" x14ac:dyDescent="0.2">
      <c r="A7412" s="132"/>
      <c r="B7412" s="42"/>
      <c r="C7412" s="73"/>
      <c r="D7412" s="40"/>
    </row>
    <row r="7413" spans="1:4" ht="15" x14ac:dyDescent="0.2">
      <c r="A7413" s="132"/>
      <c r="B7413" s="42"/>
      <c r="C7413" s="73"/>
      <c r="D7413" s="40"/>
    </row>
    <row r="7414" spans="1:4" ht="15" x14ac:dyDescent="0.2">
      <c r="A7414" s="132"/>
      <c r="B7414" s="42"/>
      <c r="C7414" s="73"/>
      <c r="D7414" s="40"/>
    </row>
    <row r="7415" spans="1:4" ht="15" x14ac:dyDescent="0.2">
      <c r="A7415" s="132"/>
      <c r="B7415" s="42"/>
      <c r="C7415" s="73"/>
      <c r="D7415" s="40"/>
    </row>
    <row r="7416" spans="1:4" ht="15" x14ac:dyDescent="0.2">
      <c r="A7416" s="132"/>
      <c r="B7416" s="42"/>
      <c r="C7416" s="73"/>
      <c r="D7416" s="40"/>
    </row>
    <row r="7417" spans="1:4" ht="15" x14ac:dyDescent="0.2">
      <c r="A7417" s="132"/>
      <c r="B7417" s="42"/>
      <c r="C7417" s="73"/>
      <c r="D7417" s="40"/>
    </row>
    <row r="7418" spans="1:4" ht="15" x14ac:dyDescent="0.2">
      <c r="A7418" s="132"/>
      <c r="B7418" s="42"/>
      <c r="C7418" s="73"/>
      <c r="D7418" s="40"/>
    </row>
    <row r="7419" spans="1:4" ht="15" x14ac:dyDescent="0.2">
      <c r="A7419" s="132"/>
      <c r="B7419" s="42"/>
      <c r="C7419" s="73"/>
      <c r="D7419" s="40"/>
    </row>
    <row r="7420" spans="1:4" ht="15" x14ac:dyDescent="0.2">
      <c r="A7420" s="132"/>
      <c r="B7420" s="42"/>
      <c r="C7420" s="73"/>
      <c r="D7420" s="40"/>
    </row>
    <row r="7421" spans="1:4" ht="15" x14ac:dyDescent="0.2">
      <c r="A7421" s="132"/>
      <c r="B7421" s="42"/>
      <c r="C7421" s="73"/>
      <c r="D7421" s="40"/>
    </row>
    <row r="7422" spans="1:4" ht="15" x14ac:dyDescent="0.2">
      <c r="A7422" s="132"/>
      <c r="B7422" s="42"/>
      <c r="C7422" s="73"/>
      <c r="D7422" s="40"/>
    </row>
    <row r="7423" spans="1:4" ht="15" x14ac:dyDescent="0.2">
      <c r="A7423" s="132"/>
      <c r="B7423" s="42"/>
      <c r="C7423" s="73"/>
      <c r="D7423" s="40"/>
    </row>
    <row r="7424" spans="1:4" ht="15" x14ac:dyDescent="0.2">
      <c r="A7424" s="132"/>
      <c r="B7424" s="42"/>
      <c r="C7424" s="73"/>
      <c r="D7424" s="40"/>
    </row>
    <row r="7425" spans="1:4" ht="15" x14ac:dyDescent="0.2">
      <c r="A7425" s="132"/>
      <c r="B7425" s="42"/>
      <c r="C7425" s="73"/>
      <c r="D7425" s="40"/>
    </row>
    <row r="7426" spans="1:4" ht="15" x14ac:dyDescent="0.2">
      <c r="A7426" s="132"/>
      <c r="B7426" s="42"/>
      <c r="C7426" s="73"/>
      <c r="D7426" s="40"/>
    </row>
    <row r="7427" spans="1:4" ht="15" x14ac:dyDescent="0.2">
      <c r="A7427" s="132"/>
      <c r="B7427" s="42"/>
      <c r="C7427" s="73"/>
      <c r="D7427" s="40"/>
    </row>
    <row r="7428" spans="1:4" ht="15" x14ac:dyDescent="0.2">
      <c r="A7428" s="132"/>
      <c r="B7428" s="42"/>
      <c r="C7428" s="73"/>
      <c r="D7428" s="40"/>
    </row>
    <row r="7429" spans="1:4" ht="15" x14ac:dyDescent="0.2">
      <c r="A7429" s="132"/>
      <c r="B7429" s="42"/>
      <c r="C7429" s="73"/>
      <c r="D7429" s="40"/>
    </row>
    <row r="7430" spans="1:4" ht="15" x14ac:dyDescent="0.2">
      <c r="A7430" s="132"/>
      <c r="B7430" s="42"/>
      <c r="C7430" s="73"/>
      <c r="D7430" s="40"/>
    </row>
    <row r="7431" spans="1:4" ht="15" x14ac:dyDescent="0.2">
      <c r="A7431" s="132"/>
      <c r="B7431" s="42"/>
      <c r="C7431" s="73"/>
      <c r="D7431" s="40"/>
    </row>
    <row r="7432" spans="1:4" ht="15" x14ac:dyDescent="0.2">
      <c r="A7432" s="132"/>
      <c r="B7432" s="42"/>
      <c r="C7432" s="73"/>
      <c r="D7432" s="40"/>
    </row>
    <row r="7433" spans="1:4" ht="15" x14ac:dyDescent="0.2">
      <c r="A7433" s="132"/>
      <c r="B7433" s="42"/>
      <c r="C7433" s="73"/>
      <c r="D7433" s="40"/>
    </row>
    <row r="7434" spans="1:4" ht="15" x14ac:dyDescent="0.2">
      <c r="A7434" s="132"/>
      <c r="B7434" s="42"/>
      <c r="C7434" s="73"/>
      <c r="D7434" s="40"/>
    </row>
    <row r="7435" spans="1:4" ht="15" x14ac:dyDescent="0.2">
      <c r="A7435" s="132"/>
      <c r="B7435" s="42"/>
      <c r="C7435" s="73"/>
      <c r="D7435" s="40"/>
    </row>
    <row r="7436" spans="1:4" ht="15" x14ac:dyDescent="0.2">
      <c r="A7436" s="132"/>
      <c r="B7436" s="42"/>
      <c r="C7436" s="73"/>
      <c r="D7436" s="40"/>
    </row>
    <row r="7437" spans="1:4" ht="15" x14ac:dyDescent="0.2">
      <c r="A7437" s="132"/>
      <c r="B7437" s="42"/>
      <c r="C7437" s="73"/>
      <c r="D7437" s="40"/>
    </row>
    <row r="7438" spans="1:4" ht="15" x14ac:dyDescent="0.2">
      <c r="A7438" s="132"/>
      <c r="B7438" s="42"/>
      <c r="C7438" s="73"/>
      <c r="D7438" s="40"/>
    </row>
    <row r="7439" spans="1:4" ht="15" x14ac:dyDescent="0.2">
      <c r="A7439" s="132"/>
      <c r="B7439" s="42"/>
      <c r="C7439" s="73"/>
      <c r="D7439" s="40"/>
    </row>
    <row r="7440" spans="1:4" ht="15" x14ac:dyDescent="0.2">
      <c r="A7440" s="132"/>
      <c r="B7440" s="42"/>
      <c r="C7440" s="73"/>
      <c r="D7440" s="40"/>
    </row>
    <row r="7441" spans="1:4" ht="15" x14ac:dyDescent="0.2">
      <c r="A7441" s="132"/>
      <c r="B7441" s="42"/>
      <c r="C7441" s="73"/>
      <c r="D7441" s="40"/>
    </row>
    <row r="7442" spans="1:4" ht="15" x14ac:dyDescent="0.2">
      <c r="A7442" s="132"/>
      <c r="B7442" s="42"/>
      <c r="C7442" s="73"/>
      <c r="D7442" s="40"/>
    </row>
    <row r="7443" spans="1:4" ht="15" x14ac:dyDescent="0.2">
      <c r="A7443" s="132"/>
      <c r="B7443" s="42"/>
      <c r="C7443" s="73"/>
      <c r="D7443" s="40"/>
    </row>
    <row r="7444" spans="1:4" ht="15" x14ac:dyDescent="0.2">
      <c r="A7444" s="132"/>
      <c r="B7444" s="42"/>
      <c r="C7444" s="73"/>
      <c r="D7444" s="40"/>
    </row>
    <row r="7445" spans="1:4" ht="15" x14ac:dyDescent="0.2">
      <c r="A7445" s="132"/>
      <c r="B7445" s="42"/>
      <c r="C7445" s="73"/>
      <c r="D7445" s="40"/>
    </row>
    <row r="7446" spans="1:4" ht="15" x14ac:dyDescent="0.2">
      <c r="A7446" s="132"/>
      <c r="B7446" s="42"/>
      <c r="C7446" s="73"/>
      <c r="D7446" s="40"/>
    </row>
    <row r="7447" spans="1:4" ht="15" x14ac:dyDescent="0.2">
      <c r="A7447" s="132"/>
      <c r="B7447" s="42"/>
      <c r="C7447" s="73"/>
      <c r="D7447" s="40"/>
    </row>
    <row r="7448" spans="1:4" ht="15" x14ac:dyDescent="0.2">
      <c r="A7448" s="132"/>
      <c r="B7448" s="42"/>
      <c r="C7448" s="73"/>
      <c r="D7448" s="40"/>
    </row>
    <row r="7449" spans="1:4" ht="15" x14ac:dyDescent="0.2">
      <c r="A7449" s="132"/>
      <c r="B7449" s="42"/>
      <c r="C7449" s="73"/>
      <c r="D7449" s="40"/>
    </row>
    <row r="7450" spans="1:4" ht="15" x14ac:dyDescent="0.2">
      <c r="A7450" s="132"/>
      <c r="B7450" s="42"/>
      <c r="C7450" s="73"/>
      <c r="D7450" s="40"/>
    </row>
    <row r="7451" spans="1:4" ht="15" x14ac:dyDescent="0.2">
      <c r="A7451" s="132"/>
      <c r="B7451" s="42"/>
      <c r="C7451" s="73"/>
      <c r="D7451" s="40"/>
    </row>
    <row r="7452" spans="1:4" ht="15" x14ac:dyDescent="0.2">
      <c r="A7452" s="132"/>
      <c r="B7452" s="42"/>
      <c r="C7452" s="73"/>
      <c r="D7452" s="40"/>
    </row>
    <row r="7453" spans="1:4" ht="15" x14ac:dyDescent="0.2">
      <c r="A7453" s="132"/>
      <c r="B7453" s="42"/>
      <c r="C7453" s="73"/>
      <c r="D7453" s="40"/>
    </row>
    <row r="7454" spans="1:4" ht="15" x14ac:dyDescent="0.2">
      <c r="A7454" s="132"/>
      <c r="B7454" s="42"/>
      <c r="C7454" s="73"/>
      <c r="D7454" s="40"/>
    </row>
    <row r="7455" spans="1:4" ht="15" x14ac:dyDescent="0.2">
      <c r="A7455" s="132"/>
      <c r="B7455" s="42"/>
      <c r="C7455" s="73"/>
      <c r="D7455" s="40"/>
    </row>
    <row r="7456" spans="1:4" ht="15" x14ac:dyDescent="0.2">
      <c r="A7456" s="132"/>
      <c r="B7456" s="42"/>
      <c r="C7456" s="73"/>
      <c r="D7456" s="40"/>
    </row>
    <row r="7457" spans="1:4" ht="15" x14ac:dyDescent="0.2">
      <c r="A7457" s="132"/>
      <c r="B7457" s="42"/>
      <c r="C7457" s="73"/>
      <c r="D7457" s="40"/>
    </row>
    <row r="7458" spans="1:4" ht="15" x14ac:dyDescent="0.2">
      <c r="A7458" s="132"/>
      <c r="B7458" s="42"/>
      <c r="C7458" s="73"/>
      <c r="D7458" s="40"/>
    </row>
    <row r="7459" spans="1:4" ht="15" x14ac:dyDescent="0.2">
      <c r="A7459" s="132"/>
      <c r="B7459" s="42"/>
      <c r="C7459" s="73"/>
      <c r="D7459" s="40"/>
    </row>
    <row r="7460" spans="1:4" ht="15" x14ac:dyDescent="0.2">
      <c r="A7460" s="132"/>
      <c r="B7460" s="42"/>
      <c r="C7460" s="73"/>
      <c r="D7460" s="40"/>
    </row>
    <row r="7461" spans="1:4" ht="15" x14ac:dyDescent="0.2">
      <c r="A7461" s="132"/>
      <c r="B7461" s="42"/>
      <c r="C7461" s="73"/>
      <c r="D7461" s="40"/>
    </row>
    <row r="7462" spans="1:4" ht="15" x14ac:dyDescent="0.2">
      <c r="A7462" s="132"/>
      <c r="B7462" s="42"/>
      <c r="C7462" s="73"/>
      <c r="D7462" s="40"/>
    </row>
    <row r="7463" spans="1:4" ht="15" x14ac:dyDescent="0.2">
      <c r="A7463" s="132"/>
      <c r="B7463" s="42"/>
      <c r="C7463" s="73"/>
      <c r="D7463" s="40"/>
    </row>
    <row r="7464" spans="1:4" ht="15" x14ac:dyDescent="0.2">
      <c r="A7464" s="132"/>
      <c r="B7464" s="42"/>
      <c r="C7464" s="73"/>
      <c r="D7464" s="40"/>
    </row>
    <row r="7465" spans="1:4" ht="15" x14ac:dyDescent="0.2">
      <c r="A7465" s="132"/>
      <c r="B7465" s="42"/>
      <c r="C7465" s="73"/>
      <c r="D7465" s="40"/>
    </row>
    <row r="7466" spans="1:4" ht="15" x14ac:dyDescent="0.2">
      <c r="A7466" s="132"/>
      <c r="B7466" s="42"/>
      <c r="C7466" s="73"/>
      <c r="D7466" s="40"/>
    </row>
    <row r="7467" spans="1:4" ht="15" x14ac:dyDescent="0.2">
      <c r="A7467" s="132"/>
      <c r="B7467" s="42"/>
      <c r="C7467" s="73"/>
      <c r="D7467" s="40"/>
    </row>
    <row r="7468" spans="1:4" ht="15" x14ac:dyDescent="0.2">
      <c r="A7468" s="132"/>
      <c r="B7468" s="42"/>
      <c r="C7468" s="73"/>
      <c r="D7468" s="40"/>
    </row>
    <row r="7469" spans="1:4" ht="15" x14ac:dyDescent="0.2">
      <c r="A7469" s="132"/>
      <c r="B7469" s="42"/>
      <c r="C7469" s="73"/>
      <c r="D7469" s="40"/>
    </row>
    <row r="7470" spans="1:4" ht="15" x14ac:dyDescent="0.2">
      <c r="A7470" s="132"/>
      <c r="B7470" s="42"/>
      <c r="C7470" s="73"/>
      <c r="D7470" s="40"/>
    </row>
    <row r="7471" spans="1:4" ht="15" x14ac:dyDescent="0.2">
      <c r="A7471" s="132"/>
      <c r="B7471" s="42"/>
      <c r="C7471" s="73"/>
      <c r="D7471" s="40"/>
    </row>
    <row r="7472" spans="1:4" ht="15" x14ac:dyDescent="0.2">
      <c r="A7472" s="132"/>
      <c r="B7472" s="42"/>
      <c r="C7472" s="73"/>
      <c r="D7472" s="40"/>
    </row>
    <row r="7473" spans="1:4" ht="15" x14ac:dyDescent="0.2">
      <c r="A7473" s="132"/>
      <c r="B7473" s="42"/>
      <c r="C7473" s="73"/>
      <c r="D7473" s="40"/>
    </row>
    <row r="7474" spans="1:4" ht="15" x14ac:dyDescent="0.2">
      <c r="A7474" s="132"/>
      <c r="B7474" s="42"/>
      <c r="C7474" s="73"/>
      <c r="D7474" s="40"/>
    </row>
    <row r="7475" spans="1:4" ht="15" x14ac:dyDescent="0.2">
      <c r="A7475" s="132"/>
      <c r="B7475" s="42"/>
      <c r="C7475" s="73"/>
      <c r="D7475" s="40"/>
    </row>
    <row r="7476" spans="1:4" ht="15" x14ac:dyDescent="0.2">
      <c r="A7476" s="132"/>
      <c r="B7476" s="42"/>
      <c r="C7476" s="73"/>
      <c r="D7476" s="40"/>
    </row>
    <row r="7477" spans="1:4" ht="15" x14ac:dyDescent="0.2">
      <c r="A7477" s="132"/>
      <c r="B7477" s="42"/>
      <c r="C7477" s="73"/>
      <c r="D7477" s="40"/>
    </row>
    <row r="7478" spans="1:4" ht="15" x14ac:dyDescent="0.2">
      <c r="A7478" s="132"/>
      <c r="B7478" s="42"/>
      <c r="C7478" s="73"/>
      <c r="D7478" s="40"/>
    </row>
    <row r="7479" spans="1:4" ht="15" x14ac:dyDescent="0.2">
      <c r="A7479" s="132"/>
      <c r="B7479" s="42"/>
      <c r="C7479" s="73"/>
      <c r="D7479" s="40"/>
    </row>
    <row r="7480" spans="1:4" ht="15" x14ac:dyDescent="0.2">
      <c r="A7480" s="132"/>
      <c r="B7480" s="42"/>
      <c r="C7480" s="73"/>
      <c r="D7480" s="40"/>
    </row>
    <row r="7481" spans="1:4" ht="15" x14ac:dyDescent="0.2">
      <c r="A7481" s="132"/>
      <c r="B7481" s="42"/>
      <c r="C7481" s="73"/>
      <c r="D7481" s="40"/>
    </row>
    <row r="7482" spans="1:4" ht="15" x14ac:dyDescent="0.2">
      <c r="A7482" s="132"/>
      <c r="B7482" s="42"/>
      <c r="C7482" s="73"/>
      <c r="D7482" s="40"/>
    </row>
    <row r="7483" spans="1:4" ht="15" x14ac:dyDescent="0.2">
      <c r="A7483" s="132"/>
      <c r="B7483" s="42"/>
      <c r="C7483" s="73"/>
      <c r="D7483" s="40"/>
    </row>
    <row r="7484" spans="1:4" ht="15" x14ac:dyDescent="0.2">
      <c r="A7484" s="132"/>
      <c r="B7484" s="42"/>
      <c r="C7484" s="73"/>
      <c r="D7484" s="40"/>
    </row>
    <row r="7485" spans="1:4" ht="15" x14ac:dyDescent="0.2">
      <c r="A7485" s="132"/>
      <c r="B7485" s="42"/>
      <c r="C7485" s="73"/>
      <c r="D7485" s="40"/>
    </row>
    <row r="7486" spans="1:4" ht="15" x14ac:dyDescent="0.2">
      <c r="A7486" s="132"/>
      <c r="B7486" s="42"/>
      <c r="C7486" s="73"/>
      <c r="D7486" s="40"/>
    </row>
    <row r="7487" spans="1:4" ht="15" x14ac:dyDescent="0.2">
      <c r="A7487" s="132"/>
      <c r="B7487" s="42"/>
      <c r="C7487" s="73"/>
      <c r="D7487" s="40"/>
    </row>
    <row r="7488" spans="1:4" ht="15" x14ac:dyDescent="0.2">
      <c r="A7488" s="132"/>
      <c r="B7488" s="42"/>
      <c r="C7488" s="73"/>
      <c r="D7488" s="40"/>
    </row>
    <row r="7489" spans="1:4" ht="15" x14ac:dyDescent="0.2">
      <c r="A7489" s="132"/>
      <c r="B7489" s="42"/>
      <c r="C7489" s="73"/>
      <c r="D7489" s="40"/>
    </row>
    <row r="7490" spans="1:4" ht="15" x14ac:dyDescent="0.2">
      <c r="A7490" s="132"/>
      <c r="B7490" s="42"/>
      <c r="C7490" s="73"/>
      <c r="D7490" s="40"/>
    </row>
    <row r="7491" spans="1:4" ht="15" x14ac:dyDescent="0.2">
      <c r="A7491" s="132"/>
      <c r="B7491" s="42"/>
      <c r="C7491" s="73"/>
      <c r="D7491" s="40"/>
    </row>
    <row r="7492" spans="1:4" ht="15" x14ac:dyDescent="0.2">
      <c r="A7492" s="132"/>
      <c r="B7492" s="42"/>
      <c r="C7492" s="73"/>
      <c r="D7492" s="40"/>
    </row>
    <row r="7493" spans="1:4" ht="15" x14ac:dyDescent="0.2">
      <c r="A7493" s="132"/>
      <c r="B7493" s="42"/>
      <c r="C7493" s="73"/>
      <c r="D7493" s="40"/>
    </row>
    <row r="7494" spans="1:4" ht="15" x14ac:dyDescent="0.2">
      <c r="A7494" s="132"/>
      <c r="B7494" s="42"/>
      <c r="C7494" s="73"/>
      <c r="D7494" s="40"/>
    </row>
    <row r="7495" spans="1:4" ht="15" x14ac:dyDescent="0.2">
      <c r="A7495" s="132"/>
      <c r="B7495" s="42"/>
      <c r="C7495" s="73"/>
      <c r="D7495" s="40"/>
    </row>
    <row r="7496" spans="1:4" ht="15" x14ac:dyDescent="0.2">
      <c r="A7496" s="132"/>
      <c r="B7496" s="42"/>
      <c r="C7496" s="73"/>
      <c r="D7496" s="40"/>
    </row>
    <row r="7497" spans="1:4" ht="15" x14ac:dyDescent="0.2">
      <c r="A7497" s="132"/>
      <c r="B7497" s="42"/>
      <c r="C7497" s="73"/>
      <c r="D7497" s="40"/>
    </row>
    <row r="7498" spans="1:4" ht="15" x14ac:dyDescent="0.2">
      <c r="A7498" s="132"/>
      <c r="B7498" s="42"/>
      <c r="C7498" s="73"/>
      <c r="D7498" s="40"/>
    </row>
    <row r="7499" spans="1:4" ht="15" x14ac:dyDescent="0.2">
      <c r="A7499" s="132"/>
      <c r="B7499" s="42"/>
      <c r="C7499" s="73"/>
      <c r="D7499" s="40"/>
    </row>
    <row r="7500" spans="1:4" ht="15" x14ac:dyDescent="0.2">
      <c r="A7500" s="132"/>
      <c r="B7500" s="42"/>
      <c r="C7500" s="73"/>
      <c r="D7500" s="40"/>
    </row>
    <row r="7501" spans="1:4" ht="15" x14ac:dyDescent="0.2">
      <c r="A7501" s="132"/>
      <c r="B7501" s="42"/>
      <c r="C7501" s="73"/>
      <c r="D7501" s="40"/>
    </row>
    <row r="7502" spans="1:4" ht="15" x14ac:dyDescent="0.2">
      <c r="A7502" s="132"/>
      <c r="B7502" s="42"/>
      <c r="C7502" s="73"/>
      <c r="D7502" s="40"/>
    </row>
    <row r="7503" spans="1:4" ht="15" x14ac:dyDescent="0.2">
      <c r="A7503" s="132"/>
      <c r="B7503" s="42"/>
      <c r="C7503" s="73"/>
      <c r="D7503" s="40"/>
    </row>
    <row r="7504" spans="1:4" ht="15" x14ac:dyDescent="0.2">
      <c r="A7504" s="132"/>
      <c r="B7504" s="42"/>
      <c r="C7504" s="73"/>
      <c r="D7504" s="40"/>
    </row>
    <row r="7505" spans="1:4" ht="15" x14ac:dyDescent="0.2">
      <c r="A7505" s="132"/>
      <c r="B7505" s="42"/>
      <c r="C7505" s="73"/>
      <c r="D7505" s="40"/>
    </row>
    <row r="7506" spans="1:4" ht="15" x14ac:dyDescent="0.2">
      <c r="A7506" s="132"/>
      <c r="B7506" s="42"/>
      <c r="C7506" s="73"/>
      <c r="D7506" s="40"/>
    </row>
    <row r="7507" spans="1:4" ht="15" x14ac:dyDescent="0.2">
      <c r="A7507" s="132"/>
      <c r="B7507" s="42"/>
      <c r="C7507" s="73"/>
      <c r="D7507" s="40"/>
    </row>
    <row r="7508" spans="1:4" ht="15" x14ac:dyDescent="0.2">
      <c r="A7508" s="132"/>
      <c r="B7508" s="42"/>
      <c r="C7508" s="73"/>
      <c r="D7508" s="40"/>
    </row>
    <row r="7509" spans="1:4" ht="15" x14ac:dyDescent="0.2">
      <c r="A7509" s="132"/>
      <c r="B7509" s="42"/>
      <c r="C7509" s="73"/>
      <c r="D7509" s="40"/>
    </row>
    <row r="7510" spans="1:4" ht="15" x14ac:dyDescent="0.2">
      <c r="A7510" s="132"/>
      <c r="B7510" s="42"/>
      <c r="C7510" s="73"/>
      <c r="D7510" s="40"/>
    </row>
    <row r="7511" spans="1:4" ht="15" x14ac:dyDescent="0.2">
      <c r="A7511" s="132"/>
      <c r="B7511" s="42"/>
      <c r="C7511" s="73"/>
      <c r="D7511" s="40"/>
    </row>
    <row r="7512" spans="1:4" ht="15" x14ac:dyDescent="0.2">
      <c r="A7512" s="132"/>
      <c r="B7512" s="42"/>
      <c r="C7512" s="73"/>
      <c r="D7512" s="40"/>
    </row>
    <row r="7513" spans="1:4" ht="15" x14ac:dyDescent="0.2">
      <c r="A7513" s="132"/>
      <c r="B7513" s="42"/>
      <c r="C7513" s="73"/>
      <c r="D7513" s="40"/>
    </row>
    <row r="7514" spans="1:4" ht="15" x14ac:dyDescent="0.2">
      <c r="A7514" s="132"/>
      <c r="B7514" s="42"/>
      <c r="C7514" s="73"/>
      <c r="D7514" s="40"/>
    </row>
    <row r="7515" spans="1:4" ht="15" x14ac:dyDescent="0.2">
      <c r="A7515" s="132"/>
      <c r="B7515" s="42"/>
      <c r="C7515" s="73"/>
      <c r="D7515" s="40"/>
    </row>
    <row r="7516" spans="1:4" ht="15" x14ac:dyDescent="0.2">
      <c r="A7516" s="132"/>
      <c r="B7516" s="42"/>
      <c r="C7516" s="73"/>
      <c r="D7516" s="40"/>
    </row>
    <row r="7517" spans="1:4" ht="15" x14ac:dyDescent="0.2">
      <c r="A7517" s="132"/>
      <c r="B7517" s="42"/>
      <c r="C7517" s="73"/>
      <c r="D7517" s="40"/>
    </row>
    <row r="7518" spans="1:4" ht="15" x14ac:dyDescent="0.2">
      <c r="A7518" s="132"/>
      <c r="B7518" s="42"/>
      <c r="C7518" s="73"/>
      <c r="D7518" s="40"/>
    </row>
    <row r="7519" spans="1:4" ht="15" x14ac:dyDescent="0.2">
      <c r="A7519" s="132"/>
      <c r="B7519" s="42"/>
      <c r="C7519" s="73"/>
      <c r="D7519" s="40"/>
    </row>
    <row r="7520" spans="1:4" ht="15" x14ac:dyDescent="0.2">
      <c r="A7520" s="132"/>
      <c r="B7520" s="42"/>
      <c r="C7520" s="73"/>
      <c r="D7520" s="40"/>
    </row>
    <row r="7521" spans="1:4" ht="15" x14ac:dyDescent="0.2">
      <c r="A7521" s="132"/>
      <c r="B7521" s="42"/>
      <c r="C7521" s="73"/>
      <c r="D7521" s="40"/>
    </row>
    <row r="7522" spans="1:4" ht="15" x14ac:dyDescent="0.2">
      <c r="A7522" s="132"/>
      <c r="B7522" s="42"/>
      <c r="C7522" s="73"/>
      <c r="D7522" s="40"/>
    </row>
    <row r="7523" spans="1:4" ht="15" x14ac:dyDescent="0.2">
      <c r="A7523" s="132"/>
      <c r="B7523" s="42"/>
      <c r="C7523" s="73"/>
      <c r="D7523" s="40"/>
    </row>
    <row r="7524" spans="1:4" ht="15" x14ac:dyDescent="0.2">
      <c r="A7524" s="132"/>
      <c r="B7524" s="42"/>
      <c r="C7524" s="73"/>
      <c r="D7524" s="40"/>
    </row>
    <row r="7525" spans="1:4" ht="15" x14ac:dyDescent="0.2">
      <c r="A7525" s="132"/>
      <c r="B7525" s="42"/>
      <c r="C7525" s="73"/>
      <c r="D7525" s="40"/>
    </row>
    <row r="7526" spans="1:4" ht="15" x14ac:dyDescent="0.2">
      <c r="A7526" s="132"/>
      <c r="B7526" s="42"/>
      <c r="C7526" s="73"/>
      <c r="D7526" s="40"/>
    </row>
    <row r="7527" spans="1:4" ht="15" x14ac:dyDescent="0.2">
      <c r="A7527" s="132"/>
      <c r="B7527" s="42"/>
      <c r="C7527" s="73"/>
      <c r="D7527" s="40"/>
    </row>
    <row r="7528" spans="1:4" ht="15" x14ac:dyDescent="0.2">
      <c r="A7528" s="132"/>
      <c r="B7528" s="42"/>
      <c r="C7528" s="73"/>
      <c r="D7528" s="40"/>
    </row>
    <row r="7529" spans="1:4" ht="15" x14ac:dyDescent="0.2">
      <c r="A7529" s="132"/>
      <c r="B7529" s="42"/>
      <c r="C7529" s="73"/>
      <c r="D7529" s="40"/>
    </row>
    <row r="7530" spans="1:4" ht="15" x14ac:dyDescent="0.2">
      <c r="A7530" s="132"/>
      <c r="B7530" s="42"/>
      <c r="C7530" s="73"/>
      <c r="D7530" s="40"/>
    </row>
    <row r="7531" spans="1:4" ht="15" x14ac:dyDescent="0.2">
      <c r="A7531" s="132"/>
      <c r="B7531" s="42"/>
      <c r="C7531" s="73"/>
      <c r="D7531" s="40"/>
    </row>
    <row r="7532" spans="1:4" ht="15" x14ac:dyDescent="0.2">
      <c r="A7532" s="132"/>
      <c r="B7532" s="42"/>
      <c r="C7532" s="73"/>
      <c r="D7532" s="40"/>
    </row>
    <row r="7533" spans="1:4" ht="15" x14ac:dyDescent="0.2">
      <c r="A7533" s="132"/>
      <c r="B7533" s="42"/>
      <c r="C7533" s="73"/>
      <c r="D7533" s="40"/>
    </row>
    <row r="7534" spans="1:4" ht="15" x14ac:dyDescent="0.2">
      <c r="A7534" s="132"/>
      <c r="B7534" s="42"/>
      <c r="C7534" s="73"/>
      <c r="D7534" s="40"/>
    </row>
    <row r="7535" spans="1:4" ht="15" x14ac:dyDescent="0.2">
      <c r="A7535" s="132"/>
      <c r="B7535" s="42"/>
      <c r="C7535" s="73"/>
      <c r="D7535" s="40"/>
    </row>
    <row r="7536" spans="1:4" ht="15" x14ac:dyDescent="0.2">
      <c r="A7536" s="132"/>
      <c r="B7536" s="42"/>
      <c r="C7536" s="73"/>
      <c r="D7536" s="40"/>
    </row>
    <row r="7537" spans="1:4" ht="15" x14ac:dyDescent="0.2">
      <c r="A7537" s="132"/>
      <c r="B7537" s="42"/>
      <c r="C7537" s="73"/>
      <c r="D7537" s="40"/>
    </row>
    <row r="7538" spans="1:4" ht="15" x14ac:dyDescent="0.2">
      <c r="A7538" s="132"/>
      <c r="B7538" s="42"/>
      <c r="C7538" s="73"/>
      <c r="D7538" s="40"/>
    </row>
    <row r="7539" spans="1:4" ht="15" x14ac:dyDescent="0.2">
      <c r="A7539" s="132"/>
      <c r="B7539" s="42"/>
      <c r="C7539" s="73"/>
      <c r="D7539" s="40"/>
    </row>
    <row r="7540" spans="1:4" ht="15" x14ac:dyDescent="0.2">
      <c r="A7540" s="132"/>
      <c r="B7540" s="42"/>
      <c r="C7540" s="73"/>
      <c r="D7540" s="40"/>
    </row>
    <row r="7541" spans="1:4" ht="15" x14ac:dyDescent="0.2">
      <c r="A7541" s="132"/>
      <c r="B7541" s="42"/>
      <c r="C7541" s="73"/>
      <c r="D7541" s="40"/>
    </row>
    <row r="7542" spans="1:4" ht="15" x14ac:dyDescent="0.2">
      <c r="A7542" s="132"/>
      <c r="B7542" s="42"/>
      <c r="C7542" s="73"/>
      <c r="D7542" s="40"/>
    </row>
    <row r="7543" spans="1:4" ht="15" x14ac:dyDescent="0.2">
      <c r="A7543" s="132"/>
      <c r="B7543" s="42"/>
      <c r="C7543" s="73"/>
      <c r="D7543" s="40"/>
    </row>
    <row r="7544" spans="1:4" ht="15" x14ac:dyDescent="0.2">
      <c r="A7544" s="132"/>
      <c r="B7544" s="42"/>
      <c r="C7544" s="73"/>
      <c r="D7544" s="40"/>
    </row>
    <row r="7545" spans="1:4" ht="15" x14ac:dyDescent="0.2">
      <c r="A7545" s="132"/>
      <c r="B7545" s="42"/>
      <c r="C7545" s="73"/>
      <c r="D7545" s="40"/>
    </row>
    <row r="7546" spans="1:4" ht="15" x14ac:dyDescent="0.2">
      <c r="A7546" s="132"/>
      <c r="B7546" s="42"/>
      <c r="C7546" s="73"/>
      <c r="D7546" s="40"/>
    </row>
    <row r="7547" spans="1:4" ht="15" x14ac:dyDescent="0.2">
      <c r="A7547" s="132"/>
      <c r="B7547" s="42"/>
      <c r="C7547" s="73"/>
      <c r="D7547" s="40"/>
    </row>
    <row r="7548" spans="1:4" ht="15" x14ac:dyDescent="0.2">
      <c r="A7548" s="132"/>
      <c r="B7548" s="42"/>
      <c r="C7548" s="73"/>
      <c r="D7548" s="40"/>
    </row>
    <row r="7549" spans="1:4" ht="15" x14ac:dyDescent="0.2">
      <c r="A7549" s="132"/>
      <c r="B7549" s="42"/>
      <c r="C7549" s="73"/>
      <c r="D7549" s="40"/>
    </row>
    <row r="7550" spans="1:4" ht="15" x14ac:dyDescent="0.2">
      <c r="A7550" s="132"/>
      <c r="B7550" s="42"/>
      <c r="C7550" s="73"/>
      <c r="D7550" s="40"/>
    </row>
    <row r="7551" spans="1:4" ht="15" x14ac:dyDescent="0.2">
      <c r="A7551" s="132"/>
      <c r="B7551" s="42"/>
      <c r="C7551" s="73"/>
      <c r="D7551" s="40"/>
    </row>
    <row r="7552" spans="1:4" ht="15" x14ac:dyDescent="0.2">
      <c r="A7552" s="132"/>
      <c r="B7552" s="42"/>
      <c r="C7552" s="73"/>
      <c r="D7552" s="40"/>
    </row>
    <row r="7553" spans="1:4" ht="15" x14ac:dyDescent="0.2">
      <c r="A7553" s="132"/>
      <c r="B7553" s="42"/>
      <c r="C7553" s="73"/>
      <c r="D7553" s="40"/>
    </row>
    <row r="7554" spans="1:4" ht="15" x14ac:dyDescent="0.2">
      <c r="A7554" s="132"/>
      <c r="B7554" s="42"/>
      <c r="C7554" s="73"/>
      <c r="D7554" s="40"/>
    </row>
    <row r="7555" spans="1:4" ht="15" x14ac:dyDescent="0.2">
      <c r="A7555" s="132"/>
      <c r="B7555" s="42"/>
      <c r="C7555" s="73"/>
      <c r="D7555" s="40"/>
    </row>
    <row r="7556" spans="1:4" ht="15" x14ac:dyDescent="0.2">
      <c r="A7556" s="132"/>
      <c r="B7556" s="42"/>
      <c r="C7556" s="73"/>
      <c r="D7556" s="40"/>
    </row>
    <row r="7557" spans="1:4" ht="15" x14ac:dyDescent="0.2">
      <c r="A7557" s="132"/>
      <c r="B7557" s="42"/>
      <c r="C7557" s="73"/>
      <c r="D7557" s="40"/>
    </row>
    <row r="7558" spans="1:4" ht="15" x14ac:dyDescent="0.2">
      <c r="A7558" s="132"/>
      <c r="B7558" s="42"/>
      <c r="C7558" s="73"/>
      <c r="D7558" s="40"/>
    </row>
    <row r="7559" spans="1:4" ht="15" x14ac:dyDescent="0.2">
      <c r="A7559" s="132"/>
      <c r="B7559" s="42"/>
      <c r="C7559" s="73"/>
      <c r="D7559" s="40"/>
    </row>
    <row r="7560" spans="1:4" ht="15" x14ac:dyDescent="0.2">
      <c r="A7560" s="132"/>
      <c r="B7560" s="42"/>
      <c r="C7560" s="73"/>
      <c r="D7560" s="40"/>
    </row>
    <row r="7561" spans="1:4" ht="15" x14ac:dyDescent="0.2">
      <c r="A7561" s="132"/>
      <c r="B7561" s="42"/>
      <c r="C7561" s="73"/>
      <c r="D7561" s="40"/>
    </row>
    <row r="7562" spans="1:4" ht="15" x14ac:dyDescent="0.2">
      <c r="A7562" s="132"/>
      <c r="B7562" s="42"/>
      <c r="C7562" s="73"/>
      <c r="D7562" s="40"/>
    </row>
    <row r="7563" spans="1:4" ht="15" x14ac:dyDescent="0.2">
      <c r="A7563" s="132"/>
      <c r="B7563" s="42"/>
      <c r="C7563" s="73"/>
      <c r="D7563" s="40"/>
    </row>
    <row r="7564" spans="1:4" ht="15" x14ac:dyDescent="0.2">
      <c r="A7564" s="132"/>
      <c r="B7564" s="42"/>
      <c r="C7564" s="73"/>
      <c r="D7564" s="40"/>
    </row>
    <row r="7565" spans="1:4" ht="15" x14ac:dyDescent="0.2">
      <c r="A7565" s="132"/>
      <c r="B7565" s="42"/>
      <c r="C7565" s="73"/>
      <c r="D7565" s="40"/>
    </row>
    <row r="7566" spans="1:4" ht="15" x14ac:dyDescent="0.2">
      <c r="A7566" s="132"/>
      <c r="B7566" s="42"/>
      <c r="C7566" s="73"/>
      <c r="D7566" s="40"/>
    </row>
    <row r="7567" spans="1:4" ht="15" x14ac:dyDescent="0.2">
      <c r="A7567" s="132"/>
      <c r="B7567" s="42"/>
      <c r="C7567" s="73"/>
      <c r="D7567" s="40"/>
    </row>
    <row r="7568" spans="1:4" ht="15" x14ac:dyDescent="0.2">
      <c r="A7568" s="132"/>
      <c r="B7568" s="42"/>
      <c r="C7568" s="73"/>
      <c r="D7568" s="40"/>
    </row>
    <row r="7569" spans="1:4" ht="15" x14ac:dyDescent="0.2">
      <c r="A7569" s="132"/>
      <c r="B7569" s="42"/>
      <c r="C7569" s="73"/>
      <c r="D7569" s="40"/>
    </row>
    <row r="7570" spans="1:4" ht="15" x14ac:dyDescent="0.2">
      <c r="A7570" s="132"/>
      <c r="B7570" s="42"/>
      <c r="C7570" s="73"/>
      <c r="D7570" s="40"/>
    </row>
    <row r="7571" spans="1:4" ht="15" x14ac:dyDescent="0.2">
      <c r="A7571" s="132"/>
      <c r="B7571" s="42"/>
      <c r="C7571" s="73"/>
      <c r="D7571" s="40"/>
    </row>
    <row r="7572" spans="1:4" ht="15" x14ac:dyDescent="0.2">
      <c r="A7572" s="132"/>
      <c r="B7572" s="42"/>
      <c r="C7572" s="73"/>
      <c r="D7572" s="40"/>
    </row>
    <row r="7573" spans="1:4" ht="15" x14ac:dyDescent="0.2">
      <c r="A7573" s="132"/>
      <c r="B7573" s="42"/>
      <c r="C7573" s="73"/>
      <c r="D7573" s="40"/>
    </row>
    <row r="7574" spans="1:4" ht="15" x14ac:dyDescent="0.2">
      <c r="A7574" s="132"/>
      <c r="B7574" s="42"/>
      <c r="C7574" s="73"/>
      <c r="D7574" s="40"/>
    </row>
    <row r="7575" spans="1:4" ht="15" x14ac:dyDescent="0.2">
      <c r="A7575" s="132"/>
      <c r="B7575" s="42"/>
      <c r="C7575" s="73"/>
      <c r="D7575" s="40"/>
    </row>
    <row r="7576" spans="1:4" ht="15" x14ac:dyDescent="0.2">
      <c r="A7576" s="132"/>
      <c r="B7576" s="42"/>
      <c r="C7576" s="73"/>
      <c r="D7576" s="40"/>
    </row>
    <row r="7577" spans="1:4" ht="15" x14ac:dyDescent="0.2">
      <c r="A7577" s="132"/>
      <c r="B7577" s="42"/>
      <c r="C7577" s="73"/>
      <c r="D7577" s="40"/>
    </row>
    <row r="7578" spans="1:4" ht="15" x14ac:dyDescent="0.2">
      <c r="A7578" s="132"/>
      <c r="B7578" s="42"/>
      <c r="C7578" s="73"/>
      <c r="D7578" s="40"/>
    </row>
    <row r="7579" spans="1:4" ht="15" x14ac:dyDescent="0.2">
      <c r="A7579" s="132"/>
      <c r="B7579" s="42"/>
      <c r="C7579" s="73"/>
      <c r="D7579" s="40"/>
    </row>
    <row r="7580" spans="1:4" ht="15" x14ac:dyDescent="0.2">
      <c r="A7580" s="132"/>
      <c r="B7580" s="42"/>
      <c r="C7580" s="73"/>
      <c r="D7580" s="40"/>
    </row>
    <row r="7581" spans="1:4" ht="15" x14ac:dyDescent="0.2">
      <c r="A7581" s="132"/>
      <c r="B7581" s="42"/>
      <c r="C7581" s="73"/>
      <c r="D7581" s="40"/>
    </row>
    <row r="7582" spans="1:4" ht="15" x14ac:dyDescent="0.2">
      <c r="A7582" s="132"/>
      <c r="B7582" s="42"/>
      <c r="C7582" s="73"/>
      <c r="D7582" s="40"/>
    </row>
    <row r="7583" spans="1:4" ht="15" x14ac:dyDescent="0.2">
      <c r="A7583" s="132"/>
      <c r="B7583" s="42"/>
      <c r="C7583" s="73"/>
      <c r="D7583" s="40"/>
    </row>
    <row r="7584" spans="1:4" ht="15" x14ac:dyDescent="0.2">
      <c r="A7584" s="132"/>
      <c r="B7584" s="42"/>
      <c r="C7584" s="73"/>
      <c r="D7584" s="40"/>
    </row>
    <row r="7585" spans="1:4" ht="15" x14ac:dyDescent="0.2">
      <c r="A7585" s="132"/>
      <c r="B7585" s="42"/>
      <c r="C7585" s="73"/>
      <c r="D7585" s="40"/>
    </row>
    <row r="7586" spans="1:4" ht="15" x14ac:dyDescent="0.2">
      <c r="A7586" s="132"/>
      <c r="B7586" s="42"/>
      <c r="C7586" s="73"/>
      <c r="D7586" s="40"/>
    </row>
    <row r="7587" spans="1:4" ht="15" x14ac:dyDescent="0.2">
      <c r="A7587" s="132"/>
      <c r="B7587" s="42"/>
      <c r="C7587" s="73"/>
      <c r="D7587" s="40"/>
    </row>
    <row r="7588" spans="1:4" ht="15" x14ac:dyDescent="0.2">
      <c r="A7588" s="132"/>
      <c r="B7588" s="42"/>
      <c r="C7588" s="73"/>
      <c r="D7588" s="40"/>
    </row>
    <row r="7589" spans="1:4" ht="15" x14ac:dyDescent="0.2">
      <c r="A7589" s="132"/>
      <c r="B7589" s="42"/>
      <c r="C7589" s="73"/>
      <c r="D7589" s="40"/>
    </row>
    <row r="7590" spans="1:4" ht="15" x14ac:dyDescent="0.2">
      <c r="A7590" s="132"/>
      <c r="B7590" s="42"/>
      <c r="C7590" s="73"/>
      <c r="D7590" s="40"/>
    </row>
    <row r="7591" spans="1:4" ht="15" x14ac:dyDescent="0.2">
      <c r="A7591" s="132"/>
      <c r="B7591" s="42"/>
      <c r="C7591" s="73"/>
      <c r="D7591" s="40"/>
    </row>
    <row r="7592" spans="1:4" ht="15" x14ac:dyDescent="0.2">
      <c r="A7592" s="132"/>
      <c r="B7592" s="42"/>
      <c r="C7592" s="73"/>
      <c r="D7592" s="40"/>
    </row>
    <row r="7593" spans="1:4" ht="15" x14ac:dyDescent="0.2">
      <c r="A7593" s="132"/>
      <c r="B7593" s="42"/>
      <c r="C7593" s="73"/>
      <c r="D7593" s="40"/>
    </row>
    <row r="7594" spans="1:4" ht="15" x14ac:dyDescent="0.2">
      <c r="A7594" s="132"/>
      <c r="B7594" s="42"/>
      <c r="C7594" s="73"/>
      <c r="D7594" s="40"/>
    </row>
    <row r="7595" spans="1:4" ht="15" x14ac:dyDescent="0.2">
      <c r="A7595" s="132"/>
      <c r="B7595" s="42"/>
      <c r="C7595" s="73"/>
      <c r="D7595" s="40"/>
    </row>
    <row r="7596" spans="1:4" ht="15" x14ac:dyDescent="0.2">
      <c r="A7596" s="132"/>
      <c r="B7596" s="42"/>
      <c r="C7596" s="73"/>
      <c r="D7596" s="40"/>
    </row>
    <row r="7597" spans="1:4" ht="15" x14ac:dyDescent="0.2">
      <c r="A7597" s="132"/>
      <c r="B7597" s="42"/>
      <c r="C7597" s="73"/>
      <c r="D7597" s="40"/>
    </row>
    <row r="7598" spans="1:4" ht="15" x14ac:dyDescent="0.2">
      <c r="A7598" s="132"/>
      <c r="B7598" s="42"/>
      <c r="C7598" s="73"/>
      <c r="D7598" s="40"/>
    </row>
    <row r="7599" spans="1:4" ht="15" x14ac:dyDescent="0.2">
      <c r="A7599" s="132"/>
      <c r="B7599" s="42"/>
      <c r="C7599" s="73"/>
      <c r="D7599" s="40"/>
    </row>
    <row r="7600" spans="1:4" ht="15" x14ac:dyDescent="0.2">
      <c r="A7600" s="132"/>
      <c r="B7600" s="42"/>
      <c r="C7600" s="73"/>
      <c r="D7600" s="40"/>
    </row>
    <row r="7601" spans="1:4" ht="15" x14ac:dyDescent="0.2">
      <c r="A7601" s="132"/>
      <c r="B7601" s="42"/>
      <c r="C7601" s="73"/>
      <c r="D7601" s="40"/>
    </row>
    <row r="7602" spans="1:4" ht="15" x14ac:dyDescent="0.2">
      <c r="A7602" s="132"/>
      <c r="B7602" s="42"/>
      <c r="C7602" s="73"/>
      <c r="D7602" s="40"/>
    </row>
    <row r="7603" spans="1:4" ht="15" x14ac:dyDescent="0.2">
      <c r="A7603" s="132"/>
      <c r="B7603" s="42"/>
      <c r="C7603" s="73"/>
      <c r="D7603" s="40"/>
    </row>
    <row r="7604" spans="1:4" ht="15" x14ac:dyDescent="0.2">
      <c r="A7604" s="132"/>
      <c r="B7604" s="42"/>
      <c r="C7604" s="73"/>
      <c r="D7604" s="40"/>
    </row>
    <row r="7605" spans="1:4" ht="15" x14ac:dyDescent="0.2">
      <c r="A7605" s="132"/>
      <c r="B7605" s="42"/>
      <c r="C7605" s="73"/>
      <c r="D7605" s="40"/>
    </row>
    <row r="7606" spans="1:4" ht="15" x14ac:dyDescent="0.2">
      <c r="A7606" s="132"/>
      <c r="B7606" s="42"/>
      <c r="C7606" s="73"/>
      <c r="D7606" s="40"/>
    </row>
    <row r="7607" spans="1:4" ht="15" x14ac:dyDescent="0.2">
      <c r="A7607" s="132"/>
      <c r="B7607" s="42"/>
      <c r="C7607" s="73"/>
      <c r="D7607" s="40"/>
    </row>
    <row r="7608" spans="1:4" ht="15" x14ac:dyDescent="0.2">
      <c r="A7608" s="132"/>
      <c r="B7608" s="42"/>
      <c r="C7608" s="73"/>
      <c r="D7608" s="40"/>
    </row>
    <row r="7609" spans="1:4" ht="15" x14ac:dyDescent="0.2">
      <c r="A7609" s="132"/>
      <c r="B7609" s="42"/>
      <c r="C7609" s="73"/>
      <c r="D7609" s="40"/>
    </row>
    <row r="7610" spans="1:4" ht="15" x14ac:dyDescent="0.2">
      <c r="A7610" s="132"/>
      <c r="B7610" s="42"/>
      <c r="C7610" s="73"/>
      <c r="D7610" s="40"/>
    </row>
    <row r="7611" spans="1:4" ht="15" x14ac:dyDescent="0.2">
      <c r="A7611" s="132"/>
      <c r="B7611" s="42"/>
      <c r="C7611" s="73"/>
      <c r="D7611" s="40"/>
    </row>
    <row r="7612" spans="1:4" ht="15" x14ac:dyDescent="0.2">
      <c r="A7612" s="132"/>
      <c r="B7612" s="42"/>
      <c r="C7612" s="73"/>
      <c r="D7612" s="40"/>
    </row>
    <row r="7613" spans="1:4" ht="15" x14ac:dyDescent="0.2">
      <c r="A7613" s="132"/>
      <c r="B7613" s="42"/>
      <c r="C7613" s="73"/>
      <c r="D7613" s="40"/>
    </row>
    <row r="7614" spans="1:4" ht="15" x14ac:dyDescent="0.2">
      <c r="A7614" s="132"/>
      <c r="B7614" s="42"/>
      <c r="C7614" s="73"/>
      <c r="D7614" s="40"/>
    </row>
    <row r="7615" spans="1:4" ht="15" x14ac:dyDescent="0.2">
      <c r="A7615" s="132"/>
      <c r="B7615" s="42"/>
      <c r="C7615" s="73"/>
      <c r="D7615" s="40"/>
    </row>
    <row r="7616" spans="1:4" ht="15" x14ac:dyDescent="0.2">
      <c r="A7616" s="132"/>
      <c r="B7616" s="42"/>
      <c r="C7616" s="73"/>
      <c r="D7616" s="40"/>
    </row>
    <row r="7617" spans="1:4" ht="15" x14ac:dyDescent="0.2">
      <c r="A7617" s="132"/>
      <c r="B7617" s="42"/>
      <c r="C7617" s="73"/>
      <c r="D7617" s="40"/>
    </row>
    <row r="7618" spans="1:4" ht="15" x14ac:dyDescent="0.2">
      <c r="A7618" s="132"/>
      <c r="B7618" s="42"/>
      <c r="C7618" s="73"/>
      <c r="D7618" s="40"/>
    </row>
    <row r="7619" spans="1:4" ht="15" x14ac:dyDescent="0.2">
      <c r="A7619" s="132"/>
      <c r="B7619" s="42"/>
      <c r="C7619" s="73"/>
      <c r="D7619" s="40"/>
    </row>
    <row r="7620" spans="1:4" ht="15" x14ac:dyDescent="0.2">
      <c r="A7620" s="132"/>
      <c r="B7620" s="42"/>
      <c r="C7620" s="73"/>
      <c r="D7620" s="40"/>
    </row>
    <row r="7621" spans="1:4" ht="15" x14ac:dyDescent="0.2">
      <c r="A7621" s="132"/>
      <c r="B7621" s="42"/>
      <c r="C7621" s="73"/>
      <c r="D7621" s="40"/>
    </row>
    <row r="7622" spans="1:4" ht="15" x14ac:dyDescent="0.2">
      <c r="A7622" s="132"/>
      <c r="B7622" s="42"/>
      <c r="C7622" s="73"/>
      <c r="D7622" s="40"/>
    </row>
    <row r="7623" spans="1:4" ht="15" x14ac:dyDescent="0.2">
      <c r="A7623" s="132"/>
      <c r="B7623" s="42"/>
      <c r="C7623" s="73"/>
      <c r="D7623" s="40"/>
    </row>
    <row r="7624" spans="1:4" ht="15" x14ac:dyDescent="0.2">
      <c r="A7624" s="132"/>
      <c r="B7624" s="42"/>
      <c r="C7624" s="73"/>
      <c r="D7624" s="40"/>
    </row>
    <row r="7625" spans="1:4" ht="15" x14ac:dyDescent="0.2">
      <c r="A7625" s="132"/>
      <c r="B7625" s="42"/>
      <c r="C7625" s="73"/>
      <c r="D7625" s="40"/>
    </row>
    <row r="7626" spans="1:4" ht="15" x14ac:dyDescent="0.2">
      <c r="A7626" s="132"/>
      <c r="B7626" s="42"/>
      <c r="C7626" s="73"/>
      <c r="D7626" s="40"/>
    </row>
    <row r="7627" spans="1:4" ht="15" x14ac:dyDescent="0.2">
      <c r="A7627" s="132"/>
      <c r="B7627" s="42"/>
      <c r="C7627" s="73"/>
      <c r="D7627" s="40"/>
    </row>
    <row r="7628" spans="1:4" ht="15" x14ac:dyDescent="0.2">
      <c r="A7628" s="132"/>
      <c r="B7628" s="42"/>
      <c r="C7628" s="73"/>
      <c r="D7628" s="40"/>
    </row>
    <row r="7629" spans="1:4" ht="15" x14ac:dyDescent="0.2">
      <c r="A7629" s="132"/>
      <c r="B7629" s="42"/>
      <c r="C7629" s="73"/>
      <c r="D7629" s="40"/>
    </row>
    <row r="7630" spans="1:4" ht="15" x14ac:dyDescent="0.2">
      <c r="A7630" s="132"/>
      <c r="B7630" s="42"/>
      <c r="C7630" s="73"/>
      <c r="D7630" s="40"/>
    </row>
    <row r="7631" spans="1:4" ht="15" x14ac:dyDescent="0.2">
      <c r="A7631" s="132"/>
      <c r="B7631" s="42"/>
      <c r="C7631" s="73"/>
      <c r="D7631" s="40"/>
    </row>
    <row r="7632" spans="1:4" ht="15" x14ac:dyDescent="0.2">
      <c r="A7632" s="132"/>
      <c r="B7632" s="42"/>
      <c r="C7632" s="73"/>
      <c r="D7632" s="40"/>
    </row>
    <row r="7633" spans="1:4" ht="15" x14ac:dyDescent="0.2">
      <c r="A7633" s="132"/>
      <c r="B7633" s="42"/>
      <c r="C7633" s="73"/>
      <c r="D7633" s="40"/>
    </row>
    <row r="7634" spans="1:4" ht="15" x14ac:dyDescent="0.2">
      <c r="A7634" s="132"/>
      <c r="B7634" s="42"/>
      <c r="C7634" s="73"/>
      <c r="D7634" s="40"/>
    </row>
    <row r="7635" spans="1:4" ht="15" x14ac:dyDescent="0.2">
      <c r="A7635" s="132"/>
      <c r="B7635" s="42"/>
      <c r="C7635" s="73"/>
      <c r="D7635" s="40"/>
    </row>
    <row r="7636" spans="1:4" ht="15" x14ac:dyDescent="0.2">
      <c r="A7636" s="132"/>
      <c r="B7636" s="42"/>
      <c r="C7636" s="73"/>
      <c r="D7636" s="40"/>
    </row>
    <row r="7637" spans="1:4" ht="15" x14ac:dyDescent="0.2">
      <c r="A7637" s="132"/>
      <c r="B7637" s="42"/>
      <c r="C7637" s="73"/>
      <c r="D7637" s="40"/>
    </row>
    <row r="7638" spans="1:4" ht="15" x14ac:dyDescent="0.2">
      <c r="A7638" s="132"/>
      <c r="B7638" s="42"/>
      <c r="C7638" s="73"/>
      <c r="D7638" s="40"/>
    </row>
    <row r="7639" spans="1:4" ht="15" x14ac:dyDescent="0.2">
      <c r="A7639" s="132"/>
      <c r="B7639" s="42"/>
      <c r="C7639" s="73"/>
      <c r="D7639" s="40"/>
    </row>
    <row r="7640" spans="1:4" ht="15" x14ac:dyDescent="0.2">
      <c r="A7640" s="132"/>
      <c r="B7640" s="42"/>
      <c r="C7640" s="73"/>
      <c r="D7640" s="40"/>
    </row>
    <row r="7641" spans="1:4" ht="15" x14ac:dyDescent="0.2">
      <c r="A7641" s="132"/>
      <c r="B7641" s="42"/>
      <c r="C7641" s="73"/>
      <c r="D7641" s="40"/>
    </row>
    <row r="7642" spans="1:4" ht="15" x14ac:dyDescent="0.2">
      <c r="A7642" s="132"/>
      <c r="B7642" s="42"/>
      <c r="C7642" s="73"/>
      <c r="D7642" s="40"/>
    </row>
    <row r="7643" spans="1:4" ht="15" x14ac:dyDescent="0.2">
      <c r="A7643" s="132"/>
      <c r="B7643" s="42"/>
      <c r="C7643" s="73"/>
      <c r="D7643" s="40"/>
    </row>
    <row r="7644" spans="1:4" ht="15" x14ac:dyDescent="0.2">
      <c r="A7644" s="132"/>
      <c r="B7644" s="42"/>
      <c r="C7644" s="73"/>
      <c r="D7644" s="40"/>
    </row>
    <row r="7645" spans="1:4" ht="15" x14ac:dyDescent="0.2">
      <c r="A7645" s="132"/>
      <c r="B7645" s="42"/>
      <c r="C7645" s="73"/>
      <c r="D7645" s="40"/>
    </row>
    <row r="7646" spans="1:4" ht="15" x14ac:dyDescent="0.2">
      <c r="A7646" s="132"/>
      <c r="B7646" s="42"/>
      <c r="C7646" s="73"/>
      <c r="D7646" s="40"/>
    </row>
    <row r="7647" spans="1:4" ht="15" x14ac:dyDescent="0.2">
      <c r="A7647" s="132"/>
      <c r="B7647" s="42"/>
      <c r="C7647" s="73"/>
      <c r="D7647" s="40"/>
    </row>
    <row r="7648" spans="1:4" ht="15" x14ac:dyDescent="0.2">
      <c r="A7648" s="132"/>
      <c r="B7648" s="42"/>
      <c r="C7648" s="73"/>
      <c r="D7648" s="40"/>
    </row>
    <row r="7649" spans="1:4" ht="15" x14ac:dyDescent="0.2">
      <c r="A7649" s="132"/>
      <c r="B7649" s="42"/>
      <c r="C7649" s="73"/>
      <c r="D7649" s="40"/>
    </row>
    <row r="7650" spans="1:4" ht="15" x14ac:dyDescent="0.2">
      <c r="A7650" s="132"/>
      <c r="B7650" s="42"/>
      <c r="C7650" s="73"/>
      <c r="D7650" s="40"/>
    </row>
    <row r="7651" spans="1:4" ht="15" x14ac:dyDescent="0.2">
      <c r="A7651" s="132"/>
      <c r="B7651" s="42"/>
      <c r="C7651" s="73"/>
      <c r="D7651" s="40"/>
    </row>
    <row r="7652" spans="1:4" ht="15" x14ac:dyDescent="0.2">
      <c r="A7652" s="132"/>
      <c r="B7652" s="42"/>
      <c r="C7652" s="73"/>
      <c r="D7652" s="40"/>
    </row>
    <row r="7653" spans="1:4" ht="15" x14ac:dyDescent="0.2">
      <c r="A7653" s="132"/>
      <c r="B7653" s="42"/>
      <c r="C7653" s="73"/>
      <c r="D7653" s="40"/>
    </row>
    <row r="7654" spans="1:4" ht="15" x14ac:dyDescent="0.2">
      <c r="A7654" s="132"/>
      <c r="B7654" s="42"/>
      <c r="C7654" s="73"/>
      <c r="D7654" s="40"/>
    </row>
    <row r="7655" spans="1:4" ht="15" x14ac:dyDescent="0.2">
      <c r="A7655" s="132"/>
      <c r="B7655" s="42"/>
      <c r="C7655" s="73"/>
      <c r="D7655" s="40"/>
    </row>
    <row r="7656" spans="1:4" ht="15" x14ac:dyDescent="0.2">
      <c r="A7656" s="132"/>
      <c r="B7656" s="42"/>
      <c r="C7656" s="73"/>
      <c r="D7656" s="40"/>
    </row>
    <row r="7657" spans="1:4" ht="15" x14ac:dyDescent="0.2">
      <c r="A7657" s="132"/>
      <c r="B7657" s="42"/>
      <c r="C7657" s="73"/>
      <c r="D7657" s="40"/>
    </row>
    <row r="7658" spans="1:4" ht="15" x14ac:dyDescent="0.2">
      <c r="A7658" s="132"/>
      <c r="B7658" s="42"/>
      <c r="C7658" s="73"/>
      <c r="D7658" s="40"/>
    </row>
    <row r="7659" spans="1:4" ht="15" x14ac:dyDescent="0.2">
      <c r="A7659" s="132"/>
      <c r="B7659" s="42"/>
      <c r="C7659" s="73"/>
      <c r="D7659" s="40"/>
    </row>
    <row r="7660" spans="1:4" ht="15" x14ac:dyDescent="0.2">
      <c r="A7660" s="132"/>
      <c r="B7660" s="42"/>
      <c r="C7660" s="73"/>
      <c r="D7660" s="40"/>
    </row>
    <row r="7661" spans="1:4" ht="15" x14ac:dyDescent="0.2">
      <c r="A7661" s="132"/>
      <c r="B7661" s="42"/>
      <c r="C7661" s="73"/>
      <c r="D7661" s="40"/>
    </row>
    <row r="7662" spans="1:4" ht="15" x14ac:dyDescent="0.2">
      <c r="A7662" s="132"/>
      <c r="B7662" s="42"/>
      <c r="C7662" s="73"/>
      <c r="D7662" s="40"/>
    </row>
    <row r="7663" spans="1:4" ht="15" x14ac:dyDescent="0.2">
      <c r="A7663" s="132"/>
      <c r="B7663" s="42"/>
      <c r="C7663" s="73"/>
      <c r="D7663" s="40"/>
    </row>
    <row r="7664" spans="1:4" ht="15" x14ac:dyDescent="0.2">
      <c r="A7664" s="132"/>
      <c r="B7664" s="42"/>
      <c r="C7664" s="73"/>
      <c r="D7664" s="40"/>
    </row>
    <row r="7665" spans="1:4" ht="15" x14ac:dyDescent="0.2">
      <c r="A7665" s="132"/>
      <c r="B7665" s="42"/>
      <c r="C7665" s="73"/>
      <c r="D7665" s="40"/>
    </row>
    <row r="7666" spans="1:4" ht="15" x14ac:dyDescent="0.2">
      <c r="A7666" s="132"/>
      <c r="B7666" s="42"/>
      <c r="C7666" s="73"/>
      <c r="D7666" s="40"/>
    </row>
    <row r="7667" spans="1:4" ht="15" x14ac:dyDescent="0.2">
      <c r="A7667" s="132"/>
      <c r="B7667" s="42"/>
      <c r="C7667" s="73"/>
      <c r="D7667" s="40"/>
    </row>
    <row r="7668" spans="1:4" ht="15" x14ac:dyDescent="0.2">
      <c r="A7668" s="132"/>
      <c r="B7668" s="42"/>
      <c r="C7668" s="73"/>
      <c r="D7668" s="40"/>
    </row>
    <row r="7669" spans="1:4" ht="15" x14ac:dyDescent="0.2">
      <c r="A7669" s="132"/>
      <c r="B7669" s="42"/>
      <c r="C7669" s="73"/>
      <c r="D7669" s="40"/>
    </row>
    <row r="7670" spans="1:4" ht="15" x14ac:dyDescent="0.2">
      <c r="A7670" s="132"/>
      <c r="B7670" s="42"/>
      <c r="C7670" s="73"/>
      <c r="D7670" s="40"/>
    </row>
    <row r="7671" spans="1:4" ht="15" x14ac:dyDescent="0.2">
      <c r="A7671" s="132"/>
      <c r="B7671" s="42"/>
      <c r="C7671" s="73"/>
      <c r="D7671" s="40"/>
    </row>
    <row r="7672" spans="1:4" ht="15" x14ac:dyDescent="0.2">
      <c r="A7672" s="132"/>
      <c r="B7672" s="42"/>
      <c r="C7672" s="73"/>
      <c r="D7672" s="40"/>
    </row>
    <row r="7673" spans="1:4" ht="15" x14ac:dyDescent="0.2">
      <c r="A7673" s="132"/>
      <c r="B7673" s="42"/>
      <c r="C7673" s="73"/>
      <c r="D7673" s="40"/>
    </row>
    <row r="7674" spans="1:4" ht="15" x14ac:dyDescent="0.2">
      <c r="A7674" s="132"/>
      <c r="B7674" s="42"/>
      <c r="C7674" s="73"/>
      <c r="D7674" s="40"/>
    </row>
    <row r="7675" spans="1:4" ht="15" x14ac:dyDescent="0.2">
      <c r="A7675" s="132"/>
      <c r="B7675" s="42"/>
      <c r="C7675" s="73"/>
      <c r="D7675" s="40"/>
    </row>
    <row r="7676" spans="1:4" ht="15" x14ac:dyDescent="0.2">
      <c r="A7676" s="132"/>
      <c r="B7676" s="42"/>
      <c r="C7676" s="73"/>
      <c r="D7676" s="40"/>
    </row>
    <row r="7677" spans="1:4" ht="15" x14ac:dyDescent="0.2">
      <c r="A7677" s="132"/>
      <c r="B7677" s="42"/>
      <c r="C7677" s="73"/>
      <c r="D7677" s="40"/>
    </row>
    <row r="7678" spans="1:4" ht="15" x14ac:dyDescent="0.2">
      <c r="A7678" s="132"/>
      <c r="B7678" s="42"/>
      <c r="C7678" s="73"/>
      <c r="D7678" s="40"/>
    </row>
    <row r="7679" spans="1:4" ht="15" x14ac:dyDescent="0.2">
      <c r="A7679" s="132"/>
      <c r="B7679" s="42"/>
      <c r="C7679" s="73"/>
      <c r="D7679" s="40"/>
    </row>
    <row r="7680" spans="1:4" ht="15" x14ac:dyDescent="0.2">
      <c r="A7680" s="132"/>
      <c r="B7680" s="42"/>
      <c r="C7680" s="73"/>
      <c r="D7680" s="40"/>
    </row>
    <row r="7681" spans="1:4" ht="15" x14ac:dyDescent="0.2">
      <c r="A7681" s="132"/>
      <c r="B7681" s="42"/>
      <c r="C7681" s="73"/>
      <c r="D7681" s="40"/>
    </row>
    <row r="7682" spans="1:4" ht="15" x14ac:dyDescent="0.2">
      <c r="A7682" s="132"/>
      <c r="B7682" s="42"/>
      <c r="C7682" s="73"/>
      <c r="D7682" s="40"/>
    </row>
    <row r="7683" spans="1:4" ht="15" x14ac:dyDescent="0.2">
      <c r="A7683" s="132"/>
      <c r="B7683" s="42"/>
      <c r="C7683" s="73"/>
      <c r="D7683" s="40"/>
    </row>
    <row r="7684" spans="1:4" ht="15" x14ac:dyDescent="0.2">
      <c r="A7684" s="132"/>
      <c r="B7684" s="42"/>
      <c r="C7684" s="73"/>
      <c r="D7684" s="40"/>
    </row>
    <row r="7685" spans="1:4" ht="15" x14ac:dyDescent="0.2">
      <c r="A7685" s="132"/>
      <c r="B7685" s="42"/>
      <c r="C7685" s="73"/>
      <c r="D7685" s="40"/>
    </row>
    <row r="7686" spans="1:4" ht="15" x14ac:dyDescent="0.2">
      <c r="A7686" s="132"/>
      <c r="B7686" s="42"/>
      <c r="C7686" s="73"/>
      <c r="D7686" s="40"/>
    </row>
    <row r="7687" spans="1:4" ht="15" x14ac:dyDescent="0.2">
      <c r="A7687" s="132"/>
      <c r="B7687" s="42"/>
      <c r="C7687" s="73"/>
      <c r="D7687" s="40"/>
    </row>
    <row r="7688" spans="1:4" ht="15" x14ac:dyDescent="0.2">
      <c r="A7688" s="132"/>
      <c r="B7688" s="42"/>
      <c r="C7688" s="73"/>
      <c r="D7688" s="40"/>
    </row>
    <row r="7689" spans="1:4" ht="15" x14ac:dyDescent="0.2">
      <c r="A7689" s="132"/>
      <c r="B7689" s="42"/>
      <c r="C7689" s="73"/>
      <c r="D7689" s="40"/>
    </row>
    <row r="7690" spans="1:4" ht="15" x14ac:dyDescent="0.2">
      <c r="A7690" s="132"/>
      <c r="B7690" s="42"/>
      <c r="C7690" s="73"/>
      <c r="D7690" s="40"/>
    </row>
    <row r="7691" spans="1:4" ht="15" x14ac:dyDescent="0.2">
      <c r="A7691" s="132"/>
      <c r="B7691" s="42"/>
      <c r="C7691" s="73"/>
      <c r="D7691" s="40"/>
    </row>
    <row r="7692" spans="1:4" ht="15" x14ac:dyDescent="0.2">
      <c r="A7692" s="132"/>
      <c r="B7692" s="42"/>
      <c r="C7692" s="73"/>
      <c r="D7692" s="40"/>
    </row>
    <row r="7693" spans="1:4" ht="15" x14ac:dyDescent="0.2">
      <c r="A7693" s="132"/>
      <c r="B7693" s="42"/>
      <c r="C7693" s="73"/>
      <c r="D7693" s="40"/>
    </row>
    <row r="7694" spans="1:4" ht="15" x14ac:dyDescent="0.2">
      <c r="A7694" s="132"/>
      <c r="B7694" s="42"/>
      <c r="C7694" s="73"/>
      <c r="D7694" s="40"/>
    </row>
    <row r="7695" spans="1:4" ht="15" x14ac:dyDescent="0.2">
      <c r="A7695" s="132"/>
      <c r="B7695" s="42"/>
      <c r="C7695" s="73"/>
      <c r="D7695" s="40"/>
    </row>
    <row r="7696" spans="1:4" ht="15" x14ac:dyDescent="0.2">
      <c r="A7696" s="132"/>
      <c r="B7696" s="42"/>
      <c r="C7696" s="73"/>
      <c r="D7696" s="40"/>
    </row>
    <row r="7697" spans="1:4" ht="15" x14ac:dyDescent="0.2">
      <c r="A7697" s="132"/>
      <c r="B7697" s="42"/>
      <c r="C7697" s="73"/>
      <c r="D7697" s="40"/>
    </row>
    <row r="7698" spans="1:4" ht="15" x14ac:dyDescent="0.2">
      <c r="A7698" s="132"/>
      <c r="B7698" s="42"/>
      <c r="C7698" s="73"/>
      <c r="D7698" s="40"/>
    </row>
    <row r="7699" spans="1:4" ht="15" x14ac:dyDescent="0.2">
      <c r="A7699" s="132"/>
      <c r="B7699" s="42"/>
      <c r="C7699" s="73"/>
      <c r="D7699" s="40"/>
    </row>
    <row r="7700" spans="1:4" ht="15" x14ac:dyDescent="0.2">
      <c r="A7700" s="132"/>
      <c r="B7700" s="42"/>
      <c r="C7700" s="73"/>
      <c r="D7700" s="40"/>
    </row>
    <row r="7701" spans="1:4" ht="15" x14ac:dyDescent="0.2">
      <c r="A7701" s="132"/>
      <c r="B7701" s="42"/>
      <c r="C7701" s="73"/>
      <c r="D7701" s="40"/>
    </row>
    <row r="7702" spans="1:4" ht="15" x14ac:dyDescent="0.2">
      <c r="A7702" s="132"/>
      <c r="B7702" s="42"/>
      <c r="C7702" s="73"/>
      <c r="D7702" s="40"/>
    </row>
    <row r="7703" spans="1:4" ht="15" x14ac:dyDescent="0.2">
      <c r="A7703" s="132"/>
      <c r="B7703" s="42"/>
      <c r="C7703" s="73"/>
      <c r="D7703" s="40"/>
    </row>
    <row r="7704" spans="1:4" ht="15" x14ac:dyDescent="0.2">
      <c r="A7704" s="132"/>
      <c r="B7704" s="42"/>
      <c r="C7704" s="73"/>
      <c r="D7704" s="40"/>
    </row>
    <row r="7705" spans="1:4" ht="15" x14ac:dyDescent="0.2">
      <c r="A7705" s="132"/>
      <c r="B7705" s="42"/>
      <c r="C7705" s="73"/>
      <c r="D7705" s="40"/>
    </row>
    <row r="7706" spans="1:4" ht="15" x14ac:dyDescent="0.2">
      <c r="A7706" s="132"/>
      <c r="B7706" s="42"/>
      <c r="C7706" s="73"/>
      <c r="D7706" s="40"/>
    </row>
    <row r="7707" spans="1:4" ht="15" x14ac:dyDescent="0.2">
      <c r="A7707" s="132"/>
      <c r="B7707" s="42"/>
      <c r="C7707" s="73"/>
      <c r="D7707" s="40"/>
    </row>
    <row r="7708" spans="1:4" ht="15" x14ac:dyDescent="0.2">
      <c r="A7708" s="132"/>
      <c r="B7708" s="42"/>
      <c r="C7708" s="73"/>
      <c r="D7708" s="40"/>
    </row>
    <row r="7709" spans="1:4" ht="15" x14ac:dyDescent="0.2">
      <c r="A7709" s="132"/>
      <c r="B7709" s="42"/>
      <c r="C7709" s="73"/>
      <c r="D7709" s="40"/>
    </row>
    <row r="7710" spans="1:4" ht="15" x14ac:dyDescent="0.2">
      <c r="A7710" s="132"/>
      <c r="B7710" s="42"/>
      <c r="C7710" s="73"/>
      <c r="D7710" s="40"/>
    </row>
    <row r="7711" spans="1:4" ht="15" x14ac:dyDescent="0.2">
      <c r="A7711" s="132"/>
      <c r="B7711" s="42"/>
      <c r="C7711" s="73"/>
      <c r="D7711" s="40"/>
    </row>
    <row r="7712" spans="1:4" ht="15" x14ac:dyDescent="0.2">
      <c r="A7712" s="132"/>
      <c r="B7712" s="42"/>
      <c r="C7712" s="73"/>
      <c r="D7712" s="40"/>
    </row>
    <row r="7713" spans="1:4" ht="15" x14ac:dyDescent="0.2">
      <c r="A7713" s="132"/>
      <c r="B7713" s="42"/>
      <c r="C7713" s="73"/>
      <c r="D7713" s="40"/>
    </row>
    <row r="7714" spans="1:4" ht="15" x14ac:dyDescent="0.2">
      <c r="A7714" s="132"/>
      <c r="B7714" s="42"/>
      <c r="C7714" s="73"/>
      <c r="D7714" s="40"/>
    </row>
    <row r="7715" spans="1:4" ht="15" x14ac:dyDescent="0.2">
      <c r="A7715" s="132"/>
      <c r="B7715" s="42"/>
      <c r="C7715" s="73"/>
      <c r="D7715" s="40"/>
    </row>
    <row r="7716" spans="1:4" ht="15" x14ac:dyDescent="0.2">
      <c r="A7716" s="132"/>
      <c r="B7716" s="42"/>
      <c r="C7716" s="73"/>
      <c r="D7716" s="40"/>
    </row>
    <row r="7717" spans="1:4" ht="15" x14ac:dyDescent="0.2">
      <c r="A7717" s="132"/>
      <c r="B7717" s="42"/>
      <c r="C7717" s="73"/>
      <c r="D7717" s="40"/>
    </row>
    <row r="7718" spans="1:4" ht="15" x14ac:dyDescent="0.2">
      <c r="A7718" s="132"/>
      <c r="B7718" s="42"/>
      <c r="C7718" s="73"/>
      <c r="D7718" s="40"/>
    </row>
    <row r="7719" spans="1:4" ht="15" x14ac:dyDescent="0.2">
      <c r="A7719" s="132"/>
      <c r="B7719" s="42"/>
      <c r="C7719" s="73"/>
      <c r="D7719" s="40"/>
    </row>
    <row r="7720" spans="1:4" ht="15" x14ac:dyDescent="0.2">
      <c r="A7720" s="132"/>
      <c r="B7720" s="42"/>
      <c r="C7720" s="73"/>
      <c r="D7720" s="40"/>
    </row>
    <row r="7721" spans="1:4" ht="15" x14ac:dyDescent="0.2">
      <c r="A7721" s="132"/>
      <c r="B7721" s="42"/>
      <c r="C7721" s="73"/>
      <c r="D7721" s="40"/>
    </row>
    <row r="7722" spans="1:4" ht="15" x14ac:dyDescent="0.2">
      <c r="A7722" s="132"/>
      <c r="B7722" s="42"/>
      <c r="C7722" s="73"/>
      <c r="D7722" s="40"/>
    </row>
    <row r="7723" spans="1:4" ht="15" x14ac:dyDescent="0.2">
      <c r="A7723" s="132"/>
      <c r="B7723" s="42"/>
      <c r="C7723" s="73"/>
      <c r="D7723" s="40"/>
    </row>
    <row r="7724" spans="1:4" ht="15" x14ac:dyDescent="0.2">
      <c r="A7724" s="132"/>
      <c r="B7724" s="42"/>
      <c r="C7724" s="73"/>
      <c r="D7724" s="40"/>
    </row>
    <row r="7725" spans="1:4" ht="15" x14ac:dyDescent="0.2">
      <c r="A7725" s="132"/>
      <c r="B7725" s="42"/>
      <c r="C7725" s="73"/>
      <c r="D7725" s="40"/>
    </row>
    <row r="7726" spans="1:4" ht="15" x14ac:dyDescent="0.2">
      <c r="A7726" s="132"/>
      <c r="B7726" s="42"/>
      <c r="C7726" s="73"/>
      <c r="D7726" s="40"/>
    </row>
    <row r="7727" spans="1:4" ht="15" x14ac:dyDescent="0.2">
      <c r="A7727" s="132"/>
      <c r="B7727" s="42"/>
      <c r="C7727" s="73"/>
      <c r="D7727" s="40"/>
    </row>
    <row r="7728" spans="1:4" ht="15" x14ac:dyDescent="0.2">
      <c r="A7728" s="132"/>
      <c r="B7728" s="42"/>
      <c r="C7728" s="73"/>
      <c r="D7728" s="40"/>
    </row>
    <row r="7729" spans="1:4" ht="15" x14ac:dyDescent="0.2">
      <c r="A7729" s="132"/>
      <c r="B7729" s="42"/>
      <c r="C7729" s="73"/>
      <c r="D7729" s="40"/>
    </row>
    <row r="7730" spans="1:4" ht="15" x14ac:dyDescent="0.2">
      <c r="A7730" s="132"/>
      <c r="B7730" s="42"/>
      <c r="C7730" s="73"/>
      <c r="D7730" s="40"/>
    </row>
    <row r="7731" spans="1:4" ht="15" x14ac:dyDescent="0.2">
      <c r="A7731" s="132"/>
      <c r="B7731" s="42"/>
      <c r="C7731" s="73"/>
      <c r="D7731" s="40"/>
    </row>
    <row r="7732" spans="1:4" ht="15" x14ac:dyDescent="0.2">
      <c r="A7732" s="132"/>
      <c r="B7732" s="42"/>
      <c r="C7732" s="73"/>
      <c r="D7732" s="40"/>
    </row>
    <row r="7733" spans="1:4" ht="15" x14ac:dyDescent="0.2">
      <c r="A7733" s="132"/>
      <c r="B7733" s="42"/>
      <c r="C7733" s="73"/>
      <c r="D7733" s="40"/>
    </row>
    <row r="7734" spans="1:4" ht="15" x14ac:dyDescent="0.2">
      <c r="A7734" s="132"/>
      <c r="B7734" s="42"/>
      <c r="C7734" s="73"/>
      <c r="D7734" s="40"/>
    </row>
    <row r="7735" spans="1:4" ht="15" x14ac:dyDescent="0.2">
      <c r="A7735" s="132"/>
      <c r="B7735" s="42"/>
      <c r="C7735" s="73"/>
      <c r="D7735" s="40"/>
    </row>
    <row r="7736" spans="1:4" ht="15" x14ac:dyDescent="0.2">
      <c r="A7736" s="132"/>
      <c r="B7736" s="42"/>
      <c r="C7736" s="73"/>
      <c r="D7736" s="40"/>
    </row>
    <row r="7737" spans="1:4" ht="15" x14ac:dyDescent="0.2">
      <c r="A7737" s="132"/>
      <c r="B7737" s="42"/>
      <c r="C7737" s="73"/>
      <c r="D7737" s="40"/>
    </row>
    <row r="7738" spans="1:4" ht="15" x14ac:dyDescent="0.2">
      <c r="A7738" s="132"/>
      <c r="B7738" s="42"/>
      <c r="C7738" s="73"/>
      <c r="D7738" s="40"/>
    </row>
    <row r="7739" spans="1:4" ht="15" x14ac:dyDescent="0.2">
      <c r="A7739" s="132"/>
      <c r="B7739" s="42"/>
      <c r="C7739" s="73"/>
      <c r="D7739" s="40"/>
    </row>
    <row r="7740" spans="1:4" ht="15" x14ac:dyDescent="0.2">
      <c r="A7740" s="132"/>
      <c r="B7740" s="42"/>
      <c r="C7740" s="73"/>
      <c r="D7740" s="40"/>
    </row>
    <row r="7741" spans="1:4" ht="15" x14ac:dyDescent="0.2">
      <c r="A7741" s="132"/>
      <c r="B7741" s="42"/>
      <c r="C7741" s="73"/>
      <c r="D7741" s="40"/>
    </row>
    <row r="7742" spans="1:4" ht="15" x14ac:dyDescent="0.2">
      <c r="A7742" s="132"/>
      <c r="B7742" s="42"/>
      <c r="C7742" s="73"/>
      <c r="D7742" s="40"/>
    </row>
    <row r="7743" spans="1:4" ht="15" x14ac:dyDescent="0.2">
      <c r="A7743" s="132"/>
      <c r="B7743" s="42"/>
      <c r="C7743" s="73"/>
      <c r="D7743" s="40"/>
    </row>
    <row r="7744" spans="1:4" ht="15" x14ac:dyDescent="0.2">
      <c r="A7744" s="132"/>
      <c r="B7744" s="42"/>
      <c r="C7744" s="73"/>
      <c r="D7744" s="40"/>
    </row>
    <row r="7745" spans="1:4" ht="15" x14ac:dyDescent="0.2">
      <c r="A7745" s="132"/>
      <c r="B7745" s="42"/>
      <c r="C7745" s="73"/>
      <c r="D7745" s="40"/>
    </row>
    <row r="7746" spans="1:4" ht="15" x14ac:dyDescent="0.2">
      <c r="A7746" s="132"/>
      <c r="B7746" s="42"/>
      <c r="C7746" s="73"/>
      <c r="D7746" s="40"/>
    </row>
    <row r="7747" spans="1:4" ht="15" x14ac:dyDescent="0.2">
      <c r="A7747" s="132"/>
      <c r="B7747" s="42"/>
      <c r="C7747" s="73"/>
      <c r="D7747" s="40"/>
    </row>
    <row r="7748" spans="1:4" ht="15" x14ac:dyDescent="0.2">
      <c r="A7748" s="132"/>
      <c r="B7748" s="42"/>
      <c r="C7748" s="73"/>
      <c r="D7748" s="40"/>
    </row>
    <row r="7749" spans="1:4" ht="15" x14ac:dyDescent="0.2">
      <c r="A7749" s="132"/>
      <c r="B7749" s="42"/>
      <c r="C7749" s="73"/>
      <c r="D7749" s="40"/>
    </row>
    <row r="7750" spans="1:4" ht="15" x14ac:dyDescent="0.2">
      <c r="A7750" s="132"/>
      <c r="B7750" s="42"/>
      <c r="C7750" s="73"/>
      <c r="D7750" s="40"/>
    </row>
    <row r="7751" spans="1:4" ht="15" x14ac:dyDescent="0.2">
      <c r="A7751" s="132"/>
      <c r="B7751" s="42"/>
      <c r="C7751" s="73"/>
      <c r="D7751" s="40"/>
    </row>
    <row r="7752" spans="1:4" ht="15" x14ac:dyDescent="0.2">
      <c r="A7752" s="132"/>
      <c r="B7752" s="42"/>
      <c r="C7752" s="73"/>
      <c r="D7752" s="40"/>
    </row>
    <row r="7753" spans="1:4" ht="15" x14ac:dyDescent="0.2">
      <c r="A7753" s="132"/>
      <c r="B7753" s="42"/>
      <c r="C7753" s="73"/>
      <c r="D7753" s="40"/>
    </row>
    <row r="7754" spans="1:4" ht="15" x14ac:dyDescent="0.2">
      <c r="A7754" s="132"/>
      <c r="B7754" s="42"/>
      <c r="C7754" s="73"/>
      <c r="D7754" s="40"/>
    </row>
    <row r="7755" spans="1:4" ht="15" x14ac:dyDescent="0.2">
      <c r="A7755" s="132"/>
      <c r="B7755" s="42"/>
      <c r="C7755" s="73"/>
      <c r="D7755" s="40"/>
    </row>
    <row r="7756" spans="1:4" ht="15" x14ac:dyDescent="0.2">
      <c r="A7756" s="132"/>
      <c r="B7756" s="42"/>
      <c r="C7756" s="73"/>
      <c r="D7756" s="40"/>
    </row>
    <row r="7757" spans="1:4" ht="15" x14ac:dyDescent="0.2">
      <c r="A7757" s="132"/>
      <c r="B7757" s="42"/>
      <c r="C7757" s="73"/>
      <c r="D7757" s="40"/>
    </row>
    <row r="7758" spans="1:4" ht="15" x14ac:dyDescent="0.2">
      <c r="A7758" s="132"/>
      <c r="B7758" s="42"/>
      <c r="C7758" s="73"/>
      <c r="D7758" s="40"/>
    </row>
    <row r="7759" spans="1:4" ht="15" x14ac:dyDescent="0.2">
      <c r="A7759" s="132"/>
      <c r="B7759" s="42"/>
      <c r="C7759" s="73"/>
      <c r="D7759" s="40"/>
    </row>
    <row r="7760" spans="1:4" ht="15" x14ac:dyDescent="0.2">
      <c r="A7760" s="132"/>
      <c r="B7760" s="42"/>
      <c r="C7760" s="73"/>
      <c r="D7760" s="40"/>
    </row>
    <row r="7761" spans="1:4" ht="15" x14ac:dyDescent="0.2">
      <c r="A7761" s="132"/>
      <c r="B7761" s="42"/>
      <c r="C7761" s="73"/>
      <c r="D7761" s="40"/>
    </row>
    <row r="7762" spans="1:4" ht="15" x14ac:dyDescent="0.2">
      <c r="A7762" s="132"/>
      <c r="B7762" s="42"/>
      <c r="C7762" s="73"/>
      <c r="D7762" s="40"/>
    </row>
    <row r="7763" spans="1:4" ht="15" x14ac:dyDescent="0.2">
      <c r="A7763" s="132"/>
      <c r="B7763" s="42"/>
      <c r="C7763" s="73"/>
      <c r="D7763" s="40"/>
    </row>
    <row r="7764" spans="1:4" ht="15" x14ac:dyDescent="0.2">
      <c r="A7764" s="132"/>
      <c r="B7764" s="42"/>
      <c r="C7764" s="73"/>
      <c r="D7764" s="40"/>
    </row>
    <row r="7765" spans="1:4" ht="15" x14ac:dyDescent="0.2">
      <c r="A7765" s="132"/>
      <c r="B7765" s="42"/>
      <c r="C7765" s="73"/>
      <c r="D7765" s="40"/>
    </row>
    <row r="7766" spans="1:4" ht="15" x14ac:dyDescent="0.2">
      <c r="A7766" s="132"/>
      <c r="B7766" s="42"/>
      <c r="C7766" s="73"/>
      <c r="D7766" s="40"/>
    </row>
    <row r="7767" spans="1:4" ht="15" x14ac:dyDescent="0.2">
      <c r="A7767" s="132"/>
      <c r="B7767" s="42"/>
      <c r="C7767" s="73"/>
      <c r="D7767" s="40"/>
    </row>
    <row r="7768" spans="1:4" ht="15" x14ac:dyDescent="0.2">
      <c r="A7768" s="132"/>
      <c r="B7768" s="42"/>
      <c r="C7768" s="73"/>
      <c r="D7768" s="40"/>
    </row>
    <row r="7769" spans="1:4" ht="15" x14ac:dyDescent="0.2">
      <c r="A7769" s="132"/>
      <c r="B7769" s="42"/>
      <c r="C7769" s="73"/>
      <c r="D7769" s="40"/>
    </row>
    <row r="7770" spans="1:4" ht="15" x14ac:dyDescent="0.2">
      <c r="A7770" s="132"/>
      <c r="B7770" s="42"/>
      <c r="C7770" s="73"/>
      <c r="D7770" s="40"/>
    </row>
    <row r="7771" spans="1:4" ht="15" x14ac:dyDescent="0.2">
      <c r="A7771" s="132"/>
      <c r="B7771" s="42"/>
      <c r="C7771" s="73"/>
      <c r="D7771" s="40"/>
    </row>
    <row r="7772" spans="1:4" ht="15" x14ac:dyDescent="0.2">
      <c r="A7772" s="132"/>
      <c r="B7772" s="42"/>
      <c r="C7772" s="73"/>
      <c r="D7772" s="40"/>
    </row>
    <row r="7773" spans="1:4" ht="15" x14ac:dyDescent="0.2">
      <c r="A7773" s="132"/>
      <c r="B7773" s="42"/>
      <c r="C7773" s="73"/>
      <c r="D7773" s="40"/>
    </row>
    <row r="7774" spans="1:4" ht="15" x14ac:dyDescent="0.2">
      <c r="A7774" s="132"/>
      <c r="B7774" s="42"/>
      <c r="C7774" s="73"/>
      <c r="D7774" s="40"/>
    </row>
    <row r="7775" spans="1:4" ht="15" x14ac:dyDescent="0.2">
      <c r="A7775" s="132"/>
      <c r="B7775" s="42"/>
      <c r="C7775" s="73"/>
      <c r="D7775" s="40"/>
    </row>
    <row r="7776" spans="1:4" ht="15" x14ac:dyDescent="0.2">
      <c r="A7776" s="132"/>
      <c r="B7776" s="42"/>
      <c r="C7776" s="73"/>
      <c r="D7776" s="40"/>
    </row>
    <row r="7777" spans="1:4" ht="15" x14ac:dyDescent="0.2">
      <c r="A7777" s="132"/>
      <c r="B7777" s="42"/>
      <c r="C7777" s="73"/>
      <c r="D7777" s="40"/>
    </row>
    <row r="7778" spans="1:4" ht="15" x14ac:dyDescent="0.2">
      <c r="A7778" s="132"/>
      <c r="B7778" s="42"/>
      <c r="C7778" s="73"/>
      <c r="D7778" s="40"/>
    </row>
    <row r="7779" spans="1:4" ht="15" x14ac:dyDescent="0.2">
      <c r="A7779" s="132"/>
      <c r="B7779" s="42"/>
      <c r="C7779" s="73"/>
      <c r="D7779" s="40"/>
    </row>
    <row r="7780" spans="1:4" ht="15" x14ac:dyDescent="0.2">
      <c r="A7780" s="132"/>
      <c r="B7780" s="42"/>
      <c r="C7780" s="73"/>
      <c r="D7780" s="40"/>
    </row>
    <row r="7781" spans="1:4" ht="15" x14ac:dyDescent="0.2">
      <c r="A7781" s="132"/>
      <c r="B7781" s="42"/>
      <c r="C7781" s="73"/>
      <c r="D7781" s="40"/>
    </row>
    <row r="7782" spans="1:4" ht="15" x14ac:dyDescent="0.2">
      <c r="A7782" s="132"/>
      <c r="B7782" s="42"/>
      <c r="C7782" s="73"/>
      <c r="D7782" s="40"/>
    </row>
    <row r="7783" spans="1:4" ht="15" x14ac:dyDescent="0.2">
      <c r="A7783" s="132"/>
      <c r="B7783" s="42"/>
      <c r="C7783" s="73"/>
      <c r="D7783" s="40"/>
    </row>
    <row r="7784" spans="1:4" ht="15" x14ac:dyDescent="0.2">
      <c r="A7784" s="132"/>
      <c r="B7784" s="42"/>
      <c r="C7784" s="73"/>
      <c r="D7784" s="40"/>
    </row>
    <row r="7785" spans="1:4" ht="15" x14ac:dyDescent="0.2">
      <c r="A7785" s="132"/>
      <c r="B7785" s="42"/>
      <c r="C7785" s="73"/>
      <c r="D7785" s="40"/>
    </row>
    <row r="7786" spans="1:4" ht="15" x14ac:dyDescent="0.2">
      <c r="A7786" s="132"/>
      <c r="B7786" s="42"/>
      <c r="C7786" s="73"/>
      <c r="D7786" s="40"/>
    </row>
    <row r="7787" spans="1:4" ht="15" x14ac:dyDescent="0.2">
      <c r="A7787" s="132"/>
      <c r="B7787" s="42"/>
      <c r="C7787" s="73"/>
      <c r="D7787" s="40"/>
    </row>
    <row r="7788" spans="1:4" ht="15" x14ac:dyDescent="0.2">
      <c r="A7788" s="132"/>
      <c r="B7788" s="42"/>
      <c r="C7788" s="73"/>
      <c r="D7788" s="40"/>
    </row>
    <row r="7789" spans="1:4" ht="15" x14ac:dyDescent="0.2">
      <c r="A7789" s="132"/>
      <c r="B7789" s="42"/>
      <c r="C7789" s="73"/>
      <c r="D7789" s="40"/>
    </row>
    <row r="7790" spans="1:4" ht="15" x14ac:dyDescent="0.2">
      <c r="A7790" s="132"/>
      <c r="B7790" s="42"/>
      <c r="C7790" s="73"/>
      <c r="D7790" s="40"/>
    </row>
    <row r="7791" spans="1:4" ht="15" x14ac:dyDescent="0.2">
      <c r="A7791" s="132"/>
      <c r="B7791" s="42"/>
      <c r="C7791" s="73"/>
      <c r="D7791" s="40"/>
    </row>
    <row r="7792" spans="1:4" ht="15" x14ac:dyDescent="0.2">
      <c r="A7792" s="132"/>
      <c r="B7792" s="42"/>
      <c r="C7792" s="73"/>
      <c r="D7792" s="40"/>
    </row>
    <row r="7793" spans="1:4" ht="15" x14ac:dyDescent="0.2">
      <c r="A7793" s="132"/>
      <c r="B7793" s="42"/>
      <c r="C7793" s="73"/>
      <c r="D7793" s="40"/>
    </row>
    <row r="7794" spans="1:4" ht="15" x14ac:dyDescent="0.2">
      <c r="A7794" s="132"/>
      <c r="B7794" s="42"/>
      <c r="C7794" s="73"/>
      <c r="D7794" s="40"/>
    </row>
    <row r="7795" spans="1:4" ht="15" x14ac:dyDescent="0.2">
      <c r="A7795" s="132"/>
      <c r="B7795" s="42"/>
      <c r="C7795" s="73"/>
      <c r="D7795" s="40"/>
    </row>
    <row r="7796" spans="1:4" ht="15" x14ac:dyDescent="0.2">
      <c r="A7796" s="132"/>
      <c r="B7796" s="42"/>
      <c r="C7796" s="73"/>
      <c r="D7796" s="40"/>
    </row>
    <row r="7797" spans="1:4" ht="15" x14ac:dyDescent="0.2">
      <c r="A7797" s="132"/>
      <c r="B7797" s="42"/>
      <c r="C7797" s="73"/>
      <c r="D7797" s="40"/>
    </row>
    <row r="7798" spans="1:4" ht="15" x14ac:dyDescent="0.2">
      <c r="A7798" s="132"/>
      <c r="B7798" s="42"/>
      <c r="C7798" s="73"/>
      <c r="D7798" s="40"/>
    </row>
    <row r="7799" spans="1:4" ht="15" x14ac:dyDescent="0.2">
      <c r="A7799" s="132"/>
      <c r="B7799" s="42"/>
      <c r="C7799" s="73"/>
      <c r="D7799" s="40"/>
    </row>
    <row r="7800" spans="1:4" ht="15" x14ac:dyDescent="0.2">
      <c r="A7800" s="132"/>
      <c r="B7800" s="42"/>
      <c r="C7800" s="73"/>
      <c r="D7800" s="40"/>
    </row>
    <row r="7801" spans="1:4" ht="15" x14ac:dyDescent="0.2">
      <c r="A7801" s="132"/>
      <c r="B7801" s="42"/>
      <c r="C7801" s="73"/>
      <c r="D7801" s="40"/>
    </row>
    <row r="7802" spans="1:4" ht="15" x14ac:dyDescent="0.2">
      <c r="A7802" s="132"/>
      <c r="B7802" s="42"/>
      <c r="C7802" s="73"/>
      <c r="D7802" s="40"/>
    </row>
    <row r="7803" spans="1:4" ht="15" x14ac:dyDescent="0.2">
      <c r="A7803" s="132"/>
      <c r="B7803" s="42"/>
      <c r="C7803" s="73"/>
      <c r="D7803" s="40"/>
    </row>
    <row r="7804" spans="1:4" ht="15" x14ac:dyDescent="0.2">
      <c r="A7804" s="132"/>
      <c r="B7804" s="42"/>
      <c r="C7804" s="73"/>
      <c r="D7804" s="40"/>
    </row>
    <row r="7805" spans="1:4" ht="15" x14ac:dyDescent="0.2">
      <c r="A7805" s="132"/>
      <c r="B7805" s="42"/>
      <c r="C7805" s="73"/>
      <c r="D7805" s="40"/>
    </row>
    <row r="7806" spans="1:4" ht="15" x14ac:dyDescent="0.2">
      <c r="A7806" s="132"/>
      <c r="B7806" s="42"/>
      <c r="C7806" s="73"/>
      <c r="D7806" s="40"/>
    </row>
    <row r="7807" spans="1:4" ht="15" x14ac:dyDescent="0.2">
      <c r="A7807" s="132"/>
      <c r="B7807" s="42"/>
      <c r="C7807" s="73"/>
      <c r="D7807" s="40"/>
    </row>
    <row r="7808" spans="1:4" ht="15" x14ac:dyDescent="0.2">
      <c r="A7808" s="132"/>
      <c r="B7808" s="42"/>
      <c r="C7808" s="73"/>
      <c r="D7808" s="40"/>
    </row>
    <row r="7809" spans="1:4" ht="15" x14ac:dyDescent="0.2">
      <c r="A7809" s="132"/>
      <c r="B7809" s="42"/>
      <c r="C7809" s="73"/>
      <c r="D7809" s="40"/>
    </row>
    <row r="7810" spans="1:4" ht="15" x14ac:dyDescent="0.2">
      <c r="A7810" s="132"/>
      <c r="B7810" s="42"/>
      <c r="C7810" s="73"/>
      <c r="D7810" s="40"/>
    </row>
    <row r="7811" spans="1:4" ht="15" x14ac:dyDescent="0.2">
      <c r="A7811" s="132"/>
      <c r="B7811" s="42"/>
      <c r="C7811" s="73"/>
      <c r="D7811" s="40"/>
    </row>
    <row r="7812" spans="1:4" ht="15" x14ac:dyDescent="0.2">
      <c r="A7812" s="132"/>
      <c r="B7812" s="42"/>
      <c r="C7812" s="73"/>
      <c r="D7812" s="40"/>
    </row>
    <row r="7813" spans="1:4" ht="15" x14ac:dyDescent="0.2">
      <c r="A7813" s="132"/>
      <c r="B7813" s="42"/>
      <c r="C7813" s="73"/>
      <c r="D7813" s="40"/>
    </row>
    <row r="7814" spans="1:4" ht="15" x14ac:dyDescent="0.2">
      <c r="A7814" s="132"/>
      <c r="B7814" s="42"/>
      <c r="C7814" s="73"/>
      <c r="D7814" s="40"/>
    </row>
    <row r="7815" spans="1:4" ht="15" x14ac:dyDescent="0.2">
      <c r="A7815" s="132"/>
      <c r="B7815" s="42"/>
      <c r="C7815" s="73"/>
      <c r="D7815" s="40"/>
    </row>
    <row r="7816" spans="1:4" ht="15" x14ac:dyDescent="0.2">
      <c r="A7816" s="132"/>
      <c r="B7816" s="42"/>
      <c r="C7816" s="73"/>
      <c r="D7816" s="40"/>
    </row>
    <row r="7817" spans="1:4" ht="15" x14ac:dyDescent="0.2">
      <c r="A7817" s="132"/>
      <c r="B7817" s="42"/>
      <c r="C7817" s="73"/>
      <c r="D7817" s="40"/>
    </row>
    <row r="7818" spans="1:4" ht="15" x14ac:dyDescent="0.2">
      <c r="A7818" s="132"/>
      <c r="B7818" s="42"/>
      <c r="C7818" s="73"/>
      <c r="D7818" s="40"/>
    </row>
    <row r="7819" spans="1:4" ht="15" x14ac:dyDescent="0.2">
      <c r="A7819" s="132"/>
      <c r="B7819" s="42"/>
      <c r="C7819" s="73"/>
      <c r="D7819" s="40"/>
    </row>
    <row r="7820" spans="1:4" ht="15" x14ac:dyDescent="0.2">
      <c r="A7820" s="132"/>
      <c r="B7820" s="42"/>
      <c r="C7820" s="73"/>
      <c r="D7820" s="40"/>
    </row>
    <row r="7821" spans="1:4" ht="15" x14ac:dyDescent="0.2">
      <c r="A7821" s="132"/>
      <c r="B7821" s="42"/>
      <c r="C7821" s="73"/>
      <c r="D7821" s="40"/>
    </row>
    <row r="7822" spans="1:4" ht="15" x14ac:dyDescent="0.2">
      <c r="A7822" s="132"/>
      <c r="B7822" s="42"/>
      <c r="C7822" s="73"/>
      <c r="D7822" s="40"/>
    </row>
    <row r="7823" spans="1:4" ht="15" x14ac:dyDescent="0.2">
      <c r="A7823" s="132"/>
      <c r="B7823" s="42"/>
      <c r="C7823" s="73"/>
      <c r="D7823" s="40"/>
    </row>
    <row r="7824" spans="1:4" ht="15" x14ac:dyDescent="0.2">
      <c r="A7824" s="132"/>
      <c r="B7824" s="42"/>
      <c r="C7824" s="73"/>
      <c r="D7824" s="40"/>
    </row>
    <row r="7825" spans="1:4" ht="15" x14ac:dyDescent="0.2">
      <c r="A7825" s="132"/>
      <c r="B7825" s="42"/>
      <c r="C7825" s="73"/>
      <c r="D7825" s="40"/>
    </row>
    <row r="7826" spans="1:4" ht="15" x14ac:dyDescent="0.2">
      <c r="A7826" s="132"/>
      <c r="B7826" s="42"/>
      <c r="C7826" s="73"/>
      <c r="D7826" s="40"/>
    </row>
    <row r="7827" spans="1:4" ht="15" x14ac:dyDescent="0.2">
      <c r="A7827" s="132"/>
      <c r="B7827" s="42"/>
      <c r="C7827" s="73"/>
      <c r="D7827" s="40"/>
    </row>
    <row r="7828" spans="1:4" ht="15" x14ac:dyDescent="0.2">
      <c r="A7828" s="132"/>
      <c r="B7828" s="42"/>
      <c r="C7828" s="73"/>
      <c r="D7828" s="40"/>
    </row>
    <row r="7829" spans="1:4" ht="15" x14ac:dyDescent="0.2">
      <c r="A7829" s="132"/>
      <c r="B7829" s="42"/>
      <c r="C7829" s="73"/>
      <c r="D7829" s="40"/>
    </row>
    <row r="7830" spans="1:4" ht="15" x14ac:dyDescent="0.2">
      <c r="A7830" s="132"/>
      <c r="B7830" s="42"/>
      <c r="C7830" s="73"/>
      <c r="D7830" s="40"/>
    </row>
    <row r="7831" spans="1:4" ht="15" x14ac:dyDescent="0.2">
      <c r="A7831" s="132"/>
      <c r="B7831" s="42"/>
      <c r="C7831" s="73"/>
      <c r="D7831" s="40"/>
    </row>
    <row r="7832" spans="1:4" ht="15" x14ac:dyDescent="0.2">
      <c r="A7832" s="132"/>
      <c r="B7832" s="42"/>
      <c r="C7832" s="73"/>
      <c r="D7832" s="40"/>
    </row>
    <row r="7833" spans="1:4" ht="15" x14ac:dyDescent="0.2">
      <c r="A7833" s="132"/>
      <c r="B7833" s="42"/>
      <c r="C7833" s="73"/>
      <c r="D7833" s="40"/>
    </row>
    <row r="7834" spans="1:4" ht="15" x14ac:dyDescent="0.2">
      <c r="A7834" s="132"/>
      <c r="B7834" s="42"/>
      <c r="C7834" s="73"/>
      <c r="D7834" s="40"/>
    </row>
    <row r="7835" spans="1:4" ht="15" x14ac:dyDescent="0.2">
      <c r="A7835" s="132"/>
      <c r="B7835" s="42"/>
      <c r="C7835" s="73"/>
      <c r="D7835" s="40"/>
    </row>
    <row r="7836" spans="1:4" ht="15" x14ac:dyDescent="0.2">
      <c r="A7836" s="132"/>
      <c r="B7836" s="42"/>
      <c r="C7836" s="73"/>
      <c r="D7836" s="40"/>
    </row>
    <row r="7837" spans="1:4" ht="15" x14ac:dyDescent="0.2">
      <c r="A7837" s="132"/>
      <c r="B7837" s="42"/>
      <c r="C7837" s="73"/>
      <c r="D7837" s="40"/>
    </row>
    <row r="7838" spans="1:4" ht="15" x14ac:dyDescent="0.2">
      <c r="A7838" s="132"/>
      <c r="B7838" s="42"/>
      <c r="C7838" s="73"/>
      <c r="D7838" s="40"/>
    </row>
    <row r="7839" spans="1:4" ht="15" x14ac:dyDescent="0.2">
      <c r="A7839" s="132"/>
      <c r="B7839" s="42"/>
      <c r="C7839" s="73"/>
      <c r="D7839" s="40"/>
    </row>
    <row r="7840" spans="1:4" ht="15" x14ac:dyDescent="0.2">
      <c r="A7840" s="132"/>
      <c r="B7840" s="42"/>
      <c r="C7840" s="73"/>
      <c r="D7840" s="40"/>
    </row>
    <row r="7841" spans="1:4" ht="15" x14ac:dyDescent="0.2">
      <c r="A7841" s="132"/>
      <c r="B7841" s="42"/>
      <c r="C7841" s="73"/>
      <c r="D7841" s="40"/>
    </row>
    <row r="7842" spans="1:4" ht="15" x14ac:dyDescent="0.2">
      <c r="A7842" s="132"/>
      <c r="B7842" s="42"/>
      <c r="C7842" s="73"/>
      <c r="D7842" s="40"/>
    </row>
    <row r="7843" spans="1:4" ht="15" x14ac:dyDescent="0.2">
      <c r="A7843" s="132"/>
      <c r="B7843" s="42"/>
      <c r="C7843" s="73"/>
      <c r="D7843" s="40"/>
    </row>
    <row r="7844" spans="1:4" ht="15" x14ac:dyDescent="0.2">
      <c r="A7844" s="132"/>
      <c r="B7844" s="42"/>
      <c r="C7844" s="73"/>
      <c r="D7844" s="40"/>
    </row>
    <row r="7845" spans="1:4" ht="15" x14ac:dyDescent="0.2">
      <c r="A7845" s="132"/>
      <c r="B7845" s="42"/>
      <c r="C7845" s="73"/>
      <c r="D7845" s="40"/>
    </row>
    <row r="7846" spans="1:4" ht="15" x14ac:dyDescent="0.2">
      <c r="A7846" s="132"/>
      <c r="B7846" s="42"/>
      <c r="C7846" s="73"/>
      <c r="D7846" s="40"/>
    </row>
    <row r="7847" spans="1:4" ht="15" x14ac:dyDescent="0.2">
      <c r="A7847" s="132"/>
      <c r="B7847" s="42"/>
      <c r="C7847" s="73"/>
      <c r="D7847" s="40"/>
    </row>
    <row r="7848" spans="1:4" ht="15" x14ac:dyDescent="0.2">
      <c r="A7848" s="132"/>
      <c r="B7848" s="42"/>
      <c r="C7848" s="73"/>
      <c r="D7848" s="40"/>
    </row>
    <row r="7849" spans="1:4" ht="15" x14ac:dyDescent="0.2">
      <c r="A7849" s="132"/>
      <c r="B7849" s="42"/>
      <c r="C7849" s="73"/>
      <c r="D7849" s="40"/>
    </row>
    <row r="7850" spans="1:4" ht="15" x14ac:dyDescent="0.2">
      <c r="A7850" s="132"/>
      <c r="B7850" s="42"/>
      <c r="C7850" s="73"/>
      <c r="D7850" s="40"/>
    </row>
    <row r="7851" spans="1:4" ht="15" x14ac:dyDescent="0.2">
      <c r="A7851" s="132"/>
      <c r="B7851" s="42"/>
      <c r="C7851" s="73"/>
      <c r="D7851" s="40"/>
    </row>
    <row r="7852" spans="1:4" ht="15" x14ac:dyDescent="0.2">
      <c r="A7852" s="132"/>
      <c r="B7852" s="42"/>
      <c r="C7852" s="73"/>
      <c r="D7852" s="40"/>
    </row>
    <row r="7853" spans="1:4" ht="15" x14ac:dyDescent="0.2">
      <c r="A7853" s="132"/>
      <c r="B7853" s="42"/>
      <c r="C7853" s="73"/>
      <c r="D7853" s="40"/>
    </row>
    <row r="7854" spans="1:4" ht="15" x14ac:dyDescent="0.2">
      <c r="A7854" s="132"/>
      <c r="B7854" s="42"/>
      <c r="C7854" s="73"/>
      <c r="D7854" s="40"/>
    </row>
    <row r="7855" spans="1:4" ht="15" x14ac:dyDescent="0.2">
      <c r="A7855" s="132"/>
      <c r="B7855" s="42"/>
      <c r="C7855" s="73"/>
      <c r="D7855" s="40"/>
    </row>
    <row r="7856" spans="1:4" ht="15" x14ac:dyDescent="0.2">
      <c r="A7856" s="132"/>
      <c r="B7856" s="42"/>
      <c r="C7856" s="73"/>
      <c r="D7856" s="40"/>
    </row>
    <row r="7857" spans="1:4" ht="15" x14ac:dyDescent="0.2">
      <c r="A7857" s="132"/>
      <c r="B7857" s="42"/>
      <c r="C7857" s="73"/>
      <c r="D7857" s="40"/>
    </row>
    <row r="7858" spans="1:4" ht="15" x14ac:dyDescent="0.2">
      <c r="A7858" s="132"/>
      <c r="B7858" s="42"/>
      <c r="C7858" s="73"/>
      <c r="D7858" s="40"/>
    </row>
    <row r="7859" spans="1:4" ht="15" x14ac:dyDescent="0.2">
      <c r="A7859" s="132"/>
      <c r="B7859" s="42"/>
      <c r="C7859" s="73"/>
      <c r="D7859" s="40"/>
    </row>
    <row r="7860" spans="1:4" ht="15" x14ac:dyDescent="0.2">
      <c r="A7860" s="132"/>
      <c r="B7860" s="42"/>
      <c r="C7860" s="73"/>
      <c r="D7860" s="40"/>
    </row>
    <row r="7861" spans="1:4" ht="15" x14ac:dyDescent="0.2">
      <c r="A7861" s="132"/>
      <c r="B7861" s="42"/>
      <c r="C7861" s="73"/>
      <c r="D7861" s="40"/>
    </row>
    <row r="7862" spans="1:4" ht="15" x14ac:dyDescent="0.2">
      <c r="A7862" s="132"/>
      <c r="B7862" s="42"/>
      <c r="C7862" s="73"/>
      <c r="D7862" s="40"/>
    </row>
    <row r="7863" spans="1:4" ht="15" x14ac:dyDescent="0.2">
      <c r="A7863" s="132"/>
      <c r="B7863" s="42"/>
      <c r="C7863" s="73"/>
      <c r="D7863" s="40"/>
    </row>
    <row r="7864" spans="1:4" ht="15" x14ac:dyDescent="0.2">
      <c r="A7864" s="132"/>
      <c r="B7864" s="42"/>
      <c r="C7864" s="73"/>
      <c r="D7864" s="40"/>
    </row>
    <row r="7865" spans="1:4" ht="15" x14ac:dyDescent="0.2">
      <c r="A7865" s="132"/>
      <c r="B7865" s="42"/>
      <c r="C7865" s="73"/>
      <c r="D7865" s="40"/>
    </row>
    <row r="7866" spans="1:4" ht="15" x14ac:dyDescent="0.2">
      <c r="A7866" s="132"/>
      <c r="B7866" s="42"/>
      <c r="C7866" s="73"/>
      <c r="D7866" s="40"/>
    </row>
    <row r="7867" spans="1:4" ht="15" x14ac:dyDescent="0.2">
      <c r="A7867" s="132"/>
      <c r="B7867" s="42"/>
      <c r="C7867" s="73"/>
      <c r="D7867" s="40"/>
    </row>
    <row r="7868" spans="1:4" ht="15" x14ac:dyDescent="0.2">
      <c r="A7868" s="132"/>
      <c r="B7868" s="42"/>
      <c r="C7868" s="73"/>
      <c r="D7868" s="40"/>
    </row>
    <row r="7869" spans="1:4" ht="15" x14ac:dyDescent="0.2">
      <c r="A7869" s="132"/>
      <c r="B7869" s="42"/>
      <c r="C7869" s="73"/>
      <c r="D7869" s="40"/>
    </row>
    <row r="7870" spans="1:4" ht="15" x14ac:dyDescent="0.2">
      <c r="A7870" s="132"/>
      <c r="B7870" s="42"/>
      <c r="C7870" s="73"/>
      <c r="D7870" s="40"/>
    </row>
    <row r="7871" spans="1:4" ht="15" x14ac:dyDescent="0.2">
      <c r="A7871" s="132"/>
      <c r="B7871" s="42"/>
      <c r="C7871" s="73"/>
      <c r="D7871" s="40"/>
    </row>
    <row r="7872" spans="1:4" ht="15" x14ac:dyDescent="0.2">
      <c r="A7872" s="132"/>
      <c r="B7872" s="42"/>
      <c r="C7872" s="73"/>
      <c r="D7872" s="40"/>
    </row>
    <row r="7873" spans="1:4" ht="15" x14ac:dyDescent="0.2">
      <c r="A7873" s="132"/>
      <c r="B7873" s="42"/>
      <c r="C7873" s="73"/>
      <c r="D7873" s="40"/>
    </row>
    <row r="7874" spans="1:4" ht="15" x14ac:dyDescent="0.2">
      <c r="A7874" s="132"/>
      <c r="B7874" s="42"/>
      <c r="C7874" s="73"/>
      <c r="D7874" s="40"/>
    </row>
    <row r="7875" spans="1:4" ht="15" x14ac:dyDescent="0.2">
      <c r="A7875" s="132"/>
      <c r="B7875" s="42"/>
      <c r="C7875" s="73"/>
      <c r="D7875" s="40"/>
    </row>
    <row r="7876" spans="1:4" ht="15" x14ac:dyDescent="0.2">
      <c r="A7876" s="132"/>
      <c r="B7876" s="42"/>
      <c r="C7876" s="73"/>
      <c r="D7876" s="40"/>
    </row>
    <row r="7877" spans="1:4" ht="15" x14ac:dyDescent="0.2">
      <c r="A7877" s="132"/>
      <c r="B7877" s="42"/>
      <c r="C7877" s="73"/>
      <c r="D7877" s="40"/>
    </row>
    <row r="7878" spans="1:4" ht="15" x14ac:dyDescent="0.2">
      <c r="A7878" s="132"/>
      <c r="B7878" s="42"/>
      <c r="C7878" s="73"/>
      <c r="D7878" s="40"/>
    </row>
    <row r="7879" spans="1:4" ht="15" x14ac:dyDescent="0.2">
      <c r="A7879" s="132"/>
      <c r="B7879" s="42"/>
      <c r="C7879" s="73"/>
      <c r="D7879" s="40"/>
    </row>
    <row r="7880" spans="1:4" ht="15" x14ac:dyDescent="0.2">
      <c r="A7880" s="132"/>
      <c r="B7880" s="42"/>
      <c r="C7880" s="73"/>
      <c r="D7880" s="40"/>
    </row>
    <row r="7881" spans="1:4" ht="15" x14ac:dyDescent="0.2">
      <c r="A7881" s="132"/>
      <c r="B7881" s="42"/>
      <c r="C7881" s="73"/>
      <c r="D7881" s="40"/>
    </row>
    <row r="7882" spans="1:4" ht="15" x14ac:dyDescent="0.2">
      <c r="A7882" s="132"/>
      <c r="B7882" s="42"/>
      <c r="C7882" s="73"/>
      <c r="D7882" s="40"/>
    </row>
    <row r="7883" spans="1:4" ht="15" x14ac:dyDescent="0.2">
      <c r="A7883" s="132"/>
      <c r="B7883" s="42"/>
      <c r="C7883" s="73"/>
      <c r="D7883" s="40"/>
    </row>
    <row r="7884" spans="1:4" ht="15" x14ac:dyDescent="0.2">
      <c r="A7884" s="132"/>
      <c r="B7884" s="42"/>
      <c r="C7884" s="73"/>
      <c r="D7884" s="40"/>
    </row>
    <row r="7885" spans="1:4" ht="15" x14ac:dyDescent="0.2">
      <c r="A7885" s="132"/>
      <c r="B7885" s="42"/>
      <c r="C7885" s="73"/>
      <c r="D7885" s="40"/>
    </row>
    <row r="7886" spans="1:4" ht="15" x14ac:dyDescent="0.2">
      <c r="A7886" s="132"/>
      <c r="B7886" s="42"/>
      <c r="C7886" s="73"/>
      <c r="D7886" s="40"/>
    </row>
    <row r="7887" spans="1:4" ht="15" x14ac:dyDescent="0.2">
      <c r="A7887" s="132"/>
      <c r="B7887" s="42"/>
      <c r="C7887" s="73"/>
      <c r="D7887" s="40"/>
    </row>
    <row r="7888" spans="1:4" ht="15" x14ac:dyDescent="0.2">
      <c r="A7888" s="132"/>
      <c r="B7888" s="42"/>
      <c r="C7888" s="73"/>
      <c r="D7888" s="40"/>
    </row>
    <row r="7889" spans="1:4" ht="15" x14ac:dyDescent="0.2">
      <c r="A7889" s="132"/>
      <c r="B7889" s="42"/>
      <c r="C7889" s="73"/>
      <c r="D7889" s="40"/>
    </row>
    <row r="7890" spans="1:4" ht="15" x14ac:dyDescent="0.2">
      <c r="A7890" s="132"/>
      <c r="B7890" s="42"/>
      <c r="C7890" s="73"/>
      <c r="D7890" s="40"/>
    </row>
    <row r="7891" spans="1:4" ht="15" x14ac:dyDescent="0.2">
      <c r="A7891" s="132"/>
      <c r="B7891" s="42"/>
      <c r="C7891" s="73"/>
      <c r="D7891" s="40"/>
    </row>
    <row r="7892" spans="1:4" ht="15" x14ac:dyDescent="0.2">
      <c r="A7892" s="132"/>
      <c r="B7892" s="42"/>
      <c r="C7892" s="73"/>
      <c r="D7892" s="40"/>
    </row>
    <row r="7893" spans="1:4" ht="15" x14ac:dyDescent="0.2">
      <c r="A7893" s="132"/>
      <c r="B7893" s="42"/>
      <c r="C7893" s="73"/>
      <c r="D7893" s="40"/>
    </row>
    <row r="7894" spans="1:4" ht="15" x14ac:dyDescent="0.2">
      <c r="A7894" s="132"/>
      <c r="B7894" s="42"/>
      <c r="C7894" s="73"/>
      <c r="D7894" s="40"/>
    </row>
    <row r="7895" spans="1:4" ht="15" x14ac:dyDescent="0.2">
      <c r="A7895" s="132"/>
      <c r="B7895" s="42"/>
      <c r="C7895" s="73"/>
      <c r="D7895" s="40"/>
    </row>
    <row r="7896" spans="1:4" ht="15" x14ac:dyDescent="0.2">
      <c r="A7896" s="132"/>
      <c r="B7896" s="42"/>
      <c r="C7896" s="73"/>
      <c r="D7896" s="40"/>
    </row>
    <row r="7897" spans="1:4" ht="15" x14ac:dyDescent="0.2">
      <c r="A7897" s="132"/>
      <c r="B7897" s="42"/>
      <c r="C7897" s="73"/>
      <c r="D7897" s="40"/>
    </row>
    <row r="7898" spans="1:4" ht="15" x14ac:dyDescent="0.2">
      <c r="A7898" s="132"/>
      <c r="B7898" s="42"/>
      <c r="C7898" s="73"/>
      <c r="D7898" s="40"/>
    </row>
    <row r="7899" spans="1:4" ht="15" x14ac:dyDescent="0.2">
      <c r="A7899" s="132"/>
      <c r="B7899" s="42"/>
      <c r="C7899" s="73"/>
      <c r="D7899" s="40"/>
    </row>
    <row r="7900" spans="1:4" ht="15" x14ac:dyDescent="0.2">
      <c r="A7900" s="132"/>
      <c r="B7900" s="42"/>
      <c r="C7900" s="73"/>
      <c r="D7900" s="40"/>
    </row>
    <row r="7901" spans="1:4" ht="15" x14ac:dyDescent="0.2">
      <c r="A7901" s="132"/>
      <c r="B7901" s="42"/>
      <c r="C7901" s="73"/>
      <c r="D7901" s="40"/>
    </row>
    <row r="7902" spans="1:4" ht="15" x14ac:dyDescent="0.2">
      <c r="A7902" s="132"/>
      <c r="B7902" s="42"/>
      <c r="C7902" s="73"/>
      <c r="D7902" s="40"/>
    </row>
    <row r="7903" spans="1:4" ht="15" x14ac:dyDescent="0.2">
      <c r="A7903" s="132"/>
      <c r="B7903" s="42"/>
      <c r="C7903" s="73"/>
      <c r="D7903" s="40"/>
    </row>
    <row r="7904" spans="1:4" ht="15" x14ac:dyDescent="0.2">
      <c r="A7904" s="132"/>
      <c r="B7904" s="42"/>
      <c r="C7904" s="73"/>
      <c r="D7904" s="40"/>
    </row>
    <row r="7905" spans="1:4" ht="15" x14ac:dyDescent="0.2">
      <c r="A7905" s="132"/>
      <c r="B7905" s="42"/>
      <c r="C7905" s="73"/>
      <c r="D7905" s="40"/>
    </row>
    <row r="7906" spans="1:4" ht="15" x14ac:dyDescent="0.2">
      <c r="A7906" s="132"/>
      <c r="B7906" s="42"/>
      <c r="C7906" s="73"/>
      <c r="D7906" s="40"/>
    </row>
    <row r="7907" spans="1:4" ht="15" x14ac:dyDescent="0.2">
      <c r="A7907" s="132"/>
      <c r="B7907" s="42"/>
      <c r="C7907" s="73"/>
      <c r="D7907" s="40"/>
    </row>
    <row r="7908" spans="1:4" ht="15" x14ac:dyDescent="0.2">
      <c r="A7908" s="132"/>
      <c r="B7908" s="42"/>
      <c r="C7908" s="73"/>
      <c r="D7908" s="40"/>
    </row>
    <row r="7909" spans="1:4" ht="15" x14ac:dyDescent="0.2">
      <c r="A7909" s="132"/>
      <c r="B7909" s="42"/>
      <c r="C7909" s="73"/>
      <c r="D7909" s="40"/>
    </row>
    <row r="7910" spans="1:4" ht="15" x14ac:dyDescent="0.2">
      <c r="A7910" s="132"/>
      <c r="B7910" s="42"/>
      <c r="C7910" s="73"/>
      <c r="D7910" s="40"/>
    </row>
    <row r="7911" spans="1:4" ht="15" x14ac:dyDescent="0.2">
      <c r="A7911" s="132"/>
      <c r="B7911" s="42"/>
      <c r="C7911" s="73"/>
      <c r="D7911" s="40"/>
    </row>
    <row r="7912" spans="1:4" ht="15" x14ac:dyDescent="0.2">
      <c r="A7912" s="132"/>
      <c r="B7912" s="42"/>
      <c r="C7912" s="73"/>
      <c r="D7912" s="40"/>
    </row>
    <row r="7913" spans="1:4" ht="15" x14ac:dyDescent="0.2">
      <c r="A7913" s="132"/>
      <c r="B7913" s="42"/>
      <c r="C7913" s="73"/>
      <c r="D7913" s="40"/>
    </row>
    <row r="7914" spans="1:4" ht="15" x14ac:dyDescent="0.2">
      <c r="A7914" s="132"/>
      <c r="B7914" s="42"/>
      <c r="C7914" s="73"/>
      <c r="D7914" s="40"/>
    </row>
    <row r="7915" spans="1:4" ht="15" x14ac:dyDescent="0.2">
      <c r="A7915" s="132"/>
      <c r="B7915" s="42"/>
      <c r="C7915" s="73"/>
      <c r="D7915" s="40"/>
    </row>
    <row r="7916" spans="1:4" ht="15" x14ac:dyDescent="0.2">
      <c r="A7916" s="132"/>
      <c r="B7916" s="42"/>
      <c r="C7916" s="73"/>
      <c r="D7916" s="40"/>
    </row>
    <row r="7917" spans="1:4" ht="15" x14ac:dyDescent="0.2">
      <c r="A7917" s="132"/>
      <c r="B7917" s="42"/>
      <c r="C7917" s="73"/>
      <c r="D7917" s="40"/>
    </row>
    <row r="7918" spans="1:4" ht="15" x14ac:dyDescent="0.2">
      <c r="A7918" s="132"/>
      <c r="B7918" s="42"/>
      <c r="C7918" s="73"/>
      <c r="D7918" s="40"/>
    </row>
    <row r="7919" spans="1:4" ht="15" x14ac:dyDescent="0.2">
      <c r="A7919" s="132"/>
      <c r="B7919" s="42"/>
      <c r="C7919" s="73"/>
      <c r="D7919" s="40"/>
    </row>
    <row r="7920" spans="1:4" ht="15" x14ac:dyDescent="0.2">
      <c r="A7920" s="132"/>
      <c r="B7920" s="42"/>
      <c r="C7920" s="73"/>
      <c r="D7920" s="40"/>
    </row>
    <row r="7921" spans="1:4" ht="15" x14ac:dyDescent="0.2">
      <c r="A7921" s="132"/>
      <c r="B7921" s="42"/>
      <c r="C7921" s="73"/>
      <c r="D7921" s="40"/>
    </row>
    <row r="7922" spans="1:4" ht="15" x14ac:dyDescent="0.2">
      <c r="A7922" s="132"/>
      <c r="B7922" s="42"/>
      <c r="C7922" s="73"/>
      <c r="D7922" s="40"/>
    </row>
    <row r="7923" spans="1:4" ht="15" x14ac:dyDescent="0.2">
      <c r="A7923" s="132"/>
      <c r="B7923" s="42"/>
      <c r="C7923" s="73"/>
      <c r="D7923" s="40"/>
    </row>
    <row r="7924" spans="1:4" ht="15" x14ac:dyDescent="0.2">
      <c r="A7924" s="132"/>
      <c r="B7924" s="42"/>
      <c r="C7924" s="73"/>
      <c r="D7924" s="40"/>
    </row>
    <row r="7925" spans="1:4" ht="15" x14ac:dyDescent="0.2">
      <c r="A7925" s="132"/>
      <c r="B7925" s="42"/>
      <c r="C7925" s="73"/>
      <c r="D7925" s="40"/>
    </row>
    <row r="7926" spans="1:4" ht="15" x14ac:dyDescent="0.2">
      <c r="A7926" s="132"/>
      <c r="B7926" s="42"/>
      <c r="C7926" s="73"/>
      <c r="D7926" s="40"/>
    </row>
    <row r="7927" spans="1:4" ht="15" x14ac:dyDescent="0.2">
      <c r="A7927" s="132"/>
      <c r="B7927" s="42"/>
      <c r="C7927" s="73"/>
      <c r="D7927" s="40"/>
    </row>
    <row r="7928" spans="1:4" ht="15" x14ac:dyDescent="0.2">
      <c r="A7928" s="132"/>
      <c r="B7928" s="42"/>
      <c r="C7928" s="73"/>
      <c r="D7928" s="40"/>
    </row>
    <row r="7929" spans="1:4" ht="15" x14ac:dyDescent="0.2">
      <c r="A7929" s="132"/>
      <c r="B7929" s="42"/>
      <c r="C7929" s="73"/>
      <c r="D7929" s="40"/>
    </row>
    <row r="7930" spans="1:4" ht="15" x14ac:dyDescent="0.2">
      <c r="A7930" s="132"/>
      <c r="B7930" s="42"/>
      <c r="C7930" s="73"/>
      <c r="D7930" s="40"/>
    </row>
    <row r="7931" spans="1:4" ht="15" x14ac:dyDescent="0.2">
      <c r="A7931" s="132"/>
      <c r="B7931" s="42"/>
      <c r="C7931" s="73"/>
      <c r="D7931" s="40"/>
    </row>
    <row r="7932" spans="1:4" ht="15" x14ac:dyDescent="0.2">
      <c r="A7932" s="132"/>
      <c r="B7932" s="42"/>
      <c r="C7932" s="73"/>
      <c r="D7932" s="40"/>
    </row>
    <row r="7933" spans="1:4" ht="15" x14ac:dyDescent="0.2">
      <c r="A7933" s="132"/>
      <c r="B7933" s="42"/>
      <c r="C7933" s="73"/>
      <c r="D7933" s="40"/>
    </row>
    <row r="7934" spans="1:4" ht="15" x14ac:dyDescent="0.2">
      <c r="A7934" s="132"/>
      <c r="B7934" s="42"/>
      <c r="C7934" s="73"/>
      <c r="D7934" s="40"/>
    </row>
    <row r="7935" spans="1:4" ht="15" x14ac:dyDescent="0.2">
      <c r="A7935" s="132"/>
      <c r="B7935" s="42"/>
      <c r="C7935" s="73"/>
      <c r="D7935" s="40"/>
    </row>
    <row r="7936" spans="1:4" ht="15" x14ac:dyDescent="0.2">
      <c r="A7936" s="132"/>
      <c r="B7936" s="42"/>
      <c r="C7936" s="73"/>
      <c r="D7936" s="40"/>
    </row>
    <row r="7937" spans="1:4" ht="15" x14ac:dyDescent="0.2">
      <c r="A7937" s="132"/>
      <c r="B7937" s="42"/>
      <c r="C7937" s="73"/>
      <c r="D7937" s="40"/>
    </row>
    <row r="7938" spans="1:4" ht="15" x14ac:dyDescent="0.2">
      <c r="A7938" s="132"/>
      <c r="B7938" s="42"/>
      <c r="C7938" s="73"/>
      <c r="D7938" s="40"/>
    </row>
    <row r="7939" spans="1:4" ht="15" x14ac:dyDescent="0.2">
      <c r="A7939" s="132"/>
      <c r="B7939" s="42"/>
      <c r="C7939" s="73"/>
      <c r="D7939" s="40"/>
    </row>
    <row r="7940" spans="1:4" ht="15" x14ac:dyDescent="0.2">
      <c r="A7940" s="132"/>
      <c r="B7940" s="42"/>
      <c r="C7940" s="73"/>
      <c r="D7940" s="40"/>
    </row>
    <row r="7941" spans="1:4" ht="15" x14ac:dyDescent="0.2">
      <c r="A7941" s="132"/>
      <c r="B7941" s="42"/>
      <c r="C7941" s="73"/>
      <c r="D7941" s="40"/>
    </row>
    <row r="7942" spans="1:4" ht="15" x14ac:dyDescent="0.2">
      <c r="A7942" s="132"/>
      <c r="B7942" s="42"/>
      <c r="C7942" s="73"/>
      <c r="D7942" s="40"/>
    </row>
    <row r="7943" spans="1:4" ht="15" x14ac:dyDescent="0.2">
      <c r="A7943" s="132"/>
      <c r="B7943" s="42"/>
      <c r="C7943" s="73"/>
      <c r="D7943" s="40"/>
    </row>
    <row r="7944" spans="1:4" ht="15" x14ac:dyDescent="0.2">
      <c r="A7944" s="132"/>
      <c r="B7944" s="42"/>
      <c r="C7944" s="73"/>
      <c r="D7944" s="40"/>
    </row>
    <row r="7945" spans="1:4" ht="15" x14ac:dyDescent="0.2">
      <c r="A7945" s="132"/>
      <c r="B7945" s="42"/>
      <c r="C7945" s="73"/>
      <c r="D7945" s="40"/>
    </row>
    <row r="7946" spans="1:4" ht="15" x14ac:dyDescent="0.2">
      <c r="A7946" s="132"/>
      <c r="B7946" s="42"/>
      <c r="C7946" s="73"/>
      <c r="D7946" s="40"/>
    </row>
    <row r="7947" spans="1:4" ht="15" x14ac:dyDescent="0.2">
      <c r="A7947" s="132"/>
      <c r="B7947" s="42"/>
      <c r="C7947" s="73"/>
      <c r="D7947" s="40"/>
    </row>
    <row r="7948" spans="1:4" ht="15" x14ac:dyDescent="0.2">
      <c r="A7948" s="132"/>
      <c r="B7948" s="42"/>
      <c r="C7948" s="73"/>
      <c r="D7948" s="40"/>
    </row>
    <row r="7949" spans="1:4" ht="15" x14ac:dyDescent="0.2">
      <c r="A7949" s="132"/>
      <c r="B7949" s="42"/>
      <c r="C7949" s="73"/>
      <c r="D7949" s="40"/>
    </row>
    <row r="7950" spans="1:4" ht="15" x14ac:dyDescent="0.2">
      <c r="A7950" s="132"/>
      <c r="B7950" s="42"/>
      <c r="C7950" s="73"/>
      <c r="D7950" s="40"/>
    </row>
    <row r="7951" spans="1:4" ht="15" x14ac:dyDescent="0.2">
      <c r="A7951" s="132"/>
      <c r="B7951" s="42"/>
      <c r="C7951" s="73"/>
      <c r="D7951" s="40"/>
    </row>
    <row r="7952" spans="1:4" ht="15" x14ac:dyDescent="0.2">
      <c r="A7952" s="132"/>
      <c r="B7952" s="42"/>
      <c r="C7952" s="73"/>
      <c r="D7952" s="40"/>
    </row>
    <row r="7953" spans="1:4" ht="15" x14ac:dyDescent="0.2">
      <c r="A7953" s="132"/>
      <c r="B7953" s="42"/>
      <c r="C7953" s="73"/>
      <c r="D7953" s="40"/>
    </row>
    <row r="7954" spans="1:4" ht="15" x14ac:dyDescent="0.2">
      <c r="A7954" s="132"/>
      <c r="B7954" s="42"/>
      <c r="C7954" s="73"/>
      <c r="D7954" s="40"/>
    </row>
    <row r="7955" spans="1:4" ht="15" x14ac:dyDescent="0.2">
      <c r="A7955" s="132"/>
      <c r="B7955" s="42"/>
      <c r="C7955" s="73"/>
      <c r="D7955" s="40"/>
    </row>
    <row r="7956" spans="1:4" ht="15" x14ac:dyDescent="0.2">
      <c r="A7956" s="132"/>
      <c r="B7956" s="42"/>
      <c r="C7956" s="73"/>
      <c r="D7956" s="40"/>
    </row>
    <row r="7957" spans="1:4" ht="15" x14ac:dyDescent="0.2">
      <c r="A7957" s="132"/>
      <c r="B7957" s="42"/>
      <c r="C7957" s="73"/>
      <c r="D7957" s="40"/>
    </row>
    <row r="7958" spans="1:4" ht="15" x14ac:dyDescent="0.2">
      <c r="A7958" s="132"/>
      <c r="B7958" s="42"/>
      <c r="C7958" s="73"/>
      <c r="D7958" s="40"/>
    </row>
    <row r="7959" spans="1:4" ht="15" x14ac:dyDescent="0.2">
      <c r="A7959" s="132"/>
      <c r="B7959" s="42"/>
      <c r="C7959" s="73"/>
      <c r="D7959" s="40"/>
    </row>
    <row r="7960" spans="1:4" ht="15" x14ac:dyDescent="0.2">
      <c r="A7960" s="132"/>
      <c r="B7960" s="42"/>
      <c r="C7960" s="73"/>
      <c r="D7960" s="40"/>
    </row>
    <row r="7961" spans="1:4" ht="15" x14ac:dyDescent="0.2">
      <c r="A7961" s="132"/>
      <c r="B7961" s="42"/>
      <c r="C7961" s="73"/>
      <c r="D7961" s="40"/>
    </row>
    <row r="7962" spans="1:4" ht="15" x14ac:dyDescent="0.2">
      <c r="A7962" s="132"/>
      <c r="B7962" s="42"/>
      <c r="C7962" s="73"/>
      <c r="D7962" s="40"/>
    </row>
    <row r="7963" spans="1:4" ht="15" x14ac:dyDescent="0.2">
      <c r="A7963" s="132"/>
      <c r="B7963" s="42"/>
      <c r="C7963" s="73"/>
      <c r="D7963" s="40"/>
    </row>
    <row r="7964" spans="1:4" ht="15" x14ac:dyDescent="0.2">
      <c r="A7964" s="132"/>
      <c r="B7964" s="42"/>
      <c r="C7964" s="73"/>
      <c r="D7964" s="40"/>
    </row>
    <row r="7965" spans="1:4" ht="15" x14ac:dyDescent="0.2">
      <c r="A7965" s="132"/>
      <c r="B7965" s="42"/>
      <c r="C7965" s="73"/>
      <c r="D7965" s="40"/>
    </row>
    <row r="7966" spans="1:4" ht="15" x14ac:dyDescent="0.2">
      <c r="A7966" s="132"/>
      <c r="B7966" s="42"/>
      <c r="C7966" s="73"/>
      <c r="D7966" s="40"/>
    </row>
    <row r="7967" spans="1:4" ht="15" x14ac:dyDescent="0.2">
      <c r="A7967" s="132"/>
      <c r="B7967" s="42"/>
      <c r="C7967" s="73"/>
      <c r="D7967" s="40"/>
    </row>
    <row r="7968" spans="1:4" ht="15" x14ac:dyDescent="0.2">
      <c r="A7968" s="132"/>
      <c r="B7968" s="42"/>
      <c r="C7968" s="73"/>
      <c r="D7968" s="40"/>
    </row>
    <row r="7969" spans="1:4" ht="15" x14ac:dyDescent="0.2">
      <c r="A7969" s="132"/>
      <c r="B7969" s="42"/>
      <c r="C7969" s="73"/>
      <c r="D7969" s="40"/>
    </row>
    <row r="7970" spans="1:4" ht="15" x14ac:dyDescent="0.2">
      <c r="A7970" s="132"/>
      <c r="B7970" s="42"/>
      <c r="C7970" s="73"/>
      <c r="D7970" s="40"/>
    </row>
    <row r="7971" spans="1:4" ht="15" x14ac:dyDescent="0.2">
      <c r="A7971" s="132"/>
      <c r="B7971" s="42"/>
      <c r="C7971" s="73"/>
      <c r="D7971" s="40"/>
    </row>
    <row r="7972" spans="1:4" ht="15" x14ac:dyDescent="0.2">
      <c r="A7972" s="132"/>
      <c r="B7972" s="42"/>
      <c r="C7972" s="73"/>
      <c r="D7972" s="40"/>
    </row>
    <row r="7973" spans="1:4" ht="15" x14ac:dyDescent="0.2">
      <c r="A7973" s="132"/>
      <c r="B7973" s="42"/>
      <c r="C7973" s="73"/>
      <c r="D7973" s="40"/>
    </row>
    <row r="7974" spans="1:4" ht="15" x14ac:dyDescent="0.2">
      <c r="A7974" s="132"/>
      <c r="B7974" s="42"/>
      <c r="C7974" s="73"/>
      <c r="D7974" s="40"/>
    </row>
    <row r="7975" spans="1:4" ht="15" x14ac:dyDescent="0.2">
      <c r="A7975" s="132"/>
      <c r="B7975" s="42"/>
      <c r="C7975" s="73"/>
      <c r="D7975" s="40"/>
    </row>
    <row r="7976" spans="1:4" ht="15" x14ac:dyDescent="0.2">
      <c r="A7976" s="132"/>
      <c r="B7976" s="42"/>
      <c r="C7976" s="73"/>
      <c r="D7976" s="40"/>
    </row>
    <row r="7977" spans="1:4" ht="15" x14ac:dyDescent="0.2">
      <c r="A7977" s="132"/>
      <c r="B7977" s="42"/>
      <c r="C7977" s="73"/>
      <c r="D7977" s="40"/>
    </row>
    <row r="7978" spans="1:4" ht="15" x14ac:dyDescent="0.2">
      <c r="A7978" s="132"/>
      <c r="B7978" s="42"/>
      <c r="C7978" s="73"/>
      <c r="D7978" s="40"/>
    </row>
    <row r="7979" spans="1:4" ht="15" x14ac:dyDescent="0.2">
      <c r="A7979" s="132"/>
      <c r="B7979" s="42"/>
      <c r="C7979" s="73"/>
      <c r="D7979" s="40"/>
    </row>
    <row r="7980" spans="1:4" ht="15" x14ac:dyDescent="0.2">
      <c r="A7980" s="132"/>
      <c r="B7980" s="42"/>
      <c r="C7980" s="73"/>
      <c r="D7980" s="40"/>
    </row>
    <row r="7981" spans="1:4" ht="15" x14ac:dyDescent="0.2">
      <c r="A7981" s="132"/>
      <c r="B7981" s="42"/>
      <c r="C7981" s="73"/>
      <c r="D7981" s="40"/>
    </row>
    <row r="7982" spans="1:4" ht="15" x14ac:dyDescent="0.2">
      <c r="A7982" s="132"/>
      <c r="B7982" s="42"/>
      <c r="C7982" s="73"/>
      <c r="D7982" s="40"/>
    </row>
    <row r="7983" spans="1:4" ht="15" x14ac:dyDescent="0.2">
      <c r="A7983" s="132"/>
      <c r="B7983" s="42"/>
      <c r="C7983" s="73"/>
      <c r="D7983" s="40"/>
    </row>
    <row r="7984" spans="1:4" ht="15" x14ac:dyDescent="0.2">
      <c r="A7984" s="132"/>
      <c r="B7984" s="42"/>
      <c r="C7984" s="73"/>
      <c r="D7984" s="40"/>
    </row>
    <row r="7985" spans="1:4" ht="15" x14ac:dyDescent="0.2">
      <c r="A7985" s="132"/>
      <c r="B7985" s="42"/>
      <c r="C7985" s="73"/>
      <c r="D7985" s="40"/>
    </row>
    <row r="7986" spans="1:4" ht="15" x14ac:dyDescent="0.2">
      <c r="A7986" s="132"/>
      <c r="B7986" s="42"/>
      <c r="C7986" s="73"/>
      <c r="D7986" s="40"/>
    </row>
    <row r="7987" spans="1:4" ht="15" x14ac:dyDescent="0.2">
      <c r="A7987" s="132"/>
      <c r="B7987" s="42"/>
      <c r="C7987" s="73"/>
      <c r="D7987" s="40"/>
    </row>
    <row r="7988" spans="1:4" ht="15" x14ac:dyDescent="0.2">
      <c r="A7988" s="132"/>
      <c r="B7988" s="42"/>
      <c r="C7988" s="73"/>
      <c r="D7988" s="40"/>
    </row>
    <row r="7989" spans="1:4" ht="15" x14ac:dyDescent="0.2">
      <c r="A7989" s="132"/>
      <c r="B7989" s="42"/>
      <c r="C7989" s="73"/>
      <c r="D7989" s="40"/>
    </row>
    <row r="7990" spans="1:4" ht="15" x14ac:dyDescent="0.2">
      <c r="A7990" s="132"/>
      <c r="B7990" s="42"/>
      <c r="C7990" s="73"/>
      <c r="D7990" s="40"/>
    </row>
    <row r="7991" spans="1:4" ht="15" x14ac:dyDescent="0.2">
      <c r="A7991" s="132"/>
      <c r="B7991" s="42"/>
      <c r="C7991" s="73"/>
      <c r="D7991" s="40"/>
    </row>
    <row r="7992" spans="1:4" ht="15" x14ac:dyDescent="0.2">
      <c r="A7992" s="132"/>
      <c r="B7992" s="42"/>
      <c r="C7992" s="73"/>
      <c r="D7992" s="40"/>
    </row>
    <row r="7993" spans="1:4" ht="15" x14ac:dyDescent="0.2">
      <c r="A7993" s="132"/>
      <c r="B7993" s="42"/>
      <c r="C7993" s="73"/>
      <c r="D7993" s="40"/>
    </row>
    <row r="7994" spans="1:4" ht="15" x14ac:dyDescent="0.2">
      <c r="A7994" s="132"/>
      <c r="B7994" s="42"/>
      <c r="C7994" s="73"/>
      <c r="D7994" s="40"/>
    </row>
    <row r="7995" spans="1:4" ht="15" x14ac:dyDescent="0.2">
      <c r="A7995" s="132"/>
      <c r="B7995" s="42"/>
      <c r="C7995" s="73"/>
      <c r="D7995" s="40"/>
    </row>
    <row r="7996" spans="1:4" ht="15" x14ac:dyDescent="0.2">
      <c r="A7996" s="132"/>
      <c r="B7996" s="42"/>
      <c r="C7996" s="73"/>
      <c r="D7996" s="40"/>
    </row>
    <row r="7997" spans="1:4" ht="15" x14ac:dyDescent="0.2">
      <c r="A7997" s="132"/>
      <c r="B7997" s="42"/>
      <c r="C7997" s="73"/>
      <c r="D7997" s="40"/>
    </row>
    <row r="7998" spans="1:4" ht="15" x14ac:dyDescent="0.2">
      <c r="A7998" s="132"/>
      <c r="B7998" s="42"/>
      <c r="C7998" s="73"/>
      <c r="D7998" s="40"/>
    </row>
    <row r="7999" spans="1:4" ht="15" x14ac:dyDescent="0.2">
      <c r="A7999" s="132"/>
      <c r="B7999" s="42"/>
      <c r="C7999" s="73"/>
      <c r="D7999" s="40"/>
    </row>
    <row r="8000" spans="1:4" ht="15" x14ac:dyDescent="0.2">
      <c r="A8000" s="132"/>
      <c r="B8000" s="42"/>
      <c r="C8000" s="73"/>
      <c r="D8000" s="40"/>
    </row>
    <row r="8001" spans="1:4" ht="15" x14ac:dyDescent="0.2">
      <c r="A8001" s="132"/>
      <c r="B8001" s="42"/>
      <c r="C8001" s="73"/>
      <c r="D8001" s="40"/>
    </row>
    <row r="8002" spans="1:4" ht="15" x14ac:dyDescent="0.2">
      <c r="A8002" s="132"/>
      <c r="B8002" s="42"/>
      <c r="C8002" s="73"/>
      <c r="D8002" s="40"/>
    </row>
    <row r="8003" spans="1:4" ht="15" x14ac:dyDescent="0.2">
      <c r="A8003" s="132"/>
      <c r="B8003" s="42"/>
      <c r="C8003" s="73"/>
      <c r="D8003" s="40"/>
    </row>
    <row r="8004" spans="1:4" ht="15" x14ac:dyDescent="0.2">
      <c r="A8004" s="132"/>
      <c r="B8004" s="42"/>
      <c r="C8004" s="73"/>
      <c r="D8004" s="40"/>
    </row>
    <row r="8005" spans="1:4" ht="15" x14ac:dyDescent="0.2">
      <c r="A8005" s="132"/>
      <c r="B8005" s="42"/>
      <c r="C8005" s="73"/>
      <c r="D8005" s="40"/>
    </row>
    <row r="8006" spans="1:4" ht="15" x14ac:dyDescent="0.2">
      <c r="A8006" s="132"/>
      <c r="B8006" s="42"/>
      <c r="C8006" s="73"/>
      <c r="D8006" s="40"/>
    </row>
    <row r="8007" spans="1:4" ht="15" x14ac:dyDescent="0.2">
      <c r="A8007" s="132"/>
      <c r="B8007" s="42"/>
      <c r="C8007" s="73"/>
      <c r="D8007" s="40"/>
    </row>
    <row r="8008" spans="1:4" ht="15" x14ac:dyDescent="0.2">
      <c r="A8008" s="132"/>
      <c r="B8008" s="42"/>
      <c r="C8008" s="73"/>
      <c r="D8008" s="40"/>
    </row>
    <row r="8009" spans="1:4" ht="15" x14ac:dyDescent="0.2">
      <c r="A8009" s="132"/>
      <c r="B8009" s="42"/>
      <c r="C8009" s="73"/>
      <c r="D8009" s="40"/>
    </row>
    <row r="8010" spans="1:4" ht="15" x14ac:dyDescent="0.2">
      <c r="A8010" s="132"/>
      <c r="B8010" s="42"/>
      <c r="C8010" s="73"/>
      <c r="D8010" s="40"/>
    </row>
    <row r="8011" spans="1:4" ht="15" x14ac:dyDescent="0.2">
      <c r="A8011" s="132"/>
      <c r="B8011" s="42"/>
      <c r="C8011" s="73"/>
      <c r="D8011" s="40"/>
    </row>
    <row r="8012" spans="1:4" ht="15" x14ac:dyDescent="0.2">
      <c r="A8012" s="132"/>
      <c r="B8012" s="42"/>
      <c r="C8012" s="73"/>
      <c r="D8012" s="40"/>
    </row>
    <row r="8013" spans="1:4" ht="15" x14ac:dyDescent="0.2">
      <c r="A8013" s="132"/>
      <c r="B8013" s="42"/>
      <c r="C8013" s="73"/>
      <c r="D8013" s="40"/>
    </row>
    <row r="8014" spans="1:4" ht="15" x14ac:dyDescent="0.2">
      <c r="A8014" s="132"/>
      <c r="B8014" s="42"/>
      <c r="C8014" s="73"/>
      <c r="D8014" s="40"/>
    </row>
    <row r="8015" spans="1:4" ht="15" x14ac:dyDescent="0.2">
      <c r="A8015" s="132"/>
      <c r="B8015" s="42"/>
      <c r="C8015" s="73"/>
      <c r="D8015" s="40"/>
    </row>
    <row r="8016" spans="1:4" ht="15" x14ac:dyDescent="0.2">
      <c r="A8016" s="132"/>
      <c r="B8016" s="42"/>
      <c r="C8016" s="73"/>
      <c r="D8016" s="40"/>
    </row>
    <row r="8017" spans="1:4" ht="15" x14ac:dyDescent="0.2">
      <c r="A8017" s="132"/>
      <c r="B8017" s="42"/>
      <c r="C8017" s="73"/>
      <c r="D8017" s="40"/>
    </row>
    <row r="8018" spans="1:4" ht="15" x14ac:dyDescent="0.2">
      <c r="A8018" s="132"/>
      <c r="B8018" s="42"/>
      <c r="C8018" s="73"/>
      <c r="D8018" s="40"/>
    </row>
    <row r="8019" spans="1:4" ht="15" x14ac:dyDescent="0.2">
      <c r="A8019" s="132"/>
      <c r="B8019" s="42"/>
      <c r="C8019" s="73"/>
      <c r="D8019" s="40"/>
    </row>
    <row r="8020" spans="1:4" ht="15" x14ac:dyDescent="0.2">
      <c r="A8020" s="132"/>
      <c r="B8020" s="42"/>
      <c r="C8020" s="73"/>
      <c r="D8020" s="40"/>
    </row>
    <row r="8021" spans="1:4" ht="15" x14ac:dyDescent="0.2">
      <c r="A8021" s="132"/>
      <c r="B8021" s="42"/>
      <c r="C8021" s="73"/>
      <c r="D8021" s="40"/>
    </row>
    <row r="8022" spans="1:4" ht="15" x14ac:dyDescent="0.2">
      <c r="A8022" s="132"/>
      <c r="B8022" s="42"/>
      <c r="C8022" s="73"/>
      <c r="D8022" s="40"/>
    </row>
    <row r="8023" spans="1:4" ht="15" x14ac:dyDescent="0.2">
      <c r="A8023" s="132"/>
      <c r="B8023" s="42"/>
      <c r="C8023" s="73"/>
      <c r="D8023" s="40"/>
    </row>
    <row r="8024" spans="1:4" ht="15" x14ac:dyDescent="0.2">
      <c r="A8024" s="132"/>
      <c r="B8024" s="42"/>
      <c r="C8024" s="73"/>
      <c r="D8024" s="40"/>
    </row>
    <row r="8025" spans="1:4" ht="15" x14ac:dyDescent="0.2">
      <c r="A8025" s="132"/>
      <c r="B8025" s="42"/>
      <c r="C8025" s="73"/>
      <c r="D8025" s="40"/>
    </row>
    <row r="8026" spans="1:4" ht="15" x14ac:dyDescent="0.2">
      <c r="A8026" s="132"/>
      <c r="B8026" s="42"/>
      <c r="C8026" s="73"/>
      <c r="D8026" s="40"/>
    </row>
    <row r="8027" spans="1:4" ht="15" x14ac:dyDescent="0.2">
      <c r="A8027" s="132"/>
      <c r="B8027" s="42"/>
      <c r="C8027" s="73"/>
      <c r="D8027" s="40"/>
    </row>
    <row r="8028" spans="1:4" ht="15" x14ac:dyDescent="0.2">
      <c r="A8028" s="132"/>
      <c r="B8028" s="42"/>
      <c r="C8028" s="73"/>
      <c r="D8028" s="40"/>
    </row>
    <row r="8029" spans="1:4" ht="15" x14ac:dyDescent="0.2">
      <c r="A8029" s="132"/>
      <c r="B8029" s="42"/>
      <c r="C8029" s="73"/>
      <c r="D8029" s="40"/>
    </row>
    <row r="8030" spans="1:4" ht="15" x14ac:dyDescent="0.2">
      <c r="A8030" s="132"/>
      <c r="B8030" s="42"/>
      <c r="C8030" s="73"/>
      <c r="D8030" s="40"/>
    </row>
    <row r="8031" spans="1:4" ht="15" x14ac:dyDescent="0.2">
      <c r="A8031" s="132"/>
      <c r="B8031" s="42"/>
      <c r="C8031" s="73"/>
      <c r="D8031" s="40"/>
    </row>
    <row r="8032" spans="1:4" ht="15" x14ac:dyDescent="0.2">
      <c r="A8032" s="132"/>
      <c r="B8032" s="42"/>
      <c r="C8032" s="73"/>
      <c r="D8032" s="40"/>
    </row>
    <row r="8033" spans="1:4" ht="15" x14ac:dyDescent="0.2">
      <c r="A8033" s="132"/>
      <c r="B8033" s="42"/>
      <c r="C8033" s="73"/>
      <c r="D8033" s="40"/>
    </row>
    <row r="8034" spans="1:4" ht="15" x14ac:dyDescent="0.2">
      <c r="A8034" s="132"/>
      <c r="B8034" s="42"/>
      <c r="C8034" s="73"/>
      <c r="D8034" s="40"/>
    </row>
    <row r="8035" spans="1:4" ht="15" x14ac:dyDescent="0.2">
      <c r="A8035" s="132"/>
      <c r="B8035" s="42"/>
      <c r="C8035" s="73"/>
      <c r="D8035" s="40"/>
    </row>
    <row r="8036" spans="1:4" ht="15" x14ac:dyDescent="0.2">
      <c r="A8036" s="132"/>
      <c r="B8036" s="42"/>
      <c r="C8036" s="73"/>
      <c r="D8036" s="40"/>
    </row>
    <row r="8037" spans="1:4" ht="15" x14ac:dyDescent="0.2">
      <c r="A8037" s="132"/>
      <c r="B8037" s="42"/>
      <c r="C8037" s="73"/>
      <c r="D8037" s="40"/>
    </row>
    <row r="8038" spans="1:4" ht="15" x14ac:dyDescent="0.2">
      <c r="A8038" s="132"/>
      <c r="B8038" s="42"/>
      <c r="C8038" s="73"/>
      <c r="D8038" s="40"/>
    </row>
    <row r="8039" spans="1:4" ht="15" x14ac:dyDescent="0.2">
      <c r="A8039" s="132"/>
      <c r="B8039" s="42"/>
      <c r="C8039" s="73"/>
      <c r="D8039" s="40"/>
    </row>
    <row r="8040" spans="1:4" ht="15" x14ac:dyDescent="0.2">
      <c r="A8040" s="132"/>
      <c r="B8040" s="42"/>
      <c r="C8040" s="73"/>
      <c r="D8040" s="40"/>
    </row>
    <row r="8041" spans="1:4" ht="15" x14ac:dyDescent="0.2">
      <c r="A8041" s="132"/>
      <c r="B8041" s="42"/>
      <c r="C8041" s="73"/>
      <c r="D8041" s="40"/>
    </row>
    <row r="8042" spans="1:4" ht="15" x14ac:dyDescent="0.2">
      <c r="A8042" s="132"/>
      <c r="B8042" s="42"/>
      <c r="C8042" s="73"/>
      <c r="D8042" s="40"/>
    </row>
    <row r="8043" spans="1:4" ht="15" x14ac:dyDescent="0.2">
      <c r="A8043" s="132"/>
      <c r="B8043" s="42"/>
      <c r="C8043" s="73"/>
      <c r="D8043" s="40"/>
    </row>
    <row r="8044" spans="1:4" ht="15" x14ac:dyDescent="0.2">
      <c r="A8044" s="132"/>
      <c r="B8044" s="42"/>
      <c r="C8044" s="73"/>
      <c r="D8044" s="40"/>
    </row>
    <row r="8045" spans="1:4" ht="15" x14ac:dyDescent="0.2">
      <c r="A8045" s="132"/>
      <c r="B8045" s="42"/>
      <c r="C8045" s="73"/>
      <c r="D8045" s="40"/>
    </row>
    <row r="8046" spans="1:4" ht="15" x14ac:dyDescent="0.2">
      <c r="A8046" s="132"/>
      <c r="B8046" s="42"/>
      <c r="C8046" s="73"/>
      <c r="D8046" s="40"/>
    </row>
    <row r="8047" spans="1:4" ht="15" x14ac:dyDescent="0.2">
      <c r="A8047" s="132"/>
      <c r="B8047" s="42"/>
      <c r="C8047" s="73"/>
      <c r="D8047" s="40"/>
    </row>
    <row r="8048" spans="1:4" ht="15" x14ac:dyDescent="0.2">
      <c r="A8048" s="132"/>
      <c r="B8048" s="42"/>
      <c r="C8048" s="73"/>
      <c r="D8048" s="40"/>
    </row>
    <row r="8049" spans="1:4" ht="15" x14ac:dyDescent="0.2">
      <c r="A8049" s="132"/>
      <c r="B8049" s="42"/>
      <c r="C8049" s="73"/>
      <c r="D8049" s="40"/>
    </row>
    <row r="8050" spans="1:4" ht="15" x14ac:dyDescent="0.2">
      <c r="A8050" s="132"/>
      <c r="B8050" s="42"/>
      <c r="C8050" s="73"/>
      <c r="D8050" s="40"/>
    </row>
    <row r="8051" spans="1:4" ht="15" x14ac:dyDescent="0.2">
      <c r="A8051" s="132"/>
      <c r="B8051" s="42"/>
      <c r="C8051" s="73"/>
      <c r="D8051" s="40"/>
    </row>
    <row r="8052" spans="1:4" ht="15" x14ac:dyDescent="0.2">
      <c r="A8052" s="132"/>
      <c r="B8052" s="42"/>
      <c r="C8052" s="73"/>
      <c r="D8052" s="40"/>
    </row>
    <row r="8053" spans="1:4" ht="15" x14ac:dyDescent="0.2">
      <c r="A8053" s="132"/>
      <c r="B8053" s="42"/>
      <c r="C8053" s="73"/>
      <c r="D8053" s="40"/>
    </row>
    <row r="8054" spans="1:4" ht="15" x14ac:dyDescent="0.2">
      <c r="A8054" s="132"/>
      <c r="B8054" s="42"/>
      <c r="C8054" s="73"/>
      <c r="D8054" s="40"/>
    </row>
    <row r="8055" spans="1:4" ht="15" x14ac:dyDescent="0.2">
      <c r="A8055" s="132"/>
      <c r="B8055" s="42"/>
      <c r="C8055" s="73"/>
      <c r="D8055" s="40"/>
    </row>
    <row r="8056" spans="1:4" ht="15" x14ac:dyDescent="0.2">
      <c r="A8056" s="132"/>
      <c r="B8056" s="42"/>
      <c r="C8056" s="73"/>
      <c r="D8056" s="40"/>
    </row>
    <row r="8057" spans="1:4" ht="15" x14ac:dyDescent="0.2">
      <c r="A8057" s="132"/>
      <c r="B8057" s="42"/>
      <c r="C8057" s="73"/>
      <c r="D8057" s="40"/>
    </row>
    <row r="8058" spans="1:4" ht="15" x14ac:dyDescent="0.2">
      <c r="A8058" s="132"/>
      <c r="B8058" s="42"/>
      <c r="C8058" s="73"/>
      <c r="D8058" s="40"/>
    </row>
    <row r="8059" spans="1:4" ht="15" x14ac:dyDescent="0.2">
      <c r="A8059" s="132"/>
      <c r="B8059" s="42"/>
      <c r="C8059" s="73"/>
      <c r="D8059" s="40"/>
    </row>
    <row r="8060" spans="1:4" ht="15" x14ac:dyDescent="0.2">
      <c r="A8060" s="132"/>
      <c r="B8060" s="42"/>
      <c r="C8060" s="73"/>
      <c r="D8060" s="40"/>
    </row>
    <row r="8061" spans="1:4" ht="15" x14ac:dyDescent="0.2">
      <c r="A8061" s="132"/>
      <c r="B8061" s="42"/>
      <c r="C8061" s="73"/>
      <c r="D8061" s="40"/>
    </row>
    <row r="8062" spans="1:4" ht="15" x14ac:dyDescent="0.2">
      <c r="A8062" s="132"/>
      <c r="B8062" s="42"/>
      <c r="C8062" s="73"/>
      <c r="D8062" s="40"/>
    </row>
    <row r="8063" spans="1:4" ht="15" x14ac:dyDescent="0.2">
      <c r="A8063" s="132"/>
      <c r="B8063" s="42"/>
      <c r="C8063" s="73"/>
      <c r="D8063" s="40"/>
    </row>
    <row r="8064" spans="1:4" ht="15" x14ac:dyDescent="0.2">
      <c r="A8064" s="132"/>
      <c r="B8064" s="42"/>
      <c r="C8064" s="73"/>
      <c r="D8064" s="40"/>
    </row>
    <row r="8065" spans="1:4" ht="15" x14ac:dyDescent="0.2">
      <c r="A8065" s="132"/>
      <c r="B8065" s="42"/>
      <c r="C8065" s="73"/>
      <c r="D8065" s="40"/>
    </row>
    <row r="8066" spans="1:4" ht="15" x14ac:dyDescent="0.2">
      <c r="A8066" s="132"/>
      <c r="B8066" s="42"/>
      <c r="C8066" s="73"/>
      <c r="D8066" s="40"/>
    </row>
    <row r="8067" spans="1:4" ht="15" x14ac:dyDescent="0.2">
      <c r="A8067" s="132"/>
      <c r="B8067" s="42"/>
      <c r="C8067" s="73"/>
      <c r="D8067" s="40"/>
    </row>
    <row r="8068" spans="1:4" ht="15" x14ac:dyDescent="0.2">
      <c r="A8068" s="132"/>
      <c r="B8068" s="42"/>
      <c r="C8068" s="73"/>
      <c r="D8068" s="40"/>
    </row>
    <row r="8069" spans="1:4" ht="15" x14ac:dyDescent="0.2">
      <c r="A8069" s="132"/>
      <c r="B8069" s="42"/>
      <c r="C8069" s="73"/>
      <c r="D8069" s="40"/>
    </row>
    <row r="8070" spans="1:4" ht="15" x14ac:dyDescent="0.2">
      <c r="A8070" s="132"/>
      <c r="B8070" s="42"/>
      <c r="C8070" s="73"/>
      <c r="D8070" s="40"/>
    </row>
    <row r="8071" spans="1:4" ht="15" x14ac:dyDescent="0.2">
      <c r="A8071" s="132"/>
      <c r="B8071" s="42"/>
      <c r="C8071" s="73"/>
      <c r="D8071" s="40"/>
    </row>
    <row r="8072" spans="1:4" ht="15" x14ac:dyDescent="0.2">
      <c r="A8072" s="132"/>
      <c r="B8072" s="42"/>
      <c r="C8072" s="73"/>
      <c r="D8072" s="40"/>
    </row>
    <row r="8073" spans="1:4" ht="15" x14ac:dyDescent="0.2">
      <c r="A8073" s="132"/>
      <c r="B8073" s="42"/>
      <c r="C8073" s="73"/>
      <c r="D8073" s="40"/>
    </row>
    <row r="8074" spans="1:4" ht="15" x14ac:dyDescent="0.2">
      <c r="A8074" s="132"/>
      <c r="B8074" s="42"/>
      <c r="C8074" s="73"/>
      <c r="D8074" s="40"/>
    </row>
    <row r="8075" spans="1:4" ht="15" x14ac:dyDescent="0.2">
      <c r="A8075" s="132"/>
      <c r="B8075" s="42"/>
      <c r="C8075" s="73"/>
      <c r="D8075" s="40"/>
    </row>
    <row r="8076" spans="1:4" ht="15" x14ac:dyDescent="0.2">
      <c r="A8076" s="132"/>
      <c r="B8076" s="42"/>
      <c r="C8076" s="73"/>
      <c r="D8076" s="40"/>
    </row>
    <row r="8077" spans="1:4" ht="15" x14ac:dyDescent="0.2">
      <c r="A8077" s="132"/>
      <c r="B8077" s="42"/>
      <c r="C8077" s="73"/>
      <c r="D8077" s="40"/>
    </row>
    <row r="8078" spans="1:4" ht="15" x14ac:dyDescent="0.2">
      <c r="A8078" s="132"/>
      <c r="B8078" s="42"/>
      <c r="C8078" s="73"/>
      <c r="D8078" s="40"/>
    </row>
    <row r="8079" spans="1:4" ht="15" x14ac:dyDescent="0.2">
      <c r="A8079" s="132"/>
      <c r="B8079" s="42"/>
      <c r="C8079" s="73"/>
      <c r="D8079" s="40"/>
    </row>
    <row r="8080" spans="1:4" ht="15" x14ac:dyDescent="0.2">
      <c r="A8080" s="132"/>
      <c r="B8080" s="42"/>
      <c r="C8080" s="73"/>
      <c r="D8080" s="40"/>
    </row>
    <row r="8081" spans="1:4" ht="15" x14ac:dyDescent="0.2">
      <c r="A8081" s="132"/>
      <c r="B8081" s="42"/>
      <c r="C8081" s="73"/>
      <c r="D8081" s="40"/>
    </row>
    <row r="8082" spans="1:4" ht="15" x14ac:dyDescent="0.2">
      <c r="A8082" s="132"/>
      <c r="B8082" s="42"/>
      <c r="C8082" s="73"/>
      <c r="D8082" s="40"/>
    </row>
    <row r="8083" spans="1:4" ht="15" x14ac:dyDescent="0.2">
      <c r="A8083" s="132"/>
      <c r="B8083" s="42"/>
      <c r="C8083" s="73"/>
      <c r="D8083" s="40"/>
    </row>
    <row r="8084" spans="1:4" ht="15" x14ac:dyDescent="0.2">
      <c r="A8084" s="132"/>
      <c r="B8084" s="42"/>
      <c r="C8084" s="73"/>
      <c r="D8084" s="40"/>
    </row>
    <row r="8085" spans="1:4" ht="15" x14ac:dyDescent="0.2">
      <c r="A8085" s="132"/>
      <c r="B8085" s="42"/>
      <c r="C8085" s="73"/>
      <c r="D8085" s="40"/>
    </row>
    <row r="8086" spans="1:4" ht="15" x14ac:dyDescent="0.2">
      <c r="A8086" s="132"/>
      <c r="B8086" s="42"/>
      <c r="C8086" s="73"/>
      <c r="D8086" s="40"/>
    </row>
    <row r="8087" spans="1:4" ht="15" x14ac:dyDescent="0.2">
      <c r="A8087" s="132"/>
      <c r="B8087" s="42"/>
      <c r="C8087" s="73"/>
      <c r="D8087" s="40"/>
    </row>
    <row r="8088" spans="1:4" ht="15" x14ac:dyDescent="0.2">
      <c r="A8088" s="132"/>
      <c r="B8088" s="42"/>
      <c r="C8088" s="73"/>
      <c r="D8088" s="40"/>
    </row>
    <row r="8089" spans="1:4" ht="15" x14ac:dyDescent="0.2">
      <c r="A8089" s="132"/>
      <c r="B8089" s="42"/>
      <c r="C8089" s="73"/>
      <c r="D8089" s="40"/>
    </row>
    <row r="8090" spans="1:4" ht="15" x14ac:dyDescent="0.2">
      <c r="A8090" s="132"/>
      <c r="B8090" s="42"/>
      <c r="C8090" s="73"/>
      <c r="D8090" s="40"/>
    </row>
    <row r="8091" spans="1:4" ht="15" x14ac:dyDescent="0.2">
      <c r="A8091" s="132"/>
      <c r="B8091" s="42"/>
      <c r="C8091" s="73"/>
      <c r="D8091" s="40"/>
    </row>
    <row r="8092" spans="1:4" ht="15" x14ac:dyDescent="0.2">
      <c r="A8092" s="132"/>
      <c r="B8092" s="42"/>
      <c r="C8092" s="73"/>
      <c r="D8092" s="40"/>
    </row>
    <row r="8093" spans="1:4" ht="15" x14ac:dyDescent="0.2">
      <c r="A8093" s="132"/>
      <c r="B8093" s="42"/>
      <c r="C8093" s="73"/>
      <c r="D8093" s="40"/>
    </row>
    <row r="8094" spans="1:4" ht="15" x14ac:dyDescent="0.2">
      <c r="A8094" s="132"/>
      <c r="B8094" s="42"/>
      <c r="C8094" s="73"/>
      <c r="D8094" s="40"/>
    </row>
    <row r="8095" spans="1:4" ht="15" x14ac:dyDescent="0.2">
      <c r="A8095" s="132"/>
      <c r="B8095" s="42"/>
      <c r="C8095" s="73"/>
      <c r="D8095" s="40"/>
    </row>
    <row r="8096" spans="1:4" ht="15" x14ac:dyDescent="0.2">
      <c r="A8096" s="132"/>
      <c r="B8096" s="42"/>
      <c r="C8096" s="73"/>
      <c r="D8096" s="40"/>
    </row>
    <row r="8097" spans="1:4" ht="15" x14ac:dyDescent="0.2">
      <c r="A8097" s="132"/>
      <c r="B8097" s="42"/>
      <c r="C8097" s="73"/>
      <c r="D8097" s="40"/>
    </row>
    <row r="8098" spans="1:4" ht="15" x14ac:dyDescent="0.2">
      <c r="A8098" s="132"/>
      <c r="B8098" s="42"/>
      <c r="C8098" s="73"/>
      <c r="D8098" s="40"/>
    </row>
    <row r="8099" spans="1:4" ht="15" x14ac:dyDescent="0.2">
      <c r="A8099" s="132"/>
      <c r="B8099" s="42"/>
      <c r="C8099" s="73"/>
      <c r="D8099" s="40"/>
    </row>
    <row r="8100" spans="1:4" ht="15" x14ac:dyDescent="0.2">
      <c r="A8100" s="132"/>
      <c r="B8100" s="42"/>
      <c r="C8100" s="73"/>
      <c r="D8100" s="40"/>
    </row>
    <row r="8101" spans="1:4" ht="15" x14ac:dyDescent="0.2">
      <c r="A8101" s="132"/>
      <c r="B8101" s="42"/>
      <c r="C8101" s="73"/>
      <c r="D8101" s="40"/>
    </row>
    <row r="8102" spans="1:4" ht="15" x14ac:dyDescent="0.2">
      <c r="A8102" s="132"/>
      <c r="B8102" s="42"/>
      <c r="C8102" s="73"/>
      <c r="D8102" s="40"/>
    </row>
    <row r="8103" spans="1:4" ht="15" x14ac:dyDescent="0.2">
      <c r="A8103" s="132"/>
      <c r="B8103" s="42"/>
      <c r="C8103" s="73"/>
      <c r="D8103" s="40"/>
    </row>
    <row r="8104" spans="1:4" ht="15" x14ac:dyDescent="0.2">
      <c r="A8104" s="132"/>
      <c r="B8104" s="42"/>
      <c r="C8104" s="73"/>
      <c r="D8104" s="40"/>
    </row>
    <row r="8105" spans="1:4" ht="15" x14ac:dyDescent="0.2">
      <c r="A8105" s="132"/>
      <c r="B8105" s="42"/>
      <c r="C8105" s="73"/>
      <c r="D8105" s="40"/>
    </row>
    <row r="8106" spans="1:4" ht="15" x14ac:dyDescent="0.2">
      <c r="A8106" s="132"/>
      <c r="B8106" s="42"/>
      <c r="C8106" s="73"/>
      <c r="D8106" s="40"/>
    </row>
    <row r="8107" spans="1:4" ht="15" x14ac:dyDescent="0.2">
      <c r="A8107" s="132"/>
      <c r="B8107" s="42"/>
      <c r="C8107" s="73"/>
      <c r="D8107" s="40"/>
    </row>
    <row r="8108" spans="1:4" ht="15" x14ac:dyDescent="0.2">
      <c r="A8108" s="132"/>
      <c r="B8108" s="42"/>
      <c r="C8108" s="73"/>
      <c r="D8108" s="40"/>
    </row>
    <row r="8109" spans="1:4" ht="15" x14ac:dyDescent="0.2">
      <c r="A8109" s="132"/>
      <c r="B8109" s="42"/>
      <c r="C8109" s="73"/>
      <c r="D8109" s="40"/>
    </row>
    <row r="8110" spans="1:4" ht="15" x14ac:dyDescent="0.2">
      <c r="A8110" s="132"/>
      <c r="B8110" s="42"/>
      <c r="C8110" s="73"/>
      <c r="D8110" s="40"/>
    </row>
    <row r="8111" spans="1:4" ht="15" x14ac:dyDescent="0.2">
      <c r="A8111" s="132"/>
      <c r="B8111" s="42"/>
      <c r="C8111" s="73"/>
      <c r="D8111" s="40"/>
    </row>
    <row r="8112" spans="1:4" ht="15" x14ac:dyDescent="0.2">
      <c r="A8112" s="132"/>
      <c r="B8112" s="42"/>
      <c r="C8112" s="73"/>
      <c r="D8112" s="40"/>
    </row>
    <row r="8113" spans="1:4" ht="15" x14ac:dyDescent="0.2">
      <c r="A8113" s="132"/>
      <c r="B8113" s="42"/>
      <c r="C8113" s="73"/>
      <c r="D8113" s="40"/>
    </row>
    <row r="8114" spans="1:4" ht="15" x14ac:dyDescent="0.2">
      <c r="A8114" s="132"/>
      <c r="B8114" s="42"/>
      <c r="C8114" s="73"/>
      <c r="D8114" s="40"/>
    </row>
    <row r="8115" spans="1:4" ht="15" x14ac:dyDescent="0.2">
      <c r="A8115" s="132"/>
      <c r="B8115" s="42"/>
      <c r="C8115" s="73"/>
      <c r="D8115" s="40"/>
    </row>
    <row r="8116" spans="1:4" ht="15" x14ac:dyDescent="0.2">
      <c r="A8116" s="132"/>
      <c r="B8116" s="42"/>
      <c r="C8116" s="73"/>
      <c r="D8116" s="40"/>
    </row>
    <row r="8117" spans="1:4" ht="15" x14ac:dyDescent="0.2">
      <c r="A8117" s="132"/>
      <c r="B8117" s="42"/>
      <c r="C8117" s="73"/>
      <c r="D8117" s="40"/>
    </row>
    <row r="8118" spans="1:4" ht="15" x14ac:dyDescent="0.2">
      <c r="A8118" s="132"/>
      <c r="B8118" s="42"/>
      <c r="C8118" s="73"/>
      <c r="D8118" s="40"/>
    </row>
    <row r="8119" spans="1:4" ht="15" x14ac:dyDescent="0.2">
      <c r="A8119" s="132"/>
      <c r="B8119" s="42"/>
      <c r="C8119" s="73"/>
      <c r="D8119" s="40"/>
    </row>
    <row r="8120" spans="1:4" ht="15" x14ac:dyDescent="0.2">
      <c r="A8120" s="132"/>
      <c r="B8120" s="42"/>
      <c r="C8120" s="73"/>
      <c r="D8120" s="40"/>
    </row>
    <row r="8121" spans="1:4" ht="15" x14ac:dyDescent="0.2">
      <c r="A8121" s="132"/>
      <c r="B8121" s="42"/>
      <c r="C8121" s="73"/>
      <c r="D8121" s="40"/>
    </row>
    <row r="8122" spans="1:4" ht="15" x14ac:dyDescent="0.2">
      <c r="A8122" s="132"/>
      <c r="B8122" s="42"/>
      <c r="C8122" s="73"/>
      <c r="D8122" s="40"/>
    </row>
    <row r="8123" spans="1:4" ht="15" x14ac:dyDescent="0.2">
      <c r="A8123" s="132"/>
      <c r="B8123" s="42"/>
      <c r="C8123" s="73"/>
      <c r="D8123" s="40"/>
    </row>
    <row r="8124" spans="1:4" ht="15" x14ac:dyDescent="0.2">
      <c r="A8124" s="132"/>
      <c r="B8124" s="42"/>
      <c r="C8124" s="73"/>
      <c r="D8124" s="40"/>
    </row>
    <row r="8125" spans="1:4" ht="15" x14ac:dyDescent="0.2">
      <c r="A8125" s="132"/>
      <c r="B8125" s="42"/>
      <c r="C8125" s="73"/>
      <c r="D8125" s="40"/>
    </row>
    <row r="8126" spans="1:4" ht="15" x14ac:dyDescent="0.2">
      <c r="A8126" s="132"/>
      <c r="B8126" s="42"/>
      <c r="C8126" s="73"/>
      <c r="D8126" s="40"/>
    </row>
    <row r="8127" spans="1:4" ht="15" x14ac:dyDescent="0.2">
      <c r="A8127" s="132"/>
      <c r="B8127" s="42"/>
      <c r="C8127" s="73"/>
      <c r="D8127" s="40"/>
    </row>
    <row r="8128" spans="1:4" ht="15" x14ac:dyDescent="0.2">
      <c r="A8128" s="132"/>
      <c r="B8128" s="42"/>
      <c r="C8128" s="73"/>
      <c r="D8128" s="40"/>
    </row>
    <row r="8129" spans="1:4" ht="15" x14ac:dyDescent="0.2">
      <c r="A8129" s="132"/>
      <c r="B8129" s="42"/>
      <c r="C8129" s="73"/>
      <c r="D8129" s="40"/>
    </row>
    <row r="8130" spans="1:4" ht="15" x14ac:dyDescent="0.2">
      <c r="A8130" s="132"/>
      <c r="B8130" s="42"/>
      <c r="C8130" s="73"/>
      <c r="D8130" s="40"/>
    </row>
    <row r="8131" spans="1:4" ht="15" x14ac:dyDescent="0.2">
      <c r="A8131" s="132"/>
      <c r="B8131" s="42"/>
      <c r="C8131" s="73"/>
      <c r="D8131" s="40"/>
    </row>
    <row r="8132" spans="1:4" ht="15" x14ac:dyDescent="0.2">
      <c r="A8132" s="132"/>
      <c r="B8132" s="42"/>
      <c r="C8132" s="73"/>
      <c r="D8132" s="40"/>
    </row>
    <row r="8133" spans="1:4" ht="15" x14ac:dyDescent="0.2">
      <c r="A8133" s="132"/>
      <c r="B8133" s="42"/>
      <c r="C8133" s="73"/>
      <c r="D8133" s="40"/>
    </row>
    <row r="8134" spans="1:4" ht="15" x14ac:dyDescent="0.2">
      <c r="A8134" s="132"/>
      <c r="B8134" s="42"/>
      <c r="C8134" s="73"/>
      <c r="D8134" s="40"/>
    </row>
    <row r="8135" spans="1:4" ht="15" x14ac:dyDescent="0.2">
      <c r="A8135" s="132"/>
      <c r="B8135" s="42"/>
      <c r="C8135" s="73"/>
      <c r="D8135" s="40"/>
    </row>
    <row r="8136" spans="1:4" ht="15" x14ac:dyDescent="0.2">
      <c r="A8136" s="132"/>
      <c r="B8136" s="42"/>
      <c r="C8136" s="73"/>
      <c r="D8136" s="40"/>
    </row>
    <row r="8137" spans="1:4" ht="15" x14ac:dyDescent="0.2">
      <c r="A8137" s="132"/>
      <c r="B8137" s="42"/>
      <c r="C8137" s="73"/>
      <c r="D8137" s="40"/>
    </row>
    <row r="8138" spans="1:4" ht="15" x14ac:dyDescent="0.2">
      <c r="A8138" s="132"/>
      <c r="B8138" s="42"/>
      <c r="C8138" s="73"/>
      <c r="D8138" s="40"/>
    </row>
    <row r="8139" spans="1:4" ht="15" x14ac:dyDescent="0.2">
      <c r="A8139" s="132"/>
      <c r="B8139" s="42"/>
      <c r="C8139" s="73"/>
      <c r="D8139" s="40"/>
    </row>
    <row r="8140" spans="1:4" ht="15" x14ac:dyDescent="0.2">
      <c r="A8140" s="132"/>
      <c r="B8140" s="42"/>
      <c r="C8140" s="73"/>
      <c r="D8140" s="40"/>
    </row>
    <row r="8141" spans="1:4" ht="15" x14ac:dyDescent="0.2">
      <c r="A8141" s="132"/>
      <c r="B8141" s="42"/>
      <c r="C8141" s="73"/>
      <c r="D8141" s="40"/>
    </row>
    <row r="8142" spans="1:4" ht="15" x14ac:dyDescent="0.2">
      <c r="A8142" s="132"/>
      <c r="B8142" s="42"/>
      <c r="C8142" s="73"/>
      <c r="D8142" s="40"/>
    </row>
    <row r="8143" spans="1:4" ht="15" x14ac:dyDescent="0.2">
      <c r="A8143" s="132"/>
      <c r="B8143" s="42"/>
      <c r="C8143" s="73"/>
      <c r="D8143" s="40"/>
    </row>
    <row r="8144" spans="1:4" ht="15" x14ac:dyDescent="0.2">
      <c r="A8144" s="132"/>
      <c r="B8144" s="42"/>
      <c r="C8144" s="73"/>
      <c r="D8144" s="40"/>
    </row>
    <row r="8145" spans="1:4" ht="15" x14ac:dyDescent="0.2">
      <c r="A8145" s="132"/>
      <c r="B8145" s="42"/>
      <c r="C8145" s="73"/>
      <c r="D8145" s="40"/>
    </row>
    <row r="8146" spans="1:4" ht="15" x14ac:dyDescent="0.2">
      <c r="A8146" s="132"/>
      <c r="B8146" s="42"/>
      <c r="C8146" s="73"/>
      <c r="D8146" s="40"/>
    </row>
    <row r="8147" spans="1:4" ht="15" x14ac:dyDescent="0.2">
      <c r="A8147" s="132"/>
      <c r="B8147" s="42"/>
      <c r="C8147" s="73"/>
      <c r="D8147" s="40"/>
    </row>
    <row r="8148" spans="1:4" ht="15" x14ac:dyDescent="0.2">
      <c r="A8148" s="132"/>
      <c r="B8148" s="42"/>
      <c r="C8148" s="73"/>
      <c r="D8148" s="40"/>
    </row>
    <row r="8149" spans="1:4" ht="15" x14ac:dyDescent="0.2">
      <c r="A8149" s="132"/>
      <c r="B8149" s="42"/>
      <c r="C8149" s="73"/>
      <c r="D8149" s="40"/>
    </row>
    <row r="8150" spans="1:4" ht="15" x14ac:dyDescent="0.2">
      <c r="A8150" s="132"/>
      <c r="B8150" s="42"/>
      <c r="C8150" s="73"/>
      <c r="D8150" s="40"/>
    </row>
    <row r="8151" spans="1:4" ht="15" x14ac:dyDescent="0.2">
      <c r="A8151" s="132"/>
      <c r="B8151" s="42"/>
      <c r="C8151" s="73"/>
      <c r="D8151" s="40"/>
    </row>
    <row r="8152" spans="1:4" ht="15" x14ac:dyDescent="0.2">
      <c r="A8152" s="132"/>
      <c r="B8152" s="42"/>
      <c r="C8152" s="73"/>
      <c r="D8152" s="40"/>
    </row>
    <row r="8153" spans="1:4" ht="15" x14ac:dyDescent="0.2">
      <c r="A8153" s="132"/>
      <c r="B8153" s="42"/>
      <c r="C8153" s="73"/>
      <c r="D8153" s="40"/>
    </row>
    <row r="8154" spans="1:4" ht="15" x14ac:dyDescent="0.2">
      <c r="A8154" s="132"/>
      <c r="B8154" s="42"/>
      <c r="C8154" s="73"/>
      <c r="D8154" s="40"/>
    </row>
    <row r="8155" spans="1:4" ht="15" x14ac:dyDescent="0.2">
      <c r="A8155" s="132"/>
      <c r="B8155" s="42"/>
      <c r="C8155" s="73"/>
      <c r="D8155" s="40"/>
    </row>
    <row r="8156" spans="1:4" ht="15" x14ac:dyDescent="0.2">
      <c r="A8156" s="132"/>
      <c r="B8156" s="42"/>
      <c r="C8156" s="73"/>
      <c r="D8156" s="40"/>
    </row>
    <row r="8157" spans="1:4" ht="15" x14ac:dyDescent="0.2">
      <c r="A8157" s="132"/>
      <c r="B8157" s="42"/>
      <c r="C8157" s="73"/>
      <c r="D8157" s="40"/>
    </row>
    <row r="8158" spans="1:4" ht="15" x14ac:dyDescent="0.2">
      <c r="A8158" s="132"/>
      <c r="B8158" s="42"/>
      <c r="C8158" s="73"/>
      <c r="D8158" s="40"/>
    </row>
    <row r="8159" spans="1:4" ht="15" x14ac:dyDescent="0.2">
      <c r="A8159" s="132"/>
      <c r="B8159" s="42"/>
      <c r="C8159" s="73"/>
      <c r="D8159" s="40"/>
    </row>
    <row r="8160" spans="1:4" ht="15" x14ac:dyDescent="0.2">
      <c r="A8160" s="132"/>
      <c r="B8160" s="42"/>
      <c r="C8160" s="73"/>
      <c r="D8160" s="40"/>
    </row>
    <row r="8161" spans="1:4" ht="15" x14ac:dyDescent="0.2">
      <c r="A8161" s="132"/>
      <c r="B8161" s="42"/>
      <c r="C8161" s="73"/>
      <c r="D8161" s="40"/>
    </row>
    <row r="8162" spans="1:4" ht="15" x14ac:dyDescent="0.2">
      <c r="A8162" s="132"/>
      <c r="B8162" s="42"/>
      <c r="C8162" s="73"/>
      <c r="D8162" s="40"/>
    </row>
    <row r="8163" spans="1:4" ht="15" x14ac:dyDescent="0.2">
      <c r="A8163" s="132"/>
      <c r="B8163" s="42"/>
      <c r="C8163" s="73"/>
      <c r="D8163" s="40"/>
    </row>
    <row r="8164" spans="1:4" ht="15" x14ac:dyDescent="0.2">
      <c r="A8164" s="132"/>
      <c r="B8164" s="42"/>
      <c r="C8164" s="73"/>
      <c r="D8164" s="40"/>
    </row>
    <row r="8165" spans="1:4" ht="15" x14ac:dyDescent="0.2">
      <c r="A8165" s="132"/>
      <c r="B8165" s="42"/>
      <c r="C8165" s="73"/>
      <c r="D8165" s="40"/>
    </row>
    <row r="8166" spans="1:4" ht="15" x14ac:dyDescent="0.2">
      <c r="A8166" s="132"/>
      <c r="B8166" s="42"/>
      <c r="C8166" s="73"/>
      <c r="D8166" s="40"/>
    </row>
    <row r="8167" spans="1:4" ht="15" x14ac:dyDescent="0.2">
      <c r="A8167" s="132"/>
      <c r="B8167" s="42"/>
      <c r="C8167" s="73"/>
      <c r="D8167" s="40"/>
    </row>
    <row r="8168" spans="1:4" ht="15" x14ac:dyDescent="0.2">
      <c r="A8168" s="132"/>
      <c r="B8168" s="42"/>
      <c r="C8168" s="73"/>
      <c r="D8168" s="40"/>
    </row>
    <row r="8169" spans="1:4" ht="15" x14ac:dyDescent="0.2">
      <c r="A8169" s="132"/>
      <c r="B8169" s="42"/>
      <c r="C8169" s="73"/>
      <c r="D8169" s="40"/>
    </row>
    <row r="8170" spans="1:4" ht="15" x14ac:dyDescent="0.2">
      <c r="A8170" s="132"/>
      <c r="B8170" s="42"/>
      <c r="C8170" s="73"/>
      <c r="D8170" s="40"/>
    </row>
    <row r="8171" spans="1:4" ht="15" x14ac:dyDescent="0.2">
      <c r="A8171" s="132"/>
      <c r="B8171" s="42"/>
      <c r="C8171" s="73"/>
      <c r="D8171" s="40"/>
    </row>
    <row r="8172" spans="1:4" ht="15" x14ac:dyDescent="0.2">
      <c r="A8172" s="132"/>
      <c r="B8172" s="42"/>
      <c r="C8172" s="73"/>
      <c r="D8172" s="40"/>
    </row>
    <row r="8173" spans="1:4" ht="15" x14ac:dyDescent="0.2">
      <c r="A8173" s="132"/>
      <c r="B8173" s="42"/>
      <c r="C8173" s="73"/>
      <c r="D8173" s="40"/>
    </row>
    <row r="8174" spans="1:4" ht="15" x14ac:dyDescent="0.2">
      <c r="A8174" s="132"/>
      <c r="B8174" s="42"/>
      <c r="C8174" s="73"/>
      <c r="D8174" s="40"/>
    </row>
    <row r="8175" spans="1:4" ht="15" x14ac:dyDescent="0.2">
      <c r="A8175" s="132"/>
      <c r="B8175" s="42"/>
      <c r="C8175" s="73"/>
      <c r="D8175" s="40"/>
    </row>
    <row r="8176" spans="1:4" ht="15" x14ac:dyDescent="0.2">
      <c r="A8176" s="132"/>
      <c r="B8176" s="42"/>
      <c r="C8176" s="73"/>
      <c r="D8176" s="40"/>
    </row>
    <row r="8177" spans="1:4" ht="15" x14ac:dyDescent="0.2">
      <c r="A8177" s="132"/>
      <c r="B8177" s="42"/>
      <c r="C8177" s="73"/>
      <c r="D8177" s="40"/>
    </row>
    <row r="8178" spans="1:4" ht="15" x14ac:dyDescent="0.2">
      <c r="A8178" s="132"/>
      <c r="B8178" s="42"/>
      <c r="C8178" s="73"/>
      <c r="D8178" s="40"/>
    </row>
    <row r="8179" spans="1:4" ht="15" x14ac:dyDescent="0.2">
      <c r="A8179" s="132"/>
      <c r="B8179" s="42"/>
      <c r="C8179" s="73"/>
      <c r="D8179" s="40"/>
    </row>
    <row r="8180" spans="1:4" ht="15" x14ac:dyDescent="0.2">
      <c r="A8180" s="132"/>
      <c r="B8180" s="42"/>
      <c r="C8180" s="73"/>
      <c r="D8180" s="40"/>
    </row>
    <row r="8181" spans="1:4" ht="15" x14ac:dyDescent="0.2">
      <c r="A8181" s="132"/>
      <c r="B8181" s="42"/>
      <c r="C8181" s="73"/>
      <c r="D8181" s="40"/>
    </row>
    <row r="8182" spans="1:4" ht="15" x14ac:dyDescent="0.2">
      <c r="A8182" s="132"/>
      <c r="B8182" s="42"/>
      <c r="C8182" s="73"/>
      <c r="D8182" s="40"/>
    </row>
    <row r="8183" spans="1:4" ht="15" x14ac:dyDescent="0.2">
      <c r="A8183" s="132"/>
      <c r="B8183" s="42"/>
      <c r="C8183" s="73"/>
      <c r="D8183" s="40"/>
    </row>
    <row r="8184" spans="1:4" ht="15" x14ac:dyDescent="0.2">
      <c r="A8184" s="132"/>
      <c r="B8184" s="42"/>
      <c r="C8184" s="73"/>
      <c r="D8184" s="40"/>
    </row>
    <row r="8185" spans="1:4" ht="15" x14ac:dyDescent="0.2">
      <c r="A8185" s="132"/>
      <c r="B8185" s="42"/>
      <c r="C8185" s="73"/>
      <c r="D8185" s="40"/>
    </row>
    <row r="8186" spans="1:4" ht="15" x14ac:dyDescent="0.2">
      <c r="A8186" s="132"/>
      <c r="B8186" s="42"/>
      <c r="C8186" s="73"/>
      <c r="D8186" s="40"/>
    </row>
    <row r="8187" spans="1:4" ht="15" x14ac:dyDescent="0.2">
      <c r="A8187" s="132"/>
      <c r="B8187" s="42"/>
      <c r="C8187" s="73"/>
      <c r="D8187" s="40"/>
    </row>
    <row r="8188" spans="1:4" ht="15" x14ac:dyDescent="0.2">
      <c r="A8188" s="132"/>
      <c r="B8188" s="42"/>
      <c r="C8188" s="73"/>
      <c r="D8188" s="40"/>
    </row>
    <row r="8189" spans="1:4" ht="15" x14ac:dyDescent="0.2">
      <c r="A8189" s="132"/>
      <c r="B8189" s="42"/>
      <c r="C8189" s="73"/>
      <c r="D8189" s="40"/>
    </row>
    <row r="8190" spans="1:4" ht="15" x14ac:dyDescent="0.2">
      <c r="A8190" s="132"/>
      <c r="B8190" s="42"/>
      <c r="C8190" s="73"/>
      <c r="D8190" s="40"/>
    </row>
    <row r="8191" spans="1:4" ht="15" x14ac:dyDescent="0.2">
      <c r="A8191" s="132"/>
      <c r="B8191" s="42"/>
      <c r="C8191" s="73"/>
      <c r="D8191" s="40"/>
    </row>
    <row r="8192" spans="1:4" ht="15" x14ac:dyDescent="0.2">
      <c r="A8192" s="132"/>
      <c r="B8192" s="42"/>
      <c r="C8192" s="73"/>
      <c r="D8192" s="40"/>
    </row>
    <row r="8193" spans="1:4" ht="15" x14ac:dyDescent="0.2">
      <c r="A8193" s="132"/>
      <c r="B8193" s="42"/>
      <c r="C8193" s="73"/>
      <c r="D8193" s="40"/>
    </row>
    <row r="8194" spans="1:4" ht="15" x14ac:dyDescent="0.2">
      <c r="A8194" s="132"/>
      <c r="B8194" s="42"/>
      <c r="C8194" s="73"/>
      <c r="D8194" s="40"/>
    </row>
    <row r="8195" spans="1:4" ht="15" x14ac:dyDescent="0.2">
      <c r="A8195" s="132"/>
      <c r="B8195" s="42"/>
      <c r="C8195" s="73"/>
      <c r="D8195" s="40"/>
    </row>
    <row r="8196" spans="1:4" ht="15" x14ac:dyDescent="0.2">
      <c r="A8196" s="132"/>
      <c r="B8196" s="42"/>
      <c r="C8196" s="73"/>
      <c r="D8196" s="40"/>
    </row>
    <row r="8197" spans="1:4" ht="15" x14ac:dyDescent="0.2">
      <c r="A8197" s="132"/>
      <c r="B8197" s="42"/>
      <c r="C8197" s="73"/>
      <c r="D8197" s="40"/>
    </row>
    <row r="8198" spans="1:4" ht="15" x14ac:dyDescent="0.2">
      <c r="A8198" s="132"/>
      <c r="B8198" s="42"/>
      <c r="C8198" s="73"/>
      <c r="D8198" s="40"/>
    </row>
    <row r="8199" spans="1:4" ht="15" x14ac:dyDescent="0.2">
      <c r="A8199" s="132"/>
      <c r="B8199" s="42"/>
      <c r="C8199" s="73"/>
      <c r="D8199" s="40"/>
    </row>
    <row r="8200" spans="1:4" ht="15" x14ac:dyDescent="0.2">
      <c r="A8200" s="132"/>
      <c r="B8200" s="42"/>
      <c r="C8200" s="73"/>
      <c r="D8200" s="40"/>
    </row>
    <row r="8201" spans="1:4" ht="15" x14ac:dyDescent="0.2">
      <c r="A8201" s="132"/>
      <c r="B8201" s="42"/>
      <c r="C8201" s="73"/>
      <c r="D8201" s="40"/>
    </row>
    <row r="8202" spans="1:4" ht="15" x14ac:dyDescent="0.2">
      <c r="A8202" s="132"/>
      <c r="B8202" s="42"/>
      <c r="C8202" s="73"/>
      <c r="D8202" s="40"/>
    </row>
    <row r="8203" spans="1:4" ht="15" x14ac:dyDescent="0.2">
      <c r="A8203" s="132"/>
      <c r="B8203" s="42"/>
      <c r="C8203" s="73"/>
      <c r="D8203" s="40"/>
    </row>
    <row r="8204" spans="1:4" ht="15" x14ac:dyDescent="0.2">
      <c r="A8204" s="132"/>
      <c r="B8204" s="42"/>
      <c r="C8204" s="73"/>
      <c r="D8204" s="40"/>
    </row>
    <row r="8205" spans="1:4" ht="15" x14ac:dyDescent="0.2">
      <c r="A8205" s="132"/>
      <c r="B8205" s="42"/>
      <c r="C8205" s="73"/>
      <c r="D8205" s="40"/>
    </row>
    <row r="8206" spans="1:4" ht="15" x14ac:dyDescent="0.2">
      <c r="A8206" s="132"/>
      <c r="B8206" s="42"/>
      <c r="C8206" s="73"/>
      <c r="D8206" s="40"/>
    </row>
    <row r="8207" spans="1:4" ht="15" x14ac:dyDescent="0.2">
      <c r="A8207" s="132"/>
      <c r="B8207" s="42"/>
      <c r="C8207" s="73"/>
      <c r="D8207" s="40"/>
    </row>
    <row r="8208" spans="1:4" ht="15" x14ac:dyDescent="0.2">
      <c r="A8208" s="132"/>
      <c r="B8208" s="42"/>
      <c r="C8208" s="73"/>
      <c r="D8208" s="40"/>
    </row>
    <row r="8209" spans="1:4" ht="15" x14ac:dyDescent="0.2">
      <c r="A8209" s="132"/>
      <c r="B8209" s="42"/>
      <c r="C8209" s="73"/>
      <c r="D8209" s="40"/>
    </row>
    <row r="8210" spans="1:4" ht="15" x14ac:dyDescent="0.2">
      <c r="A8210" s="132"/>
      <c r="B8210" s="42"/>
      <c r="C8210" s="73"/>
      <c r="D8210" s="40"/>
    </row>
    <row r="8211" spans="1:4" ht="15" x14ac:dyDescent="0.2">
      <c r="A8211" s="132"/>
      <c r="B8211" s="42"/>
      <c r="C8211" s="73"/>
      <c r="D8211" s="40"/>
    </row>
    <row r="8212" spans="1:4" ht="15" x14ac:dyDescent="0.2">
      <c r="A8212" s="132"/>
      <c r="B8212" s="42"/>
      <c r="C8212" s="73"/>
      <c r="D8212" s="40"/>
    </row>
    <row r="8213" spans="1:4" ht="15" x14ac:dyDescent="0.2">
      <c r="A8213" s="132"/>
      <c r="B8213" s="42"/>
      <c r="C8213" s="73"/>
      <c r="D8213" s="40"/>
    </row>
    <row r="8214" spans="1:4" ht="15" x14ac:dyDescent="0.2">
      <c r="A8214" s="132"/>
      <c r="B8214" s="42"/>
      <c r="C8214" s="73"/>
      <c r="D8214" s="40"/>
    </row>
    <row r="8215" spans="1:4" ht="15" x14ac:dyDescent="0.2">
      <c r="A8215" s="132"/>
      <c r="B8215" s="42"/>
      <c r="C8215" s="73"/>
      <c r="D8215" s="40"/>
    </row>
    <row r="8216" spans="1:4" ht="15" x14ac:dyDescent="0.2">
      <c r="A8216" s="132"/>
      <c r="B8216" s="42"/>
      <c r="C8216" s="73"/>
      <c r="D8216" s="40"/>
    </row>
    <row r="8217" spans="1:4" ht="15" x14ac:dyDescent="0.2">
      <c r="A8217" s="132"/>
      <c r="B8217" s="42"/>
      <c r="C8217" s="73"/>
      <c r="D8217" s="40"/>
    </row>
    <row r="8218" spans="1:4" ht="15" x14ac:dyDescent="0.2">
      <c r="A8218" s="132"/>
      <c r="B8218" s="42"/>
      <c r="C8218" s="73"/>
      <c r="D8218" s="40"/>
    </row>
    <row r="8219" spans="1:4" ht="15" x14ac:dyDescent="0.2">
      <c r="A8219" s="132"/>
      <c r="B8219" s="42"/>
      <c r="C8219" s="73"/>
      <c r="D8219" s="40"/>
    </row>
    <row r="8220" spans="1:4" ht="15" x14ac:dyDescent="0.2">
      <c r="A8220" s="132"/>
      <c r="B8220" s="42"/>
      <c r="C8220" s="73"/>
      <c r="D8220" s="40"/>
    </row>
    <row r="8221" spans="1:4" ht="15" x14ac:dyDescent="0.2">
      <c r="A8221" s="132"/>
      <c r="B8221" s="42"/>
      <c r="C8221" s="73"/>
      <c r="D8221" s="40"/>
    </row>
    <row r="8222" spans="1:4" ht="15" x14ac:dyDescent="0.2">
      <c r="A8222" s="132"/>
      <c r="B8222" s="42"/>
      <c r="C8222" s="73"/>
      <c r="D8222" s="40"/>
    </row>
    <row r="8223" spans="1:4" ht="15" x14ac:dyDescent="0.2">
      <c r="A8223" s="132"/>
      <c r="B8223" s="42"/>
      <c r="C8223" s="73"/>
      <c r="D8223" s="40"/>
    </row>
    <row r="8224" spans="1:4" ht="15" x14ac:dyDescent="0.2">
      <c r="A8224" s="132"/>
      <c r="B8224" s="42"/>
      <c r="C8224" s="73"/>
      <c r="D8224" s="40"/>
    </row>
    <row r="8225" spans="1:4" ht="15" x14ac:dyDescent="0.2">
      <c r="A8225" s="132"/>
      <c r="B8225" s="42"/>
      <c r="C8225" s="73"/>
      <c r="D8225" s="40"/>
    </row>
    <row r="8226" spans="1:4" ht="15" x14ac:dyDescent="0.2">
      <c r="A8226" s="132"/>
      <c r="B8226" s="42"/>
      <c r="C8226" s="73"/>
      <c r="D8226" s="40"/>
    </row>
    <row r="8227" spans="1:4" ht="15" x14ac:dyDescent="0.2">
      <c r="A8227" s="132"/>
      <c r="B8227" s="42"/>
      <c r="C8227" s="73"/>
      <c r="D8227" s="40"/>
    </row>
    <row r="8228" spans="1:4" ht="15" x14ac:dyDescent="0.2">
      <c r="A8228" s="132"/>
      <c r="B8228" s="42"/>
      <c r="C8228" s="73"/>
      <c r="D8228" s="40"/>
    </row>
    <row r="8229" spans="1:4" ht="15" x14ac:dyDescent="0.2">
      <c r="A8229" s="132"/>
      <c r="B8229" s="42"/>
      <c r="C8229" s="73"/>
      <c r="D8229" s="40"/>
    </row>
    <row r="8230" spans="1:4" ht="15" x14ac:dyDescent="0.2">
      <c r="A8230" s="132"/>
      <c r="B8230" s="42"/>
      <c r="C8230" s="73"/>
      <c r="D8230" s="40"/>
    </row>
    <row r="8231" spans="1:4" ht="15" x14ac:dyDescent="0.2">
      <c r="A8231" s="132"/>
      <c r="B8231" s="42"/>
      <c r="C8231" s="73"/>
      <c r="D8231" s="40"/>
    </row>
    <row r="8232" spans="1:4" ht="15" x14ac:dyDescent="0.2">
      <c r="A8232" s="132"/>
      <c r="B8232" s="42"/>
      <c r="C8232" s="73"/>
      <c r="D8232" s="40"/>
    </row>
    <row r="8233" spans="1:4" ht="15" x14ac:dyDescent="0.2">
      <c r="A8233" s="132"/>
      <c r="B8233" s="42"/>
      <c r="C8233" s="73"/>
      <c r="D8233" s="40"/>
    </row>
    <row r="8234" spans="1:4" ht="15" x14ac:dyDescent="0.2">
      <c r="A8234" s="132"/>
      <c r="B8234" s="42"/>
      <c r="C8234" s="73"/>
      <c r="D8234" s="40"/>
    </row>
    <row r="8235" spans="1:4" ht="15" x14ac:dyDescent="0.2">
      <c r="A8235" s="132"/>
      <c r="B8235" s="42"/>
      <c r="C8235" s="73"/>
      <c r="D8235" s="40"/>
    </row>
    <row r="8236" spans="1:4" ht="15" x14ac:dyDescent="0.2">
      <c r="A8236" s="132"/>
      <c r="B8236" s="42"/>
      <c r="C8236" s="73"/>
      <c r="D8236" s="40"/>
    </row>
    <row r="8237" spans="1:4" ht="15" x14ac:dyDescent="0.2">
      <c r="A8237" s="132"/>
      <c r="B8237" s="42"/>
      <c r="C8237" s="73"/>
      <c r="D8237" s="40"/>
    </row>
    <row r="8238" spans="1:4" ht="15" x14ac:dyDescent="0.2">
      <c r="A8238" s="132"/>
      <c r="B8238" s="42"/>
      <c r="C8238" s="73"/>
      <c r="D8238" s="40"/>
    </row>
    <row r="8239" spans="1:4" ht="15" x14ac:dyDescent="0.2">
      <c r="A8239" s="132"/>
      <c r="B8239" s="42"/>
      <c r="C8239" s="73"/>
      <c r="D8239" s="40"/>
    </row>
    <row r="8240" spans="1:4" ht="15" x14ac:dyDescent="0.2">
      <c r="A8240" s="132"/>
      <c r="B8240" s="42"/>
      <c r="C8240" s="73"/>
      <c r="D8240" s="40"/>
    </row>
    <row r="8241" spans="1:4" ht="15" x14ac:dyDescent="0.2">
      <c r="A8241" s="132"/>
      <c r="B8241" s="42"/>
      <c r="C8241" s="73"/>
      <c r="D8241" s="40"/>
    </row>
    <row r="8242" spans="1:4" ht="15" x14ac:dyDescent="0.2">
      <c r="A8242" s="132"/>
      <c r="B8242" s="42"/>
      <c r="C8242" s="73"/>
      <c r="D8242" s="40"/>
    </row>
    <row r="8243" spans="1:4" ht="15" x14ac:dyDescent="0.2">
      <c r="A8243" s="132"/>
      <c r="B8243" s="42"/>
      <c r="C8243" s="73"/>
      <c r="D8243" s="40"/>
    </row>
    <row r="8244" spans="1:4" ht="15" x14ac:dyDescent="0.2">
      <c r="A8244" s="132"/>
      <c r="B8244" s="42"/>
      <c r="C8244" s="73"/>
      <c r="D8244" s="40"/>
    </row>
    <row r="8245" spans="1:4" ht="15" x14ac:dyDescent="0.2">
      <c r="A8245" s="132"/>
      <c r="B8245" s="42"/>
      <c r="C8245" s="73"/>
      <c r="D8245" s="40"/>
    </row>
    <row r="8246" spans="1:4" ht="15" x14ac:dyDescent="0.2">
      <c r="A8246" s="132"/>
      <c r="B8246" s="42"/>
      <c r="C8246" s="73"/>
      <c r="D8246" s="40"/>
    </row>
    <row r="8247" spans="1:4" ht="15" x14ac:dyDescent="0.2">
      <c r="A8247" s="132"/>
      <c r="B8247" s="42"/>
      <c r="C8247" s="73"/>
      <c r="D8247" s="40"/>
    </row>
    <row r="8248" spans="1:4" ht="15" x14ac:dyDescent="0.2">
      <c r="A8248" s="132"/>
      <c r="B8248" s="42"/>
      <c r="C8248" s="73"/>
      <c r="D8248" s="40"/>
    </row>
    <row r="8249" spans="1:4" ht="15" x14ac:dyDescent="0.2">
      <c r="A8249" s="132"/>
      <c r="B8249" s="42"/>
      <c r="C8249" s="73"/>
      <c r="D8249" s="40"/>
    </row>
    <row r="8250" spans="1:4" ht="15" x14ac:dyDescent="0.2">
      <c r="A8250" s="132"/>
      <c r="B8250" s="42"/>
      <c r="C8250" s="73"/>
      <c r="D8250" s="40"/>
    </row>
    <row r="8251" spans="1:4" ht="15" x14ac:dyDescent="0.2">
      <c r="A8251" s="132"/>
      <c r="B8251" s="42"/>
      <c r="C8251" s="73"/>
      <c r="D8251" s="40"/>
    </row>
    <row r="8252" spans="1:4" ht="15" x14ac:dyDescent="0.2">
      <c r="A8252" s="132"/>
      <c r="B8252" s="42"/>
      <c r="C8252" s="73"/>
      <c r="D8252" s="40"/>
    </row>
    <row r="8253" spans="1:4" ht="15" x14ac:dyDescent="0.2">
      <c r="A8253" s="132"/>
      <c r="B8253" s="42"/>
      <c r="C8253" s="73"/>
      <c r="D8253" s="40"/>
    </row>
    <row r="8254" spans="1:4" ht="15" x14ac:dyDescent="0.2">
      <c r="A8254" s="132"/>
      <c r="B8254" s="42"/>
      <c r="C8254" s="73"/>
      <c r="D8254" s="40"/>
    </row>
    <row r="8255" spans="1:4" ht="15" x14ac:dyDescent="0.2">
      <c r="A8255" s="132"/>
      <c r="B8255" s="42"/>
      <c r="C8255" s="73"/>
      <c r="D8255" s="40"/>
    </row>
    <row r="8256" spans="1:4" ht="15" x14ac:dyDescent="0.2">
      <c r="A8256" s="132"/>
      <c r="B8256" s="42"/>
      <c r="C8256" s="73"/>
      <c r="D8256" s="40"/>
    </row>
    <row r="8257" spans="1:4" ht="15" x14ac:dyDescent="0.2">
      <c r="A8257" s="132"/>
      <c r="B8257" s="42"/>
      <c r="C8257" s="73"/>
      <c r="D8257" s="40"/>
    </row>
    <row r="8258" spans="1:4" ht="15" x14ac:dyDescent="0.2">
      <c r="A8258" s="132"/>
      <c r="B8258" s="42"/>
      <c r="C8258" s="73"/>
      <c r="D8258" s="40"/>
    </row>
    <row r="8259" spans="1:4" ht="15" x14ac:dyDescent="0.2">
      <c r="A8259" s="132"/>
      <c r="B8259" s="42"/>
      <c r="C8259" s="73"/>
      <c r="D8259" s="40"/>
    </row>
    <row r="8260" spans="1:4" ht="15" x14ac:dyDescent="0.2">
      <c r="A8260" s="132"/>
      <c r="B8260" s="42"/>
      <c r="C8260" s="73"/>
      <c r="D8260" s="40"/>
    </row>
    <row r="8261" spans="1:4" ht="15" x14ac:dyDescent="0.2">
      <c r="A8261" s="132"/>
      <c r="B8261" s="42"/>
      <c r="C8261" s="73"/>
      <c r="D8261" s="40"/>
    </row>
    <row r="8262" spans="1:4" ht="15" x14ac:dyDescent="0.2">
      <c r="A8262" s="132"/>
      <c r="B8262" s="42"/>
      <c r="C8262" s="73"/>
      <c r="D8262" s="40"/>
    </row>
    <row r="8263" spans="1:4" ht="15" x14ac:dyDescent="0.2">
      <c r="A8263" s="132"/>
      <c r="B8263" s="42"/>
      <c r="C8263" s="73"/>
      <c r="D8263" s="40"/>
    </row>
    <row r="8264" spans="1:4" ht="15" x14ac:dyDescent="0.2">
      <c r="A8264" s="132"/>
      <c r="B8264" s="42"/>
      <c r="C8264" s="73"/>
      <c r="D8264" s="40"/>
    </row>
    <row r="8265" spans="1:4" ht="15" x14ac:dyDescent="0.2">
      <c r="A8265" s="132"/>
      <c r="B8265" s="42"/>
      <c r="C8265" s="73"/>
      <c r="D8265" s="40"/>
    </row>
    <row r="8266" spans="1:4" ht="15" x14ac:dyDescent="0.2">
      <c r="A8266" s="132"/>
      <c r="B8266" s="42"/>
      <c r="C8266" s="73"/>
      <c r="D8266" s="40"/>
    </row>
    <row r="8267" spans="1:4" ht="15" x14ac:dyDescent="0.2">
      <c r="A8267" s="132"/>
      <c r="B8267" s="42"/>
      <c r="C8267" s="73"/>
      <c r="D8267" s="40"/>
    </row>
    <row r="8268" spans="1:4" ht="15" x14ac:dyDescent="0.2">
      <c r="A8268" s="132"/>
      <c r="B8268" s="42"/>
      <c r="C8268" s="73"/>
      <c r="D8268" s="40"/>
    </row>
    <row r="8269" spans="1:4" ht="15" x14ac:dyDescent="0.2">
      <c r="A8269" s="132"/>
      <c r="B8269" s="42"/>
      <c r="C8269" s="73"/>
      <c r="D8269" s="40"/>
    </row>
    <row r="8270" spans="1:4" ht="15" x14ac:dyDescent="0.2">
      <c r="A8270" s="132"/>
      <c r="B8270" s="42"/>
      <c r="C8270" s="73"/>
      <c r="D8270" s="40"/>
    </row>
    <row r="8271" spans="1:4" ht="15" x14ac:dyDescent="0.2">
      <c r="A8271" s="132"/>
      <c r="B8271" s="42"/>
      <c r="C8271" s="73"/>
      <c r="D8271" s="40"/>
    </row>
    <row r="8272" spans="1:4" ht="15" x14ac:dyDescent="0.2">
      <c r="A8272" s="132"/>
      <c r="B8272" s="42"/>
      <c r="C8272" s="73"/>
      <c r="D8272" s="40"/>
    </row>
    <row r="8273" spans="1:4" ht="15" x14ac:dyDescent="0.2">
      <c r="A8273" s="132"/>
      <c r="B8273" s="42"/>
      <c r="C8273" s="73"/>
      <c r="D8273" s="40"/>
    </row>
    <row r="8274" spans="1:4" ht="15" x14ac:dyDescent="0.2">
      <c r="A8274" s="132"/>
      <c r="B8274" s="42"/>
      <c r="C8274" s="73"/>
      <c r="D8274" s="40"/>
    </row>
    <row r="8275" spans="1:4" ht="15" x14ac:dyDescent="0.2">
      <c r="A8275" s="132"/>
      <c r="B8275" s="42"/>
      <c r="C8275" s="73"/>
      <c r="D8275" s="40"/>
    </row>
    <row r="8276" spans="1:4" ht="15" x14ac:dyDescent="0.2">
      <c r="A8276" s="132"/>
      <c r="B8276" s="42"/>
      <c r="C8276" s="73"/>
      <c r="D8276" s="40"/>
    </row>
    <row r="8277" spans="1:4" ht="15" x14ac:dyDescent="0.2">
      <c r="A8277" s="132"/>
      <c r="B8277" s="42"/>
      <c r="C8277" s="73"/>
      <c r="D8277" s="40"/>
    </row>
    <row r="8278" spans="1:4" ht="15" x14ac:dyDescent="0.2">
      <c r="A8278" s="132"/>
      <c r="B8278" s="42"/>
      <c r="C8278" s="73"/>
      <c r="D8278" s="40"/>
    </row>
    <row r="8279" spans="1:4" ht="15" x14ac:dyDescent="0.2">
      <c r="A8279" s="132"/>
      <c r="B8279" s="42"/>
      <c r="C8279" s="73"/>
      <c r="D8279" s="40"/>
    </row>
    <row r="8280" spans="1:4" ht="15" x14ac:dyDescent="0.2">
      <c r="A8280" s="132"/>
      <c r="B8280" s="42"/>
      <c r="C8280" s="73"/>
      <c r="D8280" s="40"/>
    </row>
    <row r="8281" spans="1:4" ht="15" x14ac:dyDescent="0.2">
      <c r="A8281" s="132"/>
      <c r="B8281" s="42"/>
      <c r="C8281" s="73"/>
      <c r="D8281" s="40"/>
    </row>
    <row r="8282" spans="1:4" ht="15" x14ac:dyDescent="0.2">
      <c r="A8282" s="132"/>
      <c r="B8282" s="42"/>
      <c r="C8282" s="73"/>
      <c r="D8282" s="40"/>
    </row>
    <row r="8283" spans="1:4" ht="15" x14ac:dyDescent="0.2">
      <c r="A8283" s="132"/>
      <c r="B8283" s="42"/>
      <c r="C8283" s="73"/>
      <c r="D8283" s="40"/>
    </row>
    <row r="8284" spans="1:4" ht="15" x14ac:dyDescent="0.2">
      <c r="A8284" s="132"/>
      <c r="B8284" s="42"/>
      <c r="C8284" s="73"/>
      <c r="D8284" s="40"/>
    </row>
    <row r="8285" spans="1:4" ht="15" x14ac:dyDescent="0.2">
      <c r="A8285" s="132"/>
      <c r="B8285" s="42"/>
      <c r="C8285" s="73"/>
      <c r="D8285" s="40"/>
    </row>
    <row r="8286" spans="1:4" ht="15" x14ac:dyDescent="0.2">
      <c r="A8286" s="132"/>
      <c r="B8286" s="42"/>
      <c r="C8286" s="73"/>
      <c r="D8286" s="40"/>
    </row>
    <row r="8287" spans="1:4" ht="15" x14ac:dyDescent="0.2">
      <c r="A8287" s="132"/>
      <c r="B8287" s="42"/>
      <c r="C8287" s="73"/>
      <c r="D8287" s="40"/>
    </row>
    <row r="8288" spans="1:4" ht="15" x14ac:dyDescent="0.2">
      <c r="A8288" s="132"/>
      <c r="B8288" s="42"/>
      <c r="C8288" s="73"/>
      <c r="D8288" s="40"/>
    </row>
    <row r="8289" spans="1:4" ht="15" x14ac:dyDescent="0.2">
      <c r="A8289" s="132"/>
      <c r="B8289" s="42"/>
      <c r="C8289" s="73"/>
      <c r="D8289" s="40"/>
    </row>
    <row r="8290" spans="1:4" ht="15" x14ac:dyDescent="0.2">
      <c r="A8290" s="132"/>
      <c r="B8290" s="42"/>
      <c r="C8290" s="73"/>
      <c r="D8290" s="40"/>
    </row>
    <row r="8291" spans="1:4" ht="15" x14ac:dyDescent="0.2">
      <c r="A8291" s="132"/>
      <c r="B8291" s="42"/>
      <c r="C8291" s="73"/>
      <c r="D8291" s="40"/>
    </row>
    <row r="8292" spans="1:4" ht="15" x14ac:dyDescent="0.2">
      <c r="A8292" s="132"/>
      <c r="B8292" s="42"/>
      <c r="C8292" s="73"/>
      <c r="D8292" s="40"/>
    </row>
    <row r="8293" spans="1:4" ht="15" x14ac:dyDescent="0.2">
      <c r="A8293" s="132"/>
      <c r="B8293" s="42"/>
      <c r="C8293" s="73"/>
      <c r="D8293" s="40"/>
    </row>
    <row r="8294" spans="1:4" ht="15" x14ac:dyDescent="0.2">
      <c r="A8294" s="132"/>
      <c r="B8294" s="42"/>
      <c r="C8294" s="73"/>
      <c r="D8294" s="40"/>
    </row>
    <row r="8295" spans="1:4" ht="15" x14ac:dyDescent="0.2">
      <c r="A8295" s="132"/>
      <c r="B8295" s="42"/>
      <c r="C8295" s="73"/>
      <c r="D8295" s="40"/>
    </row>
    <row r="8296" spans="1:4" ht="15" x14ac:dyDescent="0.2">
      <c r="A8296" s="132"/>
      <c r="B8296" s="42"/>
      <c r="C8296" s="73"/>
      <c r="D8296" s="40"/>
    </row>
    <row r="8297" spans="1:4" ht="15" x14ac:dyDescent="0.2">
      <c r="A8297" s="132"/>
      <c r="B8297" s="42"/>
      <c r="C8297" s="73"/>
      <c r="D8297" s="40"/>
    </row>
    <row r="8298" spans="1:4" ht="15" x14ac:dyDescent="0.2">
      <c r="A8298" s="132"/>
      <c r="B8298" s="42"/>
      <c r="C8298" s="73"/>
      <c r="D8298" s="40"/>
    </row>
    <row r="8299" spans="1:4" ht="15" x14ac:dyDescent="0.2">
      <c r="A8299" s="132"/>
      <c r="B8299" s="42"/>
      <c r="C8299" s="73"/>
      <c r="D8299" s="40"/>
    </row>
    <row r="8300" spans="1:4" ht="15" x14ac:dyDescent="0.2">
      <c r="A8300" s="132"/>
      <c r="B8300" s="42"/>
      <c r="C8300" s="73"/>
      <c r="D8300" s="40"/>
    </row>
    <row r="8301" spans="1:4" ht="15" x14ac:dyDescent="0.2">
      <c r="A8301" s="132"/>
      <c r="B8301" s="42"/>
      <c r="C8301" s="73"/>
      <c r="D8301" s="40"/>
    </row>
    <row r="8302" spans="1:4" ht="15" x14ac:dyDescent="0.2">
      <c r="A8302" s="132"/>
      <c r="B8302" s="42"/>
      <c r="C8302" s="73"/>
      <c r="D8302" s="40"/>
    </row>
    <row r="8303" spans="1:4" ht="15" x14ac:dyDescent="0.2">
      <c r="A8303" s="132"/>
      <c r="B8303" s="42"/>
      <c r="C8303" s="73"/>
      <c r="D8303" s="40"/>
    </row>
    <row r="8304" spans="1:4" ht="15" x14ac:dyDescent="0.2">
      <c r="A8304" s="132"/>
      <c r="B8304" s="42"/>
      <c r="C8304" s="73"/>
      <c r="D8304" s="40"/>
    </row>
    <row r="8305" spans="1:4" ht="15" x14ac:dyDescent="0.2">
      <c r="A8305" s="132"/>
      <c r="B8305" s="42"/>
      <c r="C8305" s="73"/>
      <c r="D8305" s="40"/>
    </row>
    <row r="8306" spans="1:4" ht="15" x14ac:dyDescent="0.2">
      <c r="A8306" s="132"/>
      <c r="B8306" s="42"/>
      <c r="C8306" s="73"/>
      <c r="D8306" s="40"/>
    </row>
    <row r="8307" spans="1:4" ht="15" x14ac:dyDescent="0.2">
      <c r="A8307" s="132"/>
      <c r="B8307" s="42"/>
      <c r="C8307" s="73"/>
      <c r="D8307" s="40"/>
    </row>
    <row r="8308" spans="1:4" ht="15" x14ac:dyDescent="0.2">
      <c r="A8308" s="132"/>
      <c r="B8308" s="42"/>
      <c r="C8308" s="73"/>
      <c r="D8308" s="40"/>
    </row>
    <row r="8309" spans="1:4" ht="15" x14ac:dyDescent="0.2">
      <c r="A8309" s="132"/>
      <c r="B8309" s="42"/>
      <c r="C8309" s="73"/>
      <c r="D8309" s="40"/>
    </row>
    <row r="8310" spans="1:4" ht="15" x14ac:dyDescent="0.2">
      <c r="A8310" s="132"/>
      <c r="B8310" s="42"/>
      <c r="C8310" s="73"/>
      <c r="D8310" s="40"/>
    </row>
    <row r="8311" spans="1:4" ht="15" x14ac:dyDescent="0.2">
      <c r="A8311" s="132"/>
      <c r="B8311" s="42"/>
      <c r="C8311" s="73"/>
      <c r="D8311" s="40"/>
    </row>
    <row r="8312" spans="1:4" ht="15" x14ac:dyDescent="0.2">
      <c r="A8312" s="132"/>
      <c r="B8312" s="42"/>
      <c r="C8312" s="73"/>
      <c r="D8312" s="40"/>
    </row>
    <row r="8313" spans="1:4" ht="15" x14ac:dyDescent="0.2">
      <c r="A8313" s="132"/>
      <c r="B8313" s="42"/>
      <c r="C8313" s="73"/>
      <c r="D8313" s="40"/>
    </row>
    <row r="8314" spans="1:4" ht="15" x14ac:dyDescent="0.2">
      <c r="A8314" s="132"/>
      <c r="B8314" s="42"/>
      <c r="C8314" s="73"/>
      <c r="D8314" s="40"/>
    </row>
    <row r="8315" spans="1:4" ht="15" x14ac:dyDescent="0.2">
      <c r="A8315" s="132"/>
      <c r="B8315" s="42"/>
      <c r="C8315" s="73"/>
      <c r="D8315" s="40"/>
    </row>
    <row r="8316" spans="1:4" ht="15" x14ac:dyDescent="0.2">
      <c r="A8316" s="132"/>
      <c r="B8316" s="42"/>
      <c r="C8316" s="73"/>
      <c r="D8316" s="40"/>
    </row>
    <row r="8317" spans="1:4" ht="15" x14ac:dyDescent="0.2">
      <c r="A8317" s="132"/>
      <c r="B8317" s="42"/>
      <c r="C8317" s="73"/>
      <c r="D8317" s="40"/>
    </row>
    <row r="8318" spans="1:4" ht="15" x14ac:dyDescent="0.2">
      <c r="A8318" s="132"/>
      <c r="B8318" s="42"/>
      <c r="C8318" s="73"/>
      <c r="D8318" s="40"/>
    </row>
    <row r="8319" spans="1:4" ht="15" x14ac:dyDescent="0.2">
      <c r="A8319" s="132"/>
      <c r="B8319" s="42"/>
      <c r="C8319" s="73"/>
      <c r="D8319" s="40"/>
    </row>
    <row r="8320" spans="1:4" ht="15" x14ac:dyDescent="0.2">
      <c r="A8320" s="132"/>
      <c r="B8320" s="42"/>
      <c r="C8320" s="73"/>
      <c r="D8320" s="40"/>
    </row>
    <row r="8321" spans="1:4" ht="15" x14ac:dyDescent="0.2">
      <c r="A8321" s="132"/>
      <c r="B8321" s="42"/>
      <c r="C8321" s="73"/>
      <c r="D8321" s="40"/>
    </row>
    <row r="8322" spans="1:4" ht="15" x14ac:dyDescent="0.2">
      <c r="A8322" s="132"/>
      <c r="B8322" s="42"/>
      <c r="C8322" s="73"/>
      <c r="D8322" s="40"/>
    </row>
    <row r="8323" spans="1:4" ht="15" x14ac:dyDescent="0.2">
      <c r="A8323" s="132"/>
      <c r="B8323" s="42"/>
      <c r="C8323" s="73"/>
      <c r="D8323" s="40"/>
    </row>
    <row r="8324" spans="1:4" ht="15" x14ac:dyDescent="0.2">
      <c r="A8324" s="132"/>
      <c r="B8324" s="42"/>
      <c r="C8324" s="73"/>
      <c r="D8324" s="40"/>
    </row>
    <row r="8325" spans="1:4" ht="15" x14ac:dyDescent="0.2">
      <c r="A8325" s="132"/>
      <c r="B8325" s="42"/>
      <c r="C8325" s="73"/>
      <c r="D8325" s="40"/>
    </row>
    <row r="8326" spans="1:4" ht="15" x14ac:dyDescent="0.2">
      <c r="A8326" s="132"/>
      <c r="B8326" s="42"/>
      <c r="C8326" s="73"/>
      <c r="D8326" s="40"/>
    </row>
    <row r="8327" spans="1:4" ht="15" x14ac:dyDescent="0.2">
      <c r="A8327" s="132"/>
      <c r="B8327" s="42"/>
      <c r="C8327" s="73"/>
      <c r="D8327" s="40"/>
    </row>
    <row r="8328" spans="1:4" ht="15" x14ac:dyDescent="0.2">
      <c r="A8328" s="132"/>
      <c r="B8328" s="42"/>
      <c r="C8328" s="73"/>
      <c r="D8328" s="40"/>
    </row>
    <row r="8329" spans="1:4" ht="15" x14ac:dyDescent="0.2">
      <c r="A8329" s="132"/>
      <c r="B8329" s="42"/>
      <c r="C8329" s="73"/>
      <c r="D8329" s="40"/>
    </row>
    <row r="8330" spans="1:4" ht="15" x14ac:dyDescent="0.2">
      <c r="A8330" s="132"/>
      <c r="B8330" s="42"/>
      <c r="C8330" s="73"/>
      <c r="D8330" s="40"/>
    </row>
    <row r="8331" spans="1:4" ht="15" x14ac:dyDescent="0.2">
      <c r="A8331" s="132"/>
      <c r="B8331" s="42"/>
      <c r="C8331" s="73"/>
      <c r="D8331" s="40"/>
    </row>
    <row r="8332" spans="1:4" ht="15" x14ac:dyDescent="0.2">
      <c r="A8332" s="132"/>
      <c r="B8332" s="42"/>
      <c r="C8332" s="73"/>
      <c r="D8332" s="40"/>
    </row>
    <row r="8333" spans="1:4" ht="15" x14ac:dyDescent="0.2">
      <c r="A8333" s="132"/>
      <c r="B8333" s="42"/>
      <c r="C8333" s="73"/>
      <c r="D8333" s="40"/>
    </row>
    <row r="8334" spans="1:4" ht="15" x14ac:dyDescent="0.2">
      <c r="A8334" s="132"/>
      <c r="B8334" s="42"/>
      <c r="C8334" s="73"/>
      <c r="D8334" s="40"/>
    </row>
    <row r="8335" spans="1:4" ht="15" x14ac:dyDescent="0.2">
      <c r="A8335" s="132"/>
      <c r="B8335" s="42"/>
      <c r="C8335" s="73"/>
      <c r="D8335" s="40"/>
    </row>
    <row r="8336" spans="1:4" ht="15" x14ac:dyDescent="0.2">
      <c r="A8336" s="132"/>
      <c r="B8336" s="42"/>
      <c r="C8336" s="73"/>
      <c r="D8336" s="40"/>
    </row>
    <row r="8337" spans="1:4" ht="15" x14ac:dyDescent="0.2">
      <c r="A8337" s="132"/>
      <c r="B8337" s="42"/>
      <c r="C8337" s="73"/>
      <c r="D8337" s="40"/>
    </row>
    <row r="8338" spans="1:4" ht="15" x14ac:dyDescent="0.2">
      <c r="A8338" s="132"/>
      <c r="B8338" s="42"/>
      <c r="C8338" s="73"/>
      <c r="D8338" s="40"/>
    </row>
    <row r="8339" spans="1:4" ht="15" x14ac:dyDescent="0.2">
      <c r="A8339" s="132"/>
      <c r="B8339" s="42"/>
      <c r="C8339" s="73"/>
      <c r="D8339" s="40"/>
    </row>
    <row r="8340" spans="1:4" ht="15" x14ac:dyDescent="0.2">
      <c r="A8340" s="132"/>
      <c r="B8340" s="42"/>
      <c r="C8340" s="73"/>
      <c r="D8340" s="40"/>
    </row>
    <row r="8341" spans="1:4" ht="15" x14ac:dyDescent="0.2">
      <c r="A8341" s="132"/>
      <c r="B8341" s="42"/>
      <c r="C8341" s="73"/>
      <c r="D8341" s="40"/>
    </row>
    <row r="8342" spans="1:4" ht="15" x14ac:dyDescent="0.2">
      <c r="A8342" s="132"/>
      <c r="B8342" s="42"/>
      <c r="C8342" s="73"/>
      <c r="D8342" s="40"/>
    </row>
    <row r="8343" spans="1:4" ht="15" x14ac:dyDescent="0.2">
      <c r="A8343" s="132"/>
      <c r="B8343" s="42"/>
      <c r="C8343" s="73"/>
      <c r="D8343" s="40"/>
    </row>
    <row r="8344" spans="1:4" ht="15" x14ac:dyDescent="0.2">
      <c r="A8344" s="132"/>
      <c r="B8344" s="42"/>
      <c r="C8344" s="73"/>
      <c r="D8344" s="40"/>
    </row>
    <row r="8345" spans="1:4" ht="15" x14ac:dyDescent="0.2">
      <c r="A8345" s="132"/>
      <c r="B8345" s="42"/>
      <c r="C8345" s="73"/>
      <c r="D8345" s="40"/>
    </row>
    <row r="8346" spans="1:4" ht="15" x14ac:dyDescent="0.2">
      <c r="A8346" s="132"/>
      <c r="B8346" s="42"/>
      <c r="C8346" s="73"/>
      <c r="D8346" s="40"/>
    </row>
    <row r="8347" spans="1:4" ht="15" x14ac:dyDescent="0.2">
      <c r="A8347" s="132"/>
      <c r="B8347" s="42"/>
      <c r="C8347" s="73"/>
      <c r="D8347" s="40"/>
    </row>
    <row r="8348" spans="1:4" ht="15" x14ac:dyDescent="0.2">
      <c r="A8348" s="132"/>
      <c r="B8348" s="42"/>
      <c r="C8348" s="73"/>
      <c r="D8348" s="40"/>
    </row>
    <row r="8349" spans="1:4" ht="15" x14ac:dyDescent="0.2">
      <c r="A8349" s="132"/>
      <c r="B8349" s="42"/>
      <c r="C8349" s="73"/>
      <c r="D8349" s="40"/>
    </row>
    <row r="8350" spans="1:4" ht="15" x14ac:dyDescent="0.2">
      <c r="A8350" s="132"/>
      <c r="B8350" s="42"/>
      <c r="C8350" s="73"/>
      <c r="D8350" s="40"/>
    </row>
    <row r="8351" spans="1:4" ht="15" x14ac:dyDescent="0.2">
      <c r="A8351" s="132"/>
      <c r="B8351" s="42"/>
      <c r="C8351" s="73"/>
      <c r="D8351" s="40"/>
    </row>
    <row r="8352" spans="1:4" ht="15" x14ac:dyDescent="0.2">
      <c r="A8352" s="132"/>
      <c r="B8352" s="42"/>
      <c r="C8352" s="73"/>
      <c r="D8352" s="40"/>
    </row>
    <row r="8353" spans="1:4" ht="15" x14ac:dyDescent="0.2">
      <c r="A8353" s="132"/>
      <c r="B8353" s="42"/>
      <c r="C8353" s="73"/>
      <c r="D8353" s="40"/>
    </row>
    <row r="8354" spans="1:4" ht="15" x14ac:dyDescent="0.2">
      <c r="A8354" s="132"/>
      <c r="B8354" s="42"/>
      <c r="C8354" s="73"/>
      <c r="D8354" s="40"/>
    </row>
    <row r="8355" spans="1:4" ht="15" x14ac:dyDescent="0.2">
      <c r="A8355" s="132"/>
      <c r="B8355" s="42"/>
      <c r="C8355" s="73"/>
      <c r="D8355" s="40"/>
    </row>
    <row r="8356" spans="1:4" ht="15" x14ac:dyDescent="0.2">
      <c r="A8356" s="132"/>
      <c r="B8356" s="42"/>
      <c r="C8356" s="73"/>
      <c r="D8356" s="40"/>
    </row>
    <row r="8357" spans="1:4" ht="15" x14ac:dyDescent="0.2">
      <c r="A8357" s="132"/>
      <c r="B8357" s="42"/>
      <c r="C8357" s="73"/>
      <c r="D8357" s="40"/>
    </row>
    <row r="8358" spans="1:4" ht="15" x14ac:dyDescent="0.2">
      <c r="A8358" s="132"/>
      <c r="B8358" s="42"/>
      <c r="C8358" s="73"/>
      <c r="D8358" s="40"/>
    </row>
    <row r="8359" spans="1:4" ht="15" x14ac:dyDescent="0.2">
      <c r="A8359" s="132"/>
      <c r="B8359" s="42"/>
      <c r="C8359" s="73"/>
      <c r="D8359" s="40"/>
    </row>
    <row r="8360" spans="1:4" ht="15" x14ac:dyDescent="0.2">
      <c r="A8360" s="132"/>
      <c r="B8360" s="42"/>
      <c r="C8360" s="73"/>
      <c r="D8360" s="40"/>
    </row>
    <row r="8361" spans="1:4" ht="15" x14ac:dyDescent="0.2">
      <c r="A8361" s="132"/>
      <c r="B8361" s="42"/>
      <c r="C8361" s="73"/>
      <c r="D8361" s="40"/>
    </row>
    <row r="8362" spans="1:4" ht="15" x14ac:dyDescent="0.2">
      <c r="A8362" s="132"/>
      <c r="B8362" s="42"/>
      <c r="C8362" s="73"/>
      <c r="D8362" s="40"/>
    </row>
    <row r="8363" spans="1:4" ht="15" x14ac:dyDescent="0.2">
      <c r="A8363" s="132"/>
      <c r="B8363" s="42"/>
      <c r="C8363" s="73"/>
      <c r="D8363" s="40"/>
    </row>
    <row r="8364" spans="1:4" ht="15" x14ac:dyDescent="0.2">
      <c r="A8364" s="132"/>
      <c r="B8364" s="42"/>
      <c r="C8364" s="73"/>
      <c r="D8364" s="40"/>
    </row>
    <row r="8365" spans="1:4" ht="15" x14ac:dyDescent="0.2">
      <c r="A8365" s="132"/>
      <c r="B8365" s="42"/>
      <c r="C8365" s="73"/>
      <c r="D8365" s="40"/>
    </row>
    <row r="8366" spans="1:4" ht="15" x14ac:dyDescent="0.2">
      <c r="A8366" s="132"/>
      <c r="B8366" s="42"/>
      <c r="C8366" s="73"/>
      <c r="D8366" s="40"/>
    </row>
    <row r="8367" spans="1:4" ht="15" x14ac:dyDescent="0.2">
      <c r="A8367" s="132"/>
      <c r="B8367" s="42"/>
      <c r="C8367" s="73"/>
      <c r="D8367" s="40"/>
    </row>
    <row r="8368" spans="1:4" ht="15" x14ac:dyDescent="0.2">
      <c r="A8368" s="132"/>
      <c r="B8368" s="42"/>
      <c r="C8368" s="73"/>
      <c r="D8368" s="40"/>
    </row>
    <row r="8369" spans="1:4" ht="15" x14ac:dyDescent="0.2">
      <c r="A8369" s="132"/>
      <c r="B8369" s="42"/>
      <c r="C8369" s="73"/>
      <c r="D8369" s="40"/>
    </row>
    <row r="8370" spans="1:4" ht="15" x14ac:dyDescent="0.2">
      <c r="A8370" s="132"/>
      <c r="B8370" s="42"/>
      <c r="C8370" s="73"/>
      <c r="D8370" s="40"/>
    </row>
    <row r="8371" spans="1:4" ht="15" x14ac:dyDescent="0.2">
      <c r="A8371" s="132"/>
      <c r="B8371" s="42"/>
      <c r="C8371" s="73"/>
      <c r="D8371" s="40"/>
    </row>
    <row r="8372" spans="1:4" ht="15" x14ac:dyDescent="0.2">
      <c r="A8372" s="132"/>
      <c r="B8372" s="42"/>
      <c r="C8372" s="73"/>
      <c r="D8372" s="40"/>
    </row>
    <row r="8373" spans="1:4" ht="15" x14ac:dyDescent="0.2">
      <c r="A8373" s="132"/>
      <c r="B8373" s="42"/>
      <c r="C8373" s="73"/>
      <c r="D8373" s="40"/>
    </row>
    <row r="8374" spans="1:4" ht="15" x14ac:dyDescent="0.2">
      <c r="A8374" s="132"/>
      <c r="B8374" s="42"/>
      <c r="C8374" s="73"/>
      <c r="D8374" s="40"/>
    </row>
    <row r="8375" spans="1:4" ht="15" x14ac:dyDescent="0.2">
      <c r="A8375" s="132"/>
      <c r="B8375" s="42"/>
      <c r="C8375" s="73"/>
      <c r="D8375" s="40"/>
    </row>
    <row r="8376" spans="1:4" ht="15" x14ac:dyDescent="0.2">
      <c r="A8376" s="132"/>
      <c r="B8376" s="42"/>
      <c r="C8376" s="73"/>
      <c r="D8376" s="40"/>
    </row>
    <row r="8377" spans="1:4" ht="15" x14ac:dyDescent="0.2">
      <c r="A8377" s="132"/>
      <c r="B8377" s="42"/>
      <c r="C8377" s="73"/>
      <c r="D8377" s="40"/>
    </row>
    <row r="8378" spans="1:4" ht="15" x14ac:dyDescent="0.2">
      <c r="A8378" s="132"/>
      <c r="B8378" s="42"/>
      <c r="C8378" s="73"/>
      <c r="D8378" s="40"/>
    </row>
    <row r="8379" spans="1:4" ht="15" x14ac:dyDescent="0.2">
      <c r="A8379" s="132"/>
      <c r="B8379" s="42"/>
      <c r="C8379" s="73"/>
      <c r="D8379" s="40"/>
    </row>
    <row r="8380" spans="1:4" ht="15" x14ac:dyDescent="0.2">
      <c r="A8380" s="132"/>
      <c r="B8380" s="42"/>
      <c r="C8380" s="73"/>
      <c r="D8380" s="40"/>
    </row>
    <row r="8381" spans="1:4" ht="15" x14ac:dyDescent="0.2">
      <c r="A8381" s="132"/>
      <c r="B8381" s="42"/>
      <c r="C8381" s="73"/>
      <c r="D8381" s="40"/>
    </row>
    <row r="8382" spans="1:4" ht="15" x14ac:dyDescent="0.2">
      <c r="A8382" s="132"/>
      <c r="B8382" s="42"/>
      <c r="C8382" s="73"/>
      <c r="D8382" s="40"/>
    </row>
    <row r="8383" spans="1:4" ht="15" x14ac:dyDescent="0.2">
      <c r="A8383" s="132"/>
      <c r="B8383" s="42"/>
      <c r="C8383" s="73"/>
      <c r="D8383" s="40"/>
    </row>
    <row r="8384" spans="1:4" ht="15" x14ac:dyDescent="0.2">
      <c r="A8384" s="132"/>
      <c r="B8384" s="42"/>
      <c r="C8384" s="73"/>
      <c r="D8384" s="40"/>
    </row>
    <row r="8385" spans="1:4" ht="15" x14ac:dyDescent="0.2">
      <c r="A8385" s="132"/>
      <c r="B8385" s="42"/>
      <c r="C8385" s="73"/>
      <c r="D8385" s="40"/>
    </row>
    <row r="8386" spans="1:4" ht="15" x14ac:dyDescent="0.2">
      <c r="A8386" s="132"/>
      <c r="B8386" s="42"/>
      <c r="C8386" s="73"/>
      <c r="D8386" s="40"/>
    </row>
    <row r="8387" spans="1:4" ht="15" x14ac:dyDescent="0.2">
      <c r="A8387" s="132"/>
      <c r="B8387" s="42"/>
      <c r="C8387" s="73"/>
      <c r="D8387" s="40"/>
    </row>
    <row r="8388" spans="1:4" ht="15" x14ac:dyDescent="0.2">
      <c r="A8388" s="132"/>
      <c r="B8388" s="42"/>
      <c r="C8388" s="73"/>
      <c r="D8388" s="40"/>
    </row>
    <row r="8389" spans="1:4" ht="15" x14ac:dyDescent="0.2">
      <c r="A8389" s="132"/>
      <c r="B8389" s="42"/>
      <c r="C8389" s="73"/>
      <c r="D8389" s="40"/>
    </row>
    <row r="8390" spans="1:4" ht="15" x14ac:dyDescent="0.2">
      <c r="A8390" s="132"/>
      <c r="B8390" s="42"/>
      <c r="C8390" s="73"/>
      <c r="D8390" s="40"/>
    </row>
    <row r="8391" spans="1:4" ht="15" x14ac:dyDescent="0.2">
      <c r="A8391" s="132"/>
      <c r="B8391" s="42"/>
      <c r="C8391" s="73"/>
      <c r="D8391" s="40"/>
    </row>
    <row r="8392" spans="1:4" ht="15" x14ac:dyDescent="0.2">
      <c r="A8392" s="132"/>
      <c r="B8392" s="42"/>
      <c r="C8392" s="73"/>
      <c r="D8392" s="40"/>
    </row>
    <row r="8393" spans="1:4" ht="15" x14ac:dyDescent="0.2">
      <c r="A8393" s="132"/>
      <c r="B8393" s="42"/>
      <c r="C8393" s="73"/>
      <c r="D8393" s="40"/>
    </row>
    <row r="8394" spans="1:4" ht="15" x14ac:dyDescent="0.2">
      <c r="A8394" s="132"/>
      <c r="B8394" s="42"/>
      <c r="C8394" s="73"/>
      <c r="D8394" s="40"/>
    </row>
    <row r="8395" spans="1:4" ht="15" x14ac:dyDescent="0.2">
      <c r="A8395" s="132"/>
      <c r="B8395" s="42"/>
      <c r="C8395" s="73"/>
      <c r="D8395" s="40"/>
    </row>
    <row r="8396" spans="1:4" ht="15" x14ac:dyDescent="0.2">
      <c r="A8396" s="132"/>
      <c r="B8396" s="42"/>
      <c r="C8396" s="73"/>
      <c r="D8396" s="40"/>
    </row>
    <row r="8397" spans="1:4" ht="15" x14ac:dyDescent="0.2">
      <c r="A8397" s="132"/>
      <c r="B8397" s="42"/>
      <c r="C8397" s="73"/>
      <c r="D8397" s="40"/>
    </row>
    <row r="8398" spans="1:4" ht="15" x14ac:dyDescent="0.2">
      <c r="A8398" s="132"/>
      <c r="B8398" s="42"/>
      <c r="C8398" s="73"/>
      <c r="D8398" s="40"/>
    </row>
    <row r="8399" spans="1:4" ht="15" x14ac:dyDescent="0.2">
      <c r="A8399" s="132"/>
      <c r="B8399" s="42"/>
      <c r="C8399" s="73"/>
      <c r="D8399" s="40"/>
    </row>
    <row r="8400" spans="1:4" ht="15" x14ac:dyDescent="0.2">
      <c r="A8400" s="132"/>
      <c r="B8400" s="42"/>
      <c r="C8400" s="73"/>
      <c r="D8400" s="40"/>
    </row>
    <row r="8401" spans="1:4" ht="15" x14ac:dyDescent="0.2">
      <c r="A8401" s="132"/>
      <c r="B8401" s="42"/>
      <c r="C8401" s="73"/>
      <c r="D8401" s="40"/>
    </row>
    <row r="8402" spans="1:4" ht="15" x14ac:dyDescent="0.2">
      <c r="A8402" s="132"/>
      <c r="B8402" s="42"/>
      <c r="C8402" s="73"/>
      <c r="D8402" s="40"/>
    </row>
    <row r="8403" spans="1:4" ht="15" x14ac:dyDescent="0.2">
      <c r="A8403" s="132"/>
      <c r="B8403" s="42"/>
      <c r="C8403" s="73"/>
      <c r="D8403" s="40"/>
    </row>
    <row r="8404" spans="1:4" ht="15" x14ac:dyDescent="0.2">
      <c r="A8404" s="132"/>
      <c r="B8404" s="42"/>
      <c r="C8404" s="73"/>
      <c r="D8404" s="40"/>
    </row>
    <row r="8405" spans="1:4" ht="15" x14ac:dyDescent="0.2">
      <c r="A8405" s="132"/>
      <c r="B8405" s="42"/>
      <c r="C8405" s="73"/>
      <c r="D8405" s="40"/>
    </row>
    <row r="8406" spans="1:4" ht="15" x14ac:dyDescent="0.2">
      <c r="A8406" s="132"/>
      <c r="B8406" s="42"/>
      <c r="C8406" s="73"/>
      <c r="D8406" s="40"/>
    </row>
    <row r="8407" spans="1:4" ht="15" x14ac:dyDescent="0.2">
      <c r="A8407" s="132"/>
      <c r="B8407" s="42"/>
      <c r="C8407" s="73"/>
      <c r="D8407" s="40"/>
    </row>
    <row r="8408" spans="1:4" ht="15" x14ac:dyDescent="0.2">
      <c r="A8408" s="132"/>
      <c r="B8408" s="42"/>
      <c r="C8408" s="73"/>
      <c r="D8408" s="40"/>
    </row>
    <row r="8409" spans="1:4" ht="15" x14ac:dyDescent="0.2">
      <c r="A8409" s="132"/>
      <c r="B8409" s="42"/>
      <c r="C8409" s="73"/>
      <c r="D8409" s="40"/>
    </row>
    <row r="8410" spans="1:4" ht="15" x14ac:dyDescent="0.2">
      <c r="A8410" s="132"/>
      <c r="B8410" s="42"/>
      <c r="C8410" s="73"/>
      <c r="D8410" s="40"/>
    </row>
    <row r="8411" spans="1:4" ht="15" x14ac:dyDescent="0.2">
      <c r="A8411" s="132"/>
      <c r="B8411" s="42"/>
      <c r="C8411" s="73"/>
      <c r="D8411" s="40"/>
    </row>
    <row r="8412" spans="1:4" ht="15" x14ac:dyDescent="0.2">
      <c r="A8412" s="132"/>
      <c r="B8412" s="42"/>
      <c r="C8412" s="73"/>
      <c r="D8412" s="40"/>
    </row>
    <row r="8413" spans="1:4" ht="15" x14ac:dyDescent="0.2">
      <c r="A8413" s="132"/>
      <c r="B8413" s="42"/>
      <c r="C8413" s="73"/>
      <c r="D8413" s="40"/>
    </row>
    <row r="8414" spans="1:4" ht="15" x14ac:dyDescent="0.2">
      <c r="A8414" s="132"/>
      <c r="B8414" s="42"/>
      <c r="C8414" s="73"/>
      <c r="D8414" s="40"/>
    </row>
    <row r="8415" spans="1:4" ht="15" x14ac:dyDescent="0.2">
      <c r="A8415" s="132"/>
      <c r="B8415" s="42"/>
      <c r="C8415" s="73"/>
      <c r="D8415" s="40"/>
    </row>
    <row r="8416" spans="1:4" ht="15" x14ac:dyDescent="0.2">
      <c r="A8416" s="132"/>
      <c r="B8416" s="42"/>
      <c r="C8416" s="73"/>
      <c r="D8416" s="40"/>
    </row>
    <row r="8417" spans="1:4" ht="15" x14ac:dyDescent="0.2">
      <c r="A8417" s="132"/>
      <c r="B8417" s="42"/>
      <c r="C8417" s="73"/>
      <c r="D8417" s="40"/>
    </row>
    <row r="8418" spans="1:4" ht="15" x14ac:dyDescent="0.2">
      <c r="A8418" s="132"/>
      <c r="B8418" s="42"/>
      <c r="C8418" s="73"/>
      <c r="D8418" s="40"/>
    </row>
    <row r="8419" spans="1:4" ht="15" x14ac:dyDescent="0.2">
      <c r="A8419" s="132"/>
      <c r="B8419" s="42"/>
      <c r="C8419" s="73"/>
      <c r="D8419" s="40"/>
    </row>
    <row r="8420" spans="1:4" ht="15" x14ac:dyDescent="0.2">
      <c r="A8420" s="132"/>
      <c r="B8420" s="42"/>
      <c r="C8420" s="73"/>
      <c r="D8420" s="40"/>
    </row>
    <row r="8421" spans="1:4" ht="15" x14ac:dyDescent="0.2">
      <c r="A8421" s="132"/>
      <c r="B8421" s="42"/>
      <c r="C8421" s="73"/>
      <c r="D8421" s="40"/>
    </row>
    <row r="8422" spans="1:4" ht="15" x14ac:dyDescent="0.2">
      <c r="A8422" s="132"/>
      <c r="B8422" s="42"/>
      <c r="C8422" s="73"/>
      <c r="D8422" s="40"/>
    </row>
    <row r="8423" spans="1:4" ht="15" x14ac:dyDescent="0.2">
      <c r="A8423" s="132"/>
      <c r="B8423" s="42"/>
      <c r="C8423" s="73"/>
      <c r="D8423" s="40"/>
    </row>
    <row r="8424" spans="1:4" ht="15" x14ac:dyDescent="0.2">
      <c r="A8424" s="132"/>
      <c r="B8424" s="42"/>
      <c r="C8424" s="73"/>
      <c r="D8424" s="40"/>
    </row>
    <row r="8425" spans="1:4" ht="15" x14ac:dyDescent="0.2">
      <c r="A8425" s="132"/>
      <c r="B8425" s="42"/>
      <c r="C8425" s="73"/>
      <c r="D8425" s="40"/>
    </row>
    <row r="8426" spans="1:4" ht="15" x14ac:dyDescent="0.2">
      <c r="A8426" s="132"/>
      <c r="B8426" s="42"/>
      <c r="C8426" s="73"/>
      <c r="D8426" s="40"/>
    </row>
    <row r="8427" spans="1:4" ht="15" x14ac:dyDescent="0.2">
      <c r="A8427" s="132"/>
      <c r="B8427" s="42"/>
      <c r="C8427" s="73"/>
      <c r="D8427" s="40"/>
    </row>
    <row r="8428" spans="1:4" ht="15" x14ac:dyDescent="0.2">
      <c r="A8428" s="132"/>
      <c r="B8428" s="42"/>
      <c r="C8428" s="73"/>
      <c r="D8428" s="40"/>
    </row>
    <row r="8429" spans="1:4" ht="15" x14ac:dyDescent="0.2">
      <c r="A8429" s="132"/>
      <c r="B8429" s="42"/>
      <c r="C8429" s="73"/>
      <c r="D8429" s="40"/>
    </row>
    <row r="8430" spans="1:4" ht="15" x14ac:dyDescent="0.2">
      <c r="A8430" s="132"/>
      <c r="B8430" s="42"/>
      <c r="C8430" s="73"/>
      <c r="D8430" s="40"/>
    </row>
    <row r="8431" spans="1:4" ht="15" x14ac:dyDescent="0.2">
      <c r="A8431" s="132"/>
      <c r="B8431" s="42"/>
      <c r="C8431" s="73"/>
      <c r="D8431" s="40"/>
    </row>
    <row r="8432" spans="1:4" ht="15" x14ac:dyDescent="0.2">
      <c r="A8432" s="132"/>
      <c r="B8432" s="42"/>
      <c r="C8432" s="73"/>
      <c r="D8432" s="40"/>
    </row>
    <row r="8433" spans="1:4" ht="15" x14ac:dyDescent="0.2">
      <c r="A8433" s="132"/>
      <c r="B8433" s="42"/>
      <c r="C8433" s="73"/>
      <c r="D8433" s="40"/>
    </row>
    <row r="8434" spans="1:4" ht="15" x14ac:dyDescent="0.2">
      <c r="A8434" s="132"/>
      <c r="B8434" s="42"/>
      <c r="C8434" s="73"/>
      <c r="D8434" s="40"/>
    </row>
    <row r="8435" spans="1:4" ht="15" x14ac:dyDescent="0.2">
      <c r="A8435" s="132"/>
      <c r="B8435" s="42"/>
      <c r="C8435" s="73"/>
      <c r="D8435" s="40"/>
    </row>
    <row r="8436" spans="1:4" ht="15" x14ac:dyDescent="0.2">
      <c r="A8436" s="132"/>
      <c r="B8436" s="42"/>
      <c r="C8436" s="73"/>
      <c r="D8436" s="40"/>
    </row>
    <row r="8437" spans="1:4" ht="15" x14ac:dyDescent="0.2">
      <c r="A8437" s="132"/>
      <c r="B8437" s="42"/>
      <c r="C8437" s="73"/>
      <c r="D8437" s="40"/>
    </row>
    <row r="8438" spans="1:4" ht="15" x14ac:dyDescent="0.2">
      <c r="A8438" s="132"/>
      <c r="B8438" s="42"/>
      <c r="C8438" s="73"/>
      <c r="D8438" s="40"/>
    </row>
    <row r="8439" spans="1:4" ht="15" x14ac:dyDescent="0.2">
      <c r="A8439" s="132"/>
      <c r="B8439" s="42"/>
      <c r="C8439" s="73"/>
      <c r="D8439" s="40"/>
    </row>
    <row r="8440" spans="1:4" ht="15" x14ac:dyDescent="0.2">
      <c r="A8440" s="132"/>
      <c r="B8440" s="42"/>
      <c r="C8440" s="73"/>
      <c r="D8440" s="40"/>
    </row>
    <row r="8441" spans="1:4" ht="15" x14ac:dyDescent="0.2">
      <c r="A8441" s="132"/>
      <c r="B8441" s="42"/>
      <c r="C8441" s="73"/>
      <c r="D8441" s="40"/>
    </row>
    <row r="8442" spans="1:4" ht="15" x14ac:dyDescent="0.2">
      <c r="A8442" s="132"/>
      <c r="B8442" s="42"/>
      <c r="C8442" s="73"/>
      <c r="D8442" s="40"/>
    </row>
    <row r="8443" spans="1:4" ht="15" x14ac:dyDescent="0.2">
      <c r="A8443" s="132"/>
      <c r="B8443" s="42"/>
      <c r="C8443" s="73"/>
      <c r="D8443" s="40"/>
    </row>
    <row r="8444" spans="1:4" ht="15" x14ac:dyDescent="0.2">
      <c r="A8444" s="132"/>
      <c r="B8444" s="42"/>
      <c r="C8444" s="73"/>
      <c r="D8444" s="40"/>
    </row>
    <row r="8445" spans="1:4" ht="15" x14ac:dyDescent="0.2">
      <c r="A8445" s="132"/>
      <c r="B8445" s="42"/>
      <c r="C8445" s="73"/>
      <c r="D8445" s="40"/>
    </row>
    <row r="8446" spans="1:4" ht="15" x14ac:dyDescent="0.2">
      <c r="A8446" s="132"/>
      <c r="B8446" s="42"/>
      <c r="C8446" s="73"/>
      <c r="D8446" s="40"/>
    </row>
    <row r="8447" spans="1:4" ht="15" x14ac:dyDescent="0.2">
      <c r="A8447" s="132"/>
      <c r="B8447" s="42"/>
      <c r="C8447" s="73"/>
      <c r="D8447" s="40"/>
    </row>
    <row r="8448" spans="1:4" ht="15" x14ac:dyDescent="0.2">
      <c r="A8448" s="132"/>
      <c r="B8448" s="42"/>
      <c r="C8448" s="73"/>
      <c r="D8448" s="40"/>
    </row>
    <row r="8449" spans="1:4" ht="15" x14ac:dyDescent="0.2">
      <c r="A8449" s="132"/>
      <c r="B8449" s="42"/>
      <c r="C8449" s="73"/>
      <c r="D8449" s="40"/>
    </row>
    <row r="8450" spans="1:4" ht="15" x14ac:dyDescent="0.2">
      <c r="A8450" s="132"/>
      <c r="B8450" s="42"/>
      <c r="C8450" s="73"/>
      <c r="D8450" s="40"/>
    </row>
    <row r="8451" spans="1:4" ht="15" x14ac:dyDescent="0.2">
      <c r="A8451" s="132"/>
      <c r="B8451" s="42"/>
      <c r="C8451" s="73"/>
      <c r="D8451" s="40"/>
    </row>
    <row r="8452" spans="1:4" ht="15" x14ac:dyDescent="0.2">
      <c r="A8452" s="132"/>
      <c r="B8452" s="42"/>
      <c r="C8452" s="73"/>
      <c r="D8452" s="40"/>
    </row>
    <row r="8453" spans="1:4" ht="15" x14ac:dyDescent="0.2">
      <c r="A8453" s="132"/>
      <c r="B8453" s="42"/>
      <c r="C8453" s="73"/>
      <c r="D8453" s="40"/>
    </row>
    <row r="8454" spans="1:4" ht="15" x14ac:dyDescent="0.2">
      <c r="A8454" s="132"/>
      <c r="B8454" s="42"/>
      <c r="C8454" s="73"/>
      <c r="D8454" s="40"/>
    </row>
    <row r="8455" spans="1:4" ht="15" x14ac:dyDescent="0.2">
      <c r="A8455" s="132"/>
      <c r="B8455" s="42"/>
      <c r="C8455" s="73"/>
      <c r="D8455" s="40"/>
    </row>
    <row r="8456" spans="1:4" ht="15" x14ac:dyDescent="0.2">
      <c r="A8456" s="132"/>
      <c r="B8456" s="42"/>
      <c r="C8456" s="73"/>
      <c r="D8456" s="40"/>
    </row>
    <row r="8457" spans="1:4" ht="15" x14ac:dyDescent="0.2">
      <c r="A8457" s="132"/>
      <c r="B8457" s="42"/>
      <c r="C8457" s="73"/>
      <c r="D8457" s="40"/>
    </row>
    <row r="8458" spans="1:4" ht="15" x14ac:dyDescent="0.2">
      <c r="A8458" s="132"/>
      <c r="B8458" s="42"/>
      <c r="C8458" s="73"/>
      <c r="D8458" s="40"/>
    </row>
    <row r="8459" spans="1:4" ht="15" x14ac:dyDescent="0.2">
      <c r="A8459" s="132"/>
      <c r="B8459" s="42"/>
      <c r="C8459" s="73"/>
      <c r="D8459" s="40"/>
    </row>
    <row r="8460" spans="1:4" ht="15" x14ac:dyDescent="0.2">
      <c r="A8460" s="132"/>
      <c r="B8460" s="42"/>
      <c r="C8460" s="73"/>
      <c r="D8460" s="40"/>
    </row>
    <row r="8461" spans="1:4" ht="15" x14ac:dyDescent="0.2">
      <c r="A8461" s="132"/>
      <c r="B8461" s="42"/>
      <c r="C8461" s="73"/>
      <c r="D8461" s="40"/>
    </row>
    <row r="8462" spans="1:4" ht="15" x14ac:dyDescent="0.2">
      <c r="A8462" s="132"/>
      <c r="B8462" s="42"/>
      <c r="C8462" s="73"/>
      <c r="D8462" s="40"/>
    </row>
    <row r="8463" spans="1:4" ht="15" x14ac:dyDescent="0.2">
      <c r="A8463" s="132"/>
      <c r="B8463" s="42"/>
      <c r="C8463" s="73"/>
      <c r="D8463" s="40"/>
    </row>
    <row r="8464" spans="1:4" ht="15" x14ac:dyDescent="0.2">
      <c r="A8464" s="132"/>
      <c r="B8464" s="42"/>
      <c r="C8464" s="73"/>
      <c r="D8464" s="40"/>
    </row>
    <row r="8465" spans="1:4" ht="15" x14ac:dyDescent="0.2">
      <c r="A8465" s="132"/>
      <c r="B8465" s="42"/>
      <c r="C8465" s="73"/>
      <c r="D8465" s="40"/>
    </row>
    <row r="8466" spans="1:4" ht="15" x14ac:dyDescent="0.2">
      <c r="A8466" s="132"/>
      <c r="B8466" s="42"/>
      <c r="C8466" s="73"/>
      <c r="D8466" s="40"/>
    </row>
    <row r="8467" spans="1:4" ht="15" x14ac:dyDescent="0.2">
      <c r="A8467" s="132"/>
      <c r="B8467" s="42"/>
      <c r="C8467" s="73"/>
      <c r="D8467" s="40"/>
    </row>
    <row r="8468" spans="1:4" ht="15" x14ac:dyDescent="0.2">
      <c r="A8468" s="132"/>
      <c r="B8468" s="42"/>
      <c r="C8468" s="73"/>
      <c r="D8468" s="40"/>
    </row>
    <row r="8469" spans="1:4" ht="15" x14ac:dyDescent="0.2">
      <c r="A8469" s="132"/>
      <c r="B8469" s="42"/>
      <c r="C8469" s="73"/>
      <c r="D8469" s="40"/>
    </row>
    <row r="8470" spans="1:4" ht="15" x14ac:dyDescent="0.2">
      <c r="A8470" s="132"/>
      <c r="B8470" s="42"/>
      <c r="C8470" s="73"/>
      <c r="D8470" s="40"/>
    </row>
    <row r="8471" spans="1:4" ht="15" x14ac:dyDescent="0.2">
      <c r="A8471" s="132"/>
      <c r="B8471" s="42"/>
      <c r="C8471" s="73"/>
      <c r="D8471" s="40"/>
    </row>
    <row r="8472" spans="1:4" ht="15" x14ac:dyDescent="0.2">
      <c r="A8472" s="132"/>
      <c r="B8472" s="42"/>
      <c r="C8472" s="73"/>
      <c r="D8472" s="40"/>
    </row>
    <row r="8473" spans="1:4" ht="15" x14ac:dyDescent="0.2">
      <c r="A8473" s="132"/>
      <c r="B8473" s="42"/>
      <c r="C8473" s="73"/>
      <c r="D8473" s="40"/>
    </row>
    <row r="8474" spans="1:4" ht="15" x14ac:dyDescent="0.2">
      <c r="A8474" s="132"/>
      <c r="B8474" s="42"/>
      <c r="C8474" s="73"/>
      <c r="D8474" s="40"/>
    </row>
    <row r="8475" spans="1:4" ht="15" x14ac:dyDescent="0.2">
      <c r="A8475" s="132"/>
      <c r="B8475" s="42"/>
      <c r="C8475" s="73"/>
      <c r="D8475" s="40"/>
    </row>
    <row r="8476" spans="1:4" ht="15" x14ac:dyDescent="0.2">
      <c r="A8476" s="132"/>
      <c r="B8476" s="42"/>
      <c r="C8476" s="73"/>
      <c r="D8476" s="40"/>
    </row>
    <row r="8477" spans="1:4" ht="15" x14ac:dyDescent="0.2">
      <c r="A8477" s="132"/>
      <c r="B8477" s="42"/>
      <c r="C8477" s="73"/>
      <c r="D8477" s="40"/>
    </row>
    <row r="8478" spans="1:4" ht="15" x14ac:dyDescent="0.2">
      <c r="A8478" s="132"/>
      <c r="B8478" s="42"/>
      <c r="C8478" s="73"/>
      <c r="D8478" s="40"/>
    </row>
    <row r="8479" spans="1:4" ht="15" x14ac:dyDescent="0.2">
      <c r="A8479" s="132"/>
      <c r="B8479" s="42"/>
      <c r="C8479" s="73"/>
      <c r="D8479" s="40"/>
    </row>
    <row r="8480" spans="1:4" ht="15" x14ac:dyDescent="0.2">
      <c r="A8480" s="132"/>
      <c r="B8480" s="42"/>
      <c r="C8480" s="73"/>
      <c r="D8480" s="40"/>
    </row>
    <row r="8481" spans="1:4" ht="15" x14ac:dyDescent="0.2">
      <c r="A8481" s="132"/>
      <c r="B8481" s="42"/>
      <c r="C8481" s="73"/>
      <c r="D8481" s="40"/>
    </row>
    <row r="8482" spans="1:4" ht="15" x14ac:dyDescent="0.2">
      <c r="A8482" s="132"/>
      <c r="B8482" s="42"/>
      <c r="C8482" s="73"/>
      <c r="D8482" s="40"/>
    </row>
    <row r="8483" spans="1:4" ht="15" x14ac:dyDescent="0.2">
      <c r="A8483" s="132"/>
      <c r="B8483" s="42"/>
      <c r="C8483" s="73"/>
      <c r="D8483" s="40"/>
    </row>
    <row r="8484" spans="1:4" ht="15" x14ac:dyDescent="0.2">
      <c r="A8484" s="132"/>
      <c r="B8484" s="42"/>
      <c r="C8484" s="73"/>
      <c r="D8484" s="40"/>
    </row>
    <row r="8485" spans="1:4" ht="15" x14ac:dyDescent="0.2">
      <c r="A8485" s="132"/>
      <c r="B8485" s="42"/>
      <c r="C8485" s="73"/>
      <c r="D8485" s="40"/>
    </row>
    <row r="8486" spans="1:4" ht="15" x14ac:dyDescent="0.2">
      <c r="A8486" s="132"/>
      <c r="B8486" s="42"/>
      <c r="C8486" s="73"/>
      <c r="D8486" s="40"/>
    </row>
    <row r="8487" spans="1:4" ht="15" x14ac:dyDescent="0.2">
      <c r="A8487" s="132"/>
      <c r="B8487" s="42"/>
      <c r="C8487" s="73"/>
      <c r="D8487" s="40"/>
    </row>
    <row r="8488" spans="1:4" ht="15" x14ac:dyDescent="0.2">
      <c r="A8488" s="132"/>
      <c r="B8488" s="42"/>
      <c r="C8488" s="73"/>
      <c r="D8488" s="40"/>
    </row>
    <row r="8489" spans="1:4" ht="15" x14ac:dyDescent="0.2">
      <c r="A8489" s="132"/>
      <c r="B8489" s="42"/>
      <c r="C8489" s="73"/>
      <c r="D8489" s="40"/>
    </row>
    <row r="8490" spans="1:4" ht="15" x14ac:dyDescent="0.2">
      <c r="A8490" s="132"/>
      <c r="B8490" s="42"/>
      <c r="C8490" s="73"/>
      <c r="D8490" s="40"/>
    </row>
    <row r="8491" spans="1:4" ht="15" x14ac:dyDescent="0.2">
      <c r="A8491" s="132"/>
      <c r="B8491" s="42"/>
      <c r="C8491" s="73"/>
      <c r="D8491" s="40"/>
    </row>
    <row r="8492" spans="1:4" ht="15" x14ac:dyDescent="0.2">
      <c r="A8492" s="132"/>
      <c r="B8492" s="42"/>
      <c r="C8492" s="73"/>
      <c r="D8492" s="40"/>
    </row>
    <row r="8493" spans="1:4" ht="15" x14ac:dyDescent="0.2">
      <c r="A8493" s="132"/>
      <c r="B8493" s="42"/>
      <c r="C8493" s="73"/>
      <c r="D8493" s="40"/>
    </row>
    <row r="8494" spans="1:4" ht="15" x14ac:dyDescent="0.2">
      <c r="A8494" s="132"/>
      <c r="B8494" s="42"/>
      <c r="C8494" s="73"/>
      <c r="D8494" s="40"/>
    </row>
    <row r="8495" spans="1:4" ht="15" x14ac:dyDescent="0.2">
      <c r="A8495" s="132"/>
      <c r="B8495" s="42"/>
      <c r="C8495" s="73"/>
      <c r="D8495" s="40"/>
    </row>
    <row r="8496" spans="1:4" ht="15" x14ac:dyDescent="0.2">
      <c r="A8496" s="132"/>
      <c r="B8496" s="42"/>
      <c r="C8496" s="73"/>
      <c r="D8496" s="40"/>
    </row>
    <row r="8497" spans="1:4" ht="15" x14ac:dyDescent="0.2">
      <c r="A8497" s="132"/>
      <c r="B8497" s="42"/>
      <c r="C8497" s="73"/>
      <c r="D8497" s="40"/>
    </row>
    <row r="8498" spans="1:4" ht="15" x14ac:dyDescent="0.2">
      <c r="A8498" s="132"/>
      <c r="B8498" s="42"/>
      <c r="C8498" s="73"/>
      <c r="D8498" s="40"/>
    </row>
    <row r="8499" spans="1:4" ht="15" x14ac:dyDescent="0.2">
      <c r="A8499" s="132"/>
      <c r="B8499" s="42"/>
      <c r="C8499" s="73"/>
      <c r="D8499" s="40"/>
    </row>
    <row r="8500" spans="1:4" ht="15" x14ac:dyDescent="0.2">
      <c r="A8500" s="132"/>
      <c r="B8500" s="42"/>
      <c r="C8500" s="73"/>
      <c r="D8500" s="40"/>
    </row>
    <row r="8501" spans="1:4" ht="15" x14ac:dyDescent="0.2">
      <c r="A8501" s="132"/>
      <c r="B8501" s="42"/>
      <c r="C8501" s="73"/>
      <c r="D8501" s="40"/>
    </row>
    <row r="8502" spans="1:4" ht="15" x14ac:dyDescent="0.2">
      <c r="A8502" s="132"/>
      <c r="B8502" s="42"/>
      <c r="C8502" s="73"/>
      <c r="D8502" s="40"/>
    </row>
    <row r="8503" spans="1:4" ht="15" x14ac:dyDescent="0.2">
      <c r="A8503" s="132"/>
      <c r="B8503" s="42"/>
      <c r="C8503" s="73"/>
      <c r="D8503" s="40"/>
    </row>
    <row r="8504" spans="1:4" ht="15" x14ac:dyDescent="0.2">
      <c r="A8504" s="132"/>
      <c r="B8504" s="42"/>
      <c r="C8504" s="73"/>
      <c r="D8504" s="40"/>
    </row>
    <row r="8505" spans="1:4" ht="15" x14ac:dyDescent="0.2">
      <c r="A8505" s="132"/>
      <c r="B8505" s="42"/>
      <c r="C8505" s="73"/>
      <c r="D8505" s="40"/>
    </row>
    <row r="8506" spans="1:4" ht="15" x14ac:dyDescent="0.2">
      <c r="A8506" s="132"/>
      <c r="B8506" s="42"/>
      <c r="C8506" s="73"/>
      <c r="D8506" s="40"/>
    </row>
    <row r="8507" spans="1:4" ht="15" x14ac:dyDescent="0.2">
      <c r="A8507" s="132"/>
      <c r="B8507" s="42"/>
      <c r="C8507" s="73"/>
      <c r="D8507" s="40"/>
    </row>
    <row r="8508" spans="1:4" ht="15" x14ac:dyDescent="0.2">
      <c r="A8508" s="132"/>
      <c r="B8508" s="42"/>
      <c r="C8508" s="73"/>
      <c r="D8508" s="40"/>
    </row>
    <row r="8509" spans="1:4" ht="15" x14ac:dyDescent="0.2">
      <c r="A8509" s="132"/>
      <c r="B8509" s="42"/>
      <c r="C8509" s="73"/>
      <c r="D8509" s="40"/>
    </row>
    <row r="8510" spans="1:4" ht="15" x14ac:dyDescent="0.2">
      <c r="A8510" s="132"/>
      <c r="B8510" s="42"/>
      <c r="C8510" s="73"/>
      <c r="D8510" s="40"/>
    </row>
    <row r="8511" spans="1:4" ht="15" x14ac:dyDescent="0.2">
      <c r="A8511" s="132"/>
      <c r="B8511" s="42"/>
      <c r="C8511" s="73"/>
      <c r="D8511" s="40"/>
    </row>
    <row r="8512" spans="1:4" ht="15" x14ac:dyDescent="0.2">
      <c r="A8512" s="132"/>
      <c r="B8512" s="42"/>
      <c r="C8512" s="73"/>
      <c r="D8512" s="40"/>
    </row>
    <row r="8513" spans="1:4" ht="15" x14ac:dyDescent="0.2">
      <c r="A8513" s="132"/>
      <c r="B8513" s="42"/>
      <c r="C8513" s="73"/>
      <c r="D8513" s="40"/>
    </row>
    <row r="8514" spans="1:4" ht="15" x14ac:dyDescent="0.2">
      <c r="A8514" s="132"/>
      <c r="B8514" s="42"/>
      <c r="C8514" s="73"/>
      <c r="D8514" s="40"/>
    </row>
    <row r="8515" spans="1:4" ht="15" x14ac:dyDescent="0.2">
      <c r="A8515" s="132"/>
      <c r="B8515" s="42"/>
      <c r="C8515" s="73"/>
      <c r="D8515" s="40"/>
    </row>
    <row r="8516" spans="1:4" ht="15" x14ac:dyDescent="0.2">
      <c r="A8516" s="132"/>
      <c r="B8516" s="42"/>
      <c r="C8516" s="73"/>
      <c r="D8516" s="40"/>
    </row>
    <row r="8517" spans="1:4" ht="15" x14ac:dyDescent="0.2">
      <c r="A8517" s="132"/>
      <c r="B8517" s="42"/>
      <c r="C8517" s="73"/>
      <c r="D8517" s="40"/>
    </row>
    <row r="8518" spans="1:4" ht="15" x14ac:dyDescent="0.2">
      <c r="A8518" s="132"/>
      <c r="B8518" s="42"/>
      <c r="C8518" s="73"/>
      <c r="D8518" s="40"/>
    </row>
    <row r="8519" spans="1:4" ht="15" x14ac:dyDescent="0.2">
      <c r="A8519" s="132"/>
      <c r="B8519" s="42"/>
      <c r="C8519" s="73"/>
      <c r="D8519" s="40"/>
    </row>
    <row r="8520" spans="1:4" ht="15" x14ac:dyDescent="0.2">
      <c r="A8520" s="132"/>
      <c r="B8520" s="42"/>
      <c r="C8520" s="73"/>
      <c r="D8520" s="40"/>
    </row>
    <row r="8521" spans="1:4" ht="15" x14ac:dyDescent="0.2">
      <c r="A8521" s="132"/>
      <c r="B8521" s="42"/>
      <c r="C8521" s="73"/>
      <c r="D8521" s="40"/>
    </row>
    <row r="8522" spans="1:4" ht="15" x14ac:dyDescent="0.2">
      <c r="A8522" s="132"/>
      <c r="B8522" s="42"/>
      <c r="C8522" s="73"/>
      <c r="D8522" s="40"/>
    </row>
    <row r="8523" spans="1:4" ht="15" x14ac:dyDescent="0.2">
      <c r="A8523" s="132"/>
      <c r="B8523" s="42"/>
      <c r="C8523" s="73"/>
      <c r="D8523" s="40"/>
    </row>
    <row r="8524" spans="1:4" ht="15" x14ac:dyDescent="0.2">
      <c r="A8524" s="132"/>
      <c r="B8524" s="42"/>
      <c r="C8524" s="73"/>
      <c r="D8524" s="40"/>
    </row>
    <row r="8525" spans="1:4" ht="15" x14ac:dyDescent="0.2">
      <c r="A8525" s="132"/>
      <c r="B8525" s="42"/>
      <c r="C8525" s="73"/>
      <c r="D8525" s="40"/>
    </row>
    <row r="8526" spans="1:4" ht="15" x14ac:dyDescent="0.2">
      <c r="A8526" s="132"/>
      <c r="B8526" s="42"/>
      <c r="C8526" s="73"/>
      <c r="D8526" s="40"/>
    </row>
    <row r="8527" spans="1:4" ht="15" x14ac:dyDescent="0.2">
      <c r="A8527" s="132"/>
      <c r="B8527" s="42"/>
      <c r="C8527" s="73"/>
      <c r="D8527" s="40"/>
    </row>
    <row r="8528" spans="1:4" ht="15" x14ac:dyDescent="0.2">
      <c r="A8528" s="132"/>
      <c r="B8528" s="42"/>
      <c r="C8528" s="73"/>
      <c r="D8528" s="40"/>
    </row>
    <row r="8529" spans="1:4" ht="15" x14ac:dyDescent="0.2">
      <c r="A8529" s="132"/>
      <c r="B8529" s="42"/>
      <c r="C8529" s="73"/>
      <c r="D8529" s="40"/>
    </row>
    <row r="8530" spans="1:4" ht="15" x14ac:dyDescent="0.2">
      <c r="A8530" s="132"/>
      <c r="B8530" s="42"/>
      <c r="C8530" s="73"/>
      <c r="D8530" s="40"/>
    </row>
    <row r="8531" spans="1:4" ht="15" x14ac:dyDescent="0.2">
      <c r="A8531" s="132"/>
      <c r="B8531" s="42"/>
      <c r="C8531" s="73"/>
      <c r="D8531" s="40"/>
    </row>
    <row r="8532" spans="1:4" ht="15" x14ac:dyDescent="0.2">
      <c r="A8532" s="132"/>
      <c r="B8532" s="42"/>
      <c r="C8532" s="73"/>
      <c r="D8532" s="40"/>
    </row>
    <row r="8533" spans="1:4" ht="15" x14ac:dyDescent="0.2">
      <c r="A8533" s="132"/>
      <c r="B8533" s="42"/>
      <c r="C8533" s="73"/>
      <c r="D8533" s="40"/>
    </row>
    <row r="8534" spans="1:4" ht="15" x14ac:dyDescent="0.2">
      <c r="A8534" s="132"/>
      <c r="B8534" s="42"/>
      <c r="C8534" s="73"/>
      <c r="D8534" s="40"/>
    </row>
    <row r="8535" spans="1:4" ht="15" x14ac:dyDescent="0.2">
      <c r="A8535" s="132"/>
      <c r="B8535" s="42"/>
      <c r="C8535" s="73"/>
      <c r="D8535" s="40"/>
    </row>
    <row r="8536" spans="1:4" ht="15" x14ac:dyDescent="0.2">
      <c r="A8536" s="132"/>
      <c r="B8536" s="42"/>
      <c r="C8536" s="73"/>
      <c r="D8536" s="40"/>
    </row>
    <row r="8537" spans="1:4" ht="15" x14ac:dyDescent="0.2">
      <c r="A8537" s="132"/>
      <c r="B8537" s="42"/>
      <c r="C8537" s="73"/>
      <c r="D8537" s="40"/>
    </row>
    <row r="8538" spans="1:4" ht="15" x14ac:dyDescent="0.2">
      <c r="A8538" s="132"/>
      <c r="B8538" s="42"/>
      <c r="C8538" s="73"/>
      <c r="D8538" s="40"/>
    </row>
    <row r="8539" spans="1:4" ht="15" x14ac:dyDescent="0.2">
      <c r="A8539" s="132"/>
      <c r="B8539" s="42"/>
      <c r="C8539" s="73"/>
      <c r="D8539" s="40"/>
    </row>
    <row r="8540" spans="1:4" ht="15" x14ac:dyDescent="0.2">
      <c r="A8540" s="132"/>
      <c r="B8540" s="42"/>
      <c r="C8540" s="73"/>
      <c r="D8540" s="40"/>
    </row>
    <row r="8541" spans="1:4" ht="15" x14ac:dyDescent="0.2">
      <c r="A8541" s="132"/>
      <c r="B8541" s="42"/>
      <c r="C8541" s="73"/>
      <c r="D8541" s="40"/>
    </row>
    <row r="8542" spans="1:4" ht="15" x14ac:dyDescent="0.2">
      <c r="A8542" s="132"/>
      <c r="B8542" s="42"/>
      <c r="C8542" s="73"/>
      <c r="D8542" s="40"/>
    </row>
    <row r="8543" spans="1:4" ht="15" x14ac:dyDescent="0.2">
      <c r="A8543" s="132"/>
      <c r="B8543" s="42"/>
      <c r="C8543" s="73"/>
      <c r="D8543" s="40"/>
    </row>
    <row r="8544" spans="1:4" ht="15" x14ac:dyDescent="0.2">
      <c r="A8544" s="132"/>
      <c r="B8544" s="42"/>
      <c r="C8544" s="73"/>
      <c r="D8544" s="40"/>
    </row>
    <row r="8545" spans="1:4" ht="15" x14ac:dyDescent="0.2">
      <c r="A8545" s="132"/>
      <c r="B8545" s="42"/>
      <c r="C8545" s="73"/>
      <c r="D8545" s="40"/>
    </row>
    <row r="8546" spans="1:4" ht="15" x14ac:dyDescent="0.2">
      <c r="A8546" s="132"/>
      <c r="B8546" s="42"/>
      <c r="C8546" s="73"/>
      <c r="D8546" s="40"/>
    </row>
    <row r="8547" spans="1:4" ht="15" x14ac:dyDescent="0.2">
      <c r="A8547" s="132"/>
      <c r="B8547" s="42"/>
      <c r="C8547" s="73"/>
      <c r="D8547" s="40"/>
    </row>
    <row r="8548" spans="1:4" ht="15" x14ac:dyDescent="0.2">
      <c r="A8548" s="132"/>
      <c r="B8548" s="42"/>
      <c r="C8548" s="73"/>
      <c r="D8548" s="40"/>
    </row>
    <row r="8549" spans="1:4" ht="15" x14ac:dyDescent="0.2">
      <c r="A8549" s="132"/>
      <c r="B8549" s="42"/>
      <c r="C8549" s="73"/>
      <c r="D8549" s="40"/>
    </row>
    <row r="8550" spans="1:4" ht="15" x14ac:dyDescent="0.2">
      <c r="A8550" s="132"/>
      <c r="B8550" s="42"/>
      <c r="C8550" s="73"/>
      <c r="D8550" s="40"/>
    </row>
    <row r="8551" spans="1:4" ht="15" x14ac:dyDescent="0.2">
      <c r="A8551" s="132"/>
      <c r="B8551" s="42"/>
      <c r="C8551" s="73"/>
      <c r="D8551" s="40"/>
    </row>
    <row r="8552" spans="1:4" ht="15" x14ac:dyDescent="0.2">
      <c r="A8552" s="132"/>
      <c r="B8552" s="42"/>
      <c r="C8552" s="73"/>
      <c r="D8552" s="40"/>
    </row>
    <row r="8553" spans="1:4" ht="15" x14ac:dyDescent="0.2">
      <c r="A8553" s="132"/>
      <c r="B8553" s="42"/>
      <c r="C8553" s="73"/>
      <c r="D8553" s="40"/>
    </row>
    <row r="8554" spans="1:4" ht="15" x14ac:dyDescent="0.2">
      <c r="A8554" s="132"/>
      <c r="B8554" s="42"/>
      <c r="C8554" s="73"/>
      <c r="D8554" s="40"/>
    </row>
    <row r="8555" spans="1:4" ht="15" x14ac:dyDescent="0.2">
      <c r="A8555" s="132"/>
      <c r="B8555" s="42"/>
      <c r="C8555" s="73"/>
      <c r="D8555" s="40"/>
    </row>
    <row r="8556" spans="1:4" ht="15" x14ac:dyDescent="0.2">
      <c r="A8556" s="132"/>
      <c r="B8556" s="42"/>
      <c r="C8556" s="73"/>
      <c r="D8556" s="40"/>
    </row>
    <row r="8557" spans="1:4" ht="15" x14ac:dyDescent="0.2">
      <c r="A8557" s="132"/>
      <c r="B8557" s="42"/>
      <c r="C8557" s="73"/>
      <c r="D8557" s="40"/>
    </row>
    <row r="8558" spans="1:4" ht="15" x14ac:dyDescent="0.2">
      <c r="A8558" s="132"/>
      <c r="B8558" s="42"/>
      <c r="C8558" s="73"/>
      <c r="D8558" s="40"/>
    </row>
    <row r="8559" spans="1:4" ht="15" x14ac:dyDescent="0.2">
      <c r="A8559" s="132"/>
      <c r="B8559" s="42"/>
      <c r="C8559" s="73"/>
      <c r="D8559" s="40"/>
    </row>
    <row r="8560" spans="1:4" ht="15" x14ac:dyDescent="0.2">
      <c r="A8560" s="132"/>
      <c r="B8560" s="42"/>
      <c r="C8560" s="73"/>
      <c r="D8560" s="40"/>
    </row>
    <row r="8561" spans="1:4" ht="15" x14ac:dyDescent="0.2">
      <c r="A8561" s="132"/>
      <c r="B8561" s="42"/>
      <c r="C8561" s="73"/>
      <c r="D8561" s="40"/>
    </row>
    <row r="8562" spans="1:4" ht="15" x14ac:dyDescent="0.2">
      <c r="A8562" s="132"/>
      <c r="B8562" s="42"/>
      <c r="C8562" s="73"/>
      <c r="D8562" s="40"/>
    </row>
    <row r="8563" spans="1:4" ht="15" x14ac:dyDescent="0.2">
      <c r="A8563" s="132"/>
      <c r="B8563" s="42"/>
      <c r="C8563" s="73"/>
      <c r="D8563" s="40"/>
    </row>
    <row r="8564" spans="1:4" ht="15" x14ac:dyDescent="0.2">
      <c r="A8564" s="132"/>
      <c r="B8564" s="42"/>
      <c r="C8564" s="73"/>
      <c r="D8564" s="40"/>
    </row>
    <row r="8565" spans="1:4" ht="15" x14ac:dyDescent="0.2">
      <c r="A8565" s="132"/>
      <c r="B8565" s="42"/>
      <c r="C8565" s="73"/>
      <c r="D8565" s="40"/>
    </row>
    <row r="8566" spans="1:4" ht="15" x14ac:dyDescent="0.2">
      <c r="A8566" s="132"/>
      <c r="B8566" s="42"/>
      <c r="C8566" s="73"/>
      <c r="D8566" s="40"/>
    </row>
    <row r="8567" spans="1:4" ht="15" x14ac:dyDescent="0.2">
      <c r="A8567" s="132"/>
      <c r="B8567" s="42"/>
      <c r="C8567" s="73"/>
      <c r="D8567" s="40"/>
    </row>
    <row r="8568" spans="1:4" ht="15" x14ac:dyDescent="0.2">
      <c r="A8568" s="132"/>
      <c r="B8568" s="42"/>
      <c r="C8568" s="73"/>
      <c r="D8568" s="40"/>
    </row>
    <row r="8569" spans="1:4" ht="15" x14ac:dyDescent="0.2">
      <c r="A8569" s="132"/>
      <c r="B8569" s="42"/>
      <c r="C8569" s="73"/>
      <c r="D8569" s="40"/>
    </row>
    <row r="8570" spans="1:4" ht="15" x14ac:dyDescent="0.2">
      <c r="A8570" s="132"/>
      <c r="B8570" s="42"/>
      <c r="C8570" s="73"/>
      <c r="D8570" s="40"/>
    </row>
    <row r="8571" spans="1:4" ht="15" x14ac:dyDescent="0.2">
      <c r="A8571" s="132"/>
      <c r="B8571" s="42"/>
      <c r="C8571" s="73"/>
      <c r="D8571" s="40"/>
    </row>
    <row r="8572" spans="1:4" ht="15" x14ac:dyDescent="0.2">
      <c r="A8572" s="132"/>
      <c r="B8572" s="42"/>
      <c r="C8572" s="73"/>
      <c r="D8572" s="40"/>
    </row>
    <row r="8573" spans="1:4" ht="15" x14ac:dyDescent="0.2">
      <c r="A8573" s="132"/>
      <c r="B8573" s="42"/>
      <c r="C8573" s="73"/>
      <c r="D8573" s="40"/>
    </row>
    <row r="8574" spans="1:4" ht="15" x14ac:dyDescent="0.2">
      <c r="A8574" s="132"/>
      <c r="B8574" s="42"/>
      <c r="C8574" s="73"/>
      <c r="D8574" s="40"/>
    </row>
    <row r="8575" spans="1:4" ht="15" x14ac:dyDescent="0.2">
      <c r="A8575" s="132"/>
      <c r="B8575" s="42"/>
      <c r="C8575" s="73"/>
      <c r="D8575" s="40"/>
    </row>
    <row r="8576" spans="1:4" ht="15" x14ac:dyDescent="0.2">
      <c r="A8576" s="132"/>
      <c r="B8576" s="42"/>
      <c r="C8576" s="73"/>
      <c r="D8576" s="40"/>
    </row>
    <row r="8577" spans="1:4" ht="15" x14ac:dyDescent="0.2">
      <c r="A8577" s="132"/>
      <c r="B8577" s="42"/>
      <c r="C8577" s="73"/>
      <c r="D8577" s="40"/>
    </row>
    <row r="8578" spans="1:4" ht="15" x14ac:dyDescent="0.2">
      <c r="A8578" s="132"/>
      <c r="B8578" s="42"/>
      <c r="C8578" s="73"/>
      <c r="D8578" s="40"/>
    </row>
    <row r="8579" spans="1:4" ht="15" x14ac:dyDescent="0.2">
      <c r="A8579" s="132"/>
      <c r="B8579" s="42"/>
      <c r="C8579" s="73"/>
      <c r="D8579" s="40"/>
    </row>
    <row r="8580" spans="1:4" ht="15" x14ac:dyDescent="0.2">
      <c r="A8580" s="132"/>
      <c r="B8580" s="42"/>
      <c r="C8580" s="73"/>
      <c r="D8580" s="40"/>
    </row>
    <row r="8581" spans="1:4" ht="15" x14ac:dyDescent="0.2">
      <c r="A8581" s="132"/>
      <c r="B8581" s="42"/>
      <c r="C8581" s="73"/>
      <c r="D8581" s="40"/>
    </row>
    <row r="8582" spans="1:4" ht="15" x14ac:dyDescent="0.2">
      <c r="A8582" s="132"/>
      <c r="B8582" s="42"/>
      <c r="C8582" s="73"/>
      <c r="D8582" s="40"/>
    </row>
    <row r="8583" spans="1:4" ht="15" x14ac:dyDescent="0.2">
      <c r="A8583" s="132"/>
      <c r="B8583" s="42"/>
      <c r="C8583" s="73"/>
      <c r="D8583" s="40"/>
    </row>
    <row r="8584" spans="1:4" ht="15" x14ac:dyDescent="0.2">
      <c r="A8584" s="132"/>
      <c r="B8584" s="42"/>
      <c r="C8584" s="73"/>
      <c r="D8584" s="40"/>
    </row>
    <row r="8585" spans="1:4" ht="15" x14ac:dyDescent="0.2">
      <c r="A8585" s="132"/>
      <c r="B8585" s="42"/>
      <c r="C8585" s="73"/>
      <c r="D8585" s="40"/>
    </row>
    <row r="8586" spans="1:4" ht="15" x14ac:dyDescent="0.2">
      <c r="A8586" s="132"/>
      <c r="B8586" s="42"/>
      <c r="C8586" s="73"/>
      <c r="D8586" s="40"/>
    </row>
    <row r="8587" spans="1:4" ht="15" x14ac:dyDescent="0.2">
      <c r="A8587" s="132"/>
      <c r="B8587" s="42"/>
      <c r="C8587" s="73"/>
      <c r="D8587" s="40"/>
    </row>
    <row r="8588" spans="1:4" ht="15" x14ac:dyDescent="0.2">
      <c r="A8588" s="132"/>
      <c r="B8588" s="42"/>
      <c r="C8588" s="73"/>
      <c r="D8588" s="40"/>
    </row>
    <row r="8589" spans="1:4" ht="15" x14ac:dyDescent="0.2">
      <c r="A8589" s="132"/>
      <c r="B8589" s="42"/>
      <c r="C8589" s="73"/>
      <c r="D8589" s="40"/>
    </row>
    <row r="8590" spans="1:4" ht="15" x14ac:dyDescent="0.2">
      <c r="A8590" s="132"/>
      <c r="B8590" s="42"/>
      <c r="C8590" s="73"/>
      <c r="D8590" s="40"/>
    </row>
    <row r="8591" spans="1:4" ht="15" x14ac:dyDescent="0.2">
      <c r="A8591" s="132"/>
      <c r="B8591" s="42"/>
      <c r="C8591" s="73"/>
      <c r="D8591" s="40"/>
    </row>
    <row r="8592" spans="1:4" ht="15" x14ac:dyDescent="0.2">
      <c r="A8592" s="132"/>
      <c r="B8592" s="42"/>
      <c r="C8592" s="73"/>
      <c r="D8592" s="40"/>
    </row>
    <row r="8593" spans="1:4" ht="15" x14ac:dyDescent="0.2">
      <c r="A8593" s="132"/>
      <c r="B8593" s="42"/>
      <c r="C8593" s="73"/>
      <c r="D8593" s="40"/>
    </row>
    <row r="8594" spans="1:4" ht="15" x14ac:dyDescent="0.2">
      <c r="A8594" s="132"/>
      <c r="B8594" s="42"/>
      <c r="C8594" s="73"/>
      <c r="D8594" s="40"/>
    </row>
    <row r="8595" spans="1:4" ht="15" x14ac:dyDescent="0.2">
      <c r="A8595" s="132"/>
      <c r="B8595" s="42"/>
      <c r="C8595" s="73"/>
      <c r="D8595" s="40"/>
    </row>
    <row r="8596" spans="1:4" ht="15" x14ac:dyDescent="0.2">
      <c r="A8596" s="132"/>
      <c r="B8596" s="42"/>
      <c r="C8596" s="73"/>
      <c r="D8596" s="40"/>
    </row>
    <row r="8597" spans="1:4" ht="15" x14ac:dyDescent="0.2">
      <c r="A8597" s="132"/>
      <c r="B8597" s="42"/>
      <c r="C8597" s="73"/>
      <c r="D8597" s="40"/>
    </row>
    <row r="8598" spans="1:4" ht="15" x14ac:dyDescent="0.2">
      <c r="A8598" s="132"/>
      <c r="B8598" s="42"/>
      <c r="C8598" s="73"/>
      <c r="D8598" s="40"/>
    </row>
    <row r="8599" spans="1:4" ht="15" x14ac:dyDescent="0.2">
      <c r="A8599" s="132"/>
      <c r="B8599" s="42"/>
      <c r="C8599" s="73"/>
      <c r="D8599" s="40"/>
    </row>
    <row r="8600" spans="1:4" ht="15" x14ac:dyDescent="0.2">
      <c r="A8600" s="132"/>
      <c r="B8600" s="42"/>
      <c r="C8600" s="73"/>
      <c r="D8600" s="40"/>
    </row>
    <row r="8601" spans="1:4" ht="15" x14ac:dyDescent="0.2">
      <c r="A8601" s="132"/>
      <c r="B8601" s="42"/>
      <c r="C8601" s="73"/>
      <c r="D8601" s="40"/>
    </row>
    <row r="8602" spans="1:4" ht="15" x14ac:dyDescent="0.2">
      <c r="A8602" s="132"/>
      <c r="B8602" s="42"/>
      <c r="C8602" s="73"/>
      <c r="D8602" s="40"/>
    </row>
    <row r="8603" spans="1:4" ht="15" x14ac:dyDescent="0.2">
      <c r="A8603" s="132"/>
      <c r="B8603" s="42"/>
      <c r="C8603" s="73"/>
      <c r="D8603" s="40"/>
    </row>
    <row r="8604" spans="1:4" ht="15" x14ac:dyDescent="0.2">
      <c r="A8604" s="132"/>
      <c r="B8604" s="42"/>
      <c r="C8604" s="73"/>
      <c r="D8604" s="40"/>
    </row>
    <row r="8605" spans="1:4" ht="15" x14ac:dyDescent="0.2">
      <c r="A8605" s="132"/>
      <c r="B8605" s="42"/>
      <c r="C8605" s="73"/>
      <c r="D8605" s="40"/>
    </row>
    <row r="8606" spans="1:4" ht="15" x14ac:dyDescent="0.2">
      <c r="A8606" s="132"/>
      <c r="B8606" s="42"/>
      <c r="C8606" s="73"/>
      <c r="D8606" s="40"/>
    </row>
    <row r="8607" spans="1:4" ht="15" x14ac:dyDescent="0.2">
      <c r="A8607" s="132"/>
      <c r="B8607" s="42"/>
      <c r="C8607" s="73"/>
      <c r="D8607" s="40"/>
    </row>
    <row r="8608" spans="1:4" ht="15" x14ac:dyDescent="0.2">
      <c r="A8608" s="132"/>
      <c r="B8608" s="42"/>
      <c r="C8608" s="73"/>
      <c r="D8608" s="40"/>
    </row>
    <row r="8609" spans="1:4" ht="15" x14ac:dyDescent="0.2">
      <c r="A8609" s="132"/>
      <c r="B8609" s="42"/>
      <c r="C8609" s="73"/>
      <c r="D8609" s="40"/>
    </row>
    <row r="8610" spans="1:4" ht="15" x14ac:dyDescent="0.2">
      <c r="A8610" s="132"/>
      <c r="B8610" s="42"/>
      <c r="C8610" s="73"/>
      <c r="D8610" s="40"/>
    </row>
    <row r="8611" spans="1:4" ht="15" x14ac:dyDescent="0.2">
      <c r="A8611" s="132"/>
      <c r="B8611" s="42"/>
      <c r="C8611" s="73"/>
      <c r="D8611" s="40"/>
    </row>
    <row r="8612" spans="1:4" ht="15" x14ac:dyDescent="0.2">
      <c r="A8612" s="132"/>
      <c r="B8612" s="42"/>
      <c r="C8612" s="73"/>
      <c r="D8612" s="40"/>
    </row>
    <row r="8613" spans="1:4" ht="15" x14ac:dyDescent="0.2">
      <c r="A8613" s="132"/>
      <c r="B8613" s="42"/>
      <c r="C8613" s="73"/>
      <c r="D8613" s="40"/>
    </row>
    <row r="8614" spans="1:4" ht="15" x14ac:dyDescent="0.2">
      <c r="A8614" s="132"/>
      <c r="B8614" s="42"/>
      <c r="C8614" s="73"/>
      <c r="D8614" s="40"/>
    </row>
    <row r="8615" spans="1:4" ht="15" x14ac:dyDescent="0.2">
      <c r="A8615" s="132"/>
      <c r="B8615" s="42"/>
      <c r="C8615" s="73"/>
      <c r="D8615" s="40"/>
    </row>
    <row r="8616" spans="1:4" ht="15" x14ac:dyDescent="0.2">
      <c r="A8616" s="132"/>
      <c r="B8616" s="42"/>
      <c r="C8616" s="73"/>
      <c r="D8616" s="40"/>
    </row>
    <row r="8617" spans="1:4" ht="15" x14ac:dyDescent="0.2">
      <c r="A8617" s="132"/>
      <c r="B8617" s="42"/>
      <c r="C8617" s="73"/>
      <c r="D8617" s="40"/>
    </row>
    <row r="8618" spans="1:4" ht="15" x14ac:dyDescent="0.2">
      <c r="A8618" s="132"/>
      <c r="B8618" s="42"/>
      <c r="C8618" s="73"/>
      <c r="D8618" s="40"/>
    </row>
    <row r="8619" spans="1:4" ht="15" x14ac:dyDescent="0.2">
      <c r="A8619" s="132"/>
      <c r="B8619" s="42"/>
      <c r="C8619" s="73"/>
      <c r="D8619" s="40"/>
    </row>
    <row r="8620" spans="1:4" ht="15" x14ac:dyDescent="0.2">
      <c r="A8620" s="132"/>
      <c r="B8620" s="42"/>
      <c r="C8620" s="73"/>
      <c r="D8620" s="40"/>
    </row>
    <row r="8621" spans="1:4" ht="15" x14ac:dyDescent="0.2">
      <c r="A8621" s="132"/>
      <c r="B8621" s="42"/>
      <c r="C8621" s="73"/>
      <c r="D8621" s="40"/>
    </row>
    <row r="8622" spans="1:4" ht="15" x14ac:dyDescent="0.2">
      <c r="A8622" s="132"/>
      <c r="B8622" s="42"/>
      <c r="C8622" s="73"/>
      <c r="D8622" s="40"/>
    </row>
    <row r="8623" spans="1:4" ht="15" x14ac:dyDescent="0.2">
      <c r="A8623" s="132"/>
      <c r="B8623" s="42"/>
      <c r="C8623" s="73"/>
      <c r="D8623" s="40"/>
    </row>
    <row r="8624" spans="1:4" ht="15" x14ac:dyDescent="0.2">
      <c r="A8624" s="132"/>
      <c r="B8624" s="42"/>
      <c r="C8624" s="73"/>
      <c r="D8624" s="40"/>
    </row>
    <row r="8625" spans="1:4" ht="15" x14ac:dyDescent="0.2">
      <c r="A8625" s="132"/>
      <c r="B8625" s="42"/>
      <c r="C8625" s="73"/>
      <c r="D8625" s="40"/>
    </row>
    <row r="8626" spans="1:4" ht="15" x14ac:dyDescent="0.2">
      <c r="A8626" s="132"/>
      <c r="B8626" s="42"/>
      <c r="C8626" s="73"/>
      <c r="D8626" s="40"/>
    </row>
    <row r="8627" spans="1:4" ht="15" x14ac:dyDescent="0.2">
      <c r="A8627" s="132"/>
      <c r="B8627" s="42"/>
      <c r="C8627" s="73"/>
      <c r="D8627" s="40"/>
    </row>
    <row r="8628" spans="1:4" ht="15" x14ac:dyDescent="0.2">
      <c r="A8628" s="132"/>
      <c r="B8628" s="42"/>
      <c r="C8628" s="73"/>
      <c r="D8628" s="40"/>
    </row>
    <row r="8629" spans="1:4" ht="15" x14ac:dyDescent="0.2">
      <c r="A8629" s="132"/>
      <c r="B8629" s="42"/>
      <c r="C8629" s="73"/>
      <c r="D8629" s="40"/>
    </row>
    <row r="8630" spans="1:4" ht="15" x14ac:dyDescent="0.2">
      <c r="A8630" s="132"/>
      <c r="B8630" s="42"/>
      <c r="C8630" s="73"/>
      <c r="D8630" s="40"/>
    </row>
    <row r="8631" spans="1:4" ht="15" x14ac:dyDescent="0.2">
      <c r="A8631" s="132"/>
      <c r="B8631" s="42"/>
      <c r="C8631" s="73"/>
      <c r="D8631" s="40"/>
    </row>
    <row r="8632" spans="1:4" ht="15" x14ac:dyDescent="0.2">
      <c r="A8632" s="132"/>
      <c r="B8632" s="42"/>
      <c r="C8632" s="73"/>
      <c r="D8632" s="40"/>
    </row>
    <row r="8633" spans="1:4" ht="15" x14ac:dyDescent="0.2">
      <c r="A8633" s="132"/>
      <c r="B8633" s="42"/>
      <c r="C8633" s="73"/>
      <c r="D8633" s="40"/>
    </row>
    <row r="8634" spans="1:4" ht="15" x14ac:dyDescent="0.2">
      <c r="A8634" s="132"/>
      <c r="B8634" s="42"/>
      <c r="C8634" s="73"/>
      <c r="D8634" s="40"/>
    </row>
    <row r="8635" spans="1:4" ht="15" x14ac:dyDescent="0.2">
      <c r="A8635" s="132"/>
      <c r="B8635" s="42"/>
      <c r="C8635" s="73"/>
      <c r="D8635" s="40"/>
    </row>
    <row r="8636" spans="1:4" ht="15" x14ac:dyDescent="0.2">
      <c r="A8636" s="132"/>
      <c r="B8636" s="42"/>
      <c r="C8636" s="73"/>
      <c r="D8636" s="40"/>
    </row>
    <row r="8637" spans="1:4" ht="15" x14ac:dyDescent="0.2">
      <c r="A8637" s="132"/>
      <c r="B8637" s="42"/>
      <c r="C8637" s="73"/>
      <c r="D8637" s="40"/>
    </row>
    <row r="8638" spans="1:4" ht="15" x14ac:dyDescent="0.2">
      <c r="A8638" s="132"/>
      <c r="B8638" s="42"/>
      <c r="C8638" s="73"/>
      <c r="D8638" s="40"/>
    </row>
    <row r="8639" spans="1:4" ht="15" x14ac:dyDescent="0.2">
      <c r="A8639" s="132"/>
      <c r="B8639" s="42"/>
      <c r="C8639" s="73"/>
      <c r="D8639" s="40"/>
    </row>
    <row r="8640" spans="1:4" ht="15" x14ac:dyDescent="0.2">
      <c r="A8640" s="132"/>
      <c r="B8640" s="42"/>
      <c r="C8640" s="73"/>
      <c r="D8640" s="40"/>
    </row>
    <row r="8641" spans="1:4" ht="15" x14ac:dyDescent="0.2">
      <c r="A8641" s="132"/>
      <c r="B8641" s="42"/>
      <c r="C8641" s="73"/>
      <c r="D8641" s="40"/>
    </row>
    <row r="8642" spans="1:4" ht="15" x14ac:dyDescent="0.2">
      <c r="A8642" s="132"/>
      <c r="B8642" s="42"/>
      <c r="C8642" s="73"/>
      <c r="D8642" s="40"/>
    </row>
    <row r="8643" spans="1:4" ht="15" x14ac:dyDescent="0.2">
      <c r="A8643" s="132"/>
      <c r="B8643" s="42"/>
      <c r="C8643" s="73"/>
      <c r="D8643" s="40"/>
    </row>
    <row r="8644" spans="1:4" ht="15" x14ac:dyDescent="0.2">
      <c r="A8644" s="132"/>
      <c r="B8644" s="42"/>
      <c r="C8644" s="73"/>
      <c r="D8644" s="40"/>
    </row>
    <row r="8645" spans="1:4" ht="15" x14ac:dyDescent="0.2">
      <c r="A8645" s="132"/>
      <c r="B8645" s="42"/>
      <c r="C8645" s="73"/>
      <c r="D8645" s="40"/>
    </row>
    <row r="8646" spans="1:4" ht="15" x14ac:dyDescent="0.2">
      <c r="A8646" s="132"/>
      <c r="B8646" s="42"/>
      <c r="C8646" s="73"/>
      <c r="D8646" s="40"/>
    </row>
    <row r="8647" spans="1:4" ht="15" x14ac:dyDescent="0.2">
      <c r="A8647" s="132"/>
      <c r="B8647" s="42"/>
      <c r="C8647" s="73"/>
      <c r="D8647" s="40"/>
    </row>
    <row r="8648" spans="1:4" ht="15" x14ac:dyDescent="0.2">
      <c r="A8648" s="132"/>
      <c r="B8648" s="42"/>
      <c r="C8648" s="73"/>
      <c r="D8648" s="40"/>
    </row>
    <row r="8649" spans="1:4" ht="15" x14ac:dyDescent="0.2">
      <c r="A8649" s="132"/>
      <c r="B8649" s="42"/>
      <c r="C8649" s="73"/>
      <c r="D8649" s="40"/>
    </row>
    <row r="8650" spans="1:4" ht="15" x14ac:dyDescent="0.2">
      <c r="A8650" s="132"/>
      <c r="B8650" s="42"/>
      <c r="C8650" s="73"/>
      <c r="D8650" s="40"/>
    </row>
    <row r="8651" spans="1:4" ht="15" x14ac:dyDescent="0.2">
      <c r="A8651" s="132"/>
      <c r="B8651" s="42"/>
      <c r="C8651" s="73"/>
      <c r="D8651" s="40"/>
    </row>
    <row r="8652" spans="1:4" ht="15" x14ac:dyDescent="0.2">
      <c r="A8652" s="132"/>
      <c r="B8652" s="42"/>
      <c r="C8652" s="73"/>
      <c r="D8652" s="40"/>
    </row>
    <row r="8653" spans="1:4" ht="15" x14ac:dyDescent="0.2">
      <c r="A8653" s="132"/>
      <c r="B8653" s="42"/>
      <c r="C8653" s="73"/>
      <c r="D8653" s="40"/>
    </row>
    <row r="8654" spans="1:4" ht="15" x14ac:dyDescent="0.2">
      <c r="A8654" s="132"/>
      <c r="B8654" s="42"/>
      <c r="C8654" s="73"/>
      <c r="D8654" s="40"/>
    </row>
    <row r="8655" spans="1:4" ht="15" x14ac:dyDescent="0.2">
      <c r="A8655" s="132"/>
      <c r="B8655" s="42"/>
      <c r="C8655" s="73"/>
      <c r="D8655" s="40"/>
    </row>
    <row r="8656" spans="1:4" ht="15" x14ac:dyDescent="0.2">
      <c r="A8656" s="132"/>
      <c r="B8656" s="42"/>
      <c r="C8656" s="73"/>
      <c r="D8656" s="40"/>
    </row>
    <row r="8657" spans="1:4" ht="15" x14ac:dyDescent="0.2">
      <c r="A8657" s="132"/>
      <c r="B8657" s="42"/>
      <c r="C8657" s="73"/>
      <c r="D8657" s="40"/>
    </row>
    <row r="8658" spans="1:4" ht="15" x14ac:dyDescent="0.2">
      <c r="A8658" s="132"/>
      <c r="B8658" s="42"/>
      <c r="C8658" s="73"/>
      <c r="D8658" s="40"/>
    </row>
    <row r="8659" spans="1:4" ht="15" x14ac:dyDescent="0.2">
      <c r="A8659" s="132"/>
      <c r="B8659" s="42"/>
      <c r="C8659" s="73"/>
      <c r="D8659" s="40"/>
    </row>
    <row r="8660" spans="1:4" ht="15" x14ac:dyDescent="0.2">
      <c r="A8660" s="132"/>
      <c r="B8660" s="42"/>
      <c r="C8660" s="73"/>
      <c r="D8660" s="40"/>
    </row>
    <row r="8661" spans="1:4" ht="15" x14ac:dyDescent="0.2">
      <c r="A8661" s="132"/>
      <c r="B8661" s="42"/>
      <c r="C8661" s="73"/>
      <c r="D8661" s="40"/>
    </row>
    <row r="8662" spans="1:4" ht="15" x14ac:dyDescent="0.2">
      <c r="A8662" s="132"/>
      <c r="B8662" s="42"/>
      <c r="C8662" s="73"/>
      <c r="D8662" s="40"/>
    </row>
    <row r="8663" spans="1:4" ht="15" x14ac:dyDescent="0.2">
      <c r="A8663" s="132"/>
      <c r="B8663" s="42"/>
      <c r="C8663" s="73"/>
      <c r="D8663" s="40"/>
    </row>
    <row r="8664" spans="1:4" ht="15" x14ac:dyDescent="0.2">
      <c r="A8664" s="132"/>
      <c r="B8664" s="42"/>
      <c r="C8664" s="73"/>
      <c r="D8664" s="40"/>
    </row>
    <row r="8665" spans="1:4" ht="15" x14ac:dyDescent="0.2">
      <c r="A8665" s="132"/>
      <c r="B8665" s="42"/>
      <c r="C8665" s="73"/>
      <c r="D8665" s="40"/>
    </row>
    <row r="8666" spans="1:4" ht="15" x14ac:dyDescent="0.2">
      <c r="A8666" s="132"/>
      <c r="B8666" s="42"/>
      <c r="C8666" s="73"/>
      <c r="D8666" s="40"/>
    </row>
    <row r="8667" spans="1:4" ht="15" x14ac:dyDescent="0.2">
      <c r="A8667" s="132"/>
      <c r="B8667" s="42"/>
      <c r="C8667" s="73"/>
      <c r="D8667" s="40"/>
    </row>
    <row r="8668" spans="1:4" ht="15" x14ac:dyDescent="0.2">
      <c r="A8668" s="132"/>
      <c r="B8668" s="42"/>
      <c r="C8668" s="73"/>
      <c r="D8668" s="40"/>
    </row>
    <row r="8669" spans="1:4" ht="15" x14ac:dyDescent="0.2">
      <c r="A8669" s="132"/>
      <c r="B8669" s="42"/>
      <c r="C8669" s="73"/>
      <c r="D8669" s="40"/>
    </row>
    <row r="8670" spans="1:4" ht="15" x14ac:dyDescent="0.2">
      <c r="A8670" s="132"/>
      <c r="B8670" s="42"/>
      <c r="C8670" s="73"/>
      <c r="D8670" s="40"/>
    </row>
    <row r="8671" spans="1:4" ht="15" x14ac:dyDescent="0.2">
      <c r="A8671" s="132"/>
      <c r="B8671" s="42"/>
      <c r="C8671" s="73"/>
      <c r="D8671" s="40"/>
    </row>
    <row r="8672" spans="1:4" ht="15" x14ac:dyDescent="0.2">
      <c r="A8672" s="132"/>
      <c r="B8672" s="42"/>
      <c r="C8672" s="73"/>
      <c r="D8672" s="40"/>
    </row>
    <row r="8673" spans="1:4" ht="15" x14ac:dyDescent="0.2">
      <c r="A8673" s="132"/>
      <c r="B8673" s="42"/>
      <c r="C8673" s="73"/>
      <c r="D8673" s="40"/>
    </row>
    <row r="8674" spans="1:4" ht="15" x14ac:dyDescent="0.2">
      <c r="A8674" s="132"/>
      <c r="B8674" s="42"/>
      <c r="C8674" s="73"/>
      <c r="D8674" s="40"/>
    </row>
    <row r="8675" spans="1:4" ht="15" x14ac:dyDescent="0.2">
      <c r="A8675" s="132"/>
      <c r="B8675" s="42"/>
      <c r="C8675" s="73"/>
      <c r="D8675" s="40"/>
    </row>
    <row r="8676" spans="1:4" ht="15" x14ac:dyDescent="0.2">
      <c r="A8676" s="132"/>
      <c r="B8676" s="42"/>
      <c r="C8676" s="73"/>
      <c r="D8676" s="40"/>
    </row>
    <row r="8677" spans="1:4" ht="15" x14ac:dyDescent="0.2">
      <c r="A8677" s="132"/>
      <c r="B8677" s="42"/>
      <c r="C8677" s="73"/>
      <c r="D8677" s="40"/>
    </row>
    <row r="8678" spans="1:4" ht="15" x14ac:dyDescent="0.2">
      <c r="A8678" s="132"/>
      <c r="B8678" s="42"/>
      <c r="C8678" s="73"/>
      <c r="D8678" s="40"/>
    </row>
    <row r="8679" spans="1:4" ht="15" x14ac:dyDescent="0.2">
      <c r="A8679" s="132"/>
      <c r="B8679" s="42"/>
      <c r="C8679" s="73"/>
      <c r="D8679" s="40"/>
    </row>
    <row r="8680" spans="1:4" ht="15" x14ac:dyDescent="0.2">
      <c r="A8680" s="132"/>
      <c r="B8680" s="42"/>
      <c r="C8680" s="73"/>
      <c r="D8680" s="40"/>
    </row>
    <row r="8681" spans="1:4" ht="15" x14ac:dyDescent="0.2">
      <c r="A8681" s="132"/>
      <c r="B8681" s="42"/>
      <c r="C8681" s="73"/>
      <c r="D8681" s="40"/>
    </row>
    <row r="8682" spans="1:4" ht="15" x14ac:dyDescent="0.2">
      <c r="A8682" s="132"/>
      <c r="B8682" s="42"/>
      <c r="C8682" s="73"/>
      <c r="D8682" s="40"/>
    </row>
    <row r="8683" spans="1:4" ht="15" x14ac:dyDescent="0.2">
      <c r="A8683" s="132"/>
      <c r="B8683" s="42"/>
      <c r="C8683" s="73"/>
      <c r="D8683" s="40"/>
    </row>
    <row r="8684" spans="1:4" ht="15" x14ac:dyDescent="0.2">
      <c r="A8684" s="132"/>
      <c r="B8684" s="42"/>
      <c r="C8684" s="73"/>
      <c r="D8684" s="40"/>
    </row>
    <row r="8685" spans="1:4" ht="15" x14ac:dyDescent="0.2">
      <c r="A8685" s="132"/>
      <c r="B8685" s="42"/>
      <c r="C8685" s="73"/>
      <c r="D8685" s="40"/>
    </row>
    <row r="8686" spans="1:4" ht="15" x14ac:dyDescent="0.2">
      <c r="A8686" s="132"/>
      <c r="B8686" s="42"/>
      <c r="C8686" s="73"/>
      <c r="D8686" s="40"/>
    </row>
    <row r="8687" spans="1:4" ht="15" x14ac:dyDescent="0.2">
      <c r="A8687" s="132"/>
      <c r="B8687" s="42"/>
      <c r="C8687" s="73"/>
      <c r="D8687" s="40"/>
    </row>
    <row r="8688" spans="1:4" ht="15" x14ac:dyDescent="0.2">
      <c r="A8688" s="132"/>
      <c r="B8688" s="42"/>
      <c r="C8688" s="73"/>
      <c r="D8688" s="40"/>
    </row>
    <row r="8689" spans="1:4" ht="15" x14ac:dyDescent="0.2">
      <c r="A8689" s="132"/>
      <c r="B8689" s="42"/>
      <c r="C8689" s="73"/>
      <c r="D8689" s="40"/>
    </row>
    <row r="8690" spans="1:4" ht="15" x14ac:dyDescent="0.2">
      <c r="A8690" s="132"/>
      <c r="B8690" s="42"/>
      <c r="C8690" s="73"/>
      <c r="D8690" s="40"/>
    </row>
    <row r="8691" spans="1:4" ht="15" x14ac:dyDescent="0.2">
      <c r="A8691" s="132"/>
      <c r="B8691" s="42"/>
      <c r="C8691" s="73"/>
      <c r="D8691" s="40"/>
    </row>
    <row r="8692" spans="1:4" ht="15" x14ac:dyDescent="0.2">
      <c r="A8692" s="132"/>
      <c r="B8692" s="42"/>
      <c r="C8692" s="73"/>
      <c r="D8692" s="40"/>
    </row>
    <row r="8693" spans="1:4" ht="15" x14ac:dyDescent="0.2">
      <c r="A8693" s="132"/>
      <c r="B8693" s="42"/>
      <c r="C8693" s="73"/>
      <c r="D8693" s="40"/>
    </row>
    <row r="8694" spans="1:4" ht="15" x14ac:dyDescent="0.2">
      <c r="A8694" s="132"/>
      <c r="B8694" s="42"/>
      <c r="C8694" s="73"/>
      <c r="D8694" s="40"/>
    </row>
    <row r="8695" spans="1:4" ht="15" x14ac:dyDescent="0.2">
      <c r="A8695" s="132"/>
      <c r="B8695" s="42"/>
      <c r="C8695" s="73"/>
      <c r="D8695" s="40"/>
    </row>
    <row r="8696" spans="1:4" ht="15" x14ac:dyDescent="0.2">
      <c r="A8696" s="132"/>
      <c r="B8696" s="42"/>
      <c r="C8696" s="73"/>
      <c r="D8696" s="40"/>
    </row>
    <row r="8697" spans="1:4" ht="15" x14ac:dyDescent="0.2">
      <c r="A8697" s="132"/>
      <c r="B8697" s="42"/>
      <c r="C8697" s="73"/>
      <c r="D8697" s="40"/>
    </row>
    <row r="8698" spans="1:4" ht="15" x14ac:dyDescent="0.2">
      <c r="A8698" s="132"/>
      <c r="B8698" s="42"/>
      <c r="C8698" s="73"/>
      <c r="D8698" s="40"/>
    </row>
    <row r="8699" spans="1:4" ht="15" x14ac:dyDescent="0.2">
      <c r="A8699" s="132"/>
      <c r="B8699" s="42"/>
      <c r="C8699" s="73"/>
      <c r="D8699" s="40"/>
    </row>
    <row r="8700" spans="1:4" ht="15" x14ac:dyDescent="0.2">
      <c r="A8700" s="132"/>
      <c r="B8700" s="42"/>
      <c r="C8700" s="73"/>
      <c r="D8700" s="40"/>
    </row>
    <row r="8701" spans="1:4" ht="15" x14ac:dyDescent="0.2">
      <c r="A8701" s="132"/>
      <c r="B8701" s="42"/>
      <c r="C8701" s="73"/>
      <c r="D8701" s="40"/>
    </row>
    <row r="8702" spans="1:4" ht="15" x14ac:dyDescent="0.2">
      <c r="A8702" s="132"/>
      <c r="B8702" s="42"/>
      <c r="C8702" s="73"/>
      <c r="D8702" s="40"/>
    </row>
    <row r="8703" spans="1:4" ht="15" x14ac:dyDescent="0.2">
      <c r="A8703" s="132"/>
      <c r="B8703" s="42"/>
      <c r="C8703" s="73"/>
      <c r="D8703" s="40"/>
    </row>
    <row r="8704" spans="1:4" ht="15" x14ac:dyDescent="0.2">
      <c r="A8704" s="132"/>
      <c r="B8704" s="42"/>
      <c r="C8704" s="73"/>
      <c r="D8704" s="40"/>
    </row>
    <row r="8705" spans="1:4" ht="15" x14ac:dyDescent="0.2">
      <c r="A8705" s="132"/>
      <c r="B8705" s="42"/>
      <c r="C8705" s="73"/>
      <c r="D8705" s="40"/>
    </row>
    <row r="8706" spans="1:4" ht="15" x14ac:dyDescent="0.2">
      <c r="A8706" s="132"/>
      <c r="B8706" s="42"/>
      <c r="C8706" s="73"/>
      <c r="D8706" s="40"/>
    </row>
    <row r="8707" spans="1:4" ht="15" x14ac:dyDescent="0.2">
      <c r="A8707" s="132"/>
      <c r="B8707" s="42"/>
      <c r="C8707" s="73"/>
      <c r="D8707" s="40"/>
    </row>
    <row r="8708" spans="1:4" ht="15" x14ac:dyDescent="0.2">
      <c r="A8708" s="132"/>
      <c r="B8708" s="42"/>
      <c r="C8708" s="73"/>
      <c r="D8708" s="40"/>
    </row>
    <row r="8709" spans="1:4" ht="15" x14ac:dyDescent="0.2">
      <c r="A8709" s="132"/>
      <c r="B8709" s="42"/>
      <c r="C8709" s="73"/>
      <c r="D8709" s="40"/>
    </row>
    <row r="8710" spans="1:4" ht="15" x14ac:dyDescent="0.2">
      <c r="A8710" s="132"/>
      <c r="B8710" s="42"/>
      <c r="C8710" s="73"/>
      <c r="D8710" s="40"/>
    </row>
    <row r="8711" spans="1:4" ht="15" x14ac:dyDescent="0.2">
      <c r="A8711" s="132"/>
      <c r="B8711" s="42"/>
      <c r="C8711" s="73"/>
      <c r="D8711" s="40"/>
    </row>
    <row r="8712" spans="1:4" ht="15" x14ac:dyDescent="0.2">
      <c r="A8712" s="132"/>
      <c r="B8712" s="42"/>
      <c r="C8712" s="73"/>
      <c r="D8712" s="40"/>
    </row>
    <row r="8713" spans="1:4" ht="15" x14ac:dyDescent="0.2">
      <c r="A8713" s="132"/>
      <c r="B8713" s="42"/>
      <c r="C8713" s="73"/>
      <c r="D8713" s="40"/>
    </row>
    <row r="8714" spans="1:4" ht="15" x14ac:dyDescent="0.2">
      <c r="A8714" s="132"/>
      <c r="B8714" s="42"/>
      <c r="C8714" s="73"/>
      <c r="D8714" s="40"/>
    </row>
    <row r="8715" spans="1:4" ht="15" x14ac:dyDescent="0.2">
      <c r="A8715" s="132"/>
      <c r="B8715" s="42"/>
      <c r="C8715" s="73"/>
      <c r="D8715" s="40"/>
    </row>
    <row r="8716" spans="1:4" ht="15" x14ac:dyDescent="0.2">
      <c r="A8716" s="132"/>
      <c r="B8716" s="42"/>
      <c r="C8716" s="73"/>
      <c r="D8716" s="40"/>
    </row>
    <row r="8717" spans="1:4" ht="15" x14ac:dyDescent="0.2">
      <c r="A8717" s="132"/>
      <c r="B8717" s="42"/>
      <c r="C8717" s="73"/>
      <c r="D8717" s="40"/>
    </row>
    <row r="8718" spans="1:4" ht="15" x14ac:dyDescent="0.2">
      <c r="A8718" s="132"/>
      <c r="B8718" s="42"/>
      <c r="C8718" s="73"/>
      <c r="D8718" s="40"/>
    </row>
    <row r="8719" spans="1:4" ht="15" x14ac:dyDescent="0.2">
      <c r="A8719" s="132"/>
      <c r="B8719" s="42"/>
      <c r="C8719" s="73"/>
      <c r="D8719" s="40"/>
    </row>
    <row r="8720" spans="1:4" ht="15" x14ac:dyDescent="0.2">
      <c r="A8720" s="132"/>
      <c r="B8720" s="42"/>
      <c r="C8720" s="73"/>
      <c r="D8720" s="40"/>
    </row>
    <row r="8721" spans="1:4" ht="15" x14ac:dyDescent="0.2">
      <c r="A8721" s="132"/>
      <c r="B8721" s="42"/>
      <c r="C8721" s="73"/>
      <c r="D8721" s="40"/>
    </row>
    <row r="8722" spans="1:4" ht="15" x14ac:dyDescent="0.2">
      <c r="A8722" s="132"/>
      <c r="B8722" s="42"/>
      <c r="C8722" s="73"/>
      <c r="D8722" s="40"/>
    </row>
    <row r="8723" spans="1:4" ht="15" x14ac:dyDescent="0.2">
      <c r="A8723" s="132"/>
      <c r="B8723" s="42"/>
      <c r="C8723" s="73"/>
      <c r="D8723" s="40"/>
    </row>
    <row r="8724" spans="1:4" ht="15" x14ac:dyDescent="0.2">
      <c r="A8724" s="132"/>
      <c r="B8724" s="42"/>
      <c r="C8724" s="73"/>
      <c r="D8724" s="40"/>
    </row>
    <row r="8725" spans="1:4" ht="15" x14ac:dyDescent="0.2">
      <c r="A8725" s="132"/>
      <c r="B8725" s="42"/>
      <c r="C8725" s="73"/>
      <c r="D8725" s="40"/>
    </row>
    <row r="8726" spans="1:4" ht="15" x14ac:dyDescent="0.2">
      <c r="A8726" s="132"/>
      <c r="B8726" s="42"/>
      <c r="C8726" s="73"/>
      <c r="D8726" s="40"/>
    </row>
    <row r="8727" spans="1:4" ht="15" x14ac:dyDescent="0.2">
      <c r="A8727" s="132"/>
      <c r="B8727" s="42"/>
      <c r="C8727" s="73"/>
      <c r="D8727" s="40"/>
    </row>
    <row r="8728" spans="1:4" ht="15" x14ac:dyDescent="0.2">
      <c r="A8728" s="132"/>
      <c r="B8728" s="42"/>
      <c r="C8728" s="73"/>
      <c r="D8728" s="40"/>
    </row>
    <row r="8729" spans="1:4" ht="15" x14ac:dyDescent="0.2">
      <c r="A8729" s="132"/>
      <c r="B8729" s="42"/>
      <c r="C8729" s="73"/>
      <c r="D8729" s="40"/>
    </row>
    <row r="8730" spans="1:4" ht="15" x14ac:dyDescent="0.2">
      <c r="A8730" s="132"/>
      <c r="B8730" s="42"/>
      <c r="C8730" s="73"/>
      <c r="D8730" s="40"/>
    </row>
    <row r="8731" spans="1:4" ht="15" x14ac:dyDescent="0.2">
      <c r="A8731" s="132"/>
      <c r="B8731" s="42"/>
      <c r="C8731" s="73"/>
      <c r="D8731" s="40"/>
    </row>
    <row r="8732" spans="1:4" ht="15" x14ac:dyDescent="0.2">
      <c r="A8732" s="132"/>
      <c r="B8732" s="42"/>
      <c r="C8732" s="73"/>
      <c r="D8732" s="40"/>
    </row>
    <row r="8733" spans="1:4" ht="15" x14ac:dyDescent="0.2">
      <c r="A8733" s="132"/>
      <c r="B8733" s="42"/>
      <c r="C8733" s="73"/>
      <c r="D8733" s="40"/>
    </row>
    <row r="8734" spans="1:4" ht="15" x14ac:dyDescent="0.2">
      <c r="A8734" s="132"/>
      <c r="B8734" s="42"/>
      <c r="C8734" s="73"/>
      <c r="D8734" s="40"/>
    </row>
    <row r="8735" spans="1:4" ht="15" x14ac:dyDescent="0.2">
      <c r="A8735" s="132"/>
      <c r="B8735" s="42"/>
      <c r="C8735" s="73"/>
      <c r="D8735" s="40"/>
    </row>
    <row r="8736" spans="1:4" ht="15" x14ac:dyDescent="0.2">
      <c r="A8736" s="132"/>
      <c r="B8736" s="42"/>
      <c r="C8736" s="73"/>
      <c r="D8736" s="40"/>
    </row>
    <row r="8737" spans="1:4" ht="15" x14ac:dyDescent="0.2">
      <c r="A8737" s="132"/>
      <c r="B8737" s="42"/>
      <c r="C8737" s="73"/>
      <c r="D8737" s="40"/>
    </row>
    <row r="8738" spans="1:4" ht="15" x14ac:dyDescent="0.2">
      <c r="A8738" s="132"/>
      <c r="B8738" s="42"/>
      <c r="C8738" s="73"/>
      <c r="D8738" s="40"/>
    </row>
    <row r="8739" spans="1:4" ht="15" x14ac:dyDescent="0.2">
      <c r="A8739" s="132"/>
      <c r="B8739" s="42"/>
      <c r="C8739" s="73"/>
      <c r="D8739" s="40"/>
    </row>
    <row r="8740" spans="1:4" ht="15" x14ac:dyDescent="0.2">
      <c r="A8740" s="132"/>
      <c r="B8740" s="42"/>
      <c r="C8740" s="73"/>
      <c r="D8740" s="40"/>
    </row>
    <row r="8741" spans="1:4" ht="15" x14ac:dyDescent="0.2">
      <c r="A8741" s="132"/>
      <c r="B8741" s="42"/>
      <c r="C8741" s="73"/>
      <c r="D8741" s="40"/>
    </row>
    <row r="8742" spans="1:4" ht="15" x14ac:dyDescent="0.2">
      <c r="A8742" s="132"/>
      <c r="B8742" s="42"/>
      <c r="C8742" s="73"/>
      <c r="D8742" s="40"/>
    </row>
    <row r="8743" spans="1:4" ht="15" x14ac:dyDescent="0.2">
      <c r="A8743" s="132"/>
      <c r="B8743" s="42"/>
      <c r="C8743" s="73"/>
      <c r="D8743" s="40"/>
    </row>
    <row r="8744" spans="1:4" ht="15" x14ac:dyDescent="0.2">
      <c r="A8744" s="132"/>
      <c r="B8744" s="42"/>
      <c r="C8744" s="73"/>
      <c r="D8744" s="40"/>
    </row>
    <row r="8745" spans="1:4" ht="15" x14ac:dyDescent="0.2">
      <c r="A8745" s="132"/>
      <c r="B8745" s="42"/>
      <c r="C8745" s="73"/>
      <c r="D8745" s="40"/>
    </row>
    <row r="8746" spans="1:4" ht="15" x14ac:dyDescent="0.2">
      <c r="A8746" s="132"/>
      <c r="B8746" s="42"/>
      <c r="C8746" s="73"/>
      <c r="D8746" s="40"/>
    </row>
    <row r="8747" spans="1:4" ht="15" x14ac:dyDescent="0.2">
      <c r="A8747" s="132"/>
      <c r="B8747" s="42"/>
      <c r="C8747" s="73"/>
      <c r="D8747" s="40"/>
    </row>
    <row r="8748" spans="1:4" ht="15" x14ac:dyDescent="0.2">
      <c r="A8748" s="132"/>
      <c r="B8748" s="42"/>
      <c r="C8748" s="73"/>
      <c r="D8748" s="40"/>
    </row>
    <row r="8749" spans="1:4" ht="15" x14ac:dyDescent="0.2">
      <c r="A8749" s="132"/>
      <c r="B8749" s="42"/>
      <c r="C8749" s="73"/>
      <c r="D8749" s="40"/>
    </row>
    <row r="8750" spans="1:4" ht="15" x14ac:dyDescent="0.2">
      <c r="A8750" s="132"/>
      <c r="B8750" s="42"/>
      <c r="C8750" s="73"/>
      <c r="D8750" s="40"/>
    </row>
    <row r="8751" spans="1:4" ht="15" x14ac:dyDescent="0.2">
      <c r="A8751" s="132"/>
      <c r="B8751" s="42"/>
      <c r="C8751" s="73"/>
      <c r="D8751" s="40"/>
    </row>
    <row r="8752" spans="1:4" ht="15" x14ac:dyDescent="0.2">
      <c r="A8752" s="132"/>
      <c r="B8752" s="42"/>
      <c r="C8752" s="73"/>
      <c r="D8752" s="40"/>
    </row>
    <row r="8753" spans="1:4" ht="15" x14ac:dyDescent="0.2">
      <c r="A8753" s="132"/>
      <c r="B8753" s="42"/>
      <c r="C8753" s="73"/>
      <c r="D8753" s="40"/>
    </row>
    <row r="8754" spans="1:4" ht="15" x14ac:dyDescent="0.2">
      <c r="A8754" s="132"/>
      <c r="B8754" s="42"/>
      <c r="C8754" s="73"/>
      <c r="D8754" s="40"/>
    </row>
    <row r="8755" spans="1:4" ht="15" x14ac:dyDescent="0.2">
      <c r="A8755" s="132"/>
      <c r="B8755" s="42"/>
      <c r="C8755" s="73"/>
      <c r="D8755" s="40"/>
    </row>
    <row r="8756" spans="1:4" ht="15" x14ac:dyDescent="0.2">
      <c r="A8756" s="132"/>
      <c r="B8756" s="42"/>
      <c r="C8756" s="73"/>
      <c r="D8756" s="40"/>
    </row>
    <row r="8757" spans="1:4" ht="15" x14ac:dyDescent="0.2">
      <c r="A8757" s="132"/>
      <c r="B8757" s="42"/>
      <c r="C8757" s="73"/>
      <c r="D8757" s="40"/>
    </row>
    <row r="8758" spans="1:4" ht="15" x14ac:dyDescent="0.2">
      <c r="A8758" s="132"/>
      <c r="B8758" s="42"/>
      <c r="C8758" s="73"/>
      <c r="D8758" s="40"/>
    </row>
    <row r="8759" spans="1:4" ht="15" x14ac:dyDescent="0.2">
      <c r="A8759" s="132"/>
      <c r="B8759" s="42"/>
      <c r="C8759" s="73"/>
      <c r="D8759" s="40"/>
    </row>
    <row r="8760" spans="1:4" ht="15" x14ac:dyDescent="0.2">
      <c r="A8760" s="132"/>
      <c r="B8760" s="42"/>
      <c r="C8760" s="73"/>
      <c r="D8760" s="40"/>
    </row>
    <row r="8761" spans="1:4" ht="15" x14ac:dyDescent="0.2">
      <c r="A8761" s="132"/>
      <c r="B8761" s="42"/>
      <c r="C8761" s="73"/>
      <c r="D8761" s="40"/>
    </row>
    <row r="8762" spans="1:4" ht="15" x14ac:dyDescent="0.2">
      <c r="A8762" s="132"/>
      <c r="B8762" s="42"/>
      <c r="C8762" s="73"/>
      <c r="D8762" s="40"/>
    </row>
    <row r="8763" spans="1:4" ht="15" x14ac:dyDescent="0.2">
      <c r="A8763" s="132"/>
      <c r="B8763" s="42"/>
      <c r="C8763" s="73"/>
      <c r="D8763" s="40"/>
    </row>
    <row r="8764" spans="1:4" ht="15" x14ac:dyDescent="0.2">
      <c r="A8764" s="132"/>
      <c r="B8764" s="42"/>
      <c r="C8764" s="73"/>
      <c r="D8764" s="40"/>
    </row>
    <row r="8765" spans="1:4" ht="15" x14ac:dyDescent="0.2">
      <c r="A8765" s="132"/>
      <c r="B8765" s="42"/>
      <c r="C8765" s="73"/>
      <c r="D8765" s="40"/>
    </row>
    <row r="8766" spans="1:4" ht="15" x14ac:dyDescent="0.2">
      <c r="A8766" s="132"/>
      <c r="B8766" s="42"/>
      <c r="C8766" s="73"/>
      <c r="D8766" s="40"/>
    </row>
    <row r="8767" spans="1:4" ht="15" x14ac:dyDescent="0.2">
      <c r="A8767" s="132"/>
      <c r="B8767" s="42"/>
      <c r="C8767" s="73"/>
      <c r="D8767" s="40"/>
    </row>
    <row r="8768" spans="1:4" ht="15" x14ac:dyDescent="0.2">
      <c r="A8768" s="132"/>
      <c r="B8768" s="42"/>
      <c r="C8768" s="73"/>
      <c r="D8768" s="40"/>
    </row>
    <row r="8769" spans="1:4" ht="15" x14ac:dyDescent="0.2">
      <c r="A8769" s="132"/>
      <c r="B8769" s="42"/>
      <c r="C8769" s="73"/>
      <c r="D8769" s="40"/>
    </row>
    <row r="8770" spans="1:4" ht="15" x14ac:dyDescent="0.2">
      <c r="A8770" s="132"/>
      <c r="B8770" s="42"/>
      <c r="C8770" s="73"/>
      <c r="D8770" s="40"/>
    </row>
    <row r="8771" spans="1:4" ht="15" x14ac:dyDescent="0.2">
      <c r="A8771" s="132"/>
      <c r="B8771" s="42"/>
      <c r="C8771" s="73"/>
      <c r="D8771" s="40"/>
    </row>
    <row r="8772" spans="1:4" ht="15" x14ac:dyDescent="0.2">
      <c r="A8772" s="132"/>
      <c r="B8772" s="42"/>
      <c r="C8772" s="73"/>
      <c r="D8772" s="40"/>
    </row>
    <row r="8773" spans="1:4" ht="15" x14ac:dyDescent="0.2">
      <c r="A8773" s="132"/>
      <c r="B8773" s="42"/>
      <c r="C8773" s="73"/>
      <c r="D8773" s="40"/>
    </row>
    <row r="8774" spans="1:4" ht="15" x14ac:dyDescent="0.2">
      <c r="A8774" s="132"/>
      <c r="B8774" s="42"/>
      <c r="C8774" s="73"/>
      <c r="D8774" s="40"/>
    </row>
    <row r="8775" spans="1:4" ht="15" x14ac:dyDescent="0.2">
      <c r="A8775" s="132"/>
      <c r="B8775" s="42"/>
      <c r="C8775" s="73"/>
      <c r="D8775" s="40"/>
    </row>
    <row r="8776" spans="1:4" ht="15" x14ac:dyDescent="0.2">
      <c r="A8776" s="132"/>
      <c r="B8776" s="42"/>
      <c r="C8776" s="73"/>
      <c r="D8776" s="40"/>
    </row>
    <row r="8777" spans="1:4" ht="15" x14ac:dyDescent="0.2">
      <c r="A8777" s="132"/>
      <c r="B8777" s="42"/>
      <c r="C8777" s="73"/>
      <c r="D8777" s="40"/>
    </row>
    <row r="8778" spans="1:4" ht="15" x14ac:dyDescent="0.2">
      <c r="A8778" s="132"/>
      <c r="B8778" s="42"/>
      <c r="C8778" s="73"/>
      <c r="D8778" s="40"/>
    </row>
    <row r="8779" spans="1:4" ht="15" x14ac:dyDescent="0.2">
      <c r="A8779" s="132"/>
      <c r="B8779" s="42"/>
      <c r="C8779" s="73"/>
      <c r="D8779" s="40"/>
    </row>
    <row r="8780" spans="1:4" ht="15" x14ac:dyDescent="0.2">
      <c r="A8780" s="132"/>
      <c r="B8780" s="42"/>
      <c r="C8780" s="73"/>
      <c r="D8780" s="40"/>
    </row>
    <row r="8781" spans="1:4" ht="15" x14ac:dyDescent="0.2">
      <c r="A8781" s="132"/>
      <c r="B8781" s="42"/>
      <c r="C8781" s="73"/>
      <c r="D8781" s="40"/>
    </row>
    <row r="8782" spans="1:4" ht="15" x14ac:dyDescent="0.2">
      <c r="A8782" s="132"/>
      <c r="B8782" s="42"/>
      <c r="C8782" s="73"/>
      <c r="D8782" s="40"/>
    </row>
    <row r="8783" spans="1:4" ht="15" x14ac:dyDescent="0.2">
      <c r="A8783" s="132"/>
      <c r="B8783" s="42"/>
      <c r="C8783" s="73"/>
      <c r="D8783" s="40"/>
    </row>
    <row r="8784" spans="1:4" ht="15" x14ac:dyDescent="0.2">
      <c r="A8784" s="132"/>
      <c r="B8784" s="42"/>
      <c r="C8784" s="73"/>
      <c r="D8784" s="40"/>
    </row>
    <row r="8785" spans="1:4" ht="15" x14ac:dyDescent="0.2">
      <c r="A8785" s="132"/>
      <c r="B8785" s="42"/>
      <c r="C8785" s="73"/>
      <c r="D8785" s="40"/>
    </row>
    <row r="8786" spans="1:4" ht="15" x14ac:dyDescent="0.2">
      <c r="A8786" s="132"/>
      <c r="B8786" s="42"/>
      <c r="C8786" s="73"/>
      <c r="D8786" s="40"/>
    </row>
    <row r="8787" spans="1:4" ht="15" x14ac:dyDescent="0.2">
      <c r="A8787" s="132"/>
      <c r="B8787" s="42"/>
      <c r="C8787" s="73"/>
      <c r="D8787" s="40"/>
    </row>
    <row r="8788" spans="1:4" ht="15" x14ac:dyDescent="0.2">
      <c r="A8788" s="132"/>
      <c r="B8788" s="42"/>
      <c r="C8788" s="73"/>
      <c r="D8788" s="40"/>
    </row>
    <row r="8789" spans="1:4" ht="15" x14ac:dyDescent="0.2">
      <c r="A8789" s="132"/>
      <c r="B8789" s="42"/>
      <c r="C8789" s="73"/>
      <c r="D8789" s="40"/>
    </row>
    <row r="8790" spans="1:4" ht="15" x14ac:dyDescent="0.2">
      <c r="A8790" s="132"/>
      <c r="B8790" s="42"/>
      <c r="C8790" s="73"/>
      <c r="D8790" s="40"/>
    </row>
    <row r="8791" spans="1:4" ht="15" x14ac:dyDescent="0.2">
      <c r="A8791" s="132"/>
      <c r="B8791" s="42"/>
      <c r="C8791" s="73"/>
      <c r="D8791" s="40"/>
    </row>
    <row r="8792" spans="1:4" ht="15" x14ac:dyDescent="0.2">
      <c r="A8792" s="132"/>
      <c r="B8792" s="42"/>
      <c r="C8792" s="73"/>
      <c r="D8792" s="40"/>
    </row>
    <row r="8793" spans="1:4" ht="15" x14ac:dyDescent="0.2">
      <c r="A8793" s="132"/>
      <c r="B8793" s="42"/>
      <c r="C8793" s="73"/>
      <c r="D8793" s="40"/>
    </row>
    <row r="8794" spans="1:4" ht="15" x14ac:dyDescent="0.2">
      <c r="A8794" s="132"/>
      <c r="B8794" s="42"/>
      <c r="C8794" s="73"/>
      <c r="D8794" s="40"/>
    </row>
    <row r="8795" spans="1:4" ht="15" x14ac:dyDescent="0.2">
      <c r="A8795" s="132"/>
      <c r="B8795" s="42"/>
      <c r="C8795" s="73"/>
      <c r="D8795" s="40"/>
    </row>
    <row r="8796" spans="1:4" ht="15" x14ac:dyDescent="0.2">
      <c r="A8796" s="132"/>
      <c r="B8796" s="42"/>
      <c r="C8796" s="73"/>
      <c r="D8796" s="40"/>
    </row>
    <row r="8797" spans="1:4" ht="15" x14ac:dyDescent="0.2">
      <c r="A8797" s="132"/>
      <c r="B8797" s="42"/>
      <c r="C8797" s="73"/>
      <c r="D8797" s="40"/>
    </row>
    <row r="8798" spans="1:4" ht="15" x14ac:dyDescent="0.2">
      <c r="A8798" s="132"/>
      <c r="B8798" s="42"/>
      <c r="C8798" s="73"/>
      <c r="D8798" s="40"/>
    </row>
    <row r="8799" spans="1:4" ht="15" x14ac:dyDescent="0.2">
      <c r="A8799" s="132"/>
      <c r="B8799" s="42"/>
      <c r="C8799" s="73"/>
      <c r="D8799" s="40"/>
    </row>
    <row r="8800" spans="1:4" ht="15" x14ac:dyDescent="0.2">
      <c r="A8800" s="132"/>
      <c r="B8800" s="42"/>
      <c r="C8800" s="73"/>
      <c r="D8800" s="40"/>
    </row>
    <row r="8801" spans="1:4" ht="15" x14ac:dyDescent="0.2">
      <c r="A8801" s="132"/>
      <c r="B8801" s="42"/>
      <c r="C8801" s="73"/>
      <c r="D8801" s="40"/>
    </row>
    <row r="8802" spans="1:4" ht="15" x14ac:dyDescent="0.2">
      <c r="A8802" s="132"/>
      <c r="B8802" s="42"/>
      <c r="C8802" s="73"/>
      <c r="D8802" s="40"/>
    </row>
    <row r="8803" spans="1:4" ht="15" x14ac:dyDescent="0.2">
      <c r="A8803" s="132"/>
      <c r="B8803" s="42"/>
      <c r="C8803" s="73"/>
      <c r="D8803" s="40"/>
    </row>
    <row r="8804" spans="1:4" ht="15" x14ac:dyDescent="0.2">
      <c r="A8804" s="132"/>
      <c r="B8804" s="42"/>
      <c r="C8804" s="73"/>
      <c r="D8804" s="40"/>
    </row>
    <row r="8805" spans="1:4" ht="15" x14ac:dyDescent="0.2">
      <c r="A8805" s="132"/>
      <c r="B8805" s="42"/>
      <c r="C8805" s="73"/>
      <c r="D8805" s="40"/>
    </row>
    <row r="8806" spans="1:4" ht="15" x14ac:dyDescent="0.2">
      <c r="A8806" s="132"/>
      <c r="B8806" s="42"/>
      <c r="C8806" s="73"/>
      <c r="D8806" s="40"/>
    </row>
    <row r="8807" spans="1:4" ht="15" x14ac:dyDescent="0.2">
      <c r="A8807" s="132"/>
      <c r="B8807" s="42"/>
      <c r="C8807" s="73"/>
      <c r="D8807" s="40"/>
    </row>
    <row r="8808" spans="1:4" ht="15" x14ac:dyDescent="0.2">
      <c r="A8808" s="132"/>
      <c r="B8808" s="42"/>
      <c r="C8808" s="73"/>
      <c r="D8808" s="40"/>
    </row>
    <row r="8809" spans="1:4" ht="15" x14ac:dyDescent="0.2">
      <c r="A8809" s="132"/>
      <c r="B8809" s="42"/>
      <c r="C8809" s="73"/>
      <c r="D8809" s="40"/>
    </row>
    <row r="8810" spans="1:4" ht="15" x14ac:dyDescent="0.2">
      <c r="A8810" s="132"/>
      <c r="B8810" s="42"/>
      <c r="C8810" s="73"/>
      <c r="D8810" s="40"/>
    </row>
    <row r="8811" spans="1:4" ht="15" x14ac:dyDescent="0.2">
      <c r="A8811" s="132"/>
      <c r="B8811" s="42"/>
      <c r="C8811" s="73"/>
      <c r="D8811" s="40"/>
    </row>
    <row r="8812" spans="1:4" ht="15" x14ac:dyDescent="0.2">
      <c r="A8812" s="132"/>
      <c r="B8812" s="42"/>
      <c r="C8812" s="73"/>
      <c r="D8812" s="40"/>
    </row>
    <row r="8813" spans="1:4" ht="15" x14ac:dyDescent="0.2">
      <c r="A8813" s="132"/>
      <c r="B8813" s="42"/>
      <c r="C8813" s="73"/>
      <c r="D8813" s="40"/>
    </row>
    <row r="8814" spans="1:4" ht="15" x14ac:dyDescent="0.2">
      <c r="A8814" s="132"/>
      <c r="B8814" s="42"/>
      <c r="C8814" s="73"/>
      <c r="D8814" s="40"/>
    </row>
    <row r="8815" spans="1:4" ht="15" x14ac:dyDescent="0.2">
      <c r="A8815" s="132"/>
      <c r="B8815" s="42"/>
      <c r="C8815" s="73"/>
      <c r="D8815" s="40"/>
    </row>
    <row r="8816" spans="1:4" ht="15" x14ac:dyDescent="0.2">
      <c r="A8816" s="132"/>
      <c r="B8816" s="42"/>
      <c r="C8816" s="73"/>
      <c r="D8816" s="40"/>
    </row>
    <row r="8817" spans="1:4" ht="15" x14ac:dyDescent="0.2">
      <c r="A8817" s="132"/>
      <c r="B8817" s="42"/>
      <c r="C8817" s="73"/>
      <c r="D8817" s="40"/>
    </row>
    <row r="8818" spans="1:4" ht="15" x14ac:dyDescent="0.2">
      <c r="A8818" s="132"/>
      <c r="B8818" s="42"/>
      <c r="C8818" s="73"/>
      <c r="D8818" s="40"/>
    </row>
    <row r="8819" spans="1:4" ht="15" x14ac:dyDescent="0.2">
      <c r="A8819" s="132"/>
      <c r="B8819" s="42"/>
      <c r="C8819" s="73"/>
      <c r="D8819" s="40"/>
    </row>
    <row r="8820" spans="1:4" ht="15" x14ac:dyDescent="0.2">
      <c r="A8820" s="132"/>
      <c r="B8820" s="42"/>
      <c r="C8820" s="73"/>
      <c r="D8820" s="40"/>
    </row>
    <row r="8821" spans="1:4" ht="15" x14ac:dyDescent="0.2">
      <c r="A8821" s="132"/>
      <c r="B8821" s="42"/>
      <c r="C8821" s="73"/>
      <c r="D8821" s="40"/>
    </row>
    <row r="8822" spans="1:4" ht="15" x14ac:dyDescent="0.2">
      <c r="A8822" s="132"/>
      <c r="B8822" s="42"/>
      <c r="C8822" s="73"/>
      <c r="D8822" s="40"/>
    </row>
    <row r="8823" spans="1:4" ht="15" x14ac:dyDescent="0.2">
      <c r="A8823" s="132"/>
      <c r="B8823" s="42"/>
      <c r="C8823" s="73"/>
      <c r="D8823" s="40"/>
    </row>
    <row r="8824" spans="1:4" ht="15" x14ac:dyDescent="0.2">
      <c r="A8824" s="132"/>
      <c r="B8824" s="42"/>
      <c r="C8824" s="73"/>
      <c r="D8824" s="40"/>
    </row>
    <row r="8825" spans="1:4" ht="15" x14ac:dyDescent="0.2">
      <c r="A8825" s="132"/>
      <c r="B8825" s="42"/>
      <c r="C8825" s="73"/>
      <c r="D8825" s="40"/>
    </row>
    <row r="8826" spans="1:4" ht="15" x14ac:dyDescent="0.2">
      <c r="A8826" s="132"/>
      <c r="B8826" s="42"/>
      <c r="C8826" s="73"/>
      <c r="D8826" s="40"/>
    </row>
    <row r="8827" spans="1:4" ht="15" x14ac:dyDescent="0.2">
      <c r="A8827" s="132"/>
      <c r="B8827" s="42"/>
      <c r="C8827" s="73"/>
      <c r="D8827" s="40"/>
    </row>
    <row r="8828" spans="1:4" ht="15" x14ac:dyDescent="0.2">
      <c r="A8828" s="132"/>
      <c r="B8828" s="42"/>
      <c r="C8828" s="73"/>
      <c r="D8828" s="40"/>
    </row>
    <row r="8829" spans="1:4" ht="15" x14ac:dyDescent="0.2">
      <c r="A8829" s="132"/>
      <c r="B8829" s="42"/>
      <c r="C8829" s="73"/>
      <c r="D8829" s="40"/>
    </row>
    <row r="8830" spans="1:4" ht="15" x14ac:dyDescent="0.2">
      <c r="A8830" s="132"/>
      <c r="B8830" s="42"/>
      <c r="C8830" s="73"/>
      <c r="D8830" s="40"/>
    </row>
    <row r="8831" spans="1:4" ht="15" x14ac:dyDescent="0.2">
      <c r="A8831" s="132"/>
      <c r="B8831" s="42"/>
      <c r="C8831" s="73"/>
      <c r="D8831" s="40"/>
    </row>
    <row r="8832" spans="1:4" ht="15" x14ac:dyDescent="0.2">
      <c r="A8832" s="132"/>
      <c r="B8832" s="42"/>
      <c r="C8832" s="73"/>
      <c r="D8832" s="40"/>
    </row>
    <row r="8833" spans="1:4" ht="15" x14ac:dyDescent="0.2">
      <c r="A8833" s="132"/>
      <c r="B8833" s="42"/>
      <c r="C8833" s="73"/>
      <c r="D8833" s="40"/>
    </row>
    <row r="8834" spans="1:4" ht="15" x14ac:dyDescent="0.2">
      <c r="A8834" s="132"/>
      <c r="B8834" s="42"/>
      <c r="C8834" s="73"/>
      <c r="D8834" s="40"/>
    </row>
    <row r="8835" spans="1:4" ht="15" x14ac:dyDescent="0.2">
      <c r="A8835" s="132"/>
      <c r="B8835" s="42"/>
      <c r="C8835" s="73"/>
      <c r="D8835" s="40"/>
    </row>
    <row r="8836" spans="1:4" ht="15" x14ac:dyDescent="0.2">
      <c r="A8836" s="132"/>
      <c r="B8836" s="42"/>
      <c r="C8836" s="73"/>
      <c r="D8836" s="40"/>
    </row>
    <row r="8837" spans="1:4" ht="15" x14ac:dyDescent="0.2">
      <c r="A8837" s="132"/>
      <c r="B8837" s="42"/>
      <c r="C8837" s="73"/>
      <c r="D8837" s="40"/>
    </row>
    <row r="8838" spans="1:4" ht="15" x14ac:dyDescent="0.2">
      <c r="A8838" s="132"/>
      <c r="B8838" s="42"/>
      <c r="C8838" s="73"/>
      <c r="D8838" s="40"/>
    </row>
    <row r="8839" spans="1:4" ht="15" x14ac:dyDescent="0.2">
      <c r="A8839" s="132"/>
      <c r="B8839" s="42"/>
      <c r="C8839" s="73"/>
      <c r="D8839" s="40"/>
    </row>
    <row r="8840" spans="1:4" ht="15" x14ac:dyDescent="0.2">
      <c r="A8840" s="132"/>
      <c r="B8840" s="42"/>
      <c r="C8840" s="73"/>
      <c r="D8840" s="40"/>
    </row>
    <row r="8841" spans="1:4" ht="15" x14ac:dyDescent="0.2">
      <c r="A8841" s="132"/>
      <c r="B8841" s="42"/>
      <c r="C8841" s="73"/>
      <c r="D8841" s="40"/>
    </row>
    <row r="8842" spans="1:4" ht="15" x14ac:dyDescent="0.2">
      <c r="A8842" s="132"/>
      <c r="B8842" s="42"/>
      <c r="C8842" s="73"/>
      <c r="D8842" s="40"/>
    </row>
    <row r="8843" spans="1:4" ht="15" x14ac:dyDescent="0.2">
      <c r="A8843" s="132"/>
      <c r="B8843" s="42"/>
      <c r="C8843" s="73"/>
      <c r="D8843" s="40"/>
    </row>
    <row r="8844" spans="1:4" ht="15" x14ac:dyDescent="0.2">
      <c r="A8844" s="132"/>
      <c r="B8844" s="42"/>
      <c r="C8844" s="73"/>
      <c r="D8844" s="40"/>
    </row>
    <row r="8845" spans="1:4" ht="15" x14ac:dyDescent="0.2">
      <c r="A8845" s="132"/>
      <c r="B8845" s="42"/>
      <c r="C8845" s="73"/>
      <c r="D8845" s="40"/>
    </row>
    <row r="8846" spans="1:4" ht="15" x14ac:dyDescent="0.2">
      <c r="A8846" s="132"/>
      <c r="B8846" s="42"/>
      <c r="C8846" s="73"/>
      <c r="D8846" s="40"/>
    </row>
    <row r="8847" spans="1:4" ht="15" x14ac:dyDescent="0.2">
      <c r="A8847" s="132"/>
      <c r="B8847" s="42"/>
      <c r="C8847" s="73"/>
      <c r="D8847" s="40"/>
    </row>
    <row r="8848" spans="1:4" ht="15" x14ac:dyDescent="0.2">
      <c r="A8848" s="132"/>
      <c r="B8848" s="42"/>
      <c r="C8848" s="73"/>
      <c r="D8848" s="40"/>
    </row>
    <row r="8849" spans="1:4" ht="15" x14ac:dyDescent="0.2">
      <c r="A8849" s="132"/>
      <c r="B8849" s="42"/>
      <c r="C8849" s="73"/>
      <c r="D8849" s="40"/>
    </row>
    <row r="8850" spans="1:4" ht="15" x14ac:dyDescent="0.2">
      <c r="A8850" s="132"/>
      <c r="B8850" s="42"/>
      <c r="C8850" s="73"/>
      <c r="D8850" s="40"/>
    </row>
    <row r="8851" spans="1:4" ht="15" x14ac:dyDescent="0.2">
      <c r="A8851" s="132"/>
      <c r="B8851" s="42"/>
      <c r="C8851" s="73"/>
      <c r="D8851" s="40"/>
    </row>
    <row r="8852" spans="1:4" ht="15" x14ac:dyDescent="0.2">
      <c r="A8852" s="132"/>
      <c r="B8852" s="42"/>
      <c r="C8852" s="73"/>
      <c r="D8852" s="40"/>
    </row>
    <row r="8853" spans="1:4" ht="15" x14ac:dyDescent="0.2">
      <c r="A8853" s="132"/>
      <c r="B8853" s="42"/>
      <c r="C8853" s="73"/>
      <c r="D8853" s="40"/>
    </row>
    <row r="8854" spans="1:4" ht="15" x14ac:dyDescent="0.2">
      <c r="A8854" s="132"/>
      <c r="B8854" s="42"/>
      <c r="C8854" s="73"/>
      <c r="D8854" s="40"/>
    </row>
    <row r="8855" spans="1:4" ht="15" x14ac:dyDescent="0.2">
      <c r="A8855" s="132"/>
      <c r="B8855" s="42"/>
      <c r="C8855" s="73"/>
      <c r="D8855" s="40"/>
    </row>
    <row r="8856" spans="1:4" ht="15" x14ac:dyDescent="0.2">
      <c r="A8856" s="132"/>
      <c r="B8856" s="42"/>
      <c r="C8856" s="73"/>
      <c r="D8856" s="40"/>
    </row>
    <row r="8857" spans="1:4" ht="15" x14ac:dyDescent="0.2">
      <c r="A8857" s="132"/>
      <c r="B8857" s="42"/>
      <c r="C8857" s="73"/>
      <c r="D8857" s="40"/>
    </row>
    <row r="8858" spans="1:4" ht="15" x14ac:dyDescent="0.2">
      <c r="A8858" s="132"/>
      <c r="B8858" s="42"/>
      <c r="C8858" s="73"/>
      <c r="D8858" s="40"/>
    </row>
    <row r="8859" spans="1:4" ht="15" x14ac:dyDescent="0.2">
      <c r="A8859" s="132"/>
      <c r="B8859" s="42"/>
      <c r="C8859" s="73"/>
      <c r="D8859" s="40"/>
    </row>
    <row r="8860" spans="1:4" ht="15" x14ac:dyDescent="0.2">
      <c r="A8860" s="132"/>
      <c r="B8860" s="42"/>
      <c r="C8860" s="73"/>
      <c r="D8860" s="40"/>
    </row>
    <row r="8861" spans="1:4" ht="15" x14ac:dyDescent="0.2">
      <c r="A8861" s="132"/>
      <c r="B8861" s="42"/>
      <c r="C8861" s="73"/>
      <c r="D8861" s="40"/>
    </row>
    <row r="8862" spans="1:4" ht="15" x14ac:dyDescent="0.2">
      <c r="A8862" s="132"/>
      <c r="B8862" s="42"/>
      <c r="C8862" s="73"/>
      <c r="D8862" s="40"/>
    </row>
    <row r="8863" spans="1:4" ht="15" x14ac:dyDescent="0.2">
      <c r="A8863" s="132"/>
      <c r="B8863" s="42"/>
      <c r="C8863" s="73"/>
      <c r="D8863" s="40"/>
    </row>
    <row r="8864" spans="1:4" ht="15" x14ac:dyDescent="0.2">
      <c r="A8864" s="132"/>
      <c r="B8864" s="42"/>
      <c r="C8864" s="73"/>
      <c r="D8864" s="40"/>
    </row>
    <row r="8865" spans="1:4" ht="15" x14ac:dyDescent="0.2">
      <c r="A8865" s="132"/>
      <c r="B8865" s="42"/>
      <c r="C8865" s="73"/>
      <c r="D8865" s="40"/>
    </row>
    <row r="8866" spans="1:4" ht="15" x14ac:dyDescent="0.2">
      <c r="A8866" s="132"/>
      <c r="B8866" s="42"/>
      <c r="C8866" s="73"/>
      <c r="D8866" s="40"/>
    </row>
    <row r="8867" spans="1:4" ht="15" x14ac:dyDescent="0.2">
      <c r="A8867" s="132"/>
      <c r="B8867" s="42"/>
      <c r="C8867" s="73"/>
      <c r="D8867" s="40"/>
    </row>
    <row r="8868" spans="1:4" ht="15" x14ac:dyDescent="0.2">
      <c r="A8868" s="132"/>
      <c r="B8868" s="42"/>
      <c r="C8868" s="73"/>
      <c r="D8868" s="40"/>
    </row>
    <row r="8869" spans="1:4" ht="15" x14ac:dyDescent="0.2">
      <c r="A8869" s="132"/>
      <c r="B8869" s="42"/>
      <c r="C8869" s="73"/>
      <c r="D8869" s="40"/>
    </row>
    <row r="8870" spans="1:4" ht="15" x14ac:dyDescent="0.2">
      <c r="A8870" s="132"/>
      <c r="B8870" s="42"/>
      <c r="C8870" s="73"/>
      <c r="D8870" s="40"/>
    </row>
    <row r="8871" spans="1:4" ht="15" x14ac:dyDescent="0.2">
      <c r="A8871" s="132"/>
      <c r="B8871" s="42"/>
      <c r="C8871" s="73"/>
      <c r="D8871" s="40"/>
    </row>
    <row r="8872" spans="1:4" ht="15" x14ac:dyDescent="0.2">
      <c r="A8872" s="132"/>
      <c r="B8872" s="42"/>
      <c r="C8872" s="73"/>
      <c r="D8872" s="40"/>
    </row>
    <row r="8873" spans="1:4" ht="15" x14ac:dyDescent="0.2">
      <c r="A8873" s="132"/>
      <c r="B8873" s="42"/>
      <c r="C8873" s="73"/>
      <c r="D8873" s="40"/>
    </row>
    <row r="8874" spans="1:4" ht="15" x14ac:dyDescent="0.2">
      <c r="A8874" s="132"/>
      <c r="B8874" s="42"/>
      <c r="C8874" s="73"/>
      <c r="D8874" s="40"/>
    </row>
    <row r="8875" spans="1:4" ht="15" x14ac:dyDescent="0.2">
      <c r="A8875" s="132"/>
      <c r="B8875" s="42"/>
      <c r="C8875" s="73"/>
      <c r="D8875" s="40"/>
    </row>
    <row r="8876" spans="1:4" ht="15" x14ac:dyDescent="0.2">
      <c r="A8876" s="132"/>
      <c r="B8876" s="42"/>
      <c r="C8876" s="73"/>
      <c r="D8876" s="40"/>
    </row>
    <row r="8877" spans="1:4" ht="15" x14ac:dyDescent="0.2">
      <c r="A8877" s="132"/>
      <c r="B8877" s="42"/>
      <c r="C8877" s="73"/>
      <c r="D8877" s="40"/>
    </row>
    <row r="8878" spans="1:4" ht="15" x14ac:dyDescent="0.2">
      <c r="A8878" s="132"/>
      <c r="B8878" s="42"/>
      <c r="C8878" s="73"/>
      <c r="D8878" s="40"/>
    </row>
    <row r="8879" spans="1:4" ht="15" x14ac:dyDescent="0.2">
      <c r="A8879" s="132"/>
      <c r="B8879" s="42"/>
      <c r="C8879" s="73"/>
      <c r="D8879" s="40"/>
    </row>
    <row r="8880" spans="1:4" ht="15" x14ac:dyDescent="0.2">
      <c r="A8880" s="132"/>
      <c r="B8880" s="42"/>
      <c r="C8880" s="73"/>
      <c r="D8880" s="40"/>
    </row>
    <row r="8881" spans="1:4" ht="15" x14ac:dyDescent="0.2">
      <c r="A8881" s="132"/>
      <c r="B8881" s="42"/>
      <c r="C8881" s="73"/>
      <c r="D8881" s="40"/>
    </row>
    <row r="8882" spans="1:4" ht="15" x14ac:dyDescent="0.2">
      <c r="A8882" s="132"/>
      <c r="B8882" s="42"/>
      <c r="C8882" s="73"/>
      <c r="D8882" s="40"/>
    </row>
    <row r="8883" spans="1:4" ht="15" x14ac:dyDescent="0.2">
      <c r="A8883" s="132"/>
      <c r="B8883" s="42"/>
      <c r="C8883" s="73"/>
      <c r="D8883" s="40"/>
    </row>
    <row r="8884" spans="1:4" ht="15" x14ac:dyDescent="0.2">
      <c r="A8884" s="132"/>
      <c r="B8884" s="42"/>
      <c r="C8884" s="73"/>
      <c r="D8884" s="40"/>
    </row>
    <row r="8885" spans="1:4" ht="15" x14ac:dyDescent="0.2">
      <c r="A8885" s="132"/>
      <c r="B8885" s="42"/>
      <c r="C8885" s="73"/>
      <c r="D8885" s="40"/>
    </row>
    <row r="8886" spans="1:4" ht="15" x14ac:dyDescent="0.2">
      <c r="A8886" s="132"/>
      <c r="B8886" s="42"/>
      <c r="C8886" s="73"/>
      <c r="D8886" s="40"/>
    </row>
    <row r="8887" spans="1:4" ht="15" x14ac:dyDescent="0.2">
      <c r="A8887" s="132"/>
      <c r="B8887" s="42"/>
      <c r="C8887" s="73"/>
      <c r="D8887" s="40"/>
    </row>
    <row r="8888" spans="1:4" ht="15" x14ac:dyDescent="0.2">
      <c r="A8888" s="132"/>
      <c r="B8888" s="42"/>
      <c r="C8888" s="73"/>
      <c r="D8888" s="40"/>
    </row>
    <row r="8889" spans="1:4" ht="15" x14ac:dyDescent="0.2">
      <c r="A8889" s="132"/>
      <c r="B8889" s="42"/>
      <c r="C8889" s="73"/>
      <c r="D8889" s="40"/>
    </row>
    <row r="8890" spans="1:4" ht="15" x14ac:dyDescent="0.2">
      <c r="A8890" s="132"/>
      <c r="B8890" s="42"/>
      <c r="C8890" s="73"/>
      <c r="D8890" s="40"/>
    </row>
    <row r="8891" spans="1:4" ht="15" x14ac:dyDescent="0.2">
      <c r="A8891" s="132"/>
      <c r="B8891" s="42"/>
      <c r="C8891" s="73"/>
      <c r="D8891" s="40"/>
    </row>
    <row r="8892" spans="1:4" ht="15" x14ac:dyDescent="0.2">
      <c r="A8892" s="132"/>
      <c r="B8892" s="42"/>
      <c r="C8892" s="73"/>
      <c r="D8892" s="40"/>
    </row>
    <row r="8893" spans="1:4" ht="15" x14ac:dyDescent="0.2">
      <c r="A8893" s="132"/>
      <c r="B8893" s="42"/>
      <c r="C8893" s="73"/>
      <c r="D8893" s="40"/>
    </row>
    <row r="8894" spans="1:4" ht="15" x14ac:dyDescent="0.2">
      <c r="A8894" s="132"/>
      <c r="B8894" s="42"/>
      <c r="C8894" s="73"/>
      <c r="D8894" s="40"/>
    </row>
    <row r="8895" spans="1:4" ht="15" x14ac:dyDescent="0.2">
      <c r="A8895" s="132"/>
      <c r="B8895" s="42"/>
      <c r="C8895" s="73"/>
      <c r="D8895" s="40"/>
    </row>
    <row r="8896" spans="1:4" ht="15" x14ac:dyDescent="0.2">
      <c r="A8896" s="132"/>
      <c r="B8896" s="42"/>
      <c r="C8896" s="73"/>
      <c r="D8896" s="40"/>
    </row>
    <row r="8897" spans="1:4" ht="15" x14ac:dyDescent="0.2">
      <c r="A8897" s="132"/>
      <c r="B8897" s="42"/>
      <c r="C8897" s="73"/>
      <c r="D8897" s="40"/>
    </row>
    <row r="8898" spans="1:4" ht="15" x14ac:dyDescent="0.2">
      <c r="A8898" s="132"/>
      <c r="B8898" s="42"/>
      <c r="C8898" s="73"/>
      <c r="D8898" s="40"/>
    </row>
    <row r="8899" spans="1:4" ht="15" x14ac:dyDescent="0.2">
      <c r="A8899" s="132"/>
      <c r="B8899" s="42"/>
      <c r="C8899" s="73"/>
      <c r="D8899" s="40"/>
    </row>
    <row r="8900" spans="1:4" ht="15" x14ac:dyDescent="0.2">
      <c r="A8900" s="132"/>
      <c r="B8900" s="42"/>
      <c r="C8900" s="73"/>
      <c r="D8900" s="40"/>
    </row>
    <row r="8901" spans="1:4" ht="15" x14ac:dyDescent="0.2">
      <c r="A8901" s="132"/>
      <c r="B8901" s="42"/>
      <c r="C8901" s="73"/>
      <c r="D8901" s="40"/>
    </row>
    <row r="8902" spans="1:4" ht="15" x14ac:dyDescent="0.2">
      <c r="A8902" s="132"/>
      <c r="B8902" s="42"/>
      <c r="C8902" s="73"/>
      <c r="D8902" s="40"/>
    </row>
    <row r="8903" spans="1:4" ht="15" x14ac:dyDescent="0.2">
      <c r="A8903" s="132"/>
      <c r="B8903" s="42"/>
      <c r="C8903" s="73"/>
      <c r="D8903" s="40"/>
    </row>
    <row r="8904" spans="1:4" ht="15" x14ac:dyDescent="0.2">
      <c r="A8904" s="132"/>
      <c r="B8904" s="42"/>
      <c r="C8904" s="73"/>
      <c r="D8904" s="40"/>
    </row>
    <row r="8905" spans="1:4" ht="15" x14ac:dyDescent="0.2">
      <c r="A8905" s="132"/>
      <c r="B8905" s="42"/>
      <c r="C8905" s="73"/>
      <c r="D8905" s="40"/>
    </row>
    <row r="8906" spans="1:4" ht="15" x14ac:dyDescent="0.2">
      <c r="A8906" s="132"/>
      <c r="B8906" s="42"/>
      <c r="C8906" s="73"/>
      <c r="D8906" s="40"/>
    </row>
    <row r="8907" spans="1:4" ht="15" x14ac:dyDescent="0.2">
      <c r="A8907" s="132"/>
      <c r="B8907" s="42"/>
      <c r="C8907" s="73"/>
      <c r="D8907" s="40"/>
    </row>
    <row r="8908" spans="1:4" ht="15" x14ac:dyDescent="0.2">
      <c r="A8908" s="132"/>
      <c r="B8908" s="42"/>
      <c r="C8908" s="73"/>
      <c r="D8908" s="40"/>
    </row>
    <row r="8909" spans="1:4" ht="15" x14ac:dyDescent="0.2">
      <c r="A8909" s="132"/>
      <c r="B8909" s="42"/>
      <c r="C8909" s="73"/>
      <c r="D8909" s="40"/>
    </row>
    <row r="8910" spans="1:4" ht="15" x14ac:dyDescent="0.2">
      <c r="A8910" s="132"/>
      <c r="B8910" s="42"/>
      <c r="C8910" s="73"/>
      <c r="D8910" s="40"/>
    </row>
    <row r="8911" spans="1:4" ht="15" x14ac:dyDescent="0.2">
      <c r="A8911" s="132"/>
      <c r="B8911" s="42"/>
      <c r="C8911" s="73"/>
      <c r="D8911" s="40"/>
    </row>
    <row r="8912" spans="1:4" ht="15" x14ac:dyDescent="0.2">
      <c r="A8912" s="132"/>
      <c r="B8912" s="42"/>
      <c r="C8912" s="73"/>
      <c r="D8912" s="40"/>
    </row>
    <row r="8913" spans="1:4" ht="15" x14ac:dyDescent="0.2">
      <c r="A8913" s="132"/>
      <c r="B8913" s="42"/>
      <c r="C8913" s="73"/>
      <c r="D8913" s="40"/>
    </row>
    <row r="8914" spans="1:4" ht="15" x14ac:dyDescent="0.2">
      <c r="A8914" s="132"/>
      <c r="B8914" s="42"/>
      <c r="C8914" s="73"/>
      <c r="D8914" s="40"/>
    </row>
    <row r="8915" spans="1:4" ht="15" x14ac:dyDescent="0.2">
      <c r="A8915" s="132"/>
      <c r="B8915" s="42"/>
      <c r="C8915" s="73"/>
      <c r="D8915" s="40"/>
    </row>
    <row r="8916" spans="1:4" ht="15" x14ac:dyDescent="0.2">
      <c r="A8916" s="132"/>
      <c r="B8916" s="42"/>
      <c r="C8916" s="73"/>
      <c r="D8916" s="40"/>
    </row>
    <row r="8917" spans="1:4" ht="15" x14ac:dyDescent="0.2">
      <c r="A8917" s="132"/>
      <c r="B8917" s="42"/>
      <c r="C8917" s="73"/>
      <c r="D8917" s="40"/>
    </row>
    <row r="8918" spans="1:4" ht="15" x14ac:dyDescent="0.2">
      <c r="A8918" s="132"/>
      <c r="B8918" s="42"/>
      <c r="C8918" s="73"/>
      <c r="D8918" s="40"/>
    </row>
    <row r="8919" spans="1:4" ht="15" x14ac:dyDescent="0.2">
      <c r="A8919" s="132"/>
      <c r="B8919" s="42"/>
      <c r="C8919" s="73"/>
      <c r="D8919" s="40"/>
    </row>
    <row r="8920" spans="1:4" ht="15" x14ac:dyDescent="0.2">
      <c r="A8920" s="132"/>
      <c r="B8920" s="42"/>
      <c r="C8920" s="73"/>
      <c r="D8920" s="40"/>
    </row>
    <row r="8921" spans="1:4" ht="15" x14ac:dyDescent="0.2">
      <c r="A8921" s="132"/>
      <c r="B8921" s="42"/>
      <c r="C8921" s="73"/>
      <c r="D8921" s="40"/>
    </row>
    <row r="8922" spans="1:4" ht="15" x14ac:dyDescent="0.2">
      <c r="A8922" s="132"/>
      <c r="B8922" s="42"/>
      <c r="C8922" s="73"/>
      <c r="D8922" s="40"/>
    </row>
    <row r="8923" spans="1:4" ht="15" x14ac:dyDescent="0.2">
      <c r="A8923" s="132"/>
      <c r="B8923" s="42"/>
      <c r="C8923" s="73"/>
      <c r="D8923" s="40"/>
    </row>
    <row r="8924" spans="1:4" ht="15" x14ac:dyDescent="0.2">
      <c r="A8924" s="132"/>
      <c r="B8924" s="42"/>
      <c r="C8924" s="73"/>
      <c r="D8924" s="40"/>
    </row>
    <row r="8925" spans="1:4" ht="15" x14ac:dyDescent="0.2">
      <c r="A8925" s="132"/>
      <c r="B8925" s="42"/>
      <c r="C8925" s="73"/>
      <c r="D8925" s="40"/>
    </row>
    <row r="8926" spans="1:4" ht="15" x14ac:dyDescent="0.2">
      <c r="A8926" s="132"/>
      <c r="B8926" s="42"/>
      <c r="C8926" s="73"/>
      <c r="D8926" s="40"/>
    </row>
    <row r="8927" spans="1:4" ht="15" x14ac:dyDescent="0.2">
      <c r="A8927" s="132"/>
      <c r="B8927" s="42"/>
      <c r="C8927" s="73"/>
      <c r="D8927" s="40"/>
    </row>
    <row r="8928" spans="1:4" ht="15" x14ac:dyDescent="0.2">
      <c r="A8928" s="132"/>
      <c r="B8928" s="42"/>
      <c r="C8928" s="73"/>
      <c r="D8928" s="40"/>
    </row>
    <row r="8929" spans="1:4" ht="15" x14ac:dyDescent="0.2">
      <c r="A8929" s="132"/>
      <c r="B8929" s="42"/>
      <c r="C8929" s="73"/>
      <c r="D8929" s="40"/>
    </row>
    <row r="8930" spans="1:4" ht="15" x14ac:dyDescent="0.2">
      <c r="A8930" s="132"/>
      <c r="B8930" s="42"/>
      <c r="C8930" s="73"/>
      <c r="D8930" s="40"/>
    </row>
    <row r="8931" spans="1:4" ht="15" x14ac:dyDescent="0.2">
      <c r="A8931" s="132"/>
      <c r="B8931" s="42"/>
      <c r="C8931" s="73"/>
      <c r="D8931" s="40"/>
    </row>
    <row r="8932" spans="1:4" ht="15" x14ac:dyDescent="0.2">
      <c r="A8932" s="132"/>
      <c r="B8932" s="42"/>
      <c r="C8932" s="73"/>
      <c r="D8932" s="40"/>
    </row>
    <row r="8933" spans="1:4" ht="15" x14ac:dyDescent="0.2">
      <c r="A8933" s="132"/>
      <c r="B8933" s="42"/>
      <c r="C8933" s="73"/>
      <c r="D8933" s="40"/>
    </row>
    <row r="8934" spans="1:4" ht="15" x14ac:dyDescent="0.2">
      <c r="A8934" s="132"/>
      <c r="B8934" s="42"/>
      <c r="C8934" s="73"/>
      <c r="D8934" s="40"/>
    </row>
    <row r="8935" spans="1:4" ht="15" x14ac:dyDescent="0.2">
      <c r="A8935" s="132"/>
      <c r="B8935" s="42"/>
      <c r="C8935" s="73"/>
      <c r="D8935" s="40"/>
    </row>
    <row r="8936" spans="1:4" ht="15" x14ac:dyDescent="0.2">
      <c r="A8936" s="132"/>
      <c r="B8936" s="42"/>
      <c r="C8936" s="73"/>
      <c r="D8936" s="40"/>
    </row>
    <row r="8937" spans="1:4" ht="15" x14ac:dyDescent="0.2">
      <c r="A8937" s="132"/>
      <c r="B8937" s="42"/>
      <c r="C8937" s="73"/>
      <c r="D8937" s="40"/>
    </row>
    <row r="8938" spans="1:4" ht="15" x14ac:dyDescent="0.2">
      <c r="A8938" s="132"/>
      <c r="B8938" s="42"/>
      <c r="C8938" s="73"/>
      <c r="D8938" s="40"/>
    </row>
    <row r="8939" spans="1:4" ht="15" x14ac:dyDescent="0.2">
      <c r="A8939" s="132"/>
      <c r="B8939" s="42"/>
      <c r="C8939" s="73"/>
      <c r="D8939" s="40"/>
    </row>
    <row r="8940" spans="1:4" ht="15" x14ac:dyDescent="0.2">
      <c r="A8940" s="132"/>
      <c r="B8940" s="42"/>
      <c r="C8940" s="73"/>
      <c r="D8940" s="40"/>
    </row>
    <row r="8941" spans="1:4" ht="15" x14ac:dyDescent="0.2">
      <c r="A8941" s="132"/>
      <c r="B8941" s="42"/>
      <c r="C8941" s="73"/>
      <c r="D8941" s="40"/>
    </row>
    <row r="8942" spans="1:4" ht="15" x14ac:dyDescent="0.2">
      <c r="A8942" s="132"/>
      <c r="B8942" s="42"/>
      <c r="C8942" s="73"/>
      <c r="D8942" s="40"/>
    </row>
    <row r="8943" spans="1:4" ht="15" x14ac:dyDescent="0.2">
      <c r="A8943" s="132"/>
      <c r="B8943" s="42"/>
      <c r="C8943" s="73"/>
      <c r="D8943" s="40"/>
    </row>
    <row r="8944" spans="1:4" ht="15" x14ac:dyDescent="0.2">
      <c r="A8944" s="132"/>
      <c r="B8944" s="42"/>
      <c r="C8944" s="73"/>
      <c r="D8944" s="40"/>
    </row>
    <row r="8945" spans="1:4" ht="15" x14ac:dyDescent="0.2">
      <c r="A8945" s="132"/>
      <c r="B8945" s="42"/>
      <c r="C8945" s="73"/>
      <c r="D8945" s="40"/>
    </row>
    <row r="8946" spans="1:4" ht="15" x14ac:dyDescent="0.2">
      <c r="A8946" s="132"/>
      <c r="B8946" s="42"/>
      <c r="C8946" s="73"/>
      <c r="D8946" s="40"/>
    </row>
    <row r="8947" spans="1:4" ht="15" x14ac:dyDescent="0.2">
      <c r="A8947" s="132"/>
      <c r="B8947" s="42"/>
      <c r="C8947" s="73"/>
      <c r="D8947" s="40"/>
    </row>
    <row r="8948" spans="1:4" ht="15" x14ac:dyDescent="0.2">
      <c r="A8948" s="132"/>
      <c r="B8948" s="42"/>
      <c r="C8948" s="73"/>
      <c r="D8948" s="40"/>
    </row>
    <row r="8949" spans="1:4" ht="15" x14ac:dyDescent="0.2">
      <c r="A8949" s="132"/>
      <c r="B8949" s="42"/>
      <c r="C8949" s="73"/>
      <c r="D8949" s="40"/>
    </row>
    <row r="8950" spans="1:4" ht="15" x14ac:dyDescent="0.2">
      <c r="A8950" s="132"/>
      <c r="B8950" s="42"/>
      <c r="C8950" s="73"/>
      <c r="D8950" s="40"/>
    </row>
    <row r="8951" spans="1:4" ht="15" x14ac:dyDescent="0.2">
      <c r="A8951" s="132"/>
      <c r="B8951" s="42"/>
      <c r="C8951" s="73"/>
      <c r="D8951" s="40"/>
    </row>
    <row r="8952" spans="1:4" ht="15" x14ac:dyDescent="0.2">
      <c r="A8952" s="132"/>
      <c r="B8952" s="42"/>
      <c r="C8952" s="73"/>
      <c r="D8952" s="40"/>
    </row>
    <row r="8953" spans="1:4" ht="15" x14ac:dyDescent="0.2">
      <c r="A8953" s="132"/>
      <c r="B8953" s="42"/>
      <c r="C8953" s="73"/>
      <c r="D8953" s="40"/>
    </row>
    <row r="8954" spans="1:4" ht="15" x14ac:dyDescent="0.2">
      <c r="A8954" s="132"/>
      <c r="B8954" s="42"/>
      <c r="C8954" s="73"/>
      <c r="D8954" s="40"/>
    </row>
    <row r="8955" spans="1:4" ht="15" x14ac:dyDescent="0.2">
      <c r="A8955" s="132"/>
      <c r="B8955" s="42"/>
      <c r="C8955" s="73"/>
      <c r="D8955" s="40"/>
    </row>
    <row r="8956" spans="1:4" ht="15" x14ac:dyDescent="0.2">
      <c r="A8956" s="132"/>
      <c r="B8956" s="42"/>
      <c r="C8956" s="73"/>
      <c r="D8956" s="40"/>
    </row>
    <row r="8957" spans="1:4" ht="15" x14ac:dyDescent="0.2">
      <c r="A8957" s="132"/>
      <c r="B8957" s="42"/>
      <c r="C8957" s="73"/>
      <c r="D8957" s="40"/>
    </row>
    <row r="8958" spans="1:4" ht="15" x14ac:dyDescent="0.2">
      <c r="A8958" s="132"/>
      <c r="B8958" s="42"/>
      <c r="C8958" s="73"/>
      <c r="D8958" s="40"/>
    </row>
    <row r="8959" spans="1:4" ht="15" x14ac:dyDescent="0.2">
      <c r="A8959" s="132"/>
      <c r="B8959" s="42"/>
      <c r="C8959" s="73"/>
      <c r="D8959" s="40"/>
    </row>
    <row r="8960" spans="1:4" ht="15" x14ac:dyDescent="0.2">
      <c r="A8960" s="132"/>
      <c r="B8960" s="42"/>
      <c r="C8960" s="73"/>
      <c r="D8960" s="40"/>
    </row>
    <row r="8961" spans="1:4" ht="15" x14ac:dyDescent="0.2">
      <c r="A8961" s="132"/>
      <c r="B8961" s="42"/>
      <c r="C8961" s="73"/>
      <c r="D8961" s="40"/>
    </row>
    <row r="8962" spans="1:4" ht="15" x14ac:dyDescent="0.2">
      <c r="A8962" s="132"/>
      <c r="B8962" s="42"/>
      <c r="C8962" s="73"/>
      <c r="D8962" s="40"/>
    </row>
    <row r="8963" spans="1:4" ht="15" x14ac:dyDescent="0.2">
      <c r="A8963" s="132"/>
      <c r="B8963" s="42"/>
      <c r="C8963" s="73"/>
      <c r="D8963" s="40"/>
    </row>
    <row r="8964" spans="1:4" ht="15" x14ac:dyDescent="0.2">
      <c r="A8964" s="132"/>
      <c r="B8964" s="42"/>
      <c r="C8964" s="73"/>
      <c r="D8964" s="40"/>
    </row>
    <row r="8965" spans="1:4" ht="15" x14ac:dyDescent="0.2">
      <c r="A8965" s="132"/>
      <c r="B8965" s="42"/>
      <c r="C8965" s="73"/>
      <c r="D8965" s="40"/>
    </row>
    <row r="8966" spans="1:4" ht="15" x14ac:dyDescent="0.2">
      <c r="A8966" s="132"/>
      <c r="B8966" s="42"/>
      <c r="C8966" s="73"/>
      <c r="D8966" s="40"/>
    </row>
    <row r="8967" spans="1:4" ht="15" x14ac:dyDescent="0.2">
      <c r="A8967" s="132"/>
      <c r="B8967" s="42"/>
      <c r="C8967" s="73"/>
      <c r="D8967" s="40"/>
    </row>
    <row r="8968" spans="1:4" ht="15" x14ac:dyDescent="0.2">
      <c r="A8968" s="132"/>
      <c r="B8968" s="42"/>
      <c r="C8968" s="73"/>
      <c r="D8968" s="40"/>
    </row>
    <row r="8969" spans="1:4" ht="15" x14ac:dyDescent="0.2">
      <c r="A8969" s="132"/>
      <c r="B8969" s="42"/>
      <c r="C8969" s="73"/>
      <c r="D8969" s="40"/>
    </row>
    <row r="8970" spans="1:4" ht="15" x14ac:dyDescent="0.2">
      <c r="A8970" s="132"/>
      <c r="B8970" s="42"/>
      <c r="C8970" s="73"/>
      <c r="D8970" s="40"/>
    </row>
    <row r="8971" spans="1:4" ht="15" x14ac:dyDescent="0.2">
      <c r="A8971" s="132"/>
      <c r="B8971" s="42"/>
      <c r="C8971" s="73"/>
      <c r="D8971" s="40"/>
    </row>
    <row r="8972" spans="1:4" ht="15" x14ac:dyDescent="0.2">
      <c r="A8972" s="132"/>
      <c r="B8972" s="42"/>
      <c r="C8972" s="73"/>
      <c r="D8972" s="40"/>
    </row>
    <row r="8973" spans="1:4" ht="15" x14ac:dyDescent="0.2">
      <c r="A8973" s="132"/>
      <c r="B8973" s="42"/>
      <c r="C8973" s="73"/>
      <c r="D8973" s="40"/>
    </row>
    <row r="8974" spans="1:4" ht="15" x14ac:dyDescent="0.2">
      <c r="A8974" s="132"/>
      <c r="B8974" s="42"/>
      <c r="C8974" s="73"/>
      <c r="D8974" s="40"/>
    </row>
    <row r="8975" spans="1:4" ht="15" x14ac:dyDescent="0.2">
      <c r="A8975" s="132"/>
      <c r="B8975" s="42"/>
      <c r="C8975" s="73"/>
      <c r="D8975" s="40"/>
    </row>
    <row r="8976" spans="1:4" ht="15" x14ac:dyDescent="0.2">
      <c r="A8976" s="132"/>
      <c r="B8976" s="42"/>
      <c r="C8976" s="73"/>
      <c r="D8976" s="40"/>
    </row>
    <row r="8977" spans="1:4" ht="15" x14ac:dyDescent="0.2">
      <c r="A8977" s="132"/>
      <c r="B8977" s="42"/>
      <c r="C8977" s="73"/>
      <c r="D8977" s="40"/>
    </row>
    <row r="8978" spans="1:4" ht="15" x14ac:dyDescent="0.2">
      <c r="A8978" s="132"/>
      <c r="B8978" s="42"/>
      <c r="C8978" s="73"/>
      <c r="D8978" s="40"/>
    </row>
    <row r="8979" spans="1:4" ht="15" x14ac:dyDescent="0.2">
      <c r="A8979" s="132"/>
      <c r="B8979" s="42"/>
      <c r="C8979" s="73"/>
      <c r="D8979" s="40"/>
    </row>
    <row r="8980" spans="1:4" ht="15" x14ac:dyDescent="0.2">
      <c r="A8980" s="132"/>
      <c r="B8980" s="42"/>
      <c r="C8980" s="73"/>
      <c r="D8980" s="40"/>
    </row>
    <row r="8981" spans="1:4" ht="15" x14ac:dyDescent="0.2">
      <c r="A8981" s="132"/>
      <c r="B8981" s="42"/>
      <c r="C8981" s="73"/>
      <c r="D8981" s="40"/>
    </row>
    <row r="8982" spans="1:4" ht="15" x14ac:dyDescent="0.2">
      <c r="A8982" s="132"/>
      <c r="B8982" s="42"/>
      <c r="C8982" s="73"/>
      <c r="D8982" s="40"/>
    </row>
    <row r="8983" spans="1:4" ht="15" x14ac:dyDescent="0.2">
      <c r="A8983" s="132"/>
      <c r="B8983" s="42"/>
      <c r="C8983" s="73"/>
      <c r="D8983" s="40"/>
    </row>
    <row r="8984" spans="1:4" ht="15" x14ac:dyDescent="0.2">
      <c r="A8984" s="132"/>
      <c r="B8984" s="42"/>
      <c r="C8984" s="73"/>
      <c r="D8984" s="40"/>
    </row>
    <row r="8985" spans="1:4" ht="15" x14ac:dyDescent="0.2">
      <c r="A8985" s="132"/>
      <c r="B8985" s="42"/>
      <c r="C8985" s="73"/>
      <c r="D8985" s="40"/>
    </row>
    <row r="8986" spans="1:4" ht="15" x14ac:dyDescent="0.2">
      <c r="A8986" s="132"/>
      <c r="B8986" s="42"/>
      <c r="C8986" s="73"/>
      <c r="D8986" s="40"/>
    </row>
    <row r="8987" spans="1:4" ht="15" x14ac:dyDescent="0.2">
      <c r="A8987" s="132"/>
      <c r="B8987" s="42"/>
      <c r="C8987" s="73"/>
      <c r="D8987" s="40"/>
    </row>
    <row r="8988" spans="1:4" ht="15" x14ac:dyDescent="0.2">
      <c r="A8988" s="132"/>
      <c r="B8988" s="42"/>
      <c r="C8988" s="73"/>
      <c r="D8988" s="40"/>
    </row>
    <row r="8989" spans="1:4" ht="15" x14ac:dyDescent="0.2">
      <c r="A8989" s="132"/>
      <c r="B8989" s="42"/>
      <c r="C8989" s="73"/>
      <c r="D8989" s="40"/>
    </row>
    <row r="8990" spans="1:4" ht="15" x14ac:dyDescent="0.2">
      <c r="A8990" s="132"/>
      <c r="B8990" s="42"/>
      <c r="C8990" s="73"/>
      <c r="D8990" s="40"/>
    </row>
    <row r="8991" spans="1:4" ht="15" x14ac:dyDescent="0.2">
      <c r="A8991" s="132"/>
      <c r="B8991" s="42"/>
      <c r="C8991" s="73"/>
      <c r="D8991" s="40"/>
    </row>
    <row r="8992" spans="1:4" ht="15" x14ac:dyDescent="0.2">
      <c r="A8992" s="132"/>
      <c r="B8992" s="42"/>
      <c r="C8992" s="73"/>
      <c r="D8992" s="40"/>
    </row>
    <row r="8993" spans="1:4" ht="15" x14ac:dyDescent="0.2">
      <c r="A8993" s="132"/>
      <c r="B8993" s="42"/>
      <c r="C8993" s="73"/>
      <c r="D8993" s="40"/>
    </row>
    <row r="8994" spans="1:4" ht="15" x14ac:dyDescent="0.2">
      <c r="A8994" s="132"/>
      <c r="B8994" s="42"/>
      <c r="C8994" s="73"/>
      <c r="D8994" s="40"/>
    </row>
    <row r="8995" spans="1:4" ht="15" x14ac:dyDescent="0.2">
      <c r="A8995" s="132"/>
      <c r="B8995" s="42"/>
      <c r="C8995" s="73"/>
      <c r="D8995" s="40"/>
    </row>
    <row r="8996" spans="1:4" ht="15" x14ac:dyDescent="0.2">
      <c r="A8996" s="132"/>
      <c r="B8996" s="42"/>
      <c r="C8996" s="73"/>
      <c r="D8996" s="40"/>
    </row>
    <row r="8997" spans="1:4" ht="15" x14ac:dyDescent="0.2">
      <c r="A8997" s="132"/>
      <c r="B8997" s="42"/>
      <c r="C8997" s="73"/>
      <c r="D8997" s="40"/>
    </row>
    <row r="8998" spans="1:4" ht="15" x14ac:dyDescent="0.2">
      <c r="A8998" s="132"/>
      <c r="B8998" s="42"/>
      <c r="C8998" s="73"/>
      <c r="D8998" s="40"/>
    </row>
    <row r="8999" spans="1:4" ht="15" x14ac:dyDescent="0.2">
      <c r="A8999" s="132"/>
      <c r="B8999" s="42"/>
      <c r="C8999" s="73"/>
      <c r="D8999" s="40"/>
    </row>
    <row r="9000" spans="1:4" ht="15" x14ac:dyDescent="0.2">
      <c r="A9000" s="132"/>
      <c r="B9000" s="42"/>
      <c r="C9000" s="73"/>
      <c r="D9000" s="40"/>
    </row>
    <row r="9001" spans="1:4" ht="15" x14ac:dyDescent="0.2">
      <c r="A9001" s="132"/>
      <c r="B9001" s="42"/>
      <c r="C9001" s="73"/>
      <c r="D9001" s="40"/>
    </row>
    <row r="9002" spans="1:4" ht="15" x14ac:dyDescent="0.2">
      <c r="A9002" s="132"/>
      <c r="B9002" s="42"/>
      <c r="C9002" s="73"/>
      <c r="D9002" s="40"/>
    </row>
    <row r="9003" spans="1:4" ht="15" x14ac:dyDescent="0.2">
      <c r="A9003" s="132"/>
      <c r="B9003" s="42"/>
      <c r="C9003" s="73"/>
      <c r="D9003" s="40"/>
    </row>
    <row r="9004" spans="1:4" ht="15" x14ac:dyDescent="0.2">
      <c r="A9004" s="132"/>
      <c r="B9004" s="42"/>
      <c r="C9004" s="73"/>
      <c r="D9004" s="40"/>
    </row>
    <row r="9005" spans="1:4" ht="15" x14ac:dyDescent="0.2">
      <c r="A9005" s="132"/>
      <c r="B9005" s="42"/>
      <c r="C9005" s="73"/>
      <c r="D9005" s="40"/>
    </row>
    <row r="9006" spans="1:4" ht="15" x14ac:dyDescent="0.2">
      <c r="A9006" s="132"/>
      <c r="B9006" s="42"/>
      <c r="C9006" s="73"/>
      <c r="D9006" s="40"/>
    </row>
    <row r="9007" spans="1:4" ht="15" x14ac:dyDescent="0.2">
      <c r="A9007" s="132"/>
      <c r="B9007" s="42"/>
      <c r="C9007" s="73"/>
      <c r="D9007" s="40"/>
    </row>
    <row r="9008" spans="1:4" ht="15" x14ac:dyDescent="0.2">
      <c r="A9008" s="132"/>
      <c r="B9008" s="42"/>
      <c r="C9008" s="73"/>
      <c r="D9008" s="40"/>
    </row>
    <row r="9009" spans="1:4" ht="15" x14ac:dyDescent="0.2">
      <c r="A9009" s="132"/>
      <c r="B9009" s="42"/>
      <c r="C9009" s="73"/>
      <c r="D9009" s="40"/>
    </row>
    <row r="9010" spans="1:4" ht="15" x14ac:dyDescent="0.2">
      <c r="A9010" s="132"/>
      <c r="B9010" s="42"/>
      <c r="C9010" s="73"/>
      <c r="D9010" s="40"/>
    </row>
    <row r="9011" spans="1:4" ht="15" x14ac:dyDescent="0.2">
      <c r="A9011" s="132"/>
      <c r="B9011" s="42"/>
      <c r="C9011" s="73"/>
      <c r="D9011" s="40"/>
    </row>
    <row r="9012" spans="1:4" ht="15" x14ac:dyDescent="0.2">
      <c r="A9012" s="132"/>
      <c r="B9012" s="42"/>
      <c r="C9012" s="73"/>
      <c r="D9012" s="40"/>
    </row>
    <row r="9013" spans="1:4" ht="15" x14ac:dyDescent="0.2">
      <c r="A9013" s="132"/>
      <c r="B9013" s="42"/>
      <c r="C9013" s="73"/>
      <c r="D9013" s="40"/>
    </row>
    <row r="9014" spans="1:4" ht="15" x14ac:dyDescent="0.2">
      <c r="A9014" s="132"/>
      <c r="B9014" s="42"/>
      <c r="C9014" s="73"/>
      <c r="D9014" s="40"/>
    </row>
    <row r="9015" spans="1:4" ht="15" x14ac:dyDescent="0.2">
      <c r="A9015" s="132"/>
      <c r="B9015" s="42"/>
      <c r="C9015" s="73"/>
      <c r="D9015" s="40"/>
    </row>
    <row r="9016" spans="1:4" ht="15" x14ac:dyDescent="0.2">
      <c r="A9016" s="132"/>
      <c r="B9016" s="42"/>
      <c r="C9016" s="73"/>
      <c r="D9016" s="40"/>
    </row>
    <row r="9017" spans="1:4" ht="15" x14ac:dyDescent="0.2">
      <c r="A9017" s="132"/>
      <c r="B9017" s="42"/>
      <c r="C9017" s="73"/>
      <c r="D9017" s="40"/>
    </row>
    <row r="9018" spans="1:4" ht="15" x14ac:dyDescent="0.2">
      <c r="A9018" s="132"/>
      <c r="B9018" s="42"/>
      <c r="C9018" s="73"/>
      <c r="D9018" s="40"/>
    </row>
    <row r="9019" spans="1:4" ht="15" x14ac:dyDescent="0.2">
      <c r="A9019" s="132"/>
      <c r="B9019" s="42"/>
      <c r="C9019" s="73"/>
      <c r="D9019" s="40"/>
    </row>
    <row r="9020" spans="1:4" ht="15" x14ac:dyDescent="0.2">
      <c r="A9020" s="132"/>
      <c r="B9020" s="42"/>
      <c r="C9020" s="73"/>
      <c r="D9020" s="40"/>
    </row>
    <row r="9021" spans="1:4" ht="15" x14ac:dyDescent="0.2">
      <c r="A9021" s="132"/>
      <c r="B9021" s="42"/>
      <c r="C9021" s="73"/>
      <c r="D9021" s="40"/>
    </row>
    <row r="9022" spans="1:4" ht="15" x14ac:dyDescent="0.2">
      <c r="A9022" s="132"/>
      <c r="B9022" s="42"/>
      <c r="C9022" s="73"/>
      <c r="D9022" s="40"/>
    </row>
    <row r="9023" spans="1:4" ht="15" x14ac:dyDescent="0.2">
      <c r="A9023" s="132"/>
      <c r="B9023" s="42"/>
      <c r="C9023" s="73"/>
      <c r="D9023" s="40"/>
    </row>
    <row r="9024" spans="1:4" ht="15" x14ac:dyDescent="0.2">
      <c r="A9024" s="132"/>
      <c r="B9024" s="42"/>
      <c r="C9024" s="73"/>
      <c r="D9024" s="40"/>
    </row>
    <row r="9025" spans="1:4" ht="15" x14ac:dyDescent="0.2">
      <c r="A9025" s="132"/>
      <c r="B9025" s="42"/>
      <c r="C9025" s="73"/>
      <c r="D9025" s="40"/>
    </row>
    <row r="9026" spans="1:4" ht="15" x14ac:dyDescent="0.2">
      <c r="A9026" s="132"/>
      <c r="B9026" s="42"/>
      <c r="C9026" s="73"/>
      <c r="D9026" s="40"/>
    </row>
    <row r="9027" spans="1:4" ht="15" x14ac:dyDescent="0.2">
      <c r="A9027" s="132"/>
      <c r="B9027" s="42"/>
      <c r="C9027" s="73"/>
      <c r="D9027" s="40"/>
    </row>
    <row r="9028" spans="1:4" ht="15" x14ac:dyDescent="0.2">
      <c r="A9028" s="132"/>
      <c r="B9028" s="42"/>
      <c r="C9028" s="73"/>
      <c r="D9028" s="40"/>
    </row>
    <row r="9029" spans="1:4" ht="15" x14ac:dyDescent="0.2">
      <c r="A9029" s="132"/>
      <c r="B9029" s="42"/>
      <c r="C9029" s="73"/>
      <c r="D9029" s="40"/>
    </row>
    <row r="9030" spans="1:4" ht="15" x14ac:dyDescent="0.2">
      <c r="A9030" s="132"/>
      <c r="B9030" s="42"/>
      <c r="C9030" s="73"/>
      <c r="D9030" s="40"/>
    </row>
    <row r="9031" spans="1:4" ht="15" x14ac:dyDescent="0.2">
      <c r="A9031" s="132"/>
      <c r="B9031" s="42"/>
      <c r="C9031" s="73"/>
      <c r="D9031" s="40"/>
    </row>
    <row r="9032" spans="1:4" ht="15" x14ac:dyDescent="0.2">
      <c r="A9032" s="132"/>
      <c r="B9032" s="42"/>
      <c r="C9032" s="73"/>
      <c r="D9032" s="40"/>
    </row>
    <row r="9033" spans="1:4" ht="15" x14ac:dyDescent="0.2">
      <c r="A9033" s="132"/>
      <c r="B9033" s="42"/>
      <c r="C9033" s="73"/>
      <c r="D9033" s="40"/>
    </row>
    <row r="9034" spans="1:4" ht="15" x14ac:dyDescent="0.2">
      <c r="A9034" s="132"/>
      <c r="B9034" s="42"/>
      <c r="C9034" s="73"/>
      <c r="D9034" s="40"/>
    </row>
    <row r="9035" spans="1:4" ht="15" x14ac:dyDescent="0.2">
      <c r="A9035" s="132"/>
      <c r="B9035" s="42"/>
      <c r="C9035" s="73"/>
      <c r="D9035" s="40"/>
    </row>
    <row r="9036" spans="1:4" ht="15" x14ac:dyDescent="0.2">
      <c r="A9036" s="132"/>
      <c r="B9036" s="42"/>
      <c r="C9036" s="73"/>
      <c r="D9036" s="40"/>
    </row>
    <row r="9037" spans="1:4" ht="15" x14ac:dyDescent="0.2">
      <c r="A9037" s="132"/>
      <c r="B9037" s="42"/>
      <c r="C9037" s="73"/>
      <c r="D9037" s="40"/>
    </row>
    <row r="9038" spans="1:4" ht="15" x14ac:dyDescent="0.2">
      <c r="A9038" s="132"/>
      <c r="B9038" s="42"/>
      <c r="C9038" s="73"/>
      <c r="D9038" s="40"/>
    </row>
    <row r="9039" spans="1:4" ht="15" x14ac:dyDescent="0.2">
      <c r="A9039" s="132"/>
      <c r="B9039" s="42"/>
      <c r="C9039" s="73"/>
      <c r="D9039" s="40"/>
    </row>
    <row r="9040" spans="1:4" ht="15" x14ac:dyDescent="0.2">
      <c r="A9040" s="132"/>
      <c r="B9040" s="42"/>
      <c r="C9040" s="73"/>
      <c r="D9040" s="40"/>
    </row>
    <row r="9041" spans="1:4" ht="15" x14ac:dyDescent="0.2">
      <c r="A9041" s="132"/>
      <c r="B9041" s="42"/>
      <c r="C9041" s="73"/>
      <c r="D9041" s="40"/>
    </row>
    <row r="9042" spans="1:4" ht="15" x14ac:dyDescent="0.2">
      <c r="A9042" s="132"/>
      <c r="B9042" s="42"/>
      <c r="C9042" s="73"/>
      <c r="D9042" s="40"/>
    </row>
    <row r="9043" spans="1:4" ht="15" x14ac:dyDescent="0.2">
      <c r="A9043" s="132"/>
      <c r="B9043" s="42"/>
      <c r="C9043" s="73"/>
      <c r="D9043" s="40"/>
    </row>
    <row r="9044" spans="1:4" ht="15" x14ac:dyDescent="0.2">
      <c r="A9044" s="132"/>
      <c r="B9044" s="42"/>
      <c r="C9044" s="73"/>
      <c r="D9044" s="40"/>
    </row>
    <row r="9045" spans="1:4" ht="15" x14ac:dyDescent="0.2">
      <c r="A9045" s="132"/>
      <c r="B9045" s="42"/>
      <c r="C9045" s="73"/>
      <c r="D9045" s="40"/>
    </row>
    <row r="9046" spans="1:4" ht="15" x14ac:dyDescent="0.2">
      <c r="A9046" s="132"/>
      <c r="B9046" s="42"/>
      <c r="C9046" s="73"/>
      <c r="D9046" s="40"/>
    </row>
    <row r="9047" spans="1:4" ht="15" x14ac:dyDescent="0.2">
      <c r="A9047" s="132"/>
      <c r="B9047" s="42"/>
      <c r="C9047" s="73"/>
      <c r="D9047" s="40"/>
    </row>
    <row r="9048" spans="1:4" ht="15" x14ac:dyDescent="0.2">
      <c r="A9048" s="132"/>
      <c r="B9048" s="42"/>
      <c r="C9048" s="73"/>
      <c r="D9048" s="40"/>
    </row>
    <row r="9049" spans="1:4" ht="15" x14ac:dyDescent="0.2">
      <c r="A9049" s="132"/>
      <c r="B9049" s="42"/>
      <c r="C9049" s="73"/>
      <c r="D9049" s="40"/>
    </row>
    <row r="9050" spans="1:4" ht="15" x14ac:dyDescent="0.2">
      <c r="A9050" s="132"/>
      <c r="B9050" s="42"/>
      <c r="C9050" s="73"/>
      <c r="D9050" s="40"/>
    </row>
    <row r="9051" spans="1:4" ht="15" x14ac:dyDescent="0.2">
      <c r="A9051" s="132"/>
      <c r="B9051" s="42"/>
      <c r="C9051" s="73"/>
      <c r="D9051" s="40"/>
    </row>
    <row r="9052" spans="1:4" ht="15" x14ac:dyDescent="0.2">
      <c r="A9052" s="132"/>
      <c r="B9052" s="42"/>
      <c r="C9052" s="73"/>
      <c r="D9052" s="40"/>
    </row>
    <row r="9053" spans="1:4" ht="15" x14ac:dyDescent="0.2">
      <c r="A9053" s="132"/>
      <c r="B9053" s="42"/>
      <c r="C9053" s="73"/>
      <c r="D9053" s="40"/>
    </row>
    <row r="9054" spans="1:4" ht="15" x14ac:dyDescent="0.2">
      <c r="A9054" s="132"/>
      <c r="B9054" s="42"/>
      <c r="C9054" s="73"/>
      <c r="D9054" s="40"/>
    </row>
    <row r="9055" spans="1:4" ht="15" x14ac:dyDescent="0.2">
      <c r="A9055" s="132"/>
      <c r="B9055" s="42"/>
      <c r="C9055" s="73"/>
      <c r="D9055" s="40"/>
    </row>
    <row r="9056" spans="1:4" ht="15" x14ac:dyDescent="0.2">
      <c r="A9056" s="132"/>
      <c r="B9056" s="42"/>
      <c r="C9056" s="73"/>
      <c r="D9056" s="40"/>
    </row>
    <row r="9057" spans="1:4" ht="15" x14ac:dyDescent="0.2">
      <c r="A9057" s="132"/>
      <c r="B9057" s="42"/>
      <c r="C9057" s="73"/>
      <c r="D9057" s="40"/>
    </row>
    <row r="9058" spans="1:4" ht="15" x14ac:dyDescent="0.2">
      <c r="A9058" s="132"/>
      <c r="B9058" s="42"/>
      <c r="C9058" s="73"/>
      <c r="D9058" s="40"/>
    </row>
    <row r="9059" spans="1:4" ht="15" x14ac:dyDescent="0.2">
      <c r="A9059" s="132"/>
      <c r="B9059" s="42"/>
      <c r="C9059" s="73"/>
      <c r="D9059" s="40"/>
    </row>
    <row r="9060" spans="1:4" ht="15" x14ac:dyDescent="0.2">
      <c r="A9060" s="132"/>
      <c r="B9060" s="42"/>
      <c r="C9060" s="73"/>
      <c r="D9060" s="40"/>
    </row>
    <row r="9061" spans="1:4" ht="15" x14ac:dyDescent="0.2">
      <c r="A9061" s="132"/>
      <c r="B9061" s="42"/>
      <c r="C9061" s="73"/>
      <c r="D9061" s="40"/>
    </row>
    <row r="9062" spans="1:4" ht="15" x14ac:dyDescent="0.2">
      <c r="A9062" s="132"/>
      <c r="B9062" s="42"/>
      <c r="C9062" s="73"/>
      <c r="D9062" s="40"/>
    </row>
    <row r="9063" spans="1:4" ht="15" x14ac:dyDescent="0.2">
      <c r="A9063" s="132"/>
      <c r="B9063" s="42"/>
      <c r="C9063" s="73"/>
      <c r="D9063" s="40"/>
    </row>
    <row r="9064" spans="1:4" ht="15" x14ac:dyDescent="0.2">
      <c r="A9064" s="132"/>
      <c r="B9064" s="42"/>
      <c r="C9064" s="73"/>
      <c r="D9064" s="40"/>
    </row>
    <row r="9065" spans="1:4" ht="15" x14ac:dyDescent="0.2">
      <c r="A9065" s="132"/>
      <c r="B9065" s="42"/>
      <c r="C9065" s="73"/>
      <c r="D9065" s="40"/>
    </row>
    <row r="9066" spans="1:4" ht="15" x14ac:dyDescent="0.2">
      <c r="A9066" s="132"/>
      <c r="B9066" s="42"/>
      <c r="C9066" s="73"/>
      <c r="D9066" s="40"/>
    </row>
    <row r="9067" spans="1:4" ht="15" x14ac:dyDescent="0.2">
      <c r="A9067" s="132"/>
      <c r="B9067" s="42"/>
      <c r="C9067" s="73"/>
      <c r="D9067" s="40"/>
    </row>
    <row r="9068" spans="1:4" ht="15" x14ac:dyDescent="0.2">
      <c r="A9068" s="132"/>
      <c r="B9068" s="42"/>
      <c r="C9068" s="73"/>
      <c r="D9068" s="40"/>
    </row>
    <row r="9069" spans="1:4" ht="15" x14ac:dyDescent="0.2">
      <c r="A9069" s="132"/>
      <c r="B9069" s="42"/>
      <c r="C9069" s="73"/>
      <c r="D9069" s="40"/>
    </row>
    <row r="9070" spans="1:4" ht="15" x14ac:dyDescent="0.2">
      <c r="A9070" s="132"/>
      <c r="B9070" s="42"/>
      <c r="C9070" s="73"/>
      <c r="D9070" s="40"/>
    </row>
    <row r="9071" spans="1:4" ht="15" x14ac:dyDescent="0.2">
      <c r="A9071" s="132"/>
      <c r="B9071" s="42"/>
      <c r="C9071" s="73"/>
      <c r="D9071" s="40"/>
    </row>
    <row r="9072" spans="1:4" ht="15" x14ac:dyDescent="0.2">
      <c r="A9072" s="132"/>
      <c r="B9072" s="42"/>
      <c r="C9072" s="73"/>
      <c r="D9072" s="40"/>
    </row>
    <row r="9073" spans="1:4" ht="15" x14ac:dyDescent="0.2">
      <c r="A9073" s="132"/>
      <c r="B9073" s="42"/>
      <c r="C9073" s="73"/>
      <c r="D9073" s="40"/>
    </row>
    <row r="9074" spans="1:4" ht="15" x14ac:dyDescent="0.2">
      <c r="A9074" s="132"/>
      <c r="B9074" s="42"/>
      <c r="C9074" s="73"/>
      <c r="D9074" s="40"/>
    </row>
    <row r="9075" spans="1:4" ht="15" x14ac:dyDescent="0.2">
      <c r="A9075" s="132"/>
      <c r="B9075" s="42"/>
      <c r="C9075" s="73"/>
      <c r="D9075" s="40"/>
    </row>
    <row r="9076" spans="1:4" ht="15" x14ac:dyDescent="0.2">
      <c r="A9076" s="132"/>
      <c r="B9076" s="42"/>
      <c r="C9076" s="73"/>
      <c r="D9076" s="40"/>
    </row>
    <row r="9077" spans="1:4" ht="15" x14ac:dyDescent="0.2">
      <c r="A9077" s="132"/>
      <c r="B9077" s="42"/>
      <c r="C9077" s="73"/>
      <c r="D9077" s="40"/>
    </row>
    <row r="9078" spans="1:4" ht="15" x14ac:dyDescent="0.2">
      <c r="A9078" s="132"/>
      <c r="B9078" s="42"/>
      <c r="C9078" s="73"/>
      <c r="D9078" s="40"/>
    </row>
    <row r="9079" spans="1:4" ht="15" x14ac:dyDescent="0.2">
      <c r="A9079" s="132"/>
      <c r="B9079" s="42"/>
      <c r="C9079" s="73"/>
      <c r="D9079" s="40"/>
    </row>
    <row r="9080" spans="1:4" ht="15" x14ac:dyDescent="0.2">
      <c r="A9080" s="132"/>
      <c r="B9080" s="42"/>
      <c r="C9080" s="73"/>
      <c r="D9080" s="40"/>
    </row>
    <row r="9081" spans="1:4" ht="15" x14ac:dyDescent="0.2">
      <c r="A9081" s="132"/>
      <c r="B9081" s="42"/>
      <c r="C9081" s="73"/>
      <c r="D9081" s="40"/>
    </row>
    <row r="9082" spans="1:4" ht="15" x14ac:dyDescent="0.2">
      <c r="A9082" s="132"/>
      <c r="B9082" s="42"/>
      <c r="C9082" s="73"/>
      <c r="D9082" s="40"/>
    </row>
    <row r="9083" spans="1:4" ht="15" x14ac:dyDescent="0.2">
      <c r="A9083" s="132"/>
      <c r="B9083" s="42"/>
      <c r="C9083" s="73"/>
      <c r="D9083" s="40"/>
    </row>
    <row r="9084" spans="1:4" ht="15" x14ac:dyDescent="0.2">
      <c r="A9084" s="132"/>
      <c r="B9084" s="42"/>
      <c r="C9084" s="73"/>
      <c r="D9084" s="40"/>
    </row>
    <row r="9085" spans="1:4" ht="15" x14ac:dyDescent="0.2">
      <c r="A9085" s="132"/>
      <c r="B9085" s="42"/>
      <c r="C9085" s="73"/>
      <c r="D9085" s="40"/>
    </row>
    <row r="9086" spans="1:4" ht="15" x14ac:dyDescent="0.2">
      <c r="A9086" s="132"/>
      <c r="B9086" s="42"/>
      <c r="C9086" s="73"/>
      <c r="D9086" s="40"/>
    </row>
    <row r="9087" spans="1:4" ht="15" x14ac:dyDescent="0.2">
      <c r="A9087" s="132"/>
      <c r="B9087" s="42"/>
      <c r="C9087" s="73"/>
      <c r="D9087" s="40"/>
    </row>
    <row r="9088" spans="1:4" ht="15" x14ac:dyDescent="0.2">
      <c r="A9088" s="132"/>
      <c r="B9088" s="42"/>
      <c r="C9088" s="73"/>
      <c r="D9088" s="40"/>
    </row>
    <row r="9089" spans="1:4" ht="15" x14ac:dyDescent="0.2">
      <c r="A9089" s="132"/>
      <c r="B9089" s="42"/>
      <c r="C9089" s="73"/>
      <c r="D9089" s="40"/>
    </row>
    <row r="9090" spans="1:4" ht="15" x14ac:dyDescent="0.2">
      <c r="A9090" s="132"/>
      <c r="B9090" s="42"/>
      <c r="C9090" s="73"/>
      <c r="D9090" s="40"/>
    </row>
    <row r="9091" spans="1:4" ht="15" x14ac:dyDescent="0.2">
      <c r="A9091" s="132"/>
      <c r="B9091" s="42"/>
      <c r="C9091" s="73"/>
      <c r="D9091" s="40"/>
    </row>
    <row r="9092" spans="1:4" ht="15" x14ac:dyDescent="0.2">
      <c r="A9092" s="132"/>
      <c r="B9092" s="42"/>
      <c r="C9092" s="73"/>
      <c r="D9092" s="40"/>
    </row>
    <row r="9093" spans="1:4" ht="15" x14ac:dyDescent="0.2">
      <c r="A9093" s="132"/>
      <c r="B9093" s="42"/>
      <c r="C9093" s="73"/>
      <c r="D9093" s="40"/>
    </row>
    <row r="9094" spans="1:4" ht="15" x14ac:dyDescent="0.2">
      <c r="A9094" s="132"/>
      <c r="B9094" s="42"/>
      <c r="C9094" s="73"/>
      <c r="D9094" s="40"/>
    </row>
    <row r="9095" spans="1:4" ht="15" x14ac:dyDescent="0.2">
      <c r="A9095" s="132"/>
      <c r="B9095" s="42"/>
      <c r="C9095" s="73"/>
      <c r="D9095" s="40"/>
    </row>
    <row r="9096" spans="1:4" ht="15" x14ac:dyDescent="0.2">
      <c r="A9096" s="132"/>
      <c r="B9096" s="42"/>
      <c r="C9096" s="73"/>
      <c r="D9096" s="40"/>
    </row>
    <row r="9097" spans="1:4" ht="15" x14ac:dyDescent="0.2">
      <c r="A9097" s="132"/>
      <c r="B9097" s="42"/>
      <c r="C9097" s="73"/>
      <c r="D9097" s="40"/>
    </row>
    <row r="9098" spans="1:4" ht="15" x14ac:dyDescent="0.2">
      <c r="A9098" s="132"/>
      <c r="B9098" s="42"/>
      <c r="C9098" s="73"/>
      <c r="D9098" s="40"/>
    </row>
    <row r="9099" spans="1:4" ht="15" x14ac:dyDescent="0.2">
      <c r="A9099" s="132"/>
      <c r="B9099" s="42"/>
      <c r="C9099" s="73"/>
      <c r="D9099" s="40"/>
    </row>
    <row r="9100" spans="1:4" ht="15" x14ac:dyDescent="0.2">
      <c r="A9100" s="132"/>
      <c r="B9100" s="42"/>
      <c r="C9100" s="73"/>
      <c r="D9100" s="40"/>
    </row>
    <row r="9101" spans="1:4" ht="15" x14ac:dyDescent="0.2">
      <c r="A9101" s="132"/>
      <c r="B9101" s="42"/>
      <c r="C9101" s="73"/>
      <c r="D9101" s="40"/>
    </row>
    <row r="9102" spans="1:4" ht="15" x14ac:dyDescent="0.2">
      <c r="A9102" s="132"/>
      <c r="B9102" s="42"/>
      <c r="C9102" s="73"/>
      <c r="D9102" s="40"/>
    </row>
    <row r="9103" spans="1:4" ht="15" x14ac:dyDescent="0.2">
      <c r="A9103" s="132"/>
      <c r="B9103" s="42"/>
      <c r="C9103" s="73"/>
      <c r="D9103" s="40"/>
    </row>
    <row r="9104" spans="1:4" ht="15" x14ac:dyDescent="0.2">
      <c r="A9104" s="132"/>
      <c r="B9104" s="42"/>
      <c r="C9104" s="73"/>
      <c r="D9104" s="40"/>
    </row>
    <row r="9105" spans="1:4" ht="15" x14ac:dyDescent="0.2">
      <c r="A9105" s="132"/>
      <c r="B9105" s="42"/>
      <c r="C9105" s="73"/>
      <c r="D9105" s="40"/>
    </row>
    <row r="9106" spans="1:4" ht="15" x14ac:dyDescent="0.2">
      <c r="A9106" s="132"/>
      <c r="B9106" s="42"/>
      <c r="C9106" s="73"/>
      <c r="D9106" s="40"/>
    </row>
    <row r="9107" spans="1:4" ht="15" x14ac:dyDescent="0.2">
      <c r="A9107" s="132"/>
      <c r="B9107" s="42"/>
      <c r="C9107" s="73"/>
      <c r="D9107" s="40"/>
    </row>
    <row r="9108" spans="1:4" ht="15" x14ac:dyDescent="0.2">
      <c r="A9108" s="132"/>
      <c r="B9108" s="42"/>
      <c r="C9108" s="73"/>
      <c r="D9108" s="40"/>
    </row>
    <row r="9109" spans="1:4" ht="15" x14ac:dyDescent="0.2">
      <c r="A9109" s="132"/>
      <c r="B9109" s="42"/>
      <c r="C9109" s="73"/>
      <c r="D9109" s="40"/>
    </row>
    <row r="9110" spans="1:4" ht="15" x14ac:dyDescent="0.2">
      <c r="A9110" s="132"/>
      <c r="B9110" s="42"/>
      <c r="C9110" s="73"/>
      <c r="D9110" s="40"/>
    </row>
    <row r="9111" spans="1:4" ht="15" x14ac:dyDescent="0.2">
      <c r="A9111" s="132"/>
      <c r="B9111" s="42"/>
      <c r="C9111" s="73"/>
      <c r="D9111" s="40"/>
    </row>
    <row r="9112" spans="1:4" ht="15" x14ac:dyDescent="0.2">
      <c r="A9112" s="132"/>
      <c r="B9112" s="42"/>
      <c r="C9112" s="73"/>
      <c r="D9112" s="40"/>
    </row>
    <row r="9113" spans="1:4" ht="15" x14ac:dyDescent="0.2">
      <c r="A9113" s="132"/>
      <c r="B9113" s="42"/>
      <c r="C9113" s="73"/>
      <c r="D9113" s="40"/>
    </row>
    <row r="9114" spans="1:4" ht="15" x14ac:dyDescent="0.2">
      <c r="A9114" s="132"/>
      <c r="B9114" s="42"/>
      <c r="C9114" s="73"/>
      <c r="D9114" s="40"/>
    </row>
    <row r="9115" spans="1:4" ht="15" x14ac:dyDescent="0.2">
      <c r="A9115" s="132"/>
      <c r="B9115" s="42"/>
      <c r="C9115" s="73"/>
      <c r="D9115" s="40"/>
    </row>
    <row r="9116" spans="1:4" ht="15" x14ac:dyDescent="0.2">
      <c r="A9116" s="132"/>
      <c r="B9116" s="42"/>
      <c r="C9116" s="73"/>
      <c r="D9116" s="40"/>
    </row>
    <row r="9117" spans="1:4" ht="15" x14ac:dyDescent="0.2">
      <c r="A9117" s="132"/>
      <c r="B9117" s="42"/>
      <c r="C9117" s="73"/>
      <c r="D9117" s="40"/>
    </row>
    <row r="9118" spans="1:4" ht="15" x14ac:dyDescent="0.2">
      <c r="A9118" s="132"/>
      <c r="B9118" s="42"/>
      <c r="C9118" s="73"/>
      <c r="D9118" s="40"/>
    </row>
    <row r="9119" spans="1:4" ht="15" x14ac:dyDescent="0.2">
      <c r="A9119" s="132"/>
      <c r="B9119" s="42"/>
      <c r="C9119" s="73"/>
      <c r="D9119" s="40"/>
    </row>
    <row r="9120" spans="1:4" ht="15" x14ac:dyDescent="0.2">
      <c r="A9120" s="132"/>
      <c r="B9120" s="42"/>
      <c r="C9120" s="73"/>
      <c r="D9120" s="40"/>
    </row>
    <row r="9121" spans="1:4" ht="15" x14ac:dyDescent="0.2">
      <c r="A9121" s="132"/>
      <c r="B9121" s="42"/>
      <c r="C9121" s="73"/>
      <c r="D9121" s="40"/>
    </row>
    <row r="9122" spans="1:4" ht="15" x14ac:dyDescent="0.2">
      <c r="A9122" s="132"/>
      <c r="B9122" s="42"/>
      <c r="C9122" s="73"/>
      <c r="D9122" s="40"/>
    </row>
    <row r="9123" spans="1:4" ht="15" x14ac:dyDescent="0.2">
      <c r="A9123" s="132"/>
      <c r="B9123" s="42"/>
      <c r="C9123" s="73"/>
      <c r="D9123" s="40"/>
    </row>
    <row r="9124" spans="1:4" ht="15" x14ac:dyDescent="0.2">
      <c r="A9124" s="132"/>
      <c r="B9124" s="42"/>
      <c r="C9124" s="73"/>
      <c r="D9124" s="40"/>
    </row>
    <row r="9125" spans="1:4" ht="15" x14ac:dyDescent="0.2">
      <c r="A9125" s="132"/>
      <c r="B9125" s="42"/>
      <c r="C9125" s="73"/>
      <c r="D9125" s="40"/>
    </row>
    <row r="9126" spans="1:4" ht="15" x14ac:dyDescent="0.2">
      <c r="A9126" s="132"/>
      <c r="B9126" s="42"/>
      <c r="C9126" s="73"/>
      <c r="D9126" s="40"/>
    </row>
    <row r="9127" spans="1:4" ht="15" x14ac:dyDescent="0.2">
      <c r="A9127" s="132"/>
      <c r="B9127" s="42"/>
      <c r="C9127" s="73"/>
      <c r="D9127" s="40"/>
    </row>
    <row r="9128" spans="1:4" ht="15" x14ac:dyDescent="0.2">
      <c r="A9128" s="132"/>
      <c r="B9128" s="42"/>
      <c r="C9128" s="73"/>
      <c r="D9128" s="40"/>
    </row>
    <row r="9129" spans="1:4" ht="15" x14ac:dyDescent="0.2">
      <c r="A9129" s="132"/>
      <c r="B9129" s="42"/>
      <c r="C9129" s="73"/>
      <c r="D9129" s="40"/>
    </row>
    <row r="9130" spans="1:4" ht="15" x14ac:dyDescent="0.2">
      <c r="A9130" s="132"/>
      <c r="B9130" s="42"/>
      <c r="C9130" s="73"/>
      <c r="D9130" s="40"/>
    </row>
    <row r="9131" spans="1:4" ht="15" x14ac:dyDescent="0.2">
      <c r="A9131" s="132"/>
      <c r="B9131" s="42"/>
      <c r="C9131" s="73"/>
      <c r="D9131" s="40"/>
    </row>
    <row r="9132" spans="1:4" ht="15" x14ac:dyDescent="0.2">
      <c r="A9132" s="132"/>
      <c r="B9132" s="42"/>
      <c r="C9132" s="73"/>
      <c r="D9132" s="40"/>
    </row>
    <row r="9133" spans="1:4" ht="15" x14ac:dyDescent="0.2">
      <c r="A9133" s="132"/>
      <c r="B9133" s="42"/>
      <c r="C9133" s="73"/>
      <c r="D9133" s="40"/>
    </row>
    <row r="9134" spans="1:4" ht="15" x14ac:dyDescent="0.2">
      <c r="A9134" s="132"/>
      <c r="B9134" s="42"/>
      <c r="C9134" s="73"/>
      <c r="D9134" s="40"/>
    </row>
    <row r="9135" spans="1:4" ht="15" x14ac:dyDescent="0.2">
      <c r="A9135" s="132"/>
      <c r="B9135" s="42"/>
      <c r="C9135" s="73"/>
      <c r="D9135" s="40"/>
    </row>
    <row r="9136" spans="1:4" ht="15" x14ac:dyDescent="0.2">
      <c r="A9136" s="132"/>
      <c r="B9136" s="42"/>
      <c r="C9136" s="73"/>
      <c r="D9136" s="40"/>
    </row>
    <row r="9137" spans="1:4" ht="15" x14ac:dyDescent="0.2">
      <c r="A9137" s="132"/>
      <c r="B9137" s="42"/>
      <c r="C9137" s="73"/>
      <c r="D9137" s="40"/>
    </row>
    <row r="9138" spans="1:4" ht="15" x14ac:dyDescent="0.2">
      <c r="A9138" s="132"/>
      <c r="B9138" s="42"/>
      <c r="C9138" s="73"/>
      <c r="D9138" s="40"/>
    </row>
    <row r="9139" spans="1:4" ht="15" x14ac:dyDescent="0.2">
      <c r="A9139" s="132"/>
      <c r="B9139" s="42"/>
      <c r="C9139" s="73"/>
      <c r="D9139" s="40"/>
    </row>
    <row r="9140" spans="1:4" ht="15" x14ac:dyDescent="0.2">
      <c r="A9140" s="132"/>
      <c r="B9140" s="42"/>
      <c r="C9140" s="73"/>
      <c r="D9140" s="40"/>
    </row>
    <row r="9141" spans="1:4" ht="15" x14ac:dyDescent="0.2">
      <c r="A9141" s="132"/>
      <c r="B9141" s="42"/>
      <c r="C9141" s="73"/>
      <c r="D9141" s="40"/>
    </row>
    <row r="9142" spans="1:4" ht="15" x14ac:dyDescent="0.2">
      <c r="A9142" s="132"/>
      <c r="B9142" s="42"/>
      <c r="C9142" s="73"/>
      <c r="D9142" s="40"/>
    </row>
    <row r="9143" spans="1:4" ht="15" x14ac:dyDescent="0.2">
      <c r="A9143" s="132"/>
      <c r="B9143" s="42"/>
      <c r="C9143" s="73"/>
      <c r="D9143" s="40"/>
    </row>
    <row r="9144" spans="1:4" ht="15" x14ac:dyDescent="0.2">
      <c r="A9144" s="132"/>
      <c r="B9144" s="42"/>
      <c r="C9144" s="73"/>
      <c r="D9144" s="40"/>
    </row>
    <row r="9145" spans="1:4" ht="15" x14ac:dyDescent="0.2">
      <c r="A9145" s="132"/>
      <c r="B9145" s="42"/>
      <c r="C9145" s="73"/>
      <c r="D9145" s="40"/>
    </row>
    <row r="9146" spans="1:4" ht="15" x14ac:dyDescent="0.2">
      <c r="A9146" s="132"/>
      <c r="B9146" s="42"/>
      <c r="C9146" s="73"/>
      <c r="D9146" s="40"/>
    </row>
    <row r="9147" spans="1:4" ht="15" x14ac:dyDescent="0.2">
      <c r="A9147" s="132"/>
      <c r="B9147" s="42"/>
      <c r="C9147" s="73"/>
      <c r="D9147" s="40"/>
    </row>
    <row r="9148" spans="1:4" ht="15" x14ac:dyDescent="0.2">
      <c r="A9148" s="132"/>
      <c r="B9148" s="42"/>
      <c r="C9148" s="73"/>
      <c r="D9148" s="40"/>
    </row>
    <row r="9149" spans="1:4" ht="15" x14ac:dyDescent="0.2">
      <c r="A9149" s="132"/>
      <c r="B9149" s="42"/>
      <c r="C9149" s="73"/>
      <c r="D9149" s="40"/>
    </row>
    <row r="9150" spans="1:4" ht="15" x14ac:dyDescent="0.2">
      <c r="A9150" s="132"/>
      <c r="B9150" s="42"/>
      <c r="C9150" s="73"/>
      <c r="D9150" s="40"/>
    </row>
    <row r="9151" spans="1:4" ht="15" x14ac:dyDescent="0.2">
      <c r="A9151" s="132"/>
      <c r="B9151" s="42"/>
      <c r="C9151" s="73"/>
      <c r="D9151" s="40"/>
    </row>
    <row r="9152" spans="1:4" ht="15" x14ac:dyDescent="0.2">
      <c r="A9152" s="132"/>
      <c r="B9152" s="42"/>
      <c r="C9152" s="73"/>
      <c r="D9152" s="40"/>
    </row>
    <row r="9153" spans="1:4" ht="15" x14ac:dyDescent="0.2">
      <c r="A9153" s="132"/>
      <c r="B9153" s="42"/>
      <c r="C9153" s="73"/>
      <c r="D9153" s="40"/>
    </row>
    <row r="9154" spans="1:4" ht="15" x14ac:dyDescent="0.2">
      <c r="A9154" s="132"/>
      <c r="B9154" s="42"/>
      <c r="C9154" s="73"/>
      <c r="D9154" s="40"/>
    </row>
    <row r="9155" spans="1:4" ht="15" x14ac:dyDescent="0.2">
      <c r="A9155" s="132"/>
      <c r="B9155" s="42"/>
      <c r="C9155" s="73"/>
      <c r="D9155" s="40"/>
    </row>
    <row r="9156" spans="1:4" ht="15" x14ac:dyDescent="0.2">
      <c r="A9156" s="132"/>
      <c r="B9156" s="42"/>
      <c r="C9156" s="73"/>
      <c r="D9156" s="40"/>
    </row>
    <row r="9157" spans="1:4" ht="15" x14ac:dyDescent="0.2">
      <c r="A9157" s="132"/>
      <c r="B9157" s="42"/>
      <c r="C9157" s="73"/>
      <c r="D9157" s="40"/>
    </row>
    <row r="9158" spans="1:4" ht="15" x14ac:dyDescent="0.2">
      <c r="A9158" s="132"/>
      <c r="B9158" s="42"/>
      <c r="C9158" s="73"/>
      <c r="D9158" s="40"/>
    </row>
    <row r="9159" spans="1:4" ht="15" x14ac:dyDescent="0.2">
      <c r="A9159" s="132"/>
      <c r="B9159" s="42"/>
      <c r="C9159" s="73"/>
      <c r="D9159" s="40"/>
    </row>
    <row r="9160" spans="1:4" ht="15" x14ac:dyDescent="0.2">
      <c r="A9160" s="132"/>
      <c r="B9160" s="42"/>
      <c r="C9160" s="73"/>
      <c r="D9160" s="40"/>
    </row>
    <row r="9161" spans="1:4" ht="15" x14ac:dyDescent="0.2">
      <c r="A9161" s="132"/>
      <c r="B9161" s="42"/>
      <c r="C9161" s="73"/>
      <c r="D9161" s="40"/>
    </row>
    <row r="9162" spans="1:4" ht="15" x14ac:dyDescent="0.2">
      <c r="A9162" s="132"/>
      <c r="B9162" s="42"/>
      <c r="C9162" s="73"/>
      <c r="D9162" s="40"/>
    </row>
    <row r="9163" spans="1:4" ht="15" x14ac:dyDescent="0.2">
      <c r="A9163" s="132"/>
      <c r="B9163" s="42"/>
      <c r="C9163" s="73"/>
      <c r="D9163" s="40"/>
    </row>
    <row r="9164" spans="1:4" ht="15" x14ac:dyDescent="0.2">
      <c r="A9164" s="132"/>
      <c r="B9164" s="42"/>
      <c r="C9164" s="73"/>
      <c r="D9164" s="40"/>
    </row>
    <row r="9165" spans="1:4" ht="15" x14ac:dyDescent="0.2">
      <c r="A9165" s="132"/>
      <c r="B9165" s="42"/>
      <c r="C9165" s="73"/>
      <c r="D9165" s="40"/>
    </row>
    <row r="9166" spans="1:4" ht="15" x14ac:dyDescent="0.2">
      <c r="A9166" s="132"/>
      <c r="B9166" s="42"/>
      <c r="C9166" s="73"/>
      <c r="D9166" s="40"/>
    </row>
    <row r="9167" spans="1:4" ht="15" x14ac:dyDescent="0.2">
      <c r="A9167" s="132"/>
      <c r="B9167" s="42"/>
      <c r="C9167" s="73"/>
      <c r="D9167" s="40"/>
    </row>
    <row r="9168" spans="1:4" ht="15" x14ac:dyDescent="0.2">
      <c r="A9168" s="132"/>
      <c r="B9168" s="42"/>
      <c r="C9168" s="73"/>
      <c r="D9168" s="40"/>
    </row>
    <row r="9169" spans="1:4" ht="15" x14ac:dyDescent="0.2">
      <c r="A9169" s="132"/>
      <c r="B9169" s="42"/>
      <c r="C9169" s="73"/>
      <c r="D9169" s="40"/>
    </row>
    <row r="9170" spans="1:4" ht="15" x14ac:dyDescent="0.2">
      <c r="A9170" s="132"/>
      <c r="B9170" s="42"/>
      <c r="C9170" s="73"/>
      <c r="D9170" s="40"/>
    </row>
    <row r="9171" spans="1:4" ht="15" x14ac:dyDescent="0.2">
      <c r="A9171" s="132"/>
      <c r="B9171" s="42"/>
      <c r="C9171" s="73"/>
      <c r="D9171" s="40"/>
    </row>
    <row r="9172" spans="1:4" ht="15" x14ac:dyDescent="0.2">
      <c r="A9172" s="132"/>
      <c r="B9172" s="42"/>
      <c r="C9172" s="73"/>
      <c r="D9172" s="40"/>
    </row>
    <row r="9173" spans="1:4" ht="15" x14ac:dyDescent="0.2">
      <c r="A9173" s="132"/>
      <c r="B9173" s="42"/>
      <c r="C9173" s="73"/>
      <c r="D9173" s="40"/>
    </row>
    <row r="9174" spans="1:4" ht="15" x14ac:dyDescent="0.2">
      <c r="A9174" s="132"/>
      <c r="B9174" s="42"/>
      <c r="C9174" s="73"/>
      <c r="D9174" s="40"/>
    </row>
    <row r="9175" spans="1:4" ht="15" x14ac:dyDescent="0.2">
      <c r="A9175" s="132"/>
      <c r="B9175" s="42"/>
      <c r="C9175" s="73"/>
      <c r="D9175" s="40"/>
    </row>
    <row r="9176" spans="1:4" ht="15" x14ac:dyDescent="0.2">
      <c r="A9176" s="132"/>
      <c r="B9176" s="42"/>
      <c r="C9176" s="73"/>
      <c r="D9176" s="40"/>
    </row>
    <row r="9177" spans="1:4" ht="15" x14ac:dyDescent="0.2">
      <c r="A9177" s="132"/>
      <c r="B9177" s="42"/>
      <c r="C9177" s="73"/>
      <c r="D9177" s="40"/>
    </row>
    <row r="9178" spans="1:4" ht="15" x14ac:dyDescent="0.2">
      <c r="A9178" s="132"/>
      <c r="B9178" s="42"/>
      <c r="C9178" s="73"/>
      <c r="D9178" s="40"/>
    </row>
    <row r="9179" spans="1:4" ht="15" x14ac:dyDescent="0.2">
      <c r="A9179" s="132"/>
      <c r="B9179" s="42"/>
      <c r="C9179" s="73"/>
      <c r="D9179" s="40"/>
    </row>
    <row r="9180" spans="1:4" ht="15" x14ac:dyDescent="0.2">
      <c r="A9180" s="132"/>
      <c r="B9180" s="42"/>
      <c r="C9180" s="73"/>
      <c r="D9180" s="40"/>
    </row>
    <row r="9181" spans="1:4" ht="15" x14ac:dyDescent="0.2">
      <c r="A9181" s="132"/>
      <c r="B9181" s="42"/>
      <c r="C9181" s="73"/>
      <c r="D9181" s="40"/>
    </row>
    <row r="9182" spans="1:4" ht="15" x14ac:dyDescent="0.2">
      <c r="A9182" s="132"/>
      <c r="B9182" s="42"/>
      <c r="C9182" s="73"/>
      <c r="D9182" s="40"/>
    </row>
    <row r="9183" spans="1:4" ht="15" x14ac:dyDescent="0.2">
      <c r="A9183" s="132"/>
      <c r="B9183" s="42"/>
      <c r="C9183" s="73"/>
      <c r="D9183" s="40"/>
    </row>
    <row r="9184" spans="1:4" ht="15" x14ac:dyDescent="0.2">
      <c r="A9184" s="132"/>
      <c r="B9184" s="42"/>
      <c r="C9184" s="73"/>
      <c r="D9184" s="40"/>
    </row>
    <row r="9185" spans="1:4" ht="15" x14ac:dyDescent="0.2">
      <c r="A9185" s="132"/>
      <c r="B9185" s="42"/>
      <c r="C9185" s="73"/>
      <c r="D9185" s="40"/>
    </row>
    <row r="9186" spans="1:4" ht="15" x14ac:dyDescent="0.2">
      <c r="A9186" s="132"/>
      <c r="B9186" s="42"/>
      <c r="C9186" s="73"/>
      <c r="D9186" s="40"/>
    </row>
    <row r="9187" spans="1:4" ht="15" x14ac:dyDescent="0.2">
      <c r="A9187" s="132"/>
      <c r="B9187" s="42"/>
      <c r="C9187" s="73"/>
      <c r="D9187" s="40"/>
    </row>
    <row r="9188" spans="1:4" ht="15" x14ac:dyDescent="0.2">
      <c r="A9188" s="132"/>
      <c r="B9188" s="42"/>
      <c r="C9188" s="73"/>
      <c r="D9188" s="40"/>
    </row>
    <row r="9189" spans="1:4" ht="15" x14ac:dyDescent="0.2">
      <c r="A9189" s="132"/>
      <c r="B9189" s="42"/>
      <c r="C9189" s="73"/>
      <c r="D9189" s="40"/>
    </row>
    <row r="9190" spans="1:4" ht="15" x14ac:dyDescent="0.2">
      <c r="A9190" s="132"/>
      <c r="B9190" s="42"/>
      <c r="C9190" s="73"/>
      <c r="D9190" s="40"/>
    </row>
    <row r="9191" spans="1:4" ht="15" x14ac:dyDescent="0.2">
      <c r="A9191" s="132"/>
      <c r="B9191" s="42"/>
      <c r="C9191" s="73"/>
      <c r="D9191" s="40"/>
    </row>
    <row r="9192" spans="1:4" ht="15" x14ac:dyDescent="0.2">
      <c r="A9192" s="132"/>
      <c r="B9192" s="42"/>
      <c r="C9192" s="73"/>
      <c r="D9192" s="40"/>
    </row>
    <row r="9193" spans="1:4" ht="15" x14ac:dyDescent="0.2">
      <c r="A9193" s="132"/>
      <c r="B9193" s="42"/>
      <c r="C9193" s="73"/>
      <c r="D9193" s="40"/>
    </row>
    <row r="9194" spans="1:4" ht="15" x14ac:dyDescent="0.2">
      <c r="A9194" s="132"/>
      <c r="B9194" s="42"/>
      <c r="C9194" s="73"/>
      <c r="D9194" s="40"/>
    </row>
    <row r="9195" spans="1:4" ht="15" x14ac:dyDescent="0.2">
      <c r="A9195" s="132"/>
      <c r="B9195" s="42"/>
      <c r="C9195" s="73"/>
      <c r="D9195" s="40"/>
    </row>
    <row r="9196" spans="1:4" ht="15" x14ac:dyDescent="0.2">
      <c r="A9196" s="132"/>
      <c r="B9196" s="42"/>
      <c r="C9196" s="73"/>
      <c r="D9196" s="40"/>
    </row>
    <row r="9197" spans="1:4" ht="15" x14ac:dyDescent="0.2">
      <c r="A9197" s="132"/>
      <c r="B9197" s="42"/>
      <c r="C9197" s="73"/>
      <c r="D9197" s="40"/>
    </row>
    <row r="9198" spans="1:4" ht="15" x14ac:dyDescent="0.2">
      <c r="A9198" s="132"/>
      <c r="B9198" s="42"/>
      <c r="C9198" s="73"/>
      <c r="D9198" s="40"/>
    </row>
    <row r="9199" spans="1:4" ht="15" x14ac:dyDescent="0.2">
      <c r="A9199" s="132"/>
      <c r="B9199" s="42"/>
      <c r="C9199" s="73"/>
      <c r="D9199" s="40"/>
    </row>
    <row r="9200" spans="1:4" ht="15" x14ac:dyDescent="0.2">
      <c r="A9200" s="132"/>
      <c r="B9200" s="42"/>
      <c r="C9200" s="73"/>
      <c r="D9200" s="40"/>
    </row>
    <row r="9201" spans="1:4" ht="15" x14ac:dyDescent="0.2">
      <c r="A9201" s="132"/>
      <c r="B9201" s="42"/>
      <c r="C9201" s="73"/>
      <c r="D9201" s="40"/>
    </row>
    <row r="9202" spans="1:4" ht="15" x14ac:dyDescent="0.2">
      <c r="A9202" s="132"/>
      <c r="B9202" s="42"/>
      <c r="C9202" s="73"/>
      <c r="D9202" s="40"/>
    </row>
    <row r="9203" spans="1:4" ht="15" x14ac:dyDescent="0.2">
      <c r="A9203" s="132"/>
      <c r="B9203" s="42"/>
      <c r="C9203" s="73"/>
      <c r="D9203" s="40"/>
    </row>
    <row r="9204" spans="1:4" ht="15" x14ac:dyDescent="0.2">
      <c r="A9204" s="132"/>
      <c r="B9204" s="42"/>
      <c r="C9204" s="73"/>
      <c r="D9204" s="40"/>
    </row>
    <row r="9205" spans="1:4" ht="15" x14ac:dyDescent="0.2">
      <c r="A9205" s="132"/>
      <c r="B9205" s="42"/>
      <c r="C9205" s="73"/>
      <c r="D9205" s="40"/>
    </row>
    <row r="9206" spans="1:4" ht="15" x14ac:dyDescent="0.2">
      <c r="A9206" s="132"/>
      <c r="B9206" s="42"/>
      <c r="C9206" s="73"/>
      <c r="D9206" s="40"/>
    </row>
    <row r="9207" spans="1:4" ht="15" x14ac:dyDescent="0.2">
      <c r="A9207" s="132"/>
      <c r="B9207" s="42"/>
      <c r="C9207" s="73"/>
      <c r="D9207" s="40"/>
    </row>
    <row r="9208" spans="1:4" ht="15" x14ac:dyDescent="0.2">
      <c r="A9208" s="132"/>
      <c r="B9208" s="42"/>
      <c r="C9208" s="73"/>
      <c r="D9208" s="40"/>
    </row>
    <row r="9209" spans="1:4" ht="15" x14ac:dyDescent="0.2">
      <c r="A9209" s="132"/>
      <c r="B9209" s="42"/>
      <c r="C9209" s="73"/>
      <c r="D9209" s="40"/>
    </row>
    <row r="9210" spans="1:4" ht="15" x14ac:dyDescent="0.2">
      <c r="A9210" s="132"/>
      <c r="B9210" s="42"/>
      <c r="C9210" s="73"/>
      <c r="D9210" s="40"/>
    </row>
    <row r="9211" spans="1:4" ht="15" x14ac:dyDescent="0.2">
      <c r="A9211" s="132"/>
      <c r="B9211" s="42"/>
      <c r="C9211" s="73"/>
      <c r="D9211" s="40"/>
    </row>
    <row r="9212" spans="1:4" ht="15" x14ac:dyDescent="0.2">
      <c r="A9212" s="132"/>
      <c r="B9212" s="42"/>
      <c r="C9212" s="73"/>
      <c r="D9212" s="40"/>
    </row>
    <row r="9213" spans="1:4" ht="15" x14ac:dyDescent="0.2">
      <c r="A9213" s="132"/>
      <c r="B9213" s="42"/>
      <c r="C9213" s="73"/>
      <c r="D9213" s="40"/>
    </row>
    <row r="9214" spans="1:4" ht="15" x14ac:dyDescent="0.2">
      <c r="A9214" s="132"/>
      <c r="B9214" s="42"/>
      <c r="C9214" s="73"/>
      <c r="D9214" s="40"/>
    </row>
    <row r="9215" spans="1:4" ht="15" x14ac:dyDescent="0.2">
      <c r="A9215" s="132"/>
      <c r="B9215" s="42"/>
      <c r="C9215" s="73"/>
      <c r="D9215" s="40"/>
    </row>
    <row r="9216" spans="1:4" ht="15" x14ac:dyDescent="0.2">
      <c r="A9216" s="132"/>
      <c r="B9216" s="42"/>
      <c r="C9216" s="73"/>
      <c r="D9216" s="40"/>
    </row>
    <row r="9217" spans="1:4" ht="15" x14ac:dyDescent="0.2">
      <c r="A9217" s="132"/>
      <c r="B9217" s="42"/>
      <c r="C9217" s="73"/>
      <c r="D9217" s="40"/>
    </row>
    <row r="9218" spans="1:4" ht="15" x14ac:dyDescent="0.2">
      <c r="A9218" s="132"/>
      <c r="B9218" s="42"/>
      <c r="C9218" s="73"/>
      <c r="D9218" s="40"/>
    </row>
    <row r="9219" spans="1:4" ht="15" x14ac:dyDescent="0.2">
      <c r="A9219" s="132"/>
      <c r="B9219" s="42"/>
      <c r="C9219" s="73"/>
      <c r="D9219" s="40"/>
    </row>
    <row r="9220" spans="1:4" ht="15" x14ac:dyDescent="0.2">
      <c r="A9220" s="132"/>
      <c r="B9220" s="42"/>
      <c r="C9220" s="73"/>
      <c r="D9220" s="40"/>
    </row>
    <row r="9221" spans="1:4" ht="15" x14ac:dyDescent="0.2">
      <c r="A9221" s="132"/>
      <c r="B9221" s="42"/>
      <c r="C9221" s="73"/>
      <c r="D9221" s="40"/>
    </row>
    <row r="9222" spans="1:4" ht="15" x14ac:dyDescent="0.2">
      <c r="A9222" s="132"/>
      <c r="B9222" s="42"/>
      <c r="C9222" s="73"/>
      <c r="D9222" s="40"/>
    </row>
    <row r="9223" spans="1:4" ht="15" x14ac:dyDescent="0.2">
      <c r="A9223" s="132"/>
      <c r="B9223" s="42"/>
      <c r="C9223" s="73"/>
      <c r="D9223" s="40"/>
    </row>
    <row r="9224" spans="1:4" ht="15" x14ac:dyDescent="0.2">
      <c r="A9224" s="132"/>
      <c r="B9224" s="42"/>
      <c r="C9224" s="73"/>
      <c r="D9224" s="40"/>
    </row>
    <row r="9225" spans="1:4" ht="15" x14ac:dyDescent="0.2">
      <c r="A9225" s="132"/>
      <c r="B9225" s="42"/>
      <c r="C9225" s="73"/>
      <c r="D9225" s="40"/>
    </row>
    <row r="9226" spans="1:4" ht="15" x14ac:dyDescent="0.2">
      <c r="A9226" s="132"/>
      <c r="B9226" s="42"/>
      <c r="C9226" s="73"/>
      <c r="D9226" s="40"/>
    </row>
    <row r="9227" spans="1:4" ht="15" x14ac:dyDescent="0.2">
      <c r="A9227" s="132"/>
      <c r="B9227" s="42"/>
      <c r="C9227" s="73"/>
      <c r="D9227" s="40"/>
    </row>
    <row r="9228" spans="1:4" ht="15" x14ac:dyDescent="0.2">
      <c r="A9228" s="132"/>
      <c r="B9228" s="42"/>
      <c r="C9228" s="73"/>
      <c r="D9228" s="40"/>
    </row>
    <row r="9229" spans="1:4" ht="15" x14ac:dyDescent="0.2">
      <c r="A9229" s="132"/>
      <c r="B9229" s="42"/>
      <c r="C9229" s="73"/>
      <c r="D9229" s="40"/>
    </row>
    <row r="9230" spans="1:4" ht="15" x14ac:dyDescent="0.2">
      <c r="A9230" s="132"/>
      <c r="B9230" s="42"/>
      <c r="C9230" s="73"/>
      <c r="D9230" s="40"/>
    </row>
    <row r="9231" spans="1:4" ht="15" x14ac:dyDescent="0.2">
      <c r="A9231" s="132"/>
      <c r="B9231" s="42"/>
      <c r="C9231" s="73"/>
      <c r="D9231" s="40"/>
    </row>
    <row r="9232" spans="1:4" ht="15" x14ac:dyDescent="0.2">
      <c r="A9232" s="132"/>
      <c r="B9232" s="42"/>
      <c r="C9232" s="73"/>
      <c r="D9232" s="40"/>
    </row>
    <row r="9233" spans="1:4" ht="15" x14ac:dyDescent="0.2">
      <c r="A9233" s="132"/>
      <c r="B9233" s="42"/>
      <c r="C9233" s="73"/>
      <c r="D9233" s="40"/>
    </row>
    <row r="9234" spans="1:4" ht="15" x14ac:dyDescent="0.2">
      <c r="A9234" s="132"/>
      <c r="B9234" s="42"/>
      <c r="C9234" s="73"/>
      <c r="D9234" s="40"/>
    </row>
    <row r="9235" spans="1:4" ht="15" x14ac:dyDescent="0.2">
      <c r="A9235" s="132"/>
      <c r="B9235" s="42"/>
      <c r="C9235" s="73"/>
      <c r="D9235" s="40"/>
    </row>
    <row r="9236" spans="1:4" ht="15" x14ac:dyDescent="0.2">
      <c r="A9236" s="132"/>
      <c r="B9236" s="42"/>
      <c r="C9236" s="73"/>
      <c r="D9236" s="40"/>
    </row>
    <row r="9237" spans="1:4" ht="15" x14ac:dyDescent="0.2">
      <c r="A9237" s="132"/>
      <c r="B9237" s="42"/>
      <c r="C9237" s="73"/>
      <c r="D9237" s="40"/>
    </row>
    <row r="9238" spans="1:4" ht="15" x14ac:dyDescent="0.2">
      <c r="A9238" s="132"/>
      <c r="B9238" s="42"/>
      <c r="C9238" s="73"/>
      <c r="D9238" s="40"/>
    </row>
    <row r="9239" spans="1:4" ht="15" x14ac:dyDescent="0.2">
      <c r="A9239" s="132"/>
      <c r="B9239" s="42"/>
      <c r="C9239" s="73"/>
      <c r="D9239" s="40"/>
    </row>
    <row r="9240" spans="1:4" ht="15" x14ac:dyDescent="0.2">
      <c r="A9240" s="132"/>
      <c r="B9240" s="42"/>
      <c r="C9240" s="73"/>
      <c r="D9240" s="40"/>
    </row>
    <row r="9241" spans="1:4" ht="15" x14ac:dyDescent="0.2">
      <c r="A9241" s="132"/>
      <c r="B9241" s="42"/>
      <c r="C9241" s="73"/>
      <c r="D9241" s="40"/>
    </row>
    <row r="9242" spans="1:4" ht="15" x14ac:dyDescent="0.2">
      <c r="A9242" s="132"/>
      <c r="B9242" s="42"/>
      <c r="C9242" s="73"/>
      <c r="D9242" s="40"/>
    </row>
    <row r="9243" spans="1:4" ht="15" x14ac:dyDescent="0.2">
      <c r="A9243" s="132"/>
      <c r="B9243" s="42"/>
      <c r="C9243" s="73"/>
      <c r="D9243" s="40"/>
    </row>
    <row r="9244" spans="1:4" ht="15" x14ac:dyDescent="0.2">
      <c r="A9244" s="132"/>
      <c r="B9244" s="42"/>
      <c r="C9244" s="73"/>
      <c r="D9244" s="40"/>
    </row>
    <row r="9245" spans="1:4" ht="15" x14ac:dyDescent="0.2">
      <c r="A9245" s="132"/>
      <c r="B9245" s="42"/>
      <c r="C9245" s="73"/>
      <c r="D9245" s="40"/>
    </row>
    <row r="9246" spans="1:4" ht="15" x14ac:dyDescent="0.2">
      <c r="A9246" s="132"/>
      <c r="B9246" s="42"/>
      <c r="C9246" s="73"/>
      <c r="D9246" s="40"/>
    </row>
    <row r="9247" spans="1:4" ht="15" x14ac:dyDescent="0.2">
      <c r="A9247" s="132"/>
      <c r="B9247" s="42"/>
      <c r="C9247" s="73"/>
      <c r="D9247" s="40"/>
    </row>
    <row r="9248" spans="1:4" ht="15" x14ac:dyDescent="0.2">
      <c r="A9248" s="132"/>
      <c r="B9248" s="42"/>
      <c r="C9248" s="73"/>
      <c r="D9248" s="40"/>
    </row>
    <row r="9249" spans="1:4" ht="15" x14ac:dyDescent="0.2">
      <c r="A9249" s="132"/>
      <c r="B9249" s="42"/>
      <c r="C9249" s="73"/>
      <c r="D9249" s="40"/>
    </row>
    <row r="9250" spans="1:4" ht="15" x14ac:dyDescent="0.2">
      <c r="A9250" s="132"/>
      <c r="B9250" s="42"/>
      <c r="C9250" s="73"/>
      <c r="D9250" s="40"/>
    </row>
    <row r="9251" spans="1:4" ht="15" x14ac:dyDescent="0.2">
      <c r="A9251" s="132"/>
      <c r="B9251" s="42"/>
      <c r="C9251" s="73"/>
      <c r="D9251" s="40"/>
    </row>
    <row r="9252" spans="1:4" ht="15" x14ac:dyDescent="0.2">
      <c r="A9252" s="132"/>
      <c r="B9252" s="42"/>
      <c r="C9252" s="73"/>
      <c r="D9252" s="40"/>
    </row>
    <row r="9253" spans="1:4" ht="15" x14ac:dyDescent="0.2">
      <c r="A9253" s="132"/>
      <c r="B9253" s="42"/>
      <c r="C9253" s="73"/>
      <c r="D9253" s="40"/>
    </row>
    <row r="9254" spans="1:4" ht="15" x14ac:dyDescent="0.2">
      <c r="A9254" s="132"/>
      <c r="B9254" s="42"/>
      <c r="C9254" s="73"/>
      <c r="D9254" s="40"/>
    </row>
    <row r="9255" spans="1:4" ht="15" x14ac:dyDescent="0.2">
      <c r="A9255" s="132"/>
      <c r="B9255" s="42"/>
      <c r="C9255" s="73"/>
      <c r="D9255" s="40"/>
    </row>
    <row r="9256" spans="1:4" ht="15" x14ac:dyDescent="0.2">
      <c r="A9256" s="132"/>
      <c r="B9256" s="42"/>
      <c r="C9256" s="73"/>
      <c r="D9256" s="40"/>
    </row>
    <row r="9257" spans="1:4" ht="15" x14ac:dyDescent="0.2">
      <c r="A9257" s="132"/>
      <c r="B9257" s="42"/>
      <c r="C9257" s="73"/>
      <c r="D9257" s="40"/>
    </row>
    <row r="9258" spans="1:4" ht="15" x14ac:dyDescent="0.2">
      <c r="A9258" s="132"/>
      <c r="B9258" s="42"/>
      <c r="C9258" s="73"/>
      <c r="D9258" s="40"/>
    </row>
    <row r="9259" spans="1:4" ht="15" x14ac:dyDescent="0.2">
      <c r="A9259" s="132"/>
      <c r="B9259" s="42"/>
      <c r="C9259" s="73"/>
      <c r="D9259" s="40"/>
    </row>
    <row r="9260" spans="1:4" ht="15" x14ac:dyDescent="0.2">
      <c r="A9260" s="132"/>
      <c r="B9260" s="42"/>
      <c r="C9260" s="73"/>
      <c r="D9260" s="40"/>
    </row>
    <row r="9261" spans="1:4" ht="15" x14ac:dyDescent="0.2">
      <c r="A9261" s="132"/>
      <c r="B9261" s="42"/>
      <c r="C9261" s="73"/>
      <c r="D9261" s="40"/>
    </row>
    <row r="9262" spans="1:4" ht="15" x14ac:dyDescent="0.2">
      <c r="A9262" s="132"/>
      <c r="B9262" s="42"/>
      <c r="C9262" s="73"/>
      <c r="D9262" s="40"/>
    </row>
    <row r="9263" spans="1:4" ht="15" x14ac:dyDescent="0.2">
      <c r="A9263" s="132"/>
      <c r="B9263" s="42"/>
      <c r="C9263" s="73"/>
      <c r="D9263" s="40"/>
    </row>
    <row r="9264" spans="1:4" ht="15" x14ac:dyDescent="0.2">
      <c r="A9264" s="132"/>
      <c r="B9264" s="42"/>
      <c r="C9264" s="73"/>
      <c r="D9264" s="40"/>
    </row>
    <row r="9265" spans="1:4" ht="15" x14ac:dyDescent="0.2">
      <c r="A9265" s="132"/>
      <c r="B9265" s="42"/>
      <c r="C9265" s="73"/>
      <c r="D9265" s="40"/>
    </row>
    <row r="9266" spans="1:4" ht="15" x14ac:dyDescent="0.2">
      <c r="A9266" s="132"/>
      <c r="B9266" s="42"/>
      <c r="C9266" s="73"/>
      <c r="D9266" s="40"/>
    </row>
    <row r="9267" spans="1:4" ht="15" x14ac:dyDescent="0.2">
      <c r="A9267" s="132"/>
      <c r="B9267" s="42"/>
      <c r="C9267" s="73"/>
      <c r="D9267" s="40"/>
    </row>
    <row r="9268" spans="1:4" ht="15" x14ac:dyDescent="0.2">
      <c r="A9268" s="132"/>
      <c r="B9268" s="42"/>
      <c r="C9268" s="73"/>
      <c r="D9268" s="40"/>
    </row>
    <row r="9269" spans="1:4" ht="15" x14ac:dyDescent="0.2">
      <c r="A9269" s="132"/>
      <c r="B9269" s="42"/>
      <c r="C9269" s="73"/>
      <c r="D9269" s="40"/>
    </row>
    <row r="9270" spans="1:4" ht="15" x14ac:dyDescent="0.2">
      <c r="A9270" s="132"/>
      <c r="B9270" s="42"/>
      <c r="C9270" s="73"/>
      <c r="D9270" s="40"/>
    </row>
    <row r="9271" spans="1:4" ht="15" x14ac:dyDescent="0.2">
      <c r="A9271" s="132"/>
      <c r="B9271" s="42"/>
      <c r="C9271" s="73"/>
      <c r="D9271" s="40"/>
    </row>
    <row r="9272" spans="1:4" ht="15" x14ac:dyDescent="0.2">
      <c r="A9272" s="132"/>
      <c r="B9272" s="42"/>
      <c r="C9272" s="73"/>
      <c r="D9272" s="40"/>
    </row>
    <row r="9273" spans="1:4" ht="15" x14ac:dyDescent="0.2">
      <c r="A9273" s="132"/>
      <c r="B9273" s="42"/>
      <c r="C9273" s="73"/>
      <c r="D9273" s="40"/>
    </row>
    <row r="9274" spans="1:4" ht="15" x14ac:dyDescent="0.2">
      <c r="A9274" s="132"/>
      <c r="B9274" s="42"/>
      <c r="C9274" s="73"/>
      <c r="D9274" s="40"/>
    </row>
    <row r="9275" spans="1:4" ht="15" x14ac:dyDescent="0.2">
      <c r="A9275" s="132"/>
      <c r="B9275" s="42"/>
      <c r="C9275" s="73"/>
      <c r="D9275" s="40"/>
    </row>
    <row r="9276" spans="1:4" ht="15" x14ac:dyDescent="0.2">
      <c r="A9276" s="132"/>
      <c r="B9276" s="42"/>
      <c r="C9276" s="73"/>
      <c r="D9276" s="40"/>
    </row>
    <row r="9277" spans="1:4" ht="15" x14ac:dyDescent="0.2">
      <c r="A9277" s="132"/>
      <c r="B9277" s="42"/>
      <c r="C9277" s="73"/>
      <c r="D9277" s="40"/>
    </row>
    <row r="9278" spans="1:4" ht="15" x14ac:dyDescent="0.2">
      <c r="A9278" s="132"/>
      <c r="B9278" s="42"/>
      <c r="C9278" s="73"/>
      <c r="D9278" s="40"/>
    </row>
    <row r="9279" spans="1:4" ht="15" x14ac:dyDescent="0.2">
      <c r="A9279" s="132"/>
      <c r="B9279" s="42"/>
      <c r="C9279" s="73"/>
      <c r="D9279" s="40"/>
    </row>
    <row r="9280" spans="1:4" ht="15" x14ac:dyDescent="0.2">
      <c r="A9280" s="132"/>
      <c r="B9280" s="42"/>
      <c r="C9280" s="73"/>
      <c r="D9280" s="40"/>
    </row>
    <row r="9281" spans="1:4" ht="15" x14ac:dyDescent="0.2">
      <c r="A9281" s="132"/>
      <c r="B9281" s="42"/>
      <c r="C9281" s="73"/>
      <c r="D9281" s="40"/>
    </row>
    <row r="9282" spans="1:4" ht="15" x14ac:dyDescent="0.2">
      <c r="A9282" s="132"/>
      <c r="B9282" s="42"/>
      <c r="C9282" s="73"/>
      <c r="D9282" s="40"/>
    </row>
    <row r="9283" spans="1:4" ht="15" x14ac:dyDescent="0.2">
      <c r="A9283" s="132"/>
      <c r="B9283" s="42"/>
      <c r="C9283" s="73"/>
      <c r="D9283" s="40"/>
    </row>
    <row r="9284" spans="1:4" ht="15" x14ac:dyDescent="0.2">
      <c r="A9284" s="132"/>
      <c r="B9284" s="42"/>
      <c r="C9284" s="73"/>
      <c r="D9284" s="40"/>
    </row>
    <row r="9285" spans="1:4" ht="15" x14ac:dyDescent="0.2">
      <c r="A9285" s="132"/>
      <c r="B9285" s="42"/>
      <c r="C9285" s="73"/>
      <c r="D9285" s="40"/>
    </row>
    <row r="9286" spans="1:4" ht="15" x14ac:dyDescent="0.2">
      <c r="A9286" s="132"/>
      <c r="B9286" s="42"/>
      <c r="C9286" s="73"/>
      <c r="D9286" s="40"/>
    </row>
    <row r="9287" spans="1:4" ht="15" x14ac:dyDescent="0.2">
      <c r="A9287" s="132"/>
      <c r="B9287" s="42"/>
      <c r="C9287" s="73"/>
      <c r="D9287" s="40"/>
    </row>
    <row r="9288" spans="1:4" ht="15" x14ac:dyDescent="0.2">
      <c r="A9288" s="132"/>
      <c r="B9288" s="42"/>
      <c r="C9288" s="73"/>
      <c r="D9288" s="40"/>
    </row>
    <row r="9289" spans="1:4" ht="15" x14ac:dyDescent="0.2">
      <c r="A9289" s="132"/>
      <c r="B9289" s="42"/>
      <c r="C9289" s="73"/>
      <c r="D9289" s="40"/>
    </row>
    <row r="9290" spans="1:4" ht="15" x14ac:dyDescent="0.2">
      <c r="A9290" s="132"/>
      <c r="B9290" s="42"/>
      <c r="C9290" s="73"/>
      <c r="D9290" s="40"/>
    </row>
    <row r="9291" spans="1:4" ht="15" x14ac:dyDescent="0.2">
      <c r="A9291" s="132"/>
      <c r="B9291" s="42"/>
      <c r="C9291" s="73"/>
      <c r="D9291" s="40"/>
    </row>
    <row r="9292" spans="1:4" ht="15" x14ac:dyDescent="0.2">
      <c r="A9292" s="132"/>
      <c r="B9292" s="42"/>
      <c r="C9292" s="73"/>
      <c r="D9292" s="40"/>
    </row>
    <row r="9293" spans="1:4" ht="15" x14ac:dyDescent="0.2">
      <c r="A9293" s="132"/>
      <c r="B9293" s="42"/>
      <c r="C9293" s="73"/>
      <c r="D9293" s="40"/>
    </row>
    <row r="9294" spans="1:4" ht="15" x14ac:dyDescent="0.2">
      <c r="A9294" s="132"/>
      <c r="B9294" s="42"/>
      <c r="C9294" s="73"/>
      <c r="D9294" s="40"/>
    </row>
    <row r="9295" spans="1:4" ht="15" x14ac:dyDescent="0.2">
      <c r="A9295" s="132"/>
      <c r="B9295" s="42"/>
      <c r="C9295" s="73"/>
      <c r="D9295" s="40"/>
    </row>
    <row r="9296" spans="1:4" ht="15" x14ac:dyDescent="0.2">
      <c r="A9296" s="132"/>
      <c r="B9296" s="42"/>
      <c r="C9296" s="73"/>
      <c r="D9296" s="40"/>
    </row>
    <row r="9297" spans="1:4" ht="15" x14ac:dyDescent="0.2">
      <c r="A9297" s="132"/>
      <c r="B9297" s="42"/>
      <c r="C9297" s="73"/>
      <c r="D9297" s="40"/>
    </row>
    <row r="9298" spans="1:4" ht="15" x14ac:dyDescent="0.2">
      <c r="A9298" s="132"/>
      <c r="B9298" s="42"/>
      <c r="C9298" s="73"/>
      <c r="D9298" s="40"/>
    </row>
    <row r="9299" spans="1:4" ht="15" x14ac:dyDescent="0.2">
      <c r="A9299" s="132"/>
      <c r="B9299" s="42"/>
      <c r="C9299" s="73"/>
      <c r="D9299" s="40"/>
    </row>
    <row r="9300" spans="1:4" ht="15" x14ac:dyDescent="0.2">
      <c r="A9300" s="132"/>
      <c r="B9300" s="42"/>
      <c r="C9300" s="73"/>
      <c r="D9300" s="40"/>
    </row>
    <row r="9301" spans="1:4" ht="15" x14ac:dyDescent="0.2">
      <c r="A9301" s="132"/>
      <c r="B9301" s="42"/>
      <c r="C9301" s="73"/>
      <c r="D9301" s="40"/>
    </row>
    <row r="9302" spans="1:4" ht="15" x14ac:dyDescent="0.2">
      <c r="A9302" s="132"/>
      <c r="B9302" s="42"/>
      <c r="C9302" s="73"/>
      <c r="D9302" s="40"/>
    </row>
    <row r="9303" spans="1:4" ht="15" x14ac:dyDescent="0.2">
      <c r="A9303" s="132"/>
      <c r="B9303" s="42"/>
      <c r="C9303" s="73"/>
      <c r="D9303" s="40"/>
    </row>
    <row r="9304" spans="1:4" ht="15" x14ac:dyDescent="0.2">
      <c r="A9304" s="132"/>
      <c r="B9304" s="42"/>
      <c r="C9304" s="73"/>
      <c r="D9304" s="40"/>
    </row>
    <row r="9305" spans="1:4" ht="15" x14ac:dyDescent="0.2">
      <c r="A9305" s="132"/>
      <c r="B9305" s="42"/>
      <c r="C9305" s="73"/>
      <c r="D9305" s="40"/>
    </row>
    <row r="9306" spans="1:4" ht="15" x14ac:dyDescent="0.2">
      <c r="A9306" s="132"/>
      <c r="B9306" s="42"/>
      <c r="C9306" s="73"/>
      <c r="D9306" s="40"/>
    </row>
    <row r="9307" spans="1:4" ht="15" x14ac:dyDescent="0.2">
      <c r="A9307" s="132"/>
      <c r="B9307" s="42"/>
      <c r="C9307" s="73"/>
      <c r="D9307" s="40"/>
    </row>
    <row r="9308" spans="1:4" ht="15" x14ac:dyDescent="0.2">
      <c r="A9308" s="132"/>
      <c r="B9308" s="42"/>
      <c r="C9308" s="73"/>
      <c r="D9308" s="40"/>
    </row>
    <row r="9309" spans="1:4" ht="15" x14ac:dyDescent="0.2">
      <c r="A9309" s="132"/>
      <c r="B9309" s="42"/>
      <c r="C9309" s="73"/>
      <c r="D9309" s="40"/>
    </row>
    <row r="9310" spans="1:4" ht="15" x14ac:dyDescent="0.2">
      <c r="A9310" s="132"/>
      <c r="B9310" s="42"/>
      <c r="C9310" s="73"/>
      <c r="D9310" s="40"/>
    </row>
    <row r="9311" spans="1:4" ht="15" x14ac:dyDescent="0.2">
      <c r="A9311" s="132"/>
      <c r="B9311" s="42"/>
      <c r="C9311" s="73"/>
      <c r="D9311" s="40"/>
    </row>
    <row r="9312" spans="1:4" ht="15" x14ac:dyDescent="0.2">
      <c r="A9312" s="132"/>
      <c r="B9312" s="42"/>
      <c r="C9312" s="73"/>
      <c r="D9312" s="40"/>
    </row>
    <row r="9313" spans="1:4" ht="15" x14ac:dyDescent="0.2">
      <c r="A9313" s="132"/>
      <c r="B9313" s="42"/>
      <c r="C9313" s="73"/>
      <c r="D9313" s="40"/>
    </row>
    <row r="9314" spans="1:4" ht="15" x14ac:dyDescent="0.2">
      <c r="A9314" s="132"/>
      <c r="B9314" s="42"/>
      <c r="C9314" s="73"/>
      <c r="D9314" s="40"/>
    </row>
    <row r="9315" spans="1:4" ht="15" x14ac:dyDescent="0.2">
      <c r="A9315" s="132"/>
      <c r="B9315" s="42"/>
      <c r="C9315" s="73"/>
      <c r="D9315" s="40"/>
    </row>
    <row r="9316" spans="1:4" ht="15" x14ac:dyDescent="0.2">
      <c r="A9316" s="132"/>
      <c r="B9316" s="42"/>
      <c r="C9316" s="73"/>
      <c r="D9316" s="40"/>
    </row>
    <row r="9317" spans="1:4" ht="15" x14ac:dyDescent="0.2">
      <c r="A9317" s="132"/>
      <c r="B9317" s="42"/>
      <c r="C9317" s="73"/>
      <c r="D9317" s="40"/>
    </row>
    <row r="9318" spans="1:4" ht="15" x14ac:dyDescent="0.2">
      <c r="A9318" s="132"/>
      <c r="B9318" s="42"/>
      <c r="C9318" s="73"/>
      <c r="D9318" s="40"/>
    </row>
    <row r="9319" spans="1:4" ht="15" x14ac:dyDescent="0.2">
      <c r="A9319" s="132"/>
      <c r="B9319" s="42"/>
      <c r="C9319" s="73"/>
      <c r="D9319" s="40"/>
    </row>
    <row r="9320" spans="1:4" ht="15" x14ac:dyDescent="0.2">
      <c r="A9320" s="132"/>
      <c r="B9320" s="42"/>
      <c r="C9320" s="73"/>
      <c r="D9320" s="40"/>
    </row>
    <row r="9321" spans="1:4" ht="15" x14ac:dyDescent="0.2">
      <c r="A9321" s="132"/>
      <c r="B9321" s="42"/>
      <c r="C9321" s="73"/>
      <c r="D9321" s="40"/>
    </row>
    <row r="9322" spans="1:4" ht="15" x14ac:dyDescent="0.2">
      <c r="A9322" s="132"/>
      <c r="B9322" s="42"/>
      <c r="C9322" s="73"/>
      <c r="D9322" s="40"/>
    </row>
    <row r="9323" spans="1:4" ht="15" x14ac:dyDescent="0.2">
      <c r="A9323" s="132"/>
      <c r="B9323" s="42"/>
      <c r="C9323" s="73"/>
      <c r="D9323" s="40"/>
    </row>
    <row r="9324" spans="1:4" ht="15" x14ac:dyDescent="0.2">
      <c r="A9324" s="132"/>
      <c r="B9324" s="42"/>
      <c r="C9324" s="73"/>
      <c r="D9324" s="40"/>
    </row>
    <row r="9325" spans="1:4" ht="15" x14ac:dyDescent="0.2">
      <c r="A9325" s="132"/>
      <c r="B9325" s="42"/>
      <c r="C9325" s="73"/>
      <c r="D9325" s="40"/>
    </row>
    <row r="9326" spans="1:4" ht="15" x14ac:dyDescent="0.2">
      <c r="A9326" s="132"/>
      <c r="B9326" s="42"/>
      <c r="C9326" s="73"/>
      <c r="D9326" s="40"/>
    </row>
    <row r="9327" spans="1:4" ht="15" x14ac:dyDescent="0.2">
      <c r="A9327" s="132"/>
      <c r="B9327" s="42"/>
      <c r="C9327" s="73"/>
      <c r="D9327" s="40"/>
    </row>
    <row r="9328" spans="1:4" ht="15" x14ac:dyDescent="0.2">
      <c r="A9328" s="132"/>
      <c r="B9328" s="42"/>
      <c r="C9328" s="73"/>
      <c r="D9328" s="40"/>
    </row>
    <row r="9329" spans="1:4" ht="15" x14ac:dyDescent="0.2">
      <c r="A9329" s="132"/>
      <c r="B9329" s="42"/>
      <c r="C9329" s="73"/>
      <c r="D9329" s="40"/>
    </row>
    <row r="9330" spans="1:4" ht="15" x14ac:dyDescent="0.2">
      <c r="A9330" s="132"/>
      <c r="B9330" s="42"/>
      <c r="C9330" s="73"/>
      <c r="D9330" s="40"/>
    </row>
    <row r="9331" spans="1:4" ht="15" x14ac:dyDescent="0.2">
      <c r="A9331" s="132"/>
      <c r="B9331" s="42"/>
      <c r="C9331" s="73"/>
      <c r="D9331" s="40"/>
    </row>
    <row r="9332" spans="1:4" ht="15" x14ac:dyDescent="0.2">
      <c r="A9332" s="132"/>
      <c r="B9332" s="42"/>
      <c r="C9332" s="73"/>
      <c r="D9332" s="40"/>
    </row>
    <row r="9333" spans="1:4" ht="15" x14ac:dyDescent="0.2">
      <c r="A9333" s="132"/>
      <c r="B9333" s="42"/>
      <c r="C9333" s="73"/>
      <c r="D9333" s="40"/>
    </row>
    <row r="9334" spans="1:4" ht="15" x14ac:dyDescent="0.2">
      <c r="A9334" s="132"/>
      <c r="B9334" s="42"/>
      <c r="C9334" s="73"/>
      <c r="D9334" s="40"/>
    </row>
    <row r="9335" spans="1:4" ht="15" x14ac:dyDescent="0.2">
      <c r="A9335" s="132"/>
      <c r="B9335" s="42"/>
      <c r="C9335" s="73"/>
      <c r="D9335" s="40"/>
    </row>
    <row r="9336" spans="1:4" ht="15" x14ac:dyDescent="0.2">
      <c r="A9336" s="132"/>
      <c r="B9336" s="42"/>
      <c r="C9336" s="73"/>
      <c r="D9336" s="40"/>
    </row>
    <row r="9337" spans="1:4" ht="15" x14ac:dyDescent="0.2">
      <c r="A9337" s="132"/>
      <c r="B9337" s="42"/>
      <c r="C9337" s="73"/>
      <c r="D9337" s="40"/>
    </row>
    <row r="9338" spans="1:4" ht="15" x14ac:dyDescent="0.2">
      <c r="A9338" s="132"/>
      <c r="B9338" s="42"/>
      <c r="C9338" s="73"/>
      <c r="D9338" s="40"/>
    </row>
    <row r="9339" spans="1:4" ht="15" x14ac:dyDescent="0.2">
      <c r="A9339" s="132"/>
      <c r="B9339" s="42"/>
      <c r="C9339" s="73"/>
      <c r="D9339" s="40"/>
    </row>
    <row r="9340" spans="1:4" ht="15" x14ac:dyDescent="0.2">
      <c r="A9340" s="132"/>
      <c r="B9340" s="42"/>
      <c r="C9340" s="73"/>
      <c r="D9340" s="40"/>
    </row>
    <row r="9341" spans="1:4" ht="15" x14ac:dyDescent="0.2">
      <c r="A9341" s="132"/>
      <c r="B9341" s="42"/>
      <c r="C9341" s="73"/>
      <c r="D9341" s="40"/>
    </row>
    <row r="9342" spans="1:4" ht="15" x14ac:dyDescent="0.2">
      <c r="A9342" s="132"/>
      <c r="B9342" s="42"/>
      <c r="C9342" s="73"/>
      <c r="D9342" s="40"/>
    </row>
    <row r="9343" spans="1:4" ht="15" x14ac:dyDescent="0.2">
      <c r="A9343" s="132"/>
      <c r="B9343" s="42"/>
      <c r="C9343" s="73"/>
      <c r="D9343" s="40"/>
    </row>
    <row r="9344" spans="1:4" ht="15" x14ac:dyDescent="0.2">
      <c r="A9344" s="132"/>
      <c r="B9344" s="42"/>
      <c r="C9344" s="73"/>
      <c r="D9344" s="40"/>
    </row>
    <row r="9345" spans="1:4" ht="15" x14ac:dyDescent="0.2">
      <c r="A9345" s="132"/>
      <c r="B9345" s="42"/>
      <c r="C9345" s="73"/>
      <c r="D9345" s="40"/>
    </row>
    <row r="9346" spans="1:4" ht="15" x14ac:dyDescent="0.2">
      <c r="A9346" s="132"/>
      <c r="B9346" s="42"/>
      <c r="C9346" s="73"/>
      <c r="D9346" s="40"/>
    </row>
    <row r="9347" spans="1:4" ht="15" x14ac:dyDescent="0.2">
      <c r="A9347" s="132"/>
      <c r="B9347" s="42"/>
      <c r="C9347" s="73"/>
      <c r="D9347" s="40"/>
    </row>
    <row r="9348" spans="1:4" ht="15" x14ac:dyDescent="0.2">
      <c r="A9348" s="132"/>
      <c r="B9348" s="42"/>
      <c r="C9348" s="73"/>
      <c r="D9348" s="40"/>
    </row>
    <row r="9349" spans="1:4" ht="15" x14ac:dyDescent="0.2">
      <c r="A9349" s="132"/>
      <c r="B9349" s="42"/>
      <c r="C9349" s="73"/>
      <c r="D9349" s="40"/>
    </row>
    <row r="9350" spans="1:4" ht="15" x14ac:dyDescent="0.2">
      <c r="A9350" s="132"/>
      <c r="B9350" s="42"/>
      <c r="C9350" s="73"/>
      <c r="D9350" s="40"/>
    </row>
    <row r="9351" spans="1:4" ht="15" x14ac:dyDescent="0.2">
      <c r="A9351" s="132"/>
      <c r="B9351" s="42"/>
      <c r="C9351" s="73"/>
      <c r="D9351" s="40"/>
    </row>
    <row r="9352" spans="1:4" ht="15" x14ac:dyDescent="0.2">
      <c r="A9352" s="132"/>
      <c r="B9352" s="42"/>
      <c r="C9352" s="73"/>
      <c r="D9352" s="40"/>
    </row>
    <row r="9353" spans="1:4" ht="15" x14ac:dyDescent="0.2">
      <c r="A9353" s="132"/>
      <c r="B9353" s="42"/>
      <c r="C9353" s="73"/>
      <c r="D9353" s="40"/>
    </row>
    <row r="9354" spans="1:4" ht="15" x14ac:dyDescent="0.2">
      <c r="A9354" s="132"/>
      <c r="B9354" s="42"/>
      <c r="C9354" s="73"/>
      <c r="D9354" s="40"/>
    </row>
    <row r="9355" spans="1:4" ht="15" x14ac:dyDescent="0.2">
      <c r="A9355" s="132"/>
      <c r="B9355" s="42"/>
      <c r="C9355" s="73"/>
      <c r="D9355" s="40"/>
    </row>
    <row r="9356" spans="1:4" ht="15" x14ac:dyDescent="0.2">
      <c r="A9356" s="132"/>
      <c r="B9356" s="42"/>
      <c r="C9356" s="73"/>
      <c r="D9356" s="40"/>
    </row>
    <row r="9357" spans="1:4" ht="15" x14ac:dyDescent="0.2">
      <c r="A9357" s="132"/>
      <c r="B9357" s="42"/>
      <c r="C9357" s="73"/>
      <c r="D9357" s="40"/>
    </row>
    <row r="9358" spans="1:4" ht="15" x14ac:dyDescent="0.2">
      <c r="A9358" s="132"/>
      <c r="B9358" s="42"/>
      <c r="C9358" s="73"/>
      <c r="D9358" s="40"/>
    </row>
    <row r="9359" spans="1:4" ht="15" x14ac:dyDescent="0.2">
      <c r="A9359" s="132"/>
      <c r="B9359" s="42"/>
      <c r="C9359" s="73"/>
      <c r="D9359" s="40"/>
    </row>
    <row r="9360" spans="1:4" ht="15" x14ac:dyDescent="0.2">
      <c r="A9360" s="132"/>
      <c r="B9360" s="42"/>
      <c r="C9360" s="73"/>
      <c r="D9360" s="40"/>
    </row>
    <row r="9361" spans="1:4" ht="15" x14ac:dyDescent="0.2">
      <c r="A9361" s="132"/>
      <c r="B9361" s="42"/>
      <c r="C9361" s="73"/>
      <c r="D9361" s="40"/>
    </row>
    <row r="9362" spans="1:4" ht="15" x14ac:dyDescent="0.2">
      <c r="A9362" s="132"/>
      <c r="B9362" s="42"/>
      <c r="C9362" s="73"/>
      <c r="D9362" s="40"/>
    </row>
    <row r="9363" spans="1:4" ht="15" x14ac:dyDescent="0.2">
      <c r="A9363" s="132"/>
      <c r="B9363" s="42"/>
      <c r="C9363" s="73"/>
      <c r="D9363" s="40"/>
    </row>
    <row r="9364" spans="1:4" ht="15" x14ac:dyDescent="0.2">
      <c r="A9364" s="132"/>
      <c r="B9364" s="42"/>
      <c r="C9364" s="73"/>
      <c r="D9364" s="40"/>
    </row>
    <row r="9365" spans="1:4" ht="15" x14ac:dyDescent="0.2">
      <c r="A9365" s="132"/>
      <c r="B9365" s="42"/>
      <c r="C9365" s="73"/>
      <c r="D9365" s="40"/>
    </row>
    <row r="9366" spans="1:4" ht="15" x14ac:dyDescent="0.2">
      <c r="A9366" s="132"/>
      <c r="B9366" s="42"/>
      <c r="C9366" s="73"/>
      <c r="D9366" s="40"/>
    </row>
    <row r="9367" spans="1:4" ht="15" x14ac:dyDescent="0.2">
      <c r="A9367" s="132"/>
      <c r="B9367" s="42"/>
      <c r="C9367" s="73"/>
      <c r="D9367" s="40"/>
    </row>
    <row r="9368" spans="1:4" ht="15" x14ac:dyDescent="0.2">
      <c r="A9368" s="132"/>
      <c r="B9368" s="42"/>
      <c r="C9368" s="73"/>
      <c r="D9368" s="40"/>
    </row>
    <row r="9369" spans="1:4" ht="15" x14ac:dyDescent="0.2">
      <c r="A9369" s="132"/>
      <c r="B9369" s="42"/>
      <c r="C9369" s="73"/>
      <c r="D9369" s="40"/>
    </row>
    <row r="9370" spans="1:4" ht="15" x14ac:dyDescent="0.2">
      <c r="A9370" s="132"/>
      <c r="B9370" s="42"/>
      <c r="C9370" s="73"/>
      <c r="D9370" s="40"/>
    </row>
    <row r="9371" spans="1:4" ht="15" x14ac:dyDescent="0.2">
      <c r="A9371" s="132"/>
      <c r="B9371" s="42"/>
      <c r="C9371" s="73"/>
      <c r="D9371" s="40"/>
    </row>
    <row r="9372" spans="1:4" ht="15" x14ac:dyDescent="0.2">
      <c r="A9372" s="132"/>
      <c r="B9372" s="42"/>
      <c r="C9372" s="73"/>
      <c r="D9372" s="40"/>
    </row>
    <row r="9373" spans="1:4" ht="15" x14ac:dyDescent="0.2">
      <c r="A9373" s="132"/>
      <c r="B9373" s="42"/>
      <c r="C9373" s="73"/>
      <c r="D9373" s="40"/>
    </row>
    <row r="9374" spans="1:4" ht="15" x14ac:dyDescent="0.2">
      <c r="A9374" s="132"/>
      <c r="B9374" s="42"/>
      <c r="C9374" s="73"/>
      <c r="D9374" s="40"/>
    </row>
    <row r="9375" spans="1:4" ht="15" x14ac:dyDescent="0.2">
      <c r="A9375" s="132"/>
      <c r="B9375" s="42"/>
      <c r="C9375" s="73"/>
      <c r="D9375" s="40"/>
    </row>
    <row r="9376" spans="1:4" ht="15" x14ac:dyDescent="0.2">
      <c r="A9376" s="132"/>
      <c r="B9376" s="42"/>
      <c r="C9376" s="73"/>
      <c r="D9376" s="40"/>
    </row>
    <row r="9377" spans="1:4" ht="15" x14ac:dyDescent="0.2">
      <c r="A9377" s="132"/>
      <c r="B9377" s="42"/>
      <c r="C9377" s="73"/>
      <c r="D9377" s="40"/>
    </row>
    <row r="9378" spans="1:4" ht="15" x14ac:dyDescent="0.2">
      <c r="A9378" s="132"/>
      <c r="B9378" s="42"/>
      <c r="C9378" s="73"/>
      <c r="D9378" s="40"/>
    </row>
    <row r="9379" spans="1:4" ht="15" x14ac:dyDescent="0.2">
      <c r="A9379" s="132"/>
      <c r="B9379" s="42"/>
      <c r="C9379" s="73"/>
      <c r="D9379" s="40"/>
    </row>
    <row r="9380" spans="1:4" ht="15" x14ac:dyDescent="0.2">
      <c r="A9380" s="132"/>
      <c r="B9380" s="42"/>
      <c r="C9380" s="73"/>
      <c r="D9380" s="40"/>
    </row>
    <row r="9381" spans="1:4" ht="15" x14ac:dyDescent="0.2">
      <c r="A9381" s="132"/>
      <c r="B9381" s="42"/>
      <c r="C9381" s="73"/>
      <c r="D9381" s="40"/>
    </row>
    <row r="9382" spans="1:4" ht="15" x14ac:dyDescent="0.2">
      <c r="A9382" s="132"/>
      <c r="B9382" s="42"/>
      <c r="C9382" s="73"/>
      <c r="D9382" s="40"/>
    </row>
    <row r="9383" spans="1:4" ht="15" x14ac:dyDescent="0.2">
      <c r="A9383" s="132"/>
      <c r="B9383" s="42"/>
      <c r="C9383" s="73"/>
      <c r="D9383" s="40"/>
    </row>
    <row r="9384" spans="1:4" ht="15" x14ac:dyDescent="0.2">
      <c r="A9384" s="132"/>
      <c r="B9384" s="42"/>
      <c r="C9384" s="73"/>
      <c r="D9384" s="40"/>
    </row>
    <row r="9385" spans="1:4" ht="15" x14ac:dyDescent="0.2">
      <c r="A9385" s="132"/>
      <c r="B9385" s="42"/>
      <c r="C9385" s="73"/>
      <c r="D9385" s="40"/>
    </row>
    <row r="9386" spans="1:4" ht="15" x14ac:dyDescent="0.2">
      <c r="A9386" s="132"/>
      <c r="B9386" s="42"/>
      <c r="C9386" s="73"/>
      <c r="D9386" s="40"/>
    </row>
    <row r="9387" spans="1:4" ht="15" x14ac:dyDescent="0.2">
      <c r="A9387" s="132"/>
      <c r="B9387" s="42"/>
      <c r="C9387" s="73"/>
      <c r="D9387" s="40"/>
    </row>
    <row r="9388" spans="1:4" ht="15" x14ac:dyDescent="0.2">
      <c r="A9388" s="132"/>
      <c r="B9388" s="42"/>
      <c r="C9388" s="73"/>
      <c r="D9388" s="40"/>
    </row>
    <row r="9389" spans="1:4" ht="15" x14ac:dyDescent="0.2">
      <c r="A9389" s="132"/>
      <c r="B9389" s="42"/>
      <c r="C9389" s="73"/>
      <c r="D9389" s="40"/>
    </row>
    <row r="9390" spans="1:4" ht="15" x14ac:dyDescent="0.2">
      <c r="A9390" s="132"/>
      <c r="B9390" s="42"/>
      <c r="C9390" s="73"/>
      <c r="D9390" s="40"/>
    </row>
    <row r="9391" spans="1:4" ht="15" x14ac:dyDescent="0.2">
      <c r="A9391" s="132"/>
      <c r="B9391" s="42"/>
      <c r="C9391" s="73"/>
      <c r="D9391" s="40"/>
    </row>
    <row r="9392" spans="1:4" ht="15" x14ac:dyDescent="0.2">
      <c r="A9392" s="132"/>
      <c r="B9392" s="42"/>
      <c r="C9392" s="73"/>
      <c r="D9392" s="40"/>
    </row>
    <row r="9393" spans="1:4" ht="15" x14ac:dyDescent="0.2">
      <c r="A9393" s="132"/>
      <c r="B9393" s="42"/>
      <c r="C9393" s="73"/>
      <c r="D9393" s="40"/>
    </row>
    <row r="9394" spans="1:4" ht="15" x14ac:dyDescent="0.2">
      <c r="A9394" s="132"/>
      <c r="B9394" s="42"/>
      <c r="C9394" s="73"/>
      <c r="D9394" s="40"/>
    </row>
    <row r="9395" spans="1:4" ht="15" x14ac:dyDescent="0.2">
      <c r="A9395" s="132"/>
      <c r="B9395" s="42"/>
      <c r="C9395" s="73"/>
      <c r="D9395" s="40"/>
    </row>
    <row r="9396" spans="1:4" ht="15" x14ac:dyDescent="0.2">
      <c r="A9396" s="132"/>
      <c r="B9396" s="42"/>
      <c r="C9396" s="73"/>
      <c r="D9396" s="40"/>
    </row>
    <row r="9397" spans="1:4" ht="15" x14ac:dyDescent="0.2">
      <c r="A9397" s="132"/>
      <c r="B9397" s="42"/>
      <c r="C9397" s="73"/>
      <c r="D9397" s="40"/>
    </row>
    <row r="9398" spans="1:4" ht="15" x14ac:dyDescent="0.2">
      <c r="A9398" s="132"/>
      <c r="B9398" s="42"/>
      <c r="C9398" s="73"/>
      <c r="D9398" s="40"/>
    </row>
    <row r="9399" spans="1:4" ht="15" x14ac:dyDescent="0.2">
      <c r="A9399" s="132"/>
      <c r="B9399" s="42"/>
      <c r="C9399" s="73"/>
      <c r="D9399" s="40"/>
    </row>
    <row r="9400" spans="1:4" ht="15" x14ac:dyDescent="0.2">
      <c r="A9400" s="132"/>
      <c r="B9400" s="42"/>
      <c r="C9400" s="73"/>
      <c r="D9400" s="40"/>
    </row>
    <row r="9401" spans="1:4" ht="15" x14ac:dyDescent="0.2">
      <c r="A9401" s="132"/>
      <c r="B9401" s="42"/>
      <c r="C9401" s="73"/>
      <c r="D9401" s="40"/>
    </row>
    <row r="9402" spans="1:4" ht="15" x14ac:dyDescent="0.2">
      <c r="A9402" s="132"/>
      <c r="B9402" s="42"/>
      <c r="C9402" s="73"/>
      <c r="D9402" s="40"/>
    </row>
    <row r="9403" spans="1:4" ht="15" x14ac:dyDescent="0.2">
      <c r="A9403" s="132"/>
      <c r="B9403" s="42"/>
      <c r="C9403" s="73"/>
      <c r="D9403" s="40"/>
    </row>
    <row r="9404" spans="1:4" ht="15" x14ac:dyDescent="0.2">
      <c r="A9404" s="132"/>
      <c r="B9404" s="42"/>
      <c r="C9404" s="73"/>
      <c r="D9404" s="40"/>
    </row>
    <row r="9405" spans="1:4" ht="15" x14ac:dyDescent="0.2">
      <c r="A9405" s="132"/>
      <c r="B9405" s="42"/>
      <c r="C9405" s="73"/>
      <c r="D9405" s="40"/>
    </row>
    <row r="9406" spans="1:4" ht="15" x14ac:dyDescent="0.2">
      <c r="A9406" s="132"/>
      <c r="B9406" s="42"/>
      <c r="C9406" s="73"/>
      <c r="D9406" s="40"/>
    </row>
    <row r="9407" spans="1:4" ht="15" x14ac:dyDescent="0.2">
      <c r="A9407" s="132"/>
      <c r="B9407" s="42"/>
      <c r="C9407" s="73"/>
      <c r="D9407" s="40"/>
    </row>
    <row r="9408" spans="1:4" ht="15" x14ac:dyDescent="0.2">
      <c r="A9408" s="132"/>
      <c r="B9408" s="42"/>
      <c r="C9408" s="73"/>
      <c r="D9408" s="40"/>
    </row>
    <row r="9409" spans="1:4" ht="15" x14ac:dyDescent="0.2">
      <c r="A9409" s="132"/>
      <c r="B9409" s="42"/>
      <c r="C9409" s="73"/>
      <c r="D9409" s="40"/>
    </row>
    <row r="9410" spans="1:4" ht="15" x14ac:dyDescent="0.2">
      <c r="A9410" s="132"/>
      <c r="B9410" s="42"/>
      <c r="C9410" s="73"/>
      <c r="D9410" s="40"/>
    </row>
    <row r="9411" spans="1:4" ht="15" x14ac:dyDescent="0.2">
      <c r="A9411" s="132"/>
      <c r="B9411" s="42"/>
      <c r="C9411" s="73"/>
      <c r="D9411" s="40"/>
    </row>
    <row r="9412" spans="1:4" ht="15" x14ac:dyDescent="0.2">
      <c r="A9412" s="132"/>
      <c r="B9412" s="42"/>
      <c r="C9412" s="73"/>
      <c r="D9412" s="40"/>
    </row>
    <row r="9413" spans="1:4" ht="15" x14ac:dyDescent="0.2">
      <c r="A9413" s="132"/>
      <c r="B9413" s="42"/>
      <c r="C9413" s="73"/>
      <c r="D9413" s="40"/>
    </row>
    <row r="9414" spans="1:4" ht="15" x14ac:dyDescent="0.2">
      <c r="A9414" s="132"/>
      <c r="B9414" s="42"/>
      <c r="C9414" s="73"/>
      <c r="D9414" s="40"/>
    </row>
    <row r="9415" spans="1:4" ht="15" x14ac:dyDescent="0.2">
      <c r="A9415" s="132"/>
      <c r="B9415" s="42"/>
      <c r="C9415" s="73"/>
      <c r="D9415" s="40"/>
    </row>
    <row r="9416" spans="1:4" ht="15" x14ac:dyDescent="0.2">
      <c r="A9416" s="132"/>
      <c r="B9416" s="42"/>
      <c r="C9416" s="73"/>
      <c r="D9416" s="40"/>
    </row>
    <row r="9417" spans="1:4" ht="15" x14ac:dyDescent="0.2">
      <c r="A9417" s="132"/>
      <c r="B9417" s="42"/>
      <c r="C9417" s="73"/>
      <c r="D9417" s="40"/>
    </row>
    <row r="9418" spans="1:4" ht="15" x14ac:dyDescent="0.2">
      <c r="A9418" s="132"/>
      <c r="B9418" s="42"/>
      <c r="C9418" s="73"/>
      <c r="D9418" s="40"/>
    </row>
    <row r="9419" spans="1:4" ht="15" x14ac:dyDescent="0.2">
      <c r="A9419" s="132"/>
      <c r="B9419" s="42"/>
      <c r="C9419" s="73"/>
      <c r="D9419" s="40"/>
    </row>
    <row r="9420" spans="1:4" ht="15" x14ac:dyDescent="0.2">
      <c r="A9420" s="132"/>
      <c r="B9420" s="42"/>
      <c r="C9420" s="73"/>
      <c r="D9420" s="40"/>
    </row>
    <row r="9421" spans="1:4" ht="15" x14ac:dyDescent="0.2">
      <c r="A9421" s="132"/>
      <c r="B9421" s="42"/>
      <c r="C9421" s="73"/>
      <c r="D9421" s="40"/>
    </row>
    <row r="9422" spans="1:4" ht="15" x14ac:dyDescent="0.2">
      <c r="A9422" s="132"/>
      <c r="B9422" s="42"/>
      <c r="C9422" s="73"/>
      <c r="D9422" s="40"/>
    </row>
    <row r="9423" spans="1:4" ht="15" x14ac:dyDescent="0.2">
      <c r="A9423" s="132"/>
      <c r="B9423" s="42"/>
      <c r="C9423" s="73"/>
      <c r="D9423" s="40"/>
    </row>
    <row r="9424" spans="1:4" ht="15" x14ac:dyDescent="0.2">
      <c r="A9424" s="132"/>
      <c r="B9424" s="42"/>
      <c r="C9424" s="73"/>
      <c r="D9424" s="40"/>
    </row>
    <row r="9425" spans="1:4" ht="15" x14ac:dyDescent="0.2">
      <c r="A9425" s="132"/>
      <c r="B9425" s="42"/>
      <c r="C9425" s="73"/>
      <c r="D9425" s="40"/>
    </row>
    <row r="9426" spans="1:4" ht="15" x14ac:dyDescent="0.2">
      <c r="A9426" s="132"/>
      <c r="B9426" s="42"/>
      <c r="C9426" s="73"/>
      <c r="D9426" s="40"/>
    </row>
    <row r="9427" spans="1:4" ht="15" x14ac:dyDescent="0.2">
      <c r="A9427" s="132"/>
      <c r="B9427" s="42"/>
      <c r="C9427" s="73"/>
      <c r="D9427" s="40"/>
    </row>
    <row r="9428" spans="1:4" ht="15" x14ac:dyDescent="0.2">
      <c r="A9428" s="132"/>
      <c r="B9428" s="42"/>
      <c r="C9428" s="73"/>
      <c r="D9428" s="40"/>
    </row>
    <row r="9429" spans="1:4" ht="15" x14ac:dyDescent="0.2">
      <c r="A9429" s="132"/>
      <c r="B9429" s="42"/>
      <c r="C9429" s="73"/>
      <c r="D9429" s="40"/>
    </row>
    <row r="9430" spans="1:4" ht="15" x14ac:dyDescent="0.2">
      <c r="A9430" s="132"/>
      <c r="B9430" s="42"/>
      <c r="C9430" s="73"/>
      <c r="D9430" s="40"/>
    </row>
    <row r="9431" spans="1:4" ht="15" x14ac:dyDescent="0.2">
      <c r="A9431" s="132"/>
      <c r="B9431" s="42"/>
      <c r="C9431" s="73"/>
      <c r="D9431" s="40"/>
    </row>
    <row r="9432" spans="1:4" ht="15" x14ac:dyDescent="0.2">
      <c r="A9432" s="132"/>
      <c r="B9432" s="42"/>
      <c r="C9432" s="73"/>
      <c r="D9432" s="40"/>
    </row>
    <row r="9433" spans="1:4" ht="15" x14ac:dyDescent="0.2">
      <c r="A9433" s="132"/>
      <c r="B9433" s="42"/>
      <c r="C9433" s="73"/>
      <c r="D9433" s="40"/>
    </row>
    <row r="9434" spans="1:4" ht="15" x14ac:dyDescent="0.2">
      <c r="A9434" s="132"/>
      <c r="B9434" s="42"/>
      <c r="C9434" s="73"/>
      <c r="D9434" s="40"/>
    </row>
    <row r="9435" spans="1:4" ht="15" x14ac:dyDescent="0.2">
      <c r="A9435" s="132"/>
      <c r="B9435" s="42"/>
      <c r="C9435" s="73"/>
      <c r="D9435" s="40"/>
    </row>
    <row r="9436" spans="1:4" ht="15" x14ac:dyDescent="0.2">
      <c r="A9436" s="132"/>
      <c r="B9436" s="42"/>
      <c r="C9436" s="73"/>
      <c r="D9436" s="40"/>
    </row>
    <row r="9437" spans="1:4" ht="15" x14ac:dyDescent="0.2">
      <c r="A9437" s="132"/>
      <c r="B9437" s="42"/>
      <c r="C9437" s="73"/>
      <c r="D9437" s="40"/>
    </row>
    <row r="9438" spans="1:4" ht="15" x14ac:dyDescent="0.2">
      <c r="A9438" s="132"/>
      <c r="B9438" s="42"/>
      <c r="C9438" s="73"/>
      <c r="D9438" s="40"/>
    </row>
    <row r="9439" spans="1:4" ht="15" x14ac:dyDescent="0.2">
      <c r="A9439" s="132"/>
      <c r="B9439" s="42"/>
      <c r="C9439" s="73"/>
      <c r="D9439" s="40"/>
    </row>
    <row r="9440" spans="1:4" ht="15" x14ac:dyDescent="0.2">
      <c r="A9440" s="132"/>
      <c r="B9440" s="42"/>
      <c r="C9440" s="73"/>
      <c r="D9440" s="40"/>
    </row>
    <row r="9441" spans="1:4" ht="15" x14ac:dyDescent="0.2">
      <c r="A9441" s="132"/>
      <c r="B9441" s="42"/>
      <c r="C9441" s="73"/>
      <c r="D9441" s="40"/>
    </row>
    <row r="9442" spans="1:4" ht="15" x14ac:dyDescent="0.2">
      <c r="A9442" s="132"/>
      <c r="B9442" s="42"/>
      <c r="C9442" s="73"/>
      <c r="D9442" s="40"/>
    </row>
    <row r="9443" spans="1:4" ht="15" x14ac:dyDescent="0.2">
      <c r="A9443" s="132"/>
      <c r="B9443" s="42"/>
      <c r="C9443" s="73"/>
      <c r="D9443" s="40"/>
    </row>
    <row r="9444" spans="1:4" ht="15" x14ac:dyDescent="0.2">
      <c r="A9444" s="132"/>
      <c r="B9444" s="42"/>
      <c r="C9444" s="73"/>
      <c r="D9444" s="40"/>
    </row>
    <row r="9445" spans="1:4" ht="15" x14ac:dyDescent="0.2">
      <c r="A9445" s="132"/>
      <c r="B9445" s="42"/>
      <c r="C9445" s="73"/>
      <c r="D9445" s="40"/>
    </row>
    <row r="9446" spans="1:4" ht="15" x14ac:dyDescent="0.2">
      <c r="A9446" s="132"/>
      <c r="B9446" s="42"/>
      <c r="C9446" s="73"/>
      <c r="D9446" s="40"/>
    </row>
    <row r="9447" spans="1:4" ht="15" x14ac:dyDescent="0.2">
      <c r="A9447" s="132"/>
      <c r="B9447" s="42"/>
      <c r="C9447" s="73"/>
      <c r="D9447" s="40"/>
    </row>
    <row r="9448" spans="1:4" ht="15" x14ac:dyDescent="0.2">
      <c r="A9448" s="132"/>
      <c r="B9448" s="42"/>
      <c r="C9448" s="73"/>
      <c r="D9448" s="40"/>
    </row>
    <row r="9449" spans="1:4" ht="15" x14ac:dyDescent="0.2">
      <c r="A9449" s="132"/>
      <c r="B9449" s="42"/>
      <c r="C9449" s="73"/>
      <c r="D9449" s="40"/>
    </row>
    <row r="9450" spans="1:4" ht="15" x14ac:dyDescent="0.2">
      <c r="A9450" s="132"/>
      <c r="B9450" s="42"/>
      <c r="C9450" s="73"/>
      <c r="D9450" s="40"/>
    </row>
    <row r="9451" spans="1:4" ht="15" x14ac:dyDescent="0.2">
      <c r="A9451" s="132"/>
      <c r="B9451" s="42"/>
      <c r="C9451" s="73"/>
      <c r="D9451" s="40"/>
    </row>
    <row r="9452" spans="1:4" ht="15" x14ac:dyDescent="0.2">
      <c r="A9452" s="132"/>
      <c r="B9452" s="42"/>
      <c r="C9452" s="73"/>
      <c r="D9452" s="40"/>
    </row>
    <row r="9453" spans="1:4" ht="15" x14ac:dyDescent="0.2">
      <c r="A9453" s="132"/>
      <c r="B9453" s="42"/>
      <c r="C9453" s="73"/>
      <c r="D9453" s="40"/>
    </row>
    <row r="9454" spans="1:4" ht="15" x14ac:dyDescent="0.2">
      <c r="A9454" s="132"/>
      <c r="B9454" s="42"/>
      <c r="C9454" s="73"/>
      <c r="D9454" s="40"/>
    </row>
    <row r="9455" spans="1:4" ht="15" x14ac:dyDescent="0.2">
      <c r="A9455" s="132"/>
      <c r="B9455" s="42"/>
      <c r="C9455" s="73"/>
      <c r="D9455" s="40"/>
    </row>
    <row r="9456" spans="1:4" ht="15" x14ac:dyDescent="0.2">
      <c r="A9456" s="132"/>
      <c r="B9456" s="42"/>
      <c r="C9456" s="73"/>
      <c r="D9456" s="40"/>
    </row>
    <row r="9457" spans="1:4" ht="15" x14ac:dyDescent="0.2">
      <c r="A9457" s="132"/>
      <c r="B9457" s="42"/>
      <c r="C9457" s="73"/>
      <c r="D9457" s="40"/>
    </row>
    <row r="9458" spans="1:4" ht="15" x14ac:dyDescent="0.2">
      <c r="A9458" s="132"/>
      <c r="B9458" s="42"/>
      <c r="C9458" s="73"/>
      <c r="D9458" s="40"/>
    </row>
    <row r="9459" spans="1:4" ht="15" x14ac:dyDescent="0.2">
      <c r="A9459" s="132"/>
      <c r="B9459" s="42"/>
      <c r="C9459" s="73"/>
      <c r="D9459" s="40"/>
    </row>
    <row r="9460" spans="1:4" ht="15" x14ac:dyDescent="0.2">
      <c r="A9460" s="132"/>
      <c r="B9460" s="42"/>
      <c r="C9460" s="73"/>
      <c r="D9460" s="40"/>
    </row>
    <row r="9461" spans="1:4" ht="15" x14ac:dyDescent="0.2">
      <c r="A9461" s="132"/>
      <c r="B9461" s="42"/>
      <c r="C9461" s="73"/>
      <c r="D9461" s="40"/>
    </row>
    <row r="9462" spans="1:4" ht="15" x14ac:dyDescent="0.2">
      <c r="A9462" s="132"/>
      <c r="B9462" s="42"/>
      <c r="C9462" s="73"/>
      <c r="D9462" s="40"/>
    </row>
    <row r="9463" spans="1:4" ht="15" x14ac:dyDescent="0.2">
      <c r="A9463" s="132"/>
      <c r="B9463" s="42"/>
      <c r="C9463" s="73"/>
      <c r="D9463" s="40"/>
    </row>
    <row r="9464" spans="1:4" ht="15" x14ac:dyDescent="0.2">
      <c r="A9464" s="132"/>
      <c r="B9464" s="42"/>
      <c r="C9464" s="73"/>
      <c r="D9464" s="40"/>
    </row>
    <row r="9465" spans="1:4" ht="15" x14ac:dyDescent="0.2">
      <c r="A9465" s="132"/>
      <c r="B9465" s="42"/>
      <c r="C9465" s="73"/>
      <c r="D9465" s="40"/>
    </row>
    <row r="9466" spans="1:4" ht="15" x14ac:dyDescent="0.2">
      <c r="A9466" s="132"/>
      <c r="B9466" s="42"/>
      <c r="C9466" s="73"/>
      <c r="D9466" s="40"/>
    </row>
    <row r="9467" spans="1:4" ht="15" x14ac:dyDescent="0.2">
      <c r="A9467" s="132"/>
      <c r="B9467" s="42"/>
      <c r="C9467" s="73"/>
      <c r="D9467" s="40"/>
    </row>
    <row r="9468" spans="1:4" ht="15" x14ac:dyDescent="0.2">
      <c r="A9468" s="132"/>
      <c r="B9468" s="42"/>
      <c r="C9468" s="73"/>
      <c r="D9468" s="40"/>
    </row>
    <row r="9469" spans="1:4" ht="15" x14ac:dyDescent="0.2">
      <c r="A9469" s="132"/>
      <c r="B9469" s="42"/>
      <c r="C9469" s="73"/>
      <c r="D9469" s="40"/>
    </row>
    <row r="9470" spans="1:4" ht="15" x14ac:dyDescent="0.2">
      <c r="A9470" s="132"/>
      <c r="B9470" s="42"/>
      <c r="C9470" s="73"/>
      <c r="D9470" s="40"/>
    </row>
    <row r="9471" spans="1:4" ht="15" x14ac:dyDescent="0.2">
      <c r="A9471" s="132"/>
      <c r="B9471" s="42"/>
      <c r="C9471" s="73"/>
      <c r="D9471" s="40"/>
    </row>
    <row r="9472" spans="1:4" ht="15" x14ac:dyDescent="0.2">
      <c r="A9472" s="132"/>
      <c r="B9472" s="42"/>
      <c r="C9472" s="73"/>
      <c r="D9472" s="40"/>
    </row>
    <row r="9473" spans="1:4" ht="15" x14ac:dyDescent="0.2">
      <c r="A9473" s="132"/>
      <c r="B9473" s="42"/>
      <c r="C9473" s="73"/>
      <c r="D9473" s="40"/>
    </row>
    <row r="9474" spans="1:4" ht="15" x14ac:dyDescent="0.2">
      <c r="A9474" s="132"/>
      <c r="B9474" s="42"/>
      <c r="C9474" s="73"/>
      <c r="D9474" s="40"/>
    </row>
    <row r="9475" spans="1:4" ht="15" x14ac:dyDescent="0.2">
      <c r="A9475" s="132"/>
      <c r="B9475" s="42"/>
      <c r="C9475" s="73"/>
      <c r="D9475" s="40"/>
    </row>
    <row r="9476" spans="1:4" ht="15" x14ac:dyDescent="0.2">
      <c r="A9476" s="132"/>
      <c r="B9476" s="42"/>
      <c r="C9476" s="73"/>
      <c r="D9476" s="40"/>
    </row>
    <row r="9477" spans="1:4" ht="15" x14ac:dyDescent="0.2">
      <c r="A9477" s="132"/>
      <c r="B9477" s="42"/>
      <c r="C9477" s="73"/>
      <c r="D9477" s="40"/>
    </row>
    <row r="9478" spans="1:4" ht="15" x14ac:dyDescent="0.2">
      <c r="A9478" s="132"/>
      <c r="B9478" s="42"/>
      <c r="C9478" s="73"/>
      <c r="D9478" s="40"/>
    </row>
    <row r="9479" spans="1:4" ht="15" x14ac:dyDescent="0.2">
      <c r="A9479" s="132"/>
      <c r="B9479" s="42"/>
      <c r="C9479" s="73"/>
      <c r="D9479" s="40"/>
    </row>
    <row r="9480" spans="1:4" ht="15" x14ac:dyDescent="0.2">
      <c r="A9480" s="132"/>
      <c r="B9480" s="42"/>
      <c r="C9480" s="73"/>
      <c r="D9480" s="40"/>
    </row>
    <row r="9481" spans="1:4" ht="15" x14ac:dyDescent="0.2">
      <c r="A9481" s="132"/>
      <c r="B9481" s="42"/>
      <c r="C9481" s="73"/>
      <c r="D9481" s="40"/>
    </row>
    <row r="9482" spans="1:4" ht="15" x14ac:dyDescent="0.2">
      <c r="A9482" s="132"/>
      <c r="B9482" s="42"/>
      <c r="C9482" s="73"/>
      <c r="D9482" s="40"/>
    </row>
    <row r="9483" spans="1:4" ht="15" x14ac:dyDescent="0.2">
      <c r="A9483" s="132"/>
      <c r="B9483" s="42"/>
      <c r="C9483" s="73"/>
      <c r="D9483" s="40"/>
    </row>
    <row r="9484" spans="1:4" ht="15" x14ac:dyDescent="0.2">
      <c r="A9484" s="132"/>
      <c r="B9484" s="42"/>
      <c r="C9484" s="73"/>
      <c r="D9484" s="40"/>
    </row>
    <row r="9485" spans="1:4" ht="15" x14ac:dyDescent="0.2">
      <c r="A9485" s="132"/>
      <c r="B9485" s="42"/>
      <c r="C9485" s="73"/>
      <c r="D9485" s="40"/>
    </row>
    <row r="9486" spans="1:4" ht="15" x14ac:dyDescent="0.2">
      <c r="A9486" s="132"/>
      <c r="B9486" s="42"/>
      <c r="C9486" s="73"/>
      <c r="D9486" s="40"/>
    </row>
    <row r="9487" spans="1:4" ht="15" x14ac:dyDescent="0.2">
      <c r="A9487" s="132"/>
      <c r="B9487" s="42"/>
      <c r="C9487" s="73"/>
      <c r="D9487" s="40"/>
    </row>
    <row r="9488" spans="1:4" ht="15" x14ac:dyDescent="0.2">
      <c r="A9488" s="132"/>
      <c r="B9488" s="42"/>
      <c r="C9488" s="73"/>
      <c r="D9488" s="40"/>
    </row>
    <row r="9489" spans="1:4" ht="15" x14ac:dyDescent="0.2">
      <c r="A9489" s="132"/>
      <c r="B9489" s="42"/>
      <c r="C9489" s="73"/>
      <c r="D9489" s="40"/>
    </row>
    <row r="9490" spans="1:4" ht="15" x14ac:dyDescent="0.2">
      <c r="A9490" s="132"/>
      <c r="B9490" s="42"/>
      <c r="C9490" s="73"/>
      <c r="D9490" s="40"/>
    </row>
    <row r="9491" spans="1:4" ht="15" x14ac:dyDescent="0.2">
      <c r="A9491" s="132"/>
      <c r="B9491" s="42"/>
      <c r="C9491" s="73"/>
      <c r="D9491" s="40"/>
    </row>
    <row r="9492" spans="1:4" ht="15" x14ac:dyDescent="0.2">
      <c r="A9492" s="132"/>
      <c r="B9492" s="42"/>
      <c r="C9492" s="73"/>
      <c r="D9492" s="40"/>
    </row>
    <row r="9493" spans="1:4" ht="15" x14ac:dyDescent="0.2">
      <c r="A9493" s="132"/>
      <c r="B9493" s="42"/>
      <c r="C9493" s="73"/>
      <c r="D9493" s="40"/>
    </row>
    <row r="9494" spans="1:4" ht="15" x14ac:dyDescent="0.2">
      <c r="A9494" s="132"/>
      <c r="B9494" s="42"/>
      <c r="C9494" s="73"/>
      <c r="D9494" s="40"/>
    </row>
    <row r="9495" spans="1:4" ht="15" x14ac:dyDescent="0.2">
      <c r="A9495" s="132"/>
      <c r="B9495" s="42"/>
      <c r="C9495" s="73"/>
      <c r="D9495" s="40"/>
    </row>
    <row r="9496" spans="1:4" ht="15" x14ac:dyDescent="0.2">
      <c r="A9496" s="132"/>
      <c r="B9496" s="42"/>
      <c r="C9496" s="73"/>
      <c r="D9496" s="40"/>
    </row>
    <row r="9497" spans="1:4" ht="15" x14ac:dyDescent="0.2">
      <c r="A9497" s="132"/>
      <c r="B9497" s="42"/>
      <c r="C9497" s="73"/>
      <c r="D9497" s="40"/>
    </row>
    <row r="9498" spans="1:4" ht="15" x14ac:dyDescent="0.2">
      <c r="A9498" s="132"/>
      <c r="B9498" s="42"/>
      <c r="C9498" s="73"/>
      <c r="D9498" s="40"/>
    </row>
    <row r="9499" spans="1:4" ht="15" x14ac:dyDescent="0.2">
      <c r="A9499" s="132"/>
      <c r="B9499" s="42"/>
      <c r="C9499" s="73"/>
      <c r="D9499" s="40"/>
    </row>
    <row r="9500" spans="1:4" ht="15" x14ac:dyDescent="0.2">
      <c r="A9500" s="132"/>
      <c r="B9500" s="42"/>
      <c r="C9500" s="73"/>
      <c r="D9500" s="40"/>
    </row>
    <row r="9501" spans="1:4" ht="15" x14ac:dyDescent="0.2">
      <c r="A9501" s="132"/>
      <c r="B9501" s="42"/>
      <c r="C9501" s="73"/>
      <c r="D9501" s="40"/>
    </row>
    <row r="9502" spans="1:4" ht="15" x14ac:dyDescent="0.2">
      <c r="A9502" s="132"/>
      <c r="B9502" s="42"/>
      <c r="C9502" s="73"/>
      <c r="D9502" s="40"/>
    </row>
    <row r="9503" spans="1:4" ht="15" x14ac:dyDescent="0.2">
      <c r="A9503" s="132"/>
      <c r="B9503" s="42"/>
      <c r="C9503" s="73"/>
      <c r="D9503" s="40"/>
    </row>
    <row r="9504" spans="1:4" ht="15" x14ac:dyDescent="0.2">
      <c r="A9504" s="132"/>
      <c r="B9504" s="42"/>
      <c r="C9504" s="73"/>
      <c r="D9504" s="40"/>
    </row>
    <row r="9505" spans="1:4" ht="15" x14ac:dyDescent="0.2">
      <c r="A9505" s="132"/>
      <c r="B9505" s="42"/>
      <c r="C9505" s="73"/>
      <c r="D9505" s="40"/>
    </row>
    <row r="9506" spans="1:4" ht="15" x14ac:dyDescent="0.2">
      <c r="A9506" s="132"/>
      <c r="B9506" s="42"/>
      <c r="C9506" s="73"/>
      <c r="D9506" s="40"/>
    </row>
    <row r="9507" spans="1:4" ht="15" x14ac:dyDescent="0.2">
      <c r="A9507" s="132"/>
      <c r="B9507" s="42"/>
      <c r="C9507" s="73"/>
      <c r="D9507" s="40"/>
    </row>
    <row r="9508" spans="1:4" ht="15" x14ac:dyDescent="0.2">
      <c r="A9508" s="132"/>
      <c r="B9508" s="42"/>
      <c r="C9508" s="73"/>
      <c r="D9508" s="40"/>
    </row>
    <row r="9509" spans="1:4" ht="15" x14ac:dyDescent="0.2">
      <c r="A9509" s="132"/>
      <c r="B9509" s="42"/>
      <c r="C9509" s="73"/>
      <c r="D9509" s="40"/>
    </row>
    <row r="9510" spans="1:4" ht="15" x14ac:dyDescent="0.2">
      <c r="A9510" s="132"/>
      <c r="B9510" s="42"/>
      <c r="C9510" s="73"/>
      <c r="D9510" s="40"/>
    </row>
    <row r="9511" spans="1:4" ht="15" x14ac:dyDescent="0.2">
      <c r="A9511" s="132"/>
      <c r="B9511" s="42"/>
      <c r="C9511" s="73"/>
      <c r="D9511" s="40"/>
    </row>
    <row r="9512" spans="1:4" ht="15" x14ac:dyDescent="0.2">
      <c r="A9512" s="132"/>
      <c r="B9512" s="42"/>
      <c r="C9512" s="73"/>
      <c r="D9512" s="40"/>
    </row>
    <row r="9513" spans="1:4" ht="15" x14ac:dyDescent="0.2">
      <c r="A9513" s="132"/>
      <c r="B9513" s="42"/>
      <c r="C9513" s="73"/>
      <c r="D9513" s="40"/>
    </row>
    <row r="9514" spans="1:4" ht="15" x14ac:dyDescent="0.2">
      <c r="A9514" s="132"/>
      <c r="B9514" s="42"/>
      <c r="C9514" s="73"/>
      <c r="D9514" s="40"/>
    </row>
    <row r="9515" spans="1:4" ht="15" x14ac:dyDescent="0.2">
      <c r="A9515" s="132"/>
      <c r="B9515" s="42"/>
      <c r="C9515" s="73"/>
      <c r="D9515" s="40"/>
    </row>
    <row r="9516" spans="1:4" ht="15" x14ac:dyDescent="0.2">
      <c r="A9516" s="132"/>
      <c r="B9516" s="42"/>
      <c r="C9516" s="73"/>
      <c r="D9516" s="40"/>
    </row>
    <row r="9517" spans="1:4" ht="15" x14ac:dyDescent="0.2">
      <c r="A9517" s="132"/>
      <c r="B9517" s="42"/>
      <c r="C9517" s="73"/>
      <c r="D9517" s="40"/>
    </row>
    <row r="9518" spans="1:4" ht="15" x14ac:dyDescent="0.2">
      <c r="A9518" s="132"/>
      <c r="B9518" s="42"/>
      <c r="C9518" s="73"/>
      <c r="D9518" s="40"/>
    </row>
    <row r="9519" spans="1:4" ht="15" x14ac:dyDescent="0.2">
      <c r="A9519" s="132"/>
      <c r="B9519" s="42"/>
      <c r="C9519" s="73"/>
      <c r="D9519" s="40"/>
    </row>
    <row r="9520" spans="1:4" ht="15" x14ac:dyDescent="0.2">
      <c r="A9520" s="132"/>
      <c r="B9520" s="42"/>
      <c r="C9520" s="73"/>
      <c r="D9520" s="40"/>
    </row>
    <row r="9521" spans="1:4" ht="15" x14ac:dyDescent="0.2">
      <c r="A9521" s="132"/>
      <c r="B9521" s="42"/>
      <c r="C9521" s="73"/>
      <c r="D9521" s="40"/>
    </row>
    <row r="9522" spans="1:4" ht="15" x14ac:dyDescent="0.2">
      <c r="A9522" s="132"/>
      <c r="B9522" s="42"/>
      <c r="C9522" s="73"/>
      <c r="D9522" s="40"/>
    </row>
    <row r="9523" spans="1:4" ht="15" x14ac:dyDescent="0.2">
      <c r="A9523" s="132"/>
      <c r="B9523" s="42"/>
      <c r="C9523" s="73"/>
      <c r="D9523" s="40"/>
    </row>
    <row r="9524" spans="1:4" ht="15" x14ac:dyDescent="0.2">
      <c r="A9524" s="132"/>
      <c r="B9524" s="42"/>
      <c r="C9524" s="73"/>
      <c r="D9524" s="40"/>
    </row>
    <row r="9525" spans="1:4" ht="15" x14ac:dyDescent="0.2">
      <c r="A9525" s="132"/>
      <c r="B9525" s="42"/>
      <c r="C9525" s="73"/>
      <c r="D9525" s="40"/>
    </row>
    <row r="9526" spans="1:4" ht="15" x14ac:dyDescent="0.2">
      <c r="A9526" s="132"/>
      <c r="B9526" s="42"/>
      <c r="C9526" s="73"/>
      <c r="D9526" s="40"/>
    </row>
    <row r="9527" spans="1:4" ht="15" x14ac:dyDescent="0.2">
      <c r="A9527" s="132"/>
      <c r="B9527" s="42"/>
      <c r="C9527" s="73"/>
      <c r="D9527" s="40"/>
    </row>
    <row r="9528" spans="1:4" ht="15" x14ac:dyDescent="0.2">
      <c r="A9528" s="132"/>
      <c r="B9528" s="42"/>
      <c r="C9528" s="73"/>
      <c r="D9528" s="40"/>
    </row>
    <row r="9529" spans="1:4" ht="15" x14ac:dyDescent="0.2">
      <c r="A9529" s="132"/>
      <c r="B9529" s="42"/>
      <c r="C9529" s="73"/>
      <c r="D9529" s="40"/>
    </row>
    <row r="9530" spans="1:4" ht="15" x14ac:dyDescent="0.2">
      <c r="A9530" s="132"/>
      <c r="B9530" s="42"/>
      <c r="C9530" s="73"/>
      <c r="D9530" s="40"/>
    </row>
    <row r="9531" spans="1:4" ht="15" x14ac:dyDescent="0.2">
      <c r="A9531" s="132"/>
      <c r="B9531" s="42"/>
      <c r="C9531" s="73"/>
      <c r="D9531" s="40"/>
    </row>
    <row r="9532" spans="1:4" ht="15" x14ac:dyDescent="0.2">
      <c r="A9532" s="132"/>
      <c r="B9532" s="42"/>
      <c r="C9532" s="73"/>
      <c r="D9532" s="40"/>
    </row>
    <row r="9533" spans="1:4" ht="15" x14ac:dyDescent="0.2">
      <c r="A9533" s="132"/>
      <c r="B9533" s="42"/>
      <c r="C9533" s="73"/>
      <c r="D9533" s="40"/>
    </row>
    <row r="9534" spans="1:4" ht="15" x14ac:dyDescent="0.2">
      <c r="A9534" s="132"/>
      <c r="B9534" s="42"/>
      <c r="C9534" s="73"/>
      <c r="D9534" s="40"/>
    </row>
    <row r="9535" spans="1:4" ht="15" x14ac:dyDescent="0.2">
      <c r="A9535" s="132"/>
      <c r="B9535" s="42"/>
      <c r="C9535" s="73"/>
      <c r="D9535" s="40"/>
    </row>
    <row r="9536" spans="1:4" ht="15" x14ac:dyDescent="0.2">
      <c r="A9536" s="132"/>
      <c r="B9536" s="42"/>
      <c r="C9536" s="73"/>
      <c r="D9536" s="40"/>
    </row>
    <row r="9537" spans="1:4" ht="15" x14ac:dyDescent="0.2">
      <c r="A9537" s="132"/>
      <c r="B9537" s="42"/>
      <c r="C9537" s="73"/>
      <c r="D9537" s="40"/>
    </row>
    <row r="9538" spans="1:4" ht="15" x14ac:dyDescent="0.2">
      <c r="A9538" s="132"/>
      <c r="B9538" s="42"/>
      <c r="C9538" s="73"/>
      <c r="D9538" s="40"/>
    </row>
    <row r="9539" spans="1:4" ht="15" x14ac:dyDescent="0.2">
      <c r="A9539" s="132"/>
      <c r="B9539" s="42"/>
      <c r="C9539" s="73"/>
      <c r="D9539" s="40"/>
    </row>
    <row r="9540" spans="1:4" ht="15" x14ac:dyDescent="0.2">
      <c r="A9540" s="132"/>
      <c r="B9540" s="42"/>
      <c r="C9540" s="73"/>
      <c r="D9540" s="40"/>
    </row>
    <row r="9541" spans="1:4" ht="15" x14ac:dyDescent="0.2">
      <c r="A9541" s="132"/>
      <c r="B9541" s="42"/>
      <c r="C9541" s="73"/>
      <c r="D9541" s="40"/>
    </row>
    <row r="9542" spans="1:4" ht="15" x14ac:dyDescent="0.2">
      <c r="A9542" s="132"/>
      <c r="B9542" s="42"/>
      <c r="C9542" s="73"/>
      <c r="D9542" s="40"/>
    </row>
    <row r="9543" spans="1:4" ht="15" x14ac:dyDescent="0.2">
      <c r="A9543" s="132"/>
      <c r="B9543" s="42"/>
      <c r="C9543" s="73"/>
      <c r="D9543" s="40"/>
    </row>
    <row r="9544" spans="1:4" ht="15" x14ac:dyDescent="0.2">
      <c r="A9544" s="132"/>
      <c r="B9544" s="42"/>
      <c r="C9544" s="73"/>
      <c r="D9544" s="40"/>
    </row>
    <row r="9545" spans="1:4" ht="15" x14ac:dyDescent="0.2">
      <c r="A9545" s="132"/>
      <c r="B9545" s="42"/>
      <c r="C9545" s="73"/>
      <c r="D9545" s="40"/>
    </row>
    <row r="9546" spans="1:4" ht="15" x14ac:dyDescent="0.2">
      <c r="A9546" s="132"/>
      <c r="B9546" s="42"/>
      <c r="C9546" s="73"/>
      <c r="D9546" s="40"/>
    </row>
    <row r="9547" spans="1:4" ht="15" x14ac:dyDescent="0.2">
      <c r="A9547" s="132"/>
      <c r="B9547" s="42"/>
      <c r="C9547" s="73"/>
      <c r="D9547" s="40"/>
    </row>
    <row r="9548" spans="1:4" ht="15" x14ac:dyDescent="0.2">
      <c r="A9548" s="132"/>
      <c r="B9548" s="42"/>
      <c r="C9548" s="73"/>
      <c r="D9548" s="40"/>
    </row>
    <row r="9549" spans="1:4" ht="15" x14ac:dyDescent="0.2">
      <c r="A9549" s="132"/>
      <c r="B9549" s="42"/>
      <c r="C9549" s="73"/>
      <c r="D9549" s="40"/>
    </row>
    <row r="9550" spans="1:4" ht="15" x14ac:dyDescent="0.2">
      <c r="A9550" s="132"/>
      <c r="B9550" s="42"/>
      <c r="C9550" s="73"/>
      <c r="D9550" s="40"/>
    </row>
    <row r="9551" spans="1:4" ht="15" x14ac:dyDescent="0.2">
      <c r="A9551" s="132"/>
      <c r="B9551" s="42"/>
      <c r="C9551" s="73"/>
      <c r="D9551" s="40"/>
    </row>
    <row r="9552" spans="1:4" ht="15" x14ac:dyDescent="0.2">
      <c r="A9552" s="132"/>
      <c r="B9552" s="42"/>
      <c r="C9552" s="73"/>
      <c r="D9552" s="40"/>
    </row>
    <row r="9553" spans="1:4" ht="15" x14ac:dyDescent="0.2">
      <c r="A9553" s="132"/>
      <c r="B9553" s="42"/>
      <c r="C9553" s="73"/>
      <c r="D9553" s="40"/>
    </row>
    <row r="9554" spans="1:4" ht="15" x14ac:dyDescent="0.2">
      <c r="A9554" s="132"/>
      <c r="B9554" s="42"/>
      <c r="C9554" s="73"/>
      <c r="D9554" s="40"/>
    </row>
    <row r="9555" spans="1:4" ht="15" x14ac:dyDescent="0.2">
      <c r="A9555" s="132"/>
      <c r="B9555" s="42"/>
      <c r="C9555" s="73"/>
      <c r="D9555" s="40"/>
    </row>
    <row r="9556" spans="1:4" ht="15" x14ac:dyDescent="0.2">
      <c r="A9556" s="132"/>
      <c r="B9556" s="42"/>
      <c r="C9556" s="73"/>
      <c r="D9556" s="40"/>
    </row>
    <row r="9557" spans="1:4" ht="15" x14ac:dyDescent="0.2">
      <c r="A9557" s="132"/>
      <c r="B9557" s="42"/>
      <c r="C9557" s="73"/>
      <c r="D9557" s="40"/>
    </row>
    <row r="9558" spans="1:4" ht="15" x14ac:dyDescent="0.2">
      <c r="A9558" s="132"/>
      <c r="B9558" s="42"/>
      <c r="C9558" s="73"/>
      <c r="D9558" s="40"/>
    </row>
    <row r="9559" spans="1:4" ht="15" x14ac:dyDescent="0.2">
      <c r="A9559" s="132"/>
      <c r="B9559" s="42"/>
      <c r="C9559" s="73"/>
      <c r="D9559" s="40"/>
    </row>
    <row r="9560" spans="1:4" ht="15" x14ac:dyDescent="0.2">
      <c r="A9560" s="132"/>
      <c r="B9560" s="42"/>
      <c r="C9560" s="73"/>
      <c r="D9560" s="40"/>
    </row>
    <row r="9561" spans="1:4" ht="15" x14ac:dyDescent="0.2">
      <c r="A9561" s="132"/>
      <c r="B9561" s="42"/>
      <c r="C9561" s="73"/>
      <c r="D9561" s="40"/>
    </row>
    <row r="9562" spans="1:4" ht="15" x14ac:dyDescent="0.2">
      <c r="A9562" s="132"/>
      <c r="B9562" s="42"/>
      <c r="C9562" s="73"/>
      <c r="D9562" s="40"/>
    </row>
    <row r="9563" spans="1:4" ht="15" x14ac:dyDescent="0.2">
      <c r="A9563" s="132"/>
      <c r="B9563" s="42"/>
      <c r="C9563" s="73"/>
      <c r="D9563" s="40"/>
    </row>
    <row r="9564" spans="1:4" ht="15" x14ac:dyDescent="0.2">
      <c r="A9564" s="132"/>
      <c r="B9564" s="42"/>
      <c r="C9564" s="73"/>
      <c r="D9564" s="40"/>
    </row>
    <row r="9565" spans="1:4" ht="15" x14ac:dyDescent="0.2">
      <c r="A9565" s="132"/>
      <c r="B9565" s="42"/>
      <c r="C9565" s="73"/>
      <c r="D9565" s="40"/>
    </row>
    <row r="9566" spans="1:4" ht="15" x14ac:dyDescent="0.2">
      <c r="A9566" s="132"/>
      <c r="B9566" s="42"/>
      <c r="C9566" s="73"/>
      <c r="D9566" s="40"/>
    </row>
    <row r="9567" spans="1:4" ht="15" x14ac:dyDescent="0.2">
      <c r="A9567" s="132"/>
      <c r="B9567" s="42"/>
      <c r="C9567" s="73"/>
      <c r="D9567" s="40"/>
    </row>
    <row r="9568" spans="1:4" ht="15" x14ac:dyDescent="0.2">
      <c r="A9568" s="132"/>
      <c r="B9568" s="42"/>
      <c r="C9568" s="73"/>
      <c r="D9568" s="40"/>
    </row>
    <row r="9569" spans="1:4" ht="15" x14ac:dyDescent="0.2">
      <c r="A9569" s="132"/>
      <c r="B9569" s="42"/>
      <c r="C9569" s="73"/>
      <c r="D9569" s="40"/>
    </row>
    <row r="9570" spans="1:4" ht="15" x14ac:dyDescent="0.2">
      <c r="A9570" s="132"/>
      <c r="B9570" s="42"/>
      <c r="C9570" s="73"/>
      <c r="D9570" s="40"/>
    </row>
    <row r="9571" spans="1:4" ht="15" x14ac:dyDescent="0.2">
      <c r="A9571" s="132"/>
      <c r="B9571" s="42"/>
      <c r="C9571" s="73"/>
      <c r="D9571" s="40"/>
    </row>
    <row r="9572" spans="1:4" ht="15" x14ac:dyDescent="0.2">
      <c r="A9572" s="132"/>
      <c r="B9572" s="42"/>
      <c r="C9572" s="73"/>
      <c r="D9572" s="40"/>
    </row>
    <row r="9573" spans="1:4" ht="15" x14ac:dyDescent="0.2">
      <c r="A9573" s="132"/>
      <c r="B9573" s="42"/>
      <c r="C9573" s="73"/>
      <c r="D9573" s="40"/>
    </row>
    <row r="9574" spans="1:4" ht="15" x14ac:dyDescent="0.2">
      <c r="A9574" s="132"/>
      <c r="B9574" s="42"/>
      <c r="C9574" s="73"/>
      <c r="D9574" s="40"/>
    </row>
    <row r="9575" spans="1:4" ht="15" x14ac:dyDescent="0.2">
      <c r="A9575" s="132"/>
      <c r="B9575" s="42"/>
      <c r="C9575" s="73"/>
      <c r="D9575" s="40"/>
    </row>
    <row r="9576" spans="1:4" ht="15" x14ac:dyDescent="0.2">
      <c r="A9576" s="132"/>
      <c r="B9576" s="42"/>
      <c r="C9576" s="73"/>
      <c r="D9576" s="40"/>
    </row>
    <row r="9577" spans="1:4" ht="15" x14ac:dyDescent="0.2">
      <c r="A9577" s="132"/>
      <c r="B9577" s="42"/>
      <c r="C9577" s="73"/>
      <c r="D9577" s="40"/>
    </row>
    <row r="9578" spans="1:4" ht="15" x14ac:dyDescent="0.2">
      <c r="A9578" s="132"/>
      <c r="B9578" s="42"/>
      <c r="C9578" s="73"/>
      <c r="D9578" s="40"/>
    </row>
    <row r="9579" spans="1:4" ht="15" x14ac:dyDescent="0.2">
      <c r="A9579" s="132"/>
      <c r="B9579" s="42"/>
      <c r="C9579" s="73"/>
      <c r="D9579" s="40"/>
    </row>
    <row r="9580" spans="1:4" ht="15" x14ac:dyDescent="0.2">
      <c r="A9580" s="132"/>
      <c r="B9580" s="42"/>
      <c r="C9580" s="73"/>
      <c r="D9580" s="40"/>
    </row>
    <row r="9581" spans="1:4" ht="15" x14ac:dyDescent="0.2">
      <c r="A9581" s="132"/>
      <c r="B9581" s="42"/>
      <c r="C9581" s="73"/>
      <c r="D9581" s="40"/>
    </row>
    <row r="9582" spans="1:4" ht="15" x14ac:dyDescent="0.2">
      <c r="A9582" s="132"/>
      <c r="B9582" s="42"/>
      <c r="C9582" s="73"/>
      <c r="D9582" s="40"/>
    </row>
    <row r="9583" spans="1:4" ht="15" x14ac:dyDescent="0.2">
      <c r="A9583" s="132"/>
      <c r="B9583" s="42"/>
      <c r="C9583" s="73"/>
      <c r="D9583" s="40"/>
    </row>
    <row r="9584" spans="1:4" ht="15" x14ac:dyDescent="0.2">
      <c r="A9584" s="132"/>
      <c r="B9584" s="42"/>
      <c r="C9584" s="73"/>
      <c r="D9584" s="40"/>
    </row>
    <row r="9585" spans="1:4" ht="15" x14ac:dyDescent="0.2">
      <c r="A9585" s="132"/>
      <c r="B9585" s="42"/>
      <c r="C9585" s="73"/>
      <c r="D9585" s="40"/>
    </row>
    <row r="9586" spans="1:4" ht="15" x14ac:dyDescent="0.2">
      <c r="A9586" s="132"/>
      <c r="B9586" s="42"/>
      <c r="C9586" s="73"/>
      <c r="D9586" s="40"/>
    </row>
    <row r="9587" spans="1:4" ht="15" x14ac:dyDescent="0.2">
      <c r="A9587" s="132"/>
      <c r="B9587" s="42"/>
      <c r="C9587" s="73"/>
      <c r="D9587" s="40"/>
    </row>
    <row r="9588" spans="1:4" ht="15" x14ac:dyDescent="0.2">
      <c r="A9588" s="132"/>
      <c r="B9588" s="42"/>
      <c r="C9588" s="73"/>
      <c r="D9588" s="40"/>
    </row>
    <row r="9589" spans="1:4" ht="15" x14ac:dyDescent="0.2">
      <c r="A9589" s="132"/>
      <c r="B9589" s="42"/>
      <c r="C9589" s="73"/>
      <c r="D9589" s="40"/>
    </row>
    <row r="9590" spans="1:4" ht="15" x14ac:dyDescent="0.2">
      <c r="A9590" s="132"/>
      <c r="B9590" s="42"/>
      <c r="C9590" s="73"/>
      <c r="D9590" s="40"/>
    </row>
    <row r="9591" spans="1:4" ht="15" x14ac:dyDescent="0.2">
      <c r="A9591" s="132"/>
      <c r="B9591" s="42"/>
      <c r="C9591" s="73"/>
      <c r="D9591" s="40"/>
    </row>
    <row r="9592" spans="1:4" ht="15" x14ac:dyDescent="0.2">
      <c r="A9592" s="132"/>
      <c r="B9592" s="42"/>
      <c r="C9592" s="73"/>
      <c r="D9592" s="40"/>
    </row>
    <row r="9593" spans="1:4" ht="15" x14ac:dyDescent="0.2">
      <c r="A9593" s="132"/>
      <c r="B9593" s="42"/>
      <c r="C9593" s="73"/>
      <c r="D9593" s="40"/>
    </row>
    <row r="9594" spans="1:4" ht="15" x14ac:dyDescent="0.2">
      <c r="A9594" s="132"/>
      <c r="B9594" s="42"/>
      <c r="C9594" s="73"/>
      <c r="D9594" s="40"/>
    </row>
    <row r="9595" spans="1:4" ht="15" x14ac:dyDescent="0.2">
      <c r="A9595" s="132"/>
      <c r="B9595" s="42"/>
      <c r="C9595" s="73"/>
      <c r="D9595" s="40"/>
    </row>
    <row r="9596" spans="1:4" ht="15" x14ac:dyDescent="0.2">
      <c r="A9596" s="132"/>
      <c r="B9596" s="42"/>
      <c r="C9596" s="73"/>
      <c r="D9596" s="40"/>
    </row>
    <row r="9597" spans="1:4" ht="15" x14ac:dyDescent="0.2">
      <c r="A9597" s="132"/>
      <c r="B9597" s="42"/>
      <c r="C9597" s="73"/>
      <c r="D9597" s="40"/>
    </row>
    <row r="9598" spans="1:4" ht="15" x14ac:dyDescent="0.2">
      <c r="A9598" s="132"/>
      <c r="B9598" s="42"/>
      <c r="C9598" s="73"/>
      <c r="D9598" s="40"/>
    </row>
    <row r="9599" spans="1:4" ht="15" x14ac:dyDescent="0.2">
      <c r="A9599" s="132"/>
      <c r="B9599" s="42"/>
      <c r="C9599" s="73"/>
      <c r="D9599" s="40"/>
    </row>
    <row r="9600" spans="1:4" ht="15" x14ac:dyDescent="0.2">
      <c r="A9600" s="132"/>
      <c r="B9600" s="42"/>
      <c r="C9600" s="73"/>
      <c r="D9600" s="40"/>
    </row>
    <row r="9601" spans="1:4" ht="15" x14ac:dyDescent="0.2">
      <c r="A9601" s="132"/>
      <c r="B9601" s="42"/>
      <c r="C9601" s="73"/>
      <c r="D9601" s="40"/>
    </row>
    <row r="9602" spans="1:4" ht="15" x14ac:dyDescent="0.2">
      <c r="A9602" s="132"/>
      <c r="B9602" s="42"/>
      <c r="C9602" s="73"/>
      <c r="D9602" s="40"/>
    </row>
    <row r="9603" spans="1:4" ht="15" x14ac:dyDescent="0.2">
      <c r="A9603" s="132"/>
      <c r="B9603" s="42"/>
      <c r="C9603" s="73"/>
      <c r="D9603" s="40"/>
    </row>
    <row r="9604" spans="1:4" ht="15" x14ac:dyDescent="0.2">
      <c r="A9604" s="132"/>
      <c r="B9604" s="42"/>
      <c r="C9604" s="73"/>
      <c r="D9604" s="40"/>
    </row>
    <row r="9605" spans="1:4" ht="15" x14ac:dyDescent="0.2">
      <c r="A9605" s="132"/>
      <c r="B9605" s="42"/>
      <c r="C9605" s="73"/>
      <c r="D9605" s="40"/>
    </row>
    <row r="9606" spans="1:4" ht="15" x14ac:dyDescent="0.2">
      <c r="A9606" s="132"/>
      <c r="B9606" s="42"/>
      <c r="C9606" s="73"/>
      <c r="D9606" s="40"/>
    </row>
    <row r="9607" spans="1:4" ht="15" x14ac:dyDescent="0.2">
      <c r="A9607" s="132"/>
      <c r="B9607" s="42"/>
      <c r="C9607" s="73"/>
      <c r="D9607" s="40"/>
    </row>
    <row r="9608" spans="1:4" ht="15" x14ac:dyDescent="0.2">
      <c r="A9608" s="132"/>
      <c r="B9608" s="42"/>
      <c r="C9608" s="73"/>
      <c r="D9608" s="40"/>
    </row>
    <row r="9609" spans="1:4" ht="15" x14ac:dyDescent="0.2">
      <c r="A9609" s="132"/>
      <c r="B9609" s="42"/>
      <c r="C9609" s="73"/>
      <c r="D9609" s="40"/>
    </row>
    <row r="9610" spans="1:4" ht="15" x14ac:dyDescent="0.2">
      <c r="A9610" s="132"/>
      <c r="B9610" s="42"/>
      <c r="C9610" s="73"/>
      <c r="D9610" s="40"/>
    </row>
    <row r="9611" spans="1:4" ht="15" x14ac:dyDescent="0.2">
      <c r="A9611" s="132"/>
      <c r="B9611" s="42"/>
      <c r="C9611" s="73"/>
      <c r="D9611" s="40"/>
    </row>
    <row r="9612" spans="1:4" ht="15" x14ac:dyDescent="0.2">
      <c r="A9612" s="132"/>
      <c r="B9612" s="42"/>
      <c r="C9612" s="73"/>
      <c r="D9612" s="40"/>
    </row>
    <row r="9613" spans="1:4" ht="15" x14ac:dyDescent="0.2">
      <c r="A9613" s="132"/>
      <c r="B9613" s="42"/>
      <c r="C9613" s="73"/>
      <c r="D9613" s="40"/>
    </row>
    <row r="9614" spans="1:4" ht="15" x14ac:dyDescent="0.2">
      <c r="A9614" s="132"/>
      <c r="B9614" s="42"/>
      <c r="C9614" s="73"/>
      <c r="D9614" s="40"/>
    </row>
    <row r="9615" spans="1:4" ht="15" x14ac:dyDescent="0.2">
      <c r="A9615" s="132"/>
      <c r="B9615" s="42"/>
      <c r="C9615" s="73"/>
      <c r="D9615" s="40"/>
    </row>
    <row r="9616" spans="1:4" ht="15" x14ac:dyDescent="0.2">
      <c r="A9616" s="132"/>
      <c r="B9616" s="42"/>
      <c r="C9616" s="73"/>
      <c r="D9616" s="40"/>
    </row>
    <row r="9617" spans="1:4" ht="15" x14ac:dyDescent="0.2">
      <c r="A9617" s="132"/>
      <c r="B9617" s="42"/>
      <c r="C9617" s="73"/>
      <c r="D9617" s="40"/>
    </row>
    <row r="9618" spans="1:4" ht="15" x14ac:dyDescent="0.2">
      <c r="A9618" s="132"/>
      <c r="B9618" s="42"/>
      <c r="C9618" s="73"/>
      <c r="D9618" s="40"/>
    </row>
    <row r="9619" spans="1:4" ht="15" x14ac:dyDescent="0.2">
      <c r="A9619" s="132"/>
      <c r="B9619" s="42"/>
      <c r="C9619" s="73"/>
      <c r="D9619" s="40"/>
    </row>
    <row r="9620" spans="1:4" ht="15" x14ac:dyDescent="0.2">
      <c r="A9620" s="132"/>
      <c r="B9620" s="42"/>
      <c r="C9620" s="73"/>
      <c r="D9620" s="40"/>
    </row>
    <row r="9621" spans="1:4" ht="15" x14ac:dyDescent="0.2">
      <c r="A9621" s="132"/>
      <c r="B9621" s="42"/>
      <c r="C9621" s="73"/>
      <c r="D9621" s="40"/>
    </row>
    <row r="9622" spans="1:4" ht="15" x14ac:dyDescent="0.2">
      <c r="A9622" s="132"/>
      <c r="B9622" s="42"/>
      <c r="C9622" s="73"/>
      <c r="D9622" s="40"/>
    </row>
    <row r="9623" spans="1:4" ht="15" x14ac:dyDescent="0.2">
      <c r="A9623" s="132"/>
      <c r="B9623" s="42"/>
      <c r="C9623" s="73"/>
      <c r="D9623" s="40"/>
    </row>
    <row r="9624" spans="1:4" ht="15" x14ac:dyDescent="0.2">
      <c r="A9624" s="132"/>
      <c r="B9624" s="42"/>
      <c r="C9624" s="73"/>
      <c r="D9624" s="40"/>
    </row>
    <row r="9625" spans="1:4" ht="15" x14ac:dyDescent="0.2">
      <c r="A9625" s="132"/>
      <c r="B9625" s="42"/>
      <c r="C9625" s="73"/>
      <c r="D9625" s="40"/>
    </row>
    <row r="9626" spans="1:4" ht="15" x14ac:dyDescent="0.2">
      <c r="A9626" s="132"/>
      <c r="B9626" s="42"/>
      <c r="C9626" s="73"/>
      <c r="D9626" s="40"/>
    </row>
    <row r="9627" spans="1:4" ht="15" x14ac:dyDescent="0.2">
      <c r="A9627" s="132"/>
      <c r="B9627" s="42"/>
      <c r="C9627" s="73"/>
      <c r="D9627" s="40"/>
    </row>
    <row r="9628" spans="1:4" ht="15" x14ac:dyDescent="0.2">
      <c r="A9628" s="132"/>
      <c r="B9628" s="42"/>
      <c r="C9628" s="73"/>
      <c r="D9628" s="40"/>
    </row>
    <row r="9629" spans="1:4" ht="15" x14ac:dyDescent="0.2">
      <c r="A9629" s="132"/>
      <c r="B9629" s="42"/>
      <c r="C9629" s="73"/>
      <c r="D9629" s="40"/>
    </row>
    <row r="9630" spans="1:4" ht="15" x14ac:dyDescent="0.2">
      <c r="A9630" s="132"/>
      <c r="B9630" s="42"/>
      <c r="C9630" s="73"/>
      <c r="D9630" s="40"/>
    </row>
    <row r="9631" spans="1:4" ht="15" x14ac:dyDescent="0.2">
      <c r="A9631" s="132"/>
      <c r="B9631" s="42"/>
      <c r="C9631" s="73"/>
      <c r="D9631" s="40"/>
    </row>
    <row r="9632" spans="1:4" ht="15" x14ac:dyDescent="0.2">
      <c r="A9632" s="132"/>
      <c r="B9632" s="42"/>
      <c r="C9632" s="73"/>
      <c r="D9632" s="40"/>
    </row>
    <row r="9633" spans="1:4" ht="15" x14ac:dyDescent="0.2">
      <c r="A9633" s="132"/>
      <c r="B9633" s="42"/>
      <c r="C9633" s="73"/>
      <c r="D9633" s="40"/>
    </row>
    <row r="9634" spans="1:4" ht="15" x14ac:dyDescent="0.2">
      <c r="A9634" s="132"/>
      <c r="B9634" s="42"/>
      <c r="C9634" s="73"/>
      <c r="D9634" s="40"/>
    </row>
    <row r="9635" spans="1:4" ht="15" x14ac:dyDescent="0.2">
      <c r="A9635" s="132"/>
      <c r="B9635" s="42"/>
      <c r="C9635" s="73"/>
      <c r="D9635" s="40"/>
    </row>
    <row r="9636" spans="1:4" ht="15" x14ac:dyDescent="0.2">
      <c r="A9636" s="132"/>
      <c r="B9636" s="42"/>
      <c r="C9636" s="73"/>
      <c r="D9636" s="40"/>
    </row>
    <row r="9637" spans="1:4" ht="15" x14ac:dyDescent="0.2">
      <c r="A9637" s="132"/>
      <c r="B9637" s="42"/>
      <c r="C9637" s="73"/>
      <c r="D9637" s="40"/>
    </row>
    <row r="9638" spans="1:4" ht="15" x14ac:dyDescent="0.2">
      <c r="A9638" s="132"/>
      <c r="B9638" s="42"/>
      <c r="C9638" s="73"/>
      <c r="D9638" s="40"/>
    </row>
    <row r="9639" spans="1:4" ht="15" x14ac:dyDescent="0.2">
      <c r="A9639" s="132"/>
      <c r="B9639" s="42"/>
      <c r="C9639" s="73"/>
      <c r="D9639" s="40"/>
    </row>
    <row r="9640" spans="1:4" ht="15" x14ac:dyDescent="0.2">
      <c r="A9640" s="132"/>
      <c r="B9640" s="42"/>
      <c r="C9640" s="73"/>
      <c r="D9640" s="40"/>
    </row>
    <row r="9641" spans="1:4" ht="15" x14ac:dyDescent="0.2">
      <c r="A9641" s="132"/>
      <c r="B9641" s="42"/>
      <c r="C9641" s="73"/>
      <c r="D9641" s="40"/>
    </row>
    <row r="9642" spans="1:4" ht="15" x14ac:dyDescent="0.2">
      <c r="A9642" s="132"/>
      <c r="B9642" s="42"/>
      <c r="C9642" s="73"/>
      <c r="D9642" s="40"/>
    </row>
    <row r="9643" spans="1:4" ht="15" x14ac:dyDescent="0.2">
      <c r="A9643" s="132"/>
      <c r="B9643" s="42"/>
      <c r="C9643" s="73"/>
      <c r="D9643" s="40"/>
    </row>
    <row r="9644" spans="1:4" ht="15" x14ac:dyDescent="0.2">
      <c r="A9644" s="132"/>
      <c r="B9644" s="42"/>
      <c r="C9644" s="73"/>
      <c r="D9644" s="40"/>
    </row>
    <row r="9645" spans="1:4" ht="15" x14ac:dyDescent="0.2">
      <c r="A9645" s="132"/>
      <c r="B9645" s="42"/>
      <c r="C9645" s="73"/>
      <c r="D9645" s="40"/>
    </row>
    <row r="9646" spans="1:4" ht="15" x14ac:dyDescent="0.2">
      <c r="A9646" s="132"/>
      <c r="B9646" s="42"/>
      <c r="C9646" s="73"/>
      <c r="D9646" s="40"/>
    </row>
    <row r="9647" spans="1:4" ht="15" x14ac:dyDescent="0.2">
      <c r="A9647" s="132"/>
      <c r="B9647" s="42"/>
      <c r="C9647" s="73"/>
      <c r="D9647" s="40"/>
    </row>
    <row r="9648" spans="1:4" ht="15" x14ac:dyDescent="0.2">
      <c r="A9648" s="132"/>
      <c r="B9648" s="42"/>
      <c r="C9648" s="73"/>
      <c r="D9648" s="40"/>
    </row>
    <row r="9649" spans="1:4" ht="15" x14ac:dyDescent="0.2">
      <c r="A9649" s="132"/>
      <c r="B9649" s="42"/>
      <c r="C9649" s="73"/>
      <c r="D9649" s="40"/>
    </row>
    <row r="9650" spans="1:4" ht="15" x14ac:dyDescent="0.2">
      <c r="A9650" s="132"/>
      <c r="B9650" s="42"/>
      <c r="C9650" s="73"/>
      <c r="D9650" s="40"/>
    </row>
    <row r="9651" spans="1:4" ht="15" x14ac:dyDescent="0.2">
      <c r="A9651" s="132"/>
      <c r="B9651" s="42"/>
      <c r="C9651" s="73"/>
      <c r="D9651" s="40"/>
    </row>
    <row r="9652" spans="1:4" ht="15" x14ac:dyDescent="0.2">
      <c r="A9652" s="132"/>
      <c r="B9652" s="42"/>
      <c r="C9652" s="73"/>
      <c r="D9652" s="40"/>
    </row>
    <row r="9653" spans="1:4" ht="15" x14ac:dyDescent="0.2">
      <c r="A9653" s="132"/>
      <c r="B9653" s="42"/>
      <c r="C9653" s="73"/>
      <c r="D9653" s="40"/>
    </row>
    <row r="9654" spans="1:4" ht="15" x14ac:dyDescent="0.2">
      <c r="A9654" s="132"/>
      <c r="B9654" s="42"/>
      <c r="C9654" s="73"/>
      <c r="D9654" s="40"/>
    </row>
    <row r="9655" spans="1:4" ht="15" x14ac:dyDescent="0.2">
      <c r="A9655" s="132"/>
      <c r="B9655" s="42"/>
      <c r="C9655" s="73"/>
      <c r="D9655" s="40"/>
    </row>
    <row r="9656" spans="1:4" ht="15" x14ac:dyDescent="0.2">
      <c r="A9656" s="132"/>
      <c r="B9656" s="42"/>
      <c r="C9656" s="73"/>
      <c r="D9656" s="40"/>
    </row>
    <row r="9657" spans="1:4" ht="15" x14ac:dyDescent="0.2">
      <c r="A9657" s="132"/>
      <c r="B9657" s="42"/>
      <c r="C9657" s="73"/>
      <c r="D9657" s="40"/>
    </row>
    <row r="9658" spans="1:4" ht="15" x14ac:dyDescent="0.2">
      <c r="A9658" s="132"/>
      <c r="B9658" s="42"/>
      <c r="C9658" s="73"/>
      <c r="D9658" s="40"/>
    </row>
    <row r="9659" spans="1:4" ht="15" x14ac:dyDescent="0.2">
      <c r="A9659" s="132"/>
      <c r="B9659" s="42"/>
      <c r="C9659" s="73"/>
      <c r="D9659" s="40"/>
    </row>
    <row r="9660" spans="1:4" ht="15" x14ac:dyDescent="0.2">
      <c r="A9660" s="132"/>
      <c r="B9660" s="42"/>
      <c r="C9660" s="73"/>
      <c r="D9660" s="40"/>
    </row>
    <row r="9661" spans="1:4" ht="15" x14ac:dyDescent="0.2">
      <c r="A9661" s="132"/>
      <c r="B9661" s="42"/>
      <c r="C9661" s="73"/>
      <c r="D9661" s="40"/>
    </row>
    <row r="9662" spans="1:4" ht="15" x14ac:dyDescent="0.2">
      <c r="A9662" s="132"/>
      <c r="B9662" s="42"/>
      <c r="C9662" s="73"/>
      <c r="D9662" s="40"/>
    </row>
    <row r="9663" spans="1:4" ht="15" x14ac:dyDescent="0.2">
      <c r="A9663" s="132"/>
      <c r="B9663" s="42"/>
      <c r="C9663" s="73"/>
      <c r="D9663" s="40"/>
    </row>
    <row r="9664" spans="1:4" ht="15" x14ac:dyDescent="0.2">
      <c r="A9664" s="132"/>
      <c r="B9664" s="42"/>
      <c r="C9664" s="73"/>
      <c r="D9664" s="40"/>
    </row>
    <row r="9665" spans="1:4" ht="15" x14ac:dyDescent="0.2">
      <c r="A9665" s="132"/>
      <c r="B9665" s="42"/>
      <c r="C9665" s="73"/>
      <c r="D9665" s="40"/>
    </row>
    <row r="9666" spans="1:4" ht="15" x14ac:dyDescent="0.2">
      <c r="A9666" s="132"/>
      <c r="B9666" s="42"/>
      <c r="C9666" s="73"/>
      <c r="D9666" s="40"/>
    </row>
    <row r="9667" spans="1:4" ht="15" x14ac:dyDescent="0.2">
      <c r="A9667" s="132"/>
      <c r="B9667" s="42"/>
      <c r="C9667" s="73"/>
      <c r="D9667" s="40"/>
    </row>
    <row r="9668" spans="1:4" ht="15" x14ac:dyDescent="0.2">
      <c r="A9668" s="132"/>
      <c r="B9668" s="42"/>
      <c r="C9668" s="73"/>
      <c r="D9668" s="40"/>
    </row>
    <row r="9669" spans="1:4" ht="15" x14ac:dyDescent="0.2">
      <c r="A9669" s="132"/>
      <c r="B9669" s="42"/>
      <c r="C9669" s="73"/>
      <c r="D9669" s="40"/>
    </row>
    <row r="9670" spans="1:4" ht="15" x14ac:dyDescent="0.2">
      <c r="A9670" s="132"/>
      <c r="B9670" s="42"/>
      <c r="C9670" s="73"/>
      <c r="D9670" s="40"/>
    </row>
    <row r="9671" spans="1:4" ht="15" x14ac:dyDescent="0.2">
      <c r="A9671" s="132"/>
      <c r="B9671" s="42"/>
      <c r="C9671" s="73"/>
      <c r="D9671" s="40"/>
    </row>
    <row r="9672" spans="1:4" ht="15" x14ac:dyDescent="0.2">
      <c r="A9672" s="132"/>
      <c r="B9672" s="42"/>
      <c r="C9672" s="73"/>
      <c r="D9672" s="40"/>
    </row>
    <row r="9673" spans="1:4" ht="15" x14ac:dyDescent="0.2">
      <c r="A9673" s="132"/>
      <c r="B9673" s="42"/>
      <c r="C9673" s="73"/>
      <c r="D9673" s="40"/>
    </row>
    <row r="9674" spans="1:4" ht="15" x14ac:dyDescent="0.2">
      <c r="A9674" s="132"/>
      <c r="B9674" s="42"/>
      <c r="C9674" s="73"/>
      <c r="D9674" s="40"/>
    </row>
    <row r="9675" spans="1:4" ht="15" x14ac:dyDescent="0.2">
      <c r="A9675" s="132"/>
      <c r="B9675" s="42"/>
      <c r="C9675" s="73"/>
      <c r="D9675" s="40"/>
    </row>
    <row r="9676" spans="1:4" ht="15" x14ac:dyDescent="0.2">
      <c r="A9676" s="132"/>
      <c r="B9676" s="42"/>
      <c r="C9676" s="73"/>
      <c r="D9676" s="40"/>
    </row>
    <row r="9677" spans="1:4" ht="15" x14ac:dyDescent="0.2">
      <c r="A9677" s="132"/>
      <c r="B9677" s="42"/>
      <c r="C9677" s="73"/>
      <c r="D9677" s="40"/>
    </row>
    <row r="9678" spans="1:4" ht="15" x14ac:dyDescent="0.2">
      <c r="A9678" s="132"/>
      <c r="B9678" s="42"/>
      <c r="C9678" s="73"/>
      <c r="D9678" s="40"/>
    </row>
    <row r="9679" spans="1:4" ht="15" x14ac:dyDescent="0.2">
      <c r="A9679" s="132"/>
      <c r="B9679" s="42"/>
      <c r="C9679" s="73"/>
      <c r="D9679" s="40"/>
    </row>
    <row r="9680" spans="1:4" ht="15" x14ac:dyDescent="0.2">
      <c r="A9680" s="132"/>
      <c r="B9680" s="42"/>
      <c r="C9680" s="73"/>
      <c r="D9680" s="40"/>
    </row>
    <row r="9681" spans="1:4" ht="15" x14ac:dyDescent="0.2">
      <c r="A9681" s="132"/>
      <c r="B9681" s="42"/>
      <c r="C9681" s="73"/>
      <c r="D9681" s="40"/>
    </row>
    <row r="9682" spans="1:4" ht="15" x14ac:dyDescent="0.2">
      <c r="A9682" s="132"/>
      <c r="B9682" s="42"/>
      <c r="C9682" s="73"/>
      <c r="D9682" s="40"/>
    </row>
    <row r="9683" spans="1:4" ht="15" x14ac:dyDescent="0.2">
      <c r="A9683" s="132"/>
      <c r="B9683" s="42"/>
      <c r="C9683" s="73"/>
      <c r="D9683" s="40"/>
    </row>
    <row r="9684" spans="1:4" ht="15" x14ac:dyDescent="0.2">
      <c r="A9684" s="132"/>
      <c r="B9684" s="42"/>
      <c r="C9684" s="73"/>
      <c r="D9684" s="40"/>
    </row>
    <row r="9685" spans="1:4" ht="15" x14ac:dyDescent="0.2">
      <c r="A9685" s="132"/>
      <c r="B9685" s="42"/>
      <c r="C9685" s="73"/>
      <c r="D9685" s="40"/>
    </row>
    <row r="9686" spans="1:4" ht="15" x14ac:dyDescent="0.2">
      <c r="A9686" s="132"/>
      <c r="B9686" s="42"/>
      <c r="C9686" s="73"/>
      <c r="D9686" s="40"/>
    </row>
    <row r="9687" spans="1:4" ht="15" x14ac:dyDescent="0.2">
      <c r="A9687" s="132"/>
      <c r="B9687" s="42"/>
      <c r="C9687" s="73"/>
      <c r="D9687" s="40"/>
    </row>
    <row r="9688" spans="1:4" ht="15" x14ac:dyDescent="0.2">
      <c r="A9688" s="132"/>
      <c r="B9688" s="42"/>
      <c r="C9688" s="73"/>
      <c r="D9688" s="40"/>
    </row>
    <row r="9689" spans="1:4" ht="15" x14ac:dyDescent="0.2">
      <c r="A9689" s="132"/>
      <c r="B9689" s="42"/>
      <c r="C9689" s="73"/>
      <c r="D9689" s="40"/>
    </row>
    <row r="9690" spans="1:4" ht="15" x14ac:dyDescent="0.2">
      <c r="A9690" s="132"/>
      <c r="B9690" s="42"/>
      <c r="C9690" s="73"/>
      <c r="D9690" s="40"/>
    </row>
    <row r="9691" spans="1:4" ht="15" x14ac:dyDescent="0.2">
      <c r="A9691" s="132"/>
      <c r="B9691" s="42"/>
      <c r="C9691" s="73"/>
      <c r="D9691" s="40"/>
    </row>
    <row r="9692" spans="1:4" ht="15" x14ac:dyDescent="0.2">
      <c r="A9692" s="132"/>
      <c r="B9692" s="42"/>
      <c r="C9692" s="73"/>
      <c r="D9692" s="40"/>
    </row>
    <row r="9693" spans="1:4" ht="15" x14ac:dyDescent="0.2">
      <c r="A9693" s="132"/>
      <c r="B9693" s="42"/>
      <c r="C9693" s="73"/>
      <c r="D9693" s="40"/>
    </row>
    <row r="9694" spans="1:4" ht="15" x14ac:dyDescent="0.2">
      <c r="A9694" s="132"/>
      <c r="B9694" s="42"/>
      <c r="C9694" s="73"/>
      <c r="D9694" s="40"/>
    </row>
    <row r="9695" spans="1:4" ht="15" x14ac:dyDescent="0.2">
      <c r="A9695" s="132"/>
      <c r="B9695" s="42"/>
      <c r="C9695" s="73"/>
      <c r="D9695" s="40"/>
    </row>
    <row r="9696" spans="1:4" ht="15" x14ac:dyDescent="0.2">
      <c r="A9696" s="132"/>
      <c r="B9696" s="42"/>
      <c r="C9696" s="73"/>
      <c r="D9696" s="40"/>
    </row>
    <row r="9697" spans="1:4" ht="15" x14ac:dyDescent="0.2">
      <c r="A9697" s="132"/>
      <c r="B9697" s="42"/>
      <c r="C9697" s="73"/>
      <c r="D9697" s="40"/>
    </row>
    <row r="9698" spans="1:4" ht="15" x14ac:dyDescent="0.2">
      <c r="A9698" s="132"/>
      <c r="B9698" s="42"/>
      <c r="C9698" s="73"/>
      <c r="D9698" s="40"/>
    </row>
    <row r="9699" spans="1:4" ht="15" x14ac:dyDescent="0.2">
      <c r="A9699" s="132"/>
      <c r="B9699" s="42"/>
      <c r="C9699" s="73"/>
      <c r="D9699" s="40"/>
    </row>
    <row r="9700" spans="1:4" ht="15" x14ac:dyDescent="0.2">
      <c r="A9700" s="132"/>
      <c r="B9700" s="42"/>
      <c r="C9700" s="73"/>
      <c r="D9700" s="40"/>
    </row>
    <row r="9701" spans="1:4" ht="15" x14ac:dyDescent="0.2">
      <c r="A9701" s="132"/>
      <c r="B9701" s="42"/>
      <c r="C9701" s="73"/>
      <c r="D9701" s="40"/>
    </row>
    <row r="9702" spans="1:4" ht="15" x14ac:dyDescent="0.2">
      <c r="A9702" s="132"/>
      <c r="B9702" s="42"/>
      <c r="C9702" s="73"/>
      <c r="D9702" s="40"/>
    </row>
    <row r="9703" spans="1:4" ht="15" x14ac:dyDescent="0.2">
      <c r="A9703" s="132"/>
      <c r="B9703" s="42"/>
      <c r="C9703" s="73"/>
      <c r="D9703" s="40"/>
    </row>
    <row r="9704" spans="1:4" ht="15" x14ac:dyDescent="0.2">
      <c r="A9704" s="132"/>
      <c r="B9704" s="42"/>
      <c r="C9704" s="73"/>
      <c r="D9704" s="40"/>
    </row>
    <row r="9705" spans="1:4" ht="15" x14ac:dyDescent="0.2">
      <c r="A9705" s="132"/>
      <c r="B9705" s="42"/>
      <c r="C9705" s="73"/>
      <c r="D9705" s="40"/>
    </row>
    <row r="9706" spans="1:4" ht="15" x14ac:dyDescent="0.2">
      <c r="A9706" s="132"/>
      <c r="B9706" s="42"/>
      <c r="C9706" s="73"/>
      <c r="D9706" s="40"/>
    </row>
    <row r="9707" spans="1:4" ht="15" x14ac:dyDescent="0.2">
      <c r="A9707" s="132"/>
      <c r="B9707" s="42"/>
      <c r="C9707" s="73"/>
      <c r="D9707" s="40"/>
    </row>
    <row r="9708" spans="1:4" ht="15" x14ac:dyDescent="0.2">
      <c r="A9708" s="132"/>
      <c r="B9708" s="42"/>
      <c r="C9708" s="73"/>
      <c r="D9708" s="40"/>
    </row>
    <row r="9709" spans="1:4" ht="15" x14ac:dyDescent="0.2">
      <c r="A9709" s="132"/>
      <c r="B9709" s="42"/>
      <c r="C9709" s="73"/>
      <c r="D9709" s="40"/>
    </row>
    <row r="9710" spans="1:4" ht="15" x14ac:dyDescent="0.2">
      <c r="A9710" s="132"/>
      <c r="B9710" s="42"/>
      <c r="C9710" s="73"/>
      <c r="D9710" s="40"/>
    </row>
    <row r="9711" spans="1:4" ht="15" x14ac:dyDescent="0.2">
      <c r="A9711" s="132"/>
      <c r="B9711" s="42"/>
      <c r="C9711" s="73"/>
      <c r="D9711" s="40"/>
    </row>
    <row r="9712" spans="1:4" ht="15" x14ac:dyDescent="0.2">
      <c r="A9712" s="132"/>
      <c r="B9712" s="42"/>
      <c r="C9712" s="73"/>
      <c r="D9712" s="40"/>
    </row>
    <row r="9713" spans="1:4" ht="15" x14ac:dyDescent="0.2">
      <c r="A9713" s="132"/>
      <c r="B9713" s="42"/>
      <c r="C9713" s="73"/>
      <c r="D9713" s="40"/>
    </row>
    <row r="9714" spans="1:4" ht="15" x14ac:dyDescent="0.2">
      <c r="A9714" s="132"/>
      <c r="B9714" s="42"/>
      <c r="C9714" s="73"/>
      <c r="D9714" s="40"/>
    </row>
    <row r="9715" spans="1:4" ht="15" x14ac:dyDescent="0.2">
      <c r="A9715" s="132"/>
      <c r="B9715" s="42"/>
      <c r="C9715" s="73"/>
      <c r="D9715" s="40"/>
    </row>
    <row r="9716" spans="1:4" ht="15" x14ac:dyDescent="0.2">
      <c r="A9716" s="132"/>
      <c r="B9716" s="42"/>
      <c r="C9716" s="73"/>
      <c r="D9716" s="40"/>
    </row>
    <row r="9717" spans="1:4" ht="15" x14ac:dyDescent="0.2">
      <c r="A9717" s="132"/>
      <c r="B9717" s="42"/>
      <c r="C9717" s="73"/>
      <c r="D9717" s="40"/>
    </row>
    <row r="9718" spans="1:4" ht="15" x14ac:dyDescent="0.2">
      <c r="A9718" s="132"/>
      <c r="B9718" s="42"/>
      <c r="C9718" s="73"/>
      <c r="D9718" s="40"/>
    </row>
    <row r="9719" spans="1:4" ht="15" x14ac:dyDescent="0.2">
      <c r="A9719" s="132"/>
      <c r="B9719" s="42"/>
      <c r="C9719" s="73"/>
      <c r="D9719" s="40"/>
    </row>
    <row r="9720" spans="1:4" ht="15" x14ac:dyDescent="0.2">
      <c r="A9720" s="132"/>
      <c r="B9720" s="42"/>
      <c r="C9720" s="73"/>
      <c r="D9720" s="40"/>
    </row>
    <row r="9721" spans="1:4" ht="15" x14ac:dyDescent="0.2">
      <c r="A9721" s="132"/>
      <c r="B9721" s="42"/>
      <c r="C9721" s="73"/>
      <c r="D9721" s="40"/>
    </row>
    <row r="9722" spans="1:4" ht="15" x14ac:dyDescent="0.2">
      <c r="A9722" s="132"/>
      <c r="B9722" s="42"/>
      <c r="C9722" s="73"/>
      <c r="D9722" s="40"/>
    </row>
    <row r="9723" spans="1:4" ht="15" x14ac:dyDescent="0.2">
      <c r="A9723" s="132"/>
      <c r="B9723" s="42"/>
      <c r="C9723" s="73"/>
      <c r="D9723" s="40"/>
    </row>
    <row r="9724" spans="1:4" ht="15" x14ac:dyDescent="0.2">
      <c r="A9724" s="132"/>
      <c r="B9724" s="42"/>
      <c r="C9724" s="73"/>
      <c r="D9724" s="40"/>
    </row>
    <row r="9725" spans="1:4" ht="15" x14ac:dyDescent="0.2">
      <c r="A9725" s="132"/>
      <c r="B9725" s="42"/>
      <c r="C9725" s="73"/>
      <c r="D9725" s="40"/>
    </row>
    <row r="9726" spans="1:4" ht="15" x14ac:dyDescent="0.2">
      <c r="A9726" s="132"/>
      <c r="B9726" s="42"/>
      <c r="C9726" s="73"/>
      <c r="D9726" s="40"/>
    </row>
    <row r="9727" spans="1:4" ht="15" x14ac:dyDescent="0.2">
      <c r="A9727" s="132"/>
      <c r="B9727" s="42"/>
      <c r="C9727" s="73"/>
      <c r="D9727" s="40"/>
    </row>
    <row r="9728" spans="1:4" ht="15" x14ac:dyDescent="0.2">
      <c r="A9728" s="132"/>
      <c r="B9728" s="42"/>
      <c r="C9728" s="73"/>
      <c r="D9728" s="40"/>
    </row>
    <row r="9729" spans="1:4" ht="15" x14ac:dyDescent="0.2">
      <c r="A9729" s="132"/>
      <c r="B9729" s="42"/>
      <c r="C9729" s="73"/>
      <c r="D9729" s="40"/>
    </row>
    <row r="9730" spans="1:4" ht="15" x14ac:dyDescent="0.2">
      <c r="A9730" s="132"/>
      <c r="B9730" s="42"/>
      <c r="C9730" s="73"/>
      <c r="D9730" s="40"/>
    </row>
    <row r="9731" spans="1:4" ht="15" x14ac:dyDescent="0.2">
      <c r="A9731" s="132"/>
      <c r="B9731" s="42"/>
      <c r="C9731" s="73"/>
      <c r="D9731" s="40"/>
    </row>
    <row r="9732" spans="1:4" ht="15" x14ac:dyDescent="0.2">
      <c r="A9732" s="132"/>
      <c r="B9732" s="42"/>
      <c r="C9732" s="73"/>
      <c r="D9732" s="40"/>
    </row>
    <row r="9733" spans="1:4" ht="15" x14ac:dyDescent="0.2">
      <c r="A9733" s="132"/>
      <c r="B9733" s="42"/>
      <c r="C9733" s="73"/>
      <c r="D9733" s="40"/>
    </row>
    <row r="9734" spans="1:4" ht="15" x14ac:dyDescent="0.2">
      <c r="A9734" s="132"/>
      <c r="B9734" s="42"/>
      <c r="C9734" s="73"/>
      <c r="D9734" s="40"/>
    </row>
    <row r="9735" spans="1:4" ht="15" x14ac:dyDescent="0.2">
      <c r="A9735" s="132"/>
      <c r="B9735" s="42"/>
      <c r="C9735" s="73"/>
      <c r="D9735" s="40"/>
    </row>
    <row r="9736" spans="1:4" ht="15" x14ac:dyDescent="0.2">
      <c r="A9736" s="132"/>
      <c r="B9736" s="42"/>
      <c r="C9736" s="73"/>
      <c r="D9736" s="40"/>
    </row>
    <row r="9737" spans="1:4" ht="15" x14ac:dyDescent="0.2">
      <c r="A9737" s="132"/>
      <c r="B9737" s="42"/>
      <c r="C9737" s="73"/>
      <c r="D9737" s="40"/>
    </row>
    <row r="9738" spans="1:4" ht="15" x14ac:dyDescent="0.2">
      <c r="A9738" s="132"/>
      <c r="B9738" s="42"/>
      <c r="C9738" s="73"/>
      <c r="D9738" s="40"/>
    </row>
    <row r="9739" spans="1:4" ht="15" x14ac:dyDescent="0.2">
      <c r="A9739" s="132"/>
      <c r="B9739" s="42"/>
      <c r="C9739" s="73"/>
      <c r="D9739" s="40"/>
    </row>
    <row r="9740" spans="1:4" ht="15" x14ac:dyDescent="0.2">
      <c r="A9740" s="132"/>
      <c r="B9740" s="42"/>
      <c r="C9740" s="73"/>
      <c r="D9740" s="40"/>
    </row>
    <row r="9741" spans="1:4" ht="15" x14ac:dyDescent="0.2">
      <c r="A9741" s="132"/>
      <c r="B9741" s="42"/>
      <c r="C9741" s="73"/>
      <c r="D9741" s="40"/>
    </row>
    <row r="9742" spans="1:4" ht="15" x14ac:dyDescent="0.2">
      <c r="A9742" s="132"/>
      <c r="B9742" s="42"/>
      <c r="C9742" s="73"/>
      <c r="D9742" s="40"/>
    </row>
    <row r="9743" spans="1:4" ht="15" x14ac:dyDescent="0.2">
      <c r="A9743" s="132"/>
      <c r="B9743" s="42"/>
      <c r="C9743" s="73"/>
      <c r="D9743" s="40"/>
    </row>
    <row r="9744" spans="1:4" ht="15" x14ac:dyDescent="0.2">
      <c r="A9744" s="132"/>
      <c r="B9744" s="42"/>
      <c r="C9744" s="73"/>
      <c r="D9744" s="40"/>
    </row>
    <row r="9745" spans="1:4" ht="15" x14ac:dyDescent="0.2">
      <c r="A9745" s="132"/>
      <c r="B9745" s="42"/>
      <c r="C9745" s="73"/>
      <c r="D9745" s="40"/>
    </row>
    <row r="9746" spans="1:4" ht="15" x14ac:dyDescent="0.2">
      <c r="A9746" s="132"/>
      <c r="B9746" s="42"/>
      <c r="C9746" s="73"/>
      <c r="D9746" s="40"/>
    </row>
    <row r="9747" spans="1:4" ht="15" x14ac:dyDescent="0.2">
      <c r="A9747" s="132"/>
      <c r="B9747" s="42"/>
      <c r="C9747" s="73"/>
      <c r="D9747" s="40"/>
    </row>
    <row r="9748" spans="1:4" ht="15" x14ac:dyDescent="0.2">
      <c r="A9748" s="132"/>
      <c r="B9748" s="42"/>
      <c r="C9748" s="73"/>
      <c r="D9748" s="40"/>
    </row>
    <row r="9749" spans="1:4" ht="15" x14ac:dyDescent="0.2">
      <c r="A9749" s="132"/>
      <c r="B9749" s="42"/>
      <c r="C9749" s="73"/>
      <c r="D9749" s="40"/>
    </row>
    <row r="9750" spans="1:4" ht="15" x14ac:dyDescent="0.2">
      <c r="A9750" s="132"/>
      <c r="B9750" s="42"/>
      <c r="C9750" s="73"/>
      <c r="D9750" s="40"/>
    </row>
    <row r="9751" spans="1:4" ht="15" x14ac:dyDescent="0.2">
      <c r="A9751" s="132"/>
      <c r="B9751" s="42"/>
      <c r="C9751" s="73"/>
      <c r="D9751" s="40"/>
    </row>
    <row r="9752" spans="1:4" ht="15" x14ac:dyDescent="0.2">
      <c r="A9752" s="132"/>
      <c r="B9752" s="42"/>
      <c r="C9752" s="73"/>
      <c r="D9752" s="40"/>
    </row>
    <row r="9753" spans="1:4" ht="15" x14ac:dyDescent="0.2">
      <c r="A9753" s="132"/>
      <c r="B9753" s="42"/>
      <c r="C9753" s="73"/>
      <c r="D9753" s="40"/>
    </row>
    <row r="9754" spans="1:4" ht="15" x14ac:dyDescent="0.2">
      <c r="A9754" s="132"/>
      <c r="B9754" s="42"/>
      <c r="C9754" s="73"/>
      <c r="D9754" s="40"/>
    </row>
    <row r="9755" spans="1:4" ht="15" x14ac:dyDescent="0.2">
      <c r="A9755" s="132"/>
      <c r="B9755" s="42"/>
      <c r="C9755" s="73"/>
      <c r="D9755" s="40"/>
    </row>
    <row r="9756" spans="1:4" ht="15" x14ac:dyDescent="0.2">
      <c r="A9756" s="132"/>
      <c r="B9756" s="42"/>
      <c r="C9756" s="73"/>
      <c r="D9756" s="40"/>
    </row>
    <row r="9757" spans="1:4" ht="15" x14ac:dyDescent="0.2">
      <c r="A9757" s="132"/>
      <c r="B9757" s="42"/>
      <c r="C9757" s="73"/>
      <c r="D9757" s="40"/>
    </row>
    <row r="9758" spans="1:4" ht="15" x14ac:dyDescent="0.2">
      <c r="A9758" s="132"/>
      <c r="B9758" s="42"/>
      <c r="C9758" s="73"/>
      <c r="D9758" s="40"/>
    </row>
    <row r="9759" spans="1:4" ht="15" x14ac:dyDescent="0.2">
      <c r="A9759" s="132"/>
      <c r="B9759" s="42"/>
      <c r="C9759" s="73"/>
      <c r="D9759" s="40"/>
    </row>
    <row r="9760" spans="1:4" ht="15" x14ac:dyDescent="0.2">
      <c r="A9760" s="132"/>
      <c r="B9760" s="42"/>
      <c r="C9760" s="73"/>
      <c r="D9760" s="40"/>
    </row>
    <row r="9761" spans="1:4" ht="15" x14ac:dyDescent="0.2">
      <c r="A9761" s="132"/>
      <c r="B9761" s="42"/>
      <c r="C9761" s="73"/>
      <c r="D9761" s="40"/>
    </row>
    <row r="9762" spans="1:4" ht="15" x14ac:dyDescent="0.2">
      <c r="A9762" s="132"/>
      <c r="B9762" s="42"/>
      <c r="C9762" s="73"/>
      <c r="D9762" s="40"/>
    </row>
    <row r="9763" spans="1:4" ht="15" x14ac:dyDescent="0.2">
      <c r="A9763" s="132"/>
      <c r="B9763" s="42"/>
      <c r="C9763" s="73"/>
      <c r="D9763" s="40"/>
    </row>
    <row r="9764" spans="1:4" ht="15" x14ac:dyDescent="0.2">
      <c r="A9764" s="132"/>
      <c r="B9764" s="42"/>
      <c r="C9764" s="73"/>
      <c r="D9764" s="40"/>
    </row>
    <row r="9765" spans="1:4" ht="15" x14ac:dyDescent="0.2">
      <c r="A9765" s="132"/>
      <c r="B9765" s="42"/>
      <c r="C9765" s="73"/>
      <c r="D9765" s="40"/>
    </row>
    <row r="9766" spans="1:4" ht="15" x14ac:dyDescent="0.2">
      <c r="A9766" s="132"/>
      <c r="B9766" s="42"/>
      <c r="C9766" s="73"/>
      <c r="D9766" s="40"/>
    </row>
    <row r="9767" spans="1:4" ht="15" x14ac:dyDescent="0.2">
      <c r="A9767" s="132"/>
      <c r="B9767" s="42"/>
      <c r="C9767" s="73"/>
      <c r="D9767" s="40"/>
    </row>
    <row r="9768" spans="1:4" ht="15" x14ac:dyDescent="0.2">
      <c r="A9768" s="132"/>
      <c r="B9768" s="42"/>
      <c r="C9768" s="73"/>
      <c r="D9768" s="40"/>
    </row>
    <row r="9769" spans="1:4" ht="15" x14ac:dyDescent="0.2">
      <c r="A9769" s="132"/>
      <c r="B9769" s="42"/>
      <c r="C9769" s="73"/>
      <c r="D9769" s="40"/>
    </row>
    <row r="9770" spans="1:4" ht="15" x14ac:dyDescent="0.2">
      <c r="A9770" s="132"/>
      <c r="B9770" s="42"/>
      <c r="C9770" s="73"/>
      <c r="D9770" s="40"/>
    </row>
    <row r="9771" spans="1:4" ht="15" x14ac:dyDescent="0.2">
      <c r="A9771" s="132"/>
      <c r="B9771" s="42"/>
      <c r="C9771" s="73"/>
      <c r="D9771" s="40"/>
    </row>
    <row r="9772" spans="1:4" ht="15" x14ac:dyDescent="0.2">
      <c r="A9772" s="132"/>
      <c r="B9772" s="42"/>
      <c r="C9772" s="73"/>
      <c r="D9772" s="40"/>
    </row>
    <row r="9773" spans="1:4" ht="15" x14ac:dyDescent="0.2">
      <c r="A9773" s="132"/>
      <c r="B9773" s="42"/>
      <c r="C9773" s="73"/>
      <c r="D9773" s="40"/>
    </row>
    <row r="9774" spans="1:4" ht="15" x14ac:dyDescent="0.2">
      <c r="A9774" s="132"/>
      <c r="B9774" s="42"/>
      <c r="C9774" s="73"/>
      <c r="D9774" s="40"/>
    </row>
    <row r="9775" spans="1:4" ht="15" x14ac:dyDescent="0.2">
      <c r="A9775" s="132"/>
      <c r="B9775" s="42"/>
      <c r="C9775" s="73"/>
      <c r="D9775" s="40"/>
    </row>
    <row r="9776" spans="1:4" ht="15" x14ac:dyDescent="0.2">
      <c r="A9776" s="132"/>
      <c r="B9776" s="42"/>
      <c r="C9776" s="73"/>
      <c r="D9776" s="40"/>
    </row>
    <row r="9777" spans="1:4" ht="15" x14ac:dyDescent="0.2">
      <c r="A9777" s="132"/>
      <c r="B9777" s="42"/>
      <c r="C9777" s="73"/>
      <c r="D9777" s="40"/>
    </row>
    <row r="9778" spans="1:4" ht="15" x14ac:dyDescent="0.2">
      <c r="A9778" s="132"/>
      <c r="B9778" s="42"/>
      <c r="C9778" s="73"/>
      <c r="D9778" s="40"/>
    </row>
    <row r="9779" spans="1:4" ht="15" x14ac:dyDescent="0.2">
      <c r="A9779" s="132"/>
      <c r="B9779" s="42"/>
      <c r="C9779" s="73"/>
      <c r="D9779" s="40"/>
    </row>
    <row r="9780" spans="1:4" ht="15" x14ac:dyDescent="0.2">
      <c r="A9780" s="132"/>
      <c r="B9780" s="42"/>
      <c r="C9780" s="73"/>
      <c r="D9780" s="40"/>
    </row>
    <row r="9781" spans="1:4" ht="15" x14ac:dyDescent="0.2">
      <c r="A9781" s="132"/>
      <c r="B9781" s="42"/>
      <c r="C9781" s="73"/>
      <c r="D9781" s="40"/>
    </row>
    <row r="9782" spans="1:4" ht="15" x14ac:dyDescent="0.2">
      <c r="A9782" s="132"/>
      <c r="B9782" s="42"/>
      <c r="C9782" s="73"/>
      <c r="D9782" s="40"/>
    </row>
    <row r="9783" spans="1:4" ht="15" x14ac:dyDescent="0.2">
      <c r="A9783" s="132"/>
      <c r="B9783" s="42"/>
      <c r="C9783" s="73"/>
      <c r="D9783" s="40"/>
    </row>
    <row r="9784" spans="1:4" ht="15" x14ac:dyDescent="0.2">
      <c r="A9784" s="132"/>
      <c r="B9784" s="42"/>
      <c r="C9784" s="73"/>
      <c r="D9784" s="40"/>
    </row>
    <row r="9785" spans="1:4" ht="15" x14ac:dyDescent="0.2">
      <c r="A9785" s="132"/>
      <c r="B9785" s="42"/>
      <c r="C9785" s="73"/>
      <c r="D9785" s="40"/>
    </row>
    <row r="9786" spans="1:4" ht="15" x14ac:dyDescent="0.2">
      <c r="A9786" s="132"/>
      <c r="B9786" s="42"/>
      <c r="C9786" s="73"/>
      <c r="D9786" s="40"/>
    </row>
    <row r="9787" spans="1:4" ht="15" x14ac:dyDescent="0.2">
      <c r="A9787" s="132"/>
      <c r="B9787" s="42"/>
      <c r="C9787" s="73"/>
      <c r="D9787" s="40"/>
    </row>
    <row r="9788" spans="1:4" ht="15" x14ac:dyDescent="0.2">
      <c r="A9788" s="132"/>
      <c r="B9788" s="42"/>
      <c r="C9788" s="73"/>
      <c r="D9788" s="40"/>
    </row>
    <row r="9789" spans="1:4" ht="15" x14ac:dyDescent="0.2">
      <c r="A9789" s="132"/>
      <c r="B9789" s="42"/>
      <c r="C9789" s="73"/>
      <c r="D9789" s="40"/>
    </row>
    <row r="9790" spans="1:4" ht="15" x14ac:dyDescent="0.2">
      <c r="A9790" s="132"/>
      <c r="B9790" s="42"/>
      <c r="C9790" s="73"/>
      <c r="D9790" s="40"/>
    </row>
    <row r="9791" spans="1:4" ht="15" x14ac:dyDescent="0.2">
      <c r="A9791" s="132"/>
      <c r="B9791" s="42"/>
      <c r="C9791" s="73"/>
      <c r="D9791" s="40"/>
    </row>
    <row r="9792" spans="1:4" ht="15" x14ac:dyDescent="0.2">
      <c r="A9792" s="132"/>
      <c r="B9792" s="42"/>
      <c r="C9792" s="73"/>
      <c r="D9792" s="40"/>
    </row>
    <row r="9793" spans="1:4" ht="15" x14ac:dyDescent="0.2">
      <c r="A9793" s="132"/>
      <c r="B9793" s="42"/>
      <c r="C9793" s="73"/>
      <c r="D9793" s="40"/>
    </row>
    <row r="9794" spans="1:4" ht="15" x14ac:dyDescent="0.2">
      <c r="A9794" s="132"/>
      <c r="B9794" s="42"/>
      <c r="C9794" s="73"/>
      <c r="D9794" s="40"/>
    </row>
    <row r="9795" spans="1:4" ht="15" x14ac:dyDescent="0.2">
      <c r="A9795" s="132"/>
      <c r="B9795" s="42"/>
      <c r="C9795" s="73"/>
      <c r="D9795" s="40"/>
    </row>
    <row r="9796" spans="1:4" ht="15" x14ac:dyDescent="0.2">
      <c r="A9796" s="132"/>
      <c r="B9796" s="42"/>
      <c r="C9796" s="73"/>
      <c r="D9796" s="40"/>
    </row>
    <row r="9797" spans="1:4" ht="15" x14ac:dyDescent="0.2">
      <c r="A9797" s="132"/>
      <c r="B9797" s="42"/>
      <c r="C9797" s="73"/>
      <c r="D9797" s="40"/>
    </row>
    <row r="9798" spans="1:4" ht="15" x14ac:dyDescent="0.2">
      <c r="A9798" s="132"/>
      <c r="B9798" s="42"/>
      <c r="C9798" s="73"/>
      <c r="D9798" s="40"/>
    </row>
    <row r="9799" spans="1:4" ht="15" x14ac:dyDescent="0.2">
      <c r="A9799" s="132"/>
      <c r="B9799" s="42"/>
      <c r="C9799" s="73"/>
      <c r="D9799" s="40"/>
    </row>
    <row r="9800" spans="1:4" ht="15" x14ac:dyDescent="0.2">
      <c r="A9800" s="132"/>
      <c r="B9800" s="42"/>
      <c r="C9800" s="73"/>
      <c r="D9800" s="40"/>
    </row>
    <row r="9801" spans="1:4" ht="15" x14ac:dyDescent="0.2">
      <c r="A9801" s="132"/>
      <c r="B9801" s="42"/>
      <c r="C9801" s="73"/>
      <c r="D9801" s="40"/>
    </row>
    <row r="9802" spans="1:4" ht="15" x14ac:dyDescent="0.2">
      <c r="A9802" s="132"/>
      <c r="B9802" s="42"/>
      <c r="C9802" s="73"/>
      <c r="D9802" s="40"/>
    </row>
    <row r="9803" spans="1:4" ht="15" x14ac:dyDescent="0.2">
      <c r="A9803" s="132"/>
      <c r="B9803" s="42"/>
      <c r="C9803" s="73"/>
      <c r="D9803" s="40"/>
    </row>
    <row r="9804" spans="1:4" ht="15" x14ac:dyDescent="0.2">
      <c r="A9804" s="132"/>
      <c r="B9804" s="42"/>
      <c r="C9804" s="73"/>
      <c r="D9804" s="40"/>
    </row>
    <row r="9805" spans="1:4" ht="15" x14ac:dyDescent="0.2">
      <c r="A9805" s="132"/>
      <c r="B9805" s="42"/>
      <c r="C9805" s="73"/>
      <c r="D9805" s="40"/>
    </row>
    <row r="9806" spans="1:4" ht="15" x14ac:dyDescent="0.2">
      <c r="A9806" s="132"/>
      <c r="B9806" s="42"/>
      <c r="C9806" s="73"/>
      <c r="D9806" s="40"/>
    </row>
    <row r="9807" spans="1:4" ht="15" x14ac:dyDescent="0.2">
      <c r="A9807" s="132"/>
      <c r="B9807" s="42"/>
      <c r="C9807" s="73"/>
      <c r="D9807" s="40"/>
    </row>
    <row r="9808" spans="1:4" ht="15" x14ac:dyDescent="0.2">
      <c r="A9808" s="132"/>
      <c r="B9808" s="42"/>
      <c r="C9808" s="73"/>
      <c r="D9808" s="40"/>
    </row>
    <row r="9809" spans="1:4" ht="15" x14ac:dyDescent="0.2">
      <c r="A9809" s="132"/>
      <c r="B9809" s="42"/>
      <c r="C9809" s="73"/>
      <c r="D9809" s="40"/>
    </row>
    <row r="9810" spans="1:4" ht="15" x14ac:dyDescent="0.2">
      <c r="A9810" s="132"/>
      <c r="B9810" s="42"/>
      <c r="C9810" s="73"/>
      <c r="D9810" s="40"/>
    </row>
    <row r="9811" spans="1:4" ht="15" x14ac:dyDescent="0.2">
      <c r="A9811" s="132"/>
      <c r="B9811" s="42"/>
      <c r="C9811" s="73"/>
      <c r="D9811" s="40"/>
    </row>
    <row r="9812" spans="1:4" ht="15" x14ac:dyDescent="0.2">
      <c r="A9812" s="132"/>
      <c r="B9812" s="42"/>
      <c r="C9812" s="73"/>
      <c r="D9812" s="40"/>
    </row>
    <row r="9813" spans="1:4" ht="15" x14ac:dyDescent="0.2">
      <c r="A9813" s="132"/>
      <c r="B9813" s="42"/>
      <c r="C9813" s="73"/>
      <c r="D9813" s="40"/>
    </row>
    <row r="9814" spans="1:4" ht="15" x14ac:dyDescent="0.2">
      <c r="A9814" s="132"/>
      <c r="B9814" s="42"/>
      <c r="C9814" s="73"/>
      <c r="D9814" s="40"/>
    </row>
    <row r="9815" spans="1:4" ht="15" x14ac:dyDescent="0.2">
      <c r="A9815" s="132"/>
      <c r="B9815" s="42"/>
      <c r="C9815" s="73"/>
      <c r="D9815" s="40"/>
    </row>
    <row r="9816" spans="1:4" ht="15" x14ac:dyDescent="0.2">
      <c r="A9816" s="132"/>
      <c r="B9816" s="42"/>
      <c r="C9816" s="73"/>
      <c r="D9816" s="40"/>
    </row>
    <row r="9817" spans="1:4" ht="15" x14ac:dyDescent="0.2">
      <c r="A9817" s="132"/>
      <c r="B9817" s="42"/>
      <c r="C9817" s="73"/>
      <c r="D9817" s="40"/>
    </row>
    <row r="9818" spans="1:4" ht="15" x14ac:dyDescent="0.2">
      <c r="A9818" s="132"/>
      <c r="B9818" s="42"/>
      <c r="C9818" s="73"/>
      <c r="D9818" s="40"/>
    </row>
    <row r="9819" spans="1:4" ht="15" x14ac:dyDescent="0.2">
      <c r="A9819" s="132"/>
      <c r="B9819" s="42"/>
      <c r="C9819" s="73"/>
      <c r="D9819" s="40"/>
    </row>
    <row r="9820" spans="1:4" ht="15" x14ac:dyDescent="0.2">
      <c r="A9820" s="132"/>
      <c r="B9820" s="42"/>
      <c r="C9820" s="73"/>
      <c r="D9820" s="40"/>
    </row>
    <row r="9821" spans="1:4" ht="15" x14ac:dyDescent="0.2">
      <c r="A9821" s="132"/>
      <c r="B9821" s="42"/>
      <c r="C9821" s="73"/>
      <c r="D9821" s="40"/>
    </row>
    <row r="9822" spans="1:4" ht="15" x14ac:dyDescent="0.2">
      <c r="A9822" s="132"/>
      <c r="B9822" s="42"/>
      <c r="C9822" s="73"/>
      <c r="D9822" s="40"/>
    </row>
    <row r="9823" spans="1:4" ht="15" x14ac:dyDescent="0.2">
      <c r="A9823" s="132"/>
      <c r="B9823" s="42"/>
      <c r="C9823" s="73"/>
      <c r="D9823" s="40"/>
    </row>
    <row r="9824" spans="1:4" ht="15" x14ac:dyDescent="0.2">
      <c r="A9824" s="132"/>
      <c r="B9824" s="42"/>
      <c r="C9824" s="73"/>
      <c r="D9824" s="40"/>
    </row>
    <row r="9825" spans="1:4" ht="15" x14ac:dyDescent="0.2">
      <c r="A9825" s="132"/>
      <c r="B9825" s="42"/>
      <c r="C9825" s="73"/>
      <c r="D9825" s="40"/>
    </row>
    <row r="9826" spans="1:4" ht="15" x14ac:dyDescent="0.2">
      <c r="A9826" s="132"/>
      <c r="B9826" s="42"/>
      <c r="C9826" s="73"/>
      <c r="D9826" s="40"/>
    </row>
    <row r="9827" spans="1:4" ht="15" x14ac:dyDescent="0.2">
      <c r="A9827" s="132"/>
      <c r="B9827" s="42"/>
      <c r="C9827" s="73"/>
      <c r="D9827" s="40"/>
    </row>
    <row r="9828" spans="1:4" ht="15" x14ac:dyDescent="0.2">
      <c r="A9828" s="132"/>
      <c r="B9828" s="42"/>
      <c r="C9828" s="73"/>
      <c r="D9828" s="40"/>
    </row>
    <row r="9829" spans="1:4" ht="15" x14ac:dyDescent="0.2">
      <c r="A9829" s="132"/>
      <c r="B9829" s="42"/>
      <c r="C9829" s="73"/>
      <c r="D9829" s="40"/>
    </row>
    <row r="9830" spans="1:4" ht="15" x14ac:dyDescent="0.2">
      <c r="A9830" s="132"/>
      <c r="B9830" s="42"/>
      <c r="C9830" s="73"/>
      <c r="D9830" s="40"/>
    </row>
    <row r="9831" spans="1:4" ht="15" x14ac:dyDescent="0.2">
      <c r="A9831" s="132"/>
      <c r="B9831" s="42"/>
      <c r="C9831" s="73"/>
      <c r="D9831" s="40"/>
    </row>
    <row r="9832" spans="1:4" ht="15" x14ac:dyDescent="0.2">
      <c r="A9832" s="132"/>
      <c r="B9832" s="42"/>
      <c r="C9832" s="73"/>
      <c r="D9832" s="40"/>
    </row>
    <row r="9833" spans="1:4" ht="15" x14ac:dyDescent="0.2">
      <c r="A9833" s="132"/>
      <c r="B9833" s="42"/>
      <c r="C9833" s="73"/>
      <c r="D9833" s="40"/>
    </row>
    <row r="9834" spans="1:4" ht="15" x14ac:dyDescent="0.2">
      <c r="A9834" s="132"/>
      <c r="B9834" s="42"/>
      <c r="C9834" s="73"/>
      <c r="D9834" s="40"/>
    </row>
    <row r="9835" spans="1:4" ht="15" x14ac:dyDescent="0.2">
      <c r="A9835" s="132"/>
      <c r="B9835" s="42"/>
      <c r="C9835" s="73"/>
      <c r="D9835" s="40"/>
    </row>
    <row r="9836" spans="1:4" ht="15" x14ac:dyDescent="0.2">
      <c r="A9836" s="132"/>
      <c r="B9836" s="42"/>
      <c r="C9836" s="73"/>
      <c r="D9836" s="40"/>
    </row>
    <row r="9837" spans="1:4" ht="15" x14ac:dyDescent="0.2">
      <c r="A9837" s="132"/>
      <c r="B9837" s="42"/>
      <c r="C9837" s="73"/>
      <c r="D9837" s="40"/>
    </row>
    <row r="9838" spans="1:4" ht="15" x14ac:dyDescent="0.2">
      <c r="A9838" s="132"/>
      <c r="B9838" s="42"/>
      <c r="C9838" s="73"/>
      <c r="D9838" s="40"/>
    </row>
    <row r="9839" spans="1:4" ht="15" x14ac:dyDescent="0.2">
      <c r="A9839" s="132"/>
      <c r="B9839" s="42"/>
      <c r="C9839" s="73"/>
      <c r="D9839" s="40"/>
    </row>
    <row r="9840" spans="1:4" ht="15" x14ac:dyDescent="0.2">
      <c r="A9840" s="132"/>
      <c r="B9840" s="42"/>
      <c r="C9840" s="73"/>
      <c r="D9840" s="40"/>
    </row>
    <row r="9841" spans="1:4" ht="15" x14ac:dyDescent="0.2">
      <c r="A9841" s="132"/>
      <c r="B9841" s="42"/>
      <c r="C9841" s="73"/>
      <c r="D9841" s="40"/>
    </row>
    <row r="9842" spans="1:4" ht="15" x14ac:dyDescent="0.2">
      <c r="A9842" s="132"/>
      <c r="B9842" s="42"/>
      <c r="C9842" s="73"/>
      <c r="D9842" s="40"/>
    </row>
    <row r="9843" spans="1:4" ht="15" x14ac:dyDescent="0.2">
      <c r="A9843" s="132"/>
      <c r="B9843" s="42"/>
      <c r="C9843" s="73"/>
      <c r="D9843" s="40"/>
    </row>
    <row r="9844" spans="1:4" ht="15" x14ac:dyDescent="0.2">
      <c r="A9844" s="132"/>
      <c r="B9844" s="42"/>
      <c r="C9844" s="73"/>
      <c r="D9844" s="40"/>
    </row>
    <row r="9845" spans="1:4" ht="15" x14ac:dyDescent="0.2">
      <c r="A9845" s="132"/>
      <c r="B9845" s="42"/>
      <c r="C9845" s="73"/>
      <c r="D9845" s="40"/>
    </row>
    <row r="9846" spans="1:4" ht="15" x14ac:dyDescent="0.2">
      <c r="A9846" s="132"/>
      <c r="B9846" s="42"/>
      <c r="C9846" s="73"/>
      <c r="D9846" s="40"/>
    </row>
    <row r="9847" spans="1:4" ht="15" x14ac:dyDescent="0.2">
      <c r="A9847" s="132"/>
      <c r="B9847" s="42"/>
      <c r="C9847" s="73"/>
      <c r="D9847" s="40"/>
    </row>
    <row r="9848" spans="1:4" ht="15" x14ac:dyDescent="0.2">
      <c r="A9848" s="132"/>
      <c r="B9848" s="42"/>
      <c r="C9848" s="73"/>
      <c r="D9848" s="40"/>
    </row>
    <row r="9849" spans="1:4" ht="15" x14ac:dyDescent="0.2">
      <c r="A9849" s="132"/>
      <c r="B9849" s="42"/>
      <c r="C9849" s="73"/>
      <c r="D9849" s="40"/>
    </row>
    <row r="9850" spans="1:4" ht="15" x14ac:dyDescent="0.2">
      <c r="A9850" s="132"/>
      <c r="B9850" s="42"/>
      <c r="C9850" s="73"/>
      <c r="D9850" s="40"/>
    </row>
    <row r="9851" spans="1:4" ht="15" x14ac:dyDescent="0.2">
      <c r="A9851" s="132"/>
      <c r="B9851" s="42"/>
      <c r="C9851" s="73"/>
      <c r="D9851" s="40"/>
    </row>
    <row r="9852" spans="1:4" ht="15" x14ac:dyDescent="0.2">
      <c r="A9852" s="132"/>
      <c r="B9852" s="42"/>
      <c r="C9852" s="73"/>
      <c r="D9852" s="40"/>
    </row>
    <row r="9853" spans="1:4" ht="15" x14ac:dyDescent="0.2">
      <c r="A9853" s="132"/>
      <c r="B9853" s="42"/>
      <c r="C9853" s="73"/>
      <c r="D9853" s="40"/>
    </row>
    <row r="9854" spans="1:4" ht="15" x14ac:dyDescent="0.2">
      <c r="A9854" s="132"/>
      <c r="B9854" s="42"/>
      <c r="C9854" s="73"/>
      <c r="D9854" s="40"/>
    </row>
    <row r="9855" spans="1:4" ht="15" x14ac:dyDescent="0.2">
      <c r="A9855" s="132"/>
      <c r="B9855" s="42"/>
      <c r="C9855" s="73"/>
      <c r="D9855" s="40"/>
    </row>
    <row r="9856" spans="1:4" ht="15" x14ac:dyDescent="0.2">
      <c r="A9856" s="132"/>
      <c r="B9856" s="42"/>
      <c r="C9856" s="73"/>
      <c r="D9856" s="40"/>
    </row>
    <row r="9857" spans="1:4" ht="15" x14ac:dyDescent="0.2">
      <c r="A9857" s="132"/>
      <c r="B9857" s="42"/>
      <c r="C9857" s="73"/>
      <c r="D9857" s="40"/>
    </row>
    <row r="9858" spans="1:4" ht="15" x14ac:dyDescent="0.2">
      <c r="A9858" s="132"/>
      <c r="B9858" s="42"/>
      <c r="C9858" s="73"/>
      <c r="D9858" s="40"/>
    </row>
    <row r="9859" spans="1:4" ht="15" x14ac:dyDescent="0.2">
      <c r="A9859" s="132"/>
      <c r="B9859" s="42"/>
      <c r="C9859" s="73"/>
      <c r="D9859" s="40"/>
    </row>
    <row r="9860" spans="1:4" ht="15" x14ac:dyDescent="0.2">
      <c r="A9860" s="132"/>
      <c r="B9860" s="42"/>
      <c r="C9860" s="73"/>
      <c r="D9860" s="40"/>
    </row>
    <row r="9861" spans="1:4" ht="15" x14ac:dyDescent="0.2">
      <c r="A9861" s="132"/>
      <c r="B9861" s="42"/>
      <c r="C9861" s="73"/>
      <c r="D9861" s="40"/>
    </row>
    <row r="9862" spans="1:4" ht="15" x14ac:dyDescent="0.2">
      <c r="A9862" s="132"/>
      <c r="B9862" s="42"/>
      <c r="C9862" s="73"/>
      <c r="D9862" s="40"/>
    </row>
    <row r="9863" spans="1:4" ht="15" x14ac:dyDescent="0.2">
      <c r="A9863" s="132"/>
      <c r="B9863" s="42"/>
      <c r="C9863" s="73"/>
      <c r="D9863" s="40"/>
    </row>
    <row r="9864" spans="1:4" ht="15" x14ac:dyDescent="0.2">
      <c r="A9864" s="132"/>
      <c r="B9864" s="42"/>
      <c r="C9864" s="73"/>
      <c r="D9864" s="40"/>
    </row>
    <row r="9865" spans="1:4" ht="15" x14ac:dyDescent="0.2">
      <c r="A9865" s="132"/>
      <c r="B9865" s="42"/>
      <c r="C9865" s="73"/>
      <c r="D9865" s="40"/>
    </row>
    <row r="9866" spans="1:4" ht="15" x14ac:dyDescent="0.2">
      <c r="A9866" s="132"/>
      <c r="B9866" s="42"/>
      <c r="C9866" s="73"/>
      <c r="D9866" s="40"/>
    </row>
    <row r="9867" spans="1:4" ht="15" x14ac:dyDescent="0.2">
      <c r="A9867" s="132"/>
      <c r="B9867" s="42"/>
      <c r="C9867" s="73"/>
      <c r="D9867" s="40"/>
    </row>
    <row r="9868" spans="1:4" ht="15" x14ac:dyDescent="0.2">
      <c r="A9868" s="132"/>
      <c r="B9868" s="42"/>
      <c r="C9868" s="73"/>
      <c r="D9868" s="40"/>
    </row>
    <row r="9869" spans="1:4" ht="15" x14ac:dyDescent="0.2">
      <c r="A9869" s="132"/>
      <c r="B9869" s="42"/>
      <c r="C9869" s="73"/>
      <c r="D9869" s="40"/>
    </row>
    <row r="9870" spans="1:4" ht="15" x14ac:dyDescent="0.2">
      <c r="A9870" s="132"/>
      <c r="B9870" s="42"/>
      <c r="C9870" s="73"/>
      <c r="D9870" s="40"/>
    </row>
    <row r="9871" spans="1:4" ht="15" x14ac:dyDescent="0.2">
      <c r="A9871" s="132"/>
      <c r="B9871" s="42"/>
      <c r="C9871" s="73"/>
      <c r="D9871" s="40"/>
    </row>
    <row r="9872" spans="1:4" ht="15" x14ac:dyDescent="0.2">
      <c r="A9872" s="132"/>
      <c r="B9872" s="42"/>
      <c r="C9872" s="73"/>
      <c r="D9872" s="40"/>
    </row>
    <row r="9873" spans="1:4" ht="15" x14ac:dyDescent="0.2">
      <c r="A9873" s="132"/>
      <c r="B9873" s="42"/>
      <c r="C9873" s="73"/>
      <c r="D9873" s="40"/>
    </row>
    <row r="9874" spans="1:4" ht="15" x14ac:dyDescent="0.2">
      <c r="A9874" s="132"/>
      <c r="B9874" s="42"/>
      <c r="C9874" s="73"/>
      <c r="D9874" s="40"/>
    </row>
    <row r="9875" spans="1:4" ht="15" x14ac:dyDescent="0.2">
      <c r="A9875" s="132"/>
      <c r="B9875" s="42"/>
      <c r="C9875" s="73"/>
      <c r="D9875" s="40"/>
    </row>
    <row r="9876" spans="1:4" ht="15" x14ac:dyDescent="0.2">
      <c r="A9876" s="132"/>
      <c r="B9876" s="42"/>
      <c r="C9876" s="73"/>
      <c r="D9876" s="40"/>
    </row>
    <row r="9877" spans="1:4" ht="15" x14ac:dyDescent="0.2">
      <c r="A9877" s="132"/>
      <c r="B9877" s="42"/>
      <c r="C9877" s="73"/>
      <c r="D9877" s="40"/>
    </row>
    <row r="9878" spans="1:4" ht="15" x14ac:dyDescent="0.2">
      <c r="A9878" s="132"/>
      <c r="B9878" s="42"/>
      <c r="C9878" s="73"/>
      <c r="D9878" s="40"/>
    </row>
    <row r="9879" spans="1:4" ht="15" x14ac:dyDescent="0.2">
      <c r="A9879" s="132"/>
      <c r="B9879" s="42"/>
      <c r="C9879" s="73"/>
      <c r="D9879" s="40"/>
    </row>
    <row r="9880" spans="1:4" ht="15" x14ac:dyDescent="0.2">
      <c r="A9880" s="132"/>
      <c r="B9880" s="42"/>
      <c r="C9880" s="73"/>
      <c r="D9880" s="40"/>
    </row>
    <row r="9881" spans="1:4" ht="15" x14ac:dyDescent="0.2">
      <c r="A9881" s="132"/>
      <c r="B9881" s="42"/>
      <c r="C9881" s="73"/>
      <c r="D9881" s="40"/>
    </row>
    <row r="9882" spans="1:4" ht="15" x14ac:dyDescent="0.2">
      <c r="A9882" s="132"/>
      <c r="B9882" s="42"/>
      <c r="C9882" s="73"/>
      <c r="D9882" s="40"/>
    </row>
    <row r="9883" spans="1:4" ht="15" x14ac:dyDescent="0.2">
      <c r="A9883" s="132"/>
      <c r="B9883" s="42"/>
      <c r="C9883" s="73"/>
      <c r="D9883" s="40"/>
    </row>
    <row r="9884" spans="1:4" ht="15" x14ac:dyDescent="0.2">
      <c r="A9884" s="132"/>
      <c r="B9884" s="42"/>
      <c r="C9884" s="73"/>
      <c r="D9884" s="40"/>
    </row>
    <row r="9885" spans="1:4" ht="15" x14ac:dyDescent="0.2">
      <c r="A9885" s="132"/>
      <c r="B9885" s="42"/>
      <c r="C9885" s="73"/>
      <c r="D9885" s="40"/>
    </row>
    <row r="9886" spans="1:4" ht="15" x14ac:dyDescent="0.2">
      <c r="A9886" s="132"/>
      <c r="B9886" s="42"/>
      <c r="C9886" s="73"/>
      <c r="D9886" s="40"/>
    </row>
    <row r="9887" spans="1:4" ht="15" x14ac:dyDescent="0.2">
      <c r="A9887" s="132"/>
      <c r="B9887" s="42"/>
      <c r="C9887" s="73"/>
      <c r="D9887" s="40"/>
    </row>
    <row r="9888" spans="1:4" ht="15" x14ac:dyDescent="0.2">
      <c r="A9888" s="132"/>
      <c r="B9888" s="42"/>
      <c r="C9888" s="73"/>
      <c r="D9888" s="40"/>
    </row>
    <row r="9889" spans="1:4" ht="15" x14ac:dyDescent="0.2">
      <c r="A9889" s="132"/>
      <c r="B9889" s="42"/>
      <c r="C9889" s="73"/>
      <c r="D9889" s="40"/>
    </row>
    <row r="9890" spans="1:4" ht="15" x14ac:dyDescent="0.2">
      <c r="A9890" s="132"/>
      <c r="B9890" s="42"/>
      <c r="C9890" s="73"/>
      <c r="D9890" s="40"/>
    </row>
    <row r="9891" spans="1:4" ht="15" x14ac:dyDescent="0.2">
      <c r="A9891" s="132"/>
      <c r="B9891" s="42"/>
      <c r="C9891" s="73"/>
      <c r="D9891" s="40"/>
    </row>
    <row r="9892" spans="1:4" ht="15" x14ac:dyDescent="0.2">
      <c r="A9892" s="132"/>
      <c r="B9892" s="42"/>
      <c r="C9892" s="73"/>
      <c r="D9892" s="40"/>
    </row>
    <row r="9893" spans="1:4" ht="15" x14ac:dyDescent="0.2">
      <c r="A9893" s="132"/>
      <c r="B9893" s="42"/>
      <c r="C9893" s="73"/>
      <c r="D9893" s="40"/>
    </row>
    <row r="9894" spans="1:4" ht="15" x14ac:dyDescent="0.2">
      <c r="A9894" s="132"/>
      <c r="B9894" s="42"/>
      <c r="C9894" s="73"/>
      <c r="D9894" s="40"/>
    </row>
    <row r="9895" spans="1:4" ht="15" x14ac:dyDescent="0.2">
      <c r="A9895" s="132"/>
      <c r="B9895" s="42"/>
      <c r="C9895" s="73"/>
      <c r="D9895" s="40"/>
    </row>
    <row r="9896" spans="1:4" ht="15" x14ac:dyDescent="0.2">
      <c r="A9896" s="132"/>
      <c r="B9896" s="42"/>
      <c r="C9896" s="73"/>
      <c r="D9896" s="40"/>
    </row>
    <row r="9897" spans="1:4" ht="15" x14ac:dyDescent="0.2">
      <c r="A9897" s="132"/>
      <c r="B9897" s="42"/>
      <c r="C9897" s="73"/>
      <c r="D9897" s="40"/>
    </row>
    <row r="9898" spans="1:4" ht="15" x14ac:dyDescent="0.2">
      <c r="A9898" s="132"/>
      <c r="B9898" s="42"/>
      <c r="C9898" s="73"/>
      <c r="D9898" s="40"/>
    </row>
    <row r="9899" spans="1:4" ht="15" x14ac:dyDescent="0.2">
      <c r="A9899" s="132"/>
      <c r="B9899" s="42"/>
      <c r="C9899" s="73"/>
      <c r="D9899" s="40"/>
    </row>
    <row r="9900" spans="1:4" ht="15" x14ac:dyDescent="0.2">
      <c r="A9900" s="132"/>
      <c r="B9900" s="42"/>
      <c r="C9900" s="73"/>
      <c r="D9900" s="40"/>
    </row>
    <row r="9901" spans="1:4" ht="15" x14ac:dyDescent="0.2">
      <c r="A9901" s="132"/>
      <c r="B9901" s="42"/>
      <c r="C9901" s="73"/>
      <c r="D9901" s="40"/>
    </row>
    <row r="9902" spans="1:4" ht="15" x14ac:dyDescent="0.2">
      <c r="A9902" s="132"/>
      <c r="B9902" s="42"/>
      <c r="C9902" s="73"/>
      <c r="D9902" s="40"/>
    </row>
    <row r="9903" spans="1:4" ht="15" x14ac:dyDescent="0.2">
      <c r="A9903" s="132"/>
      <c r="B9903" s="42"/>
      <c r="C9903" s="73"/>
      <c r="D9903" s="40"/>
    </row>
    <row r="9904" spans="1:4" ht="15" x14ac:dyDescent="0.2">
      <c r="A9904" s="132"/>
      <c r="B9904" s="42"/>
      <c r="C9904" s="73"/>
      <c r="D9904" s="40"/>
    </row>
    <row r="9905" spans="1:4" ht="15" x14ac:dyDescent="0.2">
      <c r="A9905" s="132"/>
      <c r="B9905" s="42"/>
      <c r="C9905" s="73"/>
      <c r="D9905" s="40"/>
    </row>
    <row r="9906" spans="1:4" ht="15" x14ac:dyDescent="0.2">
      <c r="A9906" s="132"/>
      <c r="B9906" s="42"/>
      <c r="C9906" s="73"/>
      <c r="D9906" s="40"/>
    </row>
    <row r="9907" spans="1:4" ht="15" x14ac:dyDescent="0.2">
      <c r="A9907" s="132"/>
      <c r="B9907" s="42"/>
      <c r="C9907" s="73"/>
      <c r="D9907" s="40"/>
    </row>
    <row r="9908" spans="1:4" ht="15" x14ac:dyDescent="0.2">
      <c r="A9908" s="132"/>
      <c r="B9908" s="42"/>
      <c r="C9908" s="73"/>
      <c r="D9908" s="40"/>
    </row>
    <row r="9909" spans="1:4" ht="15" x14ac:dyDescent="0.2">
      <c r="A9909" s="132"/>
      <c r="B9909" s="42"/>
      <c r="C9909" s="73"/>
      <c r="D9909" s="40"/>
    </row>
    <row r="9910" spans="1:4" ht="15" x14ac:dyDescent="0.2">
      <c r="A9910" s="132"/>
      <c r="B9910" s="42"/>
      <c r="C9910" s="73"/>
      <c r="D9910" s="40"/>
    </row>
    <row r="9911" spans="1:4" ht="15" x14ac:dyDescent="0.2">
      <c r="A9911" s="132"/>
      <c r="B9911" s="42"/>
      <c r="C9911" s="73"/>
      <c r="D9911" s="40"/>
    </row>
    <row r="9912" spans="1:4" ht="15" x14ac:dyDescent="0.2">
      <c r="A9912" s="132"/>
      <c r="B9912" s="42"/>
      <c r="C9912" s="73"/>
      <c r="D9912" s="40"/>
    </row>
    <row r="9913" spans="1:4" ht="15" x14ac:dyDescent="0.2">
      <c r="A9913" s="132"/>
      <c r="B9913" s="42"/>
      <c r="C9913" s="73"/>
      <c r="D9913" s="40"/>
    </row>
    <row r="9914" spans="1:4" ht="15" x14ac:dyDescent="0.2">
      <c r="A9914" s="132"/>
      <c r="B9914" s="42"/>
      <c r="C9914" s="73"/>
      <c r="D9914" s="40"/>
    </row>
    <row r="9915" spans="1:4" ht="15" x14ac:dyDescent="0.2">
      <c r="A9915" s="132"/>
      <c r="B9915" s="42"/>
      <c r="C9915" s="73"/>
      <c r="D9915" s="40"/>
    </row>
    <row r="9916" spans="1:4" ht="15" x14ac:dyDescent="0.2">
      <c r="A9916" s="132"/>
      <c r="B9916" s="42"/>
      <c r="C9916" s="73"/>
      <c r="D9916" s="40"/>
    </row>
    <row r="9917" spans="1:4" ht="15" x14ac:dyDescent="0.2">
      <c r="A9917" s="132"/>
      <c r="B9917" s="42"/>
      <c r="C9917" s="73"/>
      <c r="D9917" s="40"/>
    </row>
    <row r="9918" spans="1:4" ht="15" x14ac:dyDescent="0.2">
      <c r="A9918" s="132"/>
      <c r="B9918" s="42"/>
      <c r="C9918" s="73"/>
      <c r="D9918" s="40"/>
    </row>
    <row r="9919" spans="1:4" ht="15" x14ac:dyDescent="0.2">
      <c r="A9919" s="132"/>
      <c r="B9919" s="42"/>
      <c r="C9919" s="73"/>
      <c r="D9919" s="40"/>
    </row>
    <row r="9920" spans="1:4" ht="15" x14ac:dyDescent="0.2">
      <c r="A9920" s="132"/>
      <c r="B9920" s="42"/>
      <c r="C9920" s="73"/>
      <c r="D9920" s="40"/>
    </row>
    <row r="9921" spans="1:4" ht="15" x14ac:dyDescent="0.2">
      <c r="A9921" s="132"/>
      <c r="B9921" s="42"/>
      <c r="C9921" s="73"/>
      <c r="D9921" s="40"/>
    </row>
    <row r="9922" spans="1:4" ht="15" x14ac:dyDescent="0.2">
      <c r="A9922" s="132"/>
      <c r="B9922" s="42"/>
      <c r="C9922" s="73"/>
      <c r="D9922" s="40"/>
    </row>
    <row r="9923" spans="1:4" ht="15" x14ac:dyDescent="0.2">
      <c r="A9923" s="132"/>
      <c r="B9923" s="42"/>
      <c r="C9923" s="73"/>
      <c r="D9923" s="40"/>
    </row>
    <row r="9924" spans="1:4" ht="15" x14ac:dyDescent="0.2">
      <c r="A9924" s="132"/>
      <c r="B9924" s="42"/>
      <c r="C9924" s="73"/>
      <c r="D9924" s="40"/>
    </row>
    <row r="9925" spans="1:4" ht="15" x14ac:dyDescent="0.2">
      <c r="A9925" s="132"/>
      <c r="B9925" s="42"/>
      <c r="C9925" s="73"/>
      <c r="D9925" s="40"/>
    </row>
    <row r="9926" spans="1:4" ht="15" x14ac:dyDescent="0.2">
      <c r="A9926" s="132"/>
      <c r="B9926" s="42"/>
      <c r="C9926" s="73"/>
      <c r="D9926" s="40"/>
    </row>
    <row r="9927" spans="1:4" ht="15" x14ac:dyDescent="0.2">
      <c r="A9927" s="132"/>
      <c r="B9927" s="42"/>
      <c r="C9927" s="73"/>
      <c r="D9927" s="40"/>
    </row>
    <row r="9928" spans="1:4" ht="15" x14ac:dyDescent="0.2">
      <c r="A9928" s="132"/>
      <c r="B9928" s="42"/>
      <c r="C9928" s="73"/>
      <c r="D9928" s="40"/>
    </row>
    <row r="9929" spans="1:4" ht="15" x14ac:dyDescent="0.2">
      <c r="A9929" s="132"/>
      <c r="B9929" s="42"/>
      <c r="C9929" s="73"/>
      <c r="D9929" s="40"/>
    </row>
    <row r="9930" spans="1:4" ht="15" x14ac:dyDescent="0.2">
      <c r="A9930" s="132"/>
      <c r="B9930" s="42"/>
      <c r="C9930" s="73"/>
      <c r="D9930" s="40"/>
    </row>
    <row r="9931" spans="1:4" ht="15" x14ac:dyDescent="0.2">
      <c r="A9931" s="132"/>
      <c r="B9931" s="42"/>
      <c r="C9931" s="73"/>
      <c r="D9931" s="40"/>
    </row>
    <row r="9932" spans="1:4" ht="15" x14ac:dyDescent="0.2">
      <c r="A9932" s="132"/>
      <c r="B9932" s="42"/>
      <c r="C9932" s="73"/>
      <c r="D9932" s="40"/>
    </row>
    <row r="9933" spans="1:4" ht="15" x14ac:dyDescent="0.2">
      <c r="A9933" s="132"/>
      <c r="B9933" s="42"/>
      <c r="C9933" s="73"/>
      <c r="D9933" s="40"/>
    </row>
    <row r="9934" spans="1:4" ht="15" x14ac:dyDescent="0.2">
      <c r="A9934" s="132"/>
      <c r="B9934" s="42"/>
      <c r="C9934" s="73"/>
      <c r="D9934" s="40"/>
    </row>
    <row r="9935" spans="1:4" ht="15" x14ac:dyDescent="0.2">
      <c r="A9935" s="132"/>
      <c r="B9935" s="42"/>
      <c r="C9935" s="73"/>
      <c r="D9935" s="40"/>
    </row>
    <row r="9936" spans="1:4" ht="15" x14ac:dyDescent="0.2">
      <c r="A9936" s="132"/>
      <c r="B9936" s="42"/>
      <c r="C9936" s="73"/>
      <c r="D9936" s="40"/>
    </row>
    <row r="9937" spans="1:4" ht="15" x14ac:dyDescent="0.2">
      <c r="A9937" s="132"/>
      <c r="B9937" s="42"/>
      <c r="C9937" s="73"/>
      <c r="D9937" s="40"/>
    </row>
    <row r="9938" spans="1:4" ht="15" x14ac:dyDescent="0.2">
      <c r="A9938" s="132"/>
      <c r="B9938" s="42"/>
      <c r="C9938" s="73"/>
      <c r="D9938" s="40"/>
    </row>
    <row r="9939" spans="1:4" ht="15" x14ac:dyDescent="0.2">
      <c r="A9939" s="132"/>
      <c r="B9939" s="42"/>
      <c r="C9939" s="73"/>
      <c r="D9939" s="40"/>
    </row>
    <row r="9940" spans="1:4" ht="15" x14ac:dyDescent="0.2">
      <c r="A9940" s="132"/>
      <c r="B9940" s="42"/>
      <c r="C9940" s="73"/>
      <c r="D9940" s="40"/>
    </row>
    <row r="9941" spans="1:4" ht="15" x14ac:dyDescent="0.2">
      <c r="A9941" s="132"/>
      <c r="B9941" s="42"/>
      <c r="C9941" s="73"/>
      <c r="D9941" s="40"/>
    </row>
    <row r="9942" spans="1:4" ht="15" x14ac:dyDescent="0.2">
      <c r="A9942" s="132"/>
      <c r="B9942" s="42"/>
      <c r="C9942" s="73"/>
      <c r="D9942" s="40"/>
    </row>
    <row r="9943" spans="1:4" ht="15" x14ac:dyDescent="0.2">
      <c r="A9943" s="132"/>
      <c r="B9943" s="42"/>
      <c r="C9943" s="73"/>
      <c r="D9943" s="40"/>
    </row>
    <row r="9944" spans="1:4" ht="15" x14ac:dyDescent="0.2">
      <c r="A9944" s="132"/>
      <c r="B9944" s="42"/>
      <c r="C9944" s="73"/>
      <c r="D9944" s="40"/>
    </row>
    <row r="9945" spans="1:4" ht="15" x14ac:dyDescent="0.2">
      <c r="A9945" s="132"/>
      <c r="B9945" s="42"/>
      <c r="C9945" s="73"/>
      <c r="D9945" s="40"/>
    </row>
    <row r="9946" spans="1:4" ht="15" x14ac:dyDescent="0.2">
      <c r="A9946" s="132"/>
      <c r="B9946" s="42"/>
      <c r="C9946" s="73"/>
      <c r="D9946" s="40"/>
    </row>
    <row r="9947" spans="1:4" ht="15" x14ac:dyDescent="0.2">
      <c r="A9947" s="132"/>
      <c r="B9947" s="42"/>
      <c r="C9947" s="73"/>
      <c r="D9947" s="40"/>
    </row>
    <row r="9948" spans="1:4" ht="15" x14ac:dyDescent="0.2">
      <c r="A9948" s="132"/>
      <c r="B9948" s="42"/>
      <c r="C9948" s="73"/>
      <c r="D9948" s="40"/>
    </row>
    <row r="9949" spans="1:4" ht="15" x14ac:dyDescent="0.2">
      <c r="A9949" s="132"/>
      <c r="B9949" s="42"/>
      <c r="C9949" s="73"/>
      <c r="D9949" s="40"/>
    </row>
    <row r="9950" spans="1:4" ht="15" x14ac:dyDescent="0.2">
      <c r="A9950" s="132"/>
      <c r="B9950" s="42"/>
      <c r="C9950" s="73"/>
      <c r="D9950" s="40"/>
    </row>
    <row r="9951" spans="1:4" ht="15" x14ac:dyDescent="0.2">
      <c r="A9951" s="132"/>
      <c r="B9951" s="42"/>
      <c r="C9951" s="73"/>
      <c r="D9951" s="40"/>
    </row>
    <row r="9952" spans="1:4" ht="15" x14ac:dyDescent="0.2">
      <c r="A9952" s="132"/>
      <c r="B9952" s="42"/>
      <c r="C9952" s="73"/>
      <c r="D9952" s="40"/>
    </row>
    <row r="9953" spans="1:4" ht="15" x14ac:dyDescent="0.2">
      <c r="A9953" s="132"/>
      <c r="B9953" s="42"/>
      <c r="C9953" s="73"/>
      <c r="D9953" s="40"/>
    </row>
    <row r="9954" spans="1:4" ht="15" x14ac:dyDescent="0.2">
      <c r="A9954" s="132"/>
      <c r="B9954" s="42"/>
      <c r="C9954" s="73"/>
      <c r="D9954" s="40"/>
    </row>
    <row r="9955" spans="1:4" ht="15" x14ac:dyDescent="0.2">
      <c r="A9955" s="132"/>
      <c r="B9955" s="42"/>
      <c r="C9955" s="73"/>
      <c r="D9955" s="40"/>
    </row>
    <row r="9956" spans="1:4" ht="15" x14ac:dyDescent="0.2">
      <c r="A9956" s="132"/>
      <c r="B9956" s="42"/>
      <c r="C9956" s="73"/>
      <c r="D9956" s="40"/>
    </row>
    <row r="9957" spans="1:4" ht="15" x14ac:dyDescent="0.2">
      <c r="A9957" s="132"/>
      <c r="B9957" s="42"/>
      <c r="C9957" s="73"/>
      <c r="D9957" s="40"/>
    </row>
    <row r="9958" spans="1:4" ht="15" x14ac:dyDescent="0.2">
      <c r="A9958" s="132"/>
      <c r="B9958" s="42"/>
      <c r="C9958" s="73"/>
      <c r="D9958" s="40"/>
    </row>
    <row r="9959" spans="1:4" ht="15" x14ac:dyDescent="0.2">
      <c r="A9959" s="132"/>
      <c r="B9959" s="42"/>
      <c r="C9959" s="73"/>
      <c r="D9959" s="40"/>
    </row>
    <row r="9960" spans="1:4" ht="15" x14ac:dyDescent="0.2">
      <c r="A9960" s="132"/>
      <c r="B9960" s="42"/>
      <c r="C9960" s="73"/>
      <c r="D9960" s="40"/>
    </row>
    <row r="9961" spans="1:4" ht="15" x14ac:dyDescent="0.2">
      <c r="A9961" s="132"/>
      <c r="B9961" s="42"/>
      <c r="C9961" s="73"/>
      <c r="D9961" s="40"/>
    </row>
    <row r="9962" spans="1:4" ht="15" x14ac:dyDescent="0.2">
      <c r="A9962" s="132"/>
      <c r="B9962" s="42"/>
      <c r="C9962" s="73"/>
      <c r="D9962" s="40"/>
    </row>
    <row r="9963" spans="1:4" ht="15" x14ac:dyDescent="0.2">
      <c r="A9963" s="132"/>
      <c r="B9963" s="42"/>
      <c r="C9963" s="73"/>
      <c r="D9963" s="40"/>
    </row>
    <row r="9964" spans="1:4" ht="15" x14ac:dyDescent="0.2">
      <c r="A9964" s="132"/>
      <c r="B9964" s="42"/>
      <c r="C9964" s="73"/>
      <c r="D9964" s="40"/>
    </row>
    <row r="9965" spans="1:4" ht="15" x14ac:dyDescent="0.2">
      <c r="A9965" s="132"/>
      <c r="B9965" s="42"/>
      <c r="C9965" s="73"/>
      <c r="D9965" s="40"/>
    </row>
    <row r="9966" spans="1:4" ht="15" x14ac:dyDescent="0.2">
      <c r="A9966" s="132"/>
      <c r="B9966" s="42"/>
      <c r="C9966" s="73"/>
      <c r="D9966" s="40"/>
    </row>
    <row r="9967" spans="1:4" ht="15" x14ac:dyDescent="0.2">
      <c r="A9967" s="132"/>
      <c r="B9967" s="42"/>
      <c r="C9967" s="73"/>
      <c r="D9967" s="40"/>
    </row>
    <row r="9968" spans="1:4" ht="15" x14ac:dyDescent="0.2">
      <c r="A9968" s="132"/>
      <c r="B9968" s="42"/>
      <c r="C9968" s="73"/>
      <c r="D9968" s="40"/>
    </row>
    <row r="9969" spans="1:4" ht="15" x14ac:dyDescent="0.2">
      <c r="A9969" s="132"/>
      <c r="B9969" s="42"/>
      <c r="C9969" s="73"/>
      <c r="D9969" s="40"/>
    </row>
    <row r="9970" spans="1:4" ht="15" x14ac:dyDescent="0.2">
      <c r="A9970" s="132"/>
      <c r="B9970" s="42"/>
      <c r="C9970" s="73"/>
      <c r="D9970" s="40"/>
    </row>
    <row r="9971" spans="1:4" ht="15" x14ac:dyDescent="0.2">
      <c r="A9971" s="132"/>
      <c r="B9971" s="42"/>
      <c r="C9971" s="73"/>
      <c r="D9971" s="40"/>
    </row>
    <row r="9972" spans="1:4" ht="15" x14ac:dyDescent="0.2">
      <c r="A9972" s="132"/>
      <c r="B9972" s="42"/>
      <c r="C9972" s="73"/>
      <c r="D9972" s="40"/>
    </row>
    <row r="9973" spans="1:4" ht="15" x14ac:dyDescent="0.2">
      <c r="A9973" s="132"/>
      <c r="B9973" s="42"/>
      <c r="C9973" s="73"/>
      <c r="D9973" s="40"/>
    </row>
    <row r="9974" spans="1:4" ht="15" x14ac:dyDescent="0.2">
      <c r="A9974" s="132"/>
      <c r="B9974" s="42"/>
      <c r="C9974" s="73"/>
      <c r="D9974" s="40"/>
    </row>
    <row r="9975" spans="1:4" ht="15" x14ac:dyDescent="0.2">
      <c r="A9975" s="132"/>
      <c r="B9975" s="42"/>
      <c r="C9975" s="73"/>
      <c r="D9975" s="40"/>
    </row>
    <row r="9976" spans="1:4" ht="15" x14ac:dyDescent="0.2">
      <c r="A9976" s="132"/>
      <c r="B9976" s="42"/>
      <c r="C9976" s="73"/>
      <c r="D9976" s="40"/>
    </row>
    <row r="9977" spans="1:4" ht="15" x14ac:dyDescent="0.2">
      <c r="A9977" s="132"/>
      <c r="B9977" s="42"/>
      <c r="C9977" s="73"/>
      <c r="D9977" s="40"/>
    </row>
    <row r="9978" spans="1:4" ht="15" x14ac:dyDescent="0.2">
      <c r="A9978" s="132"/>
      <c r="B9978" s="42"/>
      <c r="C9978" s="73"/>
      <c r="D9978" s="40"/>
    </row>
    <row r="9979" spans="1:4" ht="15" x14ac:dyDescent="0.2">
      <c r="A9979" s="132"/>
      <c r="B9979" s="42"/>
      <c r="C9979" s="73"/>
      <c r="D9979" s="40"/>
    </row>
    <row r="9980" spans="1:4" ht="15" x14ac:dyDescent="0.2">
      <c r="A9980" s="132"/>
      <c r="B9980" s="42"/>
      <c r="C9980" s="73"/>
      <c r="D9980" s="40"/>
    </row>
    <row r="9981" spans="1:4" ht="15" x14ac:dyDescent="0.2">
      <c r="A9981" s="132"/>
      <c r="B9981" s="42"/>
      <c r="C9981" s="73"/>
      <c r="D9981" s="40"/>
    </row>
    <row r="9982" spans="1:4" ht="15" x14ac:dyDescent="0.2">
      <c r="A9982" s="132"/>
      <c r="B9982" s="42"/>
      <c r="C9982" s="73"/>
      <c r="D9982" s="40"/>
    </row>
    <row r="9983" spans="1:4" ht="15" x14ac:dyDescent="0.2">
      <c r="A9983" s="132"/>
      <c r="B9983" s="42"/>
      <c r="C9983" s="73"/>
      <c r="D9983" s="40"/>
    </row>
    <row r="9984" spans="1:4" ht="15" x14ac:dyDescent="0.2">
      <c r="A9984" s="132"/>
      <c r="B9984" s="42"/>
      <c r="C9984" s="73"/>
      <c r="D9984" s="40"/>
    </row>
    <row r="9985" spans="1:4" ht="15" x14ac:dyDescent="0.2">
      <c r="A9985" s="132"/>
      <c r="B9985" s="42"/>
      <c r="C9985" s="73"/>
      <c r="D9985" s="40"/>
    </row>
    <row r="9986" spans="1:4" ht="15" x14ac:dyDescent="0.2">
      <c r="A9986" s="132"/>
      <c r="B9986" s="42"/>
      <c r="C9986" s="73"/>
      <c r="D9986" s="40"/>
    </row>
    <row r="9987" spans="1:4" ht="15" x14ac:dyDescent="0.2">
      <c r="A9987" s="132"/>
      <c r="B9987" s="42"/>
      <c r="C9987" s="73"/>
      <c r="D9987" s="40"/>
    </row>
    <row r="9988" spans="1:4" ht="15" x14ac:dyDescent="0.2">
      <c r="A9988" s="132"/>
      <c r="B9988" s="42"/>
      <c r="C9988" s="73"/>
      <c r="D9988" s="40"/>
    </row>
    <row r="9989" spans="1:4" ht="15" x14ac:dyDescent="0.2">
      <c r="A9989" s="132"/>
      <c r="B9989" s="42"/>
      <c r="C9989" s="73"/>
      <c r="D9989" s="40"/>
    </row>
    <row r="9990" spans="1:4" ht="15" x14ac:dyDescent="0.2">
      <c r="A9990" s="132"/>
      <c r="B9990" s="42"/>
      <c r="C9990" s="73"/>
      <c r="D9990" s="40"/>
    </row>
    <row r="9991" spans="1:4" ht="15" x14ac:dyDescent="0.2">
      <c r="A9991" s="132"/>
      <c r="B9991" s="42"/>
      <c r="C9991" s="73"/>
      <c r="D9991" s="40"/>
    </row>
    <row r="9992" spans="1:4" ht="15" x14ac:dyDescent="0.2">
      <c r="A9992" s="132"/>
      <c r="B9992" s="42"/>
      <c r="C9992" s="73"/>
      <c r="D9992" s="40"/>
    </row>
    <row r="9993" spans="1:4" ht="15" x14ac:dyDescent="0.2">
      <c r="A9993" s="132"/>
      <c r="B9993" s="42"/>
      <c r="C9993" s="73"/>
      <c r="D9993" s="40"/>
    </row>
    <row r="9994" spans="1:4" ht="15" x14ac:dyDescent="0.2">
      <c r="A9994" s="132"/>
      <c r="B9994" s="42"/>
      <c r="C9994" s="73"/>
      <c r="D9994" s="40"/>
    </row>
    <row r="9995" spans="1:4" ht="15" x14ac:dyDescent="0.2">
      <c r="A9995" s="132"/>
      <c r="B9995" s="42"/>
      <c r="C9995" s="73"/>
      <c r="D9995" s="40"/>
    </row>
    <row r="9996" spans="1:4" ht="15" x14ac:dyDescent="0.2">
      <c r="A9996" s="132"/>
      <c r="B9996" s="42"/>
      <c r="C9996" s="73"/>
      <c r="D9996" s="40"/>
    </row>
    <row r="9997" spans="1:4" ht="15" x14ac:dyDescent="0.2">
      <c r="A9997" s="132"/>
      <c r="B9997" s="42"/>
      <c r="C9997" s="73"/>
      <c r="D9997" s="40"/>
    </row>
    <row r="9998" spans="1:4" ht="15" x14ac:dyDescent="0.2">
      <c r="A9998" s="132"/>
      <c r="B9998" s="42"/>
      <c r="C9998" s="73"/>
      <c r="D9998" s="40"/>
    </row>
    <row r="9999" spans="1:4" ht="15" x14ac:dyDescent="0.2">
      <c r="A9999" s="132"/>
      <c r="B9999" s="42"/>
      <c r="C9999" s="73"/>
      <c r="D9999" s="40"/>
    </row>
    <row r="10000" spans="1:4" ht="15" x14ac:dyDescent="0.2">
      <c r="A10000" s="132"/>
      <c r="B10000" s="42"/>
      <c r="C10000" s="73"/>
      <c r="D10000" s="40"/>
    </row>
    <row r="10001" spans="1:4" ht="15" x14ac:dyDescent="0.2">
      <c r="A10001" s="132"/>
      <c r="B10001" s="42"/>
      <c r="C10001" s="73"/>
      <c r="D10001" s="40"/>
    </row>
    <row r="10002" spans="1:4" ht="15" x14ac:dyDescent="0.2">
      <c r="A10002" s="132"/>
      <c r="B10002" s="42"/>
      <c r="C10002" s="73"/>
      <c r="D10002" s="40"/>
    </row>
    <row r="10003" spans="1:4" ht="15" x14ac:dyDescent="0.2">
      <c r="A10003" s="132"/>
      <c r="B10003" s="42"/>
      <c r="C10003" s="73"/>
      <c r="D10003" s="40"/>
    </row>
    <row r="10004" spans="1:4" ht="15" x14ac:dyDescent="0.2">
      <c r="A10004" s="132"/>
      <c r="B10004" s="42"/>
      <c r="C10004" s="73"/>
      <c r="D10004" s="40"/>
    </row>
    <row r="10005" spans="1:4" ht="15" x14ac:dyDescent="0.2">
      <c r="A10005" s="132"/>
      <c r="B10005" s="42"/>
      <c r="C10005" s="73"/>
      <c r="D10005" s="40"/>
    </row>
    <row r="10006" spans="1:4" ht="15" x14ac:dyDescent="0.2">
      <c r="A10006" s="132"/>
      <c r="B10006" s="42"/>
      <c r="C10006" s="73"/>
      <c r="D10006" s="40"/>
    </row>
    <row r="10007" spans="1:4" ht="15" x14ac:dyDescent="0.2">
      <c r="A10007" s="132"/>
      <c r="B10007" s="42"/>
      <c r="C10007" s="73"/>
      <c r="D10007" s="40"/>
    </row>
    <row r="10008" spans="1:4" ht="15" x14ac:dyDescent="0.2">
      <c r="A10008" s="132"/>
      <c r="B10008" s="42"/>
      <c r="C10008" s="73"/>
      <c r="D10008" s="40"/>
    </row>
    <row r="10009" spans="1:4" ht="15" x14ac:dyDescent="0.2">
      <c r="A10009" s="132"/>
      <c r="B10009" s="42"/>
      <c r="C10009" s="73"/>
      <c r="D10009" s="40"/>
    </row>
    <row r="10010" spans="1:4" ht="15" x14ac:dyDescent="0.2">
      <c r="A10010" s="132"/>
      <c r="B10010" s="42"/>
      <c r="C10010" s="73"/>
      <c r="D10010" s="40"/>
    </row>
    <row r="10011" spans="1:4" ht="15" x14ac:dyDescent="0.2">
      <c r="A10011" s="132"/>
      <c r="B10011" s="42"/>
      <c r="C10011" s="73"/>
      <c r="D10011" s="40"/>
    </row>
    <row r="10012" spans="1:4" ht="15" x14ac:dyDescent="0.2">
      <c r="A10012" s="132"/>
      <c r="B10012" s="42"/>
      <c r="C10012" s="73"/>
      <c r="D10012" s="40"/>
    </row>
    <row r="10013" spans="1:4" ht="15" x14ac:dyDescent="0.2">
      <c r="A10013" s="132"/>
      <c r="B10013" s="42"/>
      <c r="C10013" s="73"/>
      <c r="D10013" s="40"/>
    </row>
    <row r="10014" spans="1:4" ht="15" x14ac:dyDescent="0.2">
      <c r="A10014" s="132"/>
      <c r="B10014" s="42"/>
      <c r="C10014" s="73"/>
      <c r="D10014" s="40"/>
    </row>
    <row r="10015" spans="1:4" ht="15" x14ac:dyDescent="0.2">
      <c r="A10015" s="132"/>
      <c r="B10015" s="42"/>
      <c r="C10015" s="73"/>
      <c r="D10015" s="40"/>
    </row>
    <row r="10016" spans="1:4" ht="15" x14ac:dyDescent="0.2">
      <c r="A10016" s="132"/>
      <c r="B10016" s="42"/>
      <c r="C10016" s="73"/>
      <c r="D10016" s="40"/>
    </row>
    <row r="10017" spans="1:4" ht="15" x14ac:dyDescent="0.2">
      <c r="A10017" s="132"/>
      <c r="B10017" s="42"/>
      <c r="C10017" s="73"/>
      <c r="D10017" s="40"/>
    </row>
    <row r="10018" spans="1:4" ht="15" x14ac:dyDescent="0.2">
      <c r="A10018" s="132"/>
      <c r="B10018" s="42"/>
      <c r="C10018" s="73"/>
      <c r="D10018" s="40"/>
    </row>
    <row r="10019" spans="1:4" ht="15" x14ac:dyDescent="0.2">
      <c r="A10019" s="132"/>
      <c r="B10019" s="42"/>
      <c r="C10019" s="73"/>
      <c r="D10019" s="40"/>
    </row>
    <row r="10020" spans="1:4" ht="15" x14ac:dyDescent="0.2">
      <c r="A10020" s="132"/>
      <c r="B10020" s="42"/>
      <c r="C10020" s="73"/>
      <c r="D10020" s="40"/>
    </row>
    <row r="10021" spans="1:4" ht="15" x14ac:dyDescent="0.2">
      <c r="A10021" s="132"/>
      <c r="B10021" s="42"/>
      <c r="C10021" s="73"/>
      <c r="D10021" s="40"/>
    </row>
    <row r="10022" spans="1:4" ht="15" x14ac:dyDescent="0.2">
      <c r="A10022" s="132"/>
      <c r="B10022" s="42"/>
      <c r="C10022" s="73"/>
      <c r="D10022" s="40"/>
    </row>
    <row r="10023" spans="1:4" ht="15" x14ac:dyDescent="0.2">
      <c r="A10023" s="132"/>
      <c r="B10023" s="42"/>
      <c r="C10023" s="73"/>
      <c r="D10023" s="40"/>
    </row>
    <row r="10024" spans="1:4" ht="15" x14ac:dyDescent="0.2">
      <c r="A10024" s="132"/>
      <c r="B10024" s="42"/>
      <c r="C10024" s="73"/>
      <c r="D10024" s="40"/>
    </row>
    <row r="10025" spans="1:4" ht="15" x14ac:dyDescent="0.2">
      <c r="A10025" s="132"/>
      <c r="B10025" s="42"/>
      <c r="C10025" s="73"/>
      <c r="D10025" s="40"/>
    </row>
    <row r="10026" spans="1:4" ht="15" x14ac:dyDescent="0.2">
      <c r="A10026" s="132"/>
      <c r="B10026" s="42"/>
      <c r="C10026" s="73"/>
      <c r="D10026" s="40"/>
    </row>
    <row r="10027" spans="1:4" ht="15" x14ac:dyDescent="0.2">
      <c r="A10027" s="132"/>
      <c r="B10027" s="42"/>
      <c r="C10027" s="73"/>
      <c r="D10027" s="40"/>
    </row>
    <row r="10028" spans="1:4" ht="15" x14ac:dyDescent="0.2">
      <c r="A10028" s="132"/>
      <c r="B10028" s="42"/>
      <c r="C10028" s="73"/>
      <c r="D10028" s="40"/>
    </row>
    <row r="10029" spans="1:4" ht="15" x14ac:dyDescent="0.2">
      <c r="A10029" s="132"/>
      <c r="B10029" s="42"/>
      <c r="C10029" s="73"/>
      <c r="D10029" s="40"/>
    </row>
    <row r="10030" spans="1:4" ht="15" x14ac:dyDescent="0.2">
      <c r="A10030" s="132"/>
      <c r="B10030" s="42"/>
      <c r="C10030" s="73"/>
      <c r="D10030" s="40"/>
    </row>
    <row r="10031" spans="1:4" ht="15" x14ac:dyDescent="0.2">
      <c r="A10031" s="132"/>
      <c r="B10031" s="42"/>
      <c r="C10031" s="73"/>
      <c r="D10031" s="40"/>
    </row>
    <row r="10032" spans="1:4" ht="15" x14ac:dyDescent="0.2">
      <c r="A10032" s="132"/>
      <c r="B10032" s="42"/>
      <c r="C10032" s="73"/>
      <c r="D10032" s="40"/>
    </row>
    <row r="10033" spans="1:4" ht="15" x14ac:dyDescent="0.2">
      <c r="A10033" s="132"/>
      <c r="B10033" s="42"/>
      <c r="C10033" s="73"/>
      <c r="D10033" s="40"/>
    </row>
    <row r="10034" spans="1:4" ht="15" x14ac:dyDescent="0.2">
      <c r="A10034" s="132"/>
      <c r="B10034" s="42"/>
      <c r="C10034" s="73"/>
      <c r="D10034" s="40"/>
    </row>
    <row r="10035" spans="1:4" ht="15" x14ac:dyDescent="0.2">
      <c r="A10035" s="132"/>
      <c r="B10035" s="42"/>
      <c r="C10035" s="73"/>
      <c r="D10035" s="40"/>
    </row>
    <row r="10036" spans="1:4" ht="15" x14ac:dyDescent="0.2">
      <c r="A10036" s="132"/>
      <c r="B10036" s="42"/>
      <c r="C10036" s="73"/>
      <c r="D10036" s="40"/>
    </row>
    <row r="10037" spans="1:4" ht="15" x14ac:dyDescent="0.2">
      <c r="A10037" s="132"/>
      <c r="B10037" s="42"/>
      <c r="C10037" s="73"/>
      <c r="D10037" s="40"/>
    </row>
    <row r="10038" spans="1:4" ht="15" x14ac:dyDescent="0.2">
      <c r="A10038" s="132"/>
      <c r="B10038" s="42"/>
      <c r="C10038" s="73"/>
      <c r="D10038" s="40"/>
    </row>
    <row r="10039" spans="1:4" ht="15" x14ac:dyDescent="0.2">
      <c r="A10039" s="132"/>
      <c r="B10039" s="42"/>
      <c r="C10039" s="73"/>
      <c r="D10039" s="40"/>
    </row>
    <row r="10040" spans="1:4" ht="15" x14ac:dyDescent="0.2">
      <c r="A10040" s="132"/>
      <c r="B10040" s="42"/>
      <c r="C10040" s="73"/>
      <c r="D10040" s="40"/>
    </row>
    <row r="10041" spans="1:4" ht="15" x14ac:dyDescent="0.2">
      <c r="A10041" s="132"/>
      <c r="B10041" s="42"/>
      <c r="C10041" s="73"/>
      <c r="D10041" s="40"/>
    </row>
    <row r="10042" spans="1:4" ht="15" x14ac:dyDescent="0.2">
      <c r="A10042" s="132"/>
      <c r="B10042" s="42"/>
      <c r="C10042" s="73"/>
      <c r="D10042" s="40"/>
    </row>
    <row r="10043" spans="1:4" ht="15" x14ac:dyDescent="0.2">
      <c r="A10043" s="132"/>
      <c r="B10043" s="42"/>
      <c r="C10043" s="73"/>
      <c r="D10043" s="40"/>
    </row>
    <row r="10044" spans="1:4" ht="15" x14ac:dyDescent="0.2">
      <c r="A10044" s="132"/>
      <c r="B10044" s="42"/>
      <c r="C10044" s="73"/>
      <c r="D10044" s="40"/>
    </row>
    <row r="10045" spans="1:4" ht="15" x14ac:dyDescent="0.2">
      <c r="A10045" s="132"/>
      <c r="B10045" s="42"/>
      <c r="C10045" s="73"/>
      <c r="D10045" s="40"/>
    </row>
    <row r="10046" spans="1:4" ht="15" x14ac:dyDescent="0.2">
      <c r="A10046" s="132"/>
      <c r="B10046" s="42"/>
      <c r="C10046" s="73"/>
      <c r="D10046" s="40"/>
    </row>
    <row r="10047" spans="1:4" ht="15" x14ac:dyDescent="0.2">
      <c r="A10047" s="132"/>
      <c r="B10047" s="42"/>
      <c r="C10047" s="73"/>
      <c r="D10047" s="40"/>
    </row>
    <row r="10048" spans="1:4" ht="15" x14ac:dyDescent="0.2">
      <c r="A10048" s="132"/>
      <c r="B10048" s="42"/>
      <c r="C10048" s="73"/>
      <c r="D10048" s="40"/>
    </row>
    <row r="10049" spans="1:4" ht="15" x14ac:dyDescent="0.2">
      <c r="A10049" s="132"/>
      <c r="B10049" s="42"/>
      <c r="C10049" s="73"/>
      <c r="D10049" s="40"/>
    </row>
    <row r="10050" spans="1:4" ht="15" x14ac:dyDescent="0.2">
      <c r="A10050" s="132"/>
      <c r="B10050" s="42"/>
      <c r="C10050" s="73"/>
      <c r="D10050" s="40"/>
    </row>
    <row r="10051" spans="1:4" ht="15" x14ac:dyDescent="0.2">
      <c r="A10051" s="132"/>
      <c r="B10051" s="42"/>
      <c r="C10051" s="73"/>
      <c r="D10051" s="40"/>
    </row>
    <row r="10052" spans="1:4" ht="15" x14ac:dyDescent="0.2">
      <c r="A10052" s="132"/>
      <c r="B10052" s="42"/>
      <c r="C10052" s="73"/>
      <c r="D10052" s="40"/>
    </row>
    <row r="10053" spans="1:4" ht="15" x14ac:dyDescent="0.2">
      <c r="A10053" s="132"/>
      <c r="B10053" s="42"/>
      <c r="C10053" s="73"/>
      <c r="D10053" s="40"/>
    </row>
    <row r="10054" spans="1:4" ht="15" x14ac:dyDescent="0.2">
      <c r="A10054" s="132"/>
      <c r="B10054" s="42"/>
      <c r="C10054" s="73"/>
      <c r="D10054" s="40"/>
    </row>
    <row r="10055" spans="1:4" ht="15" x14ac:dyDescent="0.2">
      <c r="A10055" s="132"/>
      <c r="B10055" s="42"/>
      <c r="C10055" s="73"/>
      <c r="D10055" s="40"/>
    </row>
    <row r="10056" spans="1:4" ht="15" x14ac:dyDescent="0.2">
      <c r="A10056" s="132"/>
      <c r="B10056" s="42"/>
      <c r="C10056" s="73"/>
      <c r="D10056" s="40"/>
    </row>
    <row r="10057" spans="1:4" ht="15" x14ac:dyDescent="0.2">
      <c r="A10057" s="132"/>
      <c r="B10057" s="42"/>
      <c r="C10057" s="73"/>
      <c r="D10057" s="40"/>
    </row>
    <row r="10058" spans="1:4" ht="15" x14ac:dyDescent="0.2">
      <c r="A10058" s="132"/>
      <c r="B10058" s="42"/>
      <c r="C10058" s="73"/>
      <c r="D10058" s="40"/>
    </row>
    <row r="10059" spans="1:4" ht="15" x14ac:dyDescent="0.2">
      <c r="A10059" s="132"/>
      <c r="B10059" s="42"/>
      <c r="C10059" s="73"/>
      <c r="D10059" s="40"/>
    </row>
    <row r="10060" spans="1:4" ht="15" x14ac:dyDescent="0.2">
      <c r="A10060" s="132"/>
      <c r="B10060" s="42"/>
      <c r="C10060" s="73"/>
      <c r="D10060" s="40"/>
    </row>
    <row r="10061" spans="1:4" ht="15" x14ac:dyDescent="0.2">
      <c r="A10061" s="132"/>
      <c r="B10061" s="42"/>
      <c r="C10061" s="73"/>
      <c r="D10061" s="40"/>
    </row>
    <row r="10062" spans="1:4" ht="15" x14ac:dyDescent="0.2">
      <c r="A10062" s="132"/>
      <c r="B10062" s="42"/>
      <c r="C10062" s="73"/>
      <c r="D10062" s="40"/>
    </row>
    <row r="10063" spans="1:4" ht="15" x14ac:dyDescent="0.2">
      <c r="A10063" s="132"/>
      <c r="B10063" s="42"/>
      <c r="C10063" s="73"/>
      <c r="D10063" s="40"/>
    </row>
    <row r="10064" spans="1:4" ht="15" x14ac:dyDescent="0.2">
      <c r="A10064" s="132"/>
      <c r="B10064" s="42"/>
      <c r="C10064" s="73"/>
      <c r="D10064" s="40"/>
    </row>
    <row r="10065" spans="1:4" ht="15" x14ac:dyDescent="0.2">
      <c r="A10065" s="132"/>
      <c r="B10065" s="42"/>
      <c r="C10065" s="73"/>
      <c r="D10065" s="40"/>
    </row>
    <row r="10066" spans="1:4" ht="15" x14ac:dyDescent="0.2">
      <c r="A10066" s="132"/>
      <c r="B10066" s="42"/>
      <c r="C10066" s="73"/>
      <c r="D10066" s="40"/>
    </row>
    <row r="10067" spans="1:4" ht="15" x14ac:dyDescent="0.2">
      <c r="A10067" s="132"/>
      <c r="B10067" s="42"/>
      <c r="C10067" s="73"/>
      <c r="D10067" s="40"/>
    </row>
    <row r="10068" spans="1:4" ht="15" x14ac:dyDescent="0.2">
      <c r="A10068" s="132"/>
      <c r="B10068" s="42"/>
      <c r="C10068" s="73"/>
      <c r="D10068" s="40"/>
    </row>
    <row r="10069" spans="1:4" ht="15" x14ac:dyDescent="0.2">
      <c r="A10069" s="132"/>
      <c r="B10069" s="42"/>
      <c r="C10069" s="73"/>
      <c r="D10069" s="40"/>
    </row>
    <row r="10070" spans="1:4" ht="15" x14ac:dyDescent="0.2">
      <c r="A10070" s="132"/>
      <c r="B10070" s="42"/>
      <c r="C10070" s="73"/>
      <c r="D10070" s="40"/>
    </row>
    <row r="10071" spans="1:4" ht="15" x14ac:dyDescent="0.2">
      <c r="A10071" s="132"/>
      <c r="B10071" s="42"/>
      <c r="C10071" s="73"/>
      <c r="D10071" s="40"/>
    </row>
    <row r="10072" spans="1:4" ht="15" x14ac:dyDescent="0.2">
      <c r="A10072" s="132"/>
      <c r="B10072" s="42"/>
      <c r="C10072" s="73"/>
      <c r="D10072" s="40"/>
    </row>
    <row r="10073" spans="1:4" ht="15" x14ac:dyDescent="0.2">
      <c r="A10073" s="132"/>
      <c r="B10073" s="42"/>
      <c r="C10073" s="73"/>
      <c r="D10073" s="40"/>
    </row>
    <row r="10074" spans="1:4" ht="15" x14ac:dyDescent="0.2">
      <c r="A10074" s="132"/>
      <c r="B10074" s="42"/>
      <c r="C10074" s="73"/>
      <c r="D10074" s="40"/>
    </row>
    <row r="10075" spans="1:4" ht="15" x14ac:dyDescent="0.2">
      <c r="A10075" s="132"/>
      <c r="B10075" s="42"/>
      <c r="C10075" s="73"/>
      <c r="D10075" s="40"/>
    </row>
    <row r="10076" spans="1:4" ht="15" x14ac:dyDescent="0.2">
      <c r="A10076" s="132"/>
      <c r="B10076" s="42"/>
      <c r="C10076" s="73"/>
      <c r="D10076" s="40"/>
    </row>
    <row r="10077" spans="1:4" ht="15" x14ac:dyDescent="0.2">
      <c r="A10077" s="132"/>
      <c r="B10077" s="42"/>
      <c r="C10077" s="73"/>
      <c r="D10077" s="40"/>
    </row>
    <row r="10078" spans="1:4" ht="15" x14ac:dyDescent="0.2">
      <c r="A10078" s="132"/>
      <c r="B10078" s="42"/>
      <c r="C10078" s="73"/>
      <c r="D10078" s="40"/>
    </row>
    <row r="10079" spans="1:4" ht="15" x14ac:dyDescent="0.2">
      <c r="A10079" s="132"/>
      <c r="B10079" s="42"/>
      <c r="C10079" s="73"/>
      <c r="D10079" s="40"/>
    </row>
    <row r="10080" spans="1:4" ht="15" x14ac:dyDescent="0.2">
      <c r="A10080" s="132"/>
      <c r="B10080" s="42"/>
      <c r="C10080" s="73"/>
      <c r="D10080" s="40"/>
    </row>
    <row r="10081" spans="1:4" ht="15" x14ac:dyDescent="0.2">
      <c r="A10081" s="132"/>
      <c r="B10081" s="42"/>
      <c r="C10081" s="73"/>
      <c r="D10081" s="40"/>
    </row>
    <row r="10082" spans="1:4" ht="15" x14ac:dyDescent="0.2">
      <c r="A10082" s="132"/>
      <c r="B10082" s="42"/>
      <c r="C10082" s="73"/>
      <c r="D10082" s="40"/>
    </row>
    <row r="10083" spans="1:4" ht="15" x14ac:dyDescent="0.2">
      <c r="A10083" s="132"/>
      <c r="B10083" s="42"/>
      <c r="C10083" s="73"/>
      <c r="D10083" s="40"/>
    </row>
    <row r="10084" spans="1:4" ht="15" x14ac:dyDescent="0.2">
      <c r="A10084" s="132"/>
      <c r="B10084" s="42"/>
      <c r="C10084" s="73"/>
      <c r="D10084" s="40"/>
    </row>
    <row r="10085" spans="1:4" ht="15" x14ac:dyDescent="0.2">
      <c r="A10085" s="132"/>
      <c r="B10085" s="42"/>
      <c r="C10085" s="73"/>
      <c r="D10085" s="40"/>
    </row>
    <row r="10086" spans="1:4" ht="15" x14ac:dyDescent="0.2">
      <c r="A10086" s="132"/>
      <c r="B10086" s="42"/>
      <c r="C10086" s="73"/>
      <c r="D10086" s="40"/>
    </row>
    <row r="10087" spans="1:4" ht="15" x14ac:dyDescent="0.2">
      <c r="A10087" s="132"/>
      <c r="B10087" s="42"/>
      <c r="C10087" s="73"/>
      <c r="D10087" s="40"/>
    </row>
    <row r="10088" spans="1:4" ht="15" x14ac:dyDescent="0.2">
      <c r="A10088" s="132"/>
      <c r="B10088" s="42"/>
      <c r="C10088" s="73"/>
      <c r="D10088" s="40"/>
    </row>
    <row r="10089" spans="1:4" ht="15" x14ac:dyDescent="0.2">
      <c r="A10089" s="132"/>
      <c r="B10089" s="42"/>
      <c r="C10089" s="73"/>
      <c r="D10089" s="40"/>
    </row>
    <row r="10090" spans="1:4" ht="15" x14ac:dyDescent="0.2">
      <c r="A10090" s="132"/>
      <c r="B10090" s="42"/>
      <c r="C10090" s="73"/>
      <c r="D10090" s="40"/>
    </row>
    <row r="10091" spans="1:4" ht="15" x14ac:dyDescent="0.2">
      <c r="A10091" s="132"/>
      <c r="B10091" s="42"/>
      <c r="C10091" s="73"/>
      <c r="D10091" s="40"/>
    </row>
    <row r="10092" spans="1:4" ht="15" x14ac:dyDescent="0.2">
      <c r="A10092" s="132"/>
      <c r="B10092" s="42"/>
      <c r="C10092" s="73"/>
      <c r="D10092" s="40"/>
    </row>
    <row r="10093" spans="1:4" ht="15" x14ac:dyDescent="0.2">
      <c r="A10093" s="132"/>
      <c r="B10093" s="42"/>
      <c r="C10093" s="73"/>
      <c r="D10093" s="40"/>
    </row>
    <row r="10094" spans="1:4" ht="15" x14ac:dyDescent="0.2">
      <c r="A10094" s="132"/>
      <c r="B10094" s="42"/>
      <c r="C10094" s="73"/>
      <c r="D10094" s="40"/>
    </row>
    <row r="10095" spans="1:4" ht="15" x14ac:dyDescent="0.2">
      <c r="A10095" s="132"/>
      <c r="B10095" s="42"/>
      <c r="C10095" s="73"/>
      <c r="D10095" s="40"/>
    </row>
    <row r="10096" spans="1:4" ht="15" x14ac:dyDescent="0.2">
      <c r="A10096" s="132"/>
      <c r="B10096" s="42"/>
      <c r="C10096" s="73"/>
      <c r="D10096" s="40"/>
    </row>
    <row r="10097" spans="1:4" ht="15" x14ac:dyDescent="0.2">
      <c r="A10097" s="132"/>
      <c r="B10097" s="42"/>
      <c r="C10097" s="73"/>
      <c r="D10097" s="40"/>
    </row>
    <row r="10098" spans="1:4" ht="15" x14ac:dyDescent="0.2">
      <c r="A10098" s="132"/>
      <c r="B10098" s="42"/>
      <c r="C10098" s="73"/>
      <c r="D10098" s="40"/>
    </row>
    <row r="10099" spans="1:4" ht="15" x14ac:dyDescent="0.2">
      <c r="A10099" s="132"/>
      <c r="B10099" s="42"/>
      <c r="C10099" s="73"/>
      <c r="D10099" s="40"/>
    </row>
    <row r="10100" spans="1:4" ht="15" x14ac:dyDescent="0.2">
      <c r="A10100" s="132"/>
      <c r="B10100" s="42"/>
      <c r="C10100" s="73"/>
      <c r="D10100" s="40"/>
    </row>
    <row r="10101" spans="1:4" ht="15" x14ac:dyDescent="0.2">
      <c r="A10101" s="132"/>
      <c r="B10101" s="42"/>
      <c r="C10101" s="73"/>
      <c r="D10101" s="40"/>
    </row>
    <row r="10102" spans="1:4" ht="15" x14ac:dyDescent="0.2">
      <c r="A10102" s="132"/>
      <c r="B10102" s="42"/>
      <c r="C10102" s="73"/>
      <c r="D10102" s="40"/>
    </row>
    <row r="10103" spans="1:4" ht="15" x14ac:dyDescent="0.2">
      <c r="A10103" s="132"/>
      <c r="B10103" s="42"/>
      <c r="C10103" s="73"/>
      <c r="D10103" s="40"/>
    </row>
    <row r="10104" spans="1:4" ht="15" x14ac:dyDescent="0.2">
      <c r="A10104" s="132"/>
      <c r="B10104" s="42"/>
      <c r="C10104" s="73"/>
      <c r="D10104" s="40"/>
    </row>
    <row r="10105" spans="1:4" ht="15" x14ac:dyDescent="0.2">
      <c r="A10105" s="132"/>
      <c r="B10105" s="42"/>
      <c r="C10105" s="73"/>
      <c r="D10105" s="40"/>
    </row>
    <row r="10106" spans="1:4" ht="15" x14ac:dyDescent="0.2">
      <c r="A10106" s="132"/>
      <c r="B10106" s="42"/>
      <c r="C10106" s="73"/>
      <c r="D10106" s="40"/>
    </row>
    <row r="10107" spans="1:4" ht="15" x14ac:dyDescent="0.2">
      <c r="A10107" s="132"/>
      <c r="B10107" s="42"/>
      <c r="C10107" s="73"/>
      <c r="D10107" s="40"/>
    </row>
    <row r="10108" spans="1:4" ht="15" x14ac:dyDescent="0.2">
      <c r="A10108" s="132"/>
      <c r="B10108" s="42"/>
      <c r="C10108" s="73"/>
      <c r="D10108" s="40"/>
    </row>
    <row r="10109" spans="1:4" ht="15" x14ac:dyDescent="0.2">
      <c r="A10109" s="132"/>
      <c r="B10109" s="42"/>
      <c r="C10109" s="73"/>
      <c r="D10109" s="40"/>
    </row>
    <row r="10110" spans="1:4" ht="15" x14ac:dyDescent="0.2">
      <c r="A10110" s="132"/>
      <c r="B10110" s="42"/>
      <c r="C10110" s="73"/>
      <c r="D10110" s="40"/>
    </row>
    <row r="10111" spans="1:4" ht="15" x14ac:dyDescent="0.2">
      <c r="A10111" s="132"/>
      <c r="B10111" s="42"/>
      <c r="C10111" s="73"/>
      <c r="D10111" s="40"/>
    </row>
    <row r="10112" spans="1:4" ht="15" x14ac:dyDescent="0.2">
      <c r="A10112" s="132"/>
      <c r="B10112" s="42"/>
      <c r="C10112" s="73"/>
      <c r="D10112" s="40"/>
    </row>
    <row r="10113" spans="1:4" ht="15" x14ac:dyDescent="0.2">
      <c r="A10113" s="132"/>
      <c r="B10113" s="42"/>
      <c r="C10113" s="73"/>
      <c r="D10113" s="40"/>
    </row>
    <row r="10114" spans="1:4" ht="15" x14ac:dyDescent="0.2">
      <c r="A10114" s="132"/>
      <c r="B10114" s="42"/>
      <c r="C10114" s="73"/>
      <c r="D10114" s="40"/>
    </row>
    <row r="10115" spans="1:4" ht="15" x14ac:dyDescent="0.2">
      <c r="A10115" s="132"/>
      <c r="B10115" s="42"/>
      <c r="C10115" s="73"/>
      <c r="D10115" s="40"/>
    </row>
    <row r="10116" spans="1:4" ht="15" x14ac:dyDescent="0.2">
      <c r="A10116" s="132"/>
      <c r="B10116" s="42"/>
      <c r="C10116" s="73"/>
      <c r="D10116" s="40"/>
    </row>
    <row r="10117" spans="1:4" ht="15" x14ac:dyDescent="0.2">
      <c r="A10117" s="132"/>
      <c r="B10117" s="42"/>
      <c r="C10117" s="73"/>
      <c r="D10117" s="40"/>
    </row>
    <row r="10118" spans="1:4" ht="15" x14ac:dyDescent="0.2">
      <c r="A10118" s="132"/>
      <c r="B10118" s="42"/>
      <c r="C10118" s="73"/>
      <c r="D10118" s="40"/>
    </row>
    <row r="10119" spans="1:4" ht="15" x14ac:dyDescent="0.2">
      <c r="A10119" s="132"/>
      <c r="B10119" s="42"/>
      <c r="C10119" s="73"/>
      <c r="D10119" s="40"/>
    </row>
    <row r="10120" spans="1:4" ht="15" x14ac:dyDescent="0.2">
      <c r="A10120" s="132"/>
      <c r="B10120" s="42"/>
      <c r="C10120" s="73"/>
      <c r="D10120" s="40"/>
    </row>
    <row r="10121" spans="1:4" ht="15" x14ac:dyDescent="0.2">
      <c r="A10121" s="132"/>
      <c r="B10121" s="42"/>
      <c r="C10121" s="73"/>
      <c r="D10121" s="40"/>
    </row>
    <row r="10122" spans="1:4" ht="15" x14ac:dyDescent="0.2">
      <c r="A10122" s="132"/>
      <c r="B10122" s="42"/>
      <c r="C10122" s="73"/>
      <c r="D10122" s="40"/>
    </row>
    <row r="10123" spans="1:4" ht="15" x14ac:dyDescent="0.2">
      <c r="A10123" s="132"/>
      <c r="B10123" s="42"/>
      <c r="C10123" s="73"/>
      <c r="D10123" s="40"/>
    </row>
    <row r="10124" spans="1:4" ht="15" x14ac:dyDescent="0.2">
      <c r="A10124" s="132"/>
      <c r="B10124" s="42"/>
      <c r="C10124" s="73"/>
      <c r="D10124" s="40"/>
    </row>
    <row r="10125" spans="1:4" ht="15" x14ac:dyDescent="0.2">
      <c r="A10125" s="132"/>
      <c r="B10125" s="42"/>
      <c r="C10125" s="73"/>
      <c r="D10125" s="40"/>
    </row>
    <row r="10126" spans="1:4" ht="15" x14ac:dyDescent="0.2">
      <c r="A10126" s="132"/>
      <c r="B10126" s="42"/>
      <c r="C10126" s="73"/>
      <c r="D10126" s="40"/>
    </row>
    <row r="10127" spans="1:4" ht="15" x14ac:dyDescent="0.2">
      <c r="A10127" s="132"/>
      <c r="B10127" s="42"/>
      <c r="C10127" s="73"/>
      <c r="D10127" s="40"/>
    </row>
    <row r="10128" spans="1:4" ht="15" x14ac:dyDescent="0.2">
      <c r="A10128" s="132"/>
      <c r="B10128" s="42"/>
      <c r="C10128" s="73"/>
      <c r="D10128" s="40"/>
    </row>
    <row r="10129" spans="1:4" ht="15" x14ac:dyDescent="0.2">
      <c r="A10129" s="132"/>
      <c r="B10129" s="42"/>
      <c r="C10129" s="73"/>
      <c r="D10129" s="40"/>
    </row>
    <row r="10130" spans="1:4" ht="15" x14ac:dyDescent="0.2">
      <c r="A10130" s="132"/>
      <c r="B10130" s="42"/>
      <c r="C10130" s="73"/>
      <c r="D10130" s="40"/>
    </row>
    <row r="10131" spans="1:4" ht="15" x14ac:dyDescent="0.2">
      <c r="A10131" s="132"/>
      <c r="B10131" s="42"/>
      <c r="C10131" s="73"/>
      <c r="D10131" s="40"/>
    </row>
    <row r="10132" spans="1:4" ht="15" x14ac:dyDescent="0.2">
      <c r="A10132" s="132"/>
      <c r="B10132" s="42"/>
      <c r="C10132" s="73"/>
      <c r="D10132" s="40"/>
    </row>
    <row r="10133" spans="1:4" ht="15" x14ac:dyDescent="0.2">
      <c r="A10133" s="132"/>
      <c r="B10133" s="42"/>
      <c r="C10133" s="73"/>
      <c r="D10133" s="40"/>
    </row>
    <row r="10134" spans="1:4" ht="15" x14ac:dyDescent="0.2">
      <c r="A10134" s="132"/>
      <c r="B10134" s="42"/>
      <c r="C10134" s="73"/>
      <c r="D10134" s="40"/>
    </row>
    <row r="10135" spans="1:4" ht="15" x14ac:dyDescent="0.2">
      <c r="A10135" s="132"/>
      <c r="B10135" s="42"/>
      <c r="C10135" s="73"/>
      <c r="D10135" s="40"/>
    </row>
    <row r="10136" spans="1:4" ht="15" x14ac:dyDescent="0.2">
      <c r="A10136" s="132"/>
      <c r="B10136" s="42"/>
      <c r="C10136" s="73"/>
      <c r="D10136" s="40"/>
    </row>
    <row r="10137" spans="1:4" ht="15" x14ac:dyDescent="0.2">
      <c r="A10137" s="132"/>
      <c r="B10137" s="42"/>
      <c r="C10137" s="73"/>
      <c r="D10137" s="40"/>
    </row>
    <row r="10138" spans="1:4" ht="15" x14ac:dyDescent="0.2">
      <c r="A10138" s="132"/>
      <c r="B10138" s="42"/>
      <c r="C10138" s="73"/>
      <c r="D10138" s="40"/>
    </row>
    <row r="10139" spans="1:4" ht="15" x14ac:dyDescent="0.2">
      <c r="A10139" s="132"/>
      <c r="B10139" s="42"/>
      <c r="C10139" s="73"/>
      <c r="D10139" s="40"/>
    </row>
    <row r="10140" spans="1:4" ht="15" x14ac:dyDescent="0.2">
      <c r="A10140" s="132"/>
      <c r="B10140" s="42"/>
      <c r="C10140" s="73"/>
      <c r="D10140" s="40"/>
    </row>
    <row r="10141" spans="1:4" ht="15" x14ac:dyDescent="0.2">
      <c r="A10141" s="132"/>
      <c r="B10141" s="42"/>
      <c r="C10141" s="73"/>
      <c r="D10141" s="40"/>
    </row>
    <row r="10142" spans="1:4" ht="15" x14ac:dyDescent="0.2">
      <c r="A10142" s="132"/>
      <c r="B10142" s="42"/>
      <c r="C10142" s="73"/>
      <c r="D10142" s="40"/>
    </row>
    <row r="10143" spans="1:4" ht="15" x14ac:dyDescent="0.2">
      <c r="A10143" s="132"/>
      <c r="B10143" s="42"/>
      <c r="C10143" s="73"/>
      <c r="D10143" s="40"/>
    </row>
    <row r="10144" spans="1:4" ht="15" x14ac:dyDescent="0.2">
      <c r="A10144" s="132"/>
      <c r="B10144" s="42"/>
      <c r="C10144" s="73"/>
      <c r="D10144" s="40"/>
    </row>
    <row r="10145" spans="1:4" ht="15" x14ac:dyDescent="0.2">
      <c r="A10145" s="132"/>
      <c r="B10145" s="42"/>
      <c r="C10145" s="73"/>
      <c r="D10145" s="40"/>
    </row>
    <row r="10146" spans="1:4" ht="15" x14ac:dyDescent="0.2">
      <c r="A10146" s="132"/>
      <c r="B10146" s="42"/>
      <c r="C10146" s="73"/>
      <c r="D10146" s="40"/>
    </row>
    <row r="10147" spans="1:4" ht="15" x14ac:dyDescent="0.2">
      <c r="A10147" s="132"/>
      <c r="B10147" s="42"/>
      <c r="C10147" s="73"/>
      <c r="D10147" s="40"/>
    </row>
    <row r="10148" spans="1:4" ht="15" x14ac:dyDescent="0.2">
      <c r="A10148" s="132"/>
      <c r="B10148" s="42"/>
      <c r="C10148" s="73"/>
      <c r="D10148" s="40"/>
    </row>
    <row r="10149" spans="1:4" ht="15" x14ac:dyDescent="0.2">
      <c r="A10149" s="132"/>
      <c r="B10149" s="42"/>
      <c r="C10149" s="73"/>
      <c r="D10149" s="40"/>
    </row>
    <row r="10150" spans="1:4" ht="15" x14ac:dyDescent="0.2">
      <c r="A10150" s="132"/>
      <c r="B10150" s="42"/>
      <c r="C10150" s="73"/>
      <c r="D10150" s="40"/>
    </row>
    <row r="10151" spans="1:4" ht="15" x14ac:dyDescent="0.2">
      <c r="A10151" s="132"/>
      <c r="B10151" s="42"/>
      <c r="C10151" s="73"/>
      <c r="D10151" s="40"/>
    </row>
    <row r="10152" spans="1:4" ht="15" x14ac:dyDescent="0.2">
      <c r="A10152" s="132"/>
      <c r="B10152" s="42"/>
      <c r="C10152" s="73"/>
      <c r="D10152" s="40"/>
    </row>
    <row r="10153" spans="1:4" ht="15" x14ac:dyDescent="0.2">
      <c r="A10153" s="132"/>
      <c r="B10153" s="42"/>
      <c r="C10153" s="73"/>
      <c r="D10153" s="40"/>
    </row>
    <row r="10154" spans="1:4" ht="15" x14ac:dyDescent="0.2">
      <c r="A10154" s="132"/>
      <c r="B10154" s="42"/>
      <c r="C10154" s="73"/>
      <c r="D10154" s="40"/>
    </row>
    <row r="10155" spans="1:4" ht="15" x14ac:dyDescent="0.2">
      <c r="A10155" s="132"/>
      <c r="B10155" s="42"/>
      <c r="C10155" s="73"/>
      <c r="D10155" s="40"/>
    </row>
    <row r="10156" spans="1:4" ht="15" x14ac:dyDescent="0.2">
      <c r="A10156" s="132"/>
      <c r="B10156" s="42"/>
      <c r="C10156" s="73"/>
      <c r="D10156" s="40"/>
    </row>
    <row r="10157" spans="1:4" ht="15" x14ac:dyDescent="0.2">
      <c r="A10157" s="132"/>
      <c r="B10157" s="42"/>
      <c r="C10157" s="73"/>
      <c r="D10157" s="40"/>
    </row>
    <row r="10158" spans="1:4" ht="15" x14ac:dyDescent="0.2">
      <c r="A10158" s="132"/>
      <c r="B10158" s="42"/>
      <c r="C10158" s="73"/>
      <c r="D10158" s="40"/>
    </row>
    <row r="10159" spans="1:4" ht="15" x14ac:dyDescent="0.2">
      <c r="A10159" s="132"/>
      <c r="B10159" s="42"/>
      <c r="C10159" s="73"/>
      <c r="D10159" s="40"/>
    </row>
    <row r="10160" spans="1:4" ht="15" x14ac:dyDescent="0.2">
      <c r="A10160" s="132"/>
      <c r="B10160" s="42"/>
      <c r="C10160" s="73"/>
      <c r="D10160" s="40"/>
    </row>
    <row r="10161" spans="1:4" ht="15" x14ac:dyDescent="0.2">
      <c r="A10161" s="132"/>
      <c r="B10161" s="42"/>
      <c r="C10161" s="73"/>
      <c r="D10161" s="40"/>
    </row>
    <row r="10162" spans="1:4" ht="15" x14ac:dyDescent="0.2">
      <c r="A10162" s="132"/>
      <c r="B10162" s="42"/>
      <c r="C10162" s="73"/>
      <c r="D10162" s="40"/>
    </row>
    <row r="10163" spans="1:4" ht="15" x14ac:dyDescent="0.2">
      <c r="A10163" s="132"/>
      <c r="B10163" s="42"/>
      <c r="C10163" s="73"/>
      <c r="D10163" s="40"/>
    </row>
    <row r="10164" spans="1:4" ht="15" x14ac:dyDescent="0.2">
      <c r="A10164" s="132"/>
      <c r="B10164" s="42"/>
      <c r="C10164" s="73"/>
      <c r="D10164" s="40"/>
    </row>
    <row r="10165" spans="1:4" ht="15" x14ac:dyDescent="0.2">
      <c r="A10165" s="132"/>
      <c r="B10165" s="42"/>
      <c r="C10165" s="73"/>
      <c r="D10165" s="40"/>
    </row>
    <row r="10166" spans="1:4" ht="15" x14ac:dyDescent="0.2">
      <c r="A10166" s="132"/>
      <c r="B10166" s="42"/>
      <c r="C10166" s="73"/>
      <c r="D10166" s="40"/>
    </row>
    <row r="10167" spans="1:4" ht="15" x14ac:dyDescent="0.2">
      <c r="A10167" s="132"/>
      <c r="B10167" s="42"/>
      <c r="C10167" s="73"/>
      <c r="D10167" s="40"/>
    </row>
    <row r="10168" spans="1:4" ht="15" x14ac:dyDescent="0.2">
      <c r="A10168" s="132"/>
      <c r="B10168" s="42"/>
      <c r="C10168" s="73"/>
      <c r="D10168" s="40"/>
    </row>
    <row r="10169" spans="1:4" ht="15" x14ac:dyDescent="0.2">
      <c r="A10169" s="132"/>
      <c r="B10169" s="42"/>
      <c r="C10169" s="73"/>
      <c r="D10169" s="40"/>
    </row>
    <row r="10170" spans="1:4" ht="15" x14ac:dyDescent="0.2">
      <c r="A10170" s="132"/>
      <c r="B10170" s="42"/>
      <c r="C10170" s="73"/>
      <c r="D10170" s="40"/>
    </row>
    <row r="10171" spans="1:4" ht="15" x14ac:dyDescent="0.2">
      <c r="A10171" s="132"/>
      <c r="B10171" s="42"/>
      <c r="C10171" s="73"/>
      <c r="D10171" s="40"/>
    </row>
    <row r="10172" spans="1:4" ht="15" x14ac:dyDescent="0.2">
      <c r="A10172" s="132"/>
      <c r="B10172" s="42"/>
      <c r="C10172" s="73"/>
      <c r="D10172" s="40"/>
    </row>
    <row r="10173" spans="1:4" ht="15" x14ac:dyDescent="0.2">
      <c r="A10173" s="132"/>
      <c r="B10173" s="42"/>
      <c r="C10173" s="73"/>
      <c r="D10173" s="40"/>
    </row>
    <row r="10174" spans="1:4" ht="15" x14ac:dyDescent="0.2">
      <c r="A10174" s="132"/>
      <c r="B10174" s="42"/>
      <c r="C10174" s="73"/>
      <c r="D10174" s="40"/>
    </row>
    <row r="10175" spans="1:4" ht="15" x14ac:dyDescent="0.2">
      <c r="A10175" s="132"/>
      <c r="B10175" s="42"/>
      <c r="C10175" s="73"/>
      <c r="D10175" s="40"/>
    </row>
    <row r="10176" spans="1:4" ht="15" x14ac:dyDescent="0.2">
      <c r="A10176" s="132"/>
      <c r="B10176" s="42"/>
      <c r="C10176" s="73"/>
      <c r="D10176" s="40"/>
    </row>
    <row r="10177" spans="1:4" ht="15" x14ac:dyDescent="0.2">
      <c r="A10177" s="132"/>
      <c r="B10177" s="42"/>
      <c r="C10177" s="73"/>
      <c r="D10177" s="40"/>
    </row>
    <row r="10178" spans="1:4" ht="15" x14ac:dyDescent="0.2">
      <c r="A10178" s="132"/>
      <c r="B10178" s="42"/>
      <c r="C10178" s="73"/>
      <c r="D10178" s="40"/>
    </row>
    <row r="10179" spans="1:4" ht="15" x14ac:dyDescent="0.2">
      <c r="A10179" s="132"/>
      <c r="B10179" s="42"/>
      <c r="C10179" s="73"/>
      <c r="D10179" s="40"/>
    </row>
    <row r="10180" spans="1:4" ht="15" x14ac:dyDescent="0.2">
      <c r="A10180" s="132"/>
      <c r="B10180" s="42"/>
      <c r="C10180" s="73"/>
      <c r="D10180" s="40"/>
    </row>
    <row r="10181" spans="1:4" ht="15" x14ac:dyDescent="0.2">
      <c r="A10181" s="132"/>
      <c r="B10181" s="42"/>
      <c r="C10181" s="73"/>
      <c r="D10181" s="40"/>
    </row>
    <row r="10182" spans="1:4" ht="15" x14ac:dyDescent="0.2">
      <c r="A10182" s="132"/>
      <c r="B10182" s="42"/>
      <c r="C10182" s="73"/>
      <c r="D10182" s="40"/>
    </row>
    <row r="10183" spans="1:4" ht="15" x14ac:dyDescent="0.2">
      <c r="A10183" s="132"/>
      <c r="B10183" s="42"/>
      <c r="C10183" s="73"/>
      <c r="D10183" s="40"/>
    </row>
    <row r="10184" spans="1:4" ht="15" x14ac:dyDescent="0.2">
      <c r="A10184" s="132"/>
      <c r="B10184" s="42"/>
      <c r="C10184" s="73"/>
      <c r="D10184" s="40"/>
    </row>
    <row r="10185" spans="1:4" ht="15" x14ac:dyDescent="0.2">
      <c r="A10185" s="132"/>
      <c r="B10185" s="42"/>
      <c r="C10185" s="73"/>
      <c r="D10185" s="40"/>
    </row>
    <row r="10186" spans="1:4" ht="15" x14ac:dyDescent="0.2">
      <c r="A10186" s="132"/>
      <c r="B10186" s="42"/>
      <c r="C10186" s="73"/>
      <c r="D10186" s="40"/>
    </row>
    <row r="10187" spans="1:4" ht="15" x14ac:dyDescent="0.2">
      <c r="A10187" s="132"/>
      <c r="B10187" s="42"/>
      <c r="C10187" s="73"/>
      <c r="D10187" s="40"/>
    </row>
    <row r="10188" spans="1:4" ht="15" x14ac:dyDescent="0.2">
      <c r="A10188" s="132"/>
      <c r="B10188" s="42"/>
      <c r="C10188" s="73"/>
      <c r="D10188" s="40"/>
    </row>
    <row r="10189" spans="1:4" ht="15" x14ac:dyDescent="0.2">
      <c r="A10189" s="132"/>
      <c r="B10189" s="42"/>
      <c r="C10189" s="73"/>
      <c r="D10189" s="40"/>
    </row>
    <row r="10190" spans="1:4" ht="15" x14ac:dyDescent="0.2">
      <c r="A10190" s="132"/>
      <c r="B10190" s="42"/>
      <c r="C10190" s="73"/>
      <c r="D10190" s="40"/>
    </row>
    <row r="10191" spans="1:4" ht="15" x14ac:dyDescent="0.2">
      <c r="A10191" s="132"/>
      <c r="B10191" s="42"/>
      <c r="C10191" s="73"/>
      <c r="D10191" s="40"/>
    </row>
    <row r="10192" spans="1:4" ht="15" x14ac:dyDescent="0.2">
      <c r="A10192" s="132"/>
      <c r="B10192" s="42"/>
      <c r="C10192" s="73"/>
      <c r="D10192" s="40"/>
    </row>
    <row r="10193" spans="1:4" ht="15" x14ac:dyDescent="0.2">
      <c r="A10193" s="132"/>
      <c r="B10193" s="42"/>
      <c r="C10193" s="73"/>
      <c r="D10193" s="40"/>
    </row>
    <row r="10194" spans="1:4" ht="15" x14ac:dyDescent="0.2">
      <c r="A10194" s="132"/>
      <c r="B10194" s="42"/>
      <c r="C10194" s="73"/>
      <c r="D10194" s="40"/>
    </row>
    <row r="10195" spans="1:4" ht="15" x14ac:dyDescent="0.2">
      <c r="A10195" s="132"/>
      <c r="B10195" s="42"/>
      <c r="C10195" s="73"/>
      <c r="D10195" s="40"/>
    </row>
    <row r="10196" spans="1:4" ht="15" x14ac:dyDescent="0.2">
      <c r="A10196" s="132"/>
      <c r="B10196" s="42"/>
      <c r="C10196" s="73"/>
      <c r="D10196" s="40"/>
    </row>
    <row r="10197" spans="1:4" ht="15" x14ac:dyDescent="0.2">
      <c r="A10197" s="132"/>
      <c r="B10197" s="42"/>
      <c r="C10197" s="73"/>
      <c r="D10197" s="40"/>
    </row>
    <row r="10198" spans="1:4" ht="15" x14ac:dyDescent="0.2">
      <c r="A10198" s="132"/>
      <c r="B10198" s="42"/>
      <c r="C10198" s="73"/>
      <c r="D10198" s="40"/>
    </row>
    <row r="10199" spans="1:4" ht="15" x14ac:dyDescent="0.2">
      <c r="A10199" s="132"/>
      <c r="B10199" s="42"/>
      <c r="C10199" s="73"/>
      <c r="D10199" s="40"/>
    </row>
    <row r="10200" spans="1:4" ht="15" x14ac:dyDescent="0.2">
      <c r="A10200" s="132"/>
      <c r="B10200" s="42"/>
      <c r="C10200" s="73"/>
      <c r="D10200" s="40"/>
    </row>
    <row r="10201" spans="1:4" ht="15" x14ac:dyDescent="0.2">
      <c r="A10201" s="132"/>
      <c r="B10201" s="42"/>
      <c r="C10201" s="73"/>
      <c r="D10201" s="40"/>
    </row>
    <row r="10202" spans="1:4" ht="15" x14ac:dyDescent="0.2">
      <c r="A10202" s="132"/>
      <c r="B10202" s="42"/>
      <c r="C10202" s="73"/>
      <c r="D10202" s="40"/>
    </row>
    <row r="10203" spans="1:4" ht="15" x14ac:dyDescent="0.2">
      <c r="A10203" s="132"/>
      <c r="B10203" s="42"/>
      <c r="C10203" s="73"/>
      <c r="D10203" s="40"/>
    </row>
    <row r="10204" spans="1:4" ht="15" x14ac:dyDescent="0.2">
      <c r="A10204" s="132"/>
      <c r="B10204" s="42"/>
      <c r="C10204" s="73"/>
      <c r="D10204" s="40"/>
    </row>
    <row r="10205" spans="1:4" ht="15" x14ac:dyDescent="0.2">
      <c r="A10205" s="132"/>
      <c r="B10205" s="42"/>
      <c r="C10205" s="73"/>
      <c r="D10205" s="40"/>
    </row>
    <row r="10206" spans="1:4" ht="15" x14ac:dyDescent="0.2">
      <c r="A10206" s="132"/>
      <c r="B10206" s="42"/>
      <c r="C10206" s="73"/>
      <c r="D10206" s="40"/>
    </row>
    <row r="10207" spans="1:4" ht="15" x14ac:dyDescent="0.2">
      <c r="A10207" s="132"/>
      <c r="B10207" s="42"/>
      <c r="C10207" s="73"/>
      <c r="D10207" s="40"/>
    </row>
    <row r="10208" spans="1:4" ht="15" x14ac:dyDescent="0.2">
      <c r="A10208" s="132"/>
      <c r="B10208" s="42"/>
      <c r="C10208" s="73"/>
      <c r="D10208" s="40"/>
    </row>
    <row r="10209" spans="1:4" ht="15" x14ac:dyDescent="0.2">
      <c r="A10209" s="132"/>
      <c r="B10209" s="42"/>
      <c r="C10209" s="73"/>
      <c r="D10209" s="40"/>
    </row>
    <row r="10210" spans="1:4" ht="15" x14ac:dyDescent="0.2">
      <c r="A10210" s="132"/>
      <c r="B10210" s="42"/>
      <c r="C10210" s="73"/>
      <c r="D10210" s="40"/>
    </row>
    <row r="10211" spans="1:4" ht="15" x14ac:dyDescent="0.2">
      <c r="A10211" s="132"/>
      <c r="B10211" s="42"/>
      <c r="C10211" s="73"/>
      <c r="D10211" s="40"/>
    </row>
    <row r="10212" spans="1:4" ht="15" x14ac:dyDescent="0.2">
      <c r="A10212" s="132"/>
      <c r="B10212" s="42"/>
      <c r="C10212" s="73"/>
      <c r="D10212" s="40"/>
    </row>
    <row r="10213" spans="1:4" ht="15" x14ac:dyDescent="0.2">
      <c r="A10213" s="132"/>
      <c r="B10213" s="42"/>
      <c r="C10213" s="73"/>
      <c r="D10213" s="40"/>
    </row>
    <row r="10214" spans="1:4" ht="15" x14ac:dyDescent="0.2">
      <c r="A10214" s="132"/>
      <c r="B10214" s="42"/>
      <c r="C10214" s="73"/>
      <c r="D10214" s="40"/>
    </row>
    <row r="10215" spans="1:4" ht="15" x14ac:dyDescent="0.2">
      <c r="A10215" s="132"/>
      <c r="B10215" s="42"/>
      <c r="C10215" s="73"/>
      <c r="D10215" s="40"/>
    </row>
    <row r="10216" spans="1:4" ht="15" x14ac:dyDescent="0.2">
      <c r="A10216" s="132"/>
      <c r="B10216" s="42"/>
      <c r="C10216" s="73"/>
      <c r="D10216" s="40"/>
    </row>
    <row r="10217" spans="1:4" ht="15" x14ac:dyDescent="0.2">
      <c r="A10217" s="132"/>
      <c r="B10217" s="42"/>
      <c r="C10217" s="73"/>
      <c r="D10217" s="40"/>
    </row>
    <row r="10218" spans="1:4" ht="15" x14ac:dyDescent="0.2">
      <c r="A10218" s="132"/>
      <c r="B10218" s="42"/>
      <c r="C10218" s="73"/>
      <c r="D10218" s="40"/>
    </row>
    <row r="10219" spans="1:4" ht="15" x14ac:dyDescent="0.2">
      <c r="A10219" s="132"/>
      <c r="B10219" s="42"/>
      <c r="C10219" s="73"/>
      <c r="D10219" s="40"/>
    </row>
    <row r="10220" spans="1:4" ht="15" x14ac:dyDescent="0.2">
      <c r="A10220" s="132"/>
      <c r="B10220" s="42"/>
      <c r="C10220" s="73"/>
      <c r="D10220" s="40"/>
    </row>
    <row r="10221" spans="1:4" ht="15" x14ac:dyDescent="0.2">
      <c r="A10221" s="132"/>
      <c r="B10221" s="42"/>
      <c r="C10221" s="73"/>
      <c r="D10221" s="40"/>
    </row>
    <row r="10222" spans="1:4" ht="15" x14ac:dyDescent="0.2">
      <c r="A10222" s="132"/>
      <c r="B10222" s="42"/>
      <c r="C10222" s="73"/>
      <c r="D10222" s="40"/>
    </row>
    <row r="10223" spans="1:4" ht="15" x14ac:dyDescent="0.2">
      <c r="A10223" s="132"/>
      <c r="B10223" s="42"/>
      <c r="C10223" s="73"/>
      <c r="D10223" s="40"/>
    </row>
    <row r="10224" spans="1:4" ht="15" x14ac:dyDescent="0.2">
      <c r="A10224" s="132"/>
      <c r="B10224" s="42"/>
      <c r="C10224" s="73"/>
      <c r="D10224" s="40"/>
    </row>
    <row r="10225" spans="1:4" ht="15" x14ac:dyDescent="0.2">
      <c r="A10225" s="132"/>
      <c r="B10225" s="42"/>
      <c r="C10225" s="73"/>
      <c r="D10225" s="40"/>
    </row>
    <row r="10226" spans="1:4" ht="15" x14ac:dyDescent="0.2">
      <c r="A10226" s="132"/>
      <c r="B10226" s="42"/>
      <c r="C10226" s="73"/>
      <c r="D10226" s="40"/>
    </row>
    <row r="10227" spans="1:4" ht="15" x14ac:dyDescent="0.2">
      <c r="A10227" s="132"/>
      <c r="B10227" s="42"/>
      <c r="C10227" s="73"/>
      <c r="D10227" s="40"/>
    </row>
    <row r="10228" spans="1:4" ht="15" x14ac:dyDescent="0.2">
      <c r="A10228" s="132"/>
      <c r="B10228" s="42"/>
      <c r="C10228" s="73"/>
      <c r="D10228" s="40"/>
    </row>
    <row r="10229" spans="1:4" ht="15" x14ac:dyDescent="0.2">
      <c r="A10229" s="132"/>
      <c r="B10229" s="42"/>
      <c r="C10229" s="73"/>
      <c r="D10229" s="40"/>
    </row>
    <row r="10230" spans="1:4" ht="15" x14ac:dyDescent="0.2">
      <c r="A10230" s="132"/>
      <c r="B10230" s="42"/>
      <c r="C10230" s="73"/>
      <c r="D10230" s="40"/>
    </row>
    <row r="10231" spans="1:4" ht="15" x14ac:dyDescent="0.2">
      <c r="A10231" s="132"/>
      <c r="B10231" s="42"/>
      <c r="C10231" s="73"/>
      <c r="D10231" s="40"/>
    </row>
    <row r="10232" spans="1:4" ht="15" x14ac:dyDescent="0.2">
      <c r="A10232" s="132"/>
      <c r="B10232" s="42"/>
      <c r="C10232" s="73"/>
      <c r="D10232" s="40"/>
    </row>
    <row r="10233" spans="1:4" ht="15" x14ac:dyDescent="0.2">
      <c r="A10233" s="132"/>
      <c r="B10233" s="42"/>
      <c r="C10233" s="73"/>
      <c r="D10233" s="40"/>
    </row>
    <row r="10234" spans="1:4" ht="15" x14ac:dyDescent="0.2">
      <c r="A10234" s="132"/>
      <c r="B10234" s="42"/>
      <c r="C10234" s="73"/>
      <c r="D10234" s="40"/>
    </row>
    <row r="10235" spans="1:4" ht="15" x14ac:dyDescent="0.2">
      <c r="A10235" s="132"/>
      <c r="B10235" s="42"/>
      <c r="C10235" s="73"/>
      <c r="D10235" s="40"/>
    </row>
    <row r="10236" spans="1:4" ht="15" x14ac:dyDescent="0.2">
      <c r="A10236" s="132"/>
      <c r="B10236" s="42"/>
      <c r="C10236" s="73"/>
      <c r="D10236" s="40"/>
    </row>
    <row r="10237" spans="1:4" ht="15" x14ac:dyDescent="0.2">
      <c r="A10237" s="132"/>
      <c r="B10237" s="42"/>
      <c r="C10237" s="73"/>
      <c r="D10237" s="40"/>
    </row>
    <row r="10238" spans="1:4" ht="15" x14ac:dyDescent="0.2">
      <c r="A10238" s="132"/>
      <c r="B10238" s="42"/>
      <c r="C10238" s="73"/>
      <c r="D10238" s="40"/>
    </row>
    <row r="10239" spans="1:4" ht="15" x14ac:dyDescent="0.2">
      <c r="A10239" s="132"/>
      <c r="B10239" s="42"/>
      <c r="C10239" s="73"/>
      <c r="D10239" s="40"/>
    </row>
    <row r="10240" spans="1:4" ht="15" x14ac:dyDescent="0.2">
      <c r="A10240" s="132"/>
      <c r="B10240" s="42"/>
      <c r="C10240" s="73"/>
      <c r="D10240" s="40"/>
    </row>
    <row r="10241" spans="1:4" ht="15" x14ac:dyDescent="0.2">
      <c r="A10241" s="132"/>
      <c r="B10241" s="42"/>
      <c r="C10241" s="73"/>
      <c r="D10241" s="40"/>
    </row>
    <row r="10242" spans="1:4" ht="15" x14ac:dyDescent="0.2">
      <c r="A10242" s="132"/>
      <c r="B10242" s="42"/>
      <c r="C10242" s="73"/>
      <c r="D10242" s="40"/>
    </row>
    <row r="10243" spans="1:4" ht="15" x14ac:dyDescent="0.2">
      <c r="A10243" s="132"/>
      <c r="B10243" s="42"/>
      <c r="C10243" s="73"/>
      <c r="D10243" s="40"/>
    </row>
    <row r="10244" spans="1:4" ht="15" x14ac:dyDescent="0.2">
      <c r="A10244" s="132"/>
      <c r="B10244" s="42"/>
      <c r="C10244" s="73"/>
      <c r="D10244" s="40"/>
    </row>
    <row r="10245" spans="1:4" ht="15" x14ac:dyDescent="0.2">
      <c r="A10245" s="132"/>
      <c r="B10245" s="42"/>
      <c r="C10245" s="73"/>
      <c r="D10245" s="40"/>
    </row>
    <row r="10246" spans="1:4" ht="15" x14ac:dyDescent="0.2">
      <c r="A10246" s="132"/>
      <c r="B10246" s="42"/>
      <c r="C10246" s="73"/>
      <c r="D10246" s="40"/>
    </row>
    <row r="10247" spans="1:4" ht="15" x14ac:dyDescent="0.2">
      <c r="A10247" s="132"/>
      <c r="B10247" s="42"/>
      <c r="C10247" s="73"/>
      <c r="D10247" s="40"/>
    </row>
    <row r="10248" spans="1:4" ht="15" x14ac:dyDescent="0.2">
      <c r="A10248" s="132"/>
      <c r="B10248" s="42"/>
      <c r="C10248" s="73"/>
      <c r="D10248" s="40"/>
    </row>
    <row r="10249" spans="1:4" ht="15" x14ac:dyDescent="0.2">
      <c r="A10249" s="132"/>
      <c r="B10249" s="42"/>
      <c r="C10249" s="73"/>
      <c r="D10249" s="40"/>
    </row>
    <row r="10250" spans="1:4" ht="15" x14ac:dyDescent="0.2">
      <c r="A10250" s="132"/>
      <c r="B10250" s="42"/>
      <c r="C10250" s="73"/>
      <c r="D10250" s="40"/>
    </row>
    <row r="10251" spans="1:4" ht="15" x14ac:dyDescent="0.2">
      <c r="A10251" s="132"/>
      <c r="B10251" s="42"/>
      <c r="C10251" s="73"/>
      <c r="D10251" s="40"/>
    </row>
    <row r="10252" spans="1:4" ht="15" x14ac:dyDescent="0.2">
      <c r="A10252" s="132"/>
      <c r="B10252" s="42"/>
      <c r="C10252" s="73"/>
      <c r="D10252" s="40"/>
    </row>
    <row r="10253" spans="1:4" ht="15" x14ac:dyDescent="0.2">
      <c r="A10253" s="132"/>
      <c r="B10253" s="42"/>
      <c r="C10253" s="73"/>
      <c r="D10253" s="40"/>
    </row>
    <row r="10254" spans="1:4" ht="15" x14ac:dyDescent="0.2">
      <c r="A10254" s="132"/>
      <c r="B10254" s="42"/>
      <c r="C10254" s="73"/>
      <c r="D10254" s="40"/>
    </row>
    <row r="10255" spans="1:4" ht="15" x14ac:dyDescent="0.2">
      <c r="A10255" s="132"/>
      <c r="B10255" s="42"/>
      <c r="C10255" s="73"/>
      <c r="D10255" s="40"/>
    </row>
    <row r="10256" spans="1:4" ht="15" x14ac:dyDescent="0.2">
      <c r="A10256" s="132"/>
      <c r="B10256" s="42"/>
      <c r="C10256" s="73"/>
      <c r="D10256" s="40"/>
    </row>
    <row r="10257" spans="1:4" ht="15" x14ac:dyDescent="0.2">
      <c r="A10257" s="132"/>
      <c r="B10257" s="42"/>
      <c r="C10257" s="73"/>
      <c r="D10257" s="40"/>
    </row>
    <row r="10258" spans="1:4" ht="15" x14ac:dyDescent="0.2">
      <c r="A10258" s="132"/>
      <c r="B10258" s="42"/>
      <c r="C10258" s="73"/>
      <c r="D10258" s="40"/>
    </row>
    <row r="10259" spans="1:4" ht="15" x14ac:dyDescent="0.2">
      <c r="A10259" s="132"/>
      <c r="B10259" s="42"/>
      <c r="C10259" s="73"/>
      <c r="D10259" s="40"/>
    </row>
    <row r="10260" spans="1:4" ht="15" x14ac:dyDescent="0.2">
      <c r="A10260" s="132"/>
      <c r="B10260" s="42"/>
      <c r="C10260" s="73"/>
      <c r="D10260" s="40"/>
    </row>
    <row r="10261" spans="1:4" ht="15" x14ac:dyDescent="0.2">
      <c r="A10261" s="132"/>
      <c r="B10261" s="42"/>
      <c r="C10261" s="73"/>
      <c r="D10261" s="40"/>
    </row>
    <row r="10262" spans="1:4" ht="15" x14ac:dyDescent="0.2">
      <c r="A10262" s="132"/>
      <c r="B10262" s="42"/>
      <c r="C10262" s="73"/>
      <c r="D10262" s="40"/>
    </row>
    <row r="10263" spans="1:4" ht="15" x14ac:dyDescent="0.2">
      <c r="A10263" s="132"/>
      <c r="B10263" s="42"/>
      <c r="C10263" s="73"/>
      <c r="D10263" s="40"/>
    </row>
    <row r="10264" spans="1:4" ht="15" x14ac:dyDescent="0.2">
      <c r="A10264" s="132"/>
      <c r="B10264" s="42"/>
      <c r="C10264" s="73"/>
      <c r="D10264" s="40"/>
    </row>
    <row r="10265" spans="1:4" ht="15" x14ac:dyDescent="0.2">
      <c r="A10265" s="132"/>
      <c r="B10265" s="42"/>
      <c r="C10265" s="73"/>
      <c r="D10265" s="40"/>
    </row>
    <row r="10266" spans="1:4" ht="15" x14ac:dyDescent="0.2">
      <c r="A10266" s="132"/>
      <c r="B10266" s="42"/>
      <c r="C10266" s="73"/>
      <c r="D10266" s="40"/>
    </row>
    <row r="10267" spans="1:4" ht="15" x14ac:dyDescent="0.2">
      <c r="A10267" s="132"/>
      <c r="B10267" s="42"/>
      <c r="C10267" s="73"/>
      <c r="D10267" s="40"/>
    </row>
    <row r="10268" spans="1:4" ht="15" x14ac:dyDescent="0.2">
      <c r="A10268" s="132"/>
      <c r="B10268" s="42"/>
      <c r="C10268" s="73"/>
      <c r="D10268" s="40"/>
    </row>
    <row r="10269" spans="1:4" ht="15" x14ac:dyDescent="0.2">
      <c r="A10269" s="132"/>
      <c r="B10269" s="42"/>
      <c r="C10269" s="73"/>
      <c r="D10269" s="40"/>
    </row>
    <row r="10270" spans="1:4" ht="15" x14ac:dyDescent="0.2">
      <c r="A10270" s="132"/>
      <c r="B10270" s="42"/>
      <c r="C10270" s="73"/>
      <c r="D10270" s="40"/>
    </row>
    <row r="10271" spans="1:4" ht="15" x14ac:dyDescent="0.2">
      <c r="A10271" s="132"/>
      <c r="B10271" s="42"/>
      <c r="C10271" s="73"/>
      <c r="D10271" s="40"/>
    </row>
    <row r="10272" spans="1:4" ht="15" x14ac:dyDescent="0.2">
      <c r="A10272" s="132"/>
      <c r="B10272" s="42"/>
      <c r="C10272" s="73"/>
      <c r="D10272" s="40"/>
    </row>
    <row r="10273" spans="1:4" ht="15" x14ac:dyDescent="0.2">
      <c r="A10273" s="132"/>
      <c r="B10273" s="42"/>
      <c r="C10273" s="73"/>
      <c r="D10273" s="40"/>
    </row>
    <row r="10274" spans="1:4" ht="15" x14ac:dyDescent="0.2">
      <c r="A10274" s="132"/>
      <c r="B10274" s="42"/>
      <c r="C10274" s="73"/>
      <c r="D10274" s="40"/>
    </row>
    <row r="10275" spans="1:4" ht="15" x14ac:dyDescent="0.2">
      <c r="A10275" s="132"/>
      <c r="B10275" s="42"/>
      <c r="C10275" s="73"/>
      <c r="D10275" s="40"/>
    </row>
    <row r="10276" spans="1:4" ht="15" x14ac:dyDescent="0.2">
      <c r="A10276" s="132"/>
      <c r="B10276" s="42"/>
      <c r="C10276" s="73"/>
      <c r="D10276" s="40"/>
    </row>
    <row r="10277" spans="1:4" ht="15" x14ac:dyDescent="0.2">
      <c r="A10277" s="132"/>
      <c r="B10277" s="42"/>
      <c r="C10277" s="73"/>
      <c r="D10277" s="40"/>
    </row>
    <row r="10278" spans="1:4" ht="15" x14ac:dyDescent="0.2">
      <c r="A10278" s="132"/>
      <c r="B10278" s="42"/>
      <c r="C10278" s="73"/>
      <c r="D10278" s="40"/>
    </row>
    <row r="10279" spans="1:4" ht="15" x14ac:dyDescent="0.2">
      <c r="A10279" s="132"/>
      <c r="B10279" s="42"/>
      <c r="C10279" s="73"/>
      <c r="D10279" s="40"/>
    </row>
    <row r="10280" spans="1:4" ht="15" x14ac:dyDescent="0.2">
      <c r="A10280" s="132"/>
      <c r="B10280" s="42"/>
      <c r="C10280" s="73"/>
      <c r="D10280" s="40"/>
    </row>
    <row r="10281" spans="1:4" ht="15" x14ac:dyDescent="0.2">
      <c r="A10281" s="132"/>
      <c r="B10281" s="42"/>
      <c r="C10281" s="73"/>
      <c r="D10281" s="40"/>
    </row>
    <row r="10282" spans="1:4" ht="15" x14ac:dyDescent="0.2">
      <c r="A10282" s="132"/>
      <c r="B10282" s="42"/>
      <c r="C10282" s="73"/>
      <c r="D10282" s="40"/>
    </row>
    <row r="10283" spans="1:4" ht="15" x14ac:dyDescent="0.2">
      <c r="A10283" s="132"/>
      <c r="B10283" s="42"/>
      <c r="C10283" s="73"/>
      <c r="D10283" s="40"/>
    </row>
    <row r="10284" spans="1:4" ht="15" x14ac:dyDescent="0.2">
      <c r="A10284" s="132"/>
      <c r="B10284" s="42"/>
      <c r="C10284" s="73"/>
      <c r="D10284" s="40"/>
    </row>
    <row r="10285" spans="1:4" ht="15" x14ac:dyDescent="0.2">
      <c r="A10285" s="132"/>
      <c r="B10285" s="42"/>
      <c r="C10285" s="73"/>
      <c r="D10285" s="40"/>
    </row>
    <row r="10286" spans="1:4" ht="15" x14ac:dyDescent="0.2">
      <c r="A10286" s="132"/>
      <c r="B10286" s="42"/>
      <c r="C10286" s="73"/>
      <c r="D10286" s="40"/>
    </row>
    <row r="10287" spans="1:4" ht="15" x14ac:dyDescent="0.2">
      <c r="A10287" s="132"/>
      <c r="B10287" s="42"/>
      <c r="C10287" s="73"/>
      <c r="D10287" s="40"/>
    </row>
    <row r="10288" spans="1:4" ht="15" x14ac:dyDescent="0.2">
      <c r="A10288" s="132"/>
      <c r="B10288" s="42"/>
      <c r="C10288" s="73"/>
      <c r="D10288" s="40"/>
    </row>
    <row r="10289" spans="1:4" ht="15" x14ac:dyDescent="0.2">
      <c r="A10289" s="132"/>
      <c r="B10289" s="42"/>
      <c r="C10289" s="73"/>
      <c r="D10289" s="40"/>
    </row>
    <row r="10290" spans="1:4" ht="15" x14ac:dyDescent="0.2">
      <c r="A10290" s="132"/>
      <c r="B10290" s="42"/>
      <c r="C10290" s="73"/>
      <c r="D10290" s="40"/>
    </row>
    <row r="10291" spans="1:4" ht="15" x14ac:dyDescent="0.2">
      <c r="A10291" s="132"/>
      <c r="B10291" s="42"/>
      <c r="C10291" s="73"/>
      <c r="D10291" s="40"/>
    </row>
    <row r="10292" spans="1:4" ht="15" x14ac:dyDescent="0.2">
      <c r="A10292" s="132"/>
      <c r="B10292" s="42"/>
      <c r="C10292" s="73"/>
      <c r="D10292" s="40"/>
    </row>
    <row r="10293" spans="1:4" ht="15" x14ac:dyDescent="0.2">
      <c r="A10293" s="132"/>
      <c r="B10293" s="42"/>
      <c r="C10293" s="73"/>
      <c r="D10293" s="40"/>
    </row>
    <row r="10294" spans="1:4" ht="15" x14ac:dyDescent="0.2">
      <c r="A10294" s="132"/>
      <c r="B10294" s="42"/>
      <c r="C10294" s="73"/>
      <c r="D10294" s="40"/>
    </row>
    <row r="10295" spans="1:4" ht="15" x14ac:dyDescent="0.2">
      <c r="A10295" s="132"/>
      <c r="B10295" s="42"/>
      <c r="C10295" s="73"/>
      <c r="D10295" s="40"/>
    </row>
    <row r="10296" spans="1:4" ht="15" x14ac:dyDescent="0.2">
      <c r="A10296" s="132"/>
      <c r="B10296" s="42"/>
      <c r="C10296" s="73"/>
      <c r="D10296" s="40"/>
    </row>
    <row r="10297" spans="1:4" ht="15" x14ac:dyDescent="0.2">
      <c r="A10297" s="132"/>
      <c r="B10297" s="42"/>
      <c r="C10297" s="73"/>
      <c r="D10297" s="40"/>
    </row>
    <row r="10298" spans="1:4" ht="15" x14ac:dyDescent="0.2">
      <c r="A10298" s="132"/>
      <c r="B10298" s="42"/>
      <c r="C10298" s="73"/>
      <c r="D10298" s="40"/>
    </row>
    <row r="10299" spans="1:4" ht="15" x14ac:dyDescent="0.2">
      <c r="A10299" s="132"/>
      <c r="B10299" s="42"/>
      <c r="C10299" s="73"/>
      <c r="D10299" s="40"/>
    </row>
    <row r="10300" spans="1:4" ht="15" x14ac:dyDescent="0.2">
      <c r="A10300" s="132"/>
      <c r="B10300" s="42"/>
      <c r="C10300" s="73"/>
      <c r="D10300" s="40"/>
    </row>
    <row r="10301" spans="1:4" ht="15" x14ac:dyDescent="0.2">
      <c r="A10301" s="132"/>
      <c r="B10301" s="42"/>
      <c r="C10301" s="73"/>
      <c r="D10301" s="40"/>
    </row>
    <row r="10302" spans="1:4" ht="15" x14ac:dyDescent="0.2">
      <c r="A10302" s="132"/>
      <c r="B10302" s="42"/>
      <c r="C10302" s="73"/>
      <c r="D10302" s="40"/>
    </row>
    <row r="10303" spans="1:4" ht="15" x14ac:dyDescent="0.2">
      <c r="A10303" s="132"/>
      <c r="B10303" s="42"/>
      <c r="C10303" s="73"/>
      <c r="D10303" s="40"/>
    </row>
    <row r="10304" spans="1:4" ht="15" x14ac:dyDescent="0.2">
      <c r="A10304" s="132"/>
      <c r="B10304" s="42"/>
      <c r="C10304" s="73"/>
      <c r="D10304" s="40"/>
    </row>
    <row r="10305" spans="1:4" ht="15" x14ac:dyDescent="0.2">
      <c r="A10305" s="132"/>
      <c r="B10305" s="42"/>
      <c r="C10305" s="73"/>
      <c r="D10305" s="40"/>
    </row>
    <row r="10306" spans="1:4" ht="15" x14ac:dyDescent="0.2">
      <c r="A10306" s="132"/>
      <c r="B10306" s="42"/>
      <c r="C10306" s="73"/>
      <c r="D10306" s="40"/>
    </row>
    <row r="10307" spans="1:4" ht="15" x14ac:dyDescent="0.2">
      <c r="A10307" s="132"/>
      <c r="B10307" s="42"/>
      <c r="C10307" s="73"/>
      <c r="D10307" s="40"/>
    </row>
    <row r="10308" spans="1:4" ht="15" x14ac:dyDescent="0.2">
      <c r="A10308" s="132"/>
      <c r="B10308" s="42"/>
      <c r="C10308" s="73"/>
      <c r="D10308" s="40"/>
    </row>
    <row r="10309" spans="1:4" ht="15" x14ac:dyDescent="0.2">
      <c r="A10309" s="132"/>
      <c r="B10309" s="42"/>
      <c r="C10309" s="73"/>
      <c r="D10309" s="40"/>
    </row>
    <row r="10310" spans="1:4" ht="15" x14ac:dyDescent="0.2">
      <c r="A10310" s="132"/>
      <c r="B10310" s="42"/>
      <c r="C10310" s="73"/>
      <c r="D10310" s="40"/>
    </row>
    <row r="10311" spans="1:4" ht="15" x14ac:dyDescent="0.2">
      <c r="A10311" s="132"/>
      <c r="B10311" s="42"/>
      <c r="C10311" s="73"/>
      <c r="D10311" s="40"/>
    </row>
    <row r="10312" spans="1:4" ht="15" x14ac:dyDescent="0.2">
      <c r="A10312" s="132"/>
      <c r="B10312" s="42"/>
      <c r="C10312" s="73"/>
      <c r="D10312" s="40"/>
    </row>
    <row r="10313" spans="1:4" ht="15" x14ac:dyDescent="0.2">
      <c r="A10313" s="132"/>
      <c r="B10313" s="42"/>
      <c r="C10313" s="73"/>
      <c r="D10313" s="40"/>
    </row>
    <row r="10314" spans="1:4" ht="15" x14ac:dyDescent="0.2">
      <c r="A10314" s="132"/>
      <c r="B10314" s="42"/>
      <c r="C10314" s="73"/>
      <c r="D10314" s="40"/>
    </row>
    <row r="10315" spans="1:4" ht="15" x14ac:dyDescent="0.2">
      <c r="A10315" s="132"/>
      <c r="B10315" s="42"/>
      <c r="C10315" s="73"/>
      <c r="D10315" s="40"/>
    </row>
    <row r="10316" spans="1:4" ht="15" x14ac:dyDescent="0.2">
      <c r="A10316" s="132"/>
      <c r="B10316" s="42"/>
      <c r="C10316" s="73"/>
      <c r="D10316" s="40"/>
    </row>
    <row r="10317" spans="1:4" ht="15" x14ac:dyDescent="0.2">
      <c r="A10317" s="132"/>
      <c r="B10317" s="42"/>
      <c r="C10317" s="73"/>
      <c r="D10317" s="40"/>
    </row>
    <row r="10318" spans="1:4" ht="15" x14ac:dyDescent="0.2">
      <c r="A10318" s="132"/>
      <c r="B10318" s="42"/>
      <c r="C10318" s="73"/>
      <c r="D10318" s="40"/>
    </row>
    <row r="10319" spans="1:4" ht="15" x14ac:dyDescent="0.2">
      <c r="A10319" s="132"/>
      <c r="B10319" s="42"/>
      <c r="C10319" s="73"/>
      <c r="D10319" s="40"/>
    </row>
    <row r="10320" spans="1:4" ht="15" x14ac:dyDescent="0.2">
      <c r="A10320" s="132"/>
      <c r="B10320" s="42"/>
      <c r="C10320" s="73"/>
      <c r="D10320" s="40"/>
    </row>
    <row r="10321" spans="1:4" ht="15" x14ac:dyDescent="0.2">
      <c r="A10321" s="132"/>
      <c r="B10321" s="42"/>
      <c r="C10321" s="73"/>
      <c r="D10321" s="40"/>
    </row>
    <row r="10322" spans="1:4" ht="15" x14ac:dyDescent="0.2">
      <c r="A10322" s="132"/>
      <c r="B10322" s="42"/>
      <c r="C10322" s="73"/>
      <c r="D10322" s="40"/>
    </row>
    <row r="10323" spans="1:4" ht="15" x14ac:dyDescent="0.2">
      <c r="A10323" s="132"/>
      <c r="B10323" s="42"/>
      <c r="C10323" s="73"/>
      <c r="D10323" s="40"/>
    </row>
    <row r="10324" spans="1:4" ht="15" x14ac:dyDescent="0.2">
      <c r="A10324" s="132"/>
      <c r="B10324" s="42"/>
      <c r="C10324" s="73"/>
      <c r="D10324" s="40"/>
    </row>
    <row r="10325" spans="1:4" ht="15" x14ac:dyDescent="0.2">
      <c r="A10325" s="132"/>
      <c r="B10325" s="42"/>
      <c r="C10325" s="73"/>
      <c r="D10325" s="40"/>
    </row>
    <row r="10326" spans="1:4" ht="15" x14ac:dyDescent="0.2">
      <c r="A10326" s="132"/>
      <c r="B10326" s="42"/>
      <c r="C10326" s="73"/>
      <c r="D10326" s="40"/>
    </row>
    <row r="10327" spans="1:4" ht="15" x14ac:dyDescent="0.2">
      <c r="A10327" s="132"/>
      <c r="B10327" s="42"/>
      <c r="C10327" s="73"/>
      <c r="D10327" s="40"/>
    </row>
    <row r="10328" spans="1:4" ht="15" x14ac:dyDescent="0.2">
      <c r="A10328" s="132"/>
      <c r="B10328" s="42"/>
      <c r="C10328" s="73"/>
      <c r="D10328" s="40"/>
    </row>
    <row r="10329" spans="1:4" ht="15" x14ac:dyDescent="0.2">
      <c r="A10329" s="132"/>
      <c r="B10329" s="42"/>
      <c r="C10329" s="73"/>
      <c r="D10329" s="40"/>
    </row>
    <row r="10330" spans="1:4" ht="15" x14ac:dyDescent="0.2">
      <c r="A10330" s="132"/>
      <c r="B10330" s="42"/>
      <c r="C10330" s="73"/>
      <c r="D10330" s="40"/>
    </row>
    <row r="10331" spans="1:4" ht="15" x14ac:dyDescent="0.2">
      <c r="A10331" s="132"/>
      <c r="B10331" s="42"/>
      <c r="C10331" s="73"/>
      <c r="D10331" s="40"/>
    </row>
    <row r="10332" spans="1:4" ht="15" x14ac:dyDescent="0.2">
      <c r="A10332" s="132"/>
      <c r="B10332" s="42"/>
      <c r="C10332" s="73"/>
      <c r="D10332" s="40"/>
    </row>
    <row r="10333" spans="1:4" ht="15" x14ac:dyDescent="0.2">
      <c r="A10333" s="132"/>
      <c r="B10333" s="42"/>
      <c r="C10333" s="73"/>
      <c r="D10333" s="40"/>
    </row>
    <row r="10334" spans="1:4" ht="15" x14ac:dyDescent="0.2">
      <c r="A10334" s="132"/>
      <c r="B10334" s="42"/>
      <c r="C10334" s="73"/>
      <c r="D10334" s="40"/>
    </row>
    <row r="10335" spans="1:4" ht="15" x14ac:dyDescent="0.2">
      <c r="A10335" s="132"/>
      <c r="B10335" s="42"/>
      <c r="C10335" s="73"/>
      <c r="D10335" s="40"/>
    </row>
    <row r="10336" spans="1:4" ht="15" x14ac:dyDescent="0.2">
      <c r="A10336" s="132"/>
      <c r="B10336" s="42"/>
      <c r="C10336" s="73"/>
      <c r="D10336" s="40"/>
    </row>
    <row r="10337" spans="1:4" ht="15" x14ac:dyDescent="0.2">
      <c r="A10337" s="132"/>
      <c r="B10337" s="42"/>
      <c r="C10337" s="73"/>
      <c r="D10337" s="40"/>
    </row>
    <row r="10338" spans="1:4" ht="15" x14ac:dyDescent="0.2">
      <c r="A10338" s="132"/>
      <c r="B10338" s="42"/>
      <c r="C10338" s="73"/>
      <c r="D10338" s="40"/>
    </row>
    <row r="10339" spans="1:4" ht="15" x14ac:dyDescent="0.2">
      <c r="A10339" s="132"/>
      <c r="B10339" s="42"/>
      <c r="C10339" s="73"/>
      <c r="D10339" s="40"/>
    </row>
    <row r="10340" spans="1:4" ht="15" x14ac:dyDescent="0.2">
      <c r="A10340" s="132"/>
      <c r="B10340" s="42"/>
      <c r="C10340" s="73"/>
      <c r="D10340" s="40"/>
    </row>
    <row r="10341" spans="1:4" ht="15" x14ac:dyDescent="0.2">
      <c r="A10341" s="132"/>
      <c r="B10341" s="42"/>
      <c r="C10341" s="73"/>
      <c r="D10341" s="40"/>
    </row>
    <row r="10342" spans="1:4" ht="15" x14ac:dyDescent="0.2">
      <c r="A10342" s="132"/>
      <c r="B10342" s="42"/>
      <c r="C10342" s="73"/>
      <c r="D10342" s="40"/>
    </row>
    <row r="10343" spans="1:4" ht="15" x14ac:dyDescent="0.2">
      <c r="A10343" s="132"/>
      <c r="B10343" s="42"/>
      <c r="C10343" s="73"/>
      <c r="D10343" s="40"/>
    </row>
    <row r="10344" spans="1:4" ht="15" x14ac:dyDescent="0.2">
      <c r="A10344" s="132"/>
      <c r="B10344" s="42"/>
      <c r="C10344" s="73"/>
      <c r="D10344" s="40"/>
    </row>
    <row r="10345" spans="1:4" ht="15" x14ac:dyDescent="0.2">
      <c r="A10345" s="132"/>
      <c r="B10345" s="42"/>
      <c r="C10345" s="73"/>
      <c r="D10345" s="40"/>
    </row>
    <row r="10346" spans="1:4" ht="15" x14ac:dyDescent="0.2">
      <c r="A10346" s="132"/>
      <c r="B10346" s="42"/>
      <c r="C10346" s="73"/>
      <c r="D10346" s="40"/>
    </row>
    <row r="10347" spans="1:4" ht="15" x14ac:dyDescent="0.2">
      <c r="A10347" s="132"/>
      <c r="B10347" s="42"/>
      <c r="C10347" s="73"/>
      <c r="D10347" s="40"/>
    </row>
    <row r="10348" spans="1:4" ht="15" x14ac:dyDescent="0.2">
      <c r="A10348" s="132"/>
      <c r="B10348" s="42"/>
      <c r="C10348" s="73"/>
      <c r="D10348" s="40"/>
    </row>
    <row r="10349" spans="1:4" ht="15" x14ac:dyDescent="0.2">
      <c r="A10349" s="132"/>
      <c r="B10349" s="42"/>
      <c r="C10349" s="73"/>
      <c r="D10349" s="40"/>
    </row>
    <row r="10350" spans="1:4" ht="15" x14ac:dyDescent="0.2">
      <c r="A10350" s="132"/>
      <c r="B10350" s="42"/>
      <c r="C10350" s="73"/>
      <c r="D10350" s="40"/>
    </row>
    <row r="10351" spans="1:4" ht="15" x14ac:dyDescent="0.2">
      <c r="A10351" s="132"/>
      <c r="B10351" s="42"/>
      <c r="C10351" s="73"/>
      <c r="D10351" s="40"/>
    </row>
    <row r="10352" spans="1:4" ht="15" x14ac:dyDescent="0.2">
      <c r="A10352" s="132"/>
      <c r="B10352" s="42"/>
      <c r="C10352" s="73"/>
      <c r="D10352" s="40"/>
    </row>
    <row r="10353" spans="1:4" ht="15" x14ac:dyDescent="0.2">
      <c r="A10353" s="132"/>
      <c r="B10353" s="42"/>
      <c r="C10353" s="73"/>
      <c r="D10353" s="40"/>
    </row>
    <row r="10354" spans="1:4" ht="15" x14ac:dyDescent="0.2">
      <c r="A10354" s="132"/>
      <c r="B10354" s="42"/>
      <c r="C10354" s="73"/>
      <c r="D10354" s="40"/>
    </row>
    <row r="10355" spans="1:4" ht="15" x14ac:dyDescent="0.2">
      <c r="A10355" s="132"/>
      <c r="B10355" s="42"/>
      <c r="C10355" s="73"/>
      <c r="D10355" s="40"/>
    </row>
    <row r="10356" spans="1:4" ht="15" x14ac:dyDescent="0.2">
      <c r="A10356" s="132"/>
      <c r="B10356" s="42"/>
      <c r="C10356" s="73"/>
      <c r="D10356" s="40"/>
    </row>
    <row r="10357" spans="1:4" ht="15" x14ac:dyDescent="0.2">
      <c r="A10357" s="132"/>
      <c r="B10357" s="42"/>
      <c r="C10357" s="73"/>
      <c r="D10357" s="40"/>
    </row>
    <row r="10358" spans="1:4" ht="15" x14ac:dyDescent="0.2">
      <c r="A10358" s="132"/>
      <c r="B10358" s="42"/>
      <c r="C10358" s="73"/>
      <c r="D10358" s="40"/>
    </row>
    <row r="10359" spans="1:4" ht="15" x14ac:dyDescent="0.2">
      <c r="A10359" s="132"/>
      <c r="B10359" s="42"/>
      <c r="C10359" s="73"/>
      <c r="D10359" s="40"/>
    </row>
    <row r="10360" spans="1:4" ht="15" x14ac:dyDescent="0.2">
      <c r="A10360" s="132"/>
      <c r="B10360" s="42"/>
      <c r="C10360" s="73"/>
      <c r="D10360" s="40"/>
    </row>
    <row r="10361" spans="1:4" ht="15" x14ac:dyDescent="0.2">
      <c r="A10361" s="132"/>
      <c r="B10361" s="42"/>
      <c r="C10361" s="73"/>
      <c r="D10361" s="40"/>
    </row>
    <row r="10362" spans="1:4" ht="15" x14ac:dyDescent="0.2">
      <c r="A10362" s="132"/>
      <c r="B10362" s="42"/>
      <c r="C10362" s="73"/>
      <c r="D10362" s="40"/>
    </row>
    <row r="10363" spans="1:4" ht="15" x14ac:dyDescent="0.2">
      <c r="A10363" s="132"/>
      <c r="B10363" s="42"/>
      <c r="C10363" s="73"/>
      <c r="D10363" s="40"/>
    </row>
    <row r="10364" spans="1:4" ht="15" x14ac:dyDescent="0.2">
      <c r="A10364" s="132"/>
      <c r="B10364" s="42"/>
      <c r="C10364" s="73"/>
      <c r="D10364" s="40"/>
    </row>
    <row r="10365" spans="1:4" ht="15" x14ac:dyDescent="0.2">
      <c r="A10365" s="132"/>
      <c r="B10365" s="42"/>
      <c r="C10365" s="73"/>
      <c r="D10365" s="40"/>
    </row>
    <row r="10366" spans="1:4" ht="15" x14ac:dyDescent="0.2">
      <c r="A10366" s="132"/>
      <c r="B10366" s="42"/>
      <c r="C10366" s="73"/>
      <c r="D10366" s="40"/>
    </row>
    <row r="10367" spans="1:4" ht="15" x14ac:dyDescent="0.2">
      <c r="A10367" s="132"/>
      <c r="B10367" s="42"/>
      <c r="C10367" s="73"/>
      <c r="D10367" s="40"/>
    </row>
    <row r="10368" spans="1:4" ht="15" x14ac:dyDescent="0.2">
      <c r="A10368" s="132"/>
      <c r="B10368" s="42"/>
      <c r="C10368" s="73"/>
      <c r="D10368" s="40"/>
    </row>
    <row r="10369" spans="1:4" ht="15" x14ac:dyDescent="0.2">
      <c r="A10369" s="132"/>
      <c r="B10369" s="42"/>
      <c r="C10369" s="73"/>
      <c r="D10369" s="40"/>
    </row>
    <row r="10370" spans="1:4" ht="15" x14ac:dyDescent="0.2">
      <c r="A10370" s="132"/>
      <c r="B10370" s="42"/>
      <c r="C10370" s="73"/>
      <c r="D10370" s="40"/>
    </row>
    <row r="10371" spans="1:4" ht="15" x14ac:dyDescent="0.2">
      <c r="A10371" s="132"/>
      <c r="B10371" s="42"/>
      <c r="C10371" s="73"/>
      <c r="D10371" s="40"/>
    </row>
    <row r="10372" spans="1:4" ht="15" x14ac:dyDescent="0.2">
      <c r="A10372" s="132"/>
      <c r="B10372" s="42"/>
      <c r="C10372" s="73"/>
      <c r="D10372" s="40"/>
    </row>
    <row r="10373" spans="1:4" ht="15" x14ac:dyDescent="0.2">
      <c r="A10373" s="132"/>
      <c r="B10373" s="42"/>
      <c r="C10373" s="73"/>
      <c r="D10373" s="40"/>
    </row>
    <row r="10374" spans="1:4" ht="15" x14ac:dyDescent="0.2">
      <c r="A10374" s="132"/>
      <c r="B10374" s="42"/>
      <c r="C10374" s="73"/>
      <c r="D10374" s="40"/>
    </row>
    <row r="10375" spans="1:4" ht="15" x14ac:dyDescent="0.2">
      <c r="A10375" s="132"/>
      <c r="B10375" s="42"/>
      <c r="C10375" s="73"/>
      <c r="D10375" s="40"/>
    </row>
    <row r="10376" spans="1:4" ht="15" x14ac:dyDescent="0.2">
      <c r="A10376" s="132"/>
      <c r="B10376" s="42"/>
      <c r="C10376" s="73"/>
      <c r="D10376" s="40"/>
    </row>
    <row r="10377" spans="1:4" ht="15" x14ac:dyDescent="0.2">
      <c r="A10377" s="132"/>
      <c r="B10377" s="42"/>
      <c r="C10377" s="73"/>
      <c r="D10377" s="40"/>
    </row>
    <row r="10378" spans="1:4" ht="15" x14ac:dyDescent="0.2">
      <c r="A10378" s="132"/>
      <c r="B10378" s="42"/>
      <c r="C10378" s="73"/>
      <c r="D10378" s="40"/>
    </row>
    <row r="10379" spans="1:4" ht="15" x14ac:dyDescent="0.2">
      <c r="A10379" s="132"/>
      <c r="B10379" s="42"/>
      <c r="C10379" s="73"/>
      <c r="D10379" s="40"/>
    </row>
    <row r="10380" spans="1:4" ht="15" x14ac:dyDescent="0.2">
      <c r="A10380" s="132"/>
      <c r="B10380" s="42"/>
      <c r="C10380" s="73"/>
      <c r="D10380" s="40"/>
    </row>
    <row r="10381" spans="1:4" ht="15" x14ac:dyDescent="0.2">
      <c r="A10381" s="132"/>
      <c r="B10381" s="42"/>
      <c r="C10381" s="73"/>
      <c r="D10381" s="40"/>
    </row>
    <row r="10382" spans="1:4" ht="15" x14ac:dyDescent="0.2">
      <c r="A10382" s="132"/>
      <c r="B10382" s="42"/>
      <c r="C10382" s="73"/>
      <c r="D10382" s="40"/>
    </row>
    <row r="10383" spans="1:4" ht="15" x14ac:dyDescent="0.2">
      <c r="A10383" s="132"/>
      <c r="B10383" s="42"/>
      <c r="C10383" s="73"/>
      <c r="D10383" s="40"/>
    </row>
    <row r="10384" spans="1:4" ht="15" x14ac:dyDescent="0.2">
      <c r="A10384" s="132"/>
      <c r="B10384" s="42"/>
      <c r="C10384" s="73"/>
      <c r="D10384" s="40"/>
    </row>
    <row r="10385" spans="1:4" ht="15" x14ac:dyDescent="0.2">
      <c r="A10385" s="132"/>
      <c r="B10385" s="42"/>
      <c r="C10385" s="73"/>
      <c r="D10385" s="40"/>
    </row>
    <row r="10386" spans="1:4" ht="15" x14ac:dyDescent="0.2">
      <c r="A10386" s="132"/>
      <c r="B10386" s="42"/>
      <c r="C10386" s="73"/>
      <c r="D10386" s="40"/>
    </row>
    <row r="10387" spans="1:4" ht="15" x14ac:dyDescent="0.2">
      <c r="A10387" s="132"/>
      <c r="B10387" s="42"/>
      <c r="C10387" s="73"/>
      <c r="D10387" s="40"/>
    </row>
    <row r="10388" spans="1:4" ht="15" x14ac:dyDescent="0.2">
      <c r="A10388" s="132"/>
      <c r="B10388" s="42"/>
      <c r="C10388" s="73"/>
      <c r="D10388" s="40"/>
    </row>
    <row r="10389" spans="1:4" ht="15" x14ac:dyDescent="0.2">
      <c r="A10389" s="132"/>
      <c r="B10389" s="42"/>
      <c r="C10389" s="73"/>
      <c r="D10389" s="40"/>
    </row>
    <row r="10390" spans="1:4" ht="15" x14ac:dyDescent="0.2">
      <c r="A10390" s="132"/>
      <c r="B10390" s="42"/>
      <c r="C10390" s="73"/>
      <c r="D10390" s="40"/>
    </row>
    <row r="10391" spans="1:4" ht="15" x14ac:dyDescent="0.2">
      <c r="A10391" s="132"/>
      <c r="B10391" s="42"/>
      <c r="C10391" s="73"/>
      <c r="D10391" s="40"/>
    </row>
    <row r="10392" spans="1:4" ht="15" x14ac:dyDescent="0.2">
      <c r="A10392" s="132"/>
      <c r="B10392" s="42"/>
      <c r="C10392" s="73"/>
      <c r="D10392" s="40"/>
    </row>
    <row r="10393" spans="1:4" ht="15" x14ac:dyDescent="0.2">
      <c r="A10393" s="132"/>
      <c r="B10393" s="42"/>
      <c r="C10393" s="73"/>
      <c r="D10393" s="40"/>
    </row>
    <row r="10394" spans="1:4" ht="15" x14ac:dyDescent="0.2">
      <c r="A10394" s="132"/>
      <c r="B10394" s="42"/>
      <c r="C10394" s="73"/>
      <c r="D10394" s="40"/>
    </row>
    <row r="10395" spans="1:4" ht="15" x14ac:dyDescent="0.2">
      <c r="A10395" s="132"/>
      <c r="B10395" s="42"/>
      <c r="C10395" s="73"/>
      <c r="D10395" s="40"/>
    </row>
    <row r="10396" spans="1:4" ht="15" x14ac:dyDescent="0.2">
      <c r="A10396" s="132"/>
      <c r="B10396" s="42"/>
      <c r="C10396" s="73"/>
      <c r="D10396" s="40"/>
    </row>
    <row r="10397" spans="1:4" ht="15" x14ac:dyDescent="0.2">
      <c r="A10397" s="132"/>
      <c r="B10397" s="42"/>
      <c r="C10397" s="73"/>
      <c r="D10397" s="40"/>
    </row>
    <row r="10398" spans="1:4" ht="15" x14ac:dyDescent="0.2">
      <c r="A10398" s="132"/>
      <c r="B10398" s="42"/>
      <c r="C10398" s="73"/>
      <c r="D10398" s="40"/>
    </row>
    <row r="10399" spans="1:4" ht="15" x14ac:dyDescent="0.2">
      <c r="A10399" s="132"/>
      <c r="B10399" s="42"/>
      <c r="C10399" s="73"/>
      <c r="D10399" s="40"/>
    </row>
    <row r="10400" spans="1:4" ht="15" x14ac:dyDescent="0.2">
      <c r="A10400" s="132"/>
      <c r="B10400" s="42"/>
      <c r="C10400" s="73"/>
      <c r="D10400" s="40"/>
    </row>
    <row r="10401" spans="1:4" ht="15" x14ac:dyDescent="0.2">
      <c r="A10401" s="132"/>
      <c r="B10401" s="42"/>
      <c r="C10401" s="73"/>
      <c r="D10401" s="40"/>
    </row>
    <row r="10402" spans="1:4" ht="15" x14ac:dyDescent="0.2">
      <c r="A10402" s="132"/>
      <c r="B10402" s="42"/>
      <c r="C10402" s="73"/>
      <c r="D10402" s="40"/>
    </row>
    <row r="10403" spans="1:4" ht="15" x14ac:dyDescent="0.2">
      <c r="A10403" s="132"/>
      <c r="B10403" s="42"/>
      <c r="C10403" s="73"/>
      <c r="D10403" s="40"/>
    </row>
    <row r="10404" spans="1:4" ht="15" x14ac:dyDescent="0.2">
      <c r="A10404" s="132"/>
      <c r="B10404" s="42"/>
      <c r="C10404" s="73"/>
      <c r="D10404" s="40"/>
    </row>
    <row r="10405" spans="1:4" ht="15" x14ac:dyDescent="0.2">
      <c r="A10405" s="132"/>
      <c r="B10405" s="42"/>
      <c r="C10405" s="73"/>
      <c r="D10405" s="40"/>
    </row>
    <row r="10406" spans="1:4" ht="15" x14ac:dyDescent="0.2">
      <c r="A10406" s="132"/>
      <c r="B10406" s="42"/>
      <c r="C10406" s="73"/>
      <c r="D10406" s="40"/>
    </row>
    <row r="10407" spans="1:4" ht="15" x14ac:dyDescent="0.2">
      <c r="A10407" s="132"/>
      <c r="B10407" s="42"/>
      <c r="C10407" s="73"/>
      <c r="D10407" s="40"/>
    </row>
    <row r="10408" spans="1:4" ht="15" x14ac:dyDescent="0.2">
      <c r="A10408" s="132"/>
      <c r="B10408" s="42"/>
      <c r="C10408" s="73"/>
      <c r="D10408" s="40"/>
    </row>
    <row r="10409" spans="1:4" ht="15" x14ac:dyDescent="0.2">
      <c r="A10409" s="132"/>
      <c r="B10409" s="42"/>
      <c r="C10409" s="73"/>
      <c r="D10409" s="40"/>
    </row>
    <row r="10410" spans="1:4" ht="15" x14ac:dyDescent="0.2">
      <c r="A10410" s="132"/>
      <c r="B10410" s="42"/>
      <c r="C10410" s="73"/>
      <c r="D10410" s="40"/>
    </row>
    <row r="10411" spans="1:4" ht="15" x14ac:dyDescent="0.2">
      <c r="A10411" s="132"/>
      <c r="B10411" s="42"/>
      <c r="C10411" s="73"/>
      <c r="D10411" s="40"/>
    </row>
    <row r="10412" spans="1:4" ht="15" x14ac:dyDescent="0.2">
      <c r="A10412" s="132"/>
      <c r="B10412" s="42"/>
      <c r="C10412" s="73"/>
      <c r="D10412" s="40"/>
    </row>
    <row r="10413" spans="1:4" ht="15" x14ac:dyDescent="0.2">
      <c r="A10413" s="132"/>
      <c r="B10413" s="42"/>
      <c r="C10413" s="73"/>
      <c r="D10413" s="40"/>
    </row>
    <row r="10414" spans="1:4" ht="15" x14ac:dyDescent="0.2">
      <c r="A10414" s="132"/>
      <c r="B10414" s="42"/>
      <c r="C10414" s="73"/>
      <c r="D10414" s="40"/>
    </row>
    <row r="10415" spans="1:4" ht="15" x14ac:dyDescent="0.2">
      <c r="A10415" s="132"/>
      <c r="B10415" s="42"/>
      <c r="C10415" s="73"/>
      <c r="D10415" s="40"/>
    </row>
    <row r="10416" spans="1:4" ht="15" x14ac:dyDescent="0.2">
      <c r="A10416" s="132"/>
      <c r="B10416" s="42"/>
      <c r="C10416" s="73"/>
      <c r="D10416" s="40"/>
    </row>
    <row r="10417" spans="1:4" ht="15" x14ac:dyDescent="0.2">
      <c r="A10417" s="132"/>
      <c r="B10417" s="42"/>
      <c r="C10417" s="73"/>
      <c r="D10417" s="40"/>
    </row>
    <row r="10418" spans="1:4" ht="15" x14ac:dyDescent="0.2">
      <c r="A10418" s="132"/>
      <c r="B10418" s="42"/>
      <c r="C10418" s="73"/>
      <c r="D10418" s="40"/>
    </row>
    <row r="10419" spans="1:4" ht="15" x14ac:dyDescent="0.2">
      <c r="A10419" s="132"/>
      <c r="B10419" s="42"/>
      <c r="C10419" s="73"/>
      <c r="D10419" s="40"/>
    </row>
    <row r="10420" spans="1:4" ht="15" x14ac:dyDescent="0.2">
      <c r="A10420" s="132"/>
      <c r="B10420" s="42"/>
      <c r="C10420" s="73"/>
      <c r="D10420" s="40"/>
    </row>
    <row r="10421" spans="1:4" ht="15" x14ac:dyDescent="0.2">
      <c r="A10421" s="132"/>
      <c r="B10421" s="42"/>
      <c r="C10421" s="73"/>
      <c r="D10421" s="40"/>
    </row>
    <row r="10422" spans="1:4" ht="15" x14ac:dyDescent="0.2">
      <c r="A10422" s="132"/>
      <c r="B10422" s="42"/>
      <c r="C10422" s="73"/>
      <c r="D10422" s="40"/>
    </row>
    <row r="10423" spans="1:4" ht="15" x14ac:dyDescent="0.2">
      <c r="A10423" s="132"/>
      <c r="B10423" s="42"/>
      <c r="C10423" s="73"/>
      <c r="D10423" s="40"/>
    </row>
    <row r="10424" spans="1:4" ht="15" x14ac:dyDescent="0.2">
      <c r="A10424" s="132"/>
      <c r="B10424" s="42"/>
      <c r="C10424" s="73"/>
      <c r="D10424" s="40"/>
    </row>
    <row r="10425" spans="1:4" ht="15" x14ac:dyDescent="0.2">
      <c r="A10425" s="132"/>
      <c r="B10425" s="42"/>
      <c r="C10425" s="73"/>
      <c r="D10425" s="40"/>
    </row>
    <row r="10426" spans="1:4" ht="15" x14ac:dyDescent="0.2">
      <c r="A10426" s="132"/>
      <c r="B10426" s="42"/>
      <c r="C10426" s="73"/>
      <c r="D10426" s="40"/>
    </row>
    <row r="10427" spans="1:4" ht="15" x14ac:dyDescent="0.2">
      <c r="A10427" s="132"/>
      <c r="B10427" s="42"/>
      <c r="C10427" s="73"/>
      <c r="D10427" s="40"/>
    </row>
    <row r="10428" spans="1:4" ht="15" x14ac:dyDescent="0.2">
      <c r="A10428" s="132"/>
      <c r="B10428" s="42"/>
      <c r="C10428" s="73"/>
      <c r="D10428" s="40"/>
    </row>
    <row r="10429" spans="1:4" ht="15" x14ac:dyDescent="0.2">
      <c r="A10429" s="132"/>
      <c r="B10429" s="42"/>
      <c r="C10429" s="73"/>
      <c r="D10429" s="40"/>
    </row>
    <row r="10430" spans="1:4" ht="15" x14ac:dyDescent="0.2">
      <c r="A10430" s="132"/>
      <c r="B10430" s="42"/>
      <c r="C10430" s="73"/>
      <c r="D10430" s="40"/>
    </row>
    <row r="10431" spans="1:4" ht="15" x14ac:dyDescent="0.2">
      <c r="A10431" s="132"/>
      <c r="B10431" s="42"/>
      <c r="C10431" s="73"/>
      <c r="D10431" s="40"/>
    </row>
    <row r="10432" spans="1:4" ht="15" x14ac:dyDescent="0.2">
      <c r="A10432" s="132"/>
      <c r="B10432" s="42"/>
      <c r="C10432" s="73"/>
      <c r="D10432" s="40"/>
    </row>
    <row r="10433" spans="1:4" ht="15" x14ac:dyDescent="0.2">
      <c r="A10433" s="132"/>
      <c r="B10433" s="42"/>
      <c r="C10433" s="73"/>
      <c r="D10433" s="40"/>
    </row>
    <row r="10434" spans="1:4" ht="15" x14ac:dyDescent="0.2">
      <c r="A10434" s="132"/>
      <c r="B10434" s="42"/>
      <c r="C10434" s="73"/>
      <c r="D10434" s="40"/>
    </row>
    <row r="10435" spans="1:4" ht="15" x14ac:dyDescent="0.2">
      <c r="A10435" s="132"/>
      <c r="B10435" s="42"/>
      <c r="C10435" s="73"/>
      <c r="D10435" s="40"/>
    </row>
    <row r="10436" spans="1:4" ht="15" x14ac:dyDescent="0.2">
      <c r="A10436" s="132"/>
      <c r="B10436" s="42"/>
      <c r="C10436" s="73"/>
      <c r="D10436" s="40"/>
    </row>
    <row r="10437" spans="1:4" ht="15" x14ac:dyDescent="0.2">
      <c r="A10437" s="132"/>
      <c r="B10437" s="42"/>
      <c r="C10437" s="73"/>
      <c r="D10437" s="40"/>
    </row>
    <row r="10438" spans="1:4" ht="15" x14ac:dyDescent="0.2">
      <c r="A10438" s="132"/>
      <c r="B10438" s="42"/>
      <c r="C10438" s="73"/>
      <c r="D10438" s="40"/>
    </row>
    <row r="10439" spans="1:4" ht="15" x14ac:dyDescent="0.2">
      <c r="A10439" s="132"/>
      <c r="B10439" s="42"/>
      <c r="C10439" s="73"/>
      <c r="D10439" s="40"/>
    </row>
    <row r="10440" spans="1:4" ht="15" x14ac:dyDescent="0.2">
      <c r="A10440" s="132"/>
      <c r="B10440" s="42"/>
      <c r="C10440" s="73"/>
      <c r="D10440" s="40"/>
    </row>
    <row r="10441" spans="1:4" ht="15" x14ac:dyDescent="0.2">
      <c r="A10441" s="132"/>
      <c r="B10441" s="42"/>
      <c r="C10441" s="73"/>
      <c r="D10441" s="40"/>
    </row>
    <row r="10442" spans="1:4" ht="15" x14ac:dyDescent="0.2">
      <c r="A10442" s="132"/>
      <c r="B10442" s="42"/>
      <c r="C10442" s="73"/>
      <c r="D10442" s="40"/>
    </row>
    <row r="10443" spans="1:4" ht="15" x14ac:dyDescent="0.2">
      <c r="A10443" s="132"/>
      <c r="B10443" s="42"/>
      <c r="C10443" s="73"/>
      <c r="D10443" s="40"/>
    </row>
    <row r="10444" spans="1:4" ht="15" x14ac:dyDescent="0.2">
      <c r="A10444" s="132"/>
      <c r="B10444" s="42"/>
      <c r="C10444" s="73"/>
      <c r="D10444" s="40"/>
    </row>
    <row r="10445" spans="1:4" ht="15" x14ac:dyDescent="0.2">
      <c r="A10445" s="132"/>
      <c r="B10445" s="42"/>
      <c r="C10445" s="73"/>
      <c r="D10445" s="40"/>
    </row>
    <row r="10446" spans="1:4" ht="15" x14ac:dyDescent="0.2">
      <c r="A10446" s="132"/>
      <c r="B10446" s="42"/>
      <c r="C10446" s="73"/>
      <c r="D10446" s="40"/>
    </row>
    <row r="10447" spans="1:4" ht="15" x14ac:dyDescent="0.2">
      <c r="A10447" s="132"/>
      <c r="B10447" s="42"/>
      <c r="C10447" s="73"/>
      <c r="D10447" s="40"/>
    </row>
    <row r="10448" spans="1:4" ht="15" x14ac:dyDescent="0.2">
      <c r="A10448" s="132"/>
      <c r="B10448" s="42"/>
      <c r="C10448" s="73"/>
      <c r="D10448" s="40"/>
    </row>
    <row r="10449" spans="1:4" ht="15" x14ac:dyDescent="0.2">
      <c r="A10449" s="132"/>
      <c r="B10449" s="42"/>
      <c r="C10449" s="73"/>
      <c r="D10449" s="40"/>
    </row>
    <row r="10450" spans="1:4" ht="15" x14ac:dyDescent="0.2">
      <c r="A10450" s="132"/>
      <c r="B10450" s="42"/>
      <c r="C10450" s="73"/>
      <c r="D10450" s="40"/>
    </row>
    <row r="10451" spans="1:4" ht="15" x14ac:dyDescent="0.2">
      <c r="A10451" s="132"/>
      <c r="B10451" s="42"/>
      <c r="C10451" s="73"/>
      <c r="D10451" s="40"/>
    </row>
    <row r="10452" spans="1:4" ht="15" x14ac:dyDescent="0.2">
      <c r="A10452" s="132"/>
      <c r="B10452" s="42"/>
      <c r="C10452" s="73"/>
      <c r="D10452" s="40"/>
    </row>
    <row r="10453" spans="1:4" ht="15" x14ac:dyDescent="0.2">
      <c r="A10453" s="132"/>
      <c r="B10453" s="42"/>
      <c r="C10453" s="73"/>
      <c r="D10453" s="40"/>
    </row>
    <row r="10454" spans="1:4" ht="15" x14ac:dyDescent="0.2">
      <c r="A10454" s="132"/>
      <c r="B10454" s="42"/>
      <c r="C10454" s="73"/>
      <c r="D10454" s="40"/>
    </row>
    <row r="10455" spans="1:4" ht="15" x14ac:dyDescent="0.2">
      <c r="A10455" s="132"/>
      <c r="B10455" s="42"/>
      <c r="C10455" s="73"/>
      <c r="D10455" s="40"/>
    </row>
    <row r="10456" spans="1:4" ht="15" x14ac:dyDescent="0.2">
      <c r="A10456" s="132"/>
      <c r="B10456" s="42"/>
      <c r="C10456" s="73"/>
      <c r="D10456" s="40"/>
    </row>
    <row r="10457" spans="1:4" ht="15" x14ac:dyDescent="0.2">
      <c r="A10457" s="132"/>
      <c r="B10457" s="42"/>
      <c r="C10457" s="73"/>
      <c r="D10457" s="40"/>
    </row>
    <row r="10458" spans="1:4" ht="15" x14ac:dyDescent="0.2">
      <c r="A10458" s="132"/>
      <c r="B10458" s="42"/>
      <c r="C10458" s="73"/>
      <c r="D10458" s="40"/>
    </row>
    <row r="10459" spans="1:4" ht="15" x14ac:dyDescent="0.2">
      <c r="A10459" s="132"/>
      <c r="B10459" s="42"/>
      <c r="C10459" s="73"/>
      <c r="D10459" s="40"/>
    </row>
    <row r="10460" spans="1:4" ht="15" x14ac:dyDescent="0.2">
      <c r="A10460" s="132"/>
      <c r="B10460" s="42"/>
      <c r="C10460" s="73"/>
      <c r="D10460" s="40"/>
    </row>
    <row r="10461" spans="1:4" ht="15" x14ac:dyDescent="0.2">
      <c r="A10461" s="132"/>
      <c r="B10461" s="42"/>
      <c r="C10461" s="73"/>
      <c r="D10461" s="40"/>
    </row>
    <row r="10462" spans="1:4" ht="15" x14ac:dyDescent="0.2">
      <c r="A10462" s="132"/>
      <c r="B10462" s="42"/>
      <c r="C10462" s="73"/>
      <c r="D10462" s="40"/>
    </row>
    <row r="10463" spans="1:4" ht="15" x14ac:dyDescent="0.2">
      <c r="A10463" s="132"/>
      <c r="B10463" s="42"/>
      <c r="C10463" s="73"/>
      <c r="D10463" s="40"/>
    </row>
    <row r="10464" spans="1:4" ht="15" x14ac:dyDescent="0.2">
      <c r="A10464" s="132"/>
      <c r="B10464" s="42"/>
      <c r="C10464" s="73"/>
      <c r="D10464" s="40"/>
    </row>
    <row r="10465" spans="1:4" ht="15" x14ac:dyDescent="0.2">
      <c r="A10465" s="132"/>
      <c r="B10465" s="42"/>
      <c r="C10465" s="73"/>
      <c r="D10465" s="40"/>
    </row>
    <row r="10466" spans="1:4" ht="15" x14ac:dyDescent="0.2">
      <c r="A10466" s="132"/>
      <c r="B10466" s="42"/>
      <c r="C10466" s="73"/>
      <c r="D10466" s="40"/>
    </row>
    <row r="10467" spans="1:4" ht="15" x14ac:dyDescent="0.2">
      <c r="A10467" s="132"/>
      <c r="B10467" s="42"/>
      <c r="C10467" s="73"/>
      <c r="D10467" s="40"/>
    </row>
    <row r="10468" spans="1:4" ht="15" x14ac:dyDescent="0.2">
      <c r="A10468" s="132"/>
      <c r="B10468" s="42"/>
      <c r="C10468" s="73"/>
      <c r="D10468" s="40"/>
    </row>
    <row r="10469" spans="1:4" ht="15" x14ac:dyDescent="0.2">
      <c r="A10469" s="132"/>
      <c r="B10469" s="42"/>
      <c r="C10469" s="73"/>
      <c r="D10469" s="40"/>
    </row>
    <row r="10470" spans="1:4" ht="15" x14ac:dyDescent="0.2">
      <c r="A10470" s="132"/>
      <c r="B10470" s="42"/>
      <c r="C10470" s="73"/>
      <c r="D10470" s="40"/>
    </row>
    <row r="10471" spans="1:4" ht="15" x14ac:dyDescent="0.2">
      <c r="A10471" s="132"/>
      <c r="B10471" s="42"/>
      <c r="C10471" s="73"/>
      <c r="D10471" s="40"/>
    </row>
    <row r="10472" spans="1:4" ht="15" x14ac:dyDescent="0.2">
      <c r="A10472" s="132"/>
      <c r="B10472" s="42"/>
      <c r="C10472" s="73"/>
      <c r="D10472" s="40"/>
    </row>
    <row r="10473" spans="1:4" ht="15" x14ac:dyDescent="0.2">
      <c r="A10473" s="132"/>
      <c r="B10473" s="42"/>
      <c r="C10473" s="73"/>
      <c r="D10473" s="40"/>
    </row>
    <row r="10474" spans="1:4" ht="15" x14ac:dyDescent="0.2">
      <c r="A10474" s="132"/>
      <c r="B10474" s="42"/>
      <c r="C10474" s="73"/>
      <c r="D10474" s="40"/>
    </row>
    <row r="10475" spans="1:4" ht="15" x14ac:dyDescent="0.2">
      <c r="A10475" s="132"/>
      <c r="B10475" s="42"/>
      <c r="C10475" s="73"/>
      <c r="D10475" s="40"/>
    </row>
    <row r="10476" spans="1:4" ht="15" x14ac:dyDescent="0.2">
      <c r="A10476" s="132"/>
      <c r="B10476" s="42"/>
      <c r="C10476" s="73"/>
      <c r="D10476" s="40"/>
    </row>
    <row r="10477" spans="1:4" ht="15" x14ac:dyDescent="0.2">
      <c r="A10477" s="132"/>
      <c r="B10477" s="42"/>
      <c r="C10477" s="73"/>
      <c r="D10477" s="40"/>
    </row>
    <row r="10478" spans="1:4" ht="15" x14ac:dyDescent="0.2">
      <c r="A10478" s="132"/>
      <c r="B10478" s="42"/>
      <c r="C10478" s="73"/>
      <c r="D10478" s="40"/>
    </row>
    <row r="10479" spans="1:4" ht="15" x14ac:dyDescent="0.2">
      <c r="A10479" s="132"/>
      <c r="B10479" s="42"/>
      <c r="C10479" s="73"/>
      <c r="D10479" s="40"/>
    </row>
    <row r="10480" spans="1:4" ht="15" x14ac:dyDescent="0.2">
      <c r="A10480" s="132"/>
      <c r="B10480" s="42"/>
      <c r="C10480" s="73"/>
      <c r="D10480" s="40"/>
    </row>
    <row r="10481" spans="1:4" ht="15" x14ac:dyDescent="0.2">
      <c r="A10481" s="132"/>
      <c r="B10481" s="42"/>
      <c r="C10481" s="73"/>
      <c r="D10481" s="40"/>
    </row>
    <row r="10482" spans="1:4" ht="15" x14ac:dyDescent="0.2">
      <c r="A10482" s="132"/>
      <c r="B10482" s="42"/>
      <c r="C10482" s="73"/>
      <c r="D10482" s="40"/>
    </row>
    <row r="10483" spans="1:4" ht="15" x14ac:dyDescent="0.2">
      <c r="A10483" s="132"/>
      <c r="B10483" s="42"/>
      <c r="C10483" s="73"/>
      <c r="D10483" s="40"/>
    </row>
    <row r="10484" spans="1:4" ht="15" x14ac:dyDescent="0.2">
      <c r="A10484" s="132"/>
      <c r="B10484" s="42"/>
      <c r="C10484" s="73"/>
      <c r="D10484" s="40"/>
    </row>
    <row r="10485" spans="1:4" ht="15" x14ac:dyDescent="0.2">
      <c r="A10485" s="132"/>
      <c r="B10485" s="42"/>
      <c r="C10485" s="73"/>
      <c r="D10485" s="40"/>
    </row>
    <row r="10486" spans="1:4" ht="15" x14ac:dyDescent="0.2">
      <c r="A10486" s="132"/>
      <c r="B10486" s="42"/>
      <c r="C10486" s="73"/>
      <c r="D10486" s="40"/>
    </row>
    <row r="10487" spans="1:4" ht="15" x14ac:dyDescent="0.2">
      <c r="A10487" s="132"/>
      <c r="B10487" s="42"/>
      <c r="C10487" s="73"/>
      <c r="D10487" s="40"/>
    </row>
    <row r="10488" spans="1:4" ht="15" x14ac:dyDescent="0.2">
      <c r="A10488" s="132"/>
      <c r="B10488" s="42"/>
      <c r="C10488" s="73"/>
      <c r="D10488" s="40"/>
    </row>
    <row r="10489" spans="1:4" ht="15" x14ac:dyDescent="0.2">
      <c r="A10489" s="132"/>
      <c r="B10489" s="42"/>
      <c r="C10489" s="73"/>
      <c r="D10489" s="40"/>
    </row>
    <row r="10490" spans="1:4" ht="15" x14ac:dyDescent="0.2">
      <c r="A10490" s="132"/>
      <c r="B10490" s="42"/>
      <c r="C10490" s="73"/>
      <c r="D10490" s="40"/>
    </row>
    <row r="10491" spans="1:4" ht="15" x14ac:dyDescent="0.2">
      <c r="A10491" s="132"/>
      <c r="B10491" s="42"/>
      <c r="C10491" s="73"/>
      <c r="D10491" s="40"/>
    </row>
    <row r="10492" spans="1:4" ht="15" x14ac:dyDescent="0.2">
      <c r="A10492" s="132"/>
      <c r="B10492" s="42"/>
      <c r="C10492" s="73"/>
      <c r="D10492" s="40"/>
    </row>
    <row r="10493" spans="1:4" ht="15" x14ac:dyDescent="0.2">
      <c r="A10493" s="132"/>
      <c r="B10493" s="42"/>
      <c r="C10493" s="73"/>
      <c r="D10493" s="40"/>
    </row>
    <row r="10494" spans="1:4" ht="15" x14ac:dyDescent="0.2">
      <c r="A10494" s="132"/>
      <c r="B10494" s="42"/>
      <c r="C10494" s="73"/>
      <c r="D10494" s="40"/>
    </row>
    <row r="10495" spans="1:4" ht="15" x14ac:dyDescent="0.2">
      <c r="A10495" s="132"/>
      <c r="B10495" s="42"/>
      <c r="C10495" s="73"/>
      <c r="D10495" s="40"/>
    </row>
    <row r="10496" spans="1:4" ht="15" x14ac:dyDescent="0.2">
      <c r="A10496" s="132"/>
      <c r="B10496" s="42"/>
      <c r="C10496" s="73"/>
      <c r="D10496" s="40"/>
    </row>
    <row r="10497" spans="1:4" ht="15" x14ac:dyDescent="0.2">
      <c r="A10497" s="132"/>
      <c r="B10497" s="42"/>
      <c r="C10497" s="73"/>
      <c r="D10497" s="40"/>
    </row>
    <row r="10498" spans="1:4" ht="15" x14ac:dyDescent="0.2">
      <c r="A10498" s="132"/>
      <c r="B10498" s="42"/>
      <c r="C10498" s="73"/>
      <c r="D10498" s="40"/>
    </row>
    <row r="10499" spans="1:4" ht="15" x14ac:dyDescent="0.2">
      <c r="A10499" s="132"/>
      <c r="B10499" s="42"/>
      <c r="C10499" s="73"/>
      <c r="D10499" s="40"/>
    </row>
    <row r="10500" spans="1:4" ht="15" x14ac:dyDescent="0.2">
      <c r="A10500" s="132"/>
      <c r="B10500" s="42"/>
      <c r="C10500" s="73"/>
      <c r="D10500" s="40"/>
    </row>
    <row r="10501" spans="1:4" ht="15" x14ac:dyDescent="0.2">
      <c r="A10501" s="132"/>
      <c r="B10501" s="42"/>
      <c r="C10501" s="73"/>
      <c r="D10501" s="40"/>
    </row>
    <row r="10502" spans="1:4" ht="15" x14ac:dyDescent="0.2">
      <c r="A10502" s="132"/>
      <c r="B10502" s="42"/>
      <c r="C10502" s="73"/>
      <c r="D10502" s="40"/>
    </row>
    <row r="10503" spans="1:4" ht="15" x14ac:dyDescent="0.2">
      <c r="A10503" s="132"/>
      <c r="B10503" s="42"/>
      <c r="C10503" s="73"/>
      <c r="D10503" s="40"/>
    </row>
    <row r="10504" spans="1:4" ht="15" x14ac:dyDescent="0.2">
      <c r="A10504" s="132"/>
      <c r="B10504" s="42"/>
      <c r="C10504" s="73"/>
      <c r="D10504" s="40"/>
    </row>
    <row r="10505" spans="1:4" ht="15" x14ac:dyDescent="0.2">
      <c r="A10505" s="132"/>
      <c r="B10505" s="42"/>
      <c r="C10505" s="73"/>
      <c r="D10505" s="40"/>
    </row>
    <row r="10506" spans="1:4" ht="15" x14ac:dyDescent="0.2">
      <c r="A10506" s="132"/>
      <c r="B10506" s="42"/>
      <c r="C10506" s="73"/>
      <c r="D10506" s="40"/>
    </row>
    <row r="10507" spans="1:4" ht="15" x14ac:dyDescent="0.2">
      <c r="A10507" s="132"/>
      <c r="B10507" s="42"/>
      <c r="C10507" s="73"/>
      <c r="D10507" s="40"/>
    </row>
    <row r="10508" spans="1:4" ht="15" x14ac:dyDescent="0.2">
      <c r="A10508" s="132"/>
      <c r="B10508" s="42"/>
      <c r="C10508" s="73"/>
      <c r="D10508" s="40"/>
    </row>
    <row r="10509" spans="1:4" ht="15" x14ac:dyDescent="0.2">
      <c r="A10509" s="132"/>
      <c r="B10509" s="42"/>
      <c r="C10509" s="73"/>
      <c r="D10509" s="40"/>
    </row>
    <row r="10510" spans="1:4" ht="15" x14ac:dyDescent="0.2">
      <c r="A10510" s="132"/>
      <c r="B10510" s="42"/>
      <c r="C10510" s="73"/>
      <c r="D10510" s="40"/>
    </row>
    <row r="10511" spans="1:4" ht="15" x14ac:dyDescent="0.2">
      <c r="A10511" s="132"/>
      <c r="B10511" s="42"/>
      <c r="C10511" s="73"/>
      <c r="D10511" s="40"/>
    </row>
    <row r="10512" spans="1:4" ht="15" x14ac:dyDescent="0.2">
      <c r="A10512" s="132"/>
      <c r="B10512" s="42"/>
      <c r="C10512" s="73"/>
      <c r="D10512" s="40"/>
    </row>
    <row r="10513" spans="1:4" ht="15" x14ac:dyDescent="0.2">
      <c r="A10513" s="132"/>
      <c r="B10513" s="42"/>
      <c r="C10513" s="73"/>
      <c r="D10513" s="40"/>
    </row>
    <row r="10514" spans="1:4" ht="15" x14ac:dyDescent="0.2">
      <c r="A10514" s="132"/>
      <c r="B10514" s="42"/>
      <c r="C10514" s="73"/>
      <c r="D10514" s="40"/>
    </row>
    <row r="10515" spans="1:4" ht="15" x14ac:dyDescent="0.2">
      <c r="A10515" s="132"/>
      <c r="B10515" s="42"/>
      <c r="C10515" s="73"/>
      <c r="D10515" s="40"/>
    </row>
    <row r="10516" spans="1:4" ht="15" x14ac:dyDescent="0.2">
      <c r="A10516" s="132"/>
      <c r="B10516" s="42"/>
      <c r="C10516" s="73"/>
      <c r="D10516" s="40"/>
    </row>
    <row r="10517" spans="1:4" ht="15" x14ac:dyDescent="0.2">
      <c r="A10517" s="132"/>
      <c r="B10517" s="42"/>
      <c r="C10517" s="73"/>
      <c r="D10517" s="40"/>
    </row>
    <row r="10518" spans="1:4" ht="15" x14ac:dyDescent="0.2">
      <c r="A10518" s="132"/>
      <c r="B10518" s="42"/>
      <c r="C10518" s="73"/>
      <c r="D10518" s="40"/>
    </row>
    <row r="10519" spans="1:4" ht="15" x14ac:dyDescent="0.2">
      <c r="A10519" s="132"/>
      <c r="B10519" s="42"/>
      <c r="C10519" s="73"/>
      <c r="D10519" s="40"/>
    </row>
    <row r="10520" spans="1:4" ht="15" x14ac:dyDescent="0.2">
      <c r="A10520" s="132"/>
      <c r="B10520" s="42"/>
      <c r="C10520" s="73"/>
      <c r="D10520" s="40"/>
    </row>
    <row r="10521" spans="1:4" ht="15" x14ac:dyDescent="0.2">
      <c r="A10521" s="132"/>
      <c r="B10521" s="42"/>
      <c r="C10521" s="73"/>
      <c r="D10521" s="40"/>
    </row>
    <row r="10522" spans="1:4" ht="15" x14ac:dyDescent="0.2">
      <c r="A10522" s="132"/>
      <c r="B10522" s="42"/>
      <c r="C10522" s="73"/>
      <c r="D10522" s="40"/>
    </row>
    <row r="10523" spans="1:4" ht="15" x14ac:dyDescent="0.2">
      <c r="A10523" s="132"/>
      <c r="B10523" s="42"/>
      <c r="C10523" s="73"/>
      <c r="D10523" s="40"/>
    </row>
    <row r="10524" spans="1:4" ht="15" x14ac:dyDescent="0.2">
      <c r="A10524" s="132"/>
      <c r="B10524" s="42"/>
      <c r="C10524" s="73"/>
      <c r="D10524" s="40"/>
    </row>
    <row r="10525" spans="1:4" ht="15" x14ac:dyDescent="0.2">
      <c r="A10525" s="132"/>
      <c r="B10525" s="42"/>
      <c r="C10525" s="73"/>
      <c r="D10525" s="40"/>
    </row>
    <row r="10526" spans="1:4" ht="15" x14ac:dyDescent="0.2">
      <c r="A10526" s="132"/>
      <c r="B10526" s="42"/>
      <c r="C10526" s="73"/>
      <c r="D10526" s="40"/>
    </row>
    <row r="10527" spans="1:4" ht="15" x14ac:dyDescent="0.2">
      <c r="A10527" s="132"/>
      <c r="B10527" s="42"/>
      <c r="C10527" s="73"/>
      <c r="D10527" s="40"/>
    </row>
    <row r="10528" spans="1:4" ht="15" x14ac:dyDescent="0.2">
      <c r="A10528" s="132"/>
      <c r="B10528" s="42"/>
      <c r="C10528" s="73"/>
      <c r="D10528" s="40"/>
    </row>
    <row r="10529" spans="1:4" ht="15" x14ac:dyDescent="0.2">
      <c r="A10529" s="132"/>
      <c r="B10529" s="42"/>
      <c r="C10529" s="73"/>
      <c r="D10529" s="40"/>
    </row>
    <row r="10530" spans="1:4" ht="15" x14ac:dyDescent="0.2">
      <c r="A10530" s="132"/>
      <c r="B10530" s="42"/>
      <c r="C10530" s="73"/>
      <c r="D10530" s="40"/>
    </row>
    <row r="10531" spans="1:4" ht="15" x14ac:dyDescent="0.2">
      <c r="A10531" s="132"/>
      <c r="B10531" s="42"/>
      <c r="C10531" s="73"/>
      <c r="D10531" s="40"/>
    </row>
    <row r="10532" spans="1:4" ht="15" x14ac:dyDescent="0.2">
      <c r="A10532" s="132"/>
      <c r="B10532" s="42"/>
      <c r="C10532" s="73"/>
      <c r="D10532" s="40"/>
    </row>
    <row r="10533" spans="1:4" ht="15" x14ac:dyDescent="0.2">
      <c r="A10533" s="132"/>
      <c r="B10533" s="42"/>
      <c r="C10533" s="73"/>
      <c r="D10533" s="40"/>
    </row>
    <row r="10534" spans="1:4" ht="15" x14ac:dyDescent="0.2">
      <c r="A10534" s="132"/>
      <c r="B10534" s="42"/>
      <c r="C10534" s="73"/>
      <c r="D10534" s="40"/>
    </row>
    <row r="10535" spans="1:4" ht="15" x14ac:dyDescent="0.2">
      <c r="A10535" s="132"/>
      <c r="B10535" s="42"/>
      <c r="C10535" s="73"/>
      <c r="D10535" s="40"/>
    </row>
    <row r="10536" spans="1:4" ht="15" x14ac:dyDescent="0.2">
      <c r="A10536" s="132"/>
      <c r="B10536" s="42"/>
      <c r="C10536" s="73"/>
      <c r="D10536" s="40"/>
    </row>
    <row r="10537" spans="1:4" ht="15" x14ac:dyDescent="0.2">
      <c r="A10537" s="132"/>
      <c r="B10537" s="42"/>
      <c r="C10537" s="73"/>
      <c r="D10537" s="40"/>
    </row>
    <row r="10538" spans="1:4" ht="15" x14ac:dyDescent="0.2">
      <c r="A10538" s="132"/>
      <c r="B10538" s="42"/>
      <c r="C10538" s="73"/>
      <c r="D10538" s="40"/>
    </row>
    <row r="10539" spans="1:4" ht="15" x14ac:dyDescent="0.2">
      <c r="A10539" s="132"/>
      <c r="B10539" s="42"/>
      <c r="C10539" s="73"/>
      <c r="D10539" s="40"/>
    </row>
    <row r="10540" spans="1:4" ht="15" x14ac:dyDescent="0.2">
      <c r="A10540" s="132"/>
      <c r="B10540" s="42"/>
      <c r="C10540" s="73"/>
      <c r="D10540" s="40"/>
    </row>
    <row r="10541" spans="1:4" ht="15" x14ac:dyDescent="0.2">
      <c r="A10541" s="132"/>
      <c r="B10541" s="42"/>
      <c r="C10541" s="73"/>
      <c r="D10541" s="40"/>
    </row>
    <row r="10542" spans="1:4" ht="15" x14ac:dyDescent="0.2">
      <c r="A10542" s="132"/>
      <c r="B10542" s="42"/>
      <c r="C10542" s="73"/>
      <c r="D10542" s="40"/>
    </row>
    <row r="10543" spans="1:4" ht="15" x14ac:dyDescent="0.2">
      <c r="A10543" s="132"/>
      <c r="B10543" s="42"/>
      <c r="C10543" s="73"/>
      <c r="D10543" s="40"/>
    </row>
    <row r="10544" spans="1:4" ht="15" x14ac:dyDescent="0.2">
      <c r="A10544" s="132"/>
      <c r="B10544" s="42"/>
      <c r="C10544" s="73"/>
      <c r="D10544" s="40"/>
    </row>
    <row r="10545" spans="1:4" ht="15" x14ac:dyDescent="0.2">
      <c r="A10545" s="132"/>
      <c r="B10545" s="42"/>
      <c r="C10545" s="73"/>
      <c r="D10545" s="40"/>
    </row>
    <row r="10546" spans="1:4" ht="15" x14ac:dyDescent="0.2">
      <c r="A10546" s="132"/>
      <c r="B10546" s="42"/>
      <c r="C10546" s="73"/>
      <c r="D10546" s="40"/>
    </row>
    <row r="10547" spans="1:4" ht="15" x14ac:dyDescent="0.2">
      <c r="A10547" s="132"/>
      <c r="B10547" s="42"/>
      <c r="C10547" s="73"/>
      <c r="D10547" s="40"/>
    </row>
    <row r="10548" spans="1:4" ht="15" x14ac:dyDescent="0.2">
      <c r="A10548" s="132"/>
      <c r="B10548" s="42"/>
      <c r="C10548" s="73"/>
      <c r="D10548" s="40"/>
    </row>
    <row r="10549" spans="1:4" ht="15" x14ac:dyDescent="0.2">
      <c r="A10549" s="132"/>
      <c r="B10549" s="42"/>
      <c r="C10549" s="73"/>
      <c r="D10549" s="40"/>
    </row>
    <row r="10550" spans="1:4" ht="15" x14ac:dyDescent="0.2">
      <c r="A10550" s="132"/>
      <c r="B10550" s="42"/>
      <c r="C10550" s="73"/>
      <c r="D10550" s="40"/>
    </row>
    <row r="10551" spans="1:4" ht="15" x14ac:dyDescent="0.2">
      <c r="A10551" s="132"/>
      <c r="B10551" s="42"/>
      <c r="C10551" s="73"/>
      <c r="D10551" s="40"/>
    </row>
    <row r="10552" spans="1:4" ht="15" x14ac:dyDescent="0.2">
      <c r="A10552" s="132"/>
      <c r="B10552" s="42"/>
      <c r="C10552" s="73"/>
      <c r="D10552" s="40"/>
    </row>
    <row r="10553" spans="1:4" ht="15" x14ac:dyDescent="0.2">
      <c r="A10553" s="132"/>
      <c r="B10553" s="42"/>
      <c r="C10553" s="73"/>
      <c r="D10553" s="40"/>
    </row>
    <row r="10554" spans="1:4" ht="15" x14ac:dyDescent="0.2">
      <c r="A10554" s="132"/>
      <c r="B10554" s="42"/>
      <c r="C10554" s="73"/>
      <c r="D10554" s="40"/>
    </row>
    <row r="10555" spans="1:4" ht="15" x14ac:dyDescent="0.2">
      <c r="A10555" s="132"/>
      <c r="B10555" s="42"/>
      <c r="C10555" s="73"/>
      <c r="D10555" s="40"/>
    </row>
    <row r="10556" spans="1:4" ht="15" x14ac:dyDescent="0.2">
      <c r="A10556" s="132"/>
      <c r="B10556" s="42"/>
      <c r="C10556" s="73"/>
      <c r="D10556" s="40"/>
    </row>
    <row r="10557" spans="1:4" ht="15" x14ac:dyDescent="0.2">
      <c r="A10557" s="132"/>
      <c r="B10557" s="42"/>
      <c r="C10557" s="73"/>
      <c r="D10557" s="40"/>
    </row>
    <row r="10558" spans="1:4" ht="15" x14ac:dyDescent="0.2">
      <c r="A10558" s="132"/>
      <c r="B10558" s="42"/>
      <c r="C10558" s="73"/>
      <c r="D10558" s="40"/>
    </row>
    <row r="10559" spans="1:4" ht="15" x14ac:dyDescent="0.2">
      <c r="A10559" s="132"/>
      <c r="B10559" s="42"/>
      <c r="C10559" s="73"/>
      <c r="D10559" s="40"/>
    </row>
    <row r="10560" spans="1:4" ht="15" x14ac:dyDescent="0.2">
      <c r="A10560" s="132"/>
      <c r="B10560" s="42"/>
      <c r="C10560" s="73"/>
      <c r="D10560" s="40"/>
    </row>
    <row r="10561" spans="1:4" ht="15" x14ac:dyDescent="0.2">
      <c r="A10561" s="132"/>
      <c r="B10561" s="42"/>
      <c r="C10561" s="73"/>
      <c r="D10561" s="40"/>
    </row>
    <row r="10562" spans="1:4" ht="15" x14ac:dyDescent="0.2">
      <c r="A10562" s="132"/>
      <c r="B10562" s="42"/>
      <c r="C10562" s="73"/>
      <c r="D10562" s="40"/>
    </row>
    <row r="10563" spans="1:4" ht="15" x14ac:dyDescent="0.2">
      <c r="A10563" s="132"/>
      <c r="B10563" s="42"/>
      <c r="C10563" s="73"/>
      <c r="D10563" s="40"/>
    </row>
    <row r="10564" spans="1:4" ht="15" x14ac:dyDescent="0.2">
      <c r="A10564" s="132"/>
      <c r="B10564" s="42"/>
      <c r="C10564" s="73"/>
      <c r="D10564" s="40"/>
    </row>
    <row r="10565" spans="1:4" ht="15" x14ac:dyDescent="0.2">
      <c r="A10565" s="132"/>
      <c r="B10565" s="42"/>
      <c r="C10565" s="73"/>
      <c r="D10565" s="40"/>
    </row>
    <row r="10566" spans="1:4" ht="15" x14ac:dyDescent="0.2">
      <c r="A10566" s="132"/>
      <c r="B10566" s="42"/>
      <c r="C10566" s="73"/>
      <c r="D10566" s="40"/>
    </row>
    <row r="10567" spans="1:4" ht="15" x14ac:dyDescent="0.2">
      <c r="A10567" s="132"/>
      <c r="B10567" s="42"/>
      <c r="C10567" s="73"/>
      <c r="D10567" s="40"/>
    </row>
    <row r="10568" spans="1:4" ht="15" x14ac:dyDescent="0.2">
      <c r="A10568" s="132"/>
      <c r="B10568" s="42"/>
      <c r="C10568" s="73"/>
      <c r="D10568" s="40"/>
    </row>
    <row r="10569" spans="1:4" ht="15" x14ac:dyDescent="0.2">
      <c r="A10569" s="132"/>
      <c r="B10569" s="42"/>
      <c r="C10569" s="73"/>
      <c r="D10569" s="40"/>
    </row>
    <row r="10570" spans="1:4" ht="15" x14ac:dyDescent="0.2">
      <c r="A10570" s="132"/>
      <c r="B10570" s="42"/>
      <c r="C10570" s="73"/>
      <c r="D10570" s="40"/>
    </row>
    <row r="10571" spans="1:4" ht="15" x14ac:dyDescent="0.2">
      <c r="A10571" s="132"/>
      <c r="B10571" s="42"/>
      <c r="C10571" s="73"/>
      <c r="D10571" s="40"/>
    </row>
    <row r="10572" spans="1:4" ht="15" x14ac:dyDescent="0.2">
      <c r="A10572" s="132"/>
      <c r="B10572" s="42"/>
      <c r="C10572" s="73"/>
      <c r="D10572" s="40"/>
    </row>
    <row r="10573" spans="1:4" ht="15" x14ac:dyDescent="0.2">
      <c r="A10573" s="132"/>
      <c r="B10573" s="42"/>
      <c r="C10573" s="73"/>
      <c r="D10573" s="40"/>
    </row>
    <row r="10574" spans="1:4" ht="15" x14ac:dyDescent="0.2">
      <c r="A10574" s="132"/>
      <c r="B10574" s="42"/>
      <c r="C10574" s="73"/>
      <c r="D10574" s="40"/>
    </row>
    <row r="10575" spans="1:4" ht="15" x14ac:dyDescent="0.2">
      <c r="A10575" s="132"/>
      <c r="B10575" s="42"/>
      <c r="C10575" s="73"/>
      <c r="D10575" s="40"/>
    </row>
    <row r="10576" spans="1:4" ht="15" x14ac:dyDescent="0.2">
      <c r="A10576" s="132"/>
      <c r="B10576" s="42"/>
      <c r="C10576" s="73"/>
      <c r="D10576" s="40"/>
    </row>
    <row r="10577" spans="1:4" ht="15" x14ac:dyDescent="0.2">
      <c r="A10577" s="132"/>
      <c r="B10577" s="42"/>
      <c r="C10577" s="73"/>
      <c r="D10577" s="40"/>
    </row>
    <row r="10578" spans="1:4" ht="15" x14ac:dyDescent="0.2">
      <c r="A10578" s="132"/>
      <c r="B10578" s="42"/>
      <c r="C10578" s="73"/>
      <c r="D10578" s="40"/>
    </row>
    <row r="10579" spans="1:4" ht="15" x14ac:dyDescent="0.2">
      <c r="A10579" s="132"/>
      <c r="B10579" s="42"/>
      <c r="C10579" s="73"/>
      <c r="D10579" s="40"/>
    </row>
    <row r="10580" spans="1:4" ht="15" x14ac:dyDescent="0.2">
      <c r="A10580" s="132"/>
      <c r="B10580" s="42"/>
      <c r="C10580" s="73"/>
      <c r="D10580" s="40"/>
    </row>
    <row r="10581" spans="1:4" ht="15" x14ac:dyDescent="0.2">
      <c r="A10581" s="132"/>
      <c r="B10581" s="42"/>
      <c r="C10581" s="73"/>
      <c r="D10581" s="40"/>
    </row>
    <row r="10582" spans="1:4" ht="15" x14ac:dyDescent="0.2">
      <c r="A10582" s="132"/>
      <c r="B10582" s="42"/>
      <c r="C10582" s="73"/>
      <c r="D10582" s="40"/>
    </row>
    <row r="10583" spans="1:4" ht="15" x14ac:dyDescent="0.2">
      <c r="A10583" s="132"/>
      <c r="B10583" s="42"/>
      <c r="C10583" s="73"/>
      <c r="D10583" s="40"/>
    </row>
    <row r="10584" spans="1:4" ht="15" x14ac:dyDescent="0.2">
      <c r="A10584" s="132"/>
      <c r="B10584" s="42"/>
      <c r="C10584" s="73"/>
      <c r="D10584" s="40"/>
    </row>
    <row r="10585" spans="1:4" ht="15" x14ac:dyDescent="0.2">
      <c r="A10585" s="132"/>
      <c r="B10585" s="42"/>
      <c r="C10585" s="73"/>
      <c r="D10585" s="40"/>
    </row>
    <row r="10586" spans="1:4" ht="15" x14ac:dyDescent="0.2">
      <c r="A10586" s="132"/>
      <c r="B10586" s="42"/>
      <c r="C10586" s="73"/>
      <c r="D10586" s="40"/>
    </row>
    <row r="10587" spans="1:4" ht="15" x14ac:dyDescent="0.2">
      <c r="A10587" s="132"/>
      <c r="B10587" s="42"/>
      <c r="C10587" s="73"/>
      <c r="D10587" s="40"/>
    </row>
    <row r="10588" spans="1:4" ht="15" x14ac:dyDescent="0.2">
      <c r="A10588" s="132"/>
      <c r="B10588" s="42"/>
      <c r="C10588" s="73"/>
      <c r="D10588" s="40"/>
    </row>
    <row r="10589" spans="1:4" ht="15" x14ac:dyDescent="0.2">
      <c r="A10589" s="132"/>
      <c r="B10589" s="42"/>
      <c r="C10589" s="73"/>
      <c r="D10589" s="40"/>
    </row>
    <row r="10590" spans="1:4" ht="15" x14ac:dyDescent="0.2">
      <c r="A10590" s="132"/>
      <c r="B10590" s="42"/>
      <c r="C10590" s="73"/>
      <c r="D10590" s="40"/>
    </row>
    <row r="10591" spans="1:4" ht="15" x14ac:dyDescent="0.2">
      <c r="A10591" s="132"/>
      <c r="B10591" s="42"/>
      <c r="C10591" s="73"/>
      <c r="D10591" s="40"/>
    </row>
    <row r="10592" spans="1:4" ht="15" x14ac:dyDescent="0.2">
      <c r="A10592" s="132"/>
      <c r="B10592" s="42"/>
      <c r="C10592" s="73"/>
      <c r="D10592" s="40"/>
    </row>
    <row r="10593" spans="1:4" ht="15" x14ac:dyDescent="0.2">
      <c r="A10593" s="132"/>
      <c r="B10593" s="42"/>
      <c r="C10593" s="73"/>
      <c r="D10593" s="40"/>
    </row>
    <row r="10594" spans="1:4" ht="15" x14ac:dyDescent="0.2">
      <c r="A10594" s="132"/>
      <c r="B10594" s="42"/>
      <c r="C10594" s="73"/>
      <c r="D10594" s="40"/>
    </row>
    <row r="10595" spans="1:4" ht="15" x14ac:dyDescent="0.2">
      <c r="A10595" s="132"/>
      <c r="B10595" s="42"/>
      <c r="C10595" s="73"/>
      <c r="D10595" s="40"/>
    </row>
    <row r="10596" spans="1:4" ht="15" x14ac:dyDescent="0.2">
      <c r="A10596" s="132"/>
      <c r="B10596" s="42"/>
      <c r="C10596" s="73"/>
      <c r="D10596" s="40"/>
    </row>
    <row r="10597" spans="1:4" ht="15" x14ac:dyDescent="0.2">
      <c r="A10597" s="132"/>
      <c r="B10597" s="42"/>
      <c r="C10597" s="73"/>
      <c r="D10597" s="40"/>
    </row>
    <row r="10598" spans="1:4" ht="15" x14ac:dyDescent="0.2">
      <c r="A10598" s="132"/>
      <c r="B10598" s="42"/>
      <c r="C10598" s="73"/>
      <c r="D10598" s="40"/>
    </row>
    <row r="10599" spans="1:4" ht="15" x14ac:dyDescent="0.2">
      <c r="A10599" s="132"/>
      <c r="B10599" s="42"/>
      <c r="C10599" s="73"/>
      <c r="D10599" s="40"/>
    </row>
    <row r="10600" spans="1:4" ht="15" x14ac:dyDescent="0.2">
      <c r="A10600" s="132"/>
      <c r="B10600" s="42"/>
      <c r="C10600" s="73"/>
      <c r="D10600" s="40"/>
    </row>
    <row r="10601" spans="1:4" ht="15" x14ac:dyDescent="0.2">
      <c r="A10601" s="132"/>
      <c r="B10601" s="42"/>
      <c r="C10601" s="73"/>
      <c r="D10601" s="40"/>
    </row>
    <row r="10602" spans="1:4" ht="15" x14ac:dyDescent="0.2">
      <c r="A10602" s="132"/>
      <c r="B10602" s="42"/>
      <c r="C10602" s="73"/>
      <c r="D10602" s="40"/>
    </row>
    <row r="10603" spans="1:4" ht="15" x14ac:dyDescent="0.2">
      <c r="A10603" s="132"/>
      <c r="B10603" s="42"/>
      <c r="C10603" s="73"/>
      <c r="D10603" s="40"/>
    </row>
    <row r="10604" spans="1:4" ht="15" x14ac:dyDescent="0.2">
      <c r="A10604" s="132"/>
      <c r="B10604" s="42"/>
      <c r="C10604" s="73"/>
      <c r="D10604" s="40"/>
    </row>
    <row r="10605" spans="1:4" ht="15" x14ac:dyDescent="0.2">
      <c r="A10605" s="132"/>
      <c r="B10605" s="42"/>
      <c r="C10605" s="73"/>
      <c r="D10605" s="40"/>
    </row>
    <row r="10606" spans="1:4" ht="15" x14ac:dyDescent="0.2">
      <c r="A10606" s="132"/>
      <c r="B10606" s="42"/>
      <c r="C10606" s="73"/>
      <c r="D10606" s="40"/>
    </row>
    <row r="10607" spans="1:4" ht="15" x14ac:dyDescent="0.2">
      <c r="A10607" s="132"/>
      <c r="B10607" s="42"/>
      <c r="C10607" s="73"/>
      <c r="D10607" s="40"/>
    </row>
    <row r="10608" spans="1:4" ht="15" x14ac:dyDescent="0.2">
      <c r="A10608" s="132"/>
      <c r="B10608" s="42"/>
      <c r="C10608" s="73"/>
      <c r="D10608" s="40"/>
    </row>
    <row r="10609" spans="1:4" ht="15" x14ac:dyDescent="0.2">
      <c r="A10609" s="132"/>
      <c r="B10609" s="42"/>
      <c r="C10609" s="73"/>
      <c r="D10609" s="40"/>
    </row>
    <row r="10610" spans="1:4" ht="15" x14ac:dyDescent="0.2">
      <c r="A10610" s="132"/>
      <c r="B10610" s="42"/>
      <c r="C10610" s="73"/>
      <c r="D10610" s="40"/>
    </row>
    <row r="10611" spans="1:4" ht="15" x14ac:dyDescent="0.2">
      <c r="A10611" s="132"/>
      <c r="B10611" s="42"/>
      <c r="C10611" s="73"/>
      <c r="D10611" s="40"/>
    </row>
    <row r="10612" spans="1:4" ht="15" x14ac:dyDescent="0.2">
      <c r="A10612" s="132"/>
      <c r="B10612" s="42"/>
      <c r="C10612" s="73"/>
      <c r="D10612" s="40"/>
    </row>
    <row r="10613" spans="1:4" ht="15" x14ac:dyDescent="0.2">
      <c r="A10613" s="132"/>
      <c r="B10613" s="42"/>
      <c r="C10613" s="73"/>
      <c r="D10613" s="40"/>
    </row>
    <row r="10614" spans="1:4" ht="15" x14ac:dyDescent="0.2">
      <c r="A10614" s="132"/>
      <c r="B10614" s="42"/>
      <c r="C10614" s="73"/>
      <c r="D10614" s="40"/>
    </row>
    <row r="10615" spans="1:4" ht="15" x14ac:dyDescent="0.2">
      <c r="A10615" s="132"/>
      <c r="B10615" s="42"/>
      <c r="C10615" s="73"/>
      <c r="D10615" s="40"/>
    </row>
    <row r="10616" spans="1:4" ht="15" x14ac:dyDescent="0.2">
      <c r="A10616" s="132"/>
      <c r="B10616" s="42"/>
      <c r="C10616" s="73"/>
      <c r="D10616" s="40"/>
    </row>
    <row r="10617" spans="1:4" ht="15" x14ac:dyDescent="0.2">
      <c r="A10617" s="132"/>
      <c r="B10617" s="42"/>
      <c r="C10617" s="73"/>
      <c r="D10617" s="40"/>
    </row>
    <row r="10618" spans="1:4" ht="15" x14ac:dyDescent="0.2">
      <c r="A10618" s="132"/>
      <c r="B10618" s="42"/>
      <c r="C10618" s="73"/>
      <c r="D10618" s="40"/>
    </row>
    <row r="10619" spans="1:4" ht="15" x14ac:dyDescent="0.2">
      <c r="A10619" s="132"/>
      <c r="B10619" s="42"/>
      <c r="C10619" s="73"/>
      <c r="D10619" s="40"/>
    </row>
    <row r="10620" spans="1:4" ht="15" x14ac:dyDescent="0.2">
      <c r="A10620" s="132"/>
      <c r="B10620" s="42"/>
      <c r="C10620" s="73"/>
      <c r="D10620" s="40"/>
    </row>
    <row r="10621" spans="1:4" ht="15" x14ac:dyDescent="0.2">
      <c r="A10621" s="132"/>
      <c r="B10621" s="42"/>
      <c r="C10621" s="73"/>
      <c r="D10621" s="40"/>
    </row>
    <row r="10622" spans="1:4" ht="15" x14ac:dyDescent="0.2">
      <c r="A10622" s="132"/>
      <c r="B10622" s="42"/>
      <c r="C10622" s="73"/>
      <c r="D10622" s="40"/>
    </row>
    <row r="10623" spans="1:4" ht="15" x14ac:dyDescent="0.2">
      <c r="A10623" s="132"/>
      <c r="B10623" s="42"/>
      <c r="C10623" s="73"/>
      <c r="D10623" s="40"/>
    </row>
    <row r="10624" spans="1:4" ht="15" x14ac:dyDescent="0.2">
      <c r="A10624" s="132"/>
      <c r="B10624" s="42"/>
      <c r="C10624" s="73"/>
      <c r="D10624" s="40"/>
    </row>
    <row r="10625" spans="1:4" ht="15" x14ac:dyDescent="0.2">
      <c r="A10625" s="132"/>
      <c r="B10625" s="42"/>
      <c r="C10625" s="73"/>
      <c r="D10625" s="40"/>
    </row>
    <row r="10626" spans="1:4" ht="15" x14ac:dyDescent="0.2">
      <c r="A10626" s="132"/>
      <c r="B10626" s="42"/>
      <c r="C10626" s="73"/>
      <c r="D10626" s="40"/>
    </row>
    <row r="10627" spans="1:4" ht="15" x14ac:dyDescent="0.2">
      <c r="A10627" s="132"/>
      <c r="B10627" s="42"/>
      <c r="C10627" s="73"/>
      <c r="D10627" s="40"/>
    </row>
    <row r="10628" spans="1:4" ht="15" x14ac:dyDescent="0.2">
      <c r="A10628" s="132"/>
      <c r="B10628" s="42"/>
      <c r="C10628" s="73"/>
      <c r="D10628" s="40"/>
    </row>
    <row r="10629" spans="1:4" ht="15" x14ac:dyDescent="0.2">
      <c r="A10629" s="132"/>
      <c r="B10629" s="42"/>
      <c r="C10629" s="73"/>
      <c r="D10629" s="40"/>
    </row>
    <row r="10630" spans="1:4" ht="15" x14ac:dyDescent="0.2">
      <c r="A10630" s="132"/>
      <c r="B10630" s="42"/>
      <c r="C10630" s="73"/>
      <c r="D10630" s="40"/>
    </row>
    <row r="10631" spans="1:4" ht="15" x14ac:dyDescent="0.2">
      <c r="A10631" s="132"/>
      <c r="B10631" s="42"/>
      <c r="C10631" s="73"/>
      <c r="D10631" s="40"/>
    </row>
    <row r="10632" spans="1:4" ht="15" x14ac:dyDescent="0.2">
      <c r="A10632" s="132"/>
      <c r="B10632" s="42"/>
      <c r="C10632" s="73"/>
      <c r="D10632" s="40"/>
    </row>
    <row r="10633" spans="1:4" ht="15" x14ac:dyDescent="0.2">
      <c r="A10633" s="132"/>
      <c r="B10633" s="42"/>
      <c r="C10633" s="73"/>
      <c r="D10633" s="40"/>
    </row>
    <row r="10634" spans="1:4" ht="15" x14ac:dyDescent="0.2">
      <c r="A10634" s="132"/>
      <c r="B10634" s="42"/>
      <c r="C10634" s="73"/>
      <c r="D10634" s="40"/>
    </row>
    <row r="10635" spans="1:4" ht="15" x14ac:dyDescent="0.2">
      <c r="A10635" s="132"/>
      <c r="B10635" s="42"/>
      <c r="C10635" s="73"/>
      <c r="D10635" s="40"/>
    </row>
    <row r="10636" spans="1:4" ht="15" x14ac:dyDescent="0.2">
      <c r="A10636" s="132"/>
      <c r="B10636" s="42"/>
      <c r="C10636" s="73"/>
      <c r="D10636" s="40"/>
    </row>
    <row r="10637" spans="1:4" ht="15" x14ac:dyDescent="0.2">
      <c r="A10637" s="132"/>
      <c r="B10637" s="42"/>
      <c r="C10637" s="73"/>
      <c r="D10637" s="40"/>
    </row>
    <row r="10638" spans="1:4" ht="15" x14ac:dyDescent="0.2">
      <c r="A10638" s="132"/>
      <c r="B10638" s="42"/>
      <c r="C10638" s="73"/>
      <c r="D10638" s="40"/>
    </row>
    <row r="10639" spans="1:4" ht="15" x14ac:dyDescent="0.2">
      <c r="A10639" s="132"/>
      <c r="B10639" s="42"/>
      <c r="C10639" s="73"/>
      <c r="D10639" s="40"/>
    </row>
    <row r="10640" spans="1:4" ht="15" x14ac:dyDescent="0.2">
      <c r="A10640" s="132"/>
      <c r="B10640" s="42"/>
      <c r="C10640" s="73"/>
      <c r="D10640" s="40"/>
    </row>
    <row r="10641" spans="1:4" ht="15" x14ac:dyDescent="0.2">
      <c r="A10641" s="132"/>
      <c r="B10641" s="42"/>
      <c r="C10641" s="73"/>
      <c r="D10641" s="40"/>
    </row>
    <row r="10642" spans="1:4" ht="15" x14ac:dyDescent="0.2">
      <c r="A10642" s="132"/>
      <c r="B10642" s="42"/>
      <c r="C10642" s="73"/>
      <c r="D10642" s="40"/>
    </row>
    <row r="10643" spans="1:4" ht="15" x14ac:dyDescent="0.2">
      <c r="A10643" s="132"/>
      <c r="B10643" s="42"/>
      <c r="C10643" s="73"/>
      <c r="D10643" s="40"/>
    </row>
    <row r="10644" spans="1:4" ht="15" x14ac:dyDescent="0.2">
      <c r="A10644" s="132"/>
      <c r="B10644" s="42"/>
      <c r="C10644" s="73"/>
      <c r="D10644" s="40"/>
    </row>
    <row r="10645" spans="1:4" ht="15" x14ac:dyDescent="0.2">
      <c r="A10645" s="132"/>
      <c r="B10645" s="42"/>
      <c r="C10645" s="73"/>
      <c r="D10645" s="40"/>
    </row>
    <row r="10646" spans="1:4" ht="15" x14ac:dyDescent="0.2">
      <c r="A10646" s="132"/>
      <c r="B10646" s="42"/>
      <c r="C10646" s="73"/>
      <c r="D10646" s="40"/>
    </row>
    <row r="10647" spans="1:4" ht="15" x14ac:dyDescent="0.2">
      <c r="A10647" s="132"/>
      <c r="B10647" s="42"/>
      <c r="C10647" s="73"/>
      <c r="D10647" s="40"/>
    </row>
    <row r="10648" spans="1:4" ht="15" x14ac:dyDescent="0.2">
      <c r="A10648" s="132"/>
      <c r="B10648" s="42"/>
      <c r="C10648" s="73"/>
      <c r="D10648" s="40"/>
    </row>
    <row r="10649" spans="1:4" ht="15" x14ac:dyDescent="0.2">
      <c r="A10649" s="132"/>
      <c r="B10649" s="42"/>
      <c r="C10649" s="73"/>
      <c r="D10649" s="40"/>
    </row>
    <row r="10650" spans="1:4" ht="15" x14ac:dyDescent="0.2">
      <c r="A10650" s="132"/>
      <c r="B10650" s="42"/>
      <c r="C10650" s="73"/>
      <c r="D10650" s="40"/>
    </row>
    <row r="10651" spans="1:4" ht="15" x14ac:dyDescent="0.2">
      <c r="A10651" s="132"/>
      <c r="B10651" s="42"/>
      <c r="C10651" s="73"/>
      <c r="D10651" s="40"/>
    </row>
    <row r="10652" spans="1:4" ht="15" x14ac:dyDescent="0.2">
      <c r="A10652" s="132"/>
      <c r="B10652" s="42"/>
      <c r="C10652" s="73"/>
      <c r="D10652" s="40"/>
    </row>
    <row r="10653" spans="1:4" ht="15" x14ac:dyDescent="0.2">
      <c r="A10653" s="132"/>
      <c r="B10653" s="42"/>
      <c r="C10653" s="73"/>
      <c r="D10653" s="40"/>
    </row>
    <row r="10654" spans="1:4" ht="15" x14ac:dyDescent="0.2">
      <c r="A10654" s="132"/>
      <c r="B10654" s="42"/>
      <c r="C10654" s="73"/>
      <c r="D10654" s="40"/>
    </row>
    <row r="10655" spans="1:4" ht="15" x14ac:dyDescent="0.2">
      <c r="A10655" s="132"/>
      <c r="B10655" s="42"/>
      <c r="C10655" s="73"/>
      <c r="D10655" s="40"/>
    </row>
    <row r="10656" spans="1:4" ht="15" x14ac:dyDescent="0.2">
      <c r="A10656" s="132"/>
      <c r="B10656" s="42"/>
      <c r="C10656" s="73"/>
      <c r="D10656" s="40"/>
    </row>
    <row r="10657" spans="1:4" ht="15" x14ac:dyDescent="0.2">
      <c r="A10657" s="132"/>
      <c r="B10657" s="42"/>
      <c r="C10657" s="73"/>
      <c r="D10657" s="40"/>
    </row>
    <row r="10658" spans="1:4" ht="15" x14ac:dyDescent="0.2">
      <c r="A10658" s="132"/>
      <c r="B10658" s="42"/>
      <c r="C10658" s="73"/>
      <c r="D10658" s="40"/>
    </row>
    <row r="10659" spans="1:4" ht="15" x14ac:dyDescent="0.2">
      <c r="A10659" s="132"/>
      <c r="B10659" s="42"/>
      <c r="C10659" s="73"/>
      <c r="D10659" s="40"/>
    </row>
    <row r="10660" spans="1:4" ht="15" x14ac:dyDescent="0.2">
      <c r="A10660" s="132"/>
      <c r="B10660" s="42"/>
      <c r="C10660" s="73"/>
      <c r="D10660" s="40"/>
    </row>
    <row r="10661" spans="1:4" ht="15" x14ac:dyDescent="0.2">
      <c r="A10661" s="132"/>
      <c r="B10661" s="42"/>
      <c r="C10661" s="73"/>
      <c r="D10661" s="40"/>
    </row>
    <row r="10662" spans="1:4" ht="15" x14ac:dyDescent="0.2">
      <c r="A10662" s="132"/>
      <c r="B10662" s="42"/>
      <c r="C10662" s="73"/>
      <c r="D10662" s="40"/>
    </row>
    <row r="10663" spans="1:4" ht="15" x14ac:dyDescent="0.2">
      <c r="A10663" s="132"/>
      <c r="B10663" s="42"/>
      <c r="C10663" s="73"/>
      <c r="D10663" s="40"/>
    </row>
    <row r="10664" spans="1:4" ht="15" x14ac:dyDescent="0.2">
      <c r="A10664" s="132"/>
      <c r="B10664" s="42"/>
      <c r="C10664" s="73"/>
      <c r="D10664" s="40"/>
    </row>
    <row r="10665" spans="1:4" ht="15" x14ac:dyDescent="0.2">
      <c r="A10665" s="132"/>
      <c r="B10665" s="42"/>
      <c r="C10665" s="73"/>
      <c r="D10665" s="40"/>
    </row>
    <row r="10666" spans="1:4" ht="15" x14ac:dyDescent="0.2">
      <c r="A10666" s="132"/>
      <c r="B10666" s="42"/>
      <c r="C10666" s="73"/>
      <c r="D10666" s="40"/>
    </row>
    <row r="10667" spans="1:4" ht="15" x14ac:dyDescent="0.2">
      <c r="A10667" s="132"/>
      <c r="B10667" s="42"/>
      <c r="C10667" s="73"/>
      <c r="D10667" s="40"/>
    </row>
    <row r="10668" spans="1:4" ht="15" x14ac:dyDescent="0.2">
      <c r="A10668" s="132"/>
      <c r="B10668" s="42"/>
      <c r="C10668" s="73"/>
      <c r="D10668" s="40"/>
    </row>
    <row r="10669" spans="1:4" ht="15" x14ac:dyDescent="0.2">
      <c r="A10669" s="132"/>
      <c r="B10669" s="42"/>
      <c r="C10669" s="73"/>
      <c r="D10669" s="40"/>
    </row>
    <row r="10670" spans="1:4" ht="15" x14ac:dyDescent="0.2">
      <c r="A10670" s="132"/>
      <c r="B10670" s="42"/>
      <c r="C10670" s="73"/>
      <c r="D10670" s="40"/>
    </row>
    <row r="10671" spans="1:4" ht="15" x14ac:dyDescent="0.2">
      <c r="A10671" s="132"/>
      <c r="B10671" s="42"/>
      <c r="C10671" s="73"/>
      <c r="D10671" s="40"/>
    </row>
    <row r="10672" spans="1:4" ht="15" x14ac:dyDescent="0.2">
      <c r="A10672" s="132"/>
      <c r="B10672" s="42"/>
      <c r="C10672" s="73"/>
      <c r="D10672" s="40"/>
    </row>
    <row r="10673" spans="1:4" ht="15" x14ac:dyDescent="0.2">
      <c r="A10673" s="132"/>
      <c r="B10673" s="42"/>
      <c r="C10673" s="73"/>
      <c r="D10673" s="40"/>
    </row>
    <row r="10674" spans="1:4" ht="15" x14ac:dyDescent="0.2">
      <c r="A10674" s="132"/>
      <c r="B10674" s="42"/>
      <c r="C10674" s="73"/>
      <c r="D10674" s="40"/>
    </row>
    <row r="10675" spans="1:4" ht="15" x14ac:dyDescent="0.2">
      <c r="A10675" s="132"/>
      <c r="B10675" s="42"/>
      <c r="C10675" s="73"/>
      <c r="D10675" s="40"/>
    </row>
    <row r="10676" spans="1:4" ht="15" x14ac:dyDescent="0.2">
      <c r="A10676" s="132"/>
      <c r="B10676" s="42"/>
      <c r="C10676" s="73"/>
      <c r="D10676" s="40"/>
    </row>
    <row r="10677" spans="1:4" ht="15" x14ac:dyDescent="0.2">
      <c r="A10677" s="132"/>
      <c r="B10677" s="42"/>
      <c r="C10677" s="73"/>
      <c r="D10677" s="40"/>
    </row>
    <row r="10678" spans="1:4" ht="15" x14ac:dyDescent="0.2">
      <c r="A10678" s="132"/>
      <c r="B10678" s="42"/>
      <c r="C10678" s="73"/>
      <c r="D10678" s="40"/>
    </row>
    <row r="10679" spans="1:4" ht="15" x14ac:dyDescent="0.2">
      <c r="A10679" s="132"/>
      <c r="B10679" s="42"/>
      <c r="C10679" s="73"/>
      <c r="D10679" s="40"/>
    </row>
    <row r="10680" spans="1:4" ht="15" x14ac:dyDescent="0.2">
      <c r="A10680" s="132"/>
      <c r="B10680" s="42"/>
      <c r="C10680" s="73"/>
      <c r="D10680" s="40"/>
    </row>
    <row r="10681" spans="1:4" ht="15" x14ac:dyDescent="0.2">
      <c r="A10681" s="132"/>
      <c r="B10681" s="42"/>
      <c r="C10681" s="73"/>
      <c r="D10681" s="40"/>
    </row>
    <row r="10682" spans="1:4" ht="15" x14ac:dyDescent="0.2">
      <c r="A10682" s="132"/>
      <c r="B10682" s="42"/>
      <c r="C10682" s="73"/>
      <c r="D10682" s="40"/>
    </row>
    <row r="10683" spans="1:4" ht="15" x14ac:dyDescent="0.2">
      <c r="A10683" s="132"/>
      <c r="B10683" s="42"/>
      <c r="C10683" s="73"/>
      <c r="D10683" s="40"/>
    </row>
    <row r="10684" spans="1:4" ht="15" x14ac:dyDescent="0.2">
      <c r="A10684" s="132"/>
      <c r="B10684" s="42"/>
      <c r="C10684" s="73"/>
      <c r="D10684" s="40"/>
    </row>
    <row r="10685" spans="1:4" ht="15" x14ac:dyDescent="0.2">
      <c r="A10685" s="132"/>
      <c r="B10685" s="42"/>
      <c r="C10685" s="73"/>
      <c r="D10685" s="40"/>
    </row>
    <row r="10686" spans="1:4" ht="15" x14ac:dyDescent="0.2">
      <c r="A10686" s="132"/>
      <c r="B10686" s="42"/>
      <c r="C10686" s="73"/>
      <c r="D10686" s="40"/>
    </row>
    <row r="10687" spans="1:4" ht="15" x14ac:dyDescent="0.2">
      <c r="A10687" s="132"/>
      <c r="B10687" s="42"/>
      <c r="C10687" s="73"/>
      <c r="D10687" s="40"/>
    </row>
    <row r="10688" spans="1:4" ht="15" x14ac:dyDescent="0.2">
      <c r="A10688" s="132"/>
      <c r="B10688" s="42"/>
      <c r="C10688" s="73"/>
      <c r="D10688" s="40"/>
    </row>
    <row r="10689" spans="1:4" ht="15" x14ac:dyDescent="0.2">
      <c r="A10689" s="132"/>
      <c r="B10689" s="42"/>
      <c r="C10689" s="73"/>
      <c r="D10689" s="40"/>
    </row>
    <row r="10690" spans="1:4" ht="15" x14ac:dyDescent="0.2">
      <c r="A10690" s="132"/>
      <c r="B10690" s="42"/>
      <c r="C10690" s="73"/>
      <c r="D10690" s="40"/>
    </row>
    <row r="10691" spans="1:4" ht="15" x14ac:dyDescent="0.2">
      <c r="A10691" s="132"/>
      <c r="B10691" s="42"/>
      <c r="C10691" s="73"/>
      <c r="D10691" s="40"/>
    </row>
    <row r="10692" spans="1:4" ht="15" x14ac:dyDescent="0.2">
      <c r="A10692" s="132"/>
      <c r="B10692" s="42"/>
      <c r="C10692" s="73"/>
      <c r="D10692" s="40"/>
    </row>
    <row r="10693" spans="1:4" ht="15" x14ac:dyDescent="0.2">
      <c r="A10693" s="132"/>
      <c r="B10693" s="42"/>
      <c r="C10693" s="73"/>
      <c r="D10693" s="40"/>
    </row>
    <row r="10694" spans="1:4" ht="15" x14ac:dyDescent="0.2">
      <c r="A10694" s="132"/>
      <c r="B10694" s="42"/>
      <c r="C10694" s="73"/>
      <c r="D10694" s="40"/>
    </row>
    <row r="10695" spans="1:4" ht="15" x14ac:dyDescent="0.2">
      <c r="A10695" s="132"/>
      <c r="B10695" s="42"/>
      <c r="C10695" s="73"/>
      <c r="D10695" s="40"/>
    </row>
    <row r="10696" spans="1:4" ht="15" x14ac:dyDescent="0.2">
      <c r="A10696" s="132"/>
      <c r="B10696" s="42"/>
      <c r="C10696" s="73"/>
      <c r="D10696" s="40"/>
    </row>
    <row r="10697" spans="1:4" ht="15" x14ac:dyDescent="0.2">
      <c r="A10697" s="132"/>
      <c r="B10697" s="42"/>
      <c r="C10697" s="73"/>
      <c r="D10697" s="40"/>
    </row>
    <row r="10698" spans="1:4" ht="15" x14ac:dyDescent="0.2">
      <c r="A10698" s="132"/>
      <c r="B10698" s="42"/>
      <c r="C10698" s="73"/>
      <c r="D10698" s="40"/>
    </row>
    <row r="10699" spans="1:4" ht="15" x14ac:dyDescent="0.2">
      <c r="A10699" s="132"/>
      <c r="B10699" s="42"/>
      <c r="C10699" s="73"/>
      <c r="D10699" s="40"/>
    </row>
    <row r="10700" spans="1:4" ht="15" x14ac:dyDescent="0.2">
      <c r="A10700" s="132"/>
      <c r="B10700" s="42"/>
      <c r="C10700" s="73"/>
      <c r="D10700" s="40"/>
    </row>
    <row r="10701" spans="1:4" ht="15" x14ac:dyDescent="0.2">
      <c r="A10701" s="132"/>
      <c r="B10701" s="42"/>
      <c r="C10701" s="73"/>
      <c r="D10701" s="40"/>
    </row>
    <row r="10702" spans="1:4" ht="15" x14ac:dyDescent="0.2">
      <c r="A10702" s="132"/>
      <c r="B10702" s="42"/>
      <c r="C10702" s="73"/>
      <c r="D10702" s="40"/>
    </row>
    <row r="10703" spans="1:4" ht="15" x14ac:dyDescent="0.2">
      <c r="A10703" s="132"/>
      <c r="B10703" s="42"/>
      <c r="C10703" s="73"/>
      <c r="D10703" s="40"/>
    </row>
    <row r="10704" spans="1:4" ht="15" x14ac:dyDescent="0.2">
      <c r="A10704" s="132"/>
      <c r="B10704" s="42"/>
      <c r="C10704" s="73"/>
      <c r="D10704" s="40"/>
    </row>
    <row r="10705" spans="1:4" ht="15" x14ac:dyDescent="0.2">
      <c r="A10705" s="132"/>
      <c r="B10705" s="42"/>
      <c r="C10705" s="73"/>
      <c r="D10705" s="40"/>
    </row>
    <row r="10706" spans="1:4" ht="15" x14ac:dyDescent="0.2">
      <c r="A10706" s="132"/>
      <c r="B10706" s="42"/>
      <c r="C10706" s="73"/>
      <c r="D10706" s="40"/>
    </row>
    <row r="10707" spans="1:4" ht="15" x14ac:dyDescent="0.2">
      <c r="A10707" s="132"/>
      <c r="B10707" s="42"/>
      <c r="C10707" s="73"/>
      <c r="D10707" s="40"/>
    </row>
    <row r="10708" spans="1:4" ht="15" x14ac:dyDescent="0.2">
      <c r="A10708" s="132"/>
      <c r="B10708" s="42"/>
      <c r="C10708" s="73"/>
      <c r="D10708" s="40"/>
    </row>
    <row r="10709" spans="1:4" ht="15" x14ac:dyDescent="0.2">
      <c r="A10709" s="132"/>
      <c r="B10709" s="42"/>
      <c r="C10709" s="73"/>
      <c r="D10709" s="40"/>
    </row>
    <row r="10710" spans="1:4" ht="15" x14ac:dyDescent="0.2">
      <c r="A10710" s="132"/>
      <c r="B10710" s="42"/>
      <c r="C10710" s="73"/>
      <c r="D10710" s="40"/>
    </row>
    <row r="10711" spans="1:4" ht="15" x14ac:dyDescent="0.2">
      <c r="A10711" s="132"/>
      <c r="B10711" s="42"/>
      <c r="C10711" s="73"/>
      <c r="D10711" s="40"/>
    </row>
    <row r="10712" spans="1:4" ht="15" x14ac:dyDescent="0.2">
      <c r="A10712" s="132"/>
      <c r="B10712" s="42"/>
      <c r="C10712" s="73"/>
      <c r="D10712" s="40"/>
    </row>
    <row r="10713" spans="1:4" ht="15" x14ac:dyDescent="0.2">
      <c r="A10713" s="132"/>
      <c r="B10713" s="42"/>
      <c r="C10713" s="73"/>
      <c r="D10713" s="40"/>
    </row>
    <row r="10714" spans="1:4" ht="15" x14ac:dyDescent="0.2">
      <c r="A10714" s="132"/>
      <c r="B10714" s="42"/>
      <c r="C10714" s="73"/>
      <c r="D10714" s="40"/>
    </row>
    <row r="10715" spans="1:4" ht="15" x14ac:dyDescent="0.2">
      <c r="A10715" s="132"/>
      <c r="B10715" s="42"/>
      <c r="C10715" s="73"/>
      <c r="D10715" s="40"/>
    </row>
    <row r="10716" spans="1:4" ht="15" x14ac:dyDescent="0.2">
      <c r="A10716" s="132"/>
      <c r="B10716" s="42"/>
      <c r="C10716" s="73"/>
      <c r="D10716" s="40"/>
    </row>
    <row r="10717" spans="1:4" ht="15" x14ac:dyDescent="0.2">
      <c r="A10717" s="132"/>
      <c r="B10717" s="42"/>
      <c r="C10717" s="73"/>
      <c r="D10717" s="40"/>
    </row>
    <row r="10718" spans="1:4" ht="15" x14ac:dyDescent="0.2">
      <c r="A10718" s="132"/>
      <c r="B10718" s="42"/>
      <c r="C10718" s="73"/>
      <c r="D10718" s="40"/>
    </row>
    <row r="10719" spans="1:4" ht="15" x14ac:dyDescent="0.2">
      <c r="A10719" s="132"/>
      <c r="B10719" s="42"/>
      <c r="C10719" s="73"/>
      <c r="D10719" s="40"/>
    </row>
    <row r="10720" spans="1:4" ht="15" x14ac:dyDescent="0.2">
      <c r="A10720" s="132"/>
      <c r="B10720" s="42"/>
      <c r="C10720" s="73"/>
      <c r="D10720" s="40"/>
    </row>
    <row r="10721" spans="1:4" ht="15" x14ac:dyDescent="0.2">
      <c r="A10721" s="132"/>
      <c r="B10721" s="42"/>
      <c r="C10721" s="73"/>
      <c r="D10721" s="40"/>
    </row>
    <row r="10722" spans="1:4" ht="15" x14ac:dyDescent="0.2">
      <c r="A10722" s="132"/>
      <c r="B10722" s="42"/>
      <c r="C10722" s="73"/>
      <c r="D10722" s="40"/>
    </row>
    <row r="10723" spans="1:4" ht="15" x14ac:dyDescent="0.2">
      <c r="A10723" s="132"/>
      <c r="B10723" s="42"/>
      <c r="C10723" s="73"/>
      <c r="D10723" s="40"/>
    </row>
    <row r="10724" spans="1:4" ht="15" x14ac:dyDescent="0.2">
      <c r="A10724" s="132"/>
      <c r="B10724" s="42"/>
      <c r="C10724" s="73"/>
      <c r="D10724" s="40"/>
    </row>
    <row r="10725" spans="1:4" ht="15" x14ac:dyDescent="0.2">
      <c r="A10725" s="132"/>
      <c r="B10725" s="42"/>
      <c r="C10725" s="73"/>
      <c r="D10725" s="40"/>
    </row>
    <row r="10726" spans="1:4" ht="15" x14ac:dyDescent="0.2">
      <c r="A10726" s="132"/>
      <c r="B10726" s="42"/>
      <c r="C10726" s="73"/>
      <c r="D10726" s="40"/>
    </row>
    <row r="10727" spans="1:4" ht="15" x14ac:dyDescent="0.2">
      <c r="A10727" s="132"/>
      <c r="B10727" s="42"/>
      <c r="C10727" s="73"/>
      <c r="D10727" s="40"/>
    </row>
    <row r="10728" spans="1:4" ht="15" x14ac:dyDescent="0.2">
      <c r="A10728" s="132"/>
      <c r="B10728" s="42"/>
      <c r="C10728" s="73"/>
      <c r="D10728" s="40"/>
    </row>
    <row r="10729" spans="1:4" ht="15" x14ac:dyDescent="0.2">
      <c r="A10729" s="132"/>
      <c r="B10729" s="42"/>
      <c r="C10729" s="73"/>
      <c r="D10729" s="40"/>
    </row>
    <row r="10730" spans="1:4" ht="15" x14ac:dyDescent="0.2">
      <c r="A10730" s="132"/>
      <c r="B10730" s="42"/>
      <c r="C10730" s="73"/>
      <c r="D10730" s="40"/>
    </row>
    <row r="10731" spans="1:4" ht="15" x14ac:dyDescent="0.2">
      <c r="A10731" s="132"/>
      <c r="B10731" s="42"/>
      <c r="C10731" s="73"/>
      <c r="D10731" s="40"/>
    </row>
    <row r="10732" spans="1:4" ht="15" x14ac:dyDescent="0.2">
      <c r="A10732" s="132"/>
      <c r="B10732" s="42"/>
      <c r="C10732" s="73"/>
      <c r="D10732" s="40"/>
    </row>
    <row r="10733" spans="1:4" ht="15" x14ac:dyDescent="0.2">
      <c r="A10733" s="132"/>
      <c r="B10733" s="42"/>
      <c r="C10733" s="73"/>
      <c r="D10733" s="40"/>
    </row>
    <row r="10734" spans="1:4" ht="15" x14ac:dyDescent="0.2">
      <c r="A10734" s="132"/>
      <c r="B10734" s="42"/>
      <c r="C10734" s="73"/>
      <c r="D10734" s="40"/>
    </row>
    <row r="10735" spans="1:4" ht="15" x14ac:dyDescent="0.2">
      <c r="A10735" s="132"/>
      <c r="B10735" s="42"/>
      <c r="C10735" s="73"/>
      <c r="D10735" s="40"/>
    </row>
    <row r="10736" spans="1:4" ht="15" x14ac:dyDescent="0.2">
      <c r="A10736" s="132"/>
      <c r="B10736" s="42"/>
      <c r="C10736" s="73"/>
      <c r="D10736" s="40"/>
    </row>
    <row r="10737" spans="1:4" ht="15" x14ac:dyDescent="0.2">
      <c r="A10737" s="132"/>
      <c r="B10737" s="42"/>
      <c r="C10737" s="73"/>
      <c r="D10737" s="40"/>
    </row>
    <row r="10738" spans="1:4" ht="15" x14ac:dyDescent="0.2">
      <c r="A10738" s="132"/>
      <c r="B10738" s="42"/>
      <c r="C10738" s="73"/>
      <c r="D10738" s="40"/>
    </row>
    <row r="10739" spans="1:4" ht="15" x14ac:dyDescent="0.2">
      <c r="A10739" s="132"/>
      <c r="B10739" s="42"/>
      <c r="C10739" s="73"/>
      <c r="D10739" s="40"/>
    </row>
    <row r="10740" spans="1:4" ht="15" x14ac:dyDescent="0.2">
      <c r="A10740" s="132"/>
      <c r="B10740" s="42"/>
      <c r="C10740" s="73"/>
      <c r="D10740" s="40"/>
    </row>
    <row r="10741" spans="1:4" ht="15" x14ac:dyDescent="0.2">
      <c r="A10741" s="132"/>
      <c r="B10741" s="42"/>
      <c r="C10741" s="73"/>
      <c r="D10741" s="40"/>
    </row>
    <row r="10742" spans="1:4" ht="15" x14ac:dyDescent="0.2">
      <c r="A10742" s="132"/>
      <c r="B10742" s="42"/>
      <c r="C10742" s="73"/>
      <c r="D10742" s="40"/>
    </row>
    <row r="10743" spans="1:4" ht="15" x14ac:dyDescent="0.2">
      <c r="A10743" s="132"/>
      <c r="B10743" s="42"/>
      <c r="C10743" s="73"/>
      <c r="D10743" s="40"/>
    </row>
    <row r="10744" spans="1:4" ht="15" x14ac:dyDescent="0.2">
      <c r="A10744" s="132"/>
      <c r="B10744" s="42"/>
      <c r="C10744" s="73"/>
      <c r="D10744" s="40"/>
    </row>
    <row r="10745" spans="1:4" ht="15" x14ac:dyDescent="0.2">
      <c r="A10745" s="132"/>
      <c r="B10745" s="42"/>
      <c r="C10745" s="73"/>
      <c r="D10745" s="40"/>
    </row>
    <row r="10746" spans="1:4" ht="15" x14ac:dyDescent="0.2">
      <c r="A10746" s="132"/>
      <c r="B10746" s="42"/>
      <c r="C10746" s="73"/>
      <c r="D10746" s="40"/>
    </row>
    <row r="10747" spans="1:4" ht="15" x14ac:dyDescent="0.2">
      <c r="A10747" s="132"/>
      <c r="B10747" s="42"/>
      <c r="C10747" s="73"/>
      <c r="D10747" s="40"/>
    </row>
    <row r="10748" spans="1:4" ht="15" x14ac:dyDescent="0.2">
      <c r="A10748" s="132"/>
      <c r="B10748" s="42"/>
      <c r="C10748" s="73"/>
      <c r="D10748" s="40"/>
    </row>
    <row r="10749" spans="1:4" ht="15" x14ac:dyDescent="0.2">
      <c r="A10749" s="132"/>
      <c r="B10749" s="42"/>
      <c r="C10749" s="73"/>
      <c r="D10749" s="40"/>
    </row>
    <row r="10750" spans="1:4" ht="15" x14ac:dyDescent="0.2">
      <c r="A10750" s="132"/>
      <c r="B10750" s="42"/>
      <c r="C10750" s="73"/>
      <c r="D10750" s="40"/>
    </row>
    <row r="10751" spans="1:4" ht="15" x14ac:dyDescent="0.2">
      <c r="A10751" s="132"/>
      <c r="B10751" s="42"/>
      <c r="C10751" s="73"/>
      <c r="D10751" s="40"/>
    </row>
    <row r="10752" spans="1:4" ht="15" x14ac:dyDescent="0.2">
      <c r="A10752" s="132"/>
      <c r="B10752" s="42"/>
      <c r="C10752" s="73"/>
      <c r="D10752" s="40"/>
    </row>
    <row r="10753" spans="1:4" ht="15" x14ac:dyDescent="0.2">
      <c r="A10753" s="132"/>
      <c r="B10753" s="42"/>
      <c r="C10753" s="73"/>
      <c r="D10753" s="40"/>
    </row>
    <row r="10754" spans="1:4" ht="15" x14ac:dyDescent="0.2">
      <c r="A10754" s="132"/>
      <c r="B10754" s="42"/>
      <c r="C10754" s="73"/>
      <c r="D10754" s="40"/>
    </row>
    <row r="10755" spans="1:4" ht="15" x14ac:dyDescent="0.2">
      <c r="A10755" s="132"/>
      <c r="B10755" s="42"/>
      <c r="C10755" s="73"/>
      <c r="D10755" s="40"/>
    </row>
    <row r="10756" spans="1:4" ht="15" x14ac:dyDescent="0.2">
      <c r="A10756" s="132"/>
      <c r="B10756" s="42"/>
      <c r="C10756" s="73"/>
      <c r="D10756" s="40"/>
    </row>
    <row r="10757" spans="1:4" ht="15" x14ac:dyDescent="0.2">
      <c r="A10757" s="132"/>
      <c r="B10757" s="42"/>
      <c r="C10757" s="73"/>
      <c r="D10757" s="40"/>
    </row>
    <row r="10758" spans="1:4" ht="15" x14ac:dyDescent="0.2">
      <c r="A10758" s="132"/>
      <c r="B10758" s="42"/>
      <c r="C10758" s="73"/>
      <c r="D10758" s="40"/>
    </row>
    <row r="10759" spans="1:4" ht="15" x14ac:dyDescent="0.2">
      <c r="A10759" s="132"/>
      <c r="B10759" s="42"/>
      <c r="C10759" s="73"/>
      <c r="D10759" s="40"/>
    </row>
    <row r="10760" spans="1:4" ht="15" x14ac:dyDescent="0.2">
      <c r="A10760" s="132"/>
      <c r="B10760" s="42"/>
      <c r="C10760" s="73"/>
      <c r="D10760" s="40"/>
    </row>
    <row r="10761" spans="1:4" ht="15" x14ac:dyDescent="0.2">
      <c r="A10761" s="132"/>
      <c r="B10761" s="42"/>
      <c r="C10761" s="73"/>
      <c r="D10761" s="40"/>
    </row>
    <row r="10762" spans="1:4" ht="15" x14ac:dyDescent="0.2">
      <c r="A10762" s="132"/>
      <c r="B10762" s="42"/>
      <c r="C10762" s="73"/>
      <c r="D10762" s="40"/>
    </row>
    <row r="10763" spans="1:4" ht="15" x14ac:dyDescent="0.2">
      <c r="A10763" s="132"/>
      <c r="B10763" s="42"/>
      <c r="C10763" s="73"/>
      <c r="D10763" s="40"/>
    </row>
    <row r="10764" spans="1:4" ht="15" x14ac:dyDescent="0.2">
      <c r="A10764" s="132"/>
      <c r="B10764" s="42"/>
      <c r="C10764" s="73"/>
      <c r="D10764" s="40"/>
    </row>
    <row r="10765" spans="1:4" ht="15" x14ac:dyDescent="0.2">
      <c r="A10765" s="132"/>
      <c r="B10765" s="42"/>
      <c r="C10765" s="73"/>
      <c r="D10765" s="40"/>
    </row>
    <row r="10766" spans="1:4" ht="15" x14ac:dyDescent="0.2">
      <c r="A10766" s="132"/>
      <c r="B10766" s="42"/>
      <c r="C10766" s="73"/>
      <c r="D10766" s="40"/>
    </row>
    <row r="10767" spans="1:4" ht="15" x14ac:dyDescent="0.2">
      <c r="A10767" s="132"/>
      <c r="B10767" s="42"/>
      <c r="C10767" s="73"/>
      <c r="D10767" s="40"/>
    </row>
    <row r="10768" spans="1:4" ht="15" x14ac:dyDescent="0.2">
      <c r="A10768" s="132"/>
      <c r="B10768" s="42"/>
      <c r="C10768" s="73"/>
      <c r="D10768" s="40"/>
    </row>
    <row r="10769" spans="1:4" ht="15" x14ac:dyDescent="0.2">
      <c r="A10769" s="132"/>
      <c r="B10769" s="42"/>
      <c r="C10769" s="73"/>
      <c r="D10769" s="40"/>
    </row>
    <row r="10770" spans="1:4" ht="15" x14ac:dyDescent="0.2">
      <c r="A10770" s="132"/>
      <c r="B10770" s="42"/>
      <c r="C10770" s="73"/>
      <c r="D10770" s="40"/>
    </row>
    <row r="10771" spans="1:4" ht="15" x14ac:dyDescent="0.2">
      <c r="A10771" s="132"/>
      <c r="B10771" s="42"/>
      <c r="C10771" s="73"/>
      <c r="D10771" s="40"/>
    </row>
    <row r="10772" spans="1:4" ht="15" x14ac:dyDescent="0.2">
      <c r="A10772" s="132"/>
      <c r="B10772" s="42"/>
      <c r="C10772" s="73"/>
      <c r="D10772" s="40"/>
    </row>
    <row r="10773" spans="1:4" ht="15" x14ac:dyDescent="0.2">
      <c r="A10773" s="132"/>
      <c r="B10773" s="42"/>
      <c r="C10773" s="73"/>
      <c r="D10773" s="40"/>
    </row>
    <row r="10774" spans="1:4" ht="15" x14ac:dyDescent="0.2">
      <c r="A10774" s="132"/>
      <c r="B10774" s="42"/>
      <c r="C10774" s="73"/>
      <c r="D10774" s="40"/>
    </row>
    <row r="10775" spans="1:4" ht="15" x14ac:dyDescent="0.2">
      <c r="A10775" s="132"/>
      <c r="B10775" s="42"/>
      <c r="C10775" s="73"/>
      <c r="D10775" s="40"/>
    </row>
    <row r="10776" spans="1:4" ht="15" x14ac:dyDescent="0.2">
      <c r="A10776" s="132"/>
      <c r="B10776" s="42"/>
      <c r="C10776" s="73"/>
      <c r="D10776" s="40"/>
    </row>
    <row r="10777" spans="1:4" ht="15" x14ac:dyDescent="0.2">
      <c r="A10777" s="132"/>
      <c r="B10777" s="42"/>
      <c r="C10777" s="73"/>
      <c r="D10777" s="40"/>
    </row>
    <row r="10778" spans="1:4" ht="15" x14ac:dyDescent="0.2">
      <c r="A10778" s="132"/>
      <c r="B10778" s="42"/>
      <c r="C10778" s="73"/>
      <c r="D10778" s="40"/>
    </row>
    <row r="10779" spans="1:4" ht="15" x14ac:dyDescent="0.2">
      <c r="A10779" s="132"/>
      <c r="B10779" s="42"/>
      <c r="C10779" s="73"/>
      <c r="D10779" s="40"/>
    </row>
    <row r="10780" spans="1:4" ht="15" x14ac:dyDescent="0.2">
      <c r="A10780" s="132"/>
      <c r="B10780" s="42"/>
      <c r="C10780" s="73"/>
      <c r="D10780" s="40"/>
    </row>
    <row r="10781" spans="1:4" ht="15" x14ac:dyDescent="0.2">
      <c r="A10781" s="132"/>
      <c r="B10781" s="42"/>
      <c r="C10781" s="73"/>
      <c r="D10781" s="40"/>
    </row>
    <row r="10782" spans="1:4" ht="15" x14ac:dyDescent="0.2">
      <c r="A10782" s="132"/>
      <c r="B10782" s="42"/>
      <c r="C10782" s="73"/>
      <c r="D10782" s="40"/>
    </row>
    <row r="10783" spans="1:4" ht="15" x14ac:dyDescent="0.2">
      <c r="A10783" s="132"/>
      <c r="B10783" s="42"/>
      <c r="C10783" s="73"/>
      <c r="D10783" s="40"/>
    </row>
    <row r="10784" spans="1:4" ht="15" x14ac:dyDescent="0.2">
      <c r="A10784" s="132"/>
      <c r="B10784" s="42"/>
      <c r="C10784" s="73"/>
      <c r="D10784" s="40"/>
    </row>
    <row r="10785" spans="1:4" ht="15" x14ac:dyDescent="0.2">
      <c r="A10785" s="132"/>
      <c r="B10785" s="42"/>
      <c r="C10785" s="73"/>
      <c r="D10785" s="40"/>
    </row>
    <row r="10786" spans="1:4" ht="15" x14ac:dyDescent="0.2">
      <c r="A10786" s="132"/>
      <c r="B10786" s="42"/>
      <c r="C10786" s="73"/>
      <c r="D10786" s="40"/>
    </row>
    <row r="10787" spans="1:4" ht="15" x14ac:dyDescent="0.2">
      <c r="A10787" s="132"/>
      <c r="B10787" s="42"/>
      <c r="C10787" s="73"/>
      <c r="D10787" s="40"/>
    </row>
    <row r="10788" spans="1:4" ht="15" x14ac:dyDescent="0.2">
      <c r="A10788" s="132"/>
      <c r="B10788" s="42"/>
      <c r="C10788" s="73"/>
      <c r="D10788" s="40"/>
    </row>
    <row r="10789" spans="1:4" ht="15" x14ac:dyDescent="0.2">
      <c r="A10789" s="132"/>
      <c r="B10789" s="42"/>
      <c r="C10789" s="73"/>
      <c r="D10789" s="40"/>
    </row>
    <row r="10790" spans="1:4" ht="15" x14ac:dyDescent="0.2">
      <c r="A10790" s="132"/>
      <c r="B10790" s="42"/>
      <c r="C10790" s="73"/>
      <c r="D10790" s="40"/>
    </row>
    <row r="10791" spans="1:4" ht="15" x14ac:dyDescent="0.2">
      <c r="A10791" s="132"/>
      <c r="B10791" s="42"/>
      <c r="C10791" s="73"/>
      <c r="D10791" s="40"/>
    </row>
    <row r="10792" spans="1:4" ht="15" x14ac:dyDescent="0.2">
      <c r="A10792" s="132"/>
      <c r="B10792" s="42"/>
      <c r="C10792" s="73"/>
      <c r="D10792" s="40"/>
    </row>
    <row r="10793" spans="1:4" ht="15" x14ac:dyDescent="0.2">
      <c r="A10793" s="132"/>
      <c r="B10793" s="42"/>
      <c r="C10793" s="73"/>
      <c r="D10793" s="40"/>
    </row>
    <row r="10794" spans="1:4" ht="15" x14ac:dyDescent="0.2">
      <c r="A10794" s="132"/>
      <c r="B10794" s="42"/>
      <c r="C10794" s="73"/>
      <c r="D10794" s="40"/>
    </row>
    <row r="10795" spans="1:4" ht="15" x14ac:dyDescent="0.2">
      <c r="A10795" s="132"/>
      <c r="B10795" s="42"/>
      <c r="C10795" s="73"/>
      <c r="D10795" s="40"/>
    </row>
    <row r="10796" spans="1:4" ht="15" x14ac:dyDescent="0.2">
      <c r="A10796" s="132"/>
      <c r="B10796" s="42"/>
      <c r="C10796" s="73"/>
      <c r="D10796" s="40"/>
    </row>
    <row r="10797" spans="1:4" ht="15" x14ac:dyDescent="0.2">
      <c r="A10797" s="132"/>
      <c r="B10797" s="42"/>
      <c r="C10797" s="73"/>
      <c r="D10797" s="40"/>
    </row>
    <row r="10798" spans="1:4" ht="15" x14ac:dyDescent="0.2">
      <c r="A10798" s="132"/>
      <c r="B10798" s="42"/>
      <c r="C10798" s="73"/>
      <c r="D10798" s="40"/>
    </row>
    <row r="10799" spans="1:4" ht="15" x14ac:dyDescent="0.2">
      <c r="A10799" s="132"/>
      <c r="B10799" s="42"/>
      <c r="C10799" s="73"/>
      <c r="D10799" s="40"/>
    </row>
    <row r="10800" spans="1:4" ht="15" x14ac:dyDescent="0.2">
      <c r="A10800" s="132"/>
      <c r="B10800" s="42"/>
      <c r="C10800" s="73"/>
      <c r="D10800" s="40"/>
    </row>
    <row r="10801" spans="1:4" ht="15" x14ac:dyDescent="0.2">
      <c r="A10801" s="132"/>
      <c r="B10801" s="42"/>
      <c r="C10801" s="73"/>
      <c r="D10801" s="40"/>
    </row>
    <row r="10802" spans="1:4" ht="15" x14ac:dyDescent="0.2">
      <c r="A10802" s="132"/>
      <c r="B10802" s="42"/>
      <c r="C10802" s="73"/>
      <c r="D10802" s="40"/>
    </row>
    <row r="10803" spans="1:4" ht="15" x14ac:dyDescent="0.2">
      <c r="A10803" s="132"/>
      <c r="B10803" s="42"/>
      <c r="C10803" s="73"/>
      <c r="D10803" s="40"/>
    </row>
    <row r="10804" spans="1:4" ht="15" x14ac:dyDescent="0.2">
      <c r="A10804" s="132"/>
      <c r="B10804" s="42"/>
      <c r="C10804" s="73"/>
      <c r="D10804" s="40"/>
    </row>
    <row r="10805" spans="1:4" ht="15" x14ac:dyDescent="0.2">
      <c r="A10805" s="132"/>
      <c r="B10805" s="42"/>
      <c r="C10805" s="73"/>
      <c r="D10805" s="40"/>
    </row>
    <row r="10806" spans="1:4" ht="15" x14ac:dyDescent="0.2">
      <c r="A10806" s="132"/>
      <c r="B10806" s="42"/>
      <c r="C10806" s="73"/>
      <c r="D10806" s="40"/>
    </row>
    <row r="10807" spans="1:4" ht="15" x14ac:dyDescent="0.2">
      <c r="A10807" s="132"/>
      <c r="B10807" s="42"/>
      <c r="C10807" s="73"/>
      <c r="D10807" s="40"/>
    </row>
    <row r="10808" spans="1:4" ht="15" x14ac:dyDescent="0.2">
      <c r="A10808" s="132"/>
      <c r="B10808" s="42"/>
      <c r="C10808" s="73"/>
      <c r="D10808" s="40"/>
    </row>
    <row r="10809" spans="1:4" ht="15" x14ac:dyDescent="0.2">
      <c r="A10809" s="132"/>
      <c r="B10809" s="42"/>
      <c r="C10809" s="73"/>
      <c r="D10809" s="40"/>
    </row>
    <row r="10810" spans="1:4" ht="15" x14ac:dyDescent="0.2">
      <c r="A10810" s="132"/>
      <c r="B10810" s="42"/>
      <c r="C10810" s="73"/>
      <c r="D10810" s="40"/>
    </row>
    <row r="10811" spans="1:4" ht="15" x14ac:dyDescent="0.2">
      <c r="A10811" s="132"/>
      <c r="B10811" s="42"/>
      <c r="C10811" s="73"/>
      <c r="D10811" s="40"/>
    </row>
    <row r="10812" spans="1:4" ht="15" x14ac:dyDescent="0.2">
      <c r="A10812" s="132"/>
      <c r="B10812" s="42"/>
      <c r="C10812" s="73"/>
      <c r="D10812" s="40"/>
    </row>
    <row r="10813" spans="1:4" ht="15" x14ac:dyDescent="0.2">
      <c r="A10813" s="132"/>
      <c r="B10813" s="42"/>
      <c r="C10813" s="73"/>
      <c r="D10813" s="40"/>
    </row>
    <row r="10814" spans="1:4" ht="15" x14ac:dyDescent="0.2">
      <c r="A10814" s="132"/>
      <c r="B10814" s="42"/>
      <c r="C10814" s="73"/>
      <c r="D10814" s="40"/>
    </row>
    <row r="10815" spans="1:4" ht="15" x14ac:dyDescent="0.2">
      <c r="A10815" s="132"/>
      <c r="B10815" s="42"/>
      <c r="C10815" s="73"/>
      <c r="D10815" s="40"/>
    </row>
    <row r="10816" spans="1:4" ht="15" x14ac:dyDescent="0.2">
      <c r="A10816" s="132"/>
      <c r="B10816" s="42"/>
      <c r="C10816" s="73"/>
      <c r="D10816" s="40"/>
    </row>
    <row r="10817" spans="1:4" ht="15" x14ac:dyDescent="0.2">
      <c r="A10817" s="132"/>
      <c r="B10817" s="42"/>
      <c r="C10817" s="73"/>
      <c r="D10817" s="40"/>
    </row>
    <row r="10818" spans="1:4" ht="15" x14ac:dyDescent="0.2">
      <c r="A10818" s="132"/>
      <c r="B10818" s="42"/>
      <c r="C10818" s="73"/>
      <c r="D10818" s="40"/>
    </row>
    <row r="10819" spans="1:4" ht="15" x14ac:dyDescent="0.2">
      <c r="A10819" s="132"/>
      <c r="B10819" s="42"/>
      <c r="C10819" s="73"/>
      <c r="D10819" s="40"/>
    </row>
    <row r="10820" spans="1:4" ht="15" x14ac:dyDescent="0.2">
      <c r="A10820" s="132"/>
      <c r="B10820" s="42"/>
      <c r="C10820" s="73"/>
      <c r="D10820" s="40"/>
    </row>
    <row r="10821" spans="1:4" ht="15" x14ac:dyDescent="0.2">
      <c r="A10821" s="132"/>
      <c r="B10821" s="42"/>
      <c r="C10821" s="73"/>
      <c r="D10821" s="40"/>
    </row>
    <row r="10822" spans="1:4" ht="15" x14ac:dyDescent="0.2">
      <c r="A10822" s="132"/>
      <c r="B10822" s="42"/>
      <c r="C10822" s="73"/>
      <c r="D10822" s="40"/>
    </row>
    <row r="10823" spans="1:4" ht="15" x14ac:dyDescent="0.2">
      <c r="A10823" s="132"/>
      <c r="B10823" s="42"/>
      <c r="C10823" s="73"/>
      <c r="D10823" s="40"/>
    </row>
    <row r="10824" spans="1:4" ht="15" x14ac:dyDescent="0.2">
      <c r="A10824" s="132"/>
      <c r="B10824" s="42"/>
      <c r="C10824" s="73"/>
      <c r="D10824" s="40"/>
    </row>
    <row r="10825" spans="1:4" ht="15" x14ac:dyDescent="0.2">
      <c r="A10825" s="132"/>
      <c r="B10825" s="42"/>
      <c r="C10825" s="73"/>
      <c r="D10825" s="40"/>
    </row>
    <row r="10826" spans="1:4" ht="15" x14ac:dyDescent="0.2">
      <c r="A10826" s="132"/>
      <c r="B10826" s="42"/>
      <c r="C10826" s="73"/>
      <c r="D10826" s="40"/>
    </row>
    <row r="10827" spans="1:4" ht="15" x14ac:dyDescent="0.2">
      <c r="A10827" s="132"/>
      <c r="B10827" s="42"/>
      <c r="C10827" s="73"/>
      <c r="D10827" s="40"/>
    </row>
    <row r="10828" spans="1:4" ht="15" x14ac:dyDescent="0.2">
      <c r="A10828" s="132"/>
      <c r="B10828" s="42"/>
      <c r="C10828" s="73"/>
      <c r="D10828" s="40"/>
    </row>
    <row r="10829" spans="1:4" ht="15" x14ac:dyDescent="0.2">
      <c r="A10829" s="132"/>
      <c r="B10829" s="42"/>
      <c r="C10829" s="73"/>
      <c r="D10829" s="40"/>
    </row>
    <row r="10830" spans="1:4" ht="15" x14ac:dyDescent="0.2">
      <c r="A10830" s="132"/>
      <c r="B10830" s="42"/>
      <c r="C10830" s="73"/>
      <c r="D10830" s="40"/>
    </row>
    <row r="10831" spans="1:4" ht="15" x14ac:dyDescent="0.2">
      <c r="A10831" s="132"/>
      <c r="B10831" s="42"/>
      <c r="C10831" s="73"/>
      <c r="D10831" s="40"/>
    </row>
    <row r="10832" spans="1:4" ht="15" x14ac:dyDescent="0.2">
      <c r="A10832" s="132"/>
      <c r="B10832" s="42"/>
      <c r="C10832" s="73"/>
      <c r="D10832" s="40"/>
    </row>
    <row r="10833" spans="1:4" ht="15" x14ac:dyDescent="0.2">
      <c r="A10833" s="132"/>
      <c r="B10833" s="42"/>
      <c r="C10833" s="73"/>
      <c r="D10833" s="40"/>
    </row>
    <row r="10834" spans="1:4" ht="15" x14ac:dyDescent="0.2">
      <c r="A10834" s="132"/>
      <c r="B10834" s="42"/>
      <c r="C10834" s="73"/>
      <c r="D10834" s="40"/>
    </row>
    <row r="10835" spans="1:4" ht="15" x14ac:dyDescent="0.2">
      <c r="A10835" s="132"/>
      <c r="B10835" s="42"/>
      <c r="C10835" s="73"/>
      <c r="D10835" s="40"/>
    </row>
    <row r="10836" spans="1:4" ht="15" x14ac:dyDescent="0.2">
      <c r="A10836" s="132"/>
      <c r="B10836" s="42"/>
      <c r="C10836" s="73"/>
      <c r="D10836" s="40"/>
    </row>
    <row r="10837" spans="1:4" ht="15" x14ac:dyDescent="0.2">
      <c r="A10837" s="132"/>
      <c r="B10837" s="42"/>
      <c r="C10837" s="73"/>
      <c r="D10837" s="40"/>
    </row>
    <row r="10838" spans="1:4" ht="15" x14ac:dyDescent="0.2">
      <c r="A10838" s="132"/>
      <c r="B10838" s="42"/>
      <c r="C10838" s="73"/>
      <c r="D10838" s="40"/>
    </row>
    <row r="10839" spans="1:4" ht="15" x14ac:dyDescent="0.2">
      <c r="A10839" s="132"/>
      <c r="B10839" s="42"/>
      <c r="C10839" s="73"/>
      <c r="D10839" s="40"/>
    </row>
    <row r="10840" spans="1:4" ht="15" x14ac:dyDescent="0.2">
      <c r="A10840" s="132"/>
      <c r="B10840" s="42"/>
      <c r="C10840" s="73"/>
      <c r="D10840" s="40"/>
    </row>
    <row r="10841" spans="1:4" ht="15" x14ac:dyDescent="0.2">
      <c r="A10841" s="132"/>
      <c r="B10841" s="42"/>
      <c r="C10841" s="73"/>
      <c r="D10841" s="40"/>
    </row>
    <row r="10842" spans="1:4" ht="15" x14ac:dyDescent="0.2">
      <c r="A10842" s="132"/>
      <c r="B10842" s="42"/>
      <c r="C10842" s="73"/>
      <c r="D10842" s="40"/>
    </row>
    <row r="10843" spans="1:4" ht="15" x14ac:dyDescent="0.2">
      <c r="A10843" s="132"/>
      <c r="B10843" s="42"/>
      <c r="C10843" s="73"/>
      <c r="D10843" s="40"/>
    </row>
    <row r="10844" spans="1:4" ht="15" x14ac:dyDescent="0.2">
      <c r="A10844" s="132"/>
      <c r="B10844" s="42"/>
      <c r="C10844" s="73"/>
      <c r="D10844" s="40"/>
    </row>
    <row r="10845" spans="1:4" ht="15" x14ac:dyDescent="0.2">
      <c r="A10845" s="132"/>
      <c r="B10845" s="42"/>
      <c r="C10845" s="73"/>
      <c r="D10845" s="40"/>
    </row>
    <row r="10846" spans="1:4" ht="15" x14ac:dyDescent="0.2">
      <c r="A10846" s="132"/>
      <c r="B10846" s="42"/>
      <c r="C10846" s="73"/>
      <c r="D10846" s="40"/>
    </row>
    <row r="10847" spans="1:4" ht="15" x14ac:dyDescent="0.2">
      <c r="A10847" s="132"/>
      <c r="B10847" s="42"/>
      <c r="C10847" s="73"/>
      <c r="D10847" s="40"/>
    </row>
    <row r="10848" spans="1:4" ht="15" x14ac:dyDescent="0.2">
      <c r="A10848" s="132"/>
      <c r="B10848" s="42"/>
      <c r="C10848" s="73"/>
      <c r="D10848" s="40"/>
    </row>
    <row r="10849" spans="1:4" ht="15" x14ac:dyDescent="0.2">
      <c r="A10849" s="132"/>
      <c r="B10849" s="42"/>
      <c r="C10849" s="73"/>
      <c r="D10849" s="40"/>
    </row>
    <row r="10850" spans="1:4" ht="15" x14ac:dyDescent="0.2">
      <c r="A10850" s="132"/>
      <c r="B10850" s="42"/>
      <c r="C10850" s="73"/>
      <c r="D10850" s="40"/>
    </row>
    <row r="10851" spans="1:4" ht="15" x14ac:dyDescent="0.2">
      <c r="A10851" s="132"/>
      <c r="B10851" s="42"/>
      <c r="C10851" s="73"/>
      <c r="D10851" s="40"/>
    </row>
    <row r="10852" spans="1:4" ht="15" x14ac:dyDescent="0.2">
      <c r="A10852" s="132"/>
      <c r="B10852" s="42"/>
      <c r="C10852" s="73"/>
      <c r="D10852" s="40"/>
    </row>
    <row r="10853" spans="1:4" ht="15" x14ac:dyDescent="0.2">
      <c r="A10853" s="132"/>
      <c r="B10853" s="42"/>
      <c r="C10853" s="73"/>
      <c r="D10853" s="40"/>
    </row>
    <row r="10854" spans="1:4" ht="15" x14ac:dyDescent="0.2">
      <c r="A10854" s="132"/>
      <c r="B10854" s="42"/>
      <c r="C10854" s="73"/>
      <c r="D10854" s="40"/>
    </row>
    <row r="10855" spans="1:4" ht="15" x14ac:dyDescent="0.2">
      <c r="A10855" s="132"/>
      <c r="B10855" s="42"/>
      <c r="C10855" s="73"/>
      <c r="D10855" s="40"/>
    </row>
    <row r="10856" spans="1:4" ht="15" x14ac:dyDescent="0.2">
      <c r="A10856" s="132"/>
      <c r="B10856" s="42"/>
      <c r="C10856" s="73"/>
      <c r="D10856" s="40"/>
    </row>
    <row r="10857" spans="1:4" ht="15" x14ac:dyDescent="0.2">
      <c r="A10857" s="132"/>
      <c r="B10857" s="42"/>
      <c r="C10857" s="73"/>
      <c r="D10857" s="40"/>
    </row>
    <row r="10858" spans="1:4" ht="15" x14ac:dyDescent="0.2">
      <c r="A10858" s="132"/>
      <c r="B10858" s="42"/>
      <c r="C10858" s="73"/>
      <c r="D10858" s="40"/>
    </row>
    <row r="10859" spans="1:4" ht="15" x14ac:dyDescent="0.2">
      <c r="A10859" s="132"/>
      <c r="B10859" s="42"/>
      <c r="C10859" s="73"/>
      <c r="D10859" s="40"/>
    </row>
    <row r="10860" spans="1:4" ht="15" x14ac:dyDescent="0.2">
      <c r="A10860" s="132"/>
      <c r="B10860" s="42"/>
      <c r="C10860" s="73"/>
      <c r="D10860" s="40"/>
    </row>
    <row r="10861" spans="1:4" ht="15" x14ac:dyDescent="0.2">
      <c r="A10861" s="132"/>
      <c r="B10861" s="42"/>
      <c r="C10861" s="73"/>
      <c r="D10861" s="40"/>
    </row>
    <row r="10862" spans="1:4" ht="15" x14ac:dyDescent="0.2">
      <c r="A10862" s="132"/>
      <c r="B10862" s="42"/>
      <c r="C10862" s="73"/>
      <c r="D10862" s="40"/>
    </row>
    <row r="10863" spans="1:4" ht="15" x14ac:dyDescent="0.2">
      <c r="A10863" s="132"/>
      <c r="B10863" s="42"/>
      <c r="C10863" s="73"/>
      <c r="D10863" s="40"/>
    </row>
    <row r="10864" spans="1:4" ht="15" x14ac:dyDescent="0.2">
      <c r="A10864" s="132"/>
      <c r="B10864" s="42"/>
      <c r="C10864" s="73"/>
      <c r="D10864" s="40"/>
    </row>
    <row r="10865" spans="1:4" ht="15" x14ac:dyDescent="0.2">
      <c r="A10865" s="132"/>
      <c r="B10865" s="42"/>
      <c r="C10865" s="73"/>
      <c r="D10865" s="40"/>
    </row>
    <row r="10866" spans="1:4" ht="15" x14ac:dyDescent="0.2">
      <c r="A10866" s="132"/>
      <c r="B10866" s="42"/>
      <c r="C10866" s="73"/>
      <c r="D10866" s="40"/>
    </row>
    <row r="10867" spans="1:4" ht="15" x14ac:dyDescent="0.2">
      <c r="A10867" s="132"/>
      <c r="B10867" s="42"/>
      <c r="C10867" s="73"/>
      <c r="D10867" s="40"/>
    </row>
    <row r="10868" spans="1:4" ht="15" x14ac:dyDescent="0.2">
      <c r="A10868" s="132"/>
      <c r="B10868" s="42"/>
      <c r="C10868" s="73"/>
      <c r="D10868" s="40"/>
    </row>
    <row r="10869" spans="1:4" ht="15" x14ac:dyDescent="0.2">
      <c r="A10869" s="132"/>
      <c r="B10869" s="42"/>
      <c r="C10869" s="73"/>
      <c r="D10869" s="40"/>
    </row>
    <row r="10870" spans="1:4" ht="15" x14ac:dyDescent="0.2">
      <c r="A10870" s="132"/>
      <c r="B10870" s="42"/>
      <c r="C10870" s="73"/>
      <c r="D10870" s="40"/>
    </row>
    <row r="10871" spans="1:4" ht="15" x14ac:dyDescent="0.2">
      <c r="A10871" s="132"/>
      <c r="B10871" s="42"/>
      <c r="C10871" s="73"/>
      <c r="D10871" s="40"/>
    </row>
    <row r="10872" spans="1:4" ht="15" x14ac:dyDescent="0.2">
      <c r="A10872" s="132"/>
      <c r="B10872" s="42"/>
      <c r="C10872" s="73"/>
      <c r="D10872" s="40"/>
    </row>
    <row r="10873" spans="1:4" ht="15" x14ac:dyDescent="0.2">
      <c r="A10873" s="132"/>
      <c r="B10873" s="42"/>
      <c r="C10873" s="73"/>
      <c r="D10873" s="40"/>
    </row>
    <row r="10874" spans="1:4" ht="15" x14ac:dyDescent="0.2">
      <c r="A10874" s="132"/>
      <c r="B10874" s="42"/>
      <c r="C10874" s="73"/>
      <c r="D10874" s="40"/>
    </row>
    <row r="10875" spans="1:4" ht="15" x14ac:dyDescent="0.2">
      <c r="A10875" s="132"/>
      <c r="B10875" s="42"/>
      <c r="C10875" s="73"/>
      <c r="D10875" s="40"/>
    </row>
    <row r="10876" spans="1:4" ht="15" x14ac:dyDescent="0.2">
      <c r="A10876" s="132"/>
      <c r="B10876" s="42"/>
      <c r="C10876" s="73"/>
      <c r="D10876" s="40"/>
    </row>
    <row r="10877" spans="1:4" ht="15" x14ac:dyDescent="0.2">
      <c r="A10877" s="132"/>
      <c r="B10877" s="42"/>
      <c r="C10877" s="73"/>
      <c r="D10877" s="40"/>
    </row>
    <row r="10878" spans="1:4" ht="15" x14ac:dyDescent="0.2">
      <c r="A10878" s="132"/>
      <c r="B10878" s="42"/>
      <c r="C10878" s="73"/>
      <c r="D10878" s="40"/>
    </row>
    <row r="10879" spans="1:4" ht="15" x14ac:dyDescent="0.2">
      <c r="A10879" s="132"/>
      <c r="B10879" s="42"/>
      <c r="C10879" s="73"/>
      <c r="D10879" s="40"/>
    </row>
    <row r="10880" spans="1:4" ht="15" x14ac:dyDescent="0.2">
      <c r="A10880" s="132"/>
      <c r="B10880" s="42"/>
      <c r="C10880" s="73"/>
      <c r="D10880" s="40"/>
    </row>
    <row r="10881" spans="1:4" ht="15" x14ac:dyDescent="0.2">
      <c r="A10881" s="132"/>
      <c r="B10881" s="42"/>
      <c r="C10881" s="73"/>
      <c r="D10881" s="40"/>
    </row>
    <row r="10882" spans="1:4" ht="15" x14ac:dyDescent="0.2">
      <c r="A10882" s="132"/>
      <c r="B10882" s="42"/>
      <c r="C10882" s="73"/>
      <c r="D10882" s="40"/>
    </row>
    <row r="10883" spans="1:4" ht="15" x14ac:dyDescent="0.2">
      <c r="A10883" s="132"/>
      <c r="B10883" s="42"/>
      <c r="C10883" s="73"/>
      <c r="D10883" s="40"/>
    </row>
    <row r="10884" spans="1:4" ht="15" x14ac:dyDescent="0.2">
      <c r="A10884" s="132"/>
      <c r="B10884" s="42"/>
      <c r="C10884" s="73"/>
      <c r="D10884" s="40"/>
    </row>
    <row r="10885" spans="1:4" ht="15" x14ac:dyDescent="0.2">
      <c r="A10885" s="132"/>
      <c r="B10885" s="42"/>
      <c r="C10885" s="73"/>
      <c r="D10885" s="40"/>
    </row>
    <row r="10886" spans="1:4" ht="15" x14ac:dyDescent="0.2">
      <c r="A10886" s="132"/>
      <c r="B10886" s="42"/>
      <c r="C10886" s="73"/>
      <c r="D10886" s="40"/>
    </row>
    <row r="10887" spans="1:4" ht="15" x14ac:dyDescent="0.2">
      <c r="A10887" s="132"/>
      <c r="B10887" s="42"/>
      <c r="C10887" s="73"/>
      <c r="D10887" s="40"/>
    </row>
    <row r="10888" spans="1:4" ht="15" x14ac:dyDescent="0.2">
      <c r="A10888" s="132"/>
      <c r="B10888" s="42"/>
      <c r="C10888" s="73"/>
      <c r="D10888" s="40"/>
    </row>
    <row r="10889" spans="1:4" ht="15" x14ac:dyDescent="0.2">
      <c r="A10889" s="132"/>
      <c r="B10889" s="42"/>
      <c r="C10889" s="73"/>
      <c r="D10889" s="40"/>
    </row>
    <row r="10890" spans="1:4" ht="15" x14ac:dyDescent="0.2">
      <c r="A10890" s="132"/>
      <c r="B10890" s="42"/>
      <c r="C10890" s="73"/>
      <c r="D10890" s="40"/>
    </row>
    <row r="10891" spans="1:4" ht="15" x14ac:dyDescent="0.2">
      <c r="A10891" s="132"/>
      <c r="B10891" s="42"/>
      <c r="C10891" s="73"/>
      <c r="D10891" s="40"/>
    </row>
    <row r="10892" spans="1:4" ht="15" x14ac:dyDescent="0.2">
      <c r="A10892" s="132"/>
      <c r="B10892" s="42"/>
      <c r="C10892" s="73"/>
      <c r="D10892" s="40"/>
    </row>
    <row r="10893" spans="1:4" ht="15" x14ac:dyDescent="0.2">
      <c r="A10893" s="132"/>
      <c r="B10893" s="42"/>
      <c r="C10893" s="73"/>
      <c r="D10893" s="40"/>
    </row>
    <row r="10894" spans="1:4" ht="15" x14ac:dyDescent="0.2">
      <c r="A10894" s="132"/>
      <c r="B10894" s="42"/>
      <c r="C10894" s="73"/>
      <c r="D10894" s="40"/>
    </row>
    <row r="10895" spans="1:4" ht="15" x14ac:dyDescent="0.2">
      <c r="A10895" s="132"/>
      <c r="B10895" s="42"/>
      <c r="C10895" s="73"/>
      <c r="D10895" s="40"/>
    </row>
    <row r="10896" spans="1:4" ht="15" x14ac:dyDescent="0.2">
      <c r="A10896" s="132"/>
      <c r="B10896" s="42"/>
      <c r="C10896" s="73"/>
      <c r="D10896" s="40"/>
    </row>
    <row r="10897" spans="1:4" ht="15" x14ac:dyDescent="0.2">
      <c r="A10897" s="132"/>
      <c r="B10897" s="42"/>
      <c r="C10897" s="73"/>
      <c r="D10897" s="40"/>
    </row>
    <row r="10898" spans="1:4" ht="15" x14ac:dyDescent="0.2">
      <c r="A10898" s="132"/>
      <c r="B10898" s="42"/>
      <c r="C10898" s="73"/>
      <c r="D10898" s="40"/>
    </row>
    <row r="10899" spans="1:4" ht="15" x14ac:dyDescent="0.2">
      <c r="A10899" s="132"/>
      <c r="B10899" s="42"/>
      <c r="C10899" s="73"/>
      <c r="D10899" s="40"/>
    </row>
    <row r="10900" spans="1:4" ht="15" x14ac:dyDescent="0.2">
      <c r="A10900" s="132"/>
      <c r="B10900" s="42"/>
      <c r="C10900" s="73"/>
      <c r="D10900" s="40"/>
    </row>
    <row r="10901" spans="1:4" ht="15" x14ac:dyDescent="0.2">
      <c r="A10901" s="132"/>
      <c r="B10901" s="42"/>
      <c r="C10901" s="73"/>
      <c r="D10901" s="40"/>
    </row>
    <row r="10902" spans="1:4" ht="15" x14ac:dyDescent="0.2">
      <c r="A10902" s="132"/>
      <c r="B10902" s="42"/>
      <c r="C10902" s="73"/>
      <c r="D10902" s="40"/>
    </row>
    <row r="10903" spans="1:4" ht="15" x14ac:dyDescent="0.2">
      <c r="A10903" s="132"/>
      <c r="B10903" s="42"/>
      <c r="C10903" s="73"/>
      <c r="D10903" s="40"/>
    </row>
    <row r="10904" spans="1:4" ht="15" x14ac:dyDescent="0.2">
      <c r="A10904" s="132"/>
      <c r="B10904" s="42"/>
      <c r="C10904" s="73"/>
      <c r="D10904" s="40"/>
    </row>
    <row r="10905" spans="1:4" ht="15" x14ac:dyDescent="0.2">
      <c r="A10905" s="132"/>
      <c r="B10905" s="42"/>
      <c r="C10905" s="73"/>
      <c r="D10905" s="40"/>
    </row>
    <row r="10906" spans="1:4" ht="15" x14ac:dyDescent="0.2">
      <c r="A10906" s="132"/>
      <c r="B10906" s="42"/>
      <c r="C10906" s="73"/>
      <c r="D10906" s="40"/>
    </row>
    <row r="10907" spans="1:4" ht="15" x14ac:dyDescent="0.2">
      <c r="A10907" s="132"/>
      <c r="B10907" s="42"/>
      <c r="C10907" s="73"/>
      <c r="D10907" s="40"/>
    </row>
    <row r="10908" spans="1:4" ht="15" x14ac:dyDescent="0.2">
      <c r="A10908" s="132"/>
      <c r="B10908" s="42"/>
      <c r="C10908" s="73"/>
      <c r="D10908" s="40"/>
    </row>
    <row r="10909" spans="1:4" ht="15" x14ac:dyDescent="0.2">
      <c r="A10909" s="132"/>
      <c r="B10909" s="42"/>
      <c r="C10909" s="73"/>
      <c r="D10909" s="40"/>
    </row>
    <row r="10910" spans="1:4" ht="15" x14ac:dyDescent="0.2">
      <c r="A10910" s="132"/>
      <c r="B10910" s="42"/>
      <c r="C10910" s="73"/>
      <c r="D10910" s="40"/>
    </row>
    <row r="10911" spans="1:4" ht="15" x14ac:dyDescent="0.2">
      <c r="A10911" s="132"/>
      <c r="B10911" s="42"/>
      <c r="C10911" s="73"/>
      <c r="D10911" s="40"/>
    </row>
    <row r="10912" spans="1:4" ht="15" x14ac:dyDescent="0.2">
      <c r="A10912" s="132"/>
      <c r="B10912" s="42"/>
      <c r="C10912" s="73"/>
      <c r="D10912" s="40"/>
    </row>
    <row r="10913" spans="1:4" ht="15" x14ac:dyDescent="0.2">
      <c r="A10913" s="132"/>
      <c r="B10913" s="42"/>
      <c r="C10913" s="73"/>
      <c r="D10913" s="40"/>
    </row>
    <row r="10914" spans="1:4" ht="15" x14ac:dyDescent="0.2">
      <c r="A10914" s="132"/>
      <c r="B10914" s="42"/>
      <c r="C10914" s="73"/>
      <c r="D10914" s="40"/>
    </row>
    <row r="10915" spans="1:4" ht="15" x14ac:dyDescent="0.2">
      <c r="A10915" s="132"/>
      <c r="B10915" s="42"/>
      <c r="C10915" s="73"/>
      <c r="D10915" s="40"/>
    </row>
    <row r="10916" spans="1:4" ht="15" x14ac:dyDescent="0.2">
      <c r="A10916" s="132"/>
      <c r="B10916" s="42"/>
      <c r="C10916" s="73"/>
      <c r="D10916" s="40"/>
    </row>
    <row r="10917" spans="1:4" ht="15" x14ac:dyDescent="0.2">
      <c r="A10917" s="132"/>
      <c r="B10917" s="42"/>
      <c r="C10917" s="73"/>
      <c r="D10917" s="40"/>
    </row>
    <row r="10918" spans="1:4" ht="15" x14ac:dyDescent="0.2">
      <c r="A10918" s="132"/>
      <c r="B10918" s="42"/>
      <c r="C10918" s="73"/>
      <c r="D10918" s="40"/>
    </row>
    <row r="10919" spans="1:4" ht="15" x14ac:dyDescent="0.2">
      <c r="A10919" s="132"/>
      <c r="B10919" s="42"/>
      <c r="C10919" s="73"/>
      <c r="D10919" s="40"/>
    </row>
    <row r="10920" spans="1:4" ht="15" x14ac:dyDescent="0.2">
      <c r="A10920" s="132"/>
      <c r="B10920" s="42"/>
      <c r="C10920" s="73"/>
      <c r="D10920" s="40"/>
    </row>
    <row r="10921" spans="1:4" ht="15" x14ac:dyDescent="0.2">
      <c r="A10921" s="132"/>
      <c r="B10921" s="42"/>
      <c r="C10921" s="73"/>
      <c r="D10921" s="40"/>
    </row>
    <row r="10922" spans="1:4" ht="15" x14ac:dyDescent="0.2">
      <c r="A10922" s="132"/>
      <c r="B10922" s="42"/>
      <c r="C10922" s="73"/>
      <c r="D10922" s="40"/>
    </row>
    <row r="10923" spans="1:4" ht="15" x14ac:dyDescent="0.2">
      <c r="A10923" s="132"/>
      <c r="B10923" s="42"/>
      <c r="C10923" s="73"/>
      <c r="D10923" s="40"/>
    </row>
    <row r="10924" spans="1:4" ht="15" x14ac:dyDescent="0.2">
      <c r="A10924" s="132"/>
      <c r="B10924" s="42"/>
      <c r="C10924" s="73"/>
      <c r="D10924" s="40"/>
    </row>
    <row r="10925" spans="1:4" ht="15" x14ac:dyDescent="0.2">
      <c r="A10925" s="132"/>
      <c r="B10925" s="42"/>
      <c r="C10925" s="73"/>
      <c r="D10925" s="40"/>
    </row>
    <row r="10926" spans="1:4" ht="15" x14ac:dyDescent="0.2">
      <c r="A10926" s="132"/>
      <c r="B10926" s="42"/>
      <c r="C10926" s="73"/>
      <c r="D10926" s="40"/>
    </row>
    <row r="10927" spans="1:4" ht="15" x14ac:dyDescent="0.2">
      <c r="A10927" s="132"/>
      <c r="B10927" s="42"/>
      <c r="C10927" s="73"/>
      <c r="D10927" s="40"/>
    </row>
    <row r="10928" spans="1:4" ht="15" x14ac:dyDescent="0.2">
      <c r="A10928" s="132"/>
      <c r="B10928" s="42"/>
      <c r="C10928" s="73"/>
      <c r="D10928" s="40"/>
    </row>
    <row r="10929" spans="1:4" ht="15" x14ac:dyDescent="0.2">
      <c r="A10929" s="132"/>
      <c r="B10929" s="42"/>
      <c r="C10929" s="73"/>
      <c r="D10929" s="40"/>
    </row>
    <row r="10930" spans="1:4" ht="15" x14ac:dyDescent="0.2">
      <c r="A10930" s="132"/>
      <c r="B10930" s="42"/>
      <c r="C10930" s="73"/>
      <c r="D10930" s="40"/>
    </row>
    <row r="10931" spans="1:4" ht="15" x14ac:dyDescent="0.2">
      <c r="A10931" s="132"/>
      <c r="B10931" s="42"/>
      <c r="C10931" s="73"/>
      <c r="D10931" s="40"/>
    </row>
    <row r="10932" spans="1:4" ht="15" x14ac:dyDescent="0.2">
      <c r="A10932" s="132"/>
      <c r="B10932" s="42"/>
      <c r="C10932" s="73"/>
      <c r="D10932" s="40"/>
    </row>
    <row r="10933" spans="1:4" ht="15" x14ac:dyDescent="0.2">
      <c r="A10933" s="132"/>
      <c r="B10933" s="42"/>
      <c r="C10933" s="73"/>
      <c r="D10933" s="40"/>
    </row>
    <row r="10934" spans="1:4" ht="15" x14ac:dyDescent="0.2">
      <c r="A10934" s="132"/>
      <c r="B10934" s="42"/>
      <c r="C10934" s="73"/>
      <c r="D10934" s="40"/>
    </row>
    <row r="10935" spans="1:4" ht="15" x14ac:dyDescent="0.2">
      <c r="A10935" s="132"/>
      <c r="B10935" s="42"/>
      <c r="C10935" s="73"/>
      <c r="D10935" s="40"/>
    </row>
    <row r="10936" spans="1:4" ht="15" x14ac:dyDescent="0.2">
      <c r="A10936" s="132"/>
      <c r="B10936" s="42"/>
      <c r="C10936" s="73"/>
      <c r="D10936" s="40"/>
    </row>
    <row r="10937" spans="1:4" ht="15" x14ac:dyDescent="0.2">
      <c r="A10937" s="132"/>
      <c r="B10937" s="42"/>
      <c r="C10937" s="73"/>
      <c r="D10937" s="40"/>
    </row>
    <row r="10938" spans="1:4" ht="15" x14ac:dyDescent="0.2">
      <c r="A10938" s="132"/>
      <c r="B10938" s="42"/>
      <c r="C10938" s="73"/>
      <c r="D10938" s="40"/>
    </row>
    <row r="10939" spans="1:4" ht="15" x14ac:dyDescent="0.2">
      <c r="A10939" s="132"/>
      <c r="B10939" s="42"/>
      <c r="C10939" s="73"/>
      <c r="D10939" s="40"/>
    </row>
    <row r="10940" spans="1:4" ht="15" x14ac:dyDescent="0.2">
      <c r="A10940" s="132"/>
      <c r="B10940" s="42"/>
      <c r="C10940" s="73"/>
      <c r="D10940" s="40"/>
    </row>
    <row r="10941" spans="1:4" ht="15" x14ac:dyDescent="0.2">
      <c r="A10941" s="132"/>
      <c r="B10941" s="42"/>
      <c r="C10941" s="73"/>
      <c r="D10941" s="40"/>
    </row>
    <row r="10942" spans="1:4" ht="15" x14ac:dyDescent="0.2">
      <c r="A10942" s="132"/>
      <c r="B10942" s="42"/>
      <c r="C10942" s="73"/>
      <c r="D10942" s="40"/>
    </row>
    <row r="10943" spans="1:4" ht="15" x14ac:dyDescent="0.2">
      <c r="A10943" s="132"/>
      <c r="B10943" s="42"/>
      <c r="C10943" s="73"/>
      <c r="D10943" s="40"/>
    </row>
    <row r="10944" spans="1:4" ht="15" x14ac:dyDescent="0.2">
      <c r="A10944" s="132"/>
      <c r="B10944" s="42"/>
      <c r="C10944" s="73"/>
      <c r="D10944" s="40"/>
    </row>
    <row r="10945" spans="1:4" ht="15" x14ac:dyDescent="0.2">
      <c r="A10945" s="132"/>
      <c r="B10945" s="42"/>
      <c r="C10945" s="73"/>
      <c r="D10945" s="40"/>
    </row>
    <row r="10946" spans="1:4" ht="15" x14ac:dyDescent="0.2">
      <c r="A10946" s="132"/>
      <c r="B10946" s="42"/>
      <c r="C10946" s="73"/>
      <c r="D10946" s="40"/>
    </row>
    <row r="10947" spans="1:4" ht="15" x14ac:dyDescent="0.2">
      <c r="A10947" s="132"/>
      <c r="B10947" s="42"/>
      <c r="C10947" s="73"/>
      <c r="D10947" s="40"/>
    </row>
    <row r="10948" spans="1:4" ht="15" x14ac:dyDescent="0.2">
      <c r="A10948" s="132"/>
      <c r="B10948" s="42"/>
      <c r="C10948" s="73"/>
      <c r="D10948" s="40"/>
    </row>
    <row r="10949" spans="1:4" ht="15" x14ac:dyDescent="0.2">
      <c r="A10949" s="132"/>
      <c r="B10949" s="42"/>
      <c r="C10949" s="73"/>
      <c r="D10949" s="40"/>
    </row>
    <row r="10950" spans="1:4" ht="15" x14ac:dyDescent="0.2">
      <c r="A10950" s="132"/>
      <c r="B10950" s="42"/>
      <c r="C10950" s="73"/>
      <c r="D10950" s="40"/>
    </row>
    <row r="10951" spans="1:4" ht="15" x14ac:dyDescent="0.2">
      <c r="A10951" s="132"/>
      <c r="B10951" s="42"/>
      <c r="C10951" s="73"/>
      <c r="D10951" s="40"/>
    </row>
    <row r="10952" spans="1:4" ht="15" x14ac:dyDescent="0.2">
      <c r="A10952" s="132"/>
      <c r="B10952" s="42"/>
      <c r="C10952" s="73"/>
      <c r="D10952" s="40"/>
    </row>
    <row r="10953" spans="1:4" ht="15" x14ac:dyDescent="0.2">
      <c r="A10953" s="132"/>
      <c r="B10953" s="42"/>
      <c r="C10953" s="73"/>
      <c r="D10953" s="40"/>
    </row>
    <row r="10954" spans="1:4" ht="15" x14ac:dyDescent="0.2">
      <c r="A10954" s="132"/>
      <c r="B10954" s="42"/>
      <c r="C10954" s="73"/>
      <c r="D10954" s="40"/>
    </row>
    <row r="10955" spans="1:4" ht="15" x14ac:dyDescent="0.2">
      <c r="A10955" s="132"/>
      <c r="B10955" s="42"/>
      <c r="C10955" s="73"/>
      <c r="D10955" s="40"/>
    </row>
    <row r="10956" spans="1:4" ht="15" x14ac:dyDescent="0.2">
      <c r="A10956" s="132"/>
      <c r="B10956" s="42"/>
      <c r="C10956" s="73"/>
      <c r="D10956" s="40"/>
    </row>
    <row r="10957" spans="1:4" ht="15" x14ac:dyDescent="0.2">
      <c r="A10957" s="132"/>
      <c r="B10957" s="42"/>
      <c r="C10957" s="73"/>
      <c r="D10957" s="40"/>
    </row>
    <row r="10958" spans="1:4" ht="15" x14ac:dyDescent="0.2">
      <c r="A10958" s="132"/>
      <c r="B10958" s="42"/>
      <c r="C10958" s="73"/>
      <c r="D10958" s="40"/>
    </row>
    <row r="10959" spans="1:4" ht="15" x14ac:dyDescent="0.2">
      <c r="A10959" s="132"/>
      <c r="B10959" s="42"/>
      <c r="C10959" s="73"/>
      <c r="D10959" s="40"/>
    </row>
    <row r="10960" spans="1:4" ht="15" x14ac:dyDescent="0.2">
      <c r="A10960" s="132"/>
      <c r="B10960" s="42"/>
      <c r="C10960" s="73"/>
      <c r="D10960" s="40"/>
    </row>
    <row r="10961" spans="1:4" ht="15" x14ac:dyDescent="0.2">
      <c r="A10961" s="132"/>
      <c r="B10961" s="42"/>
      <c r="C10961" s="73"/>
      <c r="D10961" s="40"/>
    </row>
    <row r="10962" spans="1:4" ht="15" x14ac:dyDescent="0.2">
      <c r="A10962" s="132"/>
      <c r="B10962" s="42"/>
      <c r="C10962" s="73"/>
      <c r="D10962" s="40"/>
    </row>
    <row r="10963" spans="1:4" ht="15" x14ac:dyDescent="0.2">
      <c r="A10963" s="132"/>
      <c r="B10963" s="42"/>
      <c r="C10963" s="73"/>
      <c r="D10963" s="40"/>
    </row>
    <row r="10964" spans="1:4" ht="15" x14ac:dyDescent="0.2">
      <c r="A10964" s="132"/>
      <c r="B10964" s="42"/>
      <c r="C10964" s="73"/>
      <c r="D10964" s="40"/>
    </row>
    <row r="10965" spans="1:4" ht="15" x14ac:dyDescent="0.2">
      <c r="A10965" s="132"/>
      <c r="B10965" s="42"/>
      <c r="C10965" s="73"/>
      <c r="D10965" s="40"/>
    </row>
    <row r="10966" spans="1:4" ht="15" x14ac:dyDescent="0.2">
      <c r="A10966" s="132"/>
      <c r="B10966" s="42"/>
      <c r="C10966" s="73"/>
      <c r="D10966" s="40"/>
    </row>
    <row r="10967" spans="1:4" ht="15" x14ac:dyDescent="0.2">
      <c r="A10967" s="132"/>
      <c r="B10967" s="42"/>
      <c r="C10967" s="73"/>
      <c r="D10967" s="40"/>
    </row>
    <row r="10968" spans="1:4" ht="15" x14ac:dyDescent="0.2">
      <c r="A10968" s="132"/>
      <c r="B10968" s="42"/>
      <c r="C10968" s="73"/>
      <c r="D10968" s="40"/>
    </row>
    <row r="10969" spans="1:4" ht="15" x14ac:dyDescent="0.2">
      <c r="A10969" s="132"/>
      <c r="B10969" s="42"/>
      <c r="C10969" s="73"/>
      <c r="D10969" s="40"/>
    </row>
    <row r="10970" spans="1:4" ht="15" x14ac:dyDescent="0.2">
      <c r="A10970" s="132"/>
      <c r="B10970" s="42"/>
      <c r="C10970" s="73"/>
      <c r="D10970" s="40"/>
    </row>
    <row r="10971" spans="1:4" ht="15" x14ac:dyDescent="0.2">
      <c r="A10971" s="132"/>
      <c r="B10971" s="42"/>
      <c r="C10971" s="73"/>
      <c r="D10971" s="40"/>
    </row>
    <row r="10972" spans="1:4" ht="15" x14ac:dyDescent="0.2">
      <c r="A10972" s="132"/>
      <c r="B10972" s="42"/>
      <c r="C10972" s="73"/>
      <c r="D10972" s="40"/>
    </row>
    <row r="10973" spans="1:4" ht="15" x14ac:dyDescent="0.2">
      <c r="A10973" s="132"/>
      <c r="B10973" s="42"/>
      <c r="C10973" s="73"/>
      <c r="D10973" s="40"/>
    </row>
    <row r="10974" spans="1:4" ht="15" x14ac:dyDescent="0.2">
      <c r="A10974" s="132"/>
      <c r="B10974" s="42"/>
      <c r="C10974" s="73"/>
      <c r="D10974" s="40"/>
    </row>
    <row r="10975" spans="1:4" ht="15" x14ac:dyDescent="0.2">
      <c r="A10975" s="132"/>
      <c r="B10975" s="42"/>
      <c r="C10975" s="73"/>
      <c r="D10975" s="40"/>
    </row>
    <row r="10976" spans="1:4" ht="15" x14ac:dyDescent="0.2">
      <c r="A10976" s="132"/>
      <c r="B10976" s="42"/>
      <c r="C10976" s="73"/>
      <c r="D10976" s="40"/>
    </row>
    <row r="10977" spans="1:4" ht="15" x14ac:dyDescent="0.2">
      <c r="A10977" s="132"/>
      <c r="B10977" s="42"/>
      <c r="C10977" s="73"/>
      <c r="D10977" s="40"/>
    </row>
    <row r="10978" spans="1:4" ht="15" x14ac:dyDescent="0.2">
      <c r="A10978" s="132"/>
      <c r="B10978" s="42"/>
      <c r="C10978" s="73"/>
      <c r="D10978" s="40"/>
    </row>
    <row r="10979" spans="1:4" ht="15" x14ac:dyDescent="0.2">
      <c r="A10979" s="132"/>
      <c r="B10979" s="42"/>
      <c r="C10979" s="73"/>
      <c r="D10979" s="40"/>
    </row>
    <row r="10980" spans="1:4" ht="15" x14ac:dyDescent="0.2">
      <c r="A10980" s="132"/>
      <c r="B10980" s="42"/>
      <c r="C10980" s="73"/>
      <c r="D10980" s="40"/>
    </row>
    <row r="10981" spans="1:4" ht="15" x14ac:dyDescent="0.2">
      <c r="A10981" s="132"/>
      <c r="B10981" s="42"/>
      <c r="C10981" s="73"/>
      <c r="D10981" s="40"/>
    </row>
    <row r="10982" spans="1:4" ht="15" x14ac:dyDescent="0.2">
      <c r="A10982" s="132"/>
      <c r="B10982" s="42"/>
      <c r="C10982" s="73"/>
      <c r="D10982" s="40"/>
    </row>
    <row r="10983" spans="1:4" ht="15" x14ac:dyDescent="0.2">
      <c r="A10983" s="132"/>
      <c r="B10983" s="42"/>
      <c r="C10983" s="73"/>
      <c r="D10983" s="40"/>
    </row>
    <row r="10984" spans="1:4" ht="15" x14ac:dyDescent="0.2">
      <c r="A10984" s="132"/>
      <c r="B10984" s="42"/>
      <c r="C10984" s="73"/>
      <c r="D10984" s="40"/>
    </row>
    <row r="10985" spans="1:4" ht="15" x14ac:dyDescent="0.2">
      <c r="A10985" s="132"/>
      <c r="B10985" s="42"/>
      <c r="C10985" s="73"/>
      <c r="D10985" s="40"/>
    </row>
    <row r="10986" spans="1:4" ht="15" x14ac:dyDescent="0.2">
      <c r="A10986" s="132"/>
      <c r="B10986" s="42"/>
      <c r="C10986" s="73"/>
      <c r="D10986" s="40"/>
    </row>
    <row r="10987" spans="1:4" ht="15" x14ac:dyDescent="0.2">
      <c r="A10987" s="132"/>
      <c r="B10987" s="42"/>
      <c r="C10987" s="73"/>
      <c r="D10987" s="40"/>
    </row>
    <row r="10988" spans="1:4" ht="15" x14ac:dyDescent="0.2">
      <c r="A10988" s="132"/>
      <c r="B10988" s="42"/>
      <c r="C10988" s="73"/>
      <c r="D10988" s="40"/>
    </row>
    <row r="10989" spans="1:4" ht="15" x14ac:dyDescent="0.2">
      <c r="A10989" s="132"/>
      <c r="B10989" s="42"/>
      <c r="C10989" s="73"/>
      <c r="D10989" s="40"/>
    </row>
    <row r="10990" spans="1:4" ht="15" x14ac:dyDescent="0.2">
      <c r="A10990" s="132"/>
      <c r="B10990" s="42"/>
      <c r="C10990" s="73"/>
      <c r="D10990" s="40"/>
    </row>
    <row r="10991" spans="1:4" ht="15" x14ac:dyDescent="0.2">
      <c r="A10991" s="132"/>
      <c r="B10991" s="42"/>
      <c r="C10991" s="73"/>
      <c r="D10991" s="40"/>
    </row>
    <row r="10992" spans="1:4" ht="15" x14ac:dyDescent="0.2">
      <c r="A10992" s="132"/>
      <c r="B10992" s="42"/>
      <c r="C10992" s="73"/>
      <c r="D10992" s="40"/>
    </row>
    <row r="10993" spans="1:4" ht="15" x14ac:dyDescent="0.2">
      <c r="A10993" s="132"/>
      <c r="B10993" s="42"/>
      <c r="C10993" s="73"/>
      <c r="D10993" s="40"/>
    </row>
    <row r="10994" spans="1:4" ht="15" x14ac:dyDescent="0.2">
      <c r="A10994" s="132"/>
      <c r="B10994" s="42"/>
      <c r="C10994" s="73"/>
      <c r="D10994" s="40"/>
    </row>
    <row r="10995" spans="1:4" ht="15" x14ac:dyDescent="0.2">
      <c r="A10995" s="132"/>
      <c r="B10995" s="42"/>
      <c r="C10995" s="73"/>
      <c r="D10995" s="40"/>
    </row>
    <row r="10996" spans="1:4" ht="15" x14ac:dyDescent="0.2">
      <c r="A10996" s="132"/>
      <c r="B10996" s="42"/>
      <c r="C10996" s="73"/>
      <c r="D10996" s="40"/>
    </row>
    <row r="10997" spans="1:4" ht="15" x14ac:dyDescent="0.2">
      <c r="A10997" s="132"/>
      <c r="B10997" s="42"/>
      <c r="C10997" s="73"/>
      <c r="D10997" s="40"/>
    </row>
    <row r="10998" spans="1:4" ht="15" x14ac:dyDescent="0.2">
      <c r="A10998" s="132"/>
      <c r="B10998" s="42"/>
      <c r="C10998" s="73"/>
      <c r="D10998" s="40"/>
    </row>
    <row r="10999" spans="1:4" ht="15" x14ac:dyDescent="0.2">
      <c r="A10999" s="132"/>
      <c r="B10999" s="42"/>
      <c r="C10999" s="73"/>
      <c r="D10999" s="40"/>
    </row>
    <row r="11000" spans="1:4" ht="15" x14ac:dyDescent="0.2">
      <c r="A11000" s="132"/>
      <c r="B11000" s="42"/>
      <c r="C11000" s="73"/>
      <c r="D11000" s="40"/>
    </row>
    <row r="11001" spans="1:4" ht="15" x14ac:dyDescent="0.2">
      <c r="A11001" s="132"/>
      <c r="B11001" s="42"/>
      <c r="C11001" s="73"/>
      <c r="D11001" s="40"/>
    </row>
    <row r="11002" spans="1:4" ht="15" x14ac:dyDescent="0.2">
      <c r="A11002" s="132"/>
      <c r="B11002" s="42"/>
      <c r="C11002" s="73"/>
      <c r="D11002" s="40"/>
    </row>
    <row r="11003" spans="1:4" ht="15" x14ac:dyDescent="0.2">
      <c r="A11003" s="132"/>
      <c r="B11003" s="42"/>
      <c r="C11003" s="73"/>
      <c r="D11003" s="40"/>
    </row>
    <row r="11004" spans="1:4" ht="15" x14ac:dyDescent="0.2">
      <c r="A11004" s="132"/>
      <c r="B11004" s="42"/>
      <c r="C11004" s="73"/>
      <c r="D11004" s="40"/>
    </row>
    <row r="11005" spans="1:4" ht="15" x14ac:dyDescent="0.2">
      <c r="A11005" s="132"/>
      <c r="B11005" s="42"/>
      <c r="C11005" s="73"/>
      <c r="D11005" s="40"/>
    </row>
    <row r="11006" spans="1:4" ht="15" x14ac:dyDescent="0.2">
      <c r="A11006" s="132"/>
      <c r="B11006" s="42"/>
      <c r="C11006" s="73"/>
      <c r="D11006" s="40"/>
    </row>
    <row r="11007" spans="1:4" ht="15" x14ac:dyDescent="0.2">
      <c r="A11007" s="132"/>
      <c r="B11007" s="42"/>
      <c r="C11007" s="73"/>
      <c r="D11007" s="40"/>
    </row>
    <row r="11008" spans="1:4" ht="15" x14ac:dyDescent="0.2">
      <c r="A11008" s="132"/>
      <c r="B11008" s="42"/>
      <c r="C11008" s="73"/>
      <c r="D11008" s="40"/>
    </row>
    <row r="11009" spans="1:4" ht="15" x14ac:dyDescent="0.2">
      <c r="A11009" s="132"/>
      <c r="B11009" s="42"/>
      <c r="C11009" s="73"/>
      <c r="D11009" s="40"/>
    </row>
    <row r="11010" spans="1:4" ht="15" x14ac:dyDescent="0.2">
      <c r="A11010" s="132"/>
      <c r="B11010" s="42"/>
      <c r="C11010" s="73"/>
      <c r="D11010" s="40"/>
    </row>
    <row r="11011" spans="1:4" ht="15" x14ac:dyDescent="0.2">
      <c r="A11011" s="132"/>
      <c r="B11011" s="42"/>
      <c r="C11011" s="73"/>
      <c r="D11011" s="40"/>
    </row>
    <row r="11012" spans="1:4" ht="15" x14ac:dyDescent="0.2">
      <c r="A11012" s="132"/>
      <c r="B11012" s="42"/>
      <c r="C11012" s="73"/>
      <c r="D11012" s="40"/>
    </row>
    <row r="11013" spans="1:4" ht="15" x14ac:dyDescent="0.2">
      <c r="A11013" s="132"/>
      <c r="B11013" s="42"/>
      <c r="C11013" s="73"/>
      <c r="D11013" s="40"/>
    </row>
    <row r="11014" spans="1:4" ht="15" x14ac:dyDescent="0.2">
      <c r="A11014" s="132"/>
      <c r="B11014" s="42"/>
      <c r="C11014" s="73"/>
      <c r="D11014" s="40"/>
    </row>
    <row r="11015" spans="1:4" ht="15" x14ac:dyDescent="0.2">
      <c r="A11015" s="132"/>
      <c r="B11015" s="42"/>
      <c r="C11015" s="73"/>
      <c r="D11015" s="40"/>
    </row>
    <row r="11016" spans="1:4" ht="15" x14ac:dyDescent="0.2">
      <c r="A11016" s="132"/>
      <c r="B11016" s="42"/>
      <c r="C11016" s="73"/>
      <c r="D11016" s="40"/>
    </row>
    <row r="11017" spans="1:4" ht="15" x14ac:dyDescent="0.2">
      <c r="A11017" s="132"/>
      <c r="B11017" s="42"/>
      <c r="C11017" s="73"/>
      <c r="D11017" s="40"/>
    </row>
    <row r="11018" spans="1:4" ht="15" x14ac:dyDescent="0.2">
      <c r="A11018" s="132"/>
      <c r="B11018" s="42"/>
      <c r="C11018" s="73"/>
      <c r="D11018" s="40"/>
    </row>
    <row r="11019" spans="1:4" ht="15" x14ac:dyDescent="0.2">
      <c r="A11019" s="132"/>
      <c r="B11019" s="42"/>
      <c r="C11019" s="73"/>
      <c r="D11019" s="40"/>
    </row>
    <row r="11020" spans="1:4" ht="15" x14ac:dyDescent="0.2">
      <c r="A11020" s="132"/>
      <c r="B11020" s="42"/>
      <c r="C11020" s="73"/>
      <c r="D11020" s="40"/>
    </row>
    <row r="11021" spans="1:4" ht="15" x14ac:dyDescent="0.2">
      <c r="A11021" s="132"/>
      <c r="B11021" s="42"/>
      <c r="C11021" s="73"/>
      <c r="D11021" s="40"/>
    </row>
    <row r="11022" spans="1:4" ht="15" x14ac:dyDescent="0.2">
      <c r="A11022" s="132"/>
      <c r="B11022" s="42"/>
      <c r="C11022" s="73"/>
      <c r="D11022" s="40"/>
    </row>
    <row r="11023" spans="1:4" ht="15" x14ac:dyDescent="0.2">
      <c r="A11023" s="132"/>
      <c r="B11023" s="42"/>
      <c r="C11023" s="73"/>
      <c r="D11023" s="40"/>
    </row>
    <row r="11024" spans="1:4" ht="15" x14ac:dyDescent="0.2">
      <c r="A11024" s="132"/>
      <c r="B11024" s="42"/>
      <c r="C11024" s="73"/>
      <c r="D11024" s="40"/>
    </row>
    <row r="11025" spans="1:4" ht="15" x14ac:dyDescent="0.2">
      <c r="A11025" s="132"/>
      <c r="B11025" s="42"/>
      <c r="C11025" s="73"/>
      <c r="D11025" s="40"/>
    </row>
    <row r="11026" spans="1:4" ht="15" x14ac:dyDescent="0.2">
      <c r="A11026" s="132"/>
      <c r="B11026" s="42"/>
      <c r="C11026" s="73"/>
      <c r="D11026" s="40"/>
    </row>
    <row r="11027" spans="1:4" ht="15" x14ac:dyDescent="0.2">
      <c r="A11027" s="132"/>
      <c r="B11027" s="42"/>
      <c r="C11027" s="73"/>
      <c r="D11027" s="40"/>
    </row>
    <row r="11028" spans="1:4" ht="15" x14ac:dyDescent="0.2">
      <c r="A11028" s="132"/>
      <c r="B11028" s="42"/>
      <c r="C11028" s="73"/>
      <c r="D11028" s="40"/>
    </row>
    <row r="11029" spans="1:4" ht="15" x14ac:dyDescent="0.2">
      <c r="A11029" s="132"/>
      <c r="B11029" s="42"/>
      <c r="C11029" s="73"/>
      <c r="D11029" s="40"/>
    </row>
    <row r="11030" spans="1:4" ht="15" x14ac:dyDescent="0.2">
      <c r="A11030" s="132"/>
      <c r="B11030" s="42"/>
      <c r="C11030" s="73"/>
      <c r="D11030" s="40"/>
    </row>
    <row r="11031" spans="1:4" ht="15" x14ac:dyDescent="0.2">
      <c r="A11031" s="132"/>
      <c r="B11031" s="42"/>
      <c r="C11031" s="73"/>
      <c r="D11031" s="40"/>
    </row>
    <row r="11032" spans="1:4" ht="15" x14ac:dyDescent="0.2">
      <c r="A11032" s="132"/>
      <c r="B11032" s="42"/>
      <c r="C11032" s="73"/>
      <c r="D11032" s="40"/>
    </row>
    <row r="11033" spans="1:4" ht="15" x14ac:dyDescent="0.2">
      <c r="A11033" s="132"/>
      <c r="B11033" s="42"/>
      <c r="C11033" s="73"/>
      <c r="D11033" s="40"/>
    </row>
    <row r="11034" spans="1:4" ht="15" x14ac:dyDescent="0.2">
      <c r="A11034" s="132"/>
      <c r="B11034" s="42"/>
      <c r="C11034" s="73"/>
      <c r="D11034" s="40"/>
    </row>
    <row r="11035" spans="1:4" ht="15" x14ac:dyDescent="0.2">
      <c r="A11035" s="132"/>
      <c r="B11035" s="42"/>
      <c r="C11035" s="73"/>
      <c r="D11035" s="40"/>
    </row>
    <row r="11036" spans="1:4" ht="15" x14ac:dyDescent="0.2">
      <c r="A11036" s="132"/>
      <c r="B11036" s="42"/>
      <c r="C11036" s="73"/>
      <c r="D11036" s="40"/>
    </row>
    <row r="11037" spans="1:4" ht="15" x14ac:dyDescent="0.2">
      <c r="A11037" s="132"/>
      <c r="B11037" s="42"/>
      <c r="C11037" s="73"/>
      <c r="D11037" s="40"/>
    </row>
    <row r="11038" spans="1:4" ht="15" x14ac:dyDescent="0.2">
      <c r="A11038" s="132"/>
      <c r="B11038" s="42"/>
      <c r="C11038" s="73"/>
      <c r="D11038" s="40"/>
    </row>
    <row r="11039" spans="1:4" ht="15" x14ac:dyDescent="0.2">
      <c r="A11039" s="132"/>
      <c r="B11039" s="42"/>
      <c r="C11039" s="73"/>
      <c r="D11039" s="40"/>
    </row>
    <row r="11040" spans="1:4" ht="15" x14ac:dyDescent="0.2">
      <c r="A11040" s="132"/>
      <c r="B11040" s="42"/>
      <c r="C11040" s="73"/>
      <c r="D11040" s="40"/>
    </row>
    <row r="11041" spans="1:4" ht="15" x14ac:dyDescent="0.2">
      <c r="A11041" s="132"/>
      <c r="B11041" s="42"/>
      <c r="C11041" s="73"/>
      <c r="D11041" s="40"/>
    </row>
    <row r="11042" spans="1:4" ht="15" x14ac:dyDescent="0.2">
      <c r="A11042" s="132"/>
      <c r="B11042" s="42"/>
      <c r="C11042" s="73"/>
      <c r="D11042" s="40"/>
    </row>
    <row r="11043" spans="1:4" ht="15" x14ac:dyDescent="0.2">
      <c r="A11043" s="132"/>
      <c r="B11043" s="42"/>
      <c r="C11043" s="73"/>
      <c r="D11043" s="40"/>
    </row>
    <row r="11044" spans="1:4" ht="15" x14ac:dyDescent="0.2">
      <c r="A11044" s="132"/>
      <c r="B11044" s="42"/>
      <c r="C11044" s="73"/>
      <c r="D11044" s="40"/>
    </row>
    <row r="11045" spans="1:4" ht="15" x14ac:dyDescent="0.2">
      <c r="A11045" s="132"/>
      <c r="B11045" s="42"/>
      <c r="C11045" s="73"/>
      <c r="D11045" s="40"/>
    </row>
    <row r="11046" spans="1:4" ht="15" x14ac:dyDescent="0.2">
      <c r="A11046" s="132"/>
      <c r="B11046" s="42"/>
      <c r="C11046" s="73"/>
      <c r="D11046" s="40"/>
    </row>
    <row r="11047" spans="1:4" ht="15" x14ac:dyDescent="0.2">
      <c r="A11047" s="132"/>
      <c r="B11047" s="42"/>
      <c r="C11047" s="73"/>
      <c r="D11047" s="40"/>
    </row>
    <row r="11048" spans="1:4" ht="15" x14ac:dyDescent="0.2">
      <c r="A11048" s="132"/>
      <c r="B11048" s="42"/>
      <c r="C11048" s="73"/>
      <c r="D11048" s="40"/>
    </row>
    <row r="11049" spans="1:4" ht="15" x14ac:dyDescent="0.2">
      <c r="A11049" s="132"/>
      <c r="B11049" s="42"/>
      <c r="C11049" s="73"/>
      <c r="D11049" s="40"/>
    </row>
    <row r="11050" spans="1:4" ht="15" x14ac:dyDescent="0.2">
      <c r="A11050" s="132"/>
      <c r="B11050" s="42"/>
      <c r="C11050" s="73"/>
      <c r="D11050" s="40"/>
    </row>
    <row r="11051" spans="1:4" ht="15" x14ac:dyDescent="0.2">
      <c r="A11051" s="132"/>
      <c r="B11051" s="42"/>
      <c r="C11051" s="73"/>
      <c r="D11051" s="40"/>
    </row>
    <row r="11052" spans="1:4" ht="15" x14ac:dyDescent="0.2">
      <c r="A11052" s="132"/>
      <c r="B11052" s="42"/>
      <c r="C11052" s="73"/>
      <c r="D11052" s="40"/>
    </row>
    <row r="11053" spans="1:4" ht="15" x14ac:dyDescent="0.2">
      <c r="A11053" s="132"/>
      <c r="B11053" s="42"/>
      <c r="C11053" s="73"/>
      <c r="D11053" s="40"/>
    </row>
    <row r="11054" spans="1:4" ht="15" x14ac:dyDescent="0.2">
      <c r="A11054" s="132"/>
      <c r="B11054" s="42"/>
      <c r="C11054" s="73"/>
      <c r="D11054" s="40"/>
    </row>
    <row r="11055" spans="1:4" ht="15" x14ac:dyDescent="0.2">
      <c r="A11055" s="132"/>
      <c r="B11055" s="42"/>
      <c r="C11055" s="73"/>
      <c r="D11055" s="40"/>
    </row>
    <row r="11056" spans="1:4" ht="15" x14ac:dyDescent="0.2">
      <c r="A11056" s="132"/>
      <c r="B11056" s="42"/>
      <c r="C11056" s="73"/>
      <c r="D11056" s="40"/>
    </row>
    <row r="11057" spans="1:4" ht="15" x14ac:dyDescent="0.2">
      <c r="A11057" s="132"/>
      <c r="B11057" s="42"/>
      <c r="C11057" s="73"/>
      <c r="D11057" s="40"/>
    </row>
    <row r="11058" spans="1:4" ht="15" x14ac:dyDescent="0.2">
      <c r="A11058" s="132"/>
      <c r="B11058" s="42"/>
      <c r="C11058" s="73"/>
      <c r="D11058" s="40"/>
    </row>
    <row r="11059" spans="1:4" ht="15" x14ac:dyDescent="0.2">
      <c r="A11059" s="132"/>
      <c r="B11059" s="42"/>
      <c r="C11059" s="73"/>
      <c r="D11059" s="40"/>
    </row>
    <row r="11060" spans="1:4" ht="15" x14ac:dyDescent="0.2">
      <c r="A11060" s="132"/>
      <c r="B11060" s="42"/>
      <c r="C11060" s="73"/>
      <c r="D11060" s="40"/>
    </row>
    <row r="11061" spans="1:4" ht="15" x14ac:dyDescent="0.2">
      <c r="A11061" s="132"/>
      <c r="B11061" s="42"/>
      <c r="C11061" s="73"/>
      <c r="D11061" s="40"/>
    </row>
    <row r="11062" spans="1:4" ht="15" x14ac:dyDescent="0.2">
      <c r="A11062" s="132"/>
      <c r="B11062" s="42"/>
      <c r="C11062" s="73"/>
      <c r="D11062" s="40"/>
    </row>
    <row r="11063" spans="1:4" ht="15" x14ac:dyDescent="0.2">
      <c r="A11063" s="132"/>
      <c r="B11063" s="42"/>
      <c r="C11063" s="73"/>
      <c r="D11063" s="40"/>
    </row>
    <row r="11064" spans="1:4" ht="15" x14ac:dyDescent="0.2">
      <c r="A11064" s="132"/>
      <c r="B11064" s="42"/>
      <c r="C11064" s="73"/>
      <c r="D11064" s="40"/>
    </row>
    <row r="11065" spans="1:4" ht="15" x14ac:dyDescent="0.2">
      <c r="A11065" s="132"/>
      <c r="B11065" s="42"/>
      <c r="C11065" s="73"/>
      <c r="D11065" s="40"/>
    </row>
    <row r="11066" spans="1:4" ht="15" x14ac:dyDescent="0.2">
      <c r="A11066" s="132"/>
      <c r="B11066" s="42"/>
      <c r="C11066" s="73"/>
      <c r="D11066" s="40"/>
    </row>
    <row r="11067" spans="1:4" ht="15" x14ac:dyDescent="0.2">
      <c r="A11067" s="132"/>
      <c r="B11067" s="42"/>
      <c r="C11067" s="73"/>
      <c r="D11067" s="40"/>
    </row>
    <row r="11068" spans="1:4" ht="15" x14ac:dyDescent="0.2">
      <c r="A11068" s="132"/>
      <c r="B11068" s="42"/>
      <c r="C11068" s="73"/>
      <c r="D11068" s="40"/>
    </row>
    <row r="11069" spans="1:4" ht="15" x14ac:dyDescent="0.2">
      <c r="A11069" s="132"/>
      <c r="B11069" s="42"/>
      <c r="C11069" s="73"/>
      <c r="D11069" s="40"/>
    </row>
    <row r="11070" spans="1:4" ht="15" x14ac:dyDescent="0.2">
      <c r="A11070" s="132"/>
      <c r="B11070" s="42"/>
      <c r="C11070" s="73"/>
      <c r="D11070" s="40"/>
    </row>
    <row r="11071" spans="1:4" ht="15" x14ac:dyDescent="0.2">
      <c r="A11071" s="132"/>
      <c r="B11071" s="42"/>
      <c r="C11071" s="73"/>
      <c r="D11071" s="40"/>
    </row>
    <row r="11072" spans="1:4" ht="15" x14ac:dyDescent="0.2">
      <c r="A11072" s="132"/>
      <c r="B11072" s="42"/>
      <c r="C11072" s="73"/>
      <c r="D11072" s="40"/>
    </row>
    <row r="11073" spans="1:4" ht="15" x14ac:dyDescent="0.2">
      <c r="A11073" s="132"/>
      <c r="B11073" s="42"/>
      <c r="C11073" s="73"/>
      <c r="D11073" s="40"/>
    </row>
    <row r="11074" spans="1:4" ht="15" x14ac:dyDescent="0.2">
      <c r="A11074" s="132"/>
      <c r="B11074" s="42"/>
      <c r="C11074" s="73"/>
      <c r="D11074" s="40"/>
    </row>
    <row r="11075" spans="1:4" ht="15" x14ac:dyDescent="0.2">
      <c r="A11075" s="132"/>
      <c r="B11075" s="42"/>
      <c r="C11075" s="73"/>
      <c r="D11075" s="40"/>
    </row>
    <row r="11076" spans="1:4" ht="15" x14ac:dyDescent="0.2">
      <c r="A11076" s="132"/>
      <c r="B11076" s="42"/>
      <c r="C11076" s="73"/>
      <c r="D11076" s="40"/>
    </row>
    <row r="11077" spans="1:4" ht="15" x14ac:dyDescent="0.2">
      <c r="A11077" s="132"/>
      <c r="B11077" s="42"/>
      <c r="C11077" s="73"/>
      <c r="D11077" s="40"/>
    </row>
    <row r="11078" spans="1:4" ht="15" x14ac:dyDescent="0.2">
      <c r="A11078" s="132"/>
      <c r="B11078" s="42"/>
      <c r="C11078" s="73"/>
      <c r="D11078" s="40"/>
    </row>
    <row r="11079" spans="1:4" ht="15" x14ac:dyDescent="0.2">
      <c r="A11079" s="132"/>
      <c r="B11079" s="42"/>
      <c r="C11079" s="73"/>
      <c r="D11079" s="40"/>
    </row>
    <row r="11080" spans="1:4" ht="15" x14ac:dyDescent="0.2">
      <c r="A11080" s="132"/>
      <c r="B11080" s="42"/>
      <c r="C11080" s="73"/>
      <c r="D11080" s="40"/>
    </row>
    <row r="11081" spans="1:4" ht="15" x14ac:dyDescent="0.2">
      <c r="A11081" s="132"/>
      <c r="B11081" s="42"/>
      <c r="C11081" s="73"/>
      <c r="D11081" s="40"/>
    </row>
    <row r="11082" spans="1:4" ht="15" x14ac:dyDescent="0.2">
      <c r="A11082" s="132"/>
      <c r="B11082" s="42"/>
      <c r="C11082" s="73"/>
      <c r="D11082" s="40"/>
    </row>
    <row r="11083" spans="1:4" ht="15" x14ac:dyDescent="0.2">
      <c r="A11083" s="132"/>
      <c r="B11083" s="42"/>
      <c r="C11083" s="73"/>
      <c r="D11083" s="40"/>
    </row>
    <row r="11084" spans="1:4" ht="15" x14ac:dyDescent="0.2">
      <c r="A11084" s="132"/>
      <c r="B11084" s="42"/>
      <c r="C11084" s="73"/>
      <c r="D11084" s="40"/>
    </row>
    <row r="11085" spans="1:4" ht="15" x14ac:dyDescent="0.2">
      <c r="A11085" s="132"/>
      <c r="B11085" s="42"/>
      <c r="C11085" s="73"/>
      <c r="D11085" s="40"/>
    </row>
    <row r="11086" spans="1:4" ht="15" x14ac:dyDescent="0.2">
      <c r="A11086" s="132"/>
      <c r="B11086" s="42"/>
      <c r="C11086" s="73"/>
      <c r="D11086" s="40"/>
    </row>
    <row r="11087" spans="1:4" ht="15" x14ac:dyDescent="0.2">
      <c r="A11087" s="132"/>
      <c r="B11087" s="42"/>
      <c r="C11087" s="73"/>
      <c r="D11087" s="40"/>
    </row>
    <row r="11088" spans="1:4" ht="15" x14ac:dyDescent="0.2">
      <c r="A11088" s="132"/>
      <c r="B11088" s="42"/>
      <c r="C11088" s="73"/>
      <c r="D11088" s="40"/>
    </row>
    <row r="11089" spans="1:4" ht="15" x14ac:dyDescent="0.2">
      <c r="A11089" s="132"/>
      <c r="B11089" s="42"/>
      <c r="C11089" s="73"/>
      <c r="D11089" s="40"/>
    </row>
    <row r="11090" spans="1:4" ht="15" x14ac:dyDescent="0.2">
      <c r="A11090" s="132"/>
      <c r="B11090" s="42"/>
      <c r="C11090" s="73"/>
      <c r="D11090" s="40"/>
    </row>
    <row r="11091" spans="1:4" ht="15" x14ac:dyDescent="0.2">
      <c r="A11091" s="132"/>
      <c r="B11091" s="42"/>
      <c r="C11091" s="73"/>
      <c r="D11091" s="40"/>
    </row>
    <row r="11092" spans="1:4" ht="15" x14ac:dyDescent="0.2">
      <c r="A11092" s="132"/>
      <c r="B11092" s="42"/>
      <c r="C11092" s="73"/>
      <c r="D11092" s="40"/>
    </row>
    <row r="11093" spans="1:4" ht="15" x14ac:dyDescent="0.2">
      <c r="A11093" s="132"/>
      <c r="B11093" s="42"/>
      <c r="C11093" s="73"/>
      <c r="D11093" s="40"/>
    </row>
    <row r="11094" spans="1:4" ht="15" x14ac:dyDescent="0.2">
      <c r="A11094" s="132"/>
      <c r="B11094" s="42"/>
      <c r="C11094" s="73"/>
      <c r="D11094" s="40"/>
    </row>
    <row r="11095" spans="1:4" ht="15" x14ac:dyDescent="0.2">
      <c r="A11095" s="132"/>
      <c r="B11095" s="42"/>
      <c r="C11095" s="73"/>
      <c r="D11095" s="40"/>
    </row>
    <row r="11096" spans="1:4" ht="15" x14ac:dyDescent="0.2">
      <c r="A11096" s="132"/>
      <c r="B11096" s="42"/>
      <c r="C11096" s="73"/>
      <c r="D11096" s="40"/>
    </row>
    <row r="11097" spans="1:4" ht="15" x14ac:dyDescent="0.2">
      <c r="A11097" s="132"/>
      <c r="B11097" s="42"/>
      <c r="C11097" s="73"/>
      <c r="D11097" s="40"/>
    </row>
    <row r="11098" spans="1:4" ht="15" x14ac:dyDescent="0.2">
      <c r="A11098" s="132"/>
      <c r="B11098" s="42"/>
      <c r="C11098" s="73"/>
      <c r="D11098" s="40"/>
    </row>
    <row r="11099" spans="1:4" ht="15" x14ac:dyDescent="0.2">
      <c r="A11099" s="132"/>
      <c r="B11099" s="42"/>
      <c r="C11099" s="73"/>
      <c r="D11099" s="40"/>
    </row>
    <row r="11100" spans="1:4" ht="15" x14ac:dyDescent="0.2">
      <c r="A11100" s="132"/>
      <c r="B11100" s="42"/>
      <c r="C11100" s="73"/>
      <c r="D11100" s="40"/>
    </row>
    <row r="11101" spans="1:4" ht="15" x14ac:dyDescent="0.2">
      <c r="A11101" s="132"/>
      <c r="B11101" s="42"/>
      <c r="C11101" s="73"/>
      <c r="D11101" s="40"/>
    </row>
    <row r="11102" spans="1:4" ht="15" x14ac:dyDescent="0.2">
      <c r="A11102" s="132"/>
      <c r="B11102" s="42"/>
      <c r="C11102" s="73"/>
      <c r="D11102" s="40"/>
    </row>
    <row r="11103" spans="1:4" ht="15" x14ac:dyDescent="0.2">
      <c r="A11103" s="132"/>
      <c r="B11103" s="42"/>
      <c r="C11103" s="73"/>
      <c r="D11103" s="40"/>
    </row>
    <row r="11104" spans="1:4" ht="15" x14ac:dyDescent="0.2">
      <c r="A11104" s="132"/>
      <c r="B11104" s="42"/>
      <c r="C11104" s="73"/>
      <c r="D11104" s="40"/>
    </row>
    <row r="11105" spans="1:4" ht="15" x14ac:dyDescent="0.2">
      <c r="A11105" s="132"/>
      <c r="B11105" s="42"/>
      <c r="C11105" s="73"/>
      <c r="D11105" s="40"/>
    </row>
    <row r="11106" spans="1:4" ht="15" x14ac:dyDescent="0.2">
      <c r="A11106" s="132"/>
      <c r="B11106" s="42"/>
      <c r="C11106" s="73"/>
      <c r="D11106" s="40"/>
    </row>
    <row r="11107" spans="1:4" ht="15" x14ac:dyDescent="0.2">
      <c r="A11107" s="132"/>
      <c r="B11107" s="42"/>
      <c r="C11107" s="73"/>
      <c r="D11107" s="40"/>
    </row>
    <row r="11108" spans="1:4" ht="15" x14ac:dyDescent="0.2">
      <c r="A11108" s="132"/>
      <c r="B11108" s="42"/>
      <c r="C11108" s="73"/>
      <c r="D11108" s="40"/>
    </row>
    <row r="11109" spans="1:4" ht="15" x14ac:dyDescent="0.2">
      <c r="A11109" s="132"/>
      <c r="B11109" s="42"/>
      <c r="C11109" s="73"/>
      <c r="D11109" s="40"/>
    </row>
    <row r="11110" spans="1:4" ht="15" x14ac:dyDescent="0.2">
      <c r="A11110" s="132"/>
      <c r="B11110" s="42"/>
      <c r="C11110" s="73"/>
      <c r="D11110" s="40"/>
    </row>
    <row r="11111" spans="1:4" ht="15" x14ac:dyDescent="0.2">
      <c r="A11111" s="132"/>
      <c r="B11111" s="42"/>
      <c r="C11111" s="73"/>
      <c r="D11111" s="40"/>
    </row>
    <row r="11112" spans="1:4" ht="15" x14ac:dyDescent="0.2">
      <c r="A11112" s="132"/>
      <c r="B11112" s="42"/>
      <c r="C11112" s="73"/>
      <c r="D11112" s="40"/>
    </row>
    <row r="11113" spans="1:4" ht="15" x14ac:dyDescent="0.2">
      <c r="A11113" s="132"/>
      <c r="B11113" s="42"/>
      <c r="C11113" s="73"/>
      <c r="D11113" s="40"/>
    </row>
    <row r="11114" spans="1:4" ht="15" x14ac:dyDescent="0.2">
      <c r="A11114" s="132"/>
      <c r="B11114" s="42"/>
      <c r="C11114" s="73"/>
      <c r="D11114" s="40"/>
    </row>
    <row r="11115" spans="1:4" ht="15" x14ac:dyDescent="0.2">
      <c r="A11115" s="132"/>
      <c r="B11115" s="42"/>
      <c r="C11115" s="73"/>
      <c r="D11115" s="40"/>
    </row>
    <row r="11116" spans="1:4" ht="15" x14ac:dyDescent="0.2">
      <c r="A11116" s="132"/>
      <c r="B11116" s="42"/>
      <c r="C11116" s="73"/>
      <c r="D11116" s="40"/>
    </row>
    <row r="11117" spans="1:4" ht="15" x14ac:dyDescent="0.2">
      <c r="A11117" s="132"/>
      <c r="B11117" s="42"/>
      <c r="C11117" s="73"/>
      <c r="D11117" s="40"/>
    </row>
    <row r="11118" spans="1:4" ht="15" x14ac:dyDescent="0.2">
      <c r="A11118" s="132"/>
      <c r="B11118" s="42"/>
      <c r="C11118" s="73"/>
      <c r="D11118" s="40"/>
    </row>
    <row r="11119" spans="1:4" ht="15" x14ac:dyDescent="0.2">
      <c r="A11119" s="132"/>
      <c r="B11119" s="42"/>
      <c r="C11119" s="73"/>
      <c r="D11119" s="40"/>
    </row>
    <row r="11120" spans="1:4" ht="15" x14ac:dyDescent="0.2">
      <c r="A11120" s="132"/>
      <c r="B11120" s="42"/>
      <c r="C11120" s="73"/>
      <c r="D11120" s="40"/>
    </row>
    <row r="11121" spans="1:4" ht="15" x14ac:dyDescent="0.2">
      <c r="A11121" s="132"/>
      <c r="B11121" s="42"/>
      <c r="C11121" s="73"/>
      <c r="D11121" s="40"/>
    </row>
    <row r="11122" spans="1:4" ht="15" x14ac:dyDescent="0.2">
      <c r="A11122" s="132"/>
      <c r="B11122" s="42"/>
      <c r="C11122" s="73"/>
      <c r="D11122" s="40"/>
    </row>
    <row r="11123" spans="1:4" ht="15" x14ac:dyDescent="0.2">
      <c r="A11123" s="132"/>
      <c r="B11123" s="42"/>
      <c r="C11123" s="73"/>
      <c r="D11123" s="40"/>
    </row>
    <row r="11124" spans="1:4" ht="15" x14ac:dyDescent="0.2">
      <c r="A11124" s="132"/>
      <c r="B11124" s="42"/>
      <c r="C11124" s="73"/>
      <c r="D11124" s="40"/>
    </row>
    <row r="11125" spans="1:4" ht="15" x14ac:dyDescent="0.2">
      <c r="A11125" s="132"/>
      <c r="B11125" s="42"/>
      <c r="C11125" s="73"/>
      <c r="D11125" s="40"/>
    </row>
    <row r="11126" spans="1:4" ht="15" x14ac:dyDescent="0.2">
      <c r="A11126" s="132"/>
      <c r="B11126" s="42"/>
      <c r="C11126" s="73"/>
      <c r="D11126" s="40"/>
    </row>
    <row r="11127" spans="1:4" ht="15" x14ac:dyDescent="0.2">
      <c r="A11127" s="132"/>
      <c r="B11127" s="42"/>
      <c r="C11127" s="73"/>
      <c r="D11127" s="40"/>
    </row>
    <row r="11128" spans="1:4" ht="15" x14ac:dyDescent="0.2">
      <c r="A11128" s="132"/>
      <c r="B11128" s="42"/>
      <c r="C11128" s="73"/>
      <c r="D11128" s="40"/>
    </row>
    <row r="11129" spans="1:4" ht="15" x14ac:dyDescent="0.2">
      <c r="A11129" s="132"/>
      <c r="B11129" s="42"/>
      <c r="C11129" s="73"/>
      <c r="D11129" s="40"/>
    </row>
    <row r="11130" spans="1:4" ht="15" x14ac:dyDescent="0.2">
      <c r="A11130" s="132"/>
      <c r="B11130" s="42"/>
      <c r="C11130" s="73"/>
      <c r="D11130" s="40"/>
    </row>
    <row r="11131" spans="1:4" ht="15" x14ac:dyDescent="0.2">
      <c r="A11131" s="132"/>
      <c r="B11131" s="42"/>
      <c r="C11131" s="73"/>
      <c r="D11131" s="40"/>
    </row>
    <row r="11132" spans="1:4" ht="15" x14ac:dyDescent="0.2">
      <c r="A11132" s="132"/>
      <c r="B11132" s="42"/>
      <c r="C11132" s="73"/>
      <c r="D11132" s="40"/>
    </row>
    <row r="11133" spans="1:4" ht="15" x14ac:dyDescent="0.2">
      <c r="A11133" s="132"/>
      <c r="B11133" s="42"/>
      <c r="C11133" s="73"/>
      <c r="D11133" s="40"/>
    </row>
    <row r="11134" spans="1:4" ht="15" x14ac:dyDescent="0.2">
      <c r="A11134" s="132"/>
      <c r="B11134" s="42"/>
      <c r="C11134" s="73"/>
      <c r="D11134" s="40"/>
    </row>
    <row r="11135" spans="1:4" ht="15" x14ac:dyDescent="0.2">
      <c r="A11135" s="132"/>
      <c r="B11135" s="42"/>
      <c r="C11135" s="73"/>
      <c r="D11135" s="40"/>
    </row>
    <row r="11136" spans="1:4" ht="15" x14ac:dyDescent="0.2">
      <c r="A11136" s="132"/>
      <c r="B11136" s="42"/>
      <c r="C11136" s="73"/>
      <c r="D11136" s="40"/>
    </row>
    <row r="11137" spans="1:4" ht="15" x14ac:dyDescent="0.2">
      <c r="A11137" s="132"/>
      <c r="B11137" s="42"/>
      <c r="C11137" s="73"/>
      <c r="D11137" s="40"/>
    </row>
    <row r="11138" spans="1:4" ht="15" x14ac:dyDescent="0.2">
      <c r="A11138" s="132"/>
      <c r="B11138" s="42"/>
      <c r="C11138" s="73"/>
      <c r="D11138" s="40"/>
    </row>
    <row r="11139" spans="1:4" ht="15" x14ac:dyDescent="0.2">
      <c r="A11139" s="132"/>
      <c r="B11139" s="42"/>
      <c r="C11139" s="73"/>
      <c r="D11139" s="40"/>
    </row>
    <row r="11140" spans="1:4" ht="15" x14ac:dyDescent="0.2">
      <c r="A11140" s="132"/>
      <c r="B11140" s="42"/>
      <c r="C11140" s="73"/>
      <c r="D11140" s="40"/>
    </row>
    <row r="11141" spans="1:4" ht="15" x14ac:dyDescent="0.2">
      <c r="A11141" s="132"/>
      <c r="B11141" s="42"/>
      <c r="C11141" s="73"/>
      <c r="D11141" s="40"/>
    </row>
    <row r="11142" spans="1:4" ht="15" x14ac:dyDescent="0.2">
      <c r="A11142" s="132"/>
      <c r="B11142" s="42"/>
      <c r="C11142" s="73"/>
      <c r="D11142" s="40"/>
    </row>
    <row r="11143" spans="1:4" ht="15" x14ac:dyDescent="0.2">
      <c r="A11143" s="132"/>
      <c r="B11143" s="42"/>
      <c r="C11143" s="73"/>
      <c r="D11143" s="40"/>
    </row>
    <row r="11144" spans="1:4" ht="15" x14ac:dyDescent="0.2">
      <c r="A11144" s="132"/>
      <c r="B11144" s="42"/>
      <c r="C11144" s="73"/>
      <c r="D11144" s="40"/>
    </row>
    <row r="11145" spans="1:4" ht="15" x14ac:dyDescent="0.2">
      <c r="A11145" s="132"/>
      <c r="B11145" s="42"/>
      <c r="C11145" s="73"/>
      <c r="D11145" s="40"/>
    </row>
    <row r="11146" spans="1:4" ht="15" x14ac:dyDescent="0.2">
      <c r="A11146" s="132"/>
      <c r="B11146" s="42"/>
      <c r="C11146" s="73"/>
      <c r="D11146" s="40"/>
    </row>
    <row r="11147" spans="1:4" ht="15" x14ac:dyDescent="0.2">
      <c r="A11147" s="132"/>
      <c r="B11147" s="42"/>
      <c r="C11147" s="73"/>
      <c r="D11147" s="40"/>
    </row>
    <row r="11148" spans="1:4" ht="15" x14ac:dyDescent="0.2">
      <c r="A11148" s="132"/>
      <c r="B11148" s="42"/>
      <c r="C11148" s="73"/>
      <c r="D11148" s="40"/>
    </row>
    <row r="11149" spans="1:4" ht="15" x14ac:dyDescent="0.2">
      <c r="A11149" s="132"/>
      <c r="B11149" s="42"/>
      <c r="C11149" s="73"/>
      <c r="D11149" s="40"/>
    </row>
    <row r="11150" spans="1:4" ht="15" x14ac:dyDescent="0.2">
      <c r="A11150" s="132"/>
      <c r="B11150" s="42"/>
      <c r="C11150" s="73"/>
      <c r="D11150" s="40"/>
    </row>
    <row r="11151" spans="1:4" ht="15" x14ac:dyDescent="0.2">
      <c r="A11151" s="132"/>
      <c r="B11151" s="42"/>
      <c r="C11151" s="73"/>
      <c r="D11151" s="40"/>
    </row>
    <row r="11152" spans="1:4" ht="15" x14ac:dyDescent="0.2">
      <c r="A11152" s="132"/>
      <c r="B11152" s="42"/>
      <c r="C11152" s="73"/>
      <c r="D11152" s="40"/>
    </row>
    <row r="11153" spans="1:4" ht="15" x14ac:dyDescent="0.2">
      <c r="A11153" s="132"/>
      <c r="B11153" s="42"/>
      <c r="C11153" s="73"/>
      <c r="D11153" s="40"/>
    </row>
    <row r="11154" spans="1:4" ht="15" x14ac:dyDescent="0.2">
      <c r="A11154" s="132"/>
      <c r="B11154" s="42"/>
      <c r="C11154" s="73"/>
      <c r="D11154" s="40"/>
    </row>
    <row r="11155" spans="1:4" ht="15" x14ac:dyDescent="0.2">
      <c r="A11155" s="132"/>
      <c r="B11155" s="42"/>
      <c r="C11155" s="73"/>
      <c r="D11155" s="40"/>
    </row>
    <row r="11156" spans="1:4" ht="15" x14ac:dyDescent="0.2">
      <c r="A11156" s="132"/>
      <c r="B11156" s="42"/>
      <c r="C11156" s="73"/>
      <c r="D11156" s="40"/>
    </row>
    <row r="11157" spans="1:4" ht="15" x14ac:dyDescent="0.2">
      <c r="A11157" s="132"/>
      <c r="B11157" s="42"/>
      <c r="C11157" s="73"/>
      <c r="D11157" s="40"/>
    </row>
    <row r="11158" spans="1:4" ht="15" x14ac:dyDescent="0.2">
      <c r="A11158" s="132"/>
      <c r="B11158" s="42"/>
      <c r="C11158" s="73"/>
      <c r="D11158" s="40"/>
    </row>
    <row r="11159" spans="1:4" ht="15" x14ac:dyDescent="0.2">
      <c r="A11159" s="132"/>
      <c r="B11159" s="42"/>
      <c r="C11159" s="73"/>
      <c r="D11159" s="40"/>
    </row>
    <row r="11160" spans="1:4" ht="15" x14ac:dyDescent="0.2">
      <c r="A11160" s="132"/>
      <c r="B11160" s="42"/>
      <c r="C11160" s="73"/>
      <c r="D11160" s="40"/>
    </row>
    <row r="11161" spans="1:4" ht="15" x14ac:dyDescent="0.2">
      <c r="A11161" s="132"/>
      <c r="B11161" s="42"/>
      <c r="C11161" s="73"/>
      <c r="D11161" s="40"/>
    </row>
    <row r="11162" spans="1:4" ht="15" x14ac:dyDescent="0.2">
      <c r="A11162" s="132"/>
      <c r="B11162" s="42"/>
      <c r="C11162" s="73"/>
      <c r="D11162" s="40"/>
    </row>
    <row r="11163" spans="1:4" ht="15" x14ac:dyDescent="0.2">
      <c r="A11163" s="132"/>
      <c r="B11163" s="42"/>
      <c r="C11163" s="73"/>
      <c r="D11163" s="40"/>
    </row>
    <row r="11164" spans="1:4" ht="15" x14ac:dyDescent="0.2">
      <c r="A11164" s="132"/>
      <c r="B11164" s="42"/>
      <c r="C11164" s="73"/>
      <c r="D11164" s="40"/>
    </row>
    <row r="11165" spans="1:4" ht="15" x14ac:dyDescent="0.2">
      <c r="A11165" s="132"/>
      <c r="B11165" s="42"/>
      <c r="C11165" s="73"/>
      <c r="D11165" s="40"/>
    </row>
    <row r="11166" spans="1:4" ht="15" x14ac:dyDescent="0.2">
      <c r="A11166" s="132"/>
      <c r="B11166" s="42"/>
      <c r="C11166" s="73"/>
      <c r="D11166" s="40"/>
    </row>
    <row r="11167" spans="1:4" ht="15" x14ac:dyDescent="0.2">
      <c r="A11167" s="132"/>
      <c r="B11167" s="42"/>
      <c r="C11167" s="73"/>
      <c r="D11167" s="40"/>
    </row>
    <row r="11168" spans="1:4" ht="15" x14ac:dyDescent="0.2">
      <c r="A11168" s="132"/>
      <c r="B11168" s="42"/>
      <c r="C11168" s="73"/>
      <c r="D11168" s="40"/>
    </row>
    <row r="11169" spans="1:4" ht="15" x14ac:dyDescent="0.2">
      <c r="A11169" s="132"/>
      <c r="B11169" s="42"/>
      <c r="C11169" s="73"/>
      <c r="D11169" s="40"/>
    </row>
    <row r="11170" spans="1:4" ht="15" x14ac:dyDescent="0.2">
      <c r="A11170" s="132"/>
      <c r="B11170" s="42"/>
      <c r="C11170" s="73"/>
      <c r="D11170" s="40"/>
    </row>
    <row r="11171" spans="1:4" ht="15" x14ac:dyDescent="0.2">
      <c r="A11171" s="132"/>
      <c r="B11171" s="42"/>
      <c r="C11171" s="73"/>
      <c r="D11171" s="40"/>
    </row>
    <row r="11172" spans="1:4" ht="15" x14ac:dyDescent="0.2">
      <c r="A11172" s="132"/>
      <c r="B11172" s="42"/>
      <c r="C11172" s="73"/>
      <c r="D11172" s="40"/>
    </row>
    <row r="11173" spans="1:4" ht="15" x14ac:dyDescent="0.2">
      <c r="A11173" s="132"/>
      <c r="B11173" s="42"/>
      <c r="C11173" s="73"/>
      <c r="D11173" s="40"/>
    </row>
    <row r="11174" spans="1:4" ht="15" x14ac:dyDescent="0.2">
      <c r="A11174" s="132"/>
      <c r="B11174" s="42"/>
      <c r="C11174" s="73"/>
      <c r="D11174" s="40"/>
    </row>
    <row r="11175" spans="1:4" ht="15" x14ac:dyDescent="0.2">
      <c r="A11175" s="132"/>
      <c r="B11175" s="42"/>
      <c r="C11175" s="73"/>
      <c r="D11175" s="40"/>
    </row>
    <row r="11176" spans="1:4" ht="15" x14ac:dyDescent="0.2">
      <c r="A11176" s="132"/>
      <c r="B11176" s="42"/>
      <c r="C11176" s="73"/>
      <c r="D11176" s="40"/>
    </row>
    <row r="11177" spans="1:4" ht="15" x14ac:dyDescent="0.2">
      <c r="A11177" s="132"/>
      <c r="B11177" s="42"/>
      <c r="C11177" s="73"/>
      <c r="D11177" s="40"/>
    </row>
    <row r="11178" spans="1:4" ht="15" x14ac:dyDescent="0.2">
      <c r="A11178" s="132"/>
      <c r="B11178" s="42"/>
      <c r="C11178" s="73"/>
      <c r="D11178" s="40"/>
    </row>
    <row r="11179" spans="1:4" ht="15" x14ac:dyDescent="0.2">
      <c r="A11179" s="132"/>
      <c r="B11179" s="42"/>
      <c r="C11179" s="73"/>
      <c r="D11179" s="40"/>
    </row>
    <row r="11180" spans="1:4" ht="15" x14ac:dyDescent="0.2">
      <c r="A11180" s="132"/>
      <c r="B11180" s="42"/>
      <c r="C11180" s="73"/>
      <c r="D11180" s="40"/>
    </row>
    <row r="11181" spans="1:4" ht="15" x14ac:dyDescent="0.2">
      <c r="A11181" s="132"/>
      <c r="B11181" s="42"/>
      <c r="C11181" s="73"/>
      <c r="D11181" s="40"/>
    </row>
    <row r="11182" spans="1:4" ht="15" x14ac:dyDescent="0.2">
      <c r="A11182" s="132"/>
      <c r="B11182" s="42"/>
      <c r="C11182" s="73"/>
      <c r="D11182" s="40"/>
    </row>
    <row r="11183" spans="1:4" ht="15" x14ac:dyDescent="0.2">
      <c r="A11183" s="132"/>
      <c r="B11183" s="42"/>
      <c r="C11183" s="73"/>
      <c r="D11183" s="40"/>
    </row>
    <row r="11184" spans="1:4" ht="15" x14ac:dyDescent="0.2">
      <c r="A11184" s="132"/>
      <c r="B11184" s="42"/>
      <c r="C11184" s="73"/>
      <c r="D11184" s="40"/>
    </row>
    <row r="11185" spans="1:4" ht="15" x14ac:dyDescent="0.2">
      <c r="A11185" s="132"/>
      <c r="B11185" s="42"/>
      <c r="C11185" s="73"/>
      <c r="D11185" s="40"/>
    </row>
    <row r="11186" spans="1:4" ht="15" x14ac:dyDescent="0.2">
      <c r="A11186" s="132"/>
      <c r="B11186" s="42"/>
      <c r="C11186" s="73"/>
      <c r="D11186" s="40"/>
    </row>
    <row r="11187" spans="1:4" ht="15" x14ac:dyDescent="0.2">
      <c r="A11187" s="132"/>
      <c r="B11187" s="42"/>
      <c r="C11187" s="73"/>
      <c r="D11187" s="40"/>
    </row>
    <row r="11188" spans="1:4" ht="15" x14ac:dyDescent="0.2">
      <c r="A11188" s="132"/>
      <c r="B11188" s="42"/>
      <c r="C11188" s="73"/>
      <c r="D11188" s="40"/>
    </row>
    <row r="11189" spans="1:4" ht="15" x14ac:dyDescent="0.2">
      <c r="A11189" s="132"/>
      <c r="B11189" s="42"/>
      <c r="C11189" s="73"/>
      <c r="D11189" s="40"/>
    </row>
    <row r="11190" spans="1:4" ht="15" x14ac:dyDescent="0.2">
      <c r="A11190" s="132"/>
      <c r="B11190" s="42"/>
      <c r="C11190" s="73"/>
      <c r="D11190" s="40"/>
    </row>
    <row r="11191" spans="1:4" ht="15" x14ac:dyDescent="0.2">
      <c r="A11191" s="132"/>
      <c r="B11191" s="42"/>
      <c r="C11191" s="73"/>
      <c r="D11191" s="40"/>
    </row>
    <row r="11192" spans="1:4" ht="15" x14ac:dyDescent="0.2">
      <c r="A11192" s="132"/>
      <c r="B11192" s="42"/>
      <c r="C11192" s="73"/>
      <c r="D11192" s="40"/>
    </row>
    <row r="11193" spans="1:4" ht="15" x14ac:dyDescent="0.2">
      <c r="A11193" s="132"/>
      <c r="B11193" s="42"/>
      <c r="C11193" s="73"/>
      <c r="D11193" s="40"/>
    </row>
    <row r="11194" spans="1:4" ht="15" x14ac:dyDescent="0.2">
      <c r="A11194" s="132"/>
      <c r="B11194" s="42"/>
      <c r="C11194" s="73"/>
      <c r="D11194" s="40"/>
    </row>
    <row r="11195" spans="1:4" ht="15" x14ac:dyDescent="0.2">
      <c r="A11195" s="132"/>
      <c r="B11195" s="42"/>
      <c r="C11195" s="73"/>
      <c r="D11195" s="40"/>
    </row>
    <row r="11196" spans="1:4" ht="15" x14ac:dyDescent="0.2">
      <c r="A11196" s="132"/>
      <c r="B11196" s="42"/>
      <c r="C11196" s="73"/>
      <c r="D11196" s="40"/>
    </row>
    <row r="11197" spans="1:4" ht="15" x14ac:dyDescent="0.2">
      <c r="A11197" s="132"/>
      <c r="B11197" s="42"/>
      <c r="C11197" s="73"/>
      <c r="D11197" s="40"/>
    </row>
    <row r="11198" spans="1:4" ht="15" x14ac:dyDescent="0.2">
      <c r="A11198" s="132"/>
      <c r="B11198" s="42"/>
      <c r="C11198" s="73"/>
      <c r="D11198" s="40"/>
    </row>
    <row r="11199" spans="1:4" ht="15" x14ac:dyDescent="0.2">
      <c r="A11199" s="132"/>
      <c r="B11199" s="42"/>
      <c r="C11199" s="73"/>
      <c r="D11199" s="40"/>
    </row>
    <row r="11200" spans="1:4" ht="15" x14ac:dyDescent="0.2">
      <c r="A11200" s="132"/>
      <c r="B11200" s="42"/>
      <c r="C11200" s="73"/>
      <c r="D11200" s="40"/>
    </row>
    <row r="11201" spans="1:4" ht="15" x14ac:dyDescent="0.2">
      <c r="A11201" s="132"/>
      <c r="B11201" s="42"/>
      <c r="C11201" s="73"/>
      <c r="D11201" s="40"/>
    </row>
    <row r="11202" spans="1:4" ht="15" x14ac:dyDescent="0.2">
      <c r="A11202" s="132"/>
      <c r="B11202" s="42"/>
      <c r="C11202" s="73"/>
      <c r="D11202" s="40"/>
    </row>
    <row r="11203" spans="1:4" ht="15" x14ac:dyDescent="0.2">
      <c r="A11203" s="132"/>
      <c r="B11203" s="42"/>
      <c r="C11203" s="73"/>
      <c r="D11203" s="40"/>
    </row>
    <row r="11204" spans="1:4" ht="15" x14ac:dyDescent="0.2">
      <c r="A11204" s="132"/>
      <c r="B11204" s="42"/>
      <c r="C11204" s="73"/>
      <c r="D11204" s="40"/>
    </row>
    <row r="11205" spans="1:4" ht="15" x14ac:dyDescent="0.2">
      <c r="A11205" s="132"/>
      <c r="B11205" s="42"/>
      <c r="C11205" s="73"/>
      <c r="D11205" s="40"/>
    </row>
    <row r="11206" spans="1:4" ht="15" x14ac:dyDescent="0.2">
      <c r="A11206" s="132"/>
      <c r="B11206" s="42"/>
      <c r="C11206" s="73"/>
      <c r="D11206" s="40"/>
    </row>
    <row r="11207" spans="1:4" ht="15" x14ac:dyDescent="0.2">
      <c r="A11207" s="132"/>
      <c r="B11207" s="42"/>
      <c r="C11207" s="73"/>
      <c r="D11207" s="40"/>
    </row>
    <row r="11208" spans="1:4" ht="15" x14ac:dyDescent="0.2">
      <c r="A11208" s="132"/>
      <c r="B11208" s="42"/>
      <c r="C11208" s="73"/>
      <c r="D11208" s="40"/>
    </row>
    <row r="11209" spans="1:4" ht="15" x14ac:dyDescent="0.2">
      <c r="A11209" s="132"/>
      <c r="B11209" s="42"/>
      <c r="C11209" s="73"/>
      <c r="D11209" s="40"/>
    </row>
    <row r="11210" spans="1:4" ht="15" x14ac:dyDescent="0.2">
      <c r="A11210" s="132"/>
      <c r="B11210" s="42"/>
      <c r="C11210" s="73"/>
      <c r="D11210" s="40"/>
    </row>
    <row r="11211" spans="1:4" ht="15" x14ac:dyDescent="0.2">
      <c r="A11211" s="132"/>
      <c r="B11211" s="42"/>
      <c r="C11211" s="73"/>
      <c r="D11211" s="40"/>
    </row>
    <row r="11212" spans="1:4" ht="15" x14ac:dyDescent="0.2">
      <c r="A11212" s="132"/>
      <c r="B11212" s="42"/>
      <c r="C11212" s="73"/>
      <c r="D11212" s="40"/>
    </row>
    <row r="11213" spans="1:4" ht="15" x14ac:dyDescent="0.2">
      <c r="A11213" s="132"/>
      <c r="B11213" s="42"/>
      <c r="C11213" s="73"/>
      <c r="D11213" s="40"/>
    </row>
    <row r="11214" spans="1:4" ht="15" x14ac:dyDescent="0.2">
      <c r="A11214" s="132"/>
      <c r="B11214" s="42"/>
      <c r="C11214" s="73"/>
      <c r="D11214" s="40"/>
    </row>
    <row r="11215" spans="1:4" ht="15" x14ac:dyDescent="0.2">
      <c r="A11215" s="132"/>
      <c r="B11215" s="42"/>
      <c r="C11215" s="73"/>
      <c r="D11215" s="40"/>
    </row>
    <row r="11216" spans="1:4" ht="15" x14ac:dyDescent="0.2">
      <c r="A11216" s="132"/>
      <c r="B11216" s="42"/>
      <c r="C11216" s="73"/>
      <c r="D11216" s="40"/>
    </row>
    <row r="11217" spans="1:4" ht="15" x14ac:dyDescent="0.2">
      <c r="A11217" s="132"/>
      <c r="B11217" s="42"/>
      <c r="C11217" s="73"/>
      <c r="D11217" s="40"/>
    </row>
    <row r="11218" spans="1:4" ht="15" x14ac:dyDescent="0.2">
      <c r="A11218" s="132"/>
      <c r="B11218" s="42"/>
      <c r="C11218" s="73"/>
      <c r="D11218" s="40"/>
    </row>
    <row r="11219" spans="1:4" ht="15" x14ac:dyDescent="0.2">
      <c r="A11219" s="132"/>
      <c r="B11219" s="42"/>
      <c r="C11219" s="73"/>
      <c r="D11219" s="40"/>
    </row>
    <row r="11220" spans="1:4" ht="15" x14ac:dyDescent="0.2">
      <c r="A11220" s="132"/>
      <c r="B11220" s="42"/>
      <c r="C11220" s="73"/>
      <c r="D11220" s="40"/>
    </row>
    <row r="11221" spans="1:4" ht="15" x14ac:dyDescent="0.2">
      <c r="A11221" s="132"/>
      <c r="B11221" s="42"/>
      <c r="C11221" s="73"/>
      <c r="D11221" s="40"/>
    </row>
    <row r="11222" spans="1:4" ht="15" x14ac:dyDescent="0.2">
      <c r="A11222" s="132"/>
      <c r="B11222" s="42"/>
      <c r="C11222" s="73"/>
      <c r="D11222" s="40"/>
    </row>
    <row r="11223" spans="1:4" ht="15" x14ac:dyDescent="0.2">
      <c r="A11223" s="132"/>
      <c r="B11223" s="42"/>
      <c r="C11223" s="73"/>
      <c r="D11223" s="40"/>
    </row>
    <row r="11224" spans="1:4" ht="15" x14ac:dyDescent="0.2">
      <c r="A11224" s="132"/>
      <c r="B11224" s="42"/>
      <c r="C11224" s="73"/>
      <c r="D11224" s="40"/>
    </row>
    <row r="11225" spans="1:4" ht="15" x14ac:dyDescent="0.2">
      <c r="A11225" s="132"/>
      <c r="B11225" s="42"/>
      <c r="C11225" s="73"/>
      <c r="D11225" s="40"/>
    </row>
    <row r="11226" spans="1:4" ht="15" x14ac:dyDescent="0.2">
      <c r="A11226" s="132"/>
      <c r="B11226" s="42"/>
      <c r="C11226" s="73"/>
      <c r="D11226" s="40"/>
    </row>
    <row r="11227" spans="1:4" ht="15" x14ac:dyDescent="0.2">
      <c r="A11227" s="132"/>
      <c r="B11227" s="42"/>
      <c r="C11227" s="73"/>
      <c r="D11227" s="40"/>
    </row>
    <row r="11228" spans="1:4" ht="15" x14ac:dyDescent="0.2">
      <c r="A11228" s="132"/>
      <c r="B11228" s="42"/>
      <c r="C11228" s="73"/>
      <c r="D11228" s="40"/>
    </row>
    <row r="11229" spans="1:4" ht="15" x14ac:dyDescent="0.2">
      <c r="A11229" s="132"/>
      <c r="B11229" s="42"/>
      <c r="C11229" s="73"/>
      <c r="D11229" s="40"/>
    </row>
    <row r="11230" spans="1:4" ht="15" x14ac:dyDescent="0.2">
      <c r="A11230" s="132"/>
      <c r="B11230" s="42"/>
      <c r="C11230" s="73"/>
      <c r="D11230" s="40"/>
    </row>
    <row r="11231" spans="1:4" ht="15" x14ac:dyDescent="0.2">
      <c r="A11231" s="132"/>
      <c r="B11231" s="42"/>
      <c r="C11231" s="73"/>
      <c r="D11231" s="40"/>
    </row>
    <row r="11232" spans="1:4" ht="15" x14ac:dyDescent="0.2">
      <c r="A11232" s="132"/>
      <c r="B11232" s="42"/>
      <c r="C11232" s="73"/>
      <c r="D11232" s="40"/>
    </row>
    <row r="11233" spans="1:4" ht="15" x14ac:dyDescent="0.2">
      <c r="A11233" s="132"/>
      <c r="B11233" s="42"/>
      <c r="C11233" s="73"/>
      <c r="D11233" s="40"/>
    </row>
    <row r="11234" spans="1:4" ht="15" x14ac:dyDescent="0.2">
      <c r="A11234" s="132"/>
      <c r="B11234" s="42"/>
      <c r="C11234" s="73"/>
      <c r="D11234" s="40"/>
    </row>
    <row r="11235" spans="1:4" ht="15" x14ac:dyDescent="0.2">
      <c r="A11235" s="132"/>
      <c r="B11235" s="42"/>
      <c r="C11235" s="73"/>
      <c r="D11235" s="40"/>
    </row>
    <row r="11236" spans="1:4" ht="15" x14ac:dyDescent="0.2">
      <c r="A11236" s="132"/>
      <c r="B11236" s="42"/>
      <c r="C11236" s="73"/>
      <c r="D11236" s="40"/>
    </row>
    <row r="11237" spans="1:4" ht="15" x14ac:dyDescent="0.2">
      <c r="A11237" s="132"/>
      <c r="B11237" s="42"/>
      <c r="C11237" s="73"/>
      <c r="D11237" s="40"/>
    </row>
    <row r="11238" spans="1:4" ht="15" x14ac:dyDescent="0.2">
      <c r="A11238" s="132"/>
      <c r="B11238" s="42"/>
      <c r="C11238" s="73"/>
      <c r="D11238" s="40"/>
    </row>
    <row r="11239" spans="1:4" ht="15" x14ac:dyDescent="0.2">
      <c r="A11239" s="132"/>
      <c r="B11239" s="42"/>
      <c r="C11239" s="73"/>
      <c r="D11239" s="40"/>
    </row>
    <row r="11240" spans="1:4" ht="15" x14ac:dyDescent="0.2">
      <c r="A11240" s="132"/>
      <c r="B11240" s="42"/>
      <c r="C11240" s="73"/>
      <c r="D11240" s="40"/>
    </row>
    <row r="11241" spans="1:4" ht="15" x14ac:dyDescent="0.2">
      <c r="A11241" s="132"/>
      <c r="B11241" s="42"/>
      <c r="C11241" s="73"/>
      <c r="D11241" s="40"/>
    </row>
    <row r="11242" spans="1:4" ht="15" x14ac:dyDescent="0.2">
      <c r="A11242" s="132"/>
      <c r="B11242" s="42"/>
      <c r="C11242" s="73"/>
      <c r="D11242" s="40"/>
    </row>
    <row r="11243" spans="1:4" ht="15" x14ac:dyDescent="0.2">
      <c r="A11243" s="132"/>
      <c r="B11243" s="42"/>
      <c r="C11243" s="73"/>
      <c r="D11243" s="40"/>
    </row>
    <row r="11244" spans="1:4" ht="15" x14ac:dyDescent="0.2">
      <c r="A11244" s="132"/>
      <c r="B11244" s="42"/>
      <c r="C11244" s="73"/>
      <c r="D11244" s="40"/>
    </row>
    <row r="11245" spans="1:4" ht="15" x14ac:dyDescent="0.2">
      <c r="A11245" s="132"/>
      <c r="B11245" s="42"/>
      <c r="C11245" s="73"/>
      <c r="D11245" s="40"/>
    </row>
    <row r="11246" spans="1:4" ht="15" x14ac:dyDescent="0.2">
      <c r="A11246" s="132"/>
      <c r="B11246" s="42"/>
      <c r="C11246" s="73"/>
      <c r="D11246" s="40"/>
    </row>
    <row r="11247" spans="1:4" ht="15" x14ac:dyDescent="0.2">
      <c r="A11247" s="132"/>
      <c r="B11247" s="42"/>
      <c r="C11247" s="73"/>
      <c r="D11247" s="40"/>
    </row>
    <row r="11248" spans="1:4" ht="15" x14ac:dyDescent="0.2">
      <c r="A11248" s="132"/>
      <c r="B11248" s="42"/>
      <c r="C11248" s="73"/>
      <c r="D11248" s="40"/>
    </row>
    <row r="11249" spans="1:4" ht="15" x14ac:dyDescent="0.2">
      <c r="A11249" s="132"/>
      <c r="B11249" s="42"/>
      <c r="C11249" s="73"/>
      <c r="D11249" s="40"/>
    </row>
    <row r="11250" spans="1:4" ht="15" x14ac:dyDescent="0.2">
      <c r="A11250" s="132"/>
      <c r="B11250" s="42"/>
      <c r="C11250" s="73"/>
      <c r="D11250" s="40"/>
    </row>
    <row r="11251" spans="1:4" ht="15" x14ac:dyDescent="0.2">
      <c r="A11251" s="132"/>
      <c r="B11251" s="42"/>
      <c r="C11251" s="73"/>
      <c r="D11251" s="40"/>
    </row>
    <row r="11252" spans="1:4" ht="15" x14ac:dyDescent="0.2">
      <c r="A11252" s="132"/>
      <c r="B11252" s="42"/>
      <c r="C11252" s="73"/>
      <c r="D11252" s="40"/>
    </row>
    <row r="11253" spans="1:4" ht="15" x14ac:dyDescent="0.2">
      <c r="A11253" s="132"/>
      <c r="B11253" s="42"/>
      <c r="C11253" s="73"/>
      <c r="D11253" s="40"/>
    </row>
    <row r="11254" spans="1:4" ht="15" x14ac:dyDescent="0.2">
      <c r="A11254" s="132"/>
      <c r="B11254" s="42"/>
      <c r="C11254" s="73"/>
      <c r="D11254" s="40"/>
    </row>
    <row r="11255" spans="1:4" ht="15" x14ac:dyDescent="0.2">
      <c r="A11255" s="132"/>
      <c r="B11255" s="42"/>
      <c r="C11255" s="73"/>
      <c r="D11255" s="40"/>
    </row>
    <row r="11256" spans="1:4" ht="15" x14ac:dyDescent="0.2">
      <c r="A11256" s="132"/>
      <c r="B11256" s="42"/>
      <c r="C11256" s="73"/>
      <c r="D11256" s="40"/>
    </row>
    <row r="11257" spans="1:4" ht="15" x14ac:dyDescent="0.2">
      <c r="A11257" s="132"/>
      <c r="B11257" s="42"/>
      <c r="C11257" s="73"/>
      <c r="D11257" s="40"/>
    </row>
    <row r="11258" spans="1:4" ht="15" x14ac:dyDescent="0.2">
      <c r="A11258" s="132"/>
      <c r="B11258" s="42"/>
      <c r="C11258" s="73"/>
      <c r="D11258" s="40"/>
    </row>
    <row r="11259" spans="1:4" ht="15" x14ac:dyDescent="0.2">
      <c r="A11259" s="132"/>
      <c r="B11259" s="42"/>
      <c r="C11259" s="73"/>
      <c r="D11259" s="40"/>
    </row>
    <row r="11260" spans="1:4" ht="15" x14ac:dyDescent="0.2">
      <c r="A11260" s="132"/>
      <c r="B11260" s="42"/>
      <c r="C11260" s="73"/>
      <c r="D11260" s="40"/>
    </row>
    <row r="11261" spans="1:4" ht="15" x14ac:dyDescent="0.2">
      <c r="A11261" s="132"/>
      <c r="B11261" s="42"/>
      <c r="C11261" s="73"/>
      <c r="D11261" s="40"/>
    </row>
    <row r="11262" spans="1:4" ht="15" x14ac:dyDescent="0.2">
      <c r="A11262" s="132"/>
      <c r="B11262" s="42"/>
      <c r="C11262" s="73"/>
      <c r="D11262" s="40"/>
    </row>
    <row r="11263" spans="1:4" ht="15" x14ac:dyDescent="0.2">
      <c r="A11263" s="132"/>
      <c r="B11263" s="42"/>
      <c r="C11263" s="73"/>
      <c r="D11263" s="40"/>
    </row>
    <row r="11264" spans="1:4" ht="15" x14ac:dyDescent="0.2">
      <c r="A11264" s="132"/>
      <c r="B11264" s="42"/>
      <c r="C11264" s="73"/>
      <c r="D11264" s="40"/>
    </row>
    <row r="11265" spans="1:4" ht="15" x14ac:dyDescent="0.2">
      <c r="A11265" s="132"/>
      <c r="B11265" s="42"/>
      <c r="C11265" s="73"/>
      <c r="D11265" s="40"/>
    </row>
    <row r="11266" spans="1:4" ht="15" x14ac:dyDescent="0.2">
      <c r="A11266" s="132"/>
      <c r="B11266" s="42"/>
      <c r="C11266" s="73"/>
      <c r="D11266" s="40"/>
    </row>
    <row r="11267" spans="1:4" ht="15" x14ac:dyDescent="0.2">
      <c r="A11267" s="132"/>
      <c r="B11267" s="42"/>
      <c r="C11267" s="73"/>
      <c r="D11267" s="40"/>
    </row>
    <row r="11268" spans="1:4" ht="15" x14ac:dyDescent="0.2">
      <c r="A11268" s="132"/>
      <c r="B11268" s="42"/>
      <c r="C11268" s="73"/>
      <c r="D11268" s="40"/>
    </row>
    <row r="11269" spans="1:4" ht="15" x14ac:dyDescent="0.2">
      <c r="A11269" s="132"/>
      <c r="B11269" s="42"/>
      <c r="C11269" s="73"/>
      <c r="D11269" s="40"/>
    </row>
    <row r="11270" spans="1:4" ht="15" x14ac:dyDescent="0.2">
      <c r="A11270" s="132"/>
      <c r="B11270" s="42"/>
      <c r="C11270" s="73"/>
      <c r="D11270" s="40"/>
    </row>
    <row r="11271" spans="1:4" ht="15" x14ac:dyDescent="0.2">
      <c r="A11271" s="132"/>
      <c r="B11271" s="42"/>
      <c r="C11271" s="73"/>
      <c r="D11271" s="40"/>
    </row>
    <row r="11272" spans="1:4" ht="15" x14ac:dyDescent="0.2">
      <c r="A11272" s="132"/>
      <c r="B11272" s="42"/>
      <c r="C11272" s="73"/>
      <c r="D11272" s="40"/>
    </row>
    <row r="11273" spans="1:4" ht="15" x14ac:dyDescent="0.2">
      <c r="A11273" s="132"/>
      <c r="B11273" s="42"/>
      <c r="C11273" s="73"/>
      <c r="D11273" s="40"/>
    </row>
    <row r="11274" spans="1:4" ht="15" x14ac:dyDescent="0.2">
      <c r="A11274" s="132"/>
      <c r="B11274" s="42"/>
      <c r="C11274" s="73"/>
      <c r="D11274" s="40"/>
    </row>
    <row r="11275" spans="1:4" ht="15" x14ac:dyDescent="0.2">
      <c r="A11275" s="132"/>
      <c r="B11275" s="42"/>
      <c r="C11275" s="73"/>
      <c r="D11275" s="40"/>
    </row>
    <row r="11276" spans="1:4" ht="15" x14ac:dyDescent="0.2">
      <c r="A11276" s="132"/>
      <c r="B11276" s="42"/>
      <c r="C11276" s="73"/>
      <c r="D11276" s="40"/>
    </row>
    <row r="11277" spans="1:4" ht="15" x14ac:dyDescent="0.2">
      <c r="A11277" s="132"/>
      <c r="B11277" s="42"/>
      <c r="C11277" s="73"/>
      <c r="D11277" s="40"/>
    </row>
    <row r="11278" spans="1:4" ht="15" x14ac:dyDescent="0.2">
      <c r="A11278" s="132"/>
      <c r="B11278" s="42"/>
      <c r="C11278" s="73"/>
      <c r="D11278" s="40"/>
    </row>
    <row r="11279" spans="1:4" ht="15" x14ac:dyDescent="0.2">
      <c r="A11279" s="132"/>
      <c r="B11279" s="42"/>
      <c r="C11279" s="73"/>
      <c r="D11279" s="40"/>
    </row>
    <row r="11280" spans="1:4" ht="15" x14ac:dyDescent="0.2">
      <c r="A11280" s="132"/>
      <c r="B11280" s="42"/>
      <c r="C11280" s="73"/>
      <c r="D11280" s="40"/>
    </row>
    <row r="11281" spans="1:4" ht="15" x14ac:dyDescent="0.2">
      <c r="A11281" s="132"/>
      <c r="B11281" s="42"/>
      <c r="C11281" s="73"/>
      <c r="D11281" s="40"/>
    </row>
    <row r="11282" spans="1:4" ht="15" x14ac:dyDescent="0.2">
      <c r="A11282" s="132"/>
      <c r="B11282" s="42"/>
      <c r="C11282" s="73"/>
      <c r="D11282" s="40"/>
    </row>
    <row r="11283" spans="1:4" ht="15" x14ac:dyDescent="0.2">
      <c r="A11283" s="132"/>
      <c r="B11283" s="42"/>
      <c r="C11283" s="73"/>
      <c r="D11283" s="40"/>
    </row>
    <row r="11284" spans="1:4" ht="15" x14ac:dyDescent="0.2">
      <c r="A11284" s="132"/>
      <c r="B11284" s="42"/>
      <c r="C11284" s="73"/>
      <c r="D11284" s="40"/>
    </row>
    <row r="11285" spans="1:4" ht="15" x14ac:dyDescent="0.2">
      <c r="A11285" s="132"/>
      <c r="B11285" s="42"/>
      <c r="C11285" s="73"/>
      <c r="D11285" s="40"/>
    </row>
    <row r="11286" spans="1:4" ht="15" x14ac:dyDescent="0.2">
      <c r="A11286" s="132"/>
      <c r="B11286" s="42"/>
      <c r="C11286" s="73"/>
      <c r="D11286" s="40"/>
    </row>
    <row r="11287" spans="1:4" ht="15" x14ac:dyDescent="0.2">
      <c r="A11287" s="132"/>
      <c r="B11287" s="42"/>
      <c r="C11287" s="73"/>
      <c r="D11287" s="40"/>
    </row>
    <row r="11288" spans="1:4" ht="15" x14ac:dyDescent="0.2">
      <c r="A11288" s="132"/>
      <c r="B11288" s="42"/>
      <c r="C11288" s="73"/>
      <c r="D11288" s="40"/>
    </row>
    <row r="11289" spans="1:4" ht="15" x14ac:dyDescent="0.2">
      <c r="A11289" s="132"/>
      <c r="B11289" s="42"/>
      <c r="C11289" s="73"/>
      <c r="D11289" s="40"/>
    </row>
    <row r="11290" spans="1:4" ht="15" x14ac:dyDescent="0.2">
      <c r="A11290" s="132"/>
      <c r="B11290" s="42"/>
      <c r="C11290" s="73"/>
      <c r="D11290" s="40"/>
    </row>
    <row r="11291" spans="1:4" ht="15" x14ac:dyDescent="0.2">
      <c r="A11291" s="132"/>
      <c r="B11291" s="42"/>
      <c r="C11291" s="73"/>
      <c r="D11291" s="40"/>
    </row>
    <row r="11292" spans="1:4" ht="15" x14ac:dyDescent="0.2">
      <c r="A11292" s="132"/>
      <c r="B11292" s="42"/>
      <c r="C11292" s="73"/>
      <c r="D11292" s="40"/>
    </row>
    <row r="11293" spans="1:4" ht="15" x14ac:dyDescent="0.2">
      <c r="A11293" s="132"/>
      <c r="B11293" s="42"/>
      <c r="C11293" s="73"/>
      <c r="D11293" s="40"/>
    </row>
    <row r="11294" spans="1:4" ht="15" x14ac:dyDescent="0.2">
      <c r="A11294" s="132"/>
      <c r="B11294" s="42"/>
      <c r="C11294" s="73"/>
      <c r="D11294" s="40"/>
    </row>
    <row r="11295" spans="1:4" ht="15" x14ac:dyDescent="0.2">
      <c r="A11295" s="132"/>
      <c r="B11295" s="42"/>
      <c r="C11295" s="73"/>
      <c r="D11295" s="40"/>
    </row>
    <row r="11296" spans="1:4" ht="15" x14ac:dyDescent="0.2">
      <c r="A11296" s="132"/>
      <c r="B11296" s="42"/>
      <c r="C11296" s="73"/>
      <c r="D11296" s="40"/>
    </row>
    <row r="11297" spans="1:4" ht="15" x14ac:dyDescent="0.2">
      <c r="A11297" s="132"/>
      <c r="B11297" s="42"/>
      <c r="C11297" s="73"/>
      <c r="D11297" s="40"/>
    </row>
    <row r="11298" spans="1:4" ht="15" x14ac:dyDescent="0.2">
      <c r="A11298" s="132"/>
      <c r="B11298" s="42"/>
      <c r="C11298" s="73"/>
      <c r="D11298" s="40"/>
    </row>
    <row r="11299" spans="1:4" ht="15" x14ac:dyDescent="0.2">
      <c r="A11299" s="132"/>
      <c r="B11299" s="42"/>
      <c r="C11299" s="73"/>
      <c r="D11299" s="40"/>
    </row>
    <row r="11300" spans="1:4" ht="15" x14ac:dyDescent="0.2">
      <c r="A11300" s="132"/>
      <c r="B11300" s="42"/>
      <c r="C11300" s="73"/>
      <c r="D11300" s="40"/>
    </row>
    <row r="11301" spans="1:4" ht="15" x14ac:dyDescent="0.2">
      <c r="A11301" s="132"/>
      <c r="B11301" s="42"/>
      <c r="C11301" s="73"/>
      <c r="D11301" s="40"/>
    </row>
    <row r="11302" spans="1:4" ht="15" x14ac:dyDescent="0.2">
      <c r="A11302" s="132"/>
      <c r="B11302" s="42"/>
      <c r="C11302" s="73"/>
      <c r="D11302" s="40"/>
    </row>
    <row r="11303" spans="1:4" ht="15" x14ac:dyDescent="0.2">
      <c r="A11303" s="132"/>
      <c r="B11303" s="42"/>
      <c r="C11303" s="73"/>
      <c r="D11303" s="40"/>
    </row>
    <row r="11304" spans="1:4" ht="15" x14ac:dyDescent="0.2">
      <c r="A11304" s="132"/>
      <c r="B11304" s="42"/>
      <c r="C11304" s="73"/>
      <c r="D11304" s="40"/>
    </row>
    <row r="11305" spans="1:4" ht="15" x14ac:dyDescent="0.2">
      <c r="A11305" s="132"/>
      <c r="B11305" s="42"/>
      <c r="C11305" s="73"/>
      <c r="D11305" s="40"/>
    </row>
    <row r="11306" spans="1:4" ht="15" x14ac:dyDescent="0.2">
      <c r="A11306" s="132"/>
      <c r="B11306" s="42"/>
      <c r="C11306" s="73"/>
      <c r="D11306" s="40"/>
    </row>
    <row r="11307" spans="1:4" ht="15" x14ac:dyDescent="0.2">
      <c r="A11307" s="132"/>
      <c r="B11307" s="42"/>
      <c r="C11307" s="73"/>
      <c r="D11307" s="40"/>
    </row>
    <row r="11308" spans="1:4" ht="15" x14ac:dyDescent="0.2">
      <c r="A11308" s="132"/>
      <c r="B11308" s="42"/>
      <c r="C11308" s="73"/>
      <c r="D11308" s="40"/>
    </row>
    <row r="11309" spans="1:4" ht="15" x14ac:dyDescent="0.2">
      <c r="A11309" s="132"/>
      <c r="B11309" s="42"/>
      <c r="C11309" s="73"/>
      <c r="D11309" s="40"/>
    </row>
    <row r="11310" spans="1:4" ht="15" x14ac:dyDescent="0.2">
      <c r="A11310" s="132"/>
      <c r="B11310" s="42"/>
      <c r="C11310" s="73"/>
      <c r="D11310" s="40"/>
    </row>
    <row r="11311" spans="1:4" ht="15" x14ac:dyDescent="0.2">
      <c r="A11311" s="132"/>
      <c r="B11311" s="42"/>
      <c r="C11311" s="73"/>
      <c r="D11311" s="40"/>
    </row>
    <row r="11312" spans="1:4" ht="15" x14ac:dyDescent="0.2">
      <c r="A11312" s="132"/>
      <c r="B11312" s="42"/>
      <c r="C11312" s="73"/>
      <c r="D11312" s="40"/>
    </row>
    <row r="11313" spans="1:4" ht="15" x14ac:dyDescent="0.2">
      <c r="A11313" s="132"/>
      <c r="B11313" s="42"/>
      <c r="C11313" s="73"/>
      <c r="D11313" s="40"/>
    </row>
    <row r="11314" spans="1:4" ht="15" x14ac:dyDescent="0.2">
      <c r="A11314" s="132"/>
      <c r="B11314" s="42"/>
      <c r="C11314" s="73"/>
      <c r="D11314" s="40"/>
    </row>
    <row r="11315" spans="1:4" ht="15" x14ac:dyDescent="0.2">
      <c r="A11315" s="132"/>
      <c r="B11315" s="42"/>
      <c r="C11315" s="73"/>
      <c r="D11315" s="40"/>
    </row>
    <row r="11316" spans="1:4" ht="15" x14ac:dyDescent="0.2">
      <c r="A11316" s="132"/>
      <c r="B11316" s="42"/>
      <c r="C11316" s="73"/>
      <c r="D11316" s="40"/>
    </row>
    <row r="11317" spans="1:4" ht="15" x14ac:dyDescent="0.2">
      <c r="A11317" s="132"/>
      <c r="B11317" s="42"/>
      <c r="C11317" s="73"/>
      <c r="D11317" s="40"/>
    </row>
    <row r="11318" spans="1:4" ht="15" x14ac:dyDescent="0.2">
      <c r="A11318" s="132"/>
      <c r="B11318" s="42"/>
      <c r="C11318" s="73"/>
      <c r="D11318" s="40"/>
    </row>
    <row r="11319" spans="1:4" ht="15" x14ac:dyDescent="0.2">
      <c r="A11319" s="132"/>
      <c r="B11319" s="42"/>
      <c r="C11319" s="73"/>
      <c r="D11319" s="40"/>
    </row>
    <row r="11320" spans="1:4" ht="15" x14ac:dyDescent="0.2">
      <c r="A11320" s="132"/>
      <c r="B11320" s="42"/>
      <c r="C11320" s="73"/>
      <c r="D11320" s="40"/>
    </row>
    <row r="11321" spans="1:4" ht="15" x14ac:dyDescent="0.2">
      <c r="A11321" s="132"/>
      <c r="B11321" s="42"/>
      <c r="C11321" s="73"/>
      <c r="D11321" s="40"/>
    </row>
    <row r="11322" spans="1:4" ht="15" x14ac:dyDescent="0.2">
      <c r="A11322" s="132"/>
      <c r="B11322" s="42"/>
      <c r="C11322" s="73"/>
      <c r="D11322" s="40"/>
    </row>
    <row r="11323" spans="1:4" ht="15" x14ac:dyDescent="0.2">
      <c r="A11323" s="132"/>
      <c r="B11323" s="42"/>
      <c r="C11323" s="73"/>
      <c r="D11323" s="40"/>
    </row>
    <row r="11324" spans="1:4" ht="15" x14ac:dyDescent="0.2">
      <c r="A11324" s="132"/>
      <c r="B11324" s="42"/>
      <c r="C11324" s="73"/>
      <c r="D11324" s="40"/>
    </row>
    <row r="11325" spans="1:4" ht="15" x14ac:dyDescent="0.2">
      <c r="A11325" s="132"/>
      <c r="B11325" s="42"/>
      <c r="C11325" s="73"/>
      <c r="D11325" s="40"/>
    </row>
    <row r="11326" spans="1:4" ht="15" x14ac:dyDescent="0.2">
      <c r="A11326" s="132"/>
      <c r="B11326" s="42"/>
      <c r="C11326" s="73"/>
      <c r="D11326" s="40"/>
    </row>
    <row r="11327" spans="1:4" ht="15" x14ac:dyDescent="0.2">
      <c r="A11327" s="132"/>
      <c r="B11327" s="42"/>
      <c r="C11327" s="73"/>
      <c r="D11327" s="40"/>
    </row>
    <row r="11328" spans="1:4" ht="15" x14ac:dyDescent="0.2">
      <c r="A11328" s="132"/>
      <c r="B11328" s="42"/>
      <c r="C11328" s="73"/>
      <c r="D11328" s="40"/>
    </row>
    <row r="11329" spans="1:4" ht="15" x14ac:dyDescent="0.2">
      <c r="A11329" s="132"/>
      <c r="B11329" s="42"/>
      <c r="C11329" s="73"/>
      <c r="D11329" s="40"/>
    </row>
    <row r="11330" spans="1:4" ht="15" x14ac:dyDescent="0.2">
      <c r="A11330" s="132"/>
      <c r="B11330" s="42"/>
      <c r="C11330" s="73"/>
      <c r="D11330" s="40"/>
    </row>
    <row r="11331" spans="1:4" ht="15" x14ac:dyDescent="0.2">
      <c r="A11331" s="132"/>
      <c r="B11331" s="42"/>
      <c r="C11331" s="73"/>
      <c r="D11331" s="40"/>
    </row>
    <row r="11332" spans="1:4" ht="15" x14ac:dyDescent="0.2">
      <c r="A11332" s="132"/>
      <c r="B11332" s="42"/>
      <c r="C11332" s="73"/>
      <c r="D11332" s="40"/>
    </row>
    <row r="11333" spans="1:4" ht="15" x14ac:dyDescent="0.2">
      <c r="A11333" s="132"/>
      <c r="B11333" s="42"/>
      <c r="C11333" s="73"/>
      <c r="D11333" s="40"/>
    </row>
    <row r="11334" spans="1:4" ht="15" x14ac:dyDescent="0.2">
      <c r="A11334" s="132"/>
      <c r="B11334" s="42"/>
      <c r="C11334" s="73"/>
      <c r="D11334" s="40"/>
    </row>
    <row r="11335" spans="1:4" ht="15" x14ac:dyDescent="0.2">
      <c r="A11335" s="132"/>
      <c r="B11335" s="42"/>
      <c r="C11335" s="73"/>
      <c r="D11335" s="40"/>
    </row>
    <row r="11336" spans="1:4" ht="15" x14ac:dyDescent="0.2">
      <c r="A11336" s="132"/>
      <c r="B11336" s="42"/>
      <c r="C11336" s="73"/>
      <c r="D11336" s="40"/>
    </row>
    <row r="11337" spans="1:4" ht="15" x14ac:dyDescent="0.2">
      <c r="A11337" s="132"/>
      <c r="B11337" s="42"/>
      <c r="C11337" s="73"/>
      <c r="D11337" s="40"/>
    </row>
    <row r="11338" spans="1:4" ht="15" x14ac:dyDescent="0.2">
      <c r="A11338" s="132"/>
      <c r="B11338" s="42"/>
      <c r="C11338" s="73"/>
      <c r="D11338" s="40"/>
    </row>
    <row r="11339" spans="1:4" ht="15" x14ac:dyDescent="0.2">
      <c r="A11339" s="132"/>
      <c r="B11339" s="42"/>
      <c r="C11339" s="73"/>
      <c r="D11339" s="40"/>
    </row>
    <row r="11340" spans="1:4" ht="15" x14ac:dyDescent="0.2">
      <c r="A11340" s="132"/>
      <c r="B11340" s="42"/>
      <c r="C11340" s="73"/>
      <c r="D11340" s="40"/>
    </row>
    <row r="11341" spans="1:4" ht="15" x14ac:dyDescent="0.2">
      <c r="A11341" s="132"/>
      <c r="B11341" s="42"/>
      <c r="C11341" s="73"/>
      <c r="D11341" s="40"/>
    </row>
    <row r="11342" spans="1:4" ht="15" x14ac:dyDescent="0.2">
      <c r="A11342" s="132"/>
      <c r="B11342" s="42"/>
      <c r="C11342" s="73"/>
      <c r="D11342" s="40"/>
    </row>
    <row r="11343" spans="1:4" ht="15" x14ac:dyDescent="0.2">
      <c r="A11343" s="132"/>
      <c r="B11343" s="42"/>
      <c r="C11343" s="73"/>
      <c r="D11343" s="40"/>
    </row>
    <row r="11344" spans="1:4" ht="15" x14ac:dyDescent="0.2">
      <c r="A11344" s="132"/>
      <c r="B11344" s="42"/>
      <c r="C11344" s="73"/>
      <c r="D11344" s="40"/>
    </row>
    <row r="11345" spans="1:4" ht="15" x14ac:dyDescent="0.2">
      <c r="A11345" s="132"/>
      <c r="B11345" s="42"/>
      <c r="C11345" s="73"/>
      <c r="D11345" s="40"/>
    </row>
    <row r="11346" spans="1:4" ht="15" x14ac:dyDescent="0.2">
      <c r="A11346" s="132"/>
      <c r="B11346" s="42"/>
      <c r="C11346" s="73"/>
      <c r="D11346" s="40"/>
    </row>
    <row r="11347" spans="1:4" ht="15" x14ac:dyDescent="0.2">
      <c r="A11347" s="132"/>
      <c r="B11347" s="42"/>
      <c r="C11347" s="73"/>
      <c r="D11347" s="40"/>
    </row>
    <row r="11348" spans="1:4" ht="15" x14ac:dyDescent="0.2">
      <c r="A11348" s="132"/>
      <c r="B11348" s="42"/>
      <c r="C11348" s="73"/>
      <c r="D11348" s="40"/>
    </row>
    <row r="11349" spans="1:4" ht="15" x14ac:dyDescent="0.2">
      <c r="A11349" s="132"/>
      <c r="B11349" s="42"/>
      <c r="C11349" s="73"/>
      <c r="D11349" s="40"/>
    </row>
    <row r="11350" spans="1:4" ht="15" x14ac:dyDescent="0.2">
      <c r="A11350" s="132"/>
      <c r="B11350" s="42"/>
      <c r="C11350" s="73"/>
      <c r="D11350" s="40"/>
    </row>
    <row r="11351" spans="1:4" ht="15" x14ac:dyDescent="0.2">
      <c r="A11351" s="132"/>
      <c r="B11351" s="42"/>
      <c r="C11351" s="73"/>
      <c r="D11351" s="40"/>
    </row>
    <row r="11352" spans="1:4" ht="15" x14ac:dyDescent="0.2">
      <c r="A11352" s="132"/>
      <c r="B11352" s="42"/>
      <c r="C11352" s="73"/>
      <c r="D11352" s="40"/>
    </row>
    <row r="11353" spans="1:4" ht="15" x14ac:dyDescent="0.2">
      <c r="A11353" s="132"/>
      <c r="B11353" s="42"/>
      <c r="C11353" s="73"/>
      <c r="D11353" s="40"/>
    </row>
    <row r="11354" spans="1:4" ht="15" x14ac:dyDescent="0.2">
      <c r="A11354" s="132"/>
      <c r="B11354" s="42"/>
      <c r="C11354" s="73"/>
      <c r="D11354" s="40"/>
    </row>
    <row r="11355" spans="1:4" ht="15" x14ac:dyDescent="0.2">
      <c r="A11355" s="132"/>
      <c r="B11355" s="42"/>
      <c r="C11355" s="73"/>
      <c r="D11355" s="40"/>
    </row>
    <row r="11356" spans="1:4" ht="15" x14ac:dyDescent="0.2">
      <c r="A11356" s="132"/>
      <c r="B11356" s="42"/>
      <c r="C11356" s="73"/>
      <c r="D11356" s="40"/>
    </row>
    <row r="11357" spans="1:4" ht="15" x14ac:dyDescent="0.2">
      <c r="A11357" s="132"/>
      <c r="B11357" s="42"/>
      <c r="C11357" s="73"/>
      <c r="D11357" s="40"/>
    </row>
    <row r="11358" spans="1:4" ht="15" x14ac:dyDescent="0.2">
      <c r="A11358" s="132"/>
      <c r="B11358" s="42"/>
      <c r="C11358" s="73"/>
      <c r="D11358" s="40"/>
    </row>
    <row r="11359" spans="1:4" ht="15" x14ac:dyDescent="0.2">
      <c r="A11359" s="132"/>
      <c r="B11359" s="42"/>
      <c r="C11359" s="73"/>
      <c r="D11359" s="40"/>
    </row>
    <row r="11360" spans="1:4" ht="15" x14ac:dyDescent="0.2">
      <c r="A11360" s="132"/>
      <c r="B11360" s="42"/>
      <c r="C11360" s="73"/>
      <c r="D11360" s="40"/>
    </row>
    <row r="11361" spans="1:4" ht="15" x14ac:dyDescent="0.2">
      <c r="A11361" s="132"/>
      <c r="B11361" s="42"/>
      <c r="C11361" s="73"/>
      <c r="D11361" s="40"/>
    </row>
    <row r="11362" spans="1:4" ht="15" x14ac:dyDescent="0.2">
      <c r="A11362" s="132"/>
      <c r="B11362" s="42"/>
      <c r="C11362" s="73"/>
      <c r="D11362" s="40"/>
    </row>
    <row r="11363" spans="1:4" ht="15" x14ac:dyDescent="0.2">
      <c r="A11363" s="132"/>
      <c r="B11363" s="42"/>
      <c r="C11363" s="73"/>
      <c r="D11363" s="40"/>
    </row>
    <row r="11364" spans="1:4" ht="15" x14ac:dyDescent="0.2">
      <c r="A11364" s="132"/>
      <c r="B11364" s="42"/>
      <c r="C11364" s="73"/>
      <c r="D11364" s="40"/>
    </row>
    <row r="11365" spans="1:4" ht="15" x14ac:dyDescent="0.2">
      <c r="A11365" s="132"/>
      <c r="B11365" s="42"/>
      <c r="C11365" s="73"/>
      <c r="D11365" s="40"/>
    </row>
    <row r="11366" spans="1:4" ht="15" x14ac:dyDescent="0.2">
      <c r="A11366" s="132"/>
      <c r="B11366" s="42"/>
      <c r="C11366" s="73"/>
      <c r="D11366" s="40"/>
    </row>
    <row r="11367" spans="1:4" ht="15" x14ac:dyDescent="0.2">
      <c r="A11367" s="132"/>
      <c r="B11367" s="42"/>
      <c r="C11367" s="73"/>
      <c r="D11367" s="40"/>
    </row>
    <row r="11368" spans="1:4" ht="15" x14ac:dyDescent="0.2">
      <c r="A11368" s="132"/>
      <c r="B11368" s="42"/>
      <c r="C11368" s="73"/>
      <c r="D11368" s="40"/>
    </row>
    <row r="11369" spans="1:4" ht="15" x14ac:dyDescent="0.2">
      <c r="A11369" s="132"/>
      <c r="B11369" s="42"/>
      <c r="C11369" s="73"/>
      <c r="D11369" s="40"/>
    </row>
    <row r="11370" spans="1:4" ht="15" x14ac:dyDescent="0.2">
      <c r="A11370" s="132"/>
      <c r="B11370" s="42"/>
      <c r="C11370" s="73"/>
      <c r="D11370" s="40"/>
    </row>
    <row r="11371" spans="1:4" ht="15" x14ac:dyDescent="0.2">
      <c r="A11371" s="132"/>
      <c r="B11371" s="42"/>
      <c r="C11371" s="73"/>
      <c r="D11371" s="40"/>
    </row>
    <row r="11372" spans="1:4" ht="15" x14ac:dyDescent="0.2">
      <c r="A11372" s="132"/>
      <c r="B11372" s="42"/>
      <c r="C11372" s="73"/>
      <c r="D11372" s="40"/>
    </row>
    <row r="11373" spans="1:4" ht="15" x14ac:dyDescent="0.2">
      <c r="A11373" s="132"/>
      <c r="B11373" s="42"/>
      <c r="C11373" s="73"/>
      <c r="D11373" s="40"/>
    </row>
    <row r="11374" spans="1:4" ht="15" x14ac:dyDescent="0.2">
      <c r="A11374" s="132"/>
      <c r="B11374" s="42"/>
      <c r="C11374" s="73"/>
      <c r="D11374" s="40"/>
    </row>
    <row r="11375" spans="1:4" ht="15" x14ac:dyDescent="0.2">
      <c r="A11375" s="132"/>
      <c r="B11375" s="42"/>
      <c r="C11375" s="73"/>
      <c r="D11375" s="40"/>
    </row>
    <row r="11376" spans="1:4" ht="15" x14ac:dyDescent="0.2">
      <c r="A11376" s="132"/>
      <c r="B11376" s="42"/>
      <c r="C11376" s="73"/>
      <c r="D11376" s="40"/>
    </row>
    <row r="11377" spans="1:4" ht="15" x14ac:dyDescent="0.2">
      <c r="A11377" s="132"/>
      <c r="B11377" s="42"/>
      <c r="C11377" s="73"/>
      <c r="D11377" s="40"/>
    </row>
    <row r="11378" spans="1:4" ht="15" x14ac:dyDescent="0.2">
      <c r="A11378" s="132"/>
      <c r="B11378" s="42"/>
      <c r="C11378" s="73"/>
      <c r="D11378" s="40"/>
    </row>
    <row r="11379" spans="1:4" ht="15" x14ac:dyDescent="0.2">
      <c r="A11379" s="132"/>
      <c r="B11379" s="42"/>
      <c r="C11379" s="73"/>
      <c r="D11379" s="40"/>
    </row>
    <row r="11380" spans="1:4" ht="15" x14ac:dyDescent="0.2">
      <c r="A11380" s="132"/>
      <c r="B11380" s="42"/>
      <c r="C11380" s="73"/>
      <c r="D11380" s="40"/>
    </row>
    <row r="11381" spans="1:4" ht="15" x14ac:dyDescent="0.2">
      <c r="A11381" s="132"/>
      <c r="B11381" s="42"/>
      <c r="C11381" s="73"/>
      <c r="D11381" s="40"/>
    </row>
    <row r="11382" spans="1:4" ht="15" x14ac:dyDescent="0.2">
      <c r="A11382" s="132"/>
      <c r="B11382" s="42"/>
      <c r="C11382" s="73"/>
      <c r="D11382" s="40"/>
    </row>
    <row r="11383" spans="1:4" ht="15" x14ac:dyDescent="0.2">
      <c r="A11383" s="132"/>
      <c r="B11383" s="42"/>
      <c r="C11383" s="73"/>
      <c r="D11383" s="40"/>
    </row>
    <row r="11384" spans="1:4" ht="15" x14ac:dyDescent="0.2">
      <c r="A11384" s="132"/>
      <c r="B11384" s="42"/>
      <c r="C11384" s="73"/>
      <c r="D11384" s="40"/>
    </row>
    <row r="11385" spans="1:4" ht="15" x14ac:dyDescent="0.2">
      <c r="A11385" s="132"/>
      <c r="B11385" s="42"/>
      <c r="C11385" s="73"/>
      <c r="D11385" s="40"/>
    </row>
    <row r="11386" spans="1:4" ht="15" x14ac:dyDescent="0.2">
      <c r="A11386" s="132"/>
      <c r="B11386" s="42"/>
      <c r="C11386" s="73"/>
      <c r="D11386" s="40"/>
    </row>
    <row r="11387" spans="1:4" ht="15" x14ac:dyDescent="0.2">
      <c r="A11387" s="132"/>
      <c r="B11387" s="42"/>
      <c r="C11387" s="73"/>
      <c r="D11387" s="40"/>
    </row>
    <row r="11388" spans="1:4" ht="15" x14ac:dyDescent="0.2">
      <c r="A11388" s="132"/>
      <c r="B11388" s="42"/>
      <c r="C11388" s="73"/>
      <c r="D11388" s="40"/>
    </row>
    <row r="11389" spans="1:4" ht="15" x14ac:dyDescent="0.2">
      <c r="A11389" s="132"/>
      <c r="B11389" s="42"/>
      <c r="C11389" s="73"/>
      <c r="D11389" s="40"/>
    </row>
    <row r="11390" spans="1:4" ht="15" x14ac:dyDescent="0.2">
      <c r="A11390" s="132"/>
      <c r="B11390" s="42"/>
      <c r="C11390" s="73"/>
      <c r="D11390" s="40"/>
    </row>
    <row r="11391" spans="1:4" ht="15" x14ac:dyDescent="0.2">
      <c r="A11391" s="132"/>
      <c r="B11391" s="42"/>
      <c r="C11391" s="73"/>
      <c r="D11391" s="40"/>
    </row>
    <row r="11392" spans="1:4" ht="15" x14ac:dyDescent="0.2">
      <c r="A11392" s="132"/>
      <c r="B11392" s="42"/>
      <c r="C11392" s="73"/>
      <c r="D11392" s="40"/>
    </row>
    <row r="11393" spans="1:4" ht="15" x14ac:dyDescent="0.2">
      <c r="A11393" s="132"/>
      <c r="B11393" s="42"/>
      <c r="C11393" s="73"/>
      <c r="D11393" s="40"/>
    </row>
    <row r="11394" spans="1:4" ht="15" x14ac:dyDescent="0.2">
      <c r="A11394" s="132"/>
      <c r="B11394" s="42"/>
      <c r="C11394" s="73"/>
      <c r="D11394" s="40"/>
    </row>
    <row r="11395" spans="1:4" ht="15" x14ac:dyDescent="0.2">
      <c r="A11395" s="132"/>
      <c r="B11395" s="42"/>
      <c r="C11395" s="73"/>
      <c r="D11395" s="40"/>
    </row>
    <row r="11396" spans="1:4" ht="15" x14ac:dyDescent="0.2">
      <c r="A11396" s="132"/>
      <c r="B11396" s="42"/>
      <c r="C11396" s="73"/>
      <c r="D11396" s="40"/>
    </row>
    <row r="11397" spans="1:4" ht="15" x14ac:dyDescent="0.2">
      <c r="A11397" s="132"/>
      <c r="B11397" s="42"/>
      <c r="C11397" s="73"/>
      <c r="D11397" s="40"/>
    </row>
    <row r="11398" spans="1:4" ht="15" x14ac:dyDescent="0.2">
      <c r="A11398" s="132"/>
      <c r="B11398" s="42"/>
      <c r="C11398" s="73"/>
      <c r="D11398" s="40"/>
    </row>
    <row r="11399" spans="1:4" ht="15" x14ac:dyDescent="0.2">
      <c r="A11399" s="132"/>
      <c r="B11399" s="42"/>
      <c r="C11399" s="73"/>
      <c r="D11399" s="40"/>
    </row>
    <row r="11400" spans="1:4" ht="15" x14ac:dyDescent="0.2">
      <c r="A11400" s="132"/>
      <c r="B11400" s="42"/>
      <c r="C11400" s="73"/>
      <c r="D11400" s="40"/>
    </row>
    <row r="11401" spans="1:4" ht="15" x14ac:dyDescent="0.2">
      <c r="A11401" s="132"/>
      <c r="B11401" s="42"/>
      <c r="C11401" s="73"/>
      <c r="D11401" s="40"/>
    </row>
    <row r="11402" spans="1:4" ht="15" x14ac:dyDescent="0.2">
      <c r="A11402" s="132"/>
      <c r="B11402" s="42"/>
      <c r="C11402" s="73"/>
      <c r="D11402" s="40"/>
    </row>
    <row r="11403" spans="1:4" ht="15" x14ac:dyDescent="0.2">
      <c r="A11403" s="132"/>
      <c r="B11403" s="42"/>
      <c r="C11403" s="73"/>
      <c r="D11403" s="40"/>
    </row>
    <row r="11404" spans="1:4" ht="15" x14ac:dyDescent="0.2">
      <c r="A11404" s="132"/>
      <c r="B11404" s="42"/>
      <c r="C11404" s="73"/>
      <c r="D11404" s="40"/>
    </row>
    <row r="11405" spans="1:4" ht="15" x14ac:dyDescent="0.2">
      <c r="A11405" s="132"/>
      <c r="B11405" s="42"/>
      <c r="C11405" s="73"/>
      <c r="D11405" s="40"/>
    </row>
    <row r="11406" spans="1:4" ht="15" x14ac:dyDescent="0.2">
      <c r="A11406" s="132"/>
      <c r="B11406" s="42"/>
      <c r="C11406" s="73"/>
      <c r="D11406" s="40"/>
    </row>
    <row r="11407" spans="1:4" ht="15" x14ac:dyDescent="0.2">
      <c r="A11407" s="132"/>
      <c r="B11407" s="42"/>
      <c r="C11407" s="73"/>
      <c r="D11407" s="40"/>
    </row>
    <row r="11408" spans="1:4" ht="15" x14ac:dyDescent="0.2">
      <c r="A11408" s="132"/>
      <c r="B11408" s="42"/>
      <c r="C11408" s="73"/>
      <c r="D11408" s="40"/>
    </row>
    <row r="11409" spans="1:4" ht="15" x14ac:dyDescent="0.2">
      <c r="A11409" s="132"/>
      <c r="B11409" s="42"/>
      <c r="C11409" s="73"/>
      <c r="D11409" s="40"/>
    </row>
    <row r="11410" spans="1:4" ht="15" x14ac:dyDescent="0.2">
      <c r="A11410" s="132"/>
      <c r="B11410" s="42"/>
      <c r="C11410" s="73"/>
      <c r="D11410" s="40"/>
    </row>
    <row r="11411" spans="1:4" ht="15" x14ac:dyDescent="0.2">
      <c r="A11411" s="132"/>
      <c r="B11411" s="42"/>
      <c r="C11411" s="73"/>
      <c r="D11411" s="40"/>
    </row>
    <row r="11412" spans="1:4" ht="15" x14ac:dyDescent="0.2">
      <c r="A11412" s="132"/>
      <c r="B11412" s="42"/>
      <c r="C11412" s="73"/>
      <c r="D11412" s="40"/>
    </row>
    <row r="11413" spans="1:4" ht="15" x14ac:dyDescent="0.2">
      <c r="A11413" s="132"/>
      <c r="B11413" s="42"/>
      <c r="C11413" s="73"/>
      <c r="D11413" s="40"/>
    </row>
    <row r="11414" spans="1:4" ht="15" x14ac:dyDescent="0.2">
      <c r="A11414" s="132"/>
      <c r="B11414" s="42"/>
      <c r="C11414" s="73"/>
      <c r="D11414" s="40"/>
    </row>
    <row r="11415" spans="1:4" ht="15" x14ac:dyDescent="0.2">
      <c r="A11415" s="132"/>
      <c r="B11415" s="42"/>
      <c r="C11415" s="73"/>
      <c r="D11415" s="40"/>
    </row>
    <row r="11416" spans="1:4" ht="15" x14ac:dyDescent="0.2">
      <c r="A11416" s="132"/>
      <c r="B11416" s="42"/>
      <c r="C11416" s="73"/>
      <c r="D11416" s="40"/>
    </row>
    <row r="11417" spans="1:4" ht="15" x14ac:dyDescent="0.2">
      <c r="A11417" s="132"/>
      <c r="B11417" s="42"/>
      <c r="C11417" s="73"/>
      <c r="D11417" s="40"/>
    </row>
    <row r="11418" spans="1:4" ht="15" x14ac:dyDescent="0.2">
      <c r="A11418" s="132"/>
      <c r="B11418" s="42"/>
      <c r="C11418" s="73"/>
      <c r="D11418" s="40"/>
    </row>
    <row r="11419" spans="1:4" ht="15" x14ac:dyDescent="0.2">
      <c r="A11419" s="132"/>
      <c r="B11419" s="42"/>
      <c r="C11419" s="73"/>
      <c r="D11419" s="40"/>
    </row>
    <row r="11420" spans="1:4" ht="15" x14ac:dyDescent="0.2">
      <c r="A11420" s="132"/>
      <c r="B11420" s="42"/>
      <c r="C11420" s="73"/>
      <c r="D11420" s="40"/>
    </row>
    <row r="11421" spans="1:4" ht="15" x14ac:dyDescent="0.2">
      <c r="A11421" s="132"/>
      <c r="B11421" s="42"/>
      <c r="C11421" s="73"/>
      <c r="D11421" s="40"/>
    </row>
    <row r="11422" spans="1:4" ht="15" x14ac:dyDescent="0.2">
      <c r="A11422" s="132"/>
      <c r="B11422" s="42"/>
      <c r="C11422" s="73"/>
      <c r="D11422" s="40"/>
    </row>
    <row r="11423" spans="1:4" ht="15" x14ac:dyDescent="0.2">
      <c r="A11423" s="132"/>
      <c r="B11423" s="42"/>
      <c r="C11423" s="73"/>
      <c r="D11423" s="40"/>
    </row>
    <row r="11424" spans="1:4" ht="15" x14ac:dyDescent="0.2">
      <c r="A11424" s="132"/>
      <c r="B11424" s="42"/>
      <c r="C11424" s="73"/>
      <c r="D11424" s="40"/>
    </row>
    <row r="11425" spans="1:4" ht="15" x14ac:dyDescent="0.2">
      <c r="A11425" s="132"/>
      <c r="B11425" s="42"/>
      <c r="C11425" s="73"/>
      <c r="D11425" s="40"/>
    </row>
    <row r="11426" spans="1:4" ht="15" x14ac:dyDescent="0.2">
      <c r="A11426" s="132"/>
      <c r="B11426" s="42"/>
      <c r="C11426" s="73"/>
      <c r="D11426" s="40"/>
    </row>
    <row r="11427" spans="1:4" ht="15" x14ac:dyDescent="0.2">
      <c r="A11427" s="132"/>
      <c r="B11427" s="42"/>
      <c r="C11427" s="73"/>
      <c r="D11427" s="40"/>
    </row>
    <row r="11428" spans="1:4" ht="15" x14ac:dyDescent="0.2">
      <c r="A11428" s="132"/>
      <c r="B11428" s="42"/>
      <c r="C11428" s="73"/>
      <c r="D11428" s="40"/>
    </row>
    <row r="11429" spans="1:4" ht="15" x14ac:dyDescent="0.2">
      <c r="A11429" s="132"/>
      <c r="B11429" s="42"/>
      <c r="C11429" s="73"/>
      <c r="D11429" s="40"/>
    </row>
    <row r="11430" spans="1:4" ht="15" x14ac:dyDescent="0.2">
      <c r="A11430" s="132"/>
      <c r="B11430" s="42"/>
      <c r="C11430" s="73"/>
      <c r="D11430" s="40"/>
    </row>
    <row r="11431" spans="1:4" ht="15" x14ac:dyDescent="0.2">
      <c r="A11431" s="132"/>
      <c r="B11431" s="42"/>
      <c r="C11431" s="73"/>
      <c r="D11431" s="40"/>
    </row>
    <row r="11432" spans="1:4" ht="15" x14ac:dyDescent="0.2">
      <c r="A11432" s="132"/>
      <c r="B11432" s="42"/>
      <c r="C11432" s="73"/>
      <c r="D11432" s="40"/>
    </row>
    <row r="11433" spans="1:4" ht="15" x14ac:dyDescent="0.2">
      <c r="A11433" s="132"/>
      <c r="B11433" s="42"/>
      <c r="C11433" s="73"/>
      <c r="D11433" s="40"/>
    </row>
    <row r="11434" spans="1:4" ht="15" x14ac:dyDescent="0.2">
      <c r="A11434" s="132"/>
      <c r="B11434" s="42"/>
      <c r="C11434" s="73"/>
      <c r="D11434" s="40"/>
    </row>
    <row r="11435" spans="1:4" ht="15" x14ac:dyDescent="0.2">
      <c r="A11435" s="132"/>
      <c r="B11435" s="42"/>
      <c r="C11435" s="73"/>
      <c r="D11435" s="40"/>
    </row>
    <row r="11436" spans="1:4" ht="15" x14ac:dyDescent="0.2">
      <c r="A11436" s="132"/>
      <c r="B11436" s="42"/>
      <c r="C11436" s="73"/>
      <c r="D11436" s="40"/>
    </row>
    <row r="11437" spans="1:4" ht="15" x14ac:dyDescent="0.2">
      <c r="A11437" s="132"/>
      <c r="B11437" s="42"/>
      <c r="C11437" s="73"/>
      <c r="D11437" s="40"/>
    </row>
    <row r="11438" spans="1:4" ht="15" x14ac:dyDescent="0.2">
      <c r="A11438" s="132"/>
      <c r="B11438" s="42"/>
      <c r="C11438" s="73"/>
      <c r="D11438" s="40"/>
    </row>
    <row r="11439" spans="1:4" ht="15" x14ac:dyDescent="0.2">
      <c r="A11439" s="132"/>
      <c r="B11439" s="42"/>
      <c r="C11439" s="73"/>
      <c r="D11439" s="40"/>
    </row>
    <row r="11440" spans="1:4" ht="15" x14ac:dyDescent="0.2">
      <c r="A11440" s="132"/>
      <c r="B11440" s="42"/>
      <c r="C11440" s="73"/>
      <c r="D11440" s="40"/>
    </row>
    <row r="11441" spans="1:4" ht="15" x14ac:dyDescent="0.2">
      <c r="A11441" s="132"/>
      <c r="B11441" s="42"/>
      <c r="C11441" s="73"/>
      <c r="D11441" s="40"/>
    </row>
    <row r="11442" spans="1:4" ht="15" x14ac:dyDescent="0.2">
      <c r="A11442" s="132"/>
      <c r="B11442" s="42"/>
      <c r="C11442" s="73"/>
      <c r="D11442" s="40"/>
    </row>
    <row r="11443" spans="1:4" ht="15" x14ac:dyDescent="0.2">
      <c r="A11443" s="132"/>
      <c r="B11443" s="42"/>
      <c r="C11443" s="73"/>
      <c r="D11443" s="40"/>
    </row>
    <row r="11444" spans="1:4" ht="15" x14ac:dyDescent="0.2">
      <c r="A11444" s="132"/>
      <c r="B11444" s="42"/>
      <c r="C11444" s="73"/>
      <c r="D11444" s="40"/>
    </row>
    <row r="11445" spans="1:4" ht="15" x14ac:dyDescent="0.2">
      <c r="A11445" s="132"/>
      <c r="B11445" s="42"/>
      <c r="C11445" s="73"/>
      <c r="D11445" s="40"/>
    </row>
    <row r="11446" spans="1:4" ht="15" x14ac:dyDescent="0.2">
      <c r="A11446" s="132"/>
      <c r="B11446" s="42"/>
      <c r="C11446" s="73"/>
      <c r="D11446" s="40"/>
    </row>
    <row r="11447" spans="1:4" ht="15" x14ac:dyDescent="0.2">
      <c r="A11447" s="132"/>
      <c r="B11447" s="42"/>
      <c r="C11447" s="73"/>
      <c r="D11447" s="40"/>
    </row>
    <row r="11448" spans="1:4" ht="15" x14ac:dyDescent="0.2">
      <c r="A11448" s="132"/>
      <c r="B11448" s="42"/>
      <c r="C11448" s="73"/>
      <c r="D11448" s="40"/>
    </row>
    <row r="11449" spans="1:4" ht="15" x14ac:dyDescent="0.2">
      <c r="A11449" s="132"/>
      <c r="B11449" s="42"/>
      <c r="C11449" s="73"/>
      <c r="D11449" s="40"/>
    </row>
    <row r="11450" spans="1:4" ht="15" x14ac:dyDescent="0.2">
      <c r="A11450" s="132"/>
      <c r="B11450" s="42"/>
      <c r="C11450" s="73"/>
      <c r="D11450" s="40"/>
    </row>
    <row r="11451" spans="1:4" ht="15" x14ac:dyDescent="0.2">
      <c r="A11451" s="132"/>
      <c r="B11451" s="42"/>
      <c r="C11451" s="73"/>
      <c r="D11451" s="40"/>
    </row>
    <row r="11452" spans="1:4" ht="15" x14ac:dyDescent="0.2">
      <c r="A11452" s="132"/>
      <c r="B11452" s="42"/>
      <c r="C11452" s="73"/>
      <c r="D11452" s="40"/>
    </row>
    <row r="11453" spans="1:4" ht="15" x14ac:dyDescent="0.2">
      <c r="A11453" s="132"/>
      <c r="B11453" s="42"/>
      <c r="C11453" s="73"/>
      <c r="D11453" s="40"/>
    </row>
    <row r="11454" spans="1:4" ht="15" x14ac:dyDescent="0.2">
      <c r="A11454" s="132"/>
      <c r="B11454" s="42"/>
      <c r="C11454" s="73"/>
      <c r="D11454" s="40"/>
    </row>
    <row r="11455" spans="1:4" ht="15" x14ac:dyDescent="0.2">
      <c r="A11455" s="132"/>
      <c r="B11455" s="42"/>
      <c r="C11455" s="73"/>
      <c r="D11455" s="40"/>
    </row>
    <row r="11456" spans="1:4" ht="15" x14ac:dyDescent="0.2">
      <c r="A11456" s="132"/>
      <c r="B11456" s="42"/>
      <c r="C11456" s="73"/>
      <c r="D11456" s="40"/>
    </row>
    <row r="11457" spans="1:4" ht="15" x14ac:dyDescent="0.2">
      <c r="A11457" s="132"/>
      <c r="B11457" s="42"/>
      <c r="C11457" s="73"/>
      <c r="D11457" s="40"/>
    </row>
    <row r="11458" spans="1:4" ht="15" x14ac:dyDescent="0.2">
      <c r="A11458" s="132"/>
      <c r="B11458" s="42"/>
      <c r="C11458" s="73"/>
      <c r="D11458" s="40"/>
    </row>
    <row r="11459" spans="1:4" ht="15" x14ac:dyDescent="0.2">
      <c r="A11459" s="132"/>
      <c r="B11459" s="42"/>
      <c r="C11459" s="73"/>
      <c r="D11459" s="40"/>
    </row>
    <row r="11460" spans="1:4" ht="15" x14ac:dyDescent="0.2">
      <c r="A11460" s="132"/>
      <c r="B11460" s="42"/>
      <c r="C11460" s="73"/>
      <c r="D11460" s="40"/>
    </row>
    <row r="11461" spans="1:4" ht="15" x14ac:dyDescent="0.2">
      <c r="A11461" s="132"/>
      <c r="B11461" s="42"/>
      <c r="C11461" s="73"/>
      <c r="D11461" s="40"/>
    </row>
    <row r="11462" spans="1:4" ht="15" x14ac:dyDescent="0.2">
      <c r="A11462" s="132"/>
      <c r="B11462" s="42"/>
      <c r="C11462" s="73"/>
      <c r="D11462" s="40"/>
    </row>
    <row r="11463" spans="1:4" ht="15" x14ac:dyDescent="0.2">
      <c r="A11463" s="132"/>
      <c r="B11463" s="42"/>
      <c r="C11463" s="73"/>
      <c r="D11463" s="40"/>
    </row>
    <row r="11464" spans="1:4" ht="15" x14ac:dyDescent="0.2">
      <c r="A11464" s="132"/>
      <c r="B11464" s="42"/>
      <c r="C11464" s="73"/>
      <c r="D11464" s="40"/>
    </row>
    <row r="11465" spans="1:4" ht="15" x14ac:dyDescent="0.2">
      <c r="A11465" s="132"/>
      <c r="B11465" s="42"/>
      <c r="C11465" s="73"/>
      <c r="D11465" s="40"/>
    </row>
    <row r="11466" spans="1:4" ht="15" x14ac:dyDescent="0.2">
      <c r="A11466" s="132"/>
      <c r="B11466" s="42"/>
      <c r="C11466" s="73"/>
      <c r="D11466" s="40"/>
    </row>
    <row r="11467" spans="1:4" ht="15" x14ac:dyDescent="0.2">
      <c r="A11467" s="132"/>
      <c r="B11467" s="42"/>
      <c r="C11467" s="73"/>
      <c r="D11467" s="40"/>
    </row>
    <row r="11468" spans="1:4" ht="15" x14ac:dyDescent="0.2">
      <c r="A11468" s="132"/>
      <c r="B11468" s="42"/>
      <c r="C11468" s="73"/>
      <c r="D11468" s="40"/>
    </row>
    <row r="11469" spans="1:4" ht="15" x14ac:dyDescent="0.2">
      <c r="A11469" s="132"/>
      <c r="B11469" s="42"/>
      <c r="C11469" s="73"/>
      <c r="D11469" s="40"/>
    </row>
    <row r="11470" spans="1:4" ht="15" x14ac:dyDescent="0.2">
      <c r="A11470" s="132"/>
      <c r="B11470" s="42"/>
      <c r="C11470" s="73"/>
      <c r="D11470" s="40"/>
    </row>
    <row r="11471" spans="1:4" ht="15" x14ac:dyDescent="0.2">
      <c r="A11471" s="132"/>
      <c r="B11471" s="42"/>
      <c r="C11471" s="73"/>
      <c r="D11471" s="40"/>
    </row>
    <row r="11472" spans="1:4" ht="15" x14ac:dyDescent="0.2">
      <c r="A11472" s="132"/>
      <c r="B11472" s="42"/>
      <c r="C11472" s="73"/>
      <c r="D11472" s="40"/>
    </row>
    <row r="11473" spans="1:4" ht="15" x14ac:dyDescent="0.2">
      <c r="A11473" s="132"/>
      <c r="B11473" s="42"/>
      <c r="C11473" s="73"/>
      <c r="D11473" s="40"/>
    </row>
    <row r="11474" spans="1:4" ht="15" x14ac:dyDescent="0.2">
      <c r="A11474" s="132"/>
      <c r="B11474" s="42"/>
      <c r="C11474" s="73"/>
      <c r="D11474" s="40"/>
    </row>
    <row r="11475" spans="1:4" ht="15" x14ac:dyDescent="0.2">
      <c r="A11475" s="132"/>
      <c r="B11475" s="42"/>
      <c r="C11475" s="73"/>
      <c r="D11475" s="40"/>
    </row>
    <row r="11476" spans="1:4" ht="15" x14ac:dyDescent="0.2">
      <c r="A11476" s="132"/>
      <c r="B11476" s="42"/>
      <c r="C11476" s="73"/>
      <c r="D11476" s="40"/>
    </row>
    <row r="11477" spans="1:4" ht="15" x14ac:dyDescent="0.2">
      <c r="A11477" s="132"/>
      <c r="B11477" s="42"/>
      <c r="C11477" s="73"/>
      <c r="D11477" s="40"/>
    </row>
    <row r="11478" spans="1:4" ht="15" x14ac:dyDescent="0.2">
      <c r="A11478" s="132"/>
      <c r="B11478" s="42"/>
      <c r="C11478" s="73"/>
      <c r="D11478" s="40"/>
    </row>
    <row r="11479" spans="1:4" ht="15" x14ac:dyDescent="0.2">
      <c r="A11479" s="132"/>
      <c r="B11479" s="42"/>
      <c r="C11479" s="73"/>
      <c r="D11479" s="40"/>
    </row>
    <row r="11480" spans="1:4" ht="15" x14ac:dyDescent="0.2">
      <c r="A11480" s="132"/>
      <c r="B11480" s="42"/>
      <c r="C11480" s="73"/>
      <c r="D11480" s="40"/>
    </row>
    <row r="11481" spans="1:4" ht="15" x14ac:dyDescent="0.2">
      <c r="A11481" s="132"/>
      <c r="B11481" s="42"/>
      <c r="C11481" s="73"/>
      <c r="D11481" s="40"/>
    </row>
    <row r="11482" spans="1:4" ht="15" x14ac:dyDescent="0.2">
      <c r="A11482" s="132"/>
      <c r="B11482" s="42"/>
      <c r="C11482" s="73"/>
      <c r="D11482" s="40"/>
    </row>
    <row r="11483" spans="1:4" ht="15" x14ac:dyDescent="0.2">
      <c r="A11483" s="132"/>
      <c r="B11483" s="42"/>
      <c r="C11483" s="73"/>
      <c r="D11483" s="40"/>
    </row>
    <row r="11484" spans="1:4" ht="15" x14ac:dyDescent="0.2">
      <c r="A11484" s="132"/>
      <c r="B11484" s="42"/>
      <c r="C11484" s="73"/>
      <c r="D11484" s="40"/>
    </row>
    <row r="11485" spans="1:4" ht="15" x14ac:dyDescent="0.2">
      <c r="A11485" s="132"/>
      <c r="B11485" s="42"/>
      <c r="C11485" s="73"/>
      <c r="D11485" s="40"/>
    </row>
    <row r="11486" spans="1:4" ht="15" x14ac:dyDescent="0.2">
      <c r="A11486" s="132"/>
      <c r="B11486" s="42"/>
      <c r="C11486" s="73"/>
      <c r="D11486" s="40"/>
    </row>
    <row r="11487" spans="1:4" ht="15" x14ac:dyDescent="0.2">
      <c r="A11487" s="132"/>
      <c r="B11487" s="42"/>
      <c r="C11487" s="73"/>
      <c r="D11487" s="40"/>
    </row>
    <row r="11488" spans="1:4" ht="15" x14ac:dyDescent="0.2">
      <c r="A11488" s="132"/>
      <c r="B11488" s="42"/>
      <c r="C11488" s="73"/>
      <c r="D11488" s="40"/>
    </row>
    <row r="11489" spans="1:4" ht="15" x14ac:dyDescent="0.2">
      <c r="A11489" s="132"/>
      <c r="B11489" s="42"/>
      <c r="C11489" s="73"/>
      <c r="D11489" s="40"/>
    </row>
    <row r="11490" spans="1:4" ht="15" x14ac:dyDescent="0.2">
      <c r="A11490" s="132"/>
      <c r="B11490" s="42"/>
      <c r="C11490" s="73"/>
      <c r="D11490" s="40"/>
    </row>
    <row r="11491" spans="1:4" ht="15" x14ac:dyDescent="0.2">
      <c r="A11491" s="132"/>
      <c r="B11491" s="42"/>
      <c r="C11491" s="73"/>
      <c r="D11491" s="40"/>
    </row>
    <row r="11492" spans="1:4" ht="15" x14ac:dyDescent="0.2">
      <c r="A11492" s="132"/>
      <c r="B11492" s="42"/>
      <c r="C11492" s="73"/>
      <c r="D11492" s="40"/>
    </row>
    <row r="11493" spans="1:4" ht="15" x14ac:dyDescent="0.2">
      <c r="A11493" s="132"/>
      <c r="B11493" s="42"/>
      <c r="C11493" s="73"/>
      <c r="D11493" s="40"/>
    </row>
    <row r="11494" spans="1:4" ht="15" x14ac:dyDescent="0.2">
      <c r="A11494" s="132"/>
      <c r="B11494" s="42"/>
      <c r="C11494" s="73"/>
      <c r="D11494" s="40"/>
    </row>
    <row r="11495" spans="1:4" ht="15" x14ac:dyDescent="0.2">
      <c r="A11495" s="132"/>
      <c r="B11495" s="42"/>
      <c r="C11495" s="73"/>
      <c r="D11495" s="40"/>
    </row>
    <row r="11496" spans="1:4" ht="15" x14ac:dyDescent="0.2">
      <c r="A11496" s="132"/>
      <c r="B11496" s="42"/>
      <c r="C11496" s="73"/>
      <c r="D11496" s="40"/>
    </row>
    <row r="11497" spans="1:4" ht="15" x14ac:dyDescent="0.2">
      <c r="A11497" s="132"/>
      <c r="B11497" s="42"/>
      <c r="C11497" s="73"/>
      <c r="D11497" s="40"/>
    </row>
    <row r="11498" spans="1:4" ht="15" x14ac:dyDescent="0.2">
      <c r="A11498" s="132"/>
      <c r="B11498" s="42"/>
      <c r="C11498" s="73"/>
      <c r="D11498" s="40"/>
    </row>
    <row r="11499" spans="1:4" ht="15" x14ac:dyDescent="0.2">
      <c r="A11499" s="132"/>
      <c r="B11499" s="42"/>
      <c r="C11499" s="73"/>
      <c r="D11499" s="40"/>
    </row>
    <row r="11500" spans="1:4" ht="15" x14ac:dyDescent="0.2">
      <c r="A11500" s="132"/>
      <c r="B11500" s="42"/>
      <c r="C11500" s="73"/>
      <c r="D11500" s="40"/>
    </row>
    <row r="11501" spans="1:4" ht="15" x14ac:dyDescent="0.2">
      <c r="A11501" s="132"/>
      <c r="B11501" s="42"/>
      <c r="C11501" s="73"/>
      <c r="D11501" s="40"/>
    </row>
    <row r="11502" spans="1:4" ht="15" x14ac:dyDescent="0.2">
      <c r="A11502" s="132"/>
      <c r="B11502" s="42"/>
      <c r="C11502" s="73"/>
      <c r="D11502" s="40"/>
    </row>
    <row r="11503" spans="1:4" ht="15" x14ac:dyDescent="0.2">
      <c r="A11503" s="132"/>
      <c r="B11503" s="42"/>
      <c r="C11503" s="73"/>
      <c r="D11503" s="40"/>
    </row>
    <row r="11504" spans="1:4" ht="15" x14ac:dyDescent="0.2">
      <c r="A11504" s="132"/>
      <c r="B11504" s="42"/>
      <c r="C11504" s="73"/>
      <c r="D11504" s="40"/>
    </row>
    <row r="11505" spans="1:4" ht="15" x14ac:dyDescent="0.2">
      <c r="A11505" s="132"/>
      <c r="B11505" s="42"/>
      <c r="C11505" s="73"/>
      <c r="D11505" s="40"/>
    </row>
    <row r="11506" spans="1:4" ht="15" x14ac:dyDescent="0.2">
      <c r="A11506" s="132"/>
      <c r="B11506" s="42"/>
      <c r="C11506" s="73"/>
      <c r="D11506" s="40"/>
    </row>
    <row r="11507" spans="1:4" ht="15" x14ac:dyDescent="0.2">
      <c r="A11507" s="132"/>
      <c r="B11507" s="42"/>
      <c r="C11507" s="73"/>
      <c r="D11507" s="40"/>
    </row>
    <row r="11508" spans="1:4" ht="15" x14ac:dyDescent="0.2">
      <c r="A11508" s="132"/>
      <c r="B11508" s="42"/>
      <c r="C11508" s="73"/>
      <c r="D11508" s="40"/>
    </row>
    <row r="11509" spans="1:4" ht="15" x14ac:dyDescent="0.2">
      <c r="A11509" s="132"/>
      <c r="B11509" s="42"/>
      <c r="C11509" s="73"/>
      <c r="D11509" s="40"/>
    </row>
    <row r="11510" spans="1:4" ht="15" x14ac:dyDescent="0.2">
      <c r="A11510" s="132"/>
      <c r="B11510" s="42"/>
      <c r="C11510" s="73"/>
      <c r="D11510" s="40"/>
    </row>
    <row r="11511" spans="1:4" ht="15" x14ac:dyDescent="0.2">
      <c r="A11511" s="132"/>
      <c r="B11511" s="42"/>
      <c r="C11511" s="73"/>
      <c r="D11511" s="40"/>
    </row>
    <row r="11512" spans="1:4" ht="15" x14ac:dyDescent="0.2">
      <c r="A11512" s="132"/>
      <c r="B11512" s="42"/>
      <c r="C11512" s="73"/>
      <c r="D11512" s="40"/>
    </row>
    <row r="11513" spans="1:4" ht="15" x14ac:dyDescent="0.2">
      <c r="A11513" s="132"/>
      <c r="B11513" s="42"/>
      <c r="C11513" s="73"/>
      <c r="D11513" s="40"/>
    </row>
    <row r="11514" spans="1:4" ht="15" x14ac:dyDescent="0.2">
      <c r="A11514" s="132"/>
      <c r="B11514" s="42"/>
      <c r="C11514" s="73"/>
      <c r="D11514" s="40"/>
    </row>
    <row r="11515" spans="1:4" ht="15" x14ac:dyDescent="0.2">
      <c r="A11515" s="132"/>
      <c r="B11515" s="42"/>
      <c r="C11515" s="73"/>
      <c r="D11515" s="40"/>
    </row>
    <row r="11516" spans="1:4" ht="15" x14ac:dyDescent="0.2">
      <c r="A11516" s="132"/>
      <c r="B11516" s="42"/>
      <c r="C11516" s="73"/>
      <c r="D11516" s="40"/>
    </row>
    <row r="11517" spans="1:4" ht="15" x14ac:dyDescent="0.2">
      <c r="A11517" s="132"/>
      <c r="B11517" s="42"/>
      <c r="C11517" s="73"/>
      <c r="D11517" s="40"/>
    </row>
    <row r="11518" spans="1:4" ht="15" x14ac:dyDescent="0.2">
      <c r="A11518" s="132"/>
      <c r="B11518" s="42"/>
      <c r="C11518" s="73"/>
      <c r="D11518" s="40"/>
    </row>
    <row r="11519" spans="1:4" ht="15" x14ac:dyDescent="0.2">
      <c r="A11519" s="132"/>
      <c r="B11519" s="42"/>
      <c r="C11519" s="73"/>
      <c r="D11519" s="40"/>
    </row>
    <row r="11520" spans="1:4" ht="15" x14ac:dyDescent="0.2">
      <c r="A11520" s="132"/>
      <c r="B11520" s="42"/>
      <c r="C11520" s="73"/>
      <c r="D11520" s="40"/>
    </row>
    <row r="11521" spans="1:4" ht="15" x14ac:dyDescent="0.2">
      <c r="A11521" s="132"/>
      <c r="B11521" s="42"/>
      <c r="C11521" s="73"/>
      <c r="D11521" s="40"/>
    </row>
    <row r="11522" spans="1:4" ht="15" x14ac:dyDescent="0.2">
      <c r="A11522" s="132"/>
      <c r="B11522" s="42"/>
      <c r="C11522" s="73"/>
      <c r="D11522" s="40"/>
    </row>
    <row r="11523" spans="1:4" ht="15" x14ac:dyDescent="0.2">
      <c r="A11523" s="132"/>
      <c r="B11523" s="42"/>
      <c r="C11523" s="73"/>
      <c r="D11523" s="40"/>
    </row>
    <row r="11524" spans="1:4" ht="15" x14ac:dyDescent="0.2">
      <c r="A11524" s="132"/>
      <c r="B11524" s="42"/>
      <c r="C11524" s="73"/>
      <c r="D11524" s="40"/>
    </row>
    <row r="11525" spans="1:4" ht="15" x14ac:dyDescent="0.2">
      <c r="A11525" s="132"/>
      <c r="B11525" s="42"/>
      <c r="C11525" s="73"/>
      <c r="D11525" s="40"/>
    </row>
    <row r="11526" spans="1:4" ht="15" x14ac:dyDescent="0.2">
      <c r="A11526" s="132"/>
      <c r="B11526" s="42"/>
      <c r="C11526" s="73"/>
      <c r="D11526" s="40"/>
    </row>
    <row r="11527" spans="1:4" ht="15" x14ac:dyDescent="0.2">
      <c r="A11527" s="132"/>
      <c r="B11527" s="42"/>
      <c r="C11527" s="73"/>
      <c r="D11527" s="40"/>
    </row>
    <row r="11528" spans="1:4" ht="15" x14ac:dyDescent="0.2">
      <c r="A11528" s="132"/>
      <c r="B11528" s="42"/>
      <c r="C11528" s="73"/>
      <c r="D11528" s="40"/>
    </row>
    <row r="11529" spans="1:4" ht="15" x14ac:dyDescent="0.2">
      <c r="A11529" s="132"/>
      <c r="B11529" s="42"/>
      <c r="C11529" s="73"/>
      <c r="D11529" s="40"/>
    </row>
    <row r="11530" spans="1:4" ht="15" x14ac:dyDescent="0.2">
      <c r="A11530" s="132"/>
      <c r="B11530" s="42"/>
      <c r="C11530" s="73"/>
      <c r="D11530" s="40"/>
    </row>
    <row r="11531" spans="1:4" ht="15" x14ac:dyDescent="0.2">
      <c r="A11531" s="132"/>
      <c r="B11531" s="42"/>
      <c r="C11531" s="73"/>
      <c r="D11531" s="40"/>
    </row>
    <row r="11532" spans="1:4" ht="15" x14ac:dyDescent="0.2">
      <c r="A11532" s="132"/>
      <c r="B11532" s="42"/>
      <c r="C11532" s="73"/>
      <c r="D11532" s="40"/>
    </row>
    <row r="11533" spans="1:4" ht="15" x14ac:dyDescent="0.2">
      <c r="A11533" s="132"/>
      <c r="B11533" s="42"/>
      <c r="C11533" s="73"/>
      <c r="D11533" s="40"/>
    </row>
    <row r="11534" spans="1:4" ht="15" x14ac:dyDescent="0.2">
      <c r="A11534" s="132"/>
      <c r="B11534" s="42"/>
      <c r="C11534" s="73"/>
      <c r="D11534" s="40"/>
    </row>
    <row r="11535" spans="1:4" ht="15" x14ac:dyDescent="0.2">
      <c r="A11535" s="132"/>
      <c r="B11535" s="42"/>
      <c r="C11535" s="73"/>
      <c r="D11535" s="40"/>
    </row>
    <row r="11536" spans="1:4" ht="15" x14ac:dyDescent="0.2">
      <c r="A11536" s="132"/>
      <c r="B11536" s="42"/>
      <c r="C11536" s="73"/>
      <c r="D11536" s="40"/>
    </row>
    <row r="11537" spans="1:4" ht="15" x14ac:dyDescent="0.2">
      <c r="A11537" s="132"/>
      <c r="B11537" s="42"/>
      <c r="C11537" s="73"/>
      <c r="D11537" s="40"/>
    </row>
    <row r="11538" spans="1:4" ht="15" x14ac:dyDescent="0.2">
      <c r="A11538" s="132"/>
      <c r="B11538" s="42"/>
      <c r="C11538" s="73"/>
      <c r="D11538" s="40"/>
    </row>
    <row r="11539" spans="1:4" ht="15" x14ac:dyDescent="0.2">
      <c r="A11539" s="132"/>
      <c r="B11539" s="42"/>
      <c r="C11539" s="73"/>
      <c r="D11539" s="40"/>
    </row>
    <row r="11540" spans="1:4" ht="15" x14ac:dyDescent="0.2">
      <c r="A11540" s="132"/>
      <c r="B11540" s="42"/>
      <c r="C11540" s="73"/>
      <c r="D11540" s="40"/>
    </row>
    <row r="11541" spans="1:4" ht="15" x14ac:dyDescent="0.2">
      <c r="A11541" s="132"/>
      <c r="B11541" s="42"/>
      <c r="C11541" s="73"/>
      <c r="D11541" s="40"/>
    </row>
    <row r="11542" spans="1:4" ht="15" x14ac:dyDescent="0.2">
      <c r="A11542" s="132"/>
      <c r="B11542" s="42"/>
      <c r="C11542" s="73"/>
      <c r="D11542" s="40"/>
    </row>
    <row r="11543" spans="1:4" ht="15" x14ac:dyDescent="0.2">
      <c r="A11543" s="132"/>
      <c r="B11543" s="42"/>
      <c r="C11543" s="73"/>
      <c r="D11543" s="40"/>
    </row>
    <row r="11544" spans="1:4" ht="15" x14ac:dyDescent="0.2">
      <c r="A11544" s="132"/>
      <c r="B11544" s="42"/>
      <c r="C11544" s="73"/>
      <c r="D11544" s="40"/>
    </row>
    <row r="11545" spans="1:4" ht="15" x14ac:dyDescent="0.2">
      <c r="A11545" s="132"/>
      <c r="B11545" s="42"/>
      <c r="C11545" s="73"/>
      <c r="D11545" s="40"/>
    </row>
    <row r="11546" spans="1:4" ht="15" x14ac:dyDescent="0.2">
      <c r="A11546" s="132"/>
      <c r="B11546" s="42"/>
      <c r="C11546" s="73"/>
      <c r="D11546" s="40"/>
    </row>
    <row r="11547" spans="1:4" ht="15" x14ac:dyDescent="0.2">
      <c r="A11547" s="132"/>
      <c r="B11547" s="42"/>
      <c r="C11547" s="73"/>
      <c r="D11547" s="40"/>
    </row>
    <row r="11548" spans="1:4" ht="15" x14ac:dyDescent="0.2">
      <c r="A11548" s="132"/>
      <c r="B11548" s="42"/>
      <c r="C11548" s="73"/>
      <c r="D11548" s="40"/>
    </row>
    <row r="11549" spans="1:4" ht="15" x14ac:dyDescent="0.2">
      <c r="A11549" s="132"/>
      <c r="B11549" s="42"/>
      <c r="C11549" s="73"/>
      <c r="D11549" s="40"/>
    </row>
    <row r="11550" spans="1:4" ht="15" x14ac:dyDescent="0.2">
      <c r="A11550" s="132"/>
      <c r="B11550" s="42"/>
      <c r="C11550" s="73"/>
      <c r="D11550" s="40"/>
    </row>
    <row r="11551" spans="1:4" ht="15" x14ac:dyDescent="0.2">
      <c r="A11551" s="132"/>
      <c r="B11551" s="42"/>
      <c r="C11551" s="73"/>
      <c r="D11551" s="40"/>
    </row>
    <row r="11552" spans="1:4" ht="15" x14ac:dyDescent="0.2">
      <c r="A11552" s="132"/>
      <c r="B11552" s="42"/>
      <c r="C11552" s="73"/>
      <c r="D11552" s="40"/>
    </row>
    <row r="11553" spans="1:4" ht="15" x14ac:dyDescent="0.2">
      <c r="A11553" s="132"/>
      <c r="B11553" s="42"/>
      <c r="C11553" s="73"/>
      <c r="D11553" s="40"/>
    </row>
    <row r="11554" spans="1:4" ht="15" x14ac:dyDescent="0.2">
      <c r="A11554" s="132"/>
      <c r="B11554" s="42"/>
      <c r="C11554" s="73"/>
      <c r="D11554" s="40"/>
    </row>
    <row r="11555" spans="1:4" ht="15" x14ac:dyDescent="0.2">
      <c r="A11555" s="132"/>
      <c r="B11555" s="42"/>
      <c r="C11555" s="73"/>
      <c r="D11555" s="40"/>
    </row>
    <row r="11556" spans="1:4" ht="15" x14ac:dyDescent="0.2">
      <c r="A11556" s="132"/>
      <c r="B11556" s="42"/>
      <c r="C11556" s="73"/>
      <c r="D11556" s="40"/>
    </row>
    <row r="11557" spans="1:4" ht="15" x14ac:dyDescent="0.2">
      <c r="A11557" s="132"/>
      <c r="B11557" s="42"/>
      <c r="C11557" s="73"/>
      <c r="D11557" s="40"/>
    </row>
    <row r="11558" spans="1:4" ht="15" x14ac:dyDescent="0.2">
      <c r="A11558" s="132"/>
      <c r="B11558" s="42"/>
      <c r="C11558" s="73"/>
      <c r="D11558" s="40"/>
    </row>
    <row r="11559" spans="1:4" ht="15" x14ac:dyDescent="0.2">
      <c r="A11559" s="132"/>
      <c r="B11559" s="42"/>
      <c r="C11559" s="73"/>
      <c r="D11559" s="40"/>
    </row>
    <row r="11560" spans="1:4" ht="15" x14ac:dyDescent="0.2">
      <c r="A11560" s="132"/>
      <c r="B11560" s="42"/>
      <c r="C11560" s="73"/>
      <c r="D11560" s="40"/>
    </row>
    <row r="11561" spans="1:4" ht="15" x14ac:dyDescent="0.2">
      <c r="A11561" s="132"/>
      <c r="B11561" s="42"/>
      <c r="C11561" s="73"/>
      <c r="D11561" s="40"/>
    </row>
    <row r="11562" spans="1:4" ht="15" x14ac:dyDescent="0.2">
      <c r="A11562" s="132"/>
      <c r="B11562" s="42"/>
      <c r="C11562" s="73"/>
      <c r="D11562" s="40"/>
    </row>
    <row r="11563" spans="1:4" ht="15" x14ac:dyDescent="0.2">
      <c r="A11563" s="132"/>
      <c r="B11563" s="42"/>
      <c r="C11563" s="73"/>
      <c r="D11563" s="40"/>
    </row>
    <row r="11564" spans="1:4" ht="15" x14ac:dyDescent="0.2">
      <c r="A11564" s="132"/>
      <c r="B11564" s="42"/>
      <c r="C11564" s="73"/>
      <c r="D11564" s="40"/>
    </row>
    <row r="11565" spans="1:4" ht="15" x14ac:dyDescent="0.2">
      <c r="A11565" s="132"/>
      <c r="B11565" s="42"/>
      <c r="C11565" s="73"/>
      <c r="D11565" s="40"/>
    </row>
    <row r="11566" spans="1:4" ht="15" x14ac:dyDescent="0.2">
      <c r="A11566" s="132"/>
      <c r="B11566" s="42"/>
      <c r="C11566" s="73"/>
      <c r="D11566" s="40"/>
    </row>
    <row r="11567" spans="1:4" ht="15" x14ac:dyDescent="0.2">
      <c r="A11567" s="132"/>
      <c r="B11567" s="42"/>
      <c r="C11567" s="73"/>
      <c r="D11567" s="40"/>
    </row>
    <row r="11568" spans="1:4" ht="15" x14ac:dyDescent="0.2">
      <c r="A11568" s="132"/>
      <c r="B11568" s="42"/>
      <c r="C11568" s="73"/>
      <c r="D11568" s="40"/>
    </row>
    <row r="11569" spans="1:4" ht="15" x14ac:dyDescent="0.2">
      <c r="A11569" s="132"/>
      <c r="B11569" s="42"/>
      <c r="C11569" s="73"/>
      <c r="D11569" s="40"/>
    </row>
    <row r="11570" spans="1:4" ht="15" x14ac:dyDescent="0.2">
      <c r="A11570" s="132"/>
      <c r="B11570" s="42"/>
      <c r="C11570" s="73"/>
      <c r="D11570" s="40"/>
    </row>
    <row r="11571" spans="1:4" ht="15" x14ac:dyDescent="0.2">
      <c r="A11571" s="132"/>
      <c r="B11571" s="42"/>
      <c r="C11571" s="73"/>
      <c r="D11571" s="40"/>
    </row>
    <row r="11572" spans="1:4" ht="15" x14ac:dyDescent="0.2">
      <c r="A11572" s="132"/>
      <c r="B11572" s="42"/>
      <c r="C11572" s="73"/>
      <c r="D11572" s="40"/>
    </row>
    <row r="11573" spans="1:4" ht="15" x14ac:dyDescent="0.2">
      <c r="A11573" s="132"/>
      <c r="B11573" s="42"/>
      <c r="C11573" s="73"/>
      <c r="D11573" s="40"/>
    </row>
    <row r="11574" spans="1:4" ht="15" x14ac:dyDescent="0.2">
      <c r="A11574" s="132"/>
      <c r="B11574" s="42"/>
      <c r="C11574" s="73"/>
      <c r="D11574" s="40"/>
    </row>
    <row r="11575" spans="1:4" ht="15" x14ac:dyDescent="0.2">
      <c r="A11575" s="132"/>
      <c r="B11575" s="42"/>
      <c r="C11575" s="73"/>
      <c r="D11575" s="40"/>
    </row>
    <row r="11576" spans="1:4" ht="15" x14ac:dyDescent="0.2">
      <c r="A11576" s="132"/>
      <c r="B11576" s="42"/>
      <c r="C11576" s="73"/>
      <c r="D11576" s="40"/>
    </row>
    <row r="11577" spans="1:4" ht="15" x14ac:dyDescent="0.2">
      <c r="A11577" s="132"/>
      <c r="B11577" s="42"/>
      <c r="C11577" s="73"/>
      <c r="D11577" s="40"/>
    </row>
    <row r="11578" spans="1:4" ht="15" x14ac:dyDescent="0.2">
      <c r="A11578" s="132"/>
      <c r="B11578" s="42"/>
      <c r="C11578" s="73"/>
      <c r="D11578" s="40"/>
    </row>
    <row r="11579" spans="1:4" ht="15" x14ac:dyDescent="0.2">
      <c r="A11579" s="132"/>
      <c r="B11579" s="42"/>
      <c r="C11579" s="73"/>
      <c r="D11579" s="40"/>
    </row>
    <row r="11580" spans="1:4" ht="15" x14ac:dyDescent="0.2">
      <c r="A11580" s="132"/>
      <c r="B11580" s="42"/>
      <c r="C11580" s="73"/>
      <c r="D11580" s="40"/>
    </row>
    <row r="11581" spans="1:4" ht="15" x14ac:dyDescent="0.2">
      <c r="A11581" s="132"/>
      <c r="B11581" s="42"/>
      <c r="C11581" s="73"/>
      <c r="D11581" s="40"/>
    </row>
    <row r="11582" spans="1:4" ht="15" x14ac:dyDescent="0.2">
      <c r="A11582" s="132"/>
      <c r="B11582" s="42"/>
      <c r="C11582" s="73"/>
      <c r="D11582" s="40"/>
    </row>
    <row r="11583" spans="1:4" ht="15" x14ac:dyDescent="0.2">
      <c r="A11583" s="132"/>
      <c r="B11583" s="42"/>
      <c r="C11583" s="73"/>
      <c r="D11583" s="40"/>
    </row>
    <row r="11584" spans="1:4" ht="15" x14ac:dyDescent="0.2">
      <c r="A11584" s="132"/>
      <c r="B11584" s="42"/>
      <c r="C11584" s="73"/>
      <c r="D11584" s="40"/>
    </row>
    <row r="11585" spans="1:4" ht="15" x14ac:dyDescent="0.2">
      <c r="A11585" s="132"/>
      <c r="B11585" s="42"/>
      <c r="C11585" s="73"/>
      <c r="D11585" s="40"/>
    </row>
    <row r="11586" spans="1:4" ht="15" x14ac:dyDescent="0.2">
      <c r="A11586" s="132"/>
      <c r="B11586" s="42"/>
      <c r="C11586" s="73"/>
      <c r="D11586" s="40"/>
    </row>
    <row r="11587" spans="1:4" ht="15" x14ac:dyDescent="0.2">
      <c r="A11587" s="132"/>
      <c r="B11587" s="42"/>
      <c r="C11587" s="73"/>
      <c r="D11587" s="40"/>
    </row>
    <row r="11588" spans="1:4" ht="15" x14ac:dyDescent="0.2">
      <c r="A11588" s="132"/>
      <c r="B11588" s="42"/>
      <c r="C11588" s="73"/>
      <c r="D11588" s="40"/>
    </row>
    <row r="11589" spans="1:4" ht="15" x14ac:dyDescent="0.2">
      <c r="A11589" s="132"/>
      <c r="B11589" s="42"/>
      <c r="C11589" s="73"/>
      <c r="D11589" s="40"/>
    </row>
    <row r="11590" spans="1:4" ht="15" x14ac:dyDescent="0.2">
      <c r="A11590" s="132"/>
      <c r="B11590" s="42"/>
      <c r="C11590" s="73"/>
      <c r="D11590" s="40"/>
    </row>
    <row r="11591" spans="1:4" ht="15" x14ac:dyDescent="0.2">
      <c r="A11591" s="132"/>
      <c r="B11591" s="42"/>
      <c r="C11591" s="73"/>
      <c r="D11591" s="40"/>
    </row>
    <row r="11592" spans="1:4" ht="15" x14ac:dyDescent="0.2">
      <c r="A11592" s="132"/>
      <c r="B11592" s="42"/>
      <c r="C11592" s="73"/>
      <c r="D11592" s="40"/>
    </row>
    <row r="11593" spans="1:4" ht="15" x14ac:dyDescent="0.2">
      <c r="A11593" s="132"/>
      <c r="B11593" s="42"/>
      <c r="C11593" s="73"/>
      <c r="D11593" s="40"/>
    </row>
    <row r="11594" spans="1:4" ht="15" x14ac:dyDescent="0.2">
      <c r="A11594" s="132"/>
      <c r="B11594" s="42"/>
      <c r="C11594" s="73"/>
      <c r="D11594" s="40"/>
    </row>
    <row r="11595" spans="1:4" ht="15" x14ac:dyDescent="0.2">
      <c r="A11595" s="132"/>
      <c r="B11595" s="42"/>
      <c r="C11595" s="73"/>
      <c r="D11595" s="40"/>
    </row>
    <row r="11596" spans="1:4" ht="15" x14ac:dyDescent="0.2">
      <c r="A11596" s="132"/>
      <c r="B11596" s="42"/>
      <c r="C11596" s="73"/>
      <c r="D11596" s="40"/>
    </row>
    <row r="11597" spans="1:4" ht="15" x14ac:dyDescent="0.2">
      <c r="A11597" s="132"/>
      <c r="B11597" s="42"/>
      <c r="C11597" s="73"/>
      <c r="D11597" s="40"/>
    </row>
    <row r="11598" spans="1:4" ht="15" x14ac:dyDescent="0.2">
      <c r="A11598" s="132"/>
      <c r="B11598" s="42"/>
      <c r="C11598" s="73"/>
      <c r="D11598" s="40"/>
    </row>
    <row r="11599" spans="1:4" ht="15" x14ac:dyDescent="0.2">
      <c r="A11599" s="132"/>
      <c r="B11599" s="42"/>
      <c r="C11599" s="73"/>
      <c r="D11599" s="40"/>
    </row>
    <row r="11600" spans="1:4" ht="15" x14ac:dyDescent="0.2">
      <c r="A11600" s="132"/>
      <c r="B11600" s="42"/>
      <c r="C11600" s="73"/>
      <c r="D11600" s="40"/>
    </row>
    <row r="11601" spans="1:4" ht="15" x14ac:dyDescent="0.2">
      <c r="A11601" s="132"/>
      <c r="B11601" s="42"/>
      <c r="C11601" s="73"/>
      <c r="D11601" s="40"/>
    </row>
    <row r="11602" spans="1:4" ht="15" x14ac:dyDescent="0.2">
      <c r="A11602" s="132"/>
      <c r="B11602" s="42"/>
      <c r="C11602" s="73"/>
      <c r="D11602" s="40"/>
    </row>
    <row r="11603" spans="1:4" ht="15" x14ac:dyDescent="0.2">
      <c r="A11603" s="132"/>
      <c r="B11603" s="42"/>
      <c r="C11603" s="73"/>
      <c r="D11603" s="40"/>
    </row>
    <row r="11604" spans="1:4" ht="15" x14ac:dyDescent="0.2">
      <c r="A11604" s="132"/>
      <c r="B11604" s="42"/>
      <c r="C11604" s="73"/>
      <c r="D11604" s="40"/>
    </row>
    <row r="11605" spans="1:4" ht="15" x14ac:dyDescent="0.2">
      <c r="A11605" s="132"/>
      <c r="B11605" s="42"/>
      <c r="C11605" s="73"/>
      <c r="D11605" s="40"/>
    </row>
    <row r="11606" spans="1:4" ht="15" x14ac:dyDescent="0.2">
      <c r="A11606" s="132"/>
      <c r="B11606" s="42"/>
      <c r="C11606" s="73"/>
      <c r="D11606" s="40"/>
    </row>
    <row r="11607" spans="1:4" ht="15" x14ac:dyDescent="0.2">
      <c r="A11607" s="132"/>
      <c r="B11607" s="42"/>
      <c r="C11607" s="73"/>
      <c r="D11607" s="40"/>
    </row>
    <row r="11608" spans="1:4" ht="15" x14ac:dyDescent="0.2">
      <c r="A11608" s="132"/>
      <c r="B11608" s="42"/>
      <c r="C11608" s="73"/>
      <c r="D11608" s="40"/>
    </row>
    <row r="11609" spans="1:4" ht="15" x14ac:dyDescent="0.2">
      <c r="A11609" s="132"/>
      <c r="B11609" s="42"/>
      <c r="C11609" s="73"/>
      <c r="D11609" s="40"/>
    </row>
    <row r="11610" spans="1:4" ht="15" x14ac:dyDescent="0.2">
      <c r="A11610" s="132"/>
      <c r="B11610" s="42"/>
      <c r="C11610" s="73"/>
      <c r="D11610" s="40"/>
    </row>
    <row r="11611" spans="1:4" ht="15" x14ac:dyDescent="0.2">
      <c r="A11611" s="132"/>
      <c r="B11611" s="42"/>
      <c r="C11611" s="73"/>
      <c r="D11611" s="40"/>
    </row>
    <row r="11612" spans="1:4" ht="15" x14ac:dyDescent="0.2">
      <c r="A11612" s="132"/>
      <c r="B11612" s="42"/>
      <c r="C11612" s="73"/>
      <c r="D11612" s="40"/>
    </row>
    <row r="11613" spans="1:4" ht="15" x14ac:dyDescent="0.2">
      <c r="A11613" s="132"/>
      <c r="B11613" s="42"/>
      <c r="C11613" s="73"/>
      <c r="D11613" s="40"/>
    </row>
    <row r="11614" spans="1:4" ht="15" x14ac:dyDescent="0.2">
      <c r="A11614" s="132"/>
      <c r="B11614" s="42"/>
      <c r="C11614" s="73"/>
      <c r="D11614" s="40"/>
    </row>
    <row r="11615" spans="1:4" ht="15" x14ac:dyDescent="0.2">
      <c r="A11615" s="132"/>
      <c r="B11615" s="42"/>
      <c r="C11615" s="73"/>
      <c r="D11615" s="40"/>
    </row>
    <row r="11616" spans="1:4" ht="15" x14ac:dyDescent="0.2">
      <c r="A11616" s="132"/>
      <c r="B11616" s="42"/>
      <c r="C11616" s="73"/>
      <c r="D11616" s="40"/>
    </row>
    <row r="11617" spans="1:4" ht="15" x14ac:dyDescent="0.2">
      <c r="A11617" s="132"/>
      <c r="B11617" s="42"/>
      <c r="C11617" s="73"/>
      <c r="D11617" s="40"/>
    </row>
    <row r="11618" spans="1:4" ht="15" x14ac:dyDescent="0.2">
      <c r="A11618" s="132"/>
      <c r="B11618" s="42"/>
      <c r="C11618" s="73"/>
      <c r="D11618" s="40"/>
    </row>
    <row r="11619" spans="1:4" ht="15" x14ac:dyDescent="0.2">
      <c r="A11619" s="132"/>
      <c r="B11619" s="42"/>
      <c r="C11619" s="73"/>
      <c r="D11619" s="40"/>
    </row>
    <row r="11620" spans="1:4" ht="15" x14ac:dyDescent="0.2">
      <c r="A11620" s="132"/>
      <c r="B11620" s="42"/>
      <c r="C11620" s="73"/>
      <c r="D11620" s="40"/>
    </row>
    <row r="11621" spans="1:4" ht="15" x14ac:dyDescent="0.2">
      <c r="A11621" s="132"/>
      <c r="B11621" s="42"/>
      <c r="C11621" s="73"/>
      <c r="D11621" s="40"/>
    </row>
    <row r="11622" spans="1:4" ht="15" x14ac:dyDescent="0.2">
      <c r="A11622" s="132"/>
      <c r="B11622" s="42"/>
      <c r="C11622" s="73"/>
      <c r="D11622" s="40"/>
    </row>
    <row r="11623" spans="1:4" ht="15" x14ac:dyDescent="0.2">
      <c r="A11623" s="132"/>
      <c r="B11623" s="42"/>
      <c r="C11623" s="73"/>
      <c r="D11623" s="40"/>
    </row>
    <row r="11624" spans="1:4" ht="15" x14ac:dyDescent="0.2">
      <c r="A11624" s="132"/>
      <c r="B11624" s="42"/>
      <c r="C11624" s="73"/>
      <c r="D11624" s="40"/>
    </row>
    <row r="11625" spans="1:4" ht="15" x14ac:dyDescent="0.2">
      <c r="A11625" s="132"/>
      <c r="B11625" s="42"/>
      <c r="C11625" s="73"/>
      <c r="D11625" s="40"/>
    </row>
    <row r="11626" spans="1:4" ht="15" x14ac:dyDescent="0.2">
      <c r="A11626" s="132"/>
      <c r="B11626" s="42"/>
      <c r="C11626" s="73"/>
      <c r="D11626" s="40"/>
    </row>
    <row r="11627" spans="1:4" ht="15" x14ac:dyDescent="0.2">
      <c r="A11627" s="132"/>
      <c r="B11627" s="42"/>
      <c r="C11627" s="73"/>
      <c r="D11627" s="40"/>
    </row>
    <row r="11628" spans="1:4" ht="15" x14ac:dyDescent="0.2">
      <c r="A11628" s="132"/>
      <c r="B11628" s="42"/>
      <c r="C11628" s="73"/>
      <c r="D11628" s="40"/>
    </row>
    <row r="11629" spans="1:4" ht="15" x14ac:dyDescent="0.2">
      <c r="A11629" s="132"/>
      <c r="B11629" s="42"/>
      <c r="C11629" s="73"/>
      <c r="D11629" s="40"/>
    </row>
    <row r="11630" spans="1:4" ht="15" x14ac:dyDescent="0.2">
      <c r="A11630" s="132"/>
      <c r="B11630" s="42"/>
      <c r="C11630" s="73"/>
      <c r="D11630" s="40"/>
    </row>
    <row r="11631" spans="1:4" ht="15" x14ac:dyDescent="0.2">
      <c r="A11631" s="132"/>
      <c r="B11631" s="42"/>
      <c r="C11631" s="73"/>
      <c r="D11631" s="40"/>
    </row>
    <row r="11632" spans="1:4" ht="15" x14ac:dyDescent="0.2">
      <c r="A11632" s="132"/>
      <c r="B11632" s="42"/>
      <c r="C11632" s="73"/>
      <c r="D11632" s="40"/>
    </row>
    <row r="11633" spans="1:4" ht="15" x14ac:dyDescent="0.2">
      <c r="A11633" s="132"/>
      <c r="B11633" s="42"/>
      <c r="C11633" s="73"/>
      <c r="D11633" s="40"/>
    </row>
    <row r="11634" spans="1:4" ht="15" x14ac:dyDescent="0.2">
      <c r="A11634" s="132"/>
      <c r="B11634" s="42"/>
      <c r="C11634" s="73"/>
      <c r="D11634" s="40"/>
    </row>
    <row r="11635" spans="1:4" ht="15" x14ac:dyDescent="0.2">
      <c r="A11635" s="132"/>
      <c r="B11635" s="42"/>
      <c r="C11635" s="73"/>
      <c r="D11635" s="40"/>
    </row>
    <row r="11636" spans="1:4" ht="15" x14ac:dyDescent="0.2">
      <c r="A11636" s="132"/>
      <c r="B11636" s="42"/>
      <c r="C11636" s="73"/>
      <c r="D11636" s="40"/>
    </row>
    <row r="11637" spans="1:4" ht="15" x14ac:dyDescent="0.2">
      <c r="A11637" s="132"/>
      <c r="B11637" s="42"/>
      <c r="C11637" s="73"/>
      <c r="D11637" s="40"/>
    </row>
    <row r="11638" spans="1:4" ht="15" x14ac:dyDescent="0.2">
      <c r="A11638" s="132"/>
      <c r="B11638" s="42"/>
      <c r="C11638" s="73"/>
      <c r="D11638" s="40"/>
    </row>
    <row r="11639" spans="1:4" ht="15" x14ac:dyDescent="0.2">
      <c r="A11639" s="132"/>
      <c r="B11639" s="42"/>
      <c r="C11639" s="73"/>
      <c r="D11639" s="40"/>
    </row>
    <row r="11640" spans="1:4" ht="15" x14ac:dyDescent="0.2">
      <c r="A11640" s="132"/>
      <c r="B11640" s="42"/>
      <c r="C11640" s="73"/>
      <c r="D11640" s="40"/>
    </row>
    <row r="11641" spans="1:4" ht="15" x14ac:dyDescent="0.2">
      <c r="A11641" s="132"/>
      <c r="B11641" s="42"/>
      <c r="C11641" s="73"/>
      <c r="D11641" s="40"/>
    </row>
    <row r="11642" spans="1:4" ht="15" x14ac:dyDescent="0.2">
      <c r="A11642" s="132"/>
      <c r="B11642" s="42"/>
      <c r="C11642" s="73"/>
      <c r="D11642" s="40"/>
    </row>
    <row r="11643" spans="1:4" ht="15" x14ac:dyDescent="0.2">
      <c r="A11643" s="132"/>
      <c r="B11643" s="42"/>
      <c r="C11643" s="73"/>
      <c r="D11643" s="40"/>
    </row>
    <row r="11644" spans="1:4" ht="15" x14ac:dyDescent="0.2">
      <c r="A11644" s="132"/>
      <c r="B11644" s="42"/>
      <c r="C11644" s="73"/>
      <c r="D11644" s="40"/>
    </row>
    <row r="11645" spans="1:4" ht="15" x14ac:dyDescent="0.2">
      <c r="A11645" s="132"/>
      <c r="B11645" s="42"/>
      <c r="C11645" s="73"/>
      <c r="D11645" s="40"/>
    </row>
    <row r="11646" spans="1:4" ht="15" x14ac:dyDescent="0.2">
      <c r="A11646" s="132"/>
      <c r="B11646" s="42"/>
      <c r="C11646" s="73"/>
      <c r="D11646" s="40"/>
    </row>
    <row r="11647" spans="1:4" ht="15" x14ac:dyDescent="0.2">
      <c r="A11647" s="132"/>
      <c r="B11647" s="42"/>
      <c r="C11647" s="73"/>
      <c r="D11647" s="40"/>
    </row>
    <row r="11648" spans="1:4" ht="15" x14ac:dyDescent="0.2">
      <c r="A11648" s="132"/>
      <c r="B11648" s="42"/>
      <c r="C11648" s="73"/>
      <c r="D11648" s="40"/>
    </row>
    <row r="11649" spans="1:4" ht="15" x14ac:dyDescent="0.2">
      <c r="A11649" s="132"/>
      <c r="B11649" s="42"/>
      <c r="C11649" s="73"/>
      <c r="D11649" s="40"/>
    </row>
    <row r="11650" spans="1:4" ht="15" x14ac:dyDescent="0.2">
      <c r="A11650" s="132"/>
      <c r="B11650" s="42"/>
      <c r="C11650" s="73"/>
      <c r="D11650" s="40"/>
    </row>
    <row r="11651" spans="1:4" ht="15" x14ac:dyDescent="0.2">
      <c r="A11651" s="132"/>
      <c r="B11651" s="42"/>
      <c r="C11651" s="73"/>
      <c r="D11651" s="40"/>
    </row>
    <row r="11652" spans="1:4" ht="15" x14ac:dyDescent="0.2">
      <c r="A11652" s="132"/>
      <c r="B11652" s="42"/>
      <c r="C11652" s="73"/>
      <c r="D11652" s="40"/>
    </row>
    <row r="11653" spans="1:4" ht="15" x14ac:dyDescent="0.2">
      <c r="A11653" s="132"/>
      <c r="B11653" s="42"/>
      <c r="C11653" s="73"/>
      <c r="D11653" s="40"/>
    </row>
    <row r="11654" spans="1:4" ht="15" x14ac:dyDescent="0.2">
      <c r="A11654" s="132"/>
      <c r="B11654" s="42"/>
      <c r="C11654" s="73"/>
      <c r="D11654" s="40"/>
    </row>
    <row r="11655" spans="1:4" ht="15" x14ac:dyDescent="0.2">
      <c r="A11655" s="132"/>
      <c r="B11655" s="42"/>
      <c r="C11655" s="73"/>
      <c r="D11655" s="40"/>
    </row>
    <row r="11656" spans="1:4" ht="15" x14ac:dyDescent="0.2">
      <c r="A11656" s="132"/>
      <c r="B11656" s="42"/>
      <c r="C11656" s="73"/>
      <c r="D11656" s="40"/>
    </row>
    <row r="11657" spans="1:4" ht="15" x14ac:dyDescent="0.2">
      <c r="A11657" s="132"/>
      <c r="B11657" s="42"/>
      <c r="C11657" s="73"/>
      <c r="D11657" s="40"/>
    </row>
    <row r="11658" spans="1:4" ht="15" x14ac:dyDescent="0.2">
      <c r="A11658" s="132"/>
      <c r="B11658" s="42"/>
      <c r="C11658" s="73"/>
      <c r="D11658" s="40"/>
    </row>
    <row r="11659" spans="1:4" ht="15" x14ac:dyDescent="0.2">
      <c r="A11659" s="132"/>
      <c r="B11659" s="42"/>
      <c r="C11659" s="73"/>
      <c r="D11659" s="40"/>
    </row>
    <row r="11660" spans="1:4" ht="15" x14ac:dyDescent="0.2">
      <c r="A11660" s="132"/>
      <c r="B11660" s="42"/>
      <c r="C11660" s="73"/>
      <c r="D11660" s="40"/>
    </row>
    <row r="11661" spans="1:4" ht="15" x14ac:dyDescent="0.2">
      <c r="A11661" s="132"/>
      <c r="B11661" s="42"/>
      <c r="C11661" s="73"/>
      <c r="D11661" s="40"/>
    </row>
    <row r="11662" spans="1:4" ht="15" x14ac:dyDescent="0.2">
      <c r="A11662" s="132"/>
      <c r="B11662" s="42"/>
      <c r="C11662" s="73"/>
      <c r="D11662" s="40"/>
    </row>
    <row r="11663" spans="1:4" ht="15" x14ac:dyDescent="0.2">
      <c r="A11663" s="132"/>
      <c r="B11663" s="42"/>
      <c r="C11663" s="73"/>
      <c r="D11663" s="40"/>
    </row>
    <row r="11664" spans="1:4" ht="15" x14ac:dyDescent="0.2">
      <c r="A11664" s="132"/>
      <c r="B11664" s="42"/>
      <c r="C11664" s="73"/>
      <c r="D11664" s="40"/>
    </row>
    <row r="11665" spans="1:4" ht="15" x14ac:dyDescent="0.2">
      <c r="A11665" s="132"/>
      <c r="B11665" s="42"/>
      <c r="C11665" s="73"/>
      <c r="D11665" s="40"/>
    </row>
    <row r="11666" spans="1:4" ht="15" x14ac:dyDescent="0.2">
      <c r="A11666" s="132"/>
      <c r="B11666" s="42"/>
      <c r="C11666" s="73"/>
      <c r="D11666" s="40"/>
    </row>
    <row r="11667" spans="1:4" ht="15" x14ac:dyDescent="0.2">
      <c r="A11667" s="132"/>
      <c r="B11667" s="42"/>
      <c r="C11667" s="73"/>
      <c r="D11667" s="40"/>
    </row>
    <row r="11668" spans="1:4" ht="15" x14ac:dyDescent="0.2">
      <c r="A11668" s="132"/>
      <c r="B11668" s="42"/>
      <c r="C11668" s="73"/>
      <c r="D11668" s="40"/>
    </row>
    <row r="11669" spans="1:4" ht="15" x14ac:dyDescent="0.2">
      <c r="A11669" s="132"/>
      <c r="B11669" s="42"/>
      <c r="C11669" s="73"/>
      <c r="D11669" s="40"/>
    </row>
    <row r="11670" spans="1:4" ht="15" x14ac:dyDescent="0.2">
      <c r="A11670" s="132"/>
      <c r="B11670" s="42"/>
      <c r="C11670" s="73"/>
      <c r="D11670" s="40"/>
    </row>
    <row r="11671" spans="1:4" ht="15" x14ac:dyDescent="0.2">
      <c r="A11671" s="132"/>
      <c r="B11671" s="42"/>
      <c r="C11671" s="73"/>
      <c r="D11671" s="40"/>
    </row>
    <row r="11672" spans="1:4" ht="15" x14ac:dyDescent="0.2">
      <c r="A11672" s="132"/>
      <c r="B11672" s="42"/>
      <c r="C11672" s="73"/>
      <c r="D11672" s="40"/>
    </row>
    <row r="11673" spans="1:4" ht="15" x14ac:dyDescent="0.2">
      <c r="A11673" s="132"/>
      <c r="B11673" s="42"/>
      <c r="C11673" s="73"/>
      <c r="D11673" s="40"/>
    </row>
    <row r="11674" spans="1:4" ht="15" x14ac:dyDescent="0.2">
      <c r="A11674" s="132"/>
      <c r="B11674" s="42"/>
      <c r="C11674" s="73"/>
      <c r="D11674" s="40"/>
    </row>
    <row r="11675" spans="1:4" ht="15" x14ac:dyDescent="0.2">
      <c r="A11675" s="132"/>
      <c r="B11675" s="42"/>
      <c r="C11675" s="73"/>
      <c r="D11675" s="40"/>
    </row>
    <row r="11676" spans="1:4" ht="15" x14ac:dyDescent="0.2">
      <c r="A11676" s="132"/>
      <c r="B11676" s="42"/>
      <c r="C11676" s="73"/>
      <c r="D11676" s="40"/>
    </row>
    <row r="11677" spans="1:4" ht="15" x14ac:dyDescent="0.2">
      <c r="A11677" s="132"/>
      <c r="B11677" s="42"/>
      <c r="C11677" s="73"/>
      <c r="D11677" s="40"/>
    </row>
    <row r="11678" spans="1:4" ht="15" x14ac:dyDescent="0.2">
      <c r="A11678" s="132"/>
      <c r="B11678" s="42"/>
      <c r="C11678" s="73"/>
      <c r="D11678" s="40"/>
    </row>
    <row r="11679" spans="1:4" ht="15" x14ac:dyDescent="0.2">
      <c r="A11679" s="132"/>
      <c r="B11679" s="42"/>
      <c r="C11679" s="73"/>
      <c r="D11679" s="40"/>
    </row>
    <row r="11680" spans="1:4" ht="15" x14ac:dyDescent="0.2">
      <c r="A11680" s="132"/>
      <c r="B11680" s="42"/>
      <c r="C11680" s="73"/>
      <c r="D11680" s="40"/>
    </row>
    <row r="11681" spans="1:4" ht="15" x14ac:dyDescent="0.2">
      <c r="A11681" s="132"/>
      <c r="B11681" s="42"/>
      <c r="C11681" s="73"/>
      <c r="D11681" s="40"/>
    </row>
    <row r="11682" spans="1:4" ht="15" x14ac:dyDescent="0.2">
      <c r="A11682" s="132"/>
      <c r="B11682" s="42"/>
      <c r="C11682" s="73"/>
      <c r="D11682" s="40"/>
    </row>
    <row r="11683" spans="1:4" ht="15" x14ac:dyDescent="0.2">
      <c r="A11683" s="132"/>
      <c r="B11683" s="42"/>
      <c r="C11683" s="73"/>
      <c r="D11683" s="40"/>
    </row>
    <row r="11684" spans="1:4" ht="15" x14ac:dyDescent="0.2">
      <c r="A11684" s="132"/>
      <c r="B11684" s="42"/>
      <c r="C11684" s="73"/>
      <c r="D11684" s="40"/>
    </row>
    <row r="11685" spans="1:4" ht="15" x14ac:dyDescent="0.2">
      <c r="A11685" s="132"/>
      <c r="B11685" s="42"/>
      <c r="C11685" s="73"/>
      <c r="D11685" s="40"/>
    </row>
    <row r="11686" spans="1:4" ht="15" x14ac:dyDescent="0.2">
      <c r="A11686" s="132"/>
      <c r="B11686" s="42"/>
      <c r="C11686" s="73"/>
      <c r="D11686" s="40"/>
    </row>
    <row r="11687" spans="1:4" ht="15" x14ac:dyDescent="0.2">
      <c r="A11687" s="132"/>
      <c r="B11687" s="42"/>
      <c r="C11687" s="73"/>
      <c r="D11687" s="40"/>
    </row>
    <row r="11688" spans="1:4" ht="15" x14ac:dyDescent="0.2">
      <c r="A11688" s="132"/>
      <c r="B11688" s="42"/>
      <c r="C11688" s="73"/>
      <c r="D11688" s="40"/>
    </row>
    <row r="11689" spans="1:4" ht="15" x14ac:dyDescent="0.2">
      <c r="A11689" s="132"/>
      <c r="B11689" s="42"/>
      <c r="C11689" s="73"/>
      <c r="D11689" s="40"/>
    </row>
    <row r="11690" spans="1:4" ht="15" x14ac:dyDescent="0.2">
      <c r="A11690" s="132"/>
      <c r="B11690" s="42"/>
      <c r="C11690" s="73"/>
      <c r="D11690" s="40"/>
    </row>
    <row r="11691" spans="1:4" ht="15" x14ac:dyDescent="0.2">
      <c r="A11691" s="132"/>
      <c r="B11691" s="42"/>
      <c r="C11691" s="73"/>
      <c r="D11691" s="40"/>
    </row>
    <row r="11692" spans="1:4" ht="15" x14ac:dyDescent="0.2">
      <c r="A11692" s="132"/>
      <c r="B11692" s="42"/>
      <c r="C11692" s="73"/>
      <c r="D11692" s="40"/>
    </row>
    <row r="11693" spans="1:4" ht="15" x14ac:dyDescent="0.2">
      <c r="A11693" s="132"/>
      <c r="B11693" s="42"/>
      <c r="C11693" s="73"/>
      <c r="D11693" s="40"/>
    </row>
    <row r="11694" spans="1:4" ht="15" x14ac:dyDescent="0.2">
      <c r="A11694" s="132"/>
      <c r="B11694" s="42"/>
      <c r="C11694" s="73"/>
      <c r="D11694" s="40"/>
    </row>
    <row r="11695" spans="1:4" ht="15" x14ac:dyDescent="0.2">
      <c r="A11695" s="132"/>
      <c r="B11695" s="42"/>
      <c r="C11695" s="73"/>
      <c r="D11695" s="40"/>
    </row>
    <row r="11696" spans="1:4" ht="15" x14ac:dyDescent="0.2">
      <c r="A11696" s="132"/>
      <c r="B11696" s="42"/>
      <c r="C11696" s="73"/>
      <c r="D11696" s="40"/>
    </row>
    <row r="11697" spans="1:4" ht="15" x14ac:dyDescent="0.2">
      <c r="A11697" s="132"/>
      <c r="B11697" s="42"/>
      <c r="C11697" s="73"/>
      <c r="D11697" s="40"/>
    </row>
    <row r="11698" spans="1:4" ht="15" x14ac:dyDescent="0.2">
      <c r="A11698" s="132"/>
      <c r="B11698" s="42"/>
      <c r="C11698" s="73"/>
      <c r="D11698" s="40"/>
    </row>
    <row r="11699" spans="1:4" ht="15" x14ac:dyDescent="0.2">
      <c r="A11699" s="132"/>
      <c r="B11699" s="42"/>
      <c r="C11699" s="73"/>
      <c r="D11699" s="40"/>
    </row>
    <row r="11700" spans="1:4" ht="15" x14ac:dyDescent="0.2">
      <c r="A11700" s="132"/>
      <c r="B11700" s="42"/>
      <c r="C11700" s="73"/>
      <c r="D11700" s="40"/>
    </row>
    <row r="11701" spans="1:4" ht="15" x14ac:dyDescent="0.2">
      <c r="A11701" s="132"/>
      <c r="B11701" s="42"/>
      <c r="C11701" s="73"/>
      <c r="D11701" s="40"/>
    </row>
    <row r="11702" spans="1:4" ht="15" x14ac:dyDescent="0.2">
      <c r="A11702" s="132"/>
      <c r="B11702" s="42"/>
      <c r="C11702" s="73"/>
      <c r="D11702" s="40"/>
    </row>
    <row r="11703" spans="1:4" ht="15" x14ac:dyDescent="0.2">
      <c r="A11703" s="132"/>
      <c r="B11703" s="42"/>
      <c r="C11703" s="73"/>
      <c r="D11703" s="40"/>
    </row>
    <row r="11704" spans="1:4" ht="15" x14ac:dyDescent="0.2">
      <c r="A11704" s="132"/>
      <c r="B11704" s="42"/>
      <c r="C11704" s="73"/>
      <c r="D11704" s="40"/>
    </row>
    <row r="11705" spans="1:4" ht="15" x14ac:dyDescent="0.2">
      <c r="A11705" s="132"/>
      <c r="B11705" s="42"/>
      <c r="C11705" s="73"/>
      <c r="D11705" s="40"/>
    </row>
    <row r="11706" spans="1:4" ht="15" x14ac:dyDescent="0.2">
      <c r="A11706" s="132"/>
      <c r="B11706" s="42"/>
      <c r="C11706" s="73"/>
      <c r="D11706" s="40"/>
    </row>
    <row r="11707" spans="1:4" ht="15" x14ac:dyDescent="0.2">
      <c r="A11707" s="132"/>
      <c r="B11707" s="42"/>
      <c r="C11707" s="73"/>
      <c r="D11707" s="40"/>
    </row>
    <row r="11708" spans="1:4" ht="15" x14ac:dyDescent="0.2">
      <c r="A11708" s="132"/>
      <c r="B11708" s="42"/>
      <c r="C11708" s="73"/>
      <c r="D11708" s="40"/>
    </row>
    <row r="11709" spans="1:4" ht="15" x14ac:dyDescent="0.2">
      <c r="A11709" s="132"/>
      <c r="B11709" s="42"/>
      <c r="C11709" s="73"/>
      <c r="D11709" s="40"/>
    </row>
    <row r="11710" spans="1:4" ht="15" x14ac:dyDescent="0.2">
      <c r="A11710" s="132"/>
      <c r="B11710" s="42"/>
      <c r="C11710" s="73"/>
      <c r="D11710" s="40"/>
    </row>
    <row r="11711" spans="1:4" ht="15" x14ac:dyDescent="0.2">
      <c r="A11711" s="132"/>
      <c r="B11711" s="42"/>
      <c r="C11711" s="73"/>
      <c r="D11711" s="40"/>
    </row>
    <row r="11712" spans="1:4" ht="15" x14ac:dyDescent="0.2">
      <c r="A11712" s="132"/>
      <c r="B11712" s="42"/>
      <c r="C11712" s="73"/>
      <c r="D11712" s="40"/>
    </row>
    <row r="11713" spans="1:4" ht="15" x14ac:dyDescent="0.2">
      <c r="A11713" s="132"/>
      <c r="B11713" s="42"/>
      <c r="C11713" s="73"/>
      <c r="D11713" s="40"/>
    </row>
    <row r="11714" spans="1:4" ht="15" x14ac:dyDescent="0.2">
      <c r="A11714" s="132"/>
      <c r="B11714" s="42"/>
      <c r="C11714" s="73"/>
      <c r="D11714" s="40"/>
    </row>
    <row r="11715" spans="1:4" ht="15" x14ac:dyDescent="0.2">
      <c r="A11715" s="132"/>
      <c r="B11715" s="42"/>
      <c r="C11715" s="73"/>
      <c r="D11715" s="40"/>
    </row>
    <row r="11716" spans="1:4" ht="15" x14ac:dyDescent="0.2">
      <c r="A11716" s="132"/>
      <c r="B11716" s="42"/>
      <c r="C11716" s="73"/>
      <c r="D11716" s="40"/>
    </row>
    <row r="11717" spans="1:4" ht="15" x14ac:dyDescent="0.2">
      <c r="A11717" s="132"/>
      <c r="B11717" s="42"/>
      <c r="C11717" s="73"/>
      <c r="D11717" s="40"/>
    </row>
    <row r="11718" spans="1:4" ht="15" x14ac:dyDescent="0.2">
      <c r="A11718" s="132"/>
      <c r="B11718" s="42"/>
      <c r="C11718" s="73"/>
      <c r="D11718" s="40"/>
    </row>
    <row r="11719" spans="1:4" ht="15" x14ac:dyDescent="0.2">
      <c r="A11719" s="132"/>
      <c r="B11719" s="42"/>
      <c r="C11719" s="73"/>
      <c r="D11719" s="40"/>
    </row>
    <row r="11720" spans="1:4" ht="15" x14ac:dyDescent="0.2">
      <c r="A11720" s="132"/>
      <c r="B11720" s="42"/>
      <c r="C11720" s="73"/>
      <c r="D11720" s="40"/>
    </row>
    <row r="11721" spans="1:4" ht="15" x14ac:dyDescent="0.2">
      <c r="A11721" s="132"/>
      <c r="B11721" s="42"/>
      <c r="C11721" s="73"/>
      <c r="D11721" s="40"/>
    </row>
    <row r="11722" spans="1:4" ht="15" x14ac:dyDescent="0.2">
      <c r="A11722" s="132"/>
      <c r="B11722" s="42"/>
      <c r="C11722" s="73"/>
      <c r="D11722" s="40"/>
    </row>
    <row r="11723" spans="1:4" ht="15" x14ac:dyDescent="0.2">
      <c r="A11723" s="132"/>
      <c r="B11723" s="42"/>
      <c r="C11723" s="73"/>
      <c r="D11723" s="40"/>
    </row>
    <row r="11724" spans="1:4" ht="15" x14ac:dyDescent="0.2">
      <c r="A11724" s="132"/>
      <c r="B11724" s="42"/>
      <c r="C11724" s="73"/>
      <c r="D11724" s="40"/>
    </row>
    <row r="11725" spans="1:4" ht="15" x14ac:dyDescent="0.2">
      <c r="A11725" s="132"/>
      <c r="B11725" s="42"/>
      <c r="C11725" s="73"/>
      <c r="D11725" s="40"/>
    </row>
    <row r="11726" spans="1:4" ht="15" x14ac:dyDescent="0.2">
      <c r="A11726" s="132"/>
      <c r="B11726" s="42"/>
      <c r="C11726" s="73"/>
      <c r="D11726" s="40"/>
    </row>
    <row r="11727" spans="1:4" ht="15" x14ac:dyDescent="0.2">
      <c r="A11727" s="132"/>
      <c r="B11727" s="42"/>
      <c r="C11727" s="73"/>
      <c r="D11727" s="40"/>
    </row>
    <row r="11728" spans="1:4" ht="15" x14ac:dyDescent="0.2">
      <c r="A11728" s="132"/>
      <c r="B11728" s="42"/>
      <c r="C11728" s="73"/>
      <c r="D11728" s="40"/>
    </row>
    <row r="11729" spans="1:4" ht="15" x14ac:dyDescent="0.2">
      <c r="A11729" s="132"/>
      <c r="B11729" s="42"/>
      <c r="C11729" s="73"/>
      <c r="D11729" s="40"/>
    </row>
    <row r="11730" spans="1:4" ht="15" x14ac:dyDescent="0.2">
      <c r="A11730" s="132"/>
      <c r="B11730" s="42"/>
      <c r="C11730" s="73"/>
      <c r="D11730" s="40"/>
    </row>
    <row r="11731" spans="1:4" ht="15" x14ac:dyDescent="0.2">
      <c r="A11731" s="132"/>
      <c r="B11731" s="42"/>
      <c r="C11731" s="73"/>
      <c r="D11731" s="40"/>
    </row>
    <row r="11732" spans="1:4" ht="15" x14ac:dyDescent="0.2">
      <c r="A11732" s="132"/>
      <c r="B11732" s="42"/>
      <c r="C11732" s="73"/>
      <c r="D11732" s="40"/>
    </row>
    <row r="11733" spans="1:4" ht="15" x14ac:dyDescent="0.2">
      <c r="A11733" s="132"/>
      <c r="B11733" s="42"/>
      <c r="C11733" s="73"/>
      <c r="D11733" s="40"/>
    </row>
    <row r="11734" spans="1:4" ht="15" x14ac:dyDescent="0.2">
      <c r="A11734" s="132"/>
      <c r="B11734" s="42"/>
      <c r="C11734" s="73"/>
      <c r="D11734" s="40"/>
    </row>
    <row r="11735" spans="1:4" ht="15" x14ac:dyDescent="0.2">
      <c r="A11735" s="132"/>
      <c r="B11735" s="42"/>
      <c r="C11735" s="73"/>
      <c r="D11735" s="40"/>
    </row>
    <row r="11736" spans="1:4" ht="15" x14ac:dyDescent="0.2">
      <c r="A11736" s="132"/>
      <c r="B11736" s="42"/>
      <c r="C11736" s="73"/>
      <c r="D11736" s="40"/>
    </row>
    <row r="11737" spans="1:4" ht="15" x14ac:dyDescent="0.2">
      <c r="A11737" s="132"/>
      <c r="B11737" s="42"/>
      <c r="C11737" s="73"/>
      <c r="D11737" s="40"/>
    </row>
    <row r="11738" spans="1:4" ht="15" x14ac:dyDescent="0.2">
      <c r="A11738" s="132"/>
      <c r="B11738" s="42"/>
      <c r="C11738" s="73"/>
      <c r="D11738" s="40"/>
    </row>
    <row r="11739" spans="1:4" ht="15" x14ac:dyDescent="0.2">
      <c r="A11739" s="132"/>
      <c r="B11739" s="42"/>
      <c r="C11739" s="73"/>
      <c r="D11739" s="40"/>
    </row>
    <row r="11740" spans="1:4" ht="15" x14ac:dyDescent="0.2">
      <c r="A11740" s="132"/>
      <c r="B11740" s="42"/>
      <c r="C11740" s="73"/>
      <c r="D11740" s="40"/>
    </row>
    <row r="11741" spans="1:4" ht="15" x14ac:dyDescent="0.2">
      <c r="A11741" s="132"/>
      <c r="B11741" s="42"/>
      <c r="C11741" s="73"/>
      <c r="D11741" s="40"/>
    </row>
    <row r="11742" spans="1:4" ht="15" x14ac:dyDescent="0.2">
      <c r="A11742" s="132"/>
      <c r="B11742" s="42"/>
      <c r="C11742" s="73"/>
      <c r="D11742" s="40"/>
    </row>
    <row r="11743" spans="1:4" ht="15" x14ac:dyDescent="0.2">
      <c r="A11743" s="132"/>
      <c r="B11743" s="42"/>
      <c r="C11743" s="73"/>
      <c r="D11743" s="40"/>
    </row>
    <row r="11744" spans="1:4" ht="15" x14ac:dyDescent="0.2">
      <c r="A11744" s="132"/>
      <c r="B11744" s="42"/>
      <c r="C11744" s="73"/>
      <c r="D11744" s="40"/>
    </row>
    <row r="11745" spans="1:4" ht="15" x14ac:dyDescent="0.2">
      <c r="A11745" s="132"/>
      <c r="B11745" s="42"/>
      <c r="C11745" s="73"/>
      <c r="D11745" s="40"/>
    </row>
    <row r="11746" spans="1:4" ht="15" x14ac:dyDescent="0.2">
      <c r="A11746" s="132"/>
      <c r="B11746" s="42"/>
      <c r="C11746" s="73"/>
      <c r="D11746" s="40"/>
    </row>
    <row r="11747" spans="1:4" ht="15" x14ac:dyDescent="0.2">
      <c r="A11747" s="132"/>
      <c r="B11747" s="42"/>
      <c r="C11747" s="73"/>
      <c r="D11747" s="40"/>
    </row>
    <row r="11748" spans="1:4" ht="15" x14ac:dyDescent="0.2">
      <c r="A11748" s="132"/>
      <c r="B11748" s="42"/>
      <c r="C11748" s="73"/>
      <c r="D11748" s="40"/>
    </row>
    <row r="11749" spans="1:4" ht="15" x14ac:dyDescent="0.2">
      <c r="A11749" s="132"/>
      <c r="B11749" s="42"/>
      <c r="C11749" s="73"/>
      <c r="D11749" s="40"/>
    </row>
    <row r="11750" spans="1:4" ht="15" x14ac:dyDescent="0.2">
      <c r="A11750" s="132"/>
      <c r="B11750" s="42"/>
      <c r="C11750" s="73"/>
      <c r="D11750" s="40"/>
    </row>
    <row r="11751" spans="1:4" ht="15" x14ac:dyDescent="0.2">
      <c r="A11751" s="132"/>
      <c r="B11751" s="42"/>
      <c r="C11751" s="73"/>
      <c r="D11751" s="40"/>
    </row>
    <row r="11752" spans="1:4" ht="15" x14ac:dyDescent="0.2">
      <c r="A11752" s="132"/>
      <c r="B11752" s="42"/>
      <c r="C11752" s="73"/>
      <c r="D11752" s="40"/>
    </row>
    <row r="11753" spans="1:4" ht="15" x14ac:dyDescent="0.2">
      <c r="A11753" s="132"/>
      <c r="B11753" s="42"/>
      <c r="C11753" s="73"/>
      <c r="D11753" s="40"/>
    </row>
    <row r="11754" spans="1:4" ht="15" x14ac:dyDescent="0.2">
      <c r="A11754" s="132"/>
      <c r="B11754" s="42"/>
      <c r="C11754" s="73"/>
      <c r="D11754" s="40"/>
    </row>
    <row r="11755" spans="1:4" ht="15" x14ac:dyDescent="0.2">
      <c r="A11755" s="132"/>
      <c r="B11755" s="42"/>
      <c r="C11755" s="73"/>
      <c r="D11755" s="40"/>
    </row>
    <row r="11756" spans="1:4" ht="15" x14ac:dyDescent="0.2">
      <c r="A11756" s="132"/>
      <c r="B11756" s="42"/>
      <c r="C11756" s="73"/>
      <c r="D11756" s="40"/>
    </row>
    <row r="11757" spans="1:4" ht="15" x14ac:dyDescent="0.2">
      <c r="A11757" s="132"/>
      <c r="B11757" s="42"/>
      <c r="C11757" s="73"/>
      <c r="D11757" s="40"/>
    </row>
    <row r="11758" spans="1:4" ht="15" x14ac:dyDescent="0.2">
      <c r="A11758" s="132"/>
      <c r="B11758" s="42"/>
      <c r="C11758" s="73"/>
      <c r="D11758" s="40"/>
    </row>
    <row r="11759" spans="1:4" ht="15" x14ac:dyDescent="0.2">
      <c r="A11759" s="132"/>
      <c r="B11759" s="42"/>
      <c r="C11759" s="73"/>
      <c r="D11759" s="40"/>
    </row>
    <row r="11760" spans="1:4" ht="15" x14ac:dyDescent="0.2">
      <c r="A11760" s="132"/>
      <c r="B11760" s="42"/>
      <c r="C11760" s="73"/>
      <c r="D11760" s="40"/>
    </row>
    <row r="11761" spans="1:4" ht="15" x14ac:dyDescent="0.2">
      <c r="A11761" s="132"/>
      <c r="B11761" s="42"/>
      <c r="C11761" s="73"/>
      <c r="D11761" s="40"/>
    </row>
    <row r="11762" spans="1:4" ht="15" x14ac:dyDescent="0.2">
      <c r="A11762" s="132"/>
      <c r="B11762" s="42"/>
      <c r="C11762" s="73"/>
      <c r="D11762" s="40"/>
    </row>
    <row r="11763" spans="1:4" ht="15" x14ac:dyDescent="0.2">
      <c r="A11763" s="132"/>
      <c r="B11763" s="42"/>
      <c r="C11763" s="73"/>
      <c r="D11763" s="40"/>
    </row>
    <row r="11764" spans="1:4" ht="15" x14ac:dyDescent="0.2">
      <c r="A11764" s="132"/>
      <c r="B11764" s="42"/>
      <c r="C11764" s="73"/>
      <c r="D11764" s="40"/>
    </row>
    <row r="11765" spans="1:4" ht="15" x14ac:dyDescent="0.2">
      <c r="A11765" s="132"/>
      <c r="B11765" s="42"/>
      <c r="C11765" s="73"/>
      <c r="D11765" s="40"/>
    </row>
    <row r="11766" spans="1:4" ht="15" x14ac:dyDescent="0.2">
      <c r="A11766" s="132"/>
      <c r="B11766" s="42"/>
      <c r="C11766" s="73"/>
      <c r="D11766" s="40"/>
    </row>
    <row r="11767" spans="1:4" ht="15" x14ac:dyDescent="0.2">
      <c r="A11767" s="132"/>
      <c r="B11767" s="42"/>
      <c r="C11767" s="73"/>
      <c r="D11767" s="40"/>
    </row>
    <row r="11768" spans="1:4" ht="15" x14ac:dyDescent="0.2">
      <c r="A11768" s="132"/>
      <c r="B11768" s="42"/>
      <c r="C11768" s="73"/>
      <c r="D11768" s="40"/>
    </row>
    <row r="11769" spans="1:4" ht="15" x14ac:dyDescent="0.2">
      <c r="A11769" s="132"/>
      <c r="B11769" s="42"/>
      <c r="C11769" s="73"/>
      <c r="D11769" s="40"/>
    </row>
    <row r="11770" spans="1:4" ht="15" x14ac:dyDescent="0.2">
      <c r="A11770" s="132"/>
      <c r="B11770" s="42"/>
      <c r="C11770" s="73"/>
      <c r="D11770" s="40"/>
    </row>
    <row r="11771" spans="1:4" ht="15" x14ac:dyDescent="0.2">
      <c r="A11771" s="132"/>
      <c r="B11771" s="42"/>
      <c r="C11771" s="73"/>
      <c r="D11771" s="40"/>
    </row>
    <row r="11772" spans="1:4" ht="15" x14ac:dyDescent="0.2">
      <c r="A11772" s="132"/>
      <c r="B11772" s="42"/>
      <c r="C11772" s="73"/>
      <c r="D11772" s="40"/>
    </row>
    <row r="11773" spans="1:4" ht="15" x14ac:dyDescent="0.2">
      <c r="A11773" s="132"/>
      <c r="B11773" s="42"/>
      <c r="C11773" s="73"/>
      <c r="D11773" s="40"/>
    </row>
    <row r="11774" spans="1:4" ht="15" x14ac:dyDescent="0.2">
      <c r="A11774" s="132"/>
      <c r="B11774" s="42"/>
      <c r="C11774" s="73"/>
      <c r="D11774" s="40"/>
    </row>
    <row r="11775" spans="1:4" ht="15" x14ac:dyDescent="0.2">
      <c r="A11775" s="132"/>
      <c r="B11775" s="42"/>
      <c r="C11775" s="73"/>
      <c r="D11775" s="40"/>
    </row>
    <row r="11776" spans="1:4" ht="15" x14ac:dyDescent="0.2">
      <c r="A11776" s="132"/>
      <c r="B11776" s="42"/>
      <c r="C11776" s="73"/>
      <c r="D11776" s="40"/>
    </row>
    <row r="11777" spans="1:4" ht="15" x14ac:dyDescent="0.2">
      <c r="A11777" s="132"/>
      <c r="B11777" s="42"/>
      <c r="C11777" s="73"/>
      <c r="D11777" s="40"/>
    </row>
    <row r="11778" spans="1:4" ht="15" x14ac:dyDescent="0.2">
      <c r="A11778" s="132"/>
      <c r="B11778" s="42"/>
      <c r="C11778" s="73"/>
      <c r="D11778" s="40"/>
    </row>
    <row r="11779" spans="1:4" ht="15" x14ac:dyDescent="0.2">
      <c r="A11779" s="132"/>
      <c r="B11779" s="42"/>
      <c r="C11779" s="73"/>
      <c r="D11779" s="40"/>
    </row>
    <row r="11780" spans="1:4" ht="15" x14ac:dyDescent="0.2">
      <c r="A11780" s="132"/>
      <c r="B11780" s="42"/>
      <c r="C11780" s="73"/>
      <c r="D11780" s="40"/>
    </row>
    <row r="11781" spans="1:4" ht="15" x14ac:dyDescent="0.2">
      <c r="A11781" s="132"/>
      <c r="B11781" s="42"/>
      <c r="C11781" s="73"/>
      <c r="D11781" s="40"/>
    </row>
    <row r="11782" spans="1:4" ht="15" x14ac:dyDescent="0.2">
      <c r="A11782" s="132"/>
      <c r="B11782" s="42"/>
      <c r="C11782" s="73"/>
      <c r="D11782" s="40"/>
    </row>
    <row r="11783" spans="1:4" ht="15" x14ac:dyDescent="0.2">
      <c r="A11783" s="132"/>
      <c r="B11783" s="42"/>
      <c r="C11783" s="73"/>
      <c r="D11783" s="40"/>
    </row>
    <row r="11784" spans="1:4" ht="15" x14ac:dyDescent="0.2">
      <c r="A11784" s="132"/>
      <c r="B11784" s="42"/>
      <c r="C11784" s="73"/>
      <c r="D11784" s="40"/>
    </row>
    <row r="11785" spans="1:4" ht="15" x14ac:dyDescent="0.2">
      <c r="A11785" s="132"/>
      <c r="B11785" s="42"/>
      <c r="C11785" s="73"/>
      <c r="D11785" s="40"/>
    </row>
    <row r="11786" spans="1:4" ht="15" x14ac:dyDescent="0.2">
      <c r="A11786" s="132"/>
      <c r="B11786" s="42"/>
      <c r="C11786" s="73"/>
      <c r="D11786" s="40"/>
    </row>
    <row r="11787" spans="1:4" ht="15" x14ac:dyDescent="0.2">
      <c r="A11787" s="132"/>
      <c r="B11787" s="42"/>
      <c r="C11787" s="73"/>
      <c r="D11787" s="40"/>
    </row>
    <row r="11788" spans="1:4" ht="15" x14ac:dyDescent="0.2">
      <c r="A11788" s="132"/>
      <c r="B11788" s="42"/>
      <c r="C11788" s="73"/>
      <c r="D11788" s="40"/>
    </row>
    <row r="11789" spans="1:4" ht="15" x14ac:dyDescent="0.2">
      <c r="A11789" s="132"/>
      <c r="B11789" s="42"/>
      <c r="C11789" s="73"/>
      <c r="D11789" s="40"/>
    </row>
    <row r="11790" spans="1:4" ht="15" x14ac:dyDescent="0.2">
      <c r="A11790" s="132"/>
      <c r="B11790" s="42"/>
      <c r="C11790" s="73"/>
      <c r="D11790" s="40"/>
    </row>
    <row r="11791" spans="1:4" ht="15" x14ac:dyDescent="0.2">
      <c r="A11791" s="132"/>
      <c r="B11791" s="42"/>
      <c r="C11791" s="73"/>
      <c r="D11791" s="40"/>
    </row>
    <row r="11792" spans="1:4" ht="15" x14ac:dyDescent="0.2">
      <c r="A11792" s="132"/>
      <c r="B11792" s="42"/>
      <c r="C11792" s="73"/>
      <c r="D11792" s="40"/>
    </row>
    <row r="11793" spans="1:4" ht="15" x14ac:dyDescent="0.2">
      <c r="A11793" s="132"/>
      <c r="B11793" s="42"/>
      <c r="C11793" s="73"/>
      <c r="D11793" s="40"/>
    </row>
    <row r="11794" spans="1:4" ht="15" x14ac:dyDescent="0.2">
      <c r="A11794" s="132"/>
      <c r="B11794" s="42"/>
      <c r="C11794" s="73"/>
      <c r="D11794" s="40"/>
    </row>
    <row r="11795" spans="1:4" ht="15" x14ac:dyDescent="0.2">
      <c r="A11795" s="132"/>
      <c r="B11795" s="42"/>
      <c r="C11795" s="73"/>
      <c r="D11795" s="40"/>
    </row>
    <row r="11796" spans="1:4" ht="15" x14ac:dyDescent="0.2">
      <c r="A11796" s="132"/>
      <c r="B11796" s="42"/>
      <c r="C11796" s="73"/>
      <c r="D11796" s="40"/>
    </row>
    <row r="11797" spans="1:4" ht="15" x14ac:dyDescent="0.2">
      <c r="A11797" s="132"/>
      <c r="B11797" s="42"/>
      <c r="C11797" s="73"/>
      <c r="D11797" s="40"/>
    </row>
    <row r="11798" spans="1:4" ht="15" x14ac:dyDescent="0.2">
      <c r="A11798" s="132"/>
      <c r="B11798" s="42"/>
      <c r="C11798" s="73"/>
      <c r="D11798" s="40"/>
    </row>
    <row r="11799" spans="1:4" ht="15" x14ac:dyDescent="0.2">
      <c r="A11799" s="132"/>
      <c r="B11799" s="42"/>
      <c r="C11799" s="73"/>
      <c r="D11799" s="40"/>
    </row>
    <row r="11800" spans="1:4" ht="15" x14ac:dyDescent="0.2">
      <c r="A11800" s="132"/>
      <c r="B11800" s="42"/>
      <c r="C11800" s="73"/>
      <c r="D11800" s="40"/>
    </row>
    <row r="11801" spans="1:4" ht="15" x14ac:dyDescent="0.2">
      <c r="A11801" s="132"/>
      <c r="B11801" s="42"/>
      <c r="C11801" s="73"/>
      <c r="D11801" s="40"/>
    </row>
    <row r="11802" spans="1:4" ht="15" x14ac:dyDescent="0.2">
      <c r="A11802" s="132"/>
      <c r="B11802" s="42"/>
      <c r="C11802" s="73"/>
      <c r="D11802" s="40"/>
    </row>
    <row r="11803" spans="1:4" ht="15" x14ac:dyDescent="0.2">
      <c r="A11803" s="132"/>
      <c r="B11803" s="42"/>
      <c r="C11803" s="73"/>
      <c r="D11803" s="40"/>
    </row>
    <row r="11804" spans="1:4" ht="15" x14ac:dyDescent="0.2">
      <c r="A11804" s="132"/>
      <c r="B11804" s="42"/>
      <c r="C11804" s="73"/>
      <c r="D11804" s="40"/>
    </row>
    <row r="11805" spans="1:4" ht="15" x14ac:dyDescent="0.2">
      <c r="A11805" s="132"/>
      <c r="B11805" s="42"/>
      <c r="C11805" s="73"/>
      <c r="D11805" s="40"/>
    </row>
    <row r="11806" spans="1:4" ht="15" x14ac:dyDescent="0.2">
      <c r="A11806" s="132"/>
      <c r="B11806" s="42"/>
      <c r="C11806" s="73"/>
      <c r="D11806" s="40"/>
    </row>
    <row r="11807" spans="1:4" ht="15" x14ac:dyDescent="0.2">
      <c r="A11807" s="132"/>
      <c r="B11807" s="42"/>
      <c r="C11807" s="73"/>
      <c r="D11807" s="40"/>
    </row>
    <row r="11808" spans="1:4" ht="15" x14ac:dyDescent="0.2">
      <c r="A11808" s="132"/>
      <c r="B11808" s="42"/>
      <c r="C11808" s="73"/>
      <c r="D11808" s="40"/>
    </row>
    <row r="11809" spans="1:4" ht="15" x14ac:dyDescent="0.2">
      <c r="A11809" s="132"/>
      <c r="B11809" s="42"/>
      <c r="C11809" s="73"/>
      <c r="D11809" s="40"/>
    </row>
    <row r="11810" spans="1:4" ht="15" x14ac:dyDescent="0.2">
      <c r="A11810" s="132"/>
      <c r="B11810" s="42"/>
      <c r="C11810" s="73"/>
      <c r="D11810" s="40"/>
    </row>
    <row r="11811" spans="1:4" ht="15" x14ac:dyDescent="0.2">
      <c r="A11811" s="132"/>
      <c r="B11811" s="42"/>
      <c r="C11811" s="73"/>
      <c r="D11811" s="40"/>
    </row>
    <row r="11812" spans="1:4" ht="15" x14ac:dyDescent="0.2">
      <c r="A11812" s="132"/>
      <c r="B11812" s="42"/>
      <c r="C11812" s="73"/>
      <c r="D11812" s="40"/>
    </row>
    <row r="11813" spans="1:4" ht="15" x14ac:dyDescent="0.2">
      <c r="A11813" s="132"/>
      <c r="B11813" s="42"/>
      <c r="C11813" s="73"/>
      <c r="D11813" s="40"/>
    </row>
    <row r="11814" spans="1:4" ht="15" x14ac:dyDescent="0.2">
      <c r="A11814" s="132"/>
      <c r="B11814" s="42"/>
      <c r="C11814" s="73"/>
      <c r="D11814" s="40"/>
    </row>
    <row r="11815" spans="1:4" ht="15" x14ac:dyDescent="0.2">
      <c r="A11815" s="132"/>
      <c r="B11815" s="42"/>
      <c r="C11815" s="73"/>
      <c r="D11815" s="40"/>
    </row>
    <row r="11816" spans="1:4" ht="15" x14ac:dyDescent="0.2">
      <c r="A11816" s="132"/>
      <c r="B11816" s="42"/>
      <c r="C11816" s="73"/>
      <c r="D11816" s="40"/>
    </row>
    <row r="11817" spans="1:4" ht="15" x14ac:dyDescent="0.2">
      <c r="A11817" s="132"/>
      <c r="B11817" s="42"/>
      <c r="C11817" s="73"/>
      <c r="D11817" s="40"/>
    </row>
    <row r="11818" spans="1:4" ht="15" x14ac:dyDescent="0.2">
      <c r="A11818" s="132"/>
      <c r="B11818" s="42"/>
      <c r="C11818" s="73"/>
      <c r="D11818" s="40"/>
    </row>
    <row r="11819" spans="1:4" ht="15" x14ac:dyDescent="0.2">
      <c r="A11819" s="132"/>
      <c r="B11819" s="42"/>
      <c r="C11819" s="73"/>
      <c r="D11819" s="40"/>
    </row>
    <row r="11820" spans="1:4" ht="15" x14ac:dyDescent="0.2">
      <c r="A11820" s="132"/>
      <c r="B11820" s="42"/>
      <c r="C11820" s="73"/>
      <c r="D11820" s="40"/>
    </row>
    <row r="11821" spans="1:4" ht="15" x14ac:dyDescent="0.2">
      <c r="A11821" s="132"/>
      <c r="B11821" s="42"/>
      <c r="C11821" s="73"/>
      <c r="D11821" s="40"/>
    </row>
    <row r="11822" spans="1:4" ht="15" x14ac:dyDescent="0.2">
      <c r="A11822" s="132"/>
      <c r="B11822" s="42"/>
      <c r="C11822" s="73"/>
      <c r="D11822" s="40"/>
    </row>
    <row r="11823" spans="1:4" ht="15" x14ac:dyDescent="0.2">
      <c r="A11823" s="132"/>
      <c r="B11823" s="42"/>
      <c r="C11823" s="73"/>
      <c r="D11823" s="40"/>
    </row>
    <row r="11824" spans="1:4" ht="15" x14ac:dyDescent="0.2">
      <c r="A11824" s="132"/>
      <c r="B11824" s="42"/>
      <c r="C11824" s="73"/>
      <c r="D11824" s="40"/>
    </row>
    <row r="11825" spans="1:4" ht="15" x14ac:dyDescent="0.2">
      <c r="A11825" s="132"/>
      <c r="B11825" s="42"/>
      <c r="C11825" s="73"/>
      <c r="D11825" s="40"/>
    </row>
    <row r="11826" spans="1:4" ht="15" x14ac:dyDescent="0.2">
      <c r="A11826" s="132"/>
      <c r="B11826" s="42"/>
      <c r="C11826" s="73"/>
      <c r="D11826" s="40"/>
    </row>
    <row r="11827" spans="1:4" ht="15" x14ac:dyDescent="0.2">
      <c r="A11827" s="132"/>
      <c r="B11827" s="42"/>
      <c r="C11827" s="73"/>
      <c r="D11827" s="40"/>
    </row>
    <row r="11828" spans="1:4" ht="15" x14ac:dyDescent="0.2">
      <c r="A11828" s="132"/>
      <c r="B11828" s="42"/>
      <c r="C11828" s="73"/>
      <c r="D11828" s="40"/>
    </row>
    <row r="11829" spans="1:4" ht="15" x14ac:dyDescent="0.2">
      <c r="A11829" s="132"/>
      <c r="B11829" s="42"/>
      <c r="C11829" s="73"/>
      <c r="D11829" s="40"/>
    </row>
    <row r="11830" spans="1:4" ht="15" x14ac:dyDescent="0.2">
      <c r="A11830" s="132"/>
      <c r="B11830" s="42"/>
      <c r="C11830" s="73"/>
      <c r="D11830" s="40"/>
    </row>
    <row r="11831" spans="1:4" ht="15" x14ac:dyDescent="0.2">
      <c r="A11831" s="132"/>
      <c r="B11831" s="42"/>
      <c r="C11831" s="73"/>
      <c r="D11831" s="40"/>
    </row>
    <row r="11832" spans="1:4" ht="15" x14ac:dyDescent="0.2">
      <c r="A11832" s="132"/>
      <c r="B11832" s="42"/>
      <c r="C11832" s="73"/>
      <c r="D11832" s="40"/>
    </row>
    <row r="11833" spans="1:4" ht="15" x14ac:dyDescent="0.2">
      <c r="A11833" s="132"/>
      <c r="B11833" s="42"/>
      <c r="C11833" s="73"/>
      <c r="D11833" s="40"/>
    </row>
    <row r="11834" spans="1:4" ht="15" x14ac:dyDescent="0.2">
      <c r="A11834" s="132"/>
      <c r="B11834" s="42"/>
      <c r="C11834" s="73"/>
      <c r="D11834" s="40"/>
    </row>
    <row r="11835" spans="1:4" ht="15" x14ac:dyDescent="0.2">
      <c r="A11835" s="132"/>
      <c r="B11835" s="42"/>
      <c r="C11835" s="73"/>
      <c r="D11835" s="40"/>
    </row>
    <row r="11836" spans="1:4" ht="15" x14ac:dyDescent="0.2">
      <c r="A11836" s="132"/>
      <c r="B11836" s="42"/>
      <c r="C11836" s="73"/>
      <c r="D11836" s="40"/>
    </row>
    <row r="11837" spans="1:4" ht="15" x14ac:dyDescent="0.2">
      <c r="A11837" s="132"/>
      <c r="B11837" s="42"/>
      <c r="C11837" s="73"/>
      <c r="D11837" s="40"/>
    </row>
    <row r="11838" spans="1:4" ht="15" x14ac:dyDescent="0.2">
      <c r="A11838" s="132"/>
      <c r="B11838" s="42"/>
      <c r="C11838" s="73"/>
      <c r="D11838" s="40"/>
    </row>
    <row r="11839" spans="1:4" ht="15" x14ac:dyDescent="0.2">
      <c r="A11839" s="132"/>
      <c r="B11839" s="42"/>
      <c r="C11839" s="73"/>
      <c r="D11839" s="40"/>
    </row>
    <row r="11840" spans="1:4" ht="15" x14ac:dyDescent="0.2">
      <c r="A11840" s="132"/>
      <c r="B11840" s="42"/>
      <c r="C11840" s="73"/>
      <c r="D11840" s="40"/>
    </row>
    <row r="11841" spans="1:4" ht="15" x14ac:dyDescent="0.2">
      <c r="A11841" s="132"/>
      <c r="B11841" s="42"/>
      <c r="C11841" s="73"/>
      <c r="D11841" s="40"/>
    </row>
    <row r="11842" spans="1:4" ht="15" x14ac:dyDescent="0.2">
      <c r="A11842" s="132"/>
      <c r="B11842" s="42"/>
      <c r="C11842" s="73"/>
      <c r="D11842" s="40"/>
    </row>
    <row r="11843" spans="1:4" ht="15" x14ac:dyDescent="0.2">
      <c r="A11843" s="132"/>
      <c r="B11843" s="42"/>
      <c r="C11843" s="73"/>
      <c r="D11843" s="40"/>
    </row>
    <row r="11844" spans="1:4" ht="15" x14ac:dyDescent="0.2">
      <c r="A11844" s="132"/>
      <c r="B11844" s="42"/>
      <c r="C11844" s="73"/>
      <c r="D11844" s="40"/>
    </row>
    <row r="11845" spans="1:4" ht="15" x14ac:dyDescent="0.2">
      <c r="A11845" s="132"/>
      <c r="B11845" s="42"/>
      <c r="C11845" s="73"/>
      <c r="D11845" s="40"/>
    </row>
    <row r="11846" spans="1:4" ht="15" x14ac:dyDescent="0.2">
      <c r="A11846" s="132"/>
      <c r="B11846" s="42"/>
      <c r="C11846" s="73"/>
      <c r="D11846" s="40"/>
    </row>
    <row r="11847" spans="1:4" ht="15" x14ac:dyDescent="0.2">
      <c r="A11847" s="132"/>
      <c r="B11847" s="42"/>
      <c r="C11847" s="73"/>
      <c r="D11847" s="40"/>
    </row>
    <row r="11848" spans="1:4" ht="15" x14ac:dyDescent="0.2">
      <c r="A11848" s="132"/>
      <c r="B11848" s="42"/>
      <c r="C11848" s="73"/>
      <c r="D11848" s="40"/>
    </row>
    <row r="11849" spans="1:4" ht="15" x14ac:dyDescent="0.2">
      <c r="A11849" s="132"/>
      <c r="B11849" s="42"/>
      <c r="C11849" s="73"/>
      <c r="D11849" s="40"/>
    </row>
    <row r="11850" spans="1:4" ht="15" x14ac:dyDescent="0.2">
      <c r="A11850" s="132"/>
      <c r="B11850" s="42"/>
      <c r="C11850" s="73"/>
      <c r="D11850" s="40"/>
    </row>
    <row r="11851" spans="1:4" ht="15" x14ac:dyDescent="0.2">
      <c r="A11851" s="132"/>
      <c r="B11851" s="42"/>
      <c r="C11851" s="73"/>
      <c r="D11851" s="40"/>
    </row>
    <row r="11852" spans="1:4" ht="15" x14ac:dyDescent="0.2">
      <c r="A11852" s="132"/>
      <c r="B11852" s="42"/>
      <c r="C11852" s="73"/>
      <c r="D11852" s="40"/>
    </row>
    <row r="11853" spans="1:4" ht="15" x14ac:dyDescent="0.2">
      <c r="A11853" s="132"/>
      <c r="B11853" s="42"/>
      <c r="C11853" s="73"/>
      <c r="D11853" s="40"/>
    </row>
    <row r="11854" spans="1:4" ht="15" x14ac:dyDescent="0.2">
      <c r="A11854" s="132"/>
      <c r="B11854" s="42"/>
      <c r="C11854" s="73"/>
      <c r="D11854" s="40"/>
    </row>
    <row r="11855" spans="1:4" ht="15" x14ac:dyDescent="0.2">
      <c r="A11855" s="132"/>
      <c r="B11855" s="42"/>
      <c r="C11855" s="73"/>
      <c r="D11855" s="40"/>
    </row>
    <row r="11856" spans="1:4" ht="15" x14ac:dyDescent="0.2">
      <c r="A11856" s="132"/>
      <c r="B11856" s="42"/>
      <c r="C11856" s="73"/>
      <c r="D11856" s="40"/>
    </row>
    <row r="11857" spans="1:4" ht="15" x14ac:dyDescent="0.2">
      <c r="A11857" s="132"/>
      <c r="B11857" s="42"/>
      <c r="C11857" s="73"/>
      <c r="D11857" s="40"/>
    </row>
    <row r="11858" spans="1:4" ht="15" x14ac:dyDescent="0.2">
      <c r="A11858" s="132"/>
      <c r="B11858" s="42"/>
      <c r="C11858" s="73"/>
      <c r="D11858" s="40"/>
    </row>
    <row r="11859" spans="1:4" ht="15" x14ac:dyDescent="0.2">
      <c r="A11859" s="132"/>
      <c r="B11859" s="42"/>
      <c r="C11859" s="73"/>
      <c r="D11859" s="40"/>
    </row>
    <row r="11860" spans="1:4" ht="15" x14ac:dyDescent="0.2">
      <c r="A11860" s="132"/>
      <c r="B11860" s="42"/>
      <c r="C11860" s="73"/>
      <c r="D11860" s="40"/>
    </row>
    <row r="11861" spans="1:4" ht="15" x14ac:dyDescent="0.2">
      <c r="A11861" s="132"/>
      <c r="B11861" s="42"/>
      <c r="C11861" s="73"/>
      <c r="D11861" s="40"/>
    </row>
    <row r="11862" spans="1:4" ht="15" x14ac:dyDescent="0.2">
      <c r="A11862" s="132"/>
      <c r="B11862" s="42"/>
      <c r="C11862" s="73"/>
      <c r="D11862" s="40"/>
    </row>
    <row r="11863" spans="1:4" ht="15" x14ac:dyDescent="0.2">
      <c r="A11863" s="132"/>
      <c r="B11863" s="42"/>
      <c r="C11863" s="73"/>
      <c r="D11863" s="40"/>
    </row>
    <row r="11864" spans="1:4" ht="15" x14ac:dyDescent="0.2">
      <c r="A11864" s="132"/>
      <c r="B11864" s="42"/>
      <c r="C11864" s="73"/>
      <c r="D11864" s="40"/>
    </row>
    <row r="11865" spans="1:4" ht="15" x14ac:dyDescent="0.2">
      <c r="A11865" s="132"/>
      <c r="B11865" s="42"/>
      <c r="C11865" s="73"/>
      <c r="D11865" s="40"/>
    </row>
    <row r="11866" spans="1:4" ht="15" x14ac:dyDescent="0.2">
      <c r="A11866" s="132"/>
      <c r="B11866" s="42"/>
      <c r="C11866" s="73"/>
      <c r="D11866" s="40"/>
    </row>
    <row r="11867" spans="1:4" ht="15" x14ac:dyDescent="0.2">
      <c r="A11867" s="132"/>
      <c r="B11867" s="42"/>
      <c r="C11867" s="73"/>
      <c r="D11867" s="40"/>
    </row>
    <row r="11868" spans="1:4" ht="15" x14ac:dyDescent="0.2">
      <c r="A11868" s="132"/>
      <c r="B11868" s="42"/>
      <c r="C11868" s="73"/>
      <c r="D11868" s="40"/>
    </row>
    <row r="11869" spans="1:4" ht="15" x14ac:dyDescent="0.2">
      <c r="A11869" s="132"/>
      <c r="B11869" s="42"/>
      <c r="C11869" s="73"/>
      <c r="D11869" s="40"/>
    </row>
    <row r="11870" spans="1:4" ht="15" x14ac:dyDescent="0.2">
      <c r="A11870" s="132"/>
      <c r="B11870" s="42"/>
      <c r="C11870" s="73"/>
      <c r="D11870" s="40"/>
    </row>
    <row r="11871" spans="1:4" ht="15" x14ac:dyDescent="0.2">
      <c r="A11871" s="132"/>
      <c r="B11871" s="42"/>
      <c r="C11871" s="73"/>
      <c r="D11871" s="40"/>
    </row>
    <row r="11872" spans="1:4" ht="15" x14ac:dyDescent="0.2">
      <c r="A11872" s="132"/>
      <c r="B11872" s="42"/>
      <c r="C11872" s="73"/>
      <c r="D11872" s="40"/>
    </row>
    <row r="11873" spans="1:4" ht="15" x14ac:dyDescent="0.2">
      <c r="A11873" s="132"/>
      <c r="B11873" s="42"/>
      <c r="C11873" s="73"/>
      <c r="D11873" s="40"/>
    </row>
    <row r="11874" spans="1:4" ht="15" x14ac:dyDescent="0.2">
      <c r="A11874" s="132"/>
      <c r="B11874" s="42"/>
      <c r="C11874" s="73"/>
      <c r="D11874" s="40"/>
    </row>
    <row r="11875" spans="1:4" ht="15" x14ac:dyDescent="0.2">
      <c r="A11875" s="132"/>
      <c r="B11875" s="42"/>
      <c r="C11875" s="73"/>
      <c r="D11875" s="40"/>
    </row>
    <row r="11876" spans="1:4" ht="15" x14ac:dyDescent="0.2">
      <c r="A11876" s="132"/>
      <c r="B11876" s="42"/>
      <c r="C11876" s="73"/>
      <c r="D11876" s="40"/>
    </row>
    <row r="11877" spans="1:4" ht="15" x14ac:dyDescent="0.2">
      <c r="A11877" s="132"/>
      <c r="B11877" s="42"/>
      <c r="C11877" s="73"/>
      <c r="D11877" s="40"/>
    </row>
    <row r="11878" spans="1:4" ht="15" x14ac:dyDescent="0.2">
      <c r="A11878" s="132"/>
      <c r="B11878" s="42"/>
      <c r="C11878" s="73"/>
      <c r="D11878" s="40"/>
    </row>
    <row r="11879" spans="1:4" ht="15" x14ac:dyDescent="0.2">
      <c r="A11879" s="132"/>
      <c r="B11879" s="42"/>
      <c r="C11879" s="73"/>
      <c r="D11879" s="40"/>
    </row>
    <row r="11880" spans="1:4" ht="15" x14ac:dyDescent="0.2">
      <c r="A11880" s="132"/>
      <c r="B11880" s="42"/>
      <c r="C11880" s="73"/>
      <c r="D11880" s="40"/>
    </row>
    <row r="11881" spans="1:4" ht="15" x14ac:dyDescent="0.2">
      <c r="A11881" s="132"/>
      <c r="B11881" s="42"/>
      <c r="C11881" s="73"/>
      <c r="D11881" s="40"/>
    </row>
    <row r="11882" spans="1:4" ht="15" x14ac:dyDescent="0.2">
      <c r="A11882" s="132"/>
      <c r="B11882" s="42"/>
      <c r="C11882" s="73"/>
      <c r="D11882" s="40"/>
    </row>
    <row r="11883" spans="1:4" ht="15" x14ac:dyDescent="0.2">
      <c r="A11883" s="132"/>
      <c r="B11883" s="42"/>
      <c r="C11883" s="73"/>
      <c r="D11883" s="40"/>
    </row>
    <row r="11884" spans="1:4" ht="15" x14ac:dyDescent="0.2">
      <c r="A11884" s="132"/>
      <c r="B11884" s="42"/>
      <c r="C11884" s="73"/>
      <c r="D11884" s="40"/>
    </row>
    <row r="11885" spans="1:4" ht="15" x14ac:dyDescent="0.2">
      <c r="A11885" s="132"/>
      <c r="B11885" s="42"/>
      <c r="C11885" s="73"/>
      <c r="D11885" s="40"/>
    </row>
    <row r="11886" spans="1:4" ht="15" x14ac:dyDescent="0.2">
      <c r="A11886" s="132"/>
      <c r="B11886" s="42"/>
      <c r="C11886" s="73"/>
      <c r="D11886" s="40"/>
    </row>
    <row r="11887" spans="1:4" ht="15" x14ac:dyDescent="0.2">
      <c r="A11887" s="132"/>
      <c r="B11887" s="42"/>
      <c r="C11887" s="73"/>
      <c r="D11887" s="40"/>
    </row>
    <row r="11888" spans="1:4" ht="15" x14ac:dyDescent="0.2">
      <c r="A11888" s="132"/>
      <c r="B11888" s="42"/>
      <c r="C11888" s="73"/>
      <c r="D11888" s="40"/>
    </row>
    <row r="11889" spans="1:4" ht="15" x14ac:dyDescent="0.2">
      <c r="A11889" s="132"/>
      <c r="B11889" s="42"/>
      <c r="C11889" s="73"/>
      <c r="D11889" s="40"/>
    </row>
    <row r="11890" spans="1:4" ht="15" x14ac:dyDescent="0.2">
      <c r="A11890" s="132"/>
      <c r="B11890" s="42"/>
      <c r="C11890" s="73"/>
      <c r="D11890" s="40"/>
    </row>
    <row r="11891" spans="1:4" ht="15" x14ac:dyDescent="0.2">
      <c r="A11891" s="132"/>
      <c r="B11891" s="42"/>
      <c r="C11891" s="73"/>
      <c r="D11891" s="40"/>
    </row>
    <row r="11892" spans="1:4" ht="15" x14ac:dyDescent="0.2">
      <c r="A11892" s="132"/>
      <c r="B11892" s="42"/>
      <c r="C11892" s="73"/>
      <c r="D11892" s="40"/>
    </row>
    <row r="11893" spans="1:4" ht="15" x14ac:dyDescent="0.2">
      <c r="A11893" s="132"/>
      <c r="B11893" s="42"/>
      <c r="C11893" s="73"/>
      <c r="D11893" s="40"/>
    </row>
    <row r="11894" spans="1:4" ht="15" x14ac:dyDescent="0.2">
      <c r="A11894" s="132"/>
      <c r="B11894" s="42"/>
      <c r="C11894" s="73"/>
      <c r="D11894" s="40"/>
    </row>
    <row r="11895" spans="1:4" ht="15" x14ac:dyDescent="0.2">
      <c r="A11895" s="132"/>
      <c r="B11895" s="42"/>
      <c r="C11895" s="73"/>
      <c r="D11895" s="40"/>
    </row>
    <row r="11896" spans="1:4" ht="15" x14ac:dyDescent="0.2">
      <c r="A11896" s="132"/>
      <c r="B11896" s="42"/>
      <c r="C11896" s="73"/>
      <c r="D11896" s="40"/>
    </row>
    <row r="11897" spans="1:4" ht="15" x14ac:dyDescent="0.2">
      <c r="A11897" s="132"/>
      <c r="B11897" s="42"/>
      <c r="C11897" s="73"/>
      <c r="D11897" s="40"/>
    </row>
    <row r="11898" spans="1:4" ht="15" x14ac:dyDescent="0.2">
      <c r="A11898" s="132"/>
      <c r="B11898" s="42"/>
      <c r="C11898" s="73"/>
      <c r="D11898" s="40"/>
    </row>
    <row r="11899" spans="1:4" ht="15" x14ac:dyDescent="0.2">
      <c r="A11899" s="132"/>
      <c r="B11899" s="42"/>
      <c r="C11899" s="73"/>
      <c r="D11899" s="40"/>
    </row>
    <row r="11900" spans="1:4" ht="15" x14ac:dyDescent="0.2">
      <c r="A11900" s="132"/>
      <c r="B11900" s="42"/>
      <c r="C11900" s="73"/>
      <c r="D11900" s="40"/>
    </row>
    <row r="11901" spans="1:4" ht="15" x14ac:dyDescent="0.2">
      <c r="A11901" s="132"/>
      <c r="B11901" s="42"/>
      <c r="C11901" s="73"/>
      <c r="D11901" s="40"/>
    </row>
    <row r="11902" spans="1:4" ht="15" x14ac:dyDescent="0.2">
      <c r="A11902" s="132"/>
      <c r="B11902" s="42"/>
      <c r="C11902" s="73"/>
      <c r="D11902" s="40"/>
    </row>
    <row r="11903" spans="1:4" ht="15" x14ac:dyDescent="0.2">
      <c r="A11903" s="132"/>
      <c r="B11903" s="42"/>
      <c r="C11903" s="73"/>
      <c r="D11903" s="40"/>
    </row>
    <row r="11904" spans="1:4" ht="15" x14ac:dyDescent="0.2">
      <c r="A11904" s="132"/>
      <c r="B11904" s="42"/>
      <c r="C11904" s="73"/>
      <c r="D11904" s="40"/>
    </row>
    <row r="11905" spans="1:4" ht="15" x14ac:dyDescent="0.2">
      <c r="A11905" s="132"/>
      <c r="B11905" s="42"/>
      <c r="C11905" s="73"/>
      <c r="D11905" s="40"/>
    </row>
    <row r="11906" spans="1:4" ht="15" x14ac:dyDescent="0.2">
      <c r="A11906" s="132"/>
      <c r="B11906" s="42"/>
      <c r="C11906" s="73"/>
      <c r="D11906" s="40"/>
    </row>
    <row r="11907" spans="1:4" ht="15" x14ac:dyDescent="0.2">
      <c r="A11907" s="132"/>
      <c r="B11907" s="42"/>
      <c r="C11907" s="73"/>
      <c r="D11907" s="40"/>
    </row>
    <row r="11908" spans="1:4" ht="15" x14ac:dyDescent="0.2">
      <c r="A11908" s="132"/>
      <c r="B11908" s="42"/>
      <c r="C11908" s="73"/>
      <c r="D11908" s="40"/>
    </row>
    <row r="11909" spans="1:4" ht="15" x14ac:dyDescent="0.2">
      <c r="A11909" s="132"/>
      <c r="B11909" s="42"/>
      <c r="C11909" s="73"/>
      <c r="D11909" s="40"/>
    </row>
    <row r="11910" spans="1:4" ht="15" x14ac:dyDescent="0.2">
      <c r="A11910" s="132"/>
      <c r="B11910" s="42"/>
      <c r="C11910" s="73"/>
      <c r="D11910" s="40"/>
    </row>
    <row r="11911" spans="1:4" ht="15" x14ac:dyDescent="0.2">
      <c r="A11911" s="132"/>
      <c r="B11911" s="42"/>
      <c r="C11911" s="73"/>
      <c r="D11911" s="40"/>
    </row>
    <row r="11912" spans="1:4" ht="15" x14ac:dyDescent="0.2">
      <c r="A11912" s="132"/>
      <c r="B11912" s="42"/>
      <c r="C11912" s="73"/>
      <c r="D11912" s="40"/>
    </row>
    <row r="11913" spans="1:4" ht="15" x14ac:dyDescent="0.2">
      <c r="A11913" s="132"/>
      <c r="B11913" s="42"/>
      <c r="C11913" s="73"/>
      <c r="D11913" s="40"/>
    </row>
    <row r="11914" spans="1:4" ht="15" x14ac:dyDescent="0.2">
      <c r="A11914" s="132"/>
      <c r="B11914" s="42"/>
      <c r="C11914" s="73"/>
      <c r="D11914" s="40"/>
    </row>
    <row r="11915" spans="1:4" ht="15" x14ac:dyDescent="0.2">
      <c r="A11915" s="132"/>
      <c r="B11915" s="42"/>
      <c r="C11915" s="73"/>
      <c r="D11915" s="40"/>
    </row>
    <row r="11916" spans="1:4" ht="15" x14ac:dyDescent="0.2">
      <c r="A11916" s="132"/>
      <c r="B11916" s="42"/>
      <c r="C11916" s="73"/>
      <c r="D11916" s="40"/>
    </row>
    <row r="11917" spans="1:4" ht="15" x14ac:dyDescent="0.2">
      <c r="A11917" s="132"/>
      <c r="B11917" s="42"/>
      <c r="C11917" s="73"/>
      <c r="D11917" s="40"/>
    </row>
    <row r="11918" spans="1:4" ht="15" x14ac:dyDescent="0.2">
      <c r="A11918" s="132"/>
      <c r="B11918" s="42"/>
      <c r="C11918" s="73"/>
      <c r="D11918" s="40"/>
    </row>
    <row r="11919" spans="1:4" ht="15" x14ac:dyDescent="0.2">
      <c r="A11919" s="132"/>
      <c r="B11919" s="42"/>
      <c r="C11919" s="73"/>
      <c r="D11919" s="40"/>
    </row>
    <row r="11920" spans="1:4" ht="15" x14ac:dyDescent="0.2">
      <c r="A11920" s="132"/>
      <c r="B11920" s="42"/>
      <c r="C11920" s="73"/>
      <c r="D11920" s="40"/>
    </row>
    <row r="11921" spans="1:4" ht="15" x14ac:dyDescent="0.2">
      <c r="A11921" s="132"/>
      <c r="B11921" s="42"/>
      <c r="C11921" s="73"/>
      <c r="D11921" s="40"/>
    </row>
    <row r="11922" spans="1:4" ht="15" x14ac:dyDescent="0.2">
      <c r="A11922" s="132"/>
      <c r="B11922" s="42"/>
      <c r="C11922" s="73"/>
      <c r="D11922" s="40"/>
    </row>
    <row r="11923" spans="1:4" ht="15" x14ac:dyDescent="0.2">
      <c r="A11923" s="132"/>
      <c r="B11923" s="42"/>
      <c r="C11923" s="73"/>
      <c r="D11923" s="40"/>
    </row>
    <row r="11924" spans="1:4" ht="15" x14ac:dyDescent="0.2">
      <c r="A11924" s="132"/>
      <c r="B11924" s="42"/>
      <c r="C11924" s="73"/>
      <c r="D11924" s="40"/>
    </row>
    <row r="11925" spans="1:4" ht="15" x14ac:dyDescent="0.2">
      <c r="A11925" s="132"/>
      <c r="B11925" s="42"/>
      <c r="C11925" s="73"/>
      <c r="D11925" s="40"/>
    </row>
    <row r="11926" spans="1:4" ht="15" x14ac:dyDescent="0.2">
      <c r="A11926" s="132"/>
      <c r="B11926" s="42"/>
      <c r="C11926" s="73"/>
      <c r="D11926" s="40"/>
    </row>
    <row r="11927" spans="1:4" ht="15" x14ac:dyDescent="0.2">
      <c r="A11927" s="132"/>
      <c r="B11927" s="42"/>
      <c r="C11927" s="73"/>
      <c r="D11927" s="40"/>
    </row>
    <row r="11928" spans="1:4" ht="15" x14ac:dyDescent="0.2">
      <c r="A11928" s="132"/>
      <c r="B11928" s="42"/>
      <c r="C11928" s="73"/>
      <c r="D11928" s="40"/>
    </row>
    <row r="11929" spans="1:4" ht="15" x14ac:dyDescent="0.2">
      <c r="A11929" s="132"/>
      <c r="B11929" s="42"/>
      <c r="C11929" s="73"/>
      <c r="D11929" s="40"/>
    </row>
    <row r="11930" spans="1:4" ht="15" x14ac:dyDescent="0.2">
      <c r="A11930" s="132"/>
      <c r="B11930" s="42"/>
      <c r="C11930" s="73"/>
      <c r="D11930" s="40"/>
    </row>
    <row r="11931" spans="1:4" ht="15" x14ac:dyDescent="0.2">
      <c r="A11931" s="132"/>
      <c r="B11931" s="42"/>
      <c r="C11931" s="73"/>
      <c r="D11931" s="40"/>
    </row>
    <row r="11932" spans="1:4" ht="15" x14ac:dyDescent="0.2">
      <c r="A11932" s="132"/>
      <c r="B11932" s="42"/>
      <c r="C11932" s="73"/>
      <c r="D11932" s="40"/>
    </row>
    <row r="11933" spans="1:4" ht="15" x14ac:dyDescent="0.2">
      <c r="A11933" s="132"/>
      <c r="B11933" s="42"/>
      <c r="C11933" s="73"/>
      <c r="D11933" s="40"/>
    </row>
    <row r="11934" spans="1:4" ht="15" x14ac:dyDescent="0.2">
      <c r="A11934" s="132"/>
      <c r="B11934" s="42"/>
      <c r="C11934" s="73"/>
      <c r="D11934" s="40"/>
    </row>
    <row r="11935" spans="1:4" ht="15" x14ac:dyDescent="0.2">
      <c r="A11935" s="132"/>
      <c r="B11935" s="42"/>
      <c r="C11935" s="73"/>
      <c r="D11935" s="40"/>
    </row>
    <row r="11936" spans="1:4" ht="15" x14ac:dyDescent="0.2">
      <c r="A11936" s="132"/>
      <c r="B11936" s="42"/>
      <c r="C11936" s="73"/>
      <c r="D11936" s="40"/>
    </row>
    <row r="11937" spans="1:4" ht="15" x14ac:dyDescent="0.2">
      <c r="A11937" s="132"/>
      <c r="B11937" s="42"/>
      <c r="C11937" s="73"/>
      <c r="D11937" s="40"/>
    </row>
    <row r="11938" spans="1:4" ht="15" x14ac:dyDescent="0.2">
      <c r="A11938" s="132"/>
      <c r="B11938" s="42"/>
      <c r="C11938" s="73"/>
      <c r="D11938" s="40"/>
    </row>
    <row r="11939" spans="1:4" ht="15" x14ac:dyDescent="0.2">
      <c r="A11939" s="132"/>
      <c r="B11939" s="42"/>
      <c r="C11939" s="73"/>
      <c r="D11939" s="40"/>
    </row>
    <row r="11940" spans="1:4" ht="15" x14ac:dyDescent="0.2">
      <c r="A11940" s="132"/>
      <c r="B11940" s="42"/>
      <c r="C11940" s="73"/>
      <c r="D11940" s="40"/>
    </row>
    <row r="11941" spans="1:4" ht="15" x14ac:dyDescent="0.2">
      <c r="A11941" s="132"/>
      <c r="B11941" s="42"/>
      <c r="C11941" s="73"/>
      <c r="D11941" s="40"/>
    </row>
    <row r="11942" spans="1:4" ht="15" x14ac:dyDescent="0.2">
      <c r="A11942" s="132"/>
      <c r="B11942" s="42"/>
      <c r="C11942" s="73"/>
      <c r="D11942" s="40"/>
    </row>
    <row r="11943" spans="1:4" ht="15" x14ac:dyDescent="0.2">
      <c r="A11943" s="132"/>
      <c r="B11943" s="42"/>
      <c r="C11943" s="73"/>
      <c r="D11943" s="40"/>
    </row>
    <row r="11944" spans="1:4" ht="15" x14ac:dyDescent="0.2">
      <c r="A11944" s="132"/>
      <c r="B11944" s="42"/>
      <c r="C11944" s="73"/>
      <c r="D11944" s="40"/>
    </row>
    <row r="11945" spans="1:4" ht="15" x14ac:dyDescent="0.2">
      <c r="A11945" s="132"/>
      <c r="B11945" s="42"/>
      <c r="C11945" s="73"/>
      <c r="D11945" s="40"/>
    </row>
    <row r="11946" spans="1:4" ht="15" x14ac:dyDescent="0.2">
      <c r="A11946" s="132"/>
      <c r="B11946" s="42"/>
      <c r="C11946" s="73"/>
      <c r="D11946" s="40"/>
    </row>
    <row r="11947" spans="1:4" ht="15" x14ac:dyDescent="0.2">
      <c r="A11947" s="132"/>
      <c r="B11947" s="42"/>
      <c r="C11947" s="73"/>
      <c r="D11947" s="40"/>
    </row>
    <row r="11948" spans="1:4" ht="15" x14ac:dyDescent="0.2">
      <c r="A11948" s="132"/>
      <c r="B11948" s="42"/>
      <c r="C11948" s="73"/>
      <c r="D11948" s="40"/>
    </row>
    <row r="11949" spans="1:4" ht="15" x14ac:dyDescent="0.2">
      <c r="A11949" s="132"/>
      <c r="B11949" s="42"/>
      <c r="C11949" s="73"/>
      <c r="D11949" s="40"/>
    </row>
    <row r="11950" spans="1:4" ht="15" x14ac:dyDescent="0.2">
      <c r="A11950" s="132"/>
      <c r="B11950" s="42"/>
      <c r="C11950" s="73"/>
      <c r="D11950" s="40"/>
    </row>
    <row r="11951" spans="1:4" ht="15" x14ac:dyDescent="0.2">
      <c r="A11951" s="132"/>
      <c r="B11951" s="42"/>
      <c r="C11951" s="73"/>
      <c r="D11951" s="40"/>
    </row>
    <row r="11952" spans="1:4" ht="15" x14ac:dyDescent="0.2">
      <c r="A11952" s="132"/>
      <c r="B11952" s="42"/>
      <c r="C11952" s="73"/>
      <c r="D11952" s="40"/>
    </row>
    <row r="11953" spans="1:4" ht="15" x14ac:dyDescent="0.2">
      <c r="A11953" s="132"/>
      <c r="B11953" s="42"/>
      <c r="C11953" s="73"/>
      <c r="D11953" s="40"/>
    </row>
    <row r="11954" spans="1:4" ht="15" x14ac:dyDescent="0.2">
      <c r="A11954" s="132"/>
      <c r="B11954" s="42"/>
      <c r="C11954" s="73"/>
      <c r="D11954" s="40"/>
    </row>
    <row r="11955" spans="1:4" ht="15" x14ac:dyDescent="0.2">
      <c r="A11955" s="132"/>
      <c r="B11955" s="42"/>
      <c r="C11955" s="73"/>
      <c r="D11955" s="40"/>
    </row>
    <row r="11956" spans="1:4" ht="15" x14ac:dyDescent="0.2">
      <c r="A11956" s="132"/>
      <c r="B11956" s="42"/>
      <c r="C11956" s="73"/>
      <c r="D11956" s="40"/>
    </row>
    <row r="11957" spans="1:4" ht="15" x14ac:dyDescent="0.2">
      <c r="A11957" s="132"/>
      <c r="B11957" s="42"/>
      <c r="C11957" s="73"/>
      <c r="D11957" s="40"/>
    </row>
    <row r="11958" spans="1:4" ht="15" x14ac:dyDescent="0.2">
      <c r="A11958" s="132"/>
      <c r="B11958" s="42"/>
      <c r="C11958" s="73"/>
      <c r="D11958" s="40"/>
    </row>
    <row r="11959" spans="1:4" ht="15" x14ac:dyDescent="0.2">
      <c r="A11959" s="132"/>
      <c r="B11959" s="42"/>
      <c r="C11959" s="73"/>
      <c r="D11959" s="40"/>
    </row>
    <row r="11960" spans="1:4" ht="15" x14ac:dyDescent="0.2">
      <c r="A11960" s="132"/>
      <c r="B11960" s="42"/>
      <c r="C11960" s="73"/>
      <c r="D11960" s="40"/>
    </row>
    <row r="11961" spans="1:4" ht="15" x14ac:dyDescent="0.2">
      <c r="A11961" s="132"/>
      <c r="B11961" s="42"/>
      <c r="C11961" s="73"/>
      <c r="D11961" s="40"/>
    </row>
    <row r="11962" spans="1:4" ht="15" x14ac:dyDescent="0.2">
      <c r="A11962" s="132"/>
      <c r="B11962" s="42"/>
      <c r="C11962" s="73"/>
      <c r="D11962" s="40"/>
    </row>
    <row r="11963" spans="1:4" ht="15" x14ac:dyDescent="0.2">
      <c r="A11963" s="132"/>
      <c r="B11963" s="42"/>
      <c r="C11963" s="73"/>
      <c r="D11963" s="40"/>
    </row>
    <row r="11964" spans="1:4" ht="15" x14ac:dyDescent="0.2">
      <c r="A11964" s="132"/>
      <c r="B11964" s="42"/>
      <c r="C11964" s="73"/>
      <c r="D11964" s="40"/>
    </row>
    <row r="11965" spans="1:4" ht="15" x14ac:dyDescent="0.2">
      <c r="A11965" s="132"/>
      <c r="B11965" s="42"/>
      <c r="C11965" s="73"/>
      <c r="D11965" s="40"/>
    </row>
    <row r="11966" spans="1:4" ht="15" x14ac:dyDescent="0.2">
      <c r="A11966" s="132"/>
      <c r="B11966" s="42"/>
      <c r="C11966" s="73"/>
      <c r="D11966" s="40"/>
    </row>
    <row r="11967" spans="1:4" ht="15" x14ac:dyDescent="0.2">
      <c r="A11967" s="132"/>
      <c r="B11967" s="42"/>
      <c r="C11967" s="73"/>
      <c r="D11967" s="40"/>
    </row>
    <row r="11968" spans="1:4" ht="15" x14ac:dyDescent="0.2">
      <c r="A11968" s="132"/>
      <c r="B11968" s="42"/>
      <c r="C11968" s="73"/>
      <c r="D11968" s="40"/>
    </row>
    <row r="11969" spans="1:4" ht="15" x14ac:dyDescent="0.2">
      <c r="A11969" s="132"/>
      <c r="B11969" s="42"/>
      <c r="C11969" s="73"/>
      <c r="D11969" s="40"/>
    </row>
    <row r="11970" spans="1:4" ht="15" x14ac:dyDescent="0.2">
      <c r="A11970" s="132"/>
      <c r="B11970" s="42"/>
      <c r="C11970" s="73"/>
      <c r="D11970" s="40"/>
    </row>
    <row r="11971" spans="1:4" ht="15" x14ac:dyDescent="0.2">
      <c r="A11971" s="132"/>
      <c r="B11971" s="42"/>
      <c r="C11971" s="73"/>
      <c r="D11971" s="40"/>
    </row>
    <row r="11972" spans="1:4" ht="15" x14ac:dyDescent="0.2">
      <c r="A11972" s="132"/>
      <c r="B11972" s="42"/>
      <c r="C11972" s="73"/>
      <c r="D11972" s="40"/>
    </row>
    <row r="11973" spans="1:4" ht="15" x14ac:dyDescent="0.2">
      <c r="A11973" s="132"/>
      <c r="B11973" s="42"/>
      <c r="C11973" s="73"/>
      <c r="D11973" s="40"/>
    </row>
    <row r="11974" spans="1:4" ht="15" x14ac:dyDescent="0.2">
      <c r="A11974" s="132"/>
      <c r="B11974" s="42"/>
      <c r="C11974" s="73"/>
      <c r="D11974" s="40"/>
    </row>
    <row r="11975" spans="1:4" ht="15" x14ac:dyDescent="0.2">
      <c r="A11975" s="132"/>
      <c r="B11975" s="42"/>
      <c r="C11975" s="73"/>
      <c r="D11975" s="40"/>
    </row>
    <row r="11976" spans="1:4" ht="15" x14ac:dyDescent="0.2">
      <c r="A11976" s="132"/>
      <c r="B11976" s="42"/>
      <c r="C11976" s="73"/>
      <c r="D11976" s="40"/>
    </row>
    <row r="11977" spans="1:4" ht="15" x14ac:dyDescent="0.2">
      <c r="A11977" s="132"/>
      <c r="B11977" s="42"/>
      <c r="C11977" s="73"/>
      <c r="D11977" s="40"/>
    </row>
    <row r="11978" spans="1:4" ht="15" x14ac:dyDescent="0.2">
      <c r="A11978" s="132"/>
      <c r="B11978" s="42"/>
      <c r="C11978" s="73"/>
      <c r="D11978" s="40"/>
    </row>
    <row r="11979" spans="1:4" ht="15" x14ac:dyDescent="0.2">
      <c r="A11979" s="132"/>
      <c r="B11979" s="42"/>
      <c r="C11979" s="73"/>
      <c r="D11979" s="40"/>
    </row>
    <row r="11980" spans="1:4" ht="15" x14ac:dyDescent="0.2">
      <c r="A11980" s="132"/>
      <c r="B11980" s="42"/>
      <c r="C11980" s="73"/>
      <c r="D11980" s="40"/>
    </row>
    <row r="11981" spans="1:4" ht="15" x14ac:dyDescent="0.2">
      <c r="A11981" s="132"/>
      <c r="B11981" s="42"/>
      <c r="C11981" s="73"/>
      <c r="D11981" s="40"/>
    </row>
    <row r="11982" spans="1:4" ht="15" x14ac:dyDescent="0.2">
      <c r="A11982" s="132"/>
      <c r="B11982" s="42"/>
      <c r="C11982" s="73"/>
      <c r="D11982" s="40"/>
    </row>
    <row r="11983" spans="1:4" ht="15" x14ac:dyDescent="0.2">
      <c r="A11983" s="132"/>
      <c r="B11983" s="42"/>
      <c r="C11983" s="73"/>
      <c r="D11983" s="40"/>
    </row>
    <row r="11984" spans="1:4" ht="15" x14ac:dyDescent="0.2">
      <c r="A11984" s="132"/>
      <c r="B11984" s="42"/>
      <c r="C11984" s="73"/>
      <c r="D11984" s="40"/>
    </row>
    <row r="11985" spans="1:4" ht="15" x14ac:dyDescent="0.2">
      <c r="A11985" s="132"/>
      <c r="B11985" s="42"/>
      <c r="C11985" s="73"/>
      <c r="D11985" s="40"/>
    </row>
    <row r="11986" spans="1:4" ht="15" x14ac:dyDescent="0.2">
      <c r="A11986" s="132"/>
      <c r="B11986" s="42"/>
      <c r="C11986" s="73"/>
      <c r="D11986" s="40"/>
    </row>
    <row r="11987" spans="1:4" ht="15" x14ac:dyDescent="0.2">
      <c r="A11987" s="132"/>
      <c r="B11987" s="42"/>
      <c r="C11987" s="73"/>
      <c r="D11987" s="40"/>
    </row>
    <row r="11988" spans="1:4" ht="15" x14ac:dyDescent="0.2">
      <c r="A11988" s="132"/>
      <c r="B11988" s="42"/>
      <c r="C11988" s="73"/>
      <c r="D11988" s="40"/>
    </row>
    <row r="11989" spans="1:4" ht="15" x14ac:dyDescent="0.2">
      <c r="A11989" s="132"/>
      <c r="B11989" s="42"/>
      <c r="C11989" s="73"/>
      <c r="D11989" s="40"/>
    </row>
    <row r="11990" spans="1:4" ht="15" x14ac:dyDescent="0.2">
      <c r="A11990" s="132"/>
      <c r="B11990" s="42"/>
      <c r="C11990" s="73"/>
      <c r="D11990" s="40"/>
    </row>
    <row r="11991" spans="1:4" ht="15" x14ac:dyDescent="0.2">
      <c r="A11991" s="132"/>
      <c r="B11991" s="42"/>
      <c r="C11991" s="73"/>
      <c r="D11991" s="40"/>
    </row>
    <row r="11992" spans="1:4" ht="15" x14ac:dyDescent="0.2">
      <c r="A11992" s="132"/>
      <c r="B11992" s="42"/>
      <c r="C11992" s="73"/>
      <c r="D11992" s="40"/>
    </row>
    <row r="11993" spans="1:4" ht="15" x14ac:dyDescent="0.2">
      <c r="A11993" s="132"/>
      <c r="B11993" s="42"/>
      <c r="C11993" s="73"/>
      <c r="D11993" s="40"/>
    </row>
    <row r="11994" spans="1:4" ht="15" x14ac:dyDescent="0.2">
      <c r="A11994" s="132"/>
      <c r="B11994" s="42"/>
      <c r="C11994" s="73"/>
      <c r="D11994" s="40"/>
    </row>
    <row r="11995" spans="1:4" ht="15" x14ac:dyDescent="0.2">
      <c r="A11995" s="132"/>
      <c r="B11995" s="42"/>
      <c r="C11995" s="73"/>
      <c r="D11995" s="40"/>
    </row>
    <row r="11996" spans="1:4" ht="15" x14ac:dyDescent="0.2">
      <c r="A11996" s="132"/>
      <c r="B11996" s="42"/>
      <c r="C11996" s="73"/>
      <c r="D11996" s="40"/>
    </row>
    <row r="11997" spans="1:4" ht="15" x14ac:dyDescent="0.2">
      <c r="A11997" s="132"/>
      <c r="B11997" s="42"/>
      <c r="C11997" s="73"/>
      <c r="D11997" s="40"/>
    </row>
    <row r="11998" spans="1:4" ht="15" x14ac:dyDescent="0.2">
      <c r="A11998" s="132"/>
      <c r="B11998" s="42"/>
      <c r="C11998" s="73"/>
      <c r="D11998" s="40"/>
    </row>
    <row r="11999" spans="1:4" ht="15" x14ac:dyDescent="0.2">
      <c r="A11999" s="132"/>
      <c r="B11999" s="42"/>
      <c r="C11999" s="73"/>
      <c r="D11999" s="40"/>
    </row>
    <row r="12000" spans="1:4" ht="15" x14ac:dyDescent="0.2">
      <c r="A12000" s="132"/>
      <c r="B12000" s="42"/>
      <c r="C12000" s="73"/>
      <c r="D12000" s="40"/>
    </row>
    <row r="12001" spans="1:4" ht="15" x14ac:dyDescent="0.2">
      <c r="A12001" s="132"/>
      <c r="B12001" s="42"/>
      <c r="C12001" s="73"/>
      <c r="D12001" s="40"/>
    </row>
    <row r="12002" spans="1:4" ht="15" x14ac:dyDescent="0.2">
      <c r="A12002" s="132"/>
      <c r="B12002" s="42"/>
      <c r="C12002" s="73"/>
      <c r="D12002" s="40"/>
    </row>
    <row r="12003" spans="1:4" ht="15" x14ac:dyDescent="0.2">
      <c r="A12003" s="132"/>
      <c r="B12003" s="42"/>
      <c r="C12003" s="73"/>
      <c r="D12003" s="40"/>
    </row>
    <row r="12004" spans="1:4" ht="15" x14ac:dyDescent="0.2">
      <c r="A12004" s="132"/>
      <c r="B12004" s="42"/>
      <c r="C12004" s="73"/>
      <c r="D12004" s="40"/>
    </row>
    <row r="12005" spans="1:4" ht="15" x14ac:dyDescent="0.2">
      <c r="A12005" s="132"/>
      <c r="B12005" s="42"/>
      <c r="C12005" s="73"/>
      <c r="D12005" s="40"/>
    </row>
    <row r="12006" spans="1:4" ht="15" x14ac:dyDescent="0.2">
      <c r="A12006" s="132"/>
      <c r="B12006" s="42"/>
      <c r="C12006" s="73"/>
      <c r="D12006" s="40"/>
    </row>
    <row r="12007" spans="1:4" ht="15" x14ac:dyDescent="0.2">
      <c r="A12007" s="132"/>
      <c r="B12007" s="42"/>
      <c r="C12007" s="73"/>
      <c r="D12007" s="40"/>
    </row>
    <row r="12008" spans="1:4" ht="15" x14ac:dyDescent="0.2">
      <c r="A12008" s="132"/>
      <c r="B12008" s="42"/>
      <c r="C12008" s="73"/>
      <c r="D12008" s="40"/>
    </row>
    <row r="12009" spans="1:4" ht="15" x14ac:dyDescent="0.2">
      <c r="A12009" s="132"/>
      <c r="B12009" s="42"/>
      <c r="C12009" s="73"/>
      <c r="D12009" s="40"/>
    </row>
    <row r="12010" spans="1:4" ht="15" x14ac:dyDescent="0.2">
      <c r="A12010" s="132"/>
      <c r="B12010" s="42"/>
      <c r="C12010" s="73"/>
      <c r="D12010" s="40"/>
    </row>
    <row r="12011" spans="1:4" ht="15" x14ac:dyDescent="0.2">
      <c r="A12011" s="132"/>
      <c r="B12011" s="42"/>
      <c r="C12011" s="73"/>
      <c r="D12011" s="40"/>
    </row>
    <row r="12012" spans="1:4" ht="15" x14ac:dyDescent="0.2">
      <c r="A12012" s="132"/>
      <c r="B12012" s="42"/>
      <c r="C12012" s="73"/>
      <c r="D12012" s="40"/>
    </row>
    <row r="12013" spans="1:4" ht="15" x14ac:dyDescent="0.2">
      <c r="A12013" s="132"/>
      <c r="B12013" s="42"/>
      <c r="C12013" s="73"/>
      <c r="D12013" s="40"/>
    </row>
    <row r="12014" spans="1:4" ht="15" x14ac:dyDescent="0.2">
      <c r="A12014" s="132"/>
      <c r="B12014" s="42"/>
      <c r="C12014" s="73"/>
      <c r="D12014" s="40"/>
    </row>
    <row r="12015" spans="1:4" ht="15" x14ac:dyDescent="0.2">
      <c r="A12015" s="132"/>
      <c r="B12015" s="42"/>
      <c r="C12015" s="73"/>
      <c r="D12015" s="40"/>
    </row>
    <row r="12016" spans="1:4" ht="15" x14ac:dyDescent="0.2">
      <c r="A12016" s="132"/>
      <c r="B12016" s="42"/>
      <c r="C12016" s="73"/>
      <c r="D12016" s="40"/>
    </row>
    <row r="12017" spans="1:4" ht="15" x14ac:dyDescent="0.2">
      <c r="A12017" s="132"/>
      <c r="B12017" s="42"/>
      <c r="C12017" s="73"/>
      <c r="D12017" s="40"/>
    </row>
    <row r="12018" spans="1:4" ht="15" x14ac:dyDescent="0.2">
      <c r="A12018" s="132"/>
      <c r="B12018" s="42"/>
      <c r="C12018" s="73"/>
      <c r="D12018" s="40"/>
    </row>
    <row r="12019" spans="1:4" ht="15" x14ac:dyDescent="0.2">
      <c r="A12019" s="132"/>
      <c r="B12019" s="42"/>
      <c r="C12019" s="73"/>
      <c r="D12019" s="40"/>
    </row>
    <row r="12020" spans="1:4" ht="15" x14ac:dyDescent="0.2">
      <c r="A12020" s="132"/>
      <c r="B12020" s="42"/>
      <c r="C12020" s="73"/>
      <c r="D12020" s="40"/>
    </row>
    <row r="12021" spans="1:4" ht="15" x14ac:dyDescent="0.2">
      <c r="A12021" s="132"/>
      <c r="B12021" s="42"/>
      <c r="C12021" s="73"/>
      <c r="D12021" s="40"/>
    </row>
    <row r="12022" spans="1:4" ht="15" x14ac:dyDescent="0.2">
      <c r="A12022" s="132"/>
      <c r="B12022" s="42"/>
      <c r="C12022" s="73"/>
      <c r="D12022" s="40"/>
    </row>
    <row r="12023" spans="1:4" ht="15" x14ac:dyDescent="0.2">
      <c r="A12023" s="132"/>
      <c r="B12023" s="42"/>
      <c r="C12023" s="73"/>
      <c r="D12023" s="40"/>
    </row>
    <row r="12024" spans="1:4" ht="15" x14ac:dyDescent="0.2">
      <c r="A12024" s="132"/>
      <c r="B12024" s="42"/>
      <c r="C12024" s="73"/>
      <c r="D12024" s="40"/>
    </row>
    <row r="12025" spans="1:4" ht="15" x14ac:dyDescent="0.2">
      <c r="A12025" s="132"/>
      <c r="B12025" s="42"/>
      <c r="C12025" s="73"/>
      <c r="D12025" s="40"/>
    </row>
    <row r="12026" spans="1:4" ht="15" x14ac:dyDescent="0.2">
      <c r="A12026" s="132"/>
      <c r="B12026" s="42"/>
      <c r="C12026" s="73"/>
      <c r="D12026" s="40"/>
    </row>
    <row r="12027" spans="1:4" ht="15" x14ac:dyDescent="0.2">
      <c r="A12027" s="132"/>
      <c r="B12027" s="42"/>
      <c r="C12027" s="73"/>
      <c r="D12027" s="40"/>
    </row>
    <row r="12028" spans="1:4" ht="15" x14ac:dyDescent="0.2">
      <c r="A12028" s="132"/>
      <c r="B12028" s="42"/>
      <c r="C12028" s="73"/>
      <c r="D12028" s="40"/>
    </row>
    <row r="12029" spans="1:4" ht="15" x14ac:dyDescent="0.2">
      <c r="A12029" s="132"/>
      <c r="B12029" s="42"/>
      <c r="C12029" s="73"/>
      <c r="D12029" s="40"/>
    </row>
    <row r="12030" spans="1:4" ht="15" x14ac:dyDescent="0.2">
      <c r="A12030" s="132"/>
      <c r="B12030" s="42"/>
      <c r="C12030" s="73"/>
      <c r="D12030" s="40"/>
    </row>
    <row r="12031" spans="1:4" ht="15" x14ac:dyDescent="0.2">
      <c r="A12031" s="132"/>
      <c r="B12031" s="42"/>
      <c r="C12031" s="73"/>
      <c r="D12031" s="40"/>
    </row>
    <row r="12032" spans="1:4" ht="15" x14ac:dyDescent="0.2">
      <c r="A12032" s="132"/>
      <c r="B12032" s="42"/>
      <c r="C12032" s="73"/>
      <c r="D12032" s="40"/>
    </row>
    <row r="12033" spans="1:4" ht="15" x14ac:dyDescent="0.2">
      <c r="A12033" s="132"/>
      <c r="B12033" s="42"/>
      <c r="C12033" s="73"/>
      <c r="D12033" s="40"/>
    </row>
    <row r="12034" spans="1:4" ht="15" x14ac:dyDescent="0.2">
      <c r="A12034" s="132"/>
      <c r="B12034" s="42"/>
      <c r="C12034" s="73"/>
      <c r="D12034" s="40"/>
    </row>
    <row r="12035" spans="1:4" ht="15" x14ac:dyDescent="0.2">
      <c r="A12035" s="132"/>
      <c r="B12035" s="42"/>
      <c r="C12035" s="73"/>
      <c r="D12035" s="40"/>
    </row>
    <row r="12036" spans="1:4" ht="15" x14ac:dyDescent="0.2">
      <c r="A12036" s="132"/>
      <c r="B12036" s="42"/>
      <c r="C12036" s="73"/>
      <c r="D12036" s="40"/>
    </row>
    <row r="12037" spans="1:4" ht="15" x14ac:dyDescent="0.2">
      <c r="A12037" s="132"/>
      <c r="B12037" s="42"/>
      <c r="C12037" s="73"/>
      <c r="D12037" s="40"/>
    </row>
    <row r="12038" spans="1:4" ht="15" x14ac:dyDescent="0.2">
      <c r="A12038" s="132"/>
      <c r="B12038" s="42"/>
      <c r="C12038" s="73"/>
      <c r="D12038" s="40"/>
    </row>
    <row r="12039" spans="1:4" ht="15" x14ac:dyDescent="0.2">
      <c r="A12039" s="132"/>
      <c r="B12039" s="42"/>
      <c r="C12039" s="73"/>
      <c r="D12039" s="40"/>
    </row>
    <row r="12040" spans="1:4" ht="15" x14ac:dyDescent="0.2">
      <c r="A12040" s="132"/>
      <c r="B12040" s="42"/>
      <c r="C12040" s="73"/>
      <c r="D12040" s="40"/>
    </row>
    <row r="12041" spans="1:4" ht="15" x14ac:dyDescent="0.2">
      <c r="A12041" s="132"/>
      <c r="B12041" s="42"/>
      <c r="C12041" s="73"/>
      <c r="D12041" s="40"/>
    </row>
    <row r="12042" spans="1:4" ht="15" x14ac:dyDescent="0.2">
      <c r="A12042" s="132"/>
      <c r="B12042" s="42"/>
      <c r="C12042" s="73"/>
      <c r="D12042" s="40"/>
    </row>
    <row r="12043" spans="1:4" ht="15" x14ac:dyDescent="0.2">
      <c r="A12043" s="132"/>
      <c r="B12043" s="42"/>
      <c r="C12043" s="73"/>
      <c r="D12043" s="40"/>
    </row>
    <row r="12044" spans="1:4" ht="15" x14ac:dyDescent="0.2">
      <c r="A12044" s="132"/>
      <c r="B12044" s="42"/>
      <c r="C12044" s="73"/>
      <c r="D12044" s="40"/>
    </row>
    <row r="12045" spans="1:4" ht="15" x14ac:dyDescent="0.2">
      <c r="A12045" s="132"/>
      <c r="B12045" s="42"/>
      <c r="C12045" s="73"/>
      <c r="D12045" s="40"/>
    </row>
    <row r="12046" spans="1:4" ht="15" x14ac:dyDescent="0.2">
      <c r="A12046" s="132"/>
      <c r="B12046" s="42"/>
      <c r="C12046" s="73"/>
      <c r="D12046" s="40"/>
    </row>
    <row r="12047" spans="1:4" ht="15" x14ac:dyDescent="0.2">
      <c r="A12047" s="132"/>
      <c r="B12047" s="42"/>
      <c r="C12047" s="73"/>
      <c r="D12047" s="40"/>
    </row>
    <row r="12048" spans="1:4" ht="15" x14ac:dyDescent="0.2">
      <c r="A12048" s="132"/>
      <c r="B12048" s="42"/>
      <c r="C12048" s="73"/>
      <c r="D12048" s="40"/>
    </row>
    <row r="12049" spans="1:4" ht="15" x14ac:dyDescent="0.2">
      <c r="A12049" s="132"/>
      <c r="B12049" s="42"/>
      <c r="C12049" s="73"/>
      <c r="D12049" s="40"/>
    </row>
    <row r="12050" spans="1:4" ht="15" x14ac:dyDescent="0.2">
      <c r="A12050" s="132"/>
      <c r="B12050" s="42"/>
      <c r="C12050" s="73"/>
      <c r="D12050" s="40"/>
    </row>
    <row r="12051" spans="1:4" ht="15" x14ac:dyDescent="0.2">
      <c r="A12051" s="132"/>
      <c r="B12051" s="42"/>
      <c r="C12051" s="73"/>
      <c r="D12051" s="40"/>
    </row>
    <row r="12052" spans="1:4" ht="15" x14ac:dyDescent="0.2">
      <c r="A12052" s="132"/>
      <c r="B12052" s="42"/>
      <c r="C12052" s="73"/>
      <c r="D12052" s="40"/>
    </row>
    <row r="12053" spans="1:4" ht="15" x14ac:dyDescent="0.2">
      <c r="A12053" s="132"/>
      <c r="B12053" s="42"/>
      <c r="C12053" s="73"/>
      <c r="D12053" s="40"/>
    </row>
    <row r="12054" spans="1:4" ht="15" x14ac:dyDescent="0.2">
      <c r="A12054" s="132"/>
      <c r="B12054" s="42"/>
      <c r="C12054" s="73"/>
      <c r="D12054" s="40"/>
    </row>
    <row r="12055" spans="1:4" ht="15" x14ac:dyDescent="0.2">
      <c r="A12055" s="132"/>
      <c r="B12055" s="42"/>
      <c r="C12055" s="73"/>
      <c r="D12055" s="40"/>
    </row>
    <row r="12056" spans="1:4" ht="15" x14ac:dyDescent="0.2">
      <c r="A12056" s="132"/>
      <c r="B12056" s="42"/>
      <c r="C12056" s="73"/>
      <c r="D12056" s="40"/>
    </row>
    <row r="12057" spans="1:4" ht="15" x14ac:dyDescent="0.2">
      <c r="A12057" s="132"/>
      <c r="B12057" s="42"/>
      <c r="C12057" s="73"/>
      <c r="D12057" s="40"/>
    </row>
    <row r="12058" spans="1:4" ht="15" x14ac:dyDescent="0.2">
      <c r="A12058" s="132"/>
      <c r="B12058" s="42"/>
      <c r="C12058" s="73"/>
      <c r="D12058" s="40"/>
    </row>
    <row r="12059" spans="1:4" ht="15" x14ac:dyDescent="0.2">
      <c r="A12059" s="132"/>
      <c r="B12059" s="42"/>
      <c r="C12059" s="73"/>
      <c r="D12059" s="40"/>
    </row>
    <row r="12060" spans="1:4" ht="15" x14ac:dyDescent="0.2">
      <c r="A12060" s="132"/>
      <c r="B12060" s="42"/>
      <c r="C12060" s="73"/>
      <c r="D12060" s="40"/>
    </row>
    <row r="12061" spans="1:4" ht="15" x14ac:dyDescent="0.2">
      <c r="A12061" s="132"/>
      <c r="B12061" s="42"/>
      <c r="C12061" s="73"/>
      <c r="D12061" s="40"/>
    </row>
    <row r="12062" spans="1:4" ht="15" x14ac:dyDescent="0.2">
      <c r="A12062" s="132"/>
      <c r="B12062" s="42"/>
      <c r="C12062" s="73"/>
      <c r="D12062" s="40"/>
    </row>
    <row r="12063" spans="1:4" ht="15" x14ac:dyDescent="0.2">
      <c r="A12063" s="132"/>
      <c r="B12063" s="42"/>
      <c r="C12063" s="73"/>
      <c r="D12063" s="40"/>
    </row>
    <row r="12064" spans="1:4" ht="15" x14ac:dyDescent="0.2">
      <c r="A12064" s="132"/>
      <c r="B12064" s="42"/>
      <c r="C12064" s="73"/>
      <c r="D12064" s="40"/>
    </row>
    <row r="12065" spans="1:4" ht="15" x14ac:dyDescent="0.2">
      <c r="A12065" s="132"/>
      <c r="B12065" s="42"/>
      <c r="C12065" s="73"/>
      <c r="D12065" s="40"/>
    </row>
    <row r="12066" spans="1:4" ht="15" x14ac:dyDescent="0.2">
      <c r="A12066" s="132"/>
      <c r="B12066" s="42"/>
      <c r="C12066" s="73"/>
      <c r="D12066" s="40"/>
    </row>
    <row r="12067" spans="1:4" ht="15" x14ac:dyDescent="0.2">
      <c r="A12067" s="132"/>
      <c r="B12067" s="42"/>
      <c r="C12067" s="73"/>
      <c r="D12067" s="40"/>
    </row>
    <row r="12068" spans="1:4" ht="15" x14ac:dyDescent="0.2">
      <c r="A12068" s="132"/>
      <c r="B12068" s="42"/>
      <c r="C12068" s="73"/>
      <c r="D12068" s="40"/>
    </row>
    <row r="12069" spans="1:4" ht="15" x14ac:dyDescent="0.2">
      <c r="A12069" s="132"/>
      <c r="B12069" s="42"/>
      <c r="C12069" s="73"/>
      <c r="D12069" s="40"/>
    </row>
    <row r="12070" spans="1:4" ht="15" x14ac:dyDescent="0.2">
      <c r="A12070" s="132"/>
      <c r="B12070" s="42"/>
      <c r="C12070" s="73"/>
      <c r="D12070" s="40"/>
    </row>
    <row r="12071" spans="1:4" ht="15" x14ac:dyDescent="0.2">
      <c r="A12071" s="132"/>
      <c r="B12071" s="42"/>
      <c r="C12071" s="73"/>
      <c r="D12071" s="40"/>
    </row>
    <row r="12072" spans="1:4" ht="15" x14ac:dyDescent="0.2">
      <c r="A12072" s="132"/>
      <c r="B12072" s="42"/>
      <c r="C12072" s="73"/>
      <c r="D12072" s="40"/>
    </row>
    <row r="12073" spans="1:4" ht="15" x14ac:dyDescent="0.2">
      <c r="A12073" s="132"/>
      <c r="B12073" s="42"/>
      <c r="C12073" s="73"/>
      <c r="D12073" s="40"/>
    </row>
    <row r="12074" spans="1:4" ht="15" x14ac:dyDescent="0.2">
      <c r="A12074" s="132"/>
      <c r="B12074" s="42"/>
      <c r="C12074" s="73"/>
      <c r="D12074" s="40"/>
    </row>
    <row r="12075" spans="1:4" ht="15" x14ac:dyDescent="0.2">
      <c r="A12075" s="132"/>
      <c r="B12075" s="42"/>
      <c r="C12075" s="73"/>
      <c r="D12075" s="40"/>
    </row>
    <row r="12076" spans="1:4" ht="15" x14ac:dyDescent="0.2">
      <c r="A12076" s="132"/>
      <c r="B12076" s="42"/>
      <c r="C12076" s="73"/>
      <c r="D12076" s="40"/>
    </row>
    <row r="12077" spans="1:4" ht="15" x14ac:dyDescent="0.2">
      <c r="A12077" s="132"/>
      <c r="B12077" s="42"/>
      <c r="C12077" s="73"/>
      <c r="D12077" s="40"/>
    </row>
    <row r="12078" spans="1:4" ht="15" x14ac:dyDescent="0.2">
      <c r="A12078" s="132"/>
      <c r="B12078" s="42"/>
      <c r="C12078" s="73"/>
      <c r="D12078" s="40"/>
    </row>
    <row r="12079" spans="1:4" ht="15" x14ac:dyDescent="0.2">
      <c r="A12079" s="132"/>
      <c r="B12079" s="42"/>
      <c r="C12079" s="73"/>
      <c r="D12079" s="40"/>
    </row>
    <row r="12080" spans="1:4" ht="15" x14ac:dyDescent="0.2">
      <c r="A12080" s="132"/>
      <c r="B12080" s="42"/>
      <c r="C12080" s="73"/>
      <c r="D12080" s="40"/>
    </row>
    <row r="12081" spans="1:4" ht="15" x14ac:dyDescent="0.2">
      <c r="A12081" s="132"/>
      <c r="B12081" s="42"/>
      <c r="C12081" s="73"/>
      <c r="D12081" s="40"/>
    </row>
    <row r="12082" spans="1:4" ht="15" x14ac:dyDescent="0.2">
      <c r="A12082" s="132"/>
      <c r="B12082" s="42"/>
      <c r="C12082" s="73"/>
      <c r="D12082" s="40"/>
    </row>
    <row r="12083" spans="1:4" ht="15" x14ac:dyDescent="0.2">
      <c r="A12083" s="132"/>
      <c r="B12083" s="42"/>
      <c r="C12083" s="73"/>
      <c r="D12083" s="40"/>
    </row>
    <row r="12084" spans="1:4" ht="15" x14ac:dyDescent="0.2">
      <c r="A12084" s="132"/>
      <c r="B12084" s="42"/>
      <c r="C12084" s="73"/>
      <c r="D12084" s="40"/>
    </row>
    <row r="12085" spans="1:4" ht="15" x14ac:dyDescent="0.2">
      <c r="A12085" s="132"/>
      <c r="B12085" s="42"/>
      <c r="C12085" s="73"/>
      <c r="D12085" s="40"/>
    </row>
    <row r="12086" spans="1:4" ht="15" x14ac:dyDescent="0.2">
      <c r="A12086" s="132"/>
      <c r="B12086" s="42"/>
      <c r="C12086" s="73"/>
      <c r="D12086" s="40"/>
    </row>
    <row r="12087" spans="1:4" ht="15" x14ac:dyDescent="0.2">
      <c r="A12087" s="132"/>
      <c r="B12087" s="42"/>
      <c r="C12087" s="73"/>
      <c r="D12087" s="40"/>
    </row>
    <row r="12088" spans="1:4" ht="15" x14ac:dyDescent="0.2">
      <c r="A12088" s="132"/>
      <c r="B12088" s="42"/>
      <c r="C12088" s="73"/>
      <c r="D12088" s="40"/>
    </row>
    <row r="12089" spans="1:4" ht="15" x14ac:dyDescent="0.2">
      <c r="A12089" s="132"/>
      <c r="B12089" s="42"/>
      <c r="C12089" s="73"/>
      <c r="D12089" s="40"/>
    </row>
    <row r="12090" spans="1:4" ht="15" x14ac:dyDescent="0.2">
      <c r="A12090" s="132"/>
      <c r="B12090" s="42"/>
      <c r="C12090" s="73"/>
      <c r="D12090" s="40"/>
    </row>
    <row r="12091" spans="1:4" ht="15" x14ac:dyDescent="0.2">
      <c r="A12091" s="132"/>
      <c r="B12091" s="42"/>
      <c r="C12091" s="73"/>
      <c r="D12091" s="40"/>
    </row>
    <row r="12092" spans="1:4" ht="15" x14ac:dyDescent="0.2">
      <c r="A12092" s="132"/>
      <c r="B12092" s="42"/>
      <c r="C12092" s="73"/>
      <c r="D12092" s="40"/>
    </row>
    <row r="12093" spans="1:4" ht="15" x14ac:dyDescent="0.2">
      <c r="A12093" s="132"/>
      <c r="B12093" s="42"/>
      <c r="C12093" s="73"/>
      <c r="D12093" s="40"/>
    </row>
    <row r="12094" spans="1:4" ht="15" x14ac:dyDescent="0.2">
      <c r="A12094" s="132"/>
      <c r="B12094" s="42"/>
      <c r="C12094" s="73"/>
      <c r="D12094" s="40"/>
    </row>
    <row r="12095" spans="1:4" ht="15" x14ac:dyDescent="0.2">
      <c r="A12095" s="132"/>
      <c r="B12095" s="42"/>
      <c r="C12095" s="73"/>
      <c r="D12095" s="40"/>
    </row>
    <row r="12096" spans="1:4" ht="15" x14ac:dyDescent="0.2">
      <c r="A12096" s="132"/>
      <c r="B12096" s="42"/>
      <c r="C12096" s="73"/>
      <c r="D12096" s="40"/>
    </row>
    <row r="12097" spans="1:4" ht="15" x14ac:dyDescent="0.2">
      <c r="A12097" s="132"/>
      <c r="B12097" s="42"/>
      <c r="C12097" s="73"/>
      <c r="D12097" s="40"/>
    </row>
    <row r="12098" spans="1:4" ht="15" x14ac:dyDescent="0.2">
      <c r="A12098" s="132"/>
      <c r="B12098" s="42"/>
      <c r="C12098" s="73"/>
      <c r="D12098" s="40"/>
    </row>
    <row r="12099" spans="1:4" ht="15" x14ac:dyDescent="0.2">
      <c r="A12099" s="132"/>
      <c r="B12099" s="42"/>
      <c r="C12099" s="73"/>
      <c r="D12099" s="40"/>
    </row>
    <row r="12100" spans="1:4" ht="15" x14ac:dyDescent="0.2">
      <c r="A12100" s="132"/>
      <c r="B12100" s="42"/>
      <c r="C12100" s="73"/>
      <c r="D12100" s="40"/>
    </row>
    <row r="12101" spans="1:4" ht="15" x14ac:dyDescent="0.2">
      <c r="A12101" s="132"/>
      <c r="B12101" s="42"/>
      <c r="C12101" s="73"/>
      <c r="D12101" s="40"/>
    </row>
    <row r="12102" spans="1:4" ht="15" x14ac:dyDescent="0.2">
      <c r="A12102" s="132"/>
      <c r="B12102" s="42"/>
      <c r="C12102" s="73"/>
      <c r="D12102" s="40"/>
    </row>
    <row r="12103" spans="1:4" ht="15" x14ac:dyDescent="0.2">
      <c r="A12103" s="132"/>
      <c r="B12103" s="42"/>
      <c r="C12103" s="73"/>
      <c r="D12103" s="40"/>
    </row>
    <row r="12104" spans="1:4" ht="15" x14ac:dyDescent="0.2">
      <c r="A12104" s="132"/>
      <c r="B12104" s="42"/>
      <c r="C12104" s="73"/>
      <c r="D12104" s="40"/>
    </row>
    <row r="12105" spans="1:4" ht="15" x14ac:dyDescent="0.2">
      <c r="A12105" s="132"/>
      <c r="B12105" s="42"/>
      <c r="C12105" s="73"/>
      <c r="D12105" s="40"/>
    </row>
    <row r="12106" spans="1:4" ht="15" x14ac:dyDescent="0.2">
      <c r="A12106" s="132"/>
      <c r="B12106" s="42"/>
      <c r="C12106" s="73"/>
      <c r="D12106" s="40"/>
    </row>
    <row r="12107" spans="1:4" ht="15" x14ac:dyDescent="0.2">
      <c r="A12107" s="132"/>
      <c r="B12107" s="42"/>
      <c r="C12107" s="73"/>
      <c r="D12107" s="40"/>
    </row>
    <row r="12108" spans="1:4" ht="15" x14ac:dyDescent="0.2">
      <c r="A12108" s="132"/>
      <c r="B12108" s="42"/>
      <c r="C12108" s="73"/>
      <c r="D12108" s="40"/>
    </row>
    <row r="12109" spans="1:4" ht="15" x14ac:dyDescent="0.2">
      <c r="A12109" s="132"/>
      <c r="B12109" s="42"/>
      <c r="C12109" s="73"/>
      <c r="D12109" s="40"/>
    </row>
    <row r="12110" spans="1:4" ht="15" x14ac:dyDescent="0.2">
      <c r="A12110" s="132"/>
      <c r="B12110" s="42"/>
      <c r="C12110" s="73"/>
      <c r="D12110" s="40"/>
    </row>
    <row r="12111" spans="1:4" ht="15" x14ac:dyDescent="0.2">
      <c r="A12111" s="132"/>
      <c r="B12111" s="42"/>
      <c r="C12111" s="73"/>
      <c r="D12111" s="40"/>
    </row>
    <row r="12112" spans="1:4" ht="15" x14ac:dyDescent="0.2">
      <c r="A12112" s="132"/>
      <c r="B12112" s="42"/>
      <c r="C12112" s="73"/>
      <c r="D12112" s="40"/>
    </row>
    <row r="12113" spans="1:4" ht="15" x14ac:dyDescent="0.2">
      <c r="A12113" s="132"/>
      <c r="B12113" s="42"/>
      <c r="C12113" s="73"/>
      <c r="D12113" s="40"/>
    </row>
    <row r="12114" spans="1:4" ht="15" x14ac:dyDescent="0.2">
      <c r="A12114" s="132"/>
      <c r="B12114" s="42"/>
      <c r="C12114" s="73"/>
      <c r="D12114" s="40"/>
    </row>
    <row r="12115" spans="1:4" ht="15" x14ac:dyDescent="0.2">
      <c r="A12115" s="132"/>
      <c r="B12115" s="42"/>
      <c r="C12115" s="73"/>
      <c r="D12115" s="40"/>
    </row>
    <row r="12116" spans="1:4" ht="15" x14ac:dyDescent="0.2">
      <c r="A12116" s="132"/>
      <c r="B12116" s="42"/>
      <c r="C12116" s="73"/>
      <c r="D12116" s="40"/>
    </row>
    <row r="12117" spans="1:4" ht="15" x14ac:dyDescent="0.2">
      <c r="A12117" s="132"/>
      <c r="B12117" s="42"/>
      <c r="C12117" s="73"/>
      <c r="D12117" s="40"/>
    </row>
    <row r="12118" spans="1:4" ht="15" x14ac:dyDescent="0.2">
      <c r="A12118" s="132"/>
      <c r="B12118" s="42"/>
      <c r="C12118" s="73"/>
      <c r="D12118" s="40"/>
    </row>
    <row r="12119" spans="1:4" ht="15" x14ac:dyDescent="0.2">
      <c r="A12119" s="132"/>
      <c r="B12119" s="42"/>
      <c r="C12119" s="73"/>
      <c r="D12119" s="40"/>
    </row>
    <row r="12120" spans="1:4" ht="15" x14ac:dyDescent="0.2">
      <c r="A12120" s="132"/>
      <c r="B12120" s="42"/>
      <c r="C12120" s="73"/>
      <c r="D12120" s="40"/>
    </row>
    <row r="12121" spans="1:4" ht="15" x14ac:dyDescent="0.2">
      <c r="A12121" s="132"/>
      <c r="B12121" s="42"/>
      <c r="C12121" s="73"/>
      <c r="D12121" s="40"/>
    </row>
    <row r="12122" spans="1:4" ht="15" x14ac:dyDescent="0.2">
      <c r="A12122" s="132"/>
      <c r="B12122" s="42"/>
      <c r="C12122" s="73"/>
      <c r="D12122" s="40"/>
    </row>
    <row r="12123" spans="1:4" ht="15" x14ac:dyDescent="0.2">
      <c r="A12123" s="132"/>
      <c r="B12123" s="42"/>
      <c r="C12123" s="73"/>
      <c r="D12123" s="40"/>
    </row>
    <row r="12124" spans="1:4" ht="15" x14ac:dyDescent="0.2">
      <c r="A12124" s="132"/>
      <c r="B12124" s="42"/>
      <c r="C12124" s="73"/>
      <c r="D12124" s="40"/>
    </row>
    <row r="12125" spans="1:4" ht="15" x14ac:dyDescent="0.2">
      <c r="A12125" s="132"/>
      <c r="B12125" s="42"/>
      <c r="C12125" s="73"/>
      <c r="D12125" s="40"/>
    </row>
    <row r="12126" spans="1:4" ht="15" x14ac:dyDescent="0.2">
      <c r="A12126" s="132"/>
      <c r="B12126" s="42"/>
      <c r="C12126" s="73"/>
      <c r="D12126" s="40"/>
    </row>
    <row r="12127" spans="1:4" ht="15" x14ac:dyDescent="0.2">
      <c r="A12127" s="132"/>
      <c r="B12127" s="42"/>
      <c r="C12127" s="73"/>
      <c r="D12127" s="40"/>
    </row>
    <row r="12128" spans="1:4" ht="15" x14ac:dyDescent="0.2">
      <c r="A12128" s="132"/>
      <c r="B12128" s="42"/>
      <c r="C12128" s="73"/>
      <c r="D12128" s="40"/>
    </row>
    <row r="12129" spans="1:4" ht="15" x14ac:dyDescent="0.2">
      <c r="A12129" s="132"/>
      <c r="B12129" s="42"/>
      <c r="C12129" s="73"/>
      <c r="D12129" s="40"/>
    </row>
    <row r="12130" spans="1:4" ht="15" x14ac:dyDescent="0.2">
      <c r="A12130" s="132"/>
      <c r="B12130" s="42"/>
      <c r="C12130" s="73"/>
      <c r="D12130" s="40"/>
    </row>
    <row r="12131" spans="1:4" ht="15" x14ac:dyDescent="0.2">
      <c r="A12131" s="132"/>
      <c r="B12131" s="42"/>
      <c r="C12131" s="73"/>
      <c r="D12131" s="40"/>
    </row>
    <row r="12132" spans="1:4" ht="15" x14ac:dyDescent="0.2">
      <c r="A12132" s="132"/>
      <c r="B12132" s="42"/>
      <c r="C12132" s="73"/>
      <c r="D12132" s="40"/>
    </row>
    <row r="12133" spans="1:4" ht="15" x14ac:dyDescent="0.2">
      <c r="A12133" s="132"/>
      <c r="B12133" s="42"/>
      <c r="C12133" s="73"/>
      <c r="D12133" s="40"/>
    </row>
    <row r="12134" spans="1:4" ht="15" x14ac:dyDescent="0.2">
      <c r="A12134" s="132"/>
      <c r="B12134" s="42"/>
      <c r="C12134" s="73"/>
      <c r="D12134" s="40"/>
    </row>
    <row r="12135" spans="1:4" ht="15" x14ac:dyDescent="0.2">
      <c r="A12135" s="132"/>
      <c r="B12135" s="42"/>
      <c r="C12135" s="73"/>
      <c r="D12135" s="40"/>
    </row>
    <row r="12136" spans="1:4" ht="15" x14ac:dyDescent="0.2">
      <c r="A12136" s="132"/>
      <c r="B12136" s="42"/>
      <c r="C12136" s="73"/>
      <c r="D12136" s="40"/>
    </row>
    <row r="12137" spans="1:4" ht="15" x14ac:dyDescent="0.2">
      <c r="A12137" s="132"/>
      <c r="B12137" s="42"/>
      <c r="C12137" s="73"/>
      <c r="D12137" s="40"/>
    </row>
    <row r="12138" spans="1:4" ht="15" x14ac:dyDescent="0.2">
      <c r="A12138" s="132"/>
      <c r="B12138" s="42"/>
      <c r="C12138" s="73"/>
      <c r="D12138" s="40"/>
    </row>
    <row r="12139" spans="1:4" ht="15" x14ac:dyDescent="0.2">
      <c r="A12139" s="132"/>
      <c r="B12139" s="42"/>
      <c r="C12139" s="73"/>
      <c r="D12139" s="40"/>
    </row>
    <row r="12140" spans="1:4" ht="15" x14ac:dyDescent="0.2">
      <c r="A12140" s="132"/>
      <c r="B12140" s="42"/>
      <c r="C12140" s="73"/>
      <c r="D12140" s="40"/>
    </row>
    <row r="12141" spans="1:4" ht="15" x14ac:dyDescent="0.2">
      <c r="A12141" s="132"/>
      <c r="B12141" s="42"/>
      <c r="C12141" s="73"/>
      <c r="D12141" s="40"/>
    </row>
    <row r="12142" spans="1:4" ht="15" x14ac:dyDescent="0.2">
      <c r="A12142" s="132"/>
      <c r="B12142" s="42"/>
      <c r="C12142" s="73"/>
      <c r="D12142" s="40"/>
    </row>
    <row r="12143" spans="1:4" ht="15" x14ac:dyDescent="0.2">
      <c r="A12143" s="132"/>
      <c r="B12143" s="42"/>
      <c r="C12143" s="73"/>
      <c r="D12143" s="40"/>
    </row>
    <row r="12144" spans="1:4" ht="15" x14ac:dyDescent="0.2">
      <c r="A12144" s="132"/>
      <c r="B12144" s="42"/>
      <c r="C12144" s="73"/>
      <c r="D12144" s="40"/>
    </row>
    <row r="12145" spans="1:4" ht="15" x14ac:dyDescent="0.2">
      <c r="A12145" s="132"/>
      <c r="B12145" s="42"/>
      <c r="C12145" s="73"/>
      <c r="D12145" s="40"/>
    </row>
    <row r="12146" spans="1:4" ht="15" x14ac:dyDescent="0.2">
      <c r="A12146" s="132"/>
      <c r="B12146" s="42"/>
      <c r="C12146" s="73"/>
      <c r="D12146" s="40"/>
    </row>
    <row r="12147" spans="1:4" ht="15" x14ac:dyDescent="0.2">
      <c r="A12147" s="132"/>
      <c r="B12147" s="42"/>
      <c r="C12147" s="73"/>
      <c r="D12147" s="40"/>
    </row>
    <row r="12148" spans="1:4" ht="15" x14ac:dyDescent="0.2">
      <c r="A12148" s="132"/>
      <c r="B12148" s="42"/>
      <c r="C12148" s="73"/>
      <c r="D12148" s="40"/>
    </row>
    <row r="12149" spans="1:4" ht="15" x14ac:dyDescent="0.2">
      <c r="A12149" s="132"/>
      <c r="B12149" s="42"/>
      <c r="C12149" s="73"/>
      <c r="D12149" s="40"/>
    </row>
    <row r="12150" spans="1:4" ht="15" x14ac:dyDescent="0.2">
      <c r="A12150" s="132"/>
      <c r="B12150" s="42"/>
      <c r="C12150" s="73"/>
      <c r="D12150" s="40"/>
    </row>
    <row r="12151" spans="1:4" ht="15" x14ac:dyDescent="0.2">
      <c r="A12151" s="132"/>
      <c r="B12151" s="42"/>
      <c r="C12151" s="73"/>
      <c r="D12151" s="40"/>
    </row>
    <row r="12152" spans="1:4" ht="15" x14ac:dyDescent="0.2">
      <c r="A12152" s="132"/>
      <c r="B12152" s="42"/>
      <c r="C12152" s="73"/>
      <c r="D12152" s="40"/>
    </row>
    <row r="12153" spans="1:4" ht="15" x14ac:dyDescent="0.2">
      <c r="A12153" s="132"/>
      <c r="B12153" s="42"/>
      <c r="C12153" s="73"/>
      <c r="D12153" s="40"/>
    </row>
    <row r="12154" spans="1:4" ht="15" x14ac:dyDescent="0.2">
      <c r="A12154" s="132"/>
      <c r="B12154" s="42"/>
      <c r="C12154" s="73"/>
      <c r="D12154" s="40"/>
    </row>
    <row r="12155" spans="1:4" ht="15" x14ac:dyDescent="0.2">
      <c r="A12155" s="132"/>
      <c r="B12155" s="42"/>
      <c r="C12155" s="73"/>
      <c r="D12155" s="40"/>
    </row>
    <row r="12156" spans="1:4" ht="15" x14ac:dyDescent="0.2">
      <c r="A12156" s="132"/>
      <c r="B12156" s="42"/>
      <c r="C12156" s="73"/>
      <c r="D12156" s="40"/>
    </row>
    <row r="12157" spans="1:4" ht="15" x14ac:dyDescent="0.2">
      <c r="A12157" s="132"/>
      <c r="B12157" s="42"/>
      <c r="C12157" s="73"/>
      <c r="D12157" s="40"/>
    </row>
    <row r="12158" spans="1:4" ht="15" x14ac:dyDescent="0.2">
      <c r="A12158" s="132"/>
      <c r="B12158" s="42"/>
      <c r="C12158" s="73"/>
      <c r="D12158" s="40"/>
    </row>
    <row r="12159" spans="1:4" ht="15" x14ac:dyDescent="0.2">
      <c r="A12159" s="132"/>
      <c r="B12159" s="42"/>
      <c r="C12159" s="73"/>
      <c r="D12159" s="40"/>
    </row>
    <row r="12160" spans="1:4" ht="15" x14ac:dyDescent="0.2">
      <c r="A12160" s="132"/>
      <c r="B12160" s="42"/>
      <c r="C12160" s="73"/>
      <c r="D12160" s="40"/>
    </row>
    <row r="12161" spans="1:4" ht="15" x14ac:dyDescent="0.2">
      <c r="A12161" s="132"/>
      <c r="B12161" s="42"/>
      <c r="C12161" s="73"/>
      <c r="D12161" s="40"/>
    </row>
    <row r="12162" spans="1:4" ht="15" x14ac:dyDescent="0.2">
      <c r="A12162" s="132"/>
      <c r="B12162" s="42"/>
      <c r="C12162" s="73"/>
      <c r="D12162" s="40"/>
    </row>
    <row r="12163" spans="1:4" ht="15" x14ac:dyDescent="0.2">
      <c r="A12163" s="132"/>
      <c r="B12163" s="42"/>
      <c r="C12163" s="73"/>
      <c r="D12163" s="40"/>
    </row>
    <row r="12164" spans="1:4" ht="15" x14ac:dyDescent="0.2">
      <c r="A12164" s="132"/>
      <c r="B12164" s="42"/>
      <c r="C12164" s="73"/>
      <c r="D12164" s="40"/>
    </row>
    <row r="12165" spans="1:4" ht="15" x14ac:dyDescent="0.2">
      <c r="A12165" s="132"/>
      <c r="B12165" s="42"/>
      <c r="C12165" s="73"/>
      <c r="D12165" s="40"/>
    </row>
    <row r="12166" spans="1:4" ht="15" x14ac:dyDescent="0.2">
      <c r="A12166" s="132"/>
      <c r="B12166" s="42"/>
      <c r="C12166" s="73"/>
      <c r="D12166" s="40"/>
    </row>
    <row r="12167" spans="1:4" ht="15" x14ac:dyDescent="0.2">
      <c r="A12167" s="132"/>
      <c r="B12167" s="42"/>
      <c r="C12167" s="73"/>
      <c r="D12167" s="40"/>
    </row>
    <row r="12168" spans="1:4" ht="15" x14ac:dyDescent="0.2">
      <c r="A12168" s="132"/>
      <c r="B12168" s="42"/>
      <c r="C12168" s="73"/>
      <c r="D12168" s="40"/>
    </row>
    <row r="12169" spans="1:4" ht="15" x14ac:dyDescent="0.2">
      <c r="A12169" s="132"/>
      <c r="B12169" s="42"/>
      <c r="C12169" s="73"/>
      <c r="D12169" s="40"/>
    </row>
    <row r="12170" spans="1:4" ht="15" x14ac:dyDescent="0.2">
      <c r="A12170" s="132"/>
      <c r="B12170" s="42"/>
      <c r="C12170" s="73"/>
      <c r="D12170" s="40"/>
    </row>
    <row r="12171" spans="1:4" ht="15" x14ac:dyDescent="0.2">
      <c r="A12171" s="132"/>
      <c r="B12171" s="42"/>
      <c r="C12171" s="73"/>
      <c r="D12171" s="40"/>
    </row>
    <row r="12172" spans="1:4" ht="15" x14ac:dyDescent="0.2">
      <c r="A12172" s="132"/>
      <c r="B12172" s="42"/>
      <c r="C12172" s="73"/>
      <c r="D12172" s="40"/>
    </row>
    <row r="12173" spans="1:4" ht="15" x14ac:dyDescent="0.2">
      <c r="A12173" s="132"/>
      <c r="B12173" s="42"/>
      <c r="C12173" s="73"/>
      <c r="D12173" s="40"/>
    </row>
    <row r="12174" spans="1:4" ht="15" x14ac:dyDescent="0.2">
      <c r="A12174" s="132"/>
      <c r="B12174" s="42"/>
      <c r="C12174" s="73"/>
      <c r="D12174" s="40"/>
    </row>
    <row r="12175" spans="1:4" ht="15" x14ac:dyDescent="0.2">
      <c r="A12175" s="132"/>
      <c r="B12175" s="42"/>
      <c r="C12175" s="73"/>
      <c r="D12175" s="40"/>
    </row>
    <row r="12176" spans="1:4" ht="15" x14ac:dyDescent="0.2">
      <c r="A12176" s="132"/>
      <c r="B12176" s="42"/>
      <c r="C12176" s="73"/>
      <c r="D12176" s="40"/>
    </row>
    <row r="12177" spans="1:4" ht="15" x14ac:dyDescent="0.2">
      <c r="A12177" s="132"/>
      <c r="B12177" s="42"/>
      <c r="C12177" s="73"/>
      <c r="D12177" s="40"/>
    </row>
    <row r="12178" spans="1:4" ht="15" x14ac:dyDescent="0.2">
      <c r="A12178" s="132"/>
      <c r="B12178" s="42"/>
      <c r="C12178" s="73"/>
      <c r="D12178" s="40"/>
    </row>
    <row r="12179" spans="1:4" ht="15" x14ac:dyDescent="0.2">
      <c r="A12179" s="132"/>
      <c r="B12179" s="42"/>
      <c r="C12179" s="73"/>
      <c r="D12179" s="40"/>
    </row>
    <row r="12180" spans="1:4" ht="15" x14ac:dyDescent="0.2">
      <c r="A12180" s="132"/>
      <c r="B12180" s="42"/>
      <c r="C12180" s="73"/>
      <c r="D12180" s="40"/>
    </row>
    <row r="12181" spans="1:4" ht="15" x14ac:dyDescent="0.2">
      <c r="A12181" s="132"/>
      <c r="B12181" s="42"/>
      <c r="C12181" s="73"/>
      <c r="D12181" s="40"/>
    </row>
    <row r="12182" spans="1:4" ht="15" x14ac:dyDescent="0.2">
      <c r="A12182" s="132"/>
      <c r="B12182" s="42"/>
      <c r="C12182" s="73"/>
      <c r="D12182" s="40"/>
    </row>
    <row r="12183" spans="1:4" ht="15" x14ac:dyDescent="0.2">
      <c r="A12183" s="132"/>
      <c r="B12183" s="42"/>
      <c r="C12183" s="73"/>
      <c r="D12183" s="40"/>
    </row>
    <row r="12184" spans="1:4" ht="15" x14ac:dyDescent="0.2">
      <c r="A12184" s="132"/>
      <c r="B12184" s="42"/>
      <c r="C12184" s="73"/>
      <c r="D12184" s="40"/>
    </row>
    <row r="12185" spans="1:4" ht="15" x14ac:dyDescent="0.2">
      <c r="A12185" s="132"/>
      <c r="B12185" s="42"/>
      <c r="C12185" s="73"/>
      <c r="D12185" s="40"/>
    </row>
    <row r="12186" spans="1:4" ht="15" x14ac:dyDescent="0.2">
      <c r="A12186" s="132"/>
      <c r="B12186" s="42"/>
      <c r="C12186" s="73"/>
      <c r="D12186" s="40"/>
    </row>
    <row r="12187" spans="1:4" ht="15" x14ac:dyDescent="0.2">
      <c r="A12187" s="132"/>
      <c r="B12187" s="42"/>
      <c r="C12187" s="73"/>
      <c r="D12187" s="40"/>
    </row>
    <row r="12188" spans="1:4" ht="15" x14ac:dyDescent="0.2">
      <c r="A12188" s="132"/>
      <c r="B12188" s="42"/>
      <c r="C12188" s="73"/>
      <c r="D12188" s="40"/>
    </row>
    <row r="12189" spans="1:4" ht="15" x14ac:dyDescent="0.2">
      <c r="A12189" s="132"/>
      <c r="B12189" s="42"/>
      <c r="C12189" s="73"/>
      <c r="D12189" s="40"/>
    </row>
    <row r="12190" spans="1:4" ht="15" x14ac:dyDescent="0.2">
      <c r="A12190" s="132"/>
      <c r="B12190" s="42"/>
      <c r="C12190" s="73"/>
      <c r="D12190" s="40"/>
    </row>
    <row r="12191" spans="1:4" ht="15" x14ac:dyDescent="0.2">
      <c r="A12191" s="132"/>
      <c r="B12191" s="42"/>
      <c r="C12191" s="73"/>
      <c r="D12191" s="40"/>
    </row>
    <row r="12192" spans="1:4" ht="15" x14ac:dyDescent="0.2">
      <c r="A12192" s="132"/>
      <c r="B12192" s="42"/>
      <c r="C12192" s="73"/>
      <c r="D12192" s="40"/>
    </row>
    <row r="12193" spans="1:4" ht="15" x14ac:dyDescent="0.2">
      <c r="A12193" s="132"/>
      <c r="B12193" s="42"/>
      <c r="C12193" s="73"/>
      <c r="D12193" s="40"/>
    </row>
    <row r="12194" spans="1:4" ht="15" x14ac:dyDescent="0.2">
      <c r="A12194" s="132"/>
      <c r="B12194" s="42"/>
      <c r="C12194" s="73"/>
      <c r="D12194" s="40"/>
    </row>
    <row r="12195" spans="1:4" ht="15" x14ac:dyDescent="0.2">
      <c r="A12195" s="132"/>
      <c r="B12195" s="42"/>
      <c r="C12195" s="73"/>
      <c r="D12195" s="40"/>
    </row>
    <row r="12196" spans="1:4" ht="15" x14ac:dyDescent="0.2">
      <c r="A12196" s="132"/>
      <c r="B12196" s="42"/>
      <c r="C12196" s="73"/>
      <c r="D12196" s="40"/>
    </row>
    <row r="12197" spans="1:4" ht="15" x14ac:dyDescent="0.2">
      <c r="A12197" s="132"/>
      <c r="B12197" s="42"/>
      <c r="C12197" s="73"/>
      <c r="D12197" s="40"/>
    </row>
    <row r="12198" spans="1:4" ht="15" x14ac:dyDescent="0.2">
      <c r="A12198" s="132"/>
      <c r="B12198" s="42"/>
      <c r="C12198" s="73"/>
      <c r="D12198" s="40"/>
    </row>
    <row r="12199" spans="1:4" ht="15" x14ac:dyDescent="0.2">
      <c r="A12199" s="132"/>
      <c r="B12199" s="42"/>
      <c r="C12199" s="73"/>
      <c r="D12199" s="40"/>
    </row>
    <row r="12200" spans="1:4" ht="15" x14ac:dyDescent="0.2">
      <c r="A12200" s="132"/>
      <c r="B12200" s="42"/>
      <c r="C12200" s="73"/>
      <c r="D12200" s="40"/>
    </row>
    <row r="12201" spans="1:4" ht="15" x14ac:dyDescent="0.2">
      <c r="A12201" s="132"/>
      <c r="B12201" s="42"/>
      <c r="C12201" s="73"/>
      <c r="D12201" s="40"/>
    </row>
    <row r="12202" spans="1:4" ht="15" x14ac:dyDescent="0.2">
      <c r="A12202" s="132"/>
      <c r="B12202" s="42"/>
      <c r="C12202" s="73"/>
      <c r="D12202" s="40"/>
    </row>
    <row r="12203" spans="1:4" ht="15" x14ac:dyDescent="0.2">
      <c r="A12203" s="132"/>
      <c r="B12203" s="42"/>
      <c r="C12203" s="73"/>
      <c r="D12203" s="40"/>
    </row>
    <row r="12204" spans="1:4" ht="15" x14ac:dyDescent="0.2">
      <c r="A12204" s="132"/>
      <c r="B12204" s="42"/>
      <c r="C12204" s="73"/>
      <c r="D12204" s="40"/>
    </row>
    <row r="12205" spans="1:4" ht="15" x14ac:dyDescent="0.2">
      <c r="A12205" s="132"/>
      <c r="B12205" s="42"/>
      <c r="C12205" s="73"/>
      <c r="D12205" s="40"/>
    </row>
    <row r="12206" spans="1:4" ht="15" x14ac:dyDescent="0.2">
      <c r="A12206" s="132"/>
      <c r="B12206" s="42"/>
      <c r="C12206" s="73"/>
      <c r="D12206" s="40"/>
    </row>
    <row r="12207" spans="1:4" ht="15" x14ac:dyDescent="0.2">
      <c r="A12207" s="132"/>
      <c r="B12207" s="42"/>
      <c r="C12207" s="73"/>
      <c r="D12207" s="40"/>
    </row>
    <row r="12208" spans="1:4" ht="15" x14ac:dyDescent="0.2">
      <c r="A12208" s="132"/>
      <c r="B12208" s="42"/>
      <c r="C12208" s="73"/>
      <c r="D12208" s="40"/>
    </row>
    <row r="12209" spans="1:4" ht="15" x14ac:dyDescent="0.2">
      <c r="A12209" s="132"/>
      <c r="B12209" s="42"/>
      <c r="C12209" s="73"/>
      <c r="D12209" s="40"/>
    </row>
    <row r="12210" spans="1:4" ht="15" x14ac:dyDescent="0.2">
      <c r="A12210" s="132"/>
      <c r="B12210" s="42"/>
      <c r="C12210" s="73"/>
      <c r="D12210" s="40"/>
    </row>
    <row r="12211" spans="1:4" ht="15" x14ac:dyDescent="0.2">
      <c r="A12211" s="132"/>
      <c r="B12211" s="42"/>
      <c r="C12211" s="73"/>
      <c r="D12211" s="40"/>
    </row>
    <row r="12212" spans="1:4" ht="15" x14ac:dyDescent="0.2">
      <c r="A12212" s="132"/>
      <c r="B12212" s="42"/>
      <c r="C12212" s="73"/>
      <c r="D12212" s="40"/>
    </row>
    <row r="12213" spans="1:4" ht="15" x14ac:dyDescent="0.2">
      <c r="A12213" s="132"/>
      <c r="B12213" s="42"/>
      <c r="C12213" s="73"/>
      <c r="D12213" s="40"/>
    </row>
    <row r="12214" spans="1:4" ht="15" x14ac:dyDescent="0.2">
      <c r="A12214" s="132"/>
      <c r="B12214" s="42"/>
      <c r="C12214" s="73"/>
      <c r="D12214" s="40"/>
    </row>
    <row r="12215" spans="1:4" ht="15" x14ac:dyDescent="0.2">
      <c r="A12215" s="132"/>
      <c r="B12215" s="42"/>
      <c r="C12215" s="73"/>
      <c r="D12215" s="40"/>
    </row>
    <row r="12216" spans="1:4" ht="15" x14ac:dyDescent="0.2">
      <c r="A12216" s="132"/>
      <c r="B12216" s="42"/>
      <c r="C12216" s="73"/>
      <c r="D12216" s="40"/>
    </row>
    <row r="12217" spans="1:4" ht="15" x14ac:dyDescent="0.2">
      <c r="A12217" s="132"/>
      <c r="B12217" s="42"/>
      <c r="C12217" s="73"/>
      <c r="D12217" s="40"/>
    </row>
    <row r="12218" spans="1:4" ht="15" x14ac:dyDescent="0.2">
      <c r="A12218" s="132"/>
      <c r="B12218" s="42"/>
      <c r="C12218" s="73"/>
      <c r="D12218" s="40"/>
    </row>
    <row r="12219" spans="1:4" ht="15" x14ac:dyDescent="0.2">
      <c r="A12219" s="132"/>
      <c r="B12219" s="42"/>
      <c r="C12219" s="73"/>
      <c r="D12219" s="40"/>
    </row>
    <row r="12220" spans="1:4" ht="15" x14ac:dyDescent="0.2">
      <c r="A12220" s="132"/>
      <c r="B12220" s="42"/>
      <c r="C12220" s="73"/>
      <c r="D12220" s="40"/>
    </row>
    <row r="12221" spans="1:4" ht="15" x14ac:dyDescent="0.2">
      <c r="A12221" s="132"/>
      <c r="B12221" s="42"/>
      <c r="C12221" s="73"/>
      <c r="D12221" s="40"/>
    </row>
    <row r="12222" spans="1:4" ht="15" x14ac:dyDescent="0.2">
      <c r="A12222" s="132"/>
      <c r="B12222" s="42"/>
      <c r="C12222" s="73"/>
      <c r="D12222" s="40"/>
    </row>
    <row r="12223" spans="1:4" ht="15" x14ac:dyDescent="0.2">
      <c r="A12223" s="132"/>
      <c r="B12223" s="42"/>
      <c r="C12223" s="73"/>
      <c r="D12223" s="40"/>
    </row>
    <row r="12224" spans="1:4" ht="15" x14ac:dyDescent="0.2">
      <c r="A12224" s="132"/>
      <c r="B12224" s="42"/>
      <c r="C12224" s="73"/>
      <c r="D12224" s="40"/>
    </row>
    <row r="12225" spans="1:4" ht="15" x14ac:dyDescent="0.2">
      <c r="A12225" s="132"/>
      <c r="B12225" s="42"/>
      <c r="C12225" s="73"/>
      <c r="D12225" s="40"/>
    </row>
    <row r="12226" spans="1:4" ht="15" x14ac:dyDescent="0.2">
      <c r="A12226" s="132"/>
      <c r="B12226" s="42"/>
      <c r="C12226" s="73"/>
      <c r="D12226" s="40"/>
    </row>
    <row r="12227" spans="1:4" ht="15" x14ac:dyDescent="0.2">
      <c r="A12227" s="132"/>
      <c r="B12227" s="42"/>
      <c r="C12227" s="73"/>
      <c r="D12227" s="40"/>
    </row>
    <row r="12228" spans="1:4" ht="15" x14ac:dyDescent="0.2">
      <c r="A12228" s="132"/>
      <c r="B12228" s="42"/>
      <c r="C12228" s="73"/>
      <c r="D12228" s="40"/>
    </row>
    <row r="12229" spans="1:4" ht="15" x14ac:dyDescent="0.2">
      <c r="A12229" s="132"/>
      <c r="B12229" s="42"/>
      <c r="C12229" s="73"/>
      <c r="D12229" s="40"/>
    </row>
    <row r="12230" spans="1:4" ht="15" x14ac:dyDescent="0.2">
      <c r="A12230" s="132"/>
      <c r="B12230" s="42"/>
      <c r="C12230" s="73"/>
      <c r="D12230" s="40"/>
    </row>
    <row r="12231" spans="1:4" ht="15" x14ac:dyDescent="0.2">
      <c r="A12231" s="132"/>
      <c r="B12231" s="42"/>
      <c r="C12231" s="73"/>
      <c r="D12231" s="40"/>
    </row>
    <row r="12232" spans="1:4" ht="15" x14ac:dyDescent="0.2">
      <c r="A12232" s="132"/>
      <c r="B12232" s="42"/>
      <c r="C12232" s="73"/>
      <c r="D12232" s="40"/>
    </row>
    <row r="12233" spans="1:4" ht="15" x14ac:dyDescent="0.2">
      <c r="A12233" s="132"/>
      <c r="B12233" s="42"/>
      <c r="C12233" s="73"/>
      <c r="D12233" s="40"/>
    </row>
    <row r="12234" spans="1:4" ht="15" x14ac:dyDescent="0.2">
      <c r="A12234" s="132"/>
      <c r="B12234" s="42"/>
      <c r="C12234" s="73"/>
      <c r="D12234" s="40"/>
    </row>
    <row r="12235" spans="1:4" ht="15" x14ac:dyDescent="0.2">
      <c r="A12235" s="132"/>
      <c r="B12235" s="42"/>
      <c r="C12235" s="73"/>
      <c r="D12235" s="40"/>
    </row>
    <row r="12236" spans="1:4" ht="15" x14ac:dyDescent="0.2">
      <c r="A12236" s="132"/>
      <c r="B12236" s="42"/>
      <c r="C12236" s="73"/>
      <c r="D12236" s="40"/>
    </row>
    <row r="12237" spans="1:4" ht="15" x14ac:dyDescent="0.2">
      <c r="A12237" s="132"/>
      <c r="B12237" s="42"/>
      <c r="C12237" s="73"/>
      <c r="D12237" s="40"/>
    </row>
    <row r="12238" spans="1:4" ht="15" x14ac:dyDescent="0.2">
      <c r="A12238" s="132"/>
      <c r="B12238" s="42"/>
      <c r="C12238" s="73"/>
      <c r="D12238" s="40"/>
    </row>
    <row r="12239" spans="1:4" ht="15" x14ac:dyDescent="0.2">
      <c r="A12239" s="132"/>
      <c r="B12239" s="42"/>
      <c r="C12239" s="73"/>
      <c r="D12239" s="40"/>
    </row>
    <row r="12240" spans="1:4" ht="15" x14ac:dyDescent="0.2">
      <c r="A12240" s="132"/>
      <c r="B12240" s="42"/>
      <c r="C12240" s="73"/>
      <c r="D12240" s="40"/>
    </row>
    <row r="12241" spans="1:4" ht="15" x14ac:dyDescent="0.2">
      <c r="A12241" s="132"/>
      <c r="B12241" s="42"/>
      <c r="C12241" s="73"/>
      <c r="D12241" s="40"/>
    </row>
    <row r="12242" spans="1:4" ht="15" x14ac:dyDescent="0.2">
      <c r="A12242" s="132"/>
      <c r="B12242" s="42"/>
      <c r="C12242" s="73"/>
      <c r="D12242" s="40"/>
    </row>
    <row r="12243" spans="1:4" ht="15" x14ac:dyDescent="0.2">
      <c r="A12243" s="132"/>
      <c r="B12243" s="42"/>
      <c r="C12243" s="73"/>
      <c r="D12243" s="40"/>
    </row>
    <row r="12244" spans="1:4" ht="15" x14ac:dyDescent="0.2">
      <c r="A12244" s="132"/>
      <c r="B12244" s="42"/>
      <c r="C12244" s="73"/>
      <c r="D12244" s="40"/>
    </row>
    <row r="12245" spans="1:4" ht="15" x14ac:dyDescent="0.2">
      <c r="A12245" s="132"/>
      <c r="B12245" s="42"/>
      <c r="C12245" s="73"/>
      <c r="D12245" s="40"/>
    </row>
    <row r="12246" spans="1:4" ht="15" x14ac:dyDescent="0.2">
      <c r="A12246" s="132"/>
      <c r="B12246" s="42"/>
      <c r="C12246" s="73"/>
      <c r="D12246" s="40"/>
    </row>
    <row r="12247" spans="1:4" ht="15" x14ac:dyDescent="0.2">
      <c r="A12247" s="132"/>
      <c r="B12247" s="42"/>
      <c r="C12247" s="73"/>
      <c r="D12247" s="40"/>
    </row>
    <row r="12248" spans="1:4" ht="15" x14ac:dyDescent="0.2">
      <c r="A12248" s="132"/>
      <c r="B12248" s="42"/>
      <c r="C12248" s="73"/>
      <c r="D12248" s="40"/>
    </row>
    <row r="12249" spans="1:4" ht="15" x14ac:dyDescent="0.2">
      <c r="A12249" s="132"/>
      <c r="B12249" s="42"/>
      <c r="C12249" s="73"/>
      <c r="D12249" s="40"/>
    </row>
    <row r="12250" spans="1:4" ht="15" x14ac:dyDescent="0.2">
      <c r="A12250" s="132"/>
      <c r="B12250" s="42"/>
      <c r="C12250" s="73"/>
      <c r="D12250" s="40"/>
    </row>
    <row r="12251" spans="1:4" ht="15" x14ac:dyDescent="0.2">
      <c r="A12251" s="132"/>
      <c r="B12251" s="42"/>
      <c r="C12251" s="73"/>
      <c r="D12251" s="40"/>
    </row>
    <row r="12252" spans="1:4" ht="15" x14ac:dyDescent="0.2">
      <c r="A12252" s="132"/>
      <c r="B12252" s="42"/>
      <c r="C12252" s="73"/>
      <c r="D12252" s="40"/>
    </row>
    <row r="12253" spans="1:4" ht="15" x14ac:dyDescent="0.2">
      <c r="A12253" s="132"/>
      <c r="B12253" s="42"/>
      <c r="C12253" s="73"/>
      <c r="D12253" s="40"/>
    </row>
    <row r="12254" spans="1:4" ht="15" x14ac:dyDescent="0.2">
      <c r="A12254" s="132"/>
      <c r="B12254" s="42"/>
      <c r="C12254" s="73"/>
      <c r="D12254" s="40"/>
    </row>
    <row r="12255" spans="1:4" ht="15" x14ac:dyDescent="0.2">
      <c r="A12255" s="132"/>
      <c r="B12255" s="42"/>
      <c r="C12255" s="73"/>
      <c r="D12255" s="40"/>
    </row>
    <row r="12256" spans="1:4" ht="15" x14ac:dyDescent="0.2">
      <c r="A12256" s="132"/>
      <c r="B12256" s="42"/>
      <c r="C12256" s="73"/>
      <c r="D12256" s="40"/>
    </row>
    <row r="12257" spans="1:4" ht="15" x14ac:dyDescent="0.2">
      <c r="A12257" s="132"/>
      <c r="B12257" s="42"/>
      <c r="C12257" s="73"/>
      <c r="D12257" s="40"/>
    </row>
    <row r="12258" spans="1:4" ht="15" x14ac:dyDescent="0.2">
      <c r="A12258" s="132"/>
      <c r="B12258" s="42"/>
      <c r="C12258" s="73"/>
      <c r="D12258" s="40"/>
    </row>
    <row r="12259" spans="1:4" ht="15" x14ac:dyDescent="0.2">
      <c r="A12259" s="132"/>
      <c r="B12259" s="42"/>
      <c r="C12259" s="73"/>
      <c r="D12259" s="40"/>
    </row>
    <row r="12260" spans="1:4" ht="15" x14ac:dyDescent="0.2">
      <c r="A12260" s="132"/>
      <c r="B12260" s="42"/>
      <c r="C12260" s="73"/>
      <c r="D12260" s="40"/>
    </row>
    <row r="12261" spans="1:4" ht="15" x14ac:dyDescent="0.2">
      <c r="A12261" s="132"/>
      <c r="B12261" s="42"/>
      <c r="C12261" s="73"/>
      <c r="D12261" s="40"/>
    </row>
    <row r="12262" spans="1:4" ht="15" x14ac:dyDescent="0.2">
      <c r="A12262" s="132"/>
      <c r="B12262" s="42"/>
      <c r="C12262" s="73"/>
      <c r="D12262" s="40"/>
    </row>
    <row r="12263" spans="1:4" ht="15" x14ac:dyDescent="0.2">
      <c r="A12263" s="132"/>
      <c r="B12263" s="42"/>
      <c r="C12263" s="73"/>
      <c r="D12263" s="40"/>
    </row>
    <row r="12264" spans="1:4" ht="15" x14ac:dyDescent="0.2">
      <c r="A12264" s="132"/>
      <c r="B12264" s="42"/>
      <c r="C12264" s="73"/>
      <c r="D12264" s="40"/>
    </row>
    <row r="12265" spans="1:4" ht="15" x14ac:dyDescent="0.2">
      <c r="A12265" s="132"/>
      <c r="B12265" s="42"/>
      <c r="C12265" s="73"/>
      <c r="D12265" s="40"/>
    </row>
    <row r="12266" spans="1:4" ht="15" x14ac:dyDescent="0.2">
      <c r="A12266" s="132"/>
      <c r="B12266" s="42"/>
      <c r="C12266" s="73"/>
      <c r="D12266" s="40"/>
    </row>
    <row r="12267" spans="1:4" ht="15" x14ac:dyDescent="0.2">
      <c r="A12267" s="132"/>
      <c r="B12267" s="42"/>
      <c r="C12267" s="73"/>
      <c r="D12267" s="40"/>
    </row>
    <row r="12268" spans="1:4" ht="15" x14ac:dyDescent="0.2">
      <c r="A12268" s="132"/>
      <c r="B12268" s="42"/>
      <c r="C12268" s="73"/>
      <c r="D12268" s="40"/>
    </row>
    <row r="12269" spans="1:4" ht="15" x14ac:dyDescent="0.2">
      <c r="A12269" s="132"/>
      <c r="B12269" s="42"/>
      <c r="C12269" s="73"/>
      <c r="D12269" s="40"/>
    </row>
    <row r="12270" spans="1:4" ht="15" x14ac:dyDescent="0.2">
      <c r="A12270" s="132"/>
      <c r="B12270" s="42"/>
      <c r="C12270" s="73"/>
      <c r="D12270" s="40"/>
    </row>
    <row r="12271" spans="1:4" ht="15" x14ac:dyDescent="0.2">
      <c r="A12271" s="132"/>
      <c r="B12271" s="42"/>
      <c r="C12271" s="73"/>
      <c r="D12271" s="40"/>
    </row>
    <row r="12272" spans="1:4" ht="15" x14ac:dyDescent="0.2">
      <c r="A12272" s="132"/>
      <c r="B12272" s="42"/>
      <c r="C12272" s="73"/>
      <c r="D12272" s="40"/>
    </row>
    <row r="12273" spans="1:4" ht="15" x14ac:dyDescent="0.2">
      <c r="A12273" s="132"/>
      <c r="B12273" s="42"/>
      <c r="C12273" s="73"/>
      <c r="D12273" s="40"/>
    </row>
    <row r="12274" spans="1:4" ht="15" x14ac:dyDescent="0.2">
      <c r="A12274" s="132"/>
      <c r="B12274" s="42"/>
      <c r="C12274" s="73"/>
      <c r="D12274" s="40"/>
    </row>
    <row r="12275" spans="1:4" ht="15" x14ac:dyDescent="0.2">
      <c r="A12275" s="132"/>
      <c r="B12275" s="42"/>
      <c r="C12275" s="73"/>
      <c r="D12275" s="40"/>
    </row>
    <row r="12276" spans="1:4" ht="15" x14ac:dyDescent="0.2">
      <c r="A12276" s="132"/>
      <c r="B12276" s="42"/>
      <c r="C12276" s="73"/>
      <c r="D12276" s="40"/>
    </row>
    <row r="12277" spans="1:4" ht="15" x14ac:dyDescent="0.2">
      <c r="A12277" s="132"/>
      <c r="B12277" s="42"/>
      <c r="C12277" s="73"/>
      <c r="D12277" s="40"/>
    </row>
    <row r="12278" spans="1:4" ht="15" x14ac:dyDescent="0.2">
      <c r="A12278" s="132"/>
      <c r="B12278" s="42"/>
      <c r="C12278" s="73"/>
      <c r="D12278" s="40"/>
    </row>
    <row r="12279" spans="1:4" ht="15" x14ac:dyDescent="0.2">
      <c r="A12279" s="132"/>
      <c r="B12279" s="42"/>
      <c r="C12279" s="73"/>
      <c r="D12279" s="40"/>
    </row>
    <row r="12280" spans="1:4" ht="15" x14ac:dyDescent="0.2">
      <c r="A12280" s="132"/>
      <c r="B12280" s="42"/>
      <c r="C12280" s="73"/>
      <c r="D12280" s="40"/>
    </row>
    <row r="12281" spans="1:4" ht="15" x14ac:dyDescent="0.2">
      <c r="A12281" s="132"/>
      <c r="B12281" s="42"/>
      <c r="C12281" s="73"/>
      <c r="D12281" s="40"/>
    </row>
    <row r="12282" spans="1:4" ht="15" x14ac:dyDescent="0.2">
      <c r="A12282" s="132"/>
      <c r="B12282" s="42"/>
      <c r="C12282" s="73"/>
      <c r="D12282" s="40"/>
    </row>
    <row r="12283" spans="1:4" ht="15" x14ac:dyDescent="0.2">
      <c r="A12283" s="132"/>
      <c r="B12283" s="42"/>
      <c r="C12283" s="73"/>
      <c r="D12283" s="40"/>
    </row>
    <row r="12284" spans="1:4" ht="15" x14ac:dyDescent="0.2">
      <c r="A12284" s="132"/>
      <c r="B12284" s="42"/>
      <c r="C12284" s="73"/>
      <c r="D12284" s="40"/>
    </row>
    <row r="12285" spans="1:4" ht="15" x14ac:dyDescent="0.2">
      <c r="A12285" s="132"/>
      <c r="B12285" s="42"/>
      <c r="C12285" s="73"/>
      <c r="D12285" s="40"/>
    </row>
    <row r="12286" spans="1:4" ht="15" x14ac:dyDescent="0.2">
      <c r="A12286" s="132"/>
      <c r="B12286" s="42"/>
      <c r="C12286" s="73"/>
      <c r="D12286" s="40"/>
    </row>
    <row r="12287" spans="1:4" ht="15" x14ac:dyDescent="0.2">
      <c r="A12287" s="132"/>
      <c r="B12287" s="42"/>
      <c r="C12287" s="73"/>
      <c r="D12287" s="40"/>
    </row>
    <row r="12288" spans="1:4" ht="15" x14ac:dyDescent="0.2">
      <c r="A12288" s="132"/>
      <c r="B12288" s="42"/>
      <c r="C12288" s="73"/>
      <c r="D12288" s="40"/>
    </row>
    <row r="12289" spans="1:4" ht="15" x14ac:dyDescent="0.2">
      <c r="A12289" s="132"/>
      <c r="B12289" s="42"/>
      <c r="C12289" s="73"/>
      <c r="D12289" s="40"/>
    </row>
    <row r="12290" spans="1:4" ht="15" x14ac:dyDescent="0.2">
      <c r="A12290" s="132"/>
      <c r="B12290" s="42"/>
      <c r="C12290" s="73"/>
      <c r="D12290" s="40"/>
    </row>
    <row r="12291" spans="1:4" ht="15" x14ac:dyDescent="0.2">
      <c r="A12291" s="132"/>
      <c r="B12291" s="42"/>
      <c r="C12291" s="73"/>
      <c r="D12291" s="40"/>
    </row>
    <row r="12292" spans="1:4" ht="15" x14ac:dyDescent="0.2">
      <c r="A12292" s="132"/>
      <c r="B12292" s="42"/>
      <c r="C12292" s="73"/>
      <c r="D12292" s="40"/>
    </row>
    <row r="12293" spans="1:4" ht="15" x14ac:dyDescent="0.2">
      <c r="A12293" s="132"/>
      <c r="B12293" s="42"/>
      <c r="C12293" s="73"/>
      <c r="D12293" s="40"/>
    </row>
    <row r="12294" spans="1:4" ht="15" x14ac:dyDescent="0.2">
      <c r="A12294" s="132"/>
      <c r="B12294" s="42"/>
      <c r="C12294" s="73"/>
      <c r="D12294" s="40"/>
    </row>
    <row r="12295" spans="1:4" ht="15" x14ac:dyDescent="0.2">
      <c r="A12295" s="132"/>
      <c r="B12295" s="42"/>
      <c r="C12295" s="73"/>
      <c r="D12295" s="40"/>
    </row>
    <row r="12296" spans="1:4" ht="15" x14ac:dyDescent="0.2">
      <c r="A12296" s="132"/>
      <c r="B12296" s="42"/>
      <c r="C12296" s="73"/>
      <c r="D12296" s="40"/>
    </row>
    <row r="12297" spans="1:4" ht="15" x14ac:dyDescent="0.2">
      <c r="A12297" s="132"/>
      <c r="B12297" s="42"/>
      <c r="C12297" s="73"/>
      <c r="D12297" s="40"/>
    </row>
    <row r="12298" spans="1:4" ht="15" x14ac:dyDescent="0.2">
      <c r="A12298" s="132"/>
      <c r="B12298" s="42"/>
      <c r="C12298" s="73"/>
      <c r="D12298" s="40"/>
    </row>
    <row r="12299" spans="1:4" ht="15" x14ac:dyDescent="0.2">
      <c r="A12299" s="132"/>
      <c r="B12299" s="42"/>
      <c r="C12299" s="73"/>
      <c r="D12299" s="40"/>
    </row>
    <row r="12300" spans="1:4" ht="15" x14ac:dyDescent="0.2">
      <c r="A12300" s="132"/>
      <c r="B12300" s="42"/>
      <c r="C12300" s="73"/>
      <c r="D12300" s="40"/>
    </row>
    <row r="12301" spans="1:4" ht="15" x14ac:dyDescent="0.2">
      <c r="A12301" s="132"/>
      <c r="B12301" s="42"/>
      <c r="C12301" s="73"/>
      <c r="D12301" s="40"/>
    </row>
    <row r="12302" spans="1:4" ht="15" x14ac:dyDescent="0.2">
      <c r="A12302" s="132"/>
      <c r="B12302" s="42"/>
      <c r="C12302" s="73"/>
      <c r="D12302" s="40"/>
    </row>
    <row r="12303" spans="1:4" ht="15" x14ac:dyDescent="0.2">
      <c r="A12303" s="132"/>
      <c r="B12303" s="42"/>
      <c r="C12303" s="73"/>
      <c r="D12303" s="40"/>
    </row>
    <row r="12304" spans="1:4" ht="15" x14ac:dyDescent="0.2">
      <c r="A12304" s="132"/>
      <c r="B12304" s="42"/>
      <c r="C12304" s="73"/>
      <c r="D12304" s="40"/>
    </row>
    <row r="12305" spans="1:4" ht="15" x14ac:dyDescent="0.2">
      <c r="A12305" s="132"/>
      <c r="B12305" s="42"/>
      <c r="C12305" s="73"/>
      <c r="D12305" s="40"/>
    </row>
    <row r="12306" spans="1:4" ht="15" x14ac:dyDescent="0.2">
      <c r="A12306" s="132"/>
      <c r="B12306" s="42"/>
      <c r="C12306" s="73"/>
      <c r="D12306" s="40"/>
    </row>
    <row r="12307" spans="1:4" ht="15" x14ac:dyDescent="0.2">
      <c r="A12307" s="132"/>
      <c r="B12307" s="42"/>
      <c r="C12307" s="73"/>
      <c r="D12307" s="40"/>
    </row>
    <row r="12308" spans="1:4" ht="15" x14ac:dyDescent="0.2">
      <c r="A12308" s="132"/>
      <c r="B12308" s="42"/>
      <c r="C12308" s="73"/>
      <c r="D12308" s="40"/>
    </row>
    <row r="12309" spans="1:4" ht="15" x14ac:dyDescent="0.2">
      <c r="A12309" s="132"/>
      <c r="B12309" s="42"/>
      <c r="C12309" s="73"/>
      <c r="D12309" s="40"/>
    </row>
    <row r="12310" spans="1:4" ht="15" x14ac:dyDescent="0.2">
      <c r="A12310" s="132"/>
      <c r="B12310" s="42"/>
      <c r="C12310" s="73"/>
      <c r="D12310" s="40"/>
    </row>
    <row r="12311" spans="1:4" ht="15" x14ac:dyDescent="0.2">
      <c r="A12311" s="132"/>
      <c r="B12311" s="42"/>
      <c r="C12311" s="73"/>
      <c r="D12311" s="40"/>
    </row>
    <row r="12312" spans="1:4" ht="15" x14ac:dyDescent="0.2">
      <c r="A12312" s="132"/>
      <c r="B12312" s="42"/>
      <c r="C12312" s="73"/>
      <c r="D12312" s="40"/>
    </row>
    <row r="12313" spans="1:4" ht="15" x14ac:dyDescent="0.2">
      <c r="A12313" s="132"/>
      <c r="B12313" s="42"/>
      <c r="C12313" s="73"/>
      <c r="D12313" s="40"/>
    </row>
    <row r="12314" spans="1:4" ht="15" x14ac:dyDescent="0.2">
      <c r="A12314" s="132"/>
      <c r="B12314" s="42"/>
      <c r="C12314" s="73"/>
      <c r="D12314" s="40"/>
    </row>
    <row r="12315" spans="1:4" ht="15" x14ac:dyDescent="0.2">
      <c r="A12315" s="132"/>
      <c r="B12315" s="42"/>
      <c r="C12315" s="73"/>
      <c r="D12315" s="40"/>
    </row>
    <row r="12316" spans="1:4" ht="15" x14ac:dyDescent="0.2">
      <c r="A12316" s="132"/>
      <c r="B12316" s="42"/>
      <c r="C12316" s="73"/>
      <c r="D12316" s="40"/>
    </row>
    <row r="12317" spans="1:4" ht="15" x14ac:dyDescent="0.2">
      <c r="A12317" s="132"/>
      <c r="B12317" s="42"/>
      <c r="C12317" s="73"/>
      <c r="D12317" s="40"/>
    </row>
    <row r="12318" spans="1:4" ht="15" x14ac:dyDescent="0.2">
      <c r="A12318" s="132"/>
      <c r="B12318" s="42"/>
      <c r="C12318" s="73"/>
      <c r="D12318" s="40"/>
    </row>
    <row r="12319" spans="1:4" ht="15" x14ac:dyDescent="0.2">
      <c r="A12319" s="132"/>
      <c r="B12319" s="42"/>
      <c r="C12319" s="73"/>
      <c r="D12319" s="40"/>
    </row>
    <row r="12320" spans="1:4" ht="15" x14ac:dyDescent="0.2">
      <c r="A12320" s="132"/>
      <c r="B12320" s="42"/>
      <c r="C12320" s="73"/>
      <c r="D12320" s="40"/>
    </row>
    <row r="12321" spans="1:4" ht="15" x14ac:dyDescent="0.2">
      <c r="A12321" s="132"/>
      <c r="B12321" s="42"/>
      <c r="C12321" s="73"/>
      <c r="D12321" s="40"/>
    </row>
    <row r="12322" spans="1:4" ht="15" x14ac:dyDescent="0.2">
      <c r="A12322" s="132"/>
      <c r="B12322" s="42"/>
      <c r="C12322" s="73"/>
      <c r="D12322" s="40"/>
    </row>
    <row r="12323" spans="1:4" ht="15" x14ac:dyDescent="0.2">
      <c r="A12323" s="132"/>
      <c r="B12323" s="42"/>
      <c r="C12323" s="73"/>
      <c r="D12323" s="40"/>
    </row>
    <row r="12324" spans="1:4" ht="15" x14ac:dyDescent="0.2">
      <c r="A12324" s="132"/>
      <c r="B12324" s="42"/>
      <c r="C12324" s="73"/>
      <c r="D12324" s="40"/>
    </row>
    <row r="12325" spans="1:4" ht="15" x14ac:dyDescent="0.2">
      <c r="A12325" s="132"/>
      <c r="B12325" s="42"/>
      <c r="C12325" s="73"/>
      <c r="D12325" s="40"/>
    </row>
    <row r="12326" spans="1:4" ht="15" x14ac:dyDescent="0.2">
      <c r="A12326" s="132"/>
      <c r="B12326" s="42"/>
      <c r="C12326" s="73"/>
      <c r="D12326" s="40"/>
    </row>
    <row r="12327" spans="1:4" ht="15" x14ac:dyDescent="0.2">
      <c r="A12327" s="132"/>
      <c r="B12327" s="42"/>
      <c r="C12327" s="73"/>
      <c r="D12327" s="40"/>
    </row>
    <row r="12328" spans="1:4" ht="15" x14ac:dyDescent="0.2">
      <c r="A12328" s="132"/>
      <c r="B12328" s="42"/>
      <c r="C12328" s="73"/>
      <c r="D12328" s="40"/>
    </row>
    <row r="12329" spans="1:4" ht="15" x14ac:dyDescent="0.2">
      <c r="A12329" s="132"/>
      <c r="B12329" s="42"/>
      <c r="C12329" s="73"/>
      <c r="D12329" s="40"/>
    </row>
    <row r="12330" spans="1:4" ht="15" x14ac:dyDescent="0.2">
      <c r="A12330" s="132"/>
      <c r="B12330" s="42"/>
      <c r="C12330" s="73"/>
      <c r="D12330" s="40"/>
    </row>
    <row r="12331" spans="1:4" ht="15" x14ac:dyDescent="0.2">
      <c r="A12331" s="132"/>
      <c r="B12331" s="42"/>
      <c r="C12331" s="73"/>
      <c r="D12331" s="40"/>
    </row>
    <row r="12332" spans="1:4" ht="15" x14ac:dyDescent="0.2">
      <c r="A12332" s="132"/>
      <c r="B12332" s="42"/>
      <c r="C12332" s="73"/>
      <c r="D12332" s="40"/>
    </row>
    <row r="12333" spans="1:4" ht="15" x14ac:dyDescent="0.2">
      <c r="A12333" s="132"/>
      <c r="B12333" s="42"/>
      <c r="C12333" s="73"/>
      <c r="D12333" s="40"/>
    </row>
    <row r="12334" spans="1:4" ht="15" x14ac:dyDescent="0.2">
      <c r="A12334" s="132"/>
      <c r="B12334" s="42"/>
      <c r="C12334" s="73"/>
      <c r="D12334" s="40"/>
    </row>
    <row r="12335" spans="1:4" ht="15" x14ac:dyDescent="0.2">
      <c r="A12335" s="132"/>
      <c r="B12335" s="42"/>
      <c r="C12335" s="73"/>
      <c r="D12335" s="40"/>
    </row>
    <row r="12336" spans="1:4" ht="15" x14ac:dyDescent="0.2">
      <c r="A12336" s="132"/>
      <c r="B12336" s="42"/>
      <c r="C12336" s="73"/>
      <c r="D12336" s="40"/>
    </row>
    <row r="12337" spans="1:4" ht="15" x14ac:dyDescent="0.2">
      <c r="A12337" s="132"/>
      <c r="B12337" s="42"/>
      <c r="C12337" s="73"/>
      <c r="D12337" s="40"/>
    </row>
    <row r="12338" spans="1:4" ht="15" x14ac:dyDescent="0.2">
      <c r="A12338" s="132"/>
      <c r="B12338" s="42"/>
      <c r="C12338" s="73"/>
      <c r="D12338" s="40"/>
    </row>
    <row r="12339" spans="1:4" ht="15" x14ac:dyDescent="0.2">
      <c r="A12339" s="132"/>
      <c r="B12339" s="42"/>
      <c r="C12339" s="73"/>
      <c r="D12339" s="40"/>
    </row>
    <row r="12340" spans="1:4" ht="15" x14ac:dyDescent="0.2">
      <c r="A12340" s="132"/>
      <c r="B12340" s="42"/>
      <c r="C12340" s="73"/>
      <c r="D12340" s="40"/>
    </row>
    <row r="12341" spans="1:4" ht="15" x14ac:dyDescent="0.2">
      <c r="A12341" s="132"/>
      <c r="B12341" s="42"/>
      <c r="C12341" s="73"/>
      <c r="D12341" s="40"/>
    </row>
    <row r="12342" spans="1:4" ht="15" x14ac:dyDescent="0.2">
      <c r="A12342" s="132"/>
      <c r="B12342" s="42"/>
      <c r="C12342" s="73"/>
      <c r="D12342" s="40"/>
    </row>
    <row r="12343" spans="1:4" ht="15" x14ac:dyDescent="0.2">
      <c r="A12343" s="132"/>
      <c r="B12343" s="42"/>
      <c r="C12343" s="73"/>
      <c r="D12343" s="40"/>
    </row>
    <row r="12344" spans="1:4" ht="15" x14ac:dyDescent="0.2">
      <c r="A12344" s="132"/>
      <c r="B12344" s="42"/>
      <c r="C12344" s="73"/>
      <c r="D12344" s="40"/>
    </row>
    <row r="12345" spans="1:4" ht="15" x14ac:dyDescent="0.2">
      <c r="A12345" s="132"/>
      <c r="B12345" s="42"/>
      <c r="C12345" s="73"/>
      <c r="D12345" s="40"/>
    </row>
    <row r="12346" spans="1:4" ht="15" x14ac:dyDescent="0.2">
      <c r="A12346" s="132"/>
      <c r="B12346" s="42"/>
      <c r="C12346" s="73"/>
      <c r="D12346" s="40"/>
    </row>
    <row r="12347" spans="1:4" ht="15" x14ac:dyDescent="0.2">
      <c r="A12347" s="132"/>
      <c r="B12347" s="42"/>
      <c r="C12347" s="73"/>
      <c r="D12347" s="40"/>
    </row>
    <row r="12348" spans="1:4" ht="15" x14ac:dyDescent="0.2">
      <c r="A12348" s="132"/>
      <c r="B12348" s="42"/>
      <c r="C12348" s="73"/>
      <c r="D12348" s="40"/>
    </row>
    <row r="12349" spans="1:4" ht="15" x14ac:dyDescent="0.2">
      <c r="A12349" s="132"/>
      <c r="B12349" s="42"/>
      <c r="C12349" s="73"/>
      <c r="D12349" s="40"/>
    </row>
    <row r="12350" spans="1:4" ht="15" x14ac:dyDescent="0.2">
      <c r="A12350" s="132"/>
      <c r="B12350" s="42"/>
      <c r="C12350" s="73"/>
      <c r="D12350" s="40"/>
    </row>
    <row r="12351" spans="1:4" ht="15" x14ac:dyDescent="0.2">
      <c r="A12351" s="132"/>
      <c r="B12351" s="42"/>
      <c r="C12351" s="73"/>
      <c r="D12351" s="40"/>
    </row>
  </sheetData>
  <pageMargins left="0.7" right="0.7" top="0.75" bottom="0.75" header="0.3" footer="0.3"/>
  <pageSetup paperSize="9" orientation="portrait"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39997558519241921"/>
  </sheetPr>
  <dimension ref="A1:C30"/>
  <sheetViews>
    <sheetView zoomScale="90" zoomScaleNormal="90" zoomScalePageLayoutView="90" workbookViewId="0">
      <selection activeCell="A2" sqref="A2"/>
    </sheetView>
  </sheetViews>
  <sheetFormatPr baseColWidth="10" defaultColWidth="10.83203125" defaultRowHeight="13" x14ac:dyDescent="0.15"/>
  <cols>
    <col min="1" max="1" width="10.83203125" style="138"/>
    <col min="2" max="2" width="19.5" style="138" customWidth="1"/>
    <col min="3" max="3" width="72.5" style="138" customWidth="1"/>
    <col min="4" max="16384" width="10.83203125" style="138"/>
  </cols>
  <sheetData>
    <row r="1" spans="1:3" ht="32" thickTop="1" thickBot="1" x14ac:dyDescent="0.2">
      <c r="A1" s="1206">
        <v>2024</v>
      </c>
      <c r="B1" s="1207"/>
      <c r="C1" s="1208"/>
    </row>
    <row r="2" spans="1:3" ht="33" customHeight="1" thickTop="1" x14ac:dyDescent="0.15">
      <c r="A2" s="153" t="s">
        <v>2437</v>
      </c>
    </row>
    <row r="3" spans="1:3" ht="30" customHeight="1" x14ac:dyDescent="0.15">
      <c r="A3" s="1204" t="s">
        <v>2436</v>
      </c>
      <c r="B3" s="139" t="s">
        <v>2427</v>
      </c>
      <c r="C3" s="139" t="s">
        <v>2428</v>
      </c>
    </row>
    <row r="4" spans="1:3" ht="18" customHeight="1" x14ac:dyDescent="0.15">
      <c r="A4" s="1205"/>
      <c r="B4" s="140" t="s">
        <v>702</v>
      </c>
      <c r="C4" s="146" t="s">
        <v>2454</v>
      </c>
    </row>
    <row r="5" spans="1:3" ht="18" customHeight="1" x14ac:dyDescent="0.15">
      <c r="A5" s="1205"/>
      <c r="B5" s="142" t="s">
        <v>2429</v>
      </c>
      <c r="C5" s="147" t="s">
        <v>2452</v>
      </c>
    </row>
    <row r="6" spans="1:3" ht="18" customHeight="1" x14ac:dyDescent="0.15">
      <c r="A6" s="1205"/>
      <c r="B6" s="143" t="s">
        <v>2435</v>
      </c>
      <c r="C6" s="141" t="s">
        <v>2430</v>
      </c>
    </row>
    <row r="7" spans="1:3" ht="18" customHeight="1" thickBot="1" x14ac:dyDescent="0.2">
      <c r="A7" s="1205"/>
      <c r="B7" s="148" t="s">
        <v>703</v>
      </c>
      <c r="C7" s="149" t="s">
        <v>2453</v>
      </c>
    </row>
    <row r="8" spans="1:3" ht="18" customHeight="1" thickTop="1" x14ac:dyDescent="0.15">
      <c r="A8" s="1205"/>
      <c r="B8" s="150" t="s">
        <v>704</v>
      </c>
      <c r="C8" s="151" t="s">
        <v>2431</v>
      </c>
    </row>
    <row r="9" spans="1:3" ht="18" customHeight="1" x14ac:dyDescent="0.15">
      <c r="A9" s="1205"/>
      <c r="B9" s="140" t="s">
        <v>705</v>
      </c>
      <c r="C9" s="146" t="s">
        <v>2432</v>
      </c>
    </row>
    <row r="11" spans="1:3" ht="18" customHeight="1" x14ac:dyDescent="0.15">
      <c r="A11" s="1204" t="s">
        <v>2436</v>
      </c>
      <c r="B11" s="1209" t="s">
        <v>2455</v>
      </c>
      <c r="C11" s="1210"/>
    </row>
    <row r="12" spans="1:3" ht="25.5" customHeight="1" x14ac:dyDescent="0.15">
      <c r="A12" s="1205"/>
      <c r="B12" s="1211" t="s">
        <v>2441</v>
      </c>
      <c r="C12" s="1212"/>
    </row>
    <row r="13" spans="1:3" ht="26.25" customHeight="1" x14ac:dyDescent="0.15">
      <c r="A13" s="1205"/>
      <c r="B13" s="1211"/>
      <c r="C13" s="1212"/>
    </row>
    <row r="14" spans="1:3" ht="98.25" customHeight="1" x14ac:dyDescent="0.15">
      <c r="A14" s="152"/>
    </row>
    <row r="15" spans="1:3" ht="152.25" customHeight="1" x14ac:dyDescent="0.15">
      <c r="A15" s="163" t="s">
        <v>2434</v>
      </c>
      <c r="B15" s="154" t="s">
        <v>2433</v>
      </c>
      <c r="C15" s="144" t="s">
        <v>2456</v>
      </c>
    </row>
    <row r="16" spans="1:3" ht="90" customHeight="1" x14ac:dyDescent="0.15">
      <c r="A16" s="145"/>
    </row>
    <row r="17" spans="1:3" ht="247.5" customHeight="1" x14ac:dyDescent="0.15">
      <c r="A17" s="164" t="s">
        <v>2434</v>
      </c>
      <c r="B17" s="161" t="s">
        <v>2448</v>
      </c>
      <c r="C17" s="162" t="s">
        <v>2457</v>
      </c>
    </row>
    <row r="18" spans="1:3" hidden="1" x14ac:dyDescent="0.15">
      <c r="A18" s="145"/>
    </row>
    <row r="19" spans="1:3" hidden="1" x14ac:dyDescent="0.15">
      <c r="A19" s="145"/>
    </row>
    <row r="20" spans="1:3" hidden="1" x14ac:dyDescent="0.15">
      <c r="A20" s="145"/>
    </row>
    <row r="21" spans="1:3" hidden="1" x14ac:dyDescent="0.15">
      <c r="A21" s="145"/>
    </row>
    <row r="22" spans="1:3" hidden="1" x14ac:dyDescent="0.15">
      <c r="A22" s="145"/>
    </row>
    <row r="23" spans="1:3" hidden="1" x14ac:dyDescent="0.15">
      <c r="A23" s="145"/>
    </row>
    <row r="24" spans="1:3" hidden="1" x14ac:dyDescent="0.15">
      <c r="A24" s="145"/>
    </row>
    <row r="25" spans="1:3" hidden="1" x14ac:dyDescent="0.15">
      <c r="A25" s="145"/>
    </row>
    <row r="26" spans="1:3" hidden="1" x14ac:dyDescent="0.15">
      <c r="A26" s="145"/>
    </row>
    <row r="27" spans="1:3" ht="409.5" customHeight="1" x14ac:dyDescent="0.15">
      <c r="A27" s="145"/>
    </row>
    <row r="28" spans="1:3" ht="87" customHeight="1" x14ac:dyDescent="0.15">
      <c r="A28" s="165" t="s">
        <v>2434</v>
      </c>
      <c r="B28" s="160" t="s">
        <v>2447</v>
      </c>
      <c r="C28" s="159" t="s">
        <v>4582</v>
      </c>
    </row>
    <row r="29" spans="1:3" ht="36.75" customHeight="1" x14ac:dyDescent="0.15"/>
    <row r="30" spans="1:3" ht="87" customHeight="1" x14ac:dyDescent="0.15">
      <c r="A30" s="166" t="s">
        <v>2451</v>
      </c>
      <c r="B30" s="167" t="s">
        <v>2450</v>
      </c>
      <c r="C30" s="168" t="s">
        <v>4583</v>
      </c>
    </row>
  </sheetData>
  <mergeCells count="5">
    <mergeCell ref="A3:A9"/>
    <mergeCell ref="A1:C1"/>
    <mergeCell ref="B11:C11"/>
    <mergeCell ref="B12:C13"/>
    <mergeCell ref="A11:A13"/>
  </mergeCells>
  <pageMargins left="0.7" right="0.7" top="0.75" bottom="0.75" header="0.3" footer="0.3"/>
  <pageSetup paperSize="9" orientation="portrait" r:id="rId1"/>
  <drawing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tabColor theme="9" tint="0.59999389629810485"/>
    <pageSetUpPr fitToPage="1"/>
  </sheetPr>
  <dimension ref="A1:L54"/>
  <sheetViews>
    <sheetView topLeftCell="A6" zoomScale="90" zoomScaleNormal="90" workbookViewId="0">
      <selection activeCell="O10" sqref="O10"/>
    </sheetView>
  </sheetViews>
  <sheetFormatPr baseColWidth="10" defaultColWidth="10.83203125" defaultRowHeight="13" x14ac:dyDescent="0.15"/>
  <cols>
    <col min="1" max="1" width="10.83203125" style="7"/>
    <col min="2" max="2" width="60.33203125" style="7" customWidth="1"/>
    <col min="3" max="3" width="54.5" style="7" bestFit="1" customWidth="1"/>
    <col min="4" max="4" width="11.83203125" style="7" customWidth="1"/>
    <col min="5" max="5" width="62.6640625" style="7" customWidth="1"/>
    <col min="6" max="6" width="49.5" style="7" customWidth="1"/>
    <col min="7" max="7" width="10.83203125" style="7" customWidth="1"/>
    <col min="8" max="16384" width="10.83203125" style="7"/>
  </cols>
  <sheetData>
    <row r="1" spans="1:12" ht="13.5" customHeight="1" x14ac:dyDescent="0.15">
      <c r="A1" s="58"/>
      <c r="B1" s="59"/>
      <c r="C1" s="59"/>
      <c r="D1" s="59"/>
      <c r="E1" s="59"/>
      <c r="F1" s="59"/>
      <c r="G1" s="60"/>
    </row>
    <row r="2" spans="1:12" s="28" customFormat="1" ht="105" customHeight="1" x14ac:dyDescent="0.15">
      <c r="A2" s="61"/>
      <c r="B2" s="1241" t="s">
        <v>5350</v>
      </c>
      <c r="C2" s="1242"/>
      <c r="D2" s="1242"/>
      <c r="E2" s="1242"/>
      <c r="F2" s="1243"/>
      <c r="G2" s="55"/>
    </row>
    <row r="3" spans="1:12" s="28" customFormat="1" ht="31.5" customHeight="1" x14ac:dyDescent="0.15">
      <c r="A3" s="61"/>
      <c r="B3" s="1247"/>
      <c r="C3" s="1247"/>
      <c r="D3" s="1247"/>
      <c r="E3" s="1247"/>
      <c r="F3" s="1247"/>
      <c r="G3" s="55"/>
    </row>
    <row r="4" spans="1:12" s="28" customFormat="1" ht="9.75" customHeight="1" x14ac:dyDescent="0.15">
      <c r="A4" s="61"/>
      <c r="B4" s="29"/>
      <c r="C4" s="30"/>
      <c r="G4" s="55"/>
    </row>
    <row r="5" spans="1:12" s="28" customFormat="1" ht="24" customHeight="1" x14ac:dyDescent="0.15">
      <c r="A5" s="61"/>
      <c r="B5" s="323" t="s">
        <v>4502</v>
      </c>
      <c r="C5" s="31" t="s">
        <v>641</v>
      </c>
      <c r="E5" s="1250" t="s">
        <v>2439</v>
      </c>
      <c r="F5" s="1251"/>
      <c r="G5" s="55"/>
    </row>
    <row r="6" spans="1:12" s="28" customFormat="1" ht="24" customHeight="1" x14ac:dyDescent="0.15">
      <c r="A6" s="61"/>
      <c r="B6" s="321"/>
      <c r="C6" s="1244"/>
      <c r="E6" s="157" t="s">
        <v>2438</v>
      </c>
      <c r="F6" s="158"/>
      <c r="G6" s="55"/>
    </row>
    <row r="7" spans="1:12" s="28" customFormat="1" ht="24" customHeight="1" x14ac:dyDescent="0.2">
      <c r="A7" s="61"/>
      <c r="B7" s="322"/>
      <c r="C7" s="1245"/>
      <c r="E7" s="157" t="s">
        <v>2440</v>
      </c>
      <c r="F7" s="158"/>
      <c r="G7" s="55"/>
    </row>
    <row r="8" spans="1:12" s="28" customFormat="1" ht="24" customHeight="1" x14ac:dyDescent="0.15">
      <c r="A8" s="61"/>
      <c r="B8" s="31" t="s">
        <v>642</v>
      </c>
      <c r="C8" s="31" t="s">
        <v>1461</v>
      </c>
      <c r="G8" s="55"/>
    </row>
    <row r="9" spans="1:12" s="28" customFormat="1" ht="24" customHeight="1" x14ac:dyDescent="0.15">
      <c r="A9" s="61"/>
      <c r="B9" s="1248"/>
      <c r="C9" s="1244"/>
      <c r="E9" s="1246" t="s">
        <v>2446</v>
      </c>
      <c r="F9" s="1246"/>
      <c r="G9" s="55"/>
      <c r="H9" s="88"/>
      <c r="I9" s="88"/>
      <c r="J9" s="88"/>
      <c r="K9" s="88"/>
      <c r="L9" s="88"/>
    </row>
    <row r="10" spans="1:12" s="28" customFormat="1" ht="39" customHeight="1" x14ac:dyDescent="0.15">
      <c r="A10" s="61"/>
      <c r="B10" s="1249"/>
      <c r="C10" s="1245"/>
      <c r="E10" s="1246"/>
      <c r="F10" s="1246"/>
      <c r="G10" s="55"/>
      <c r="H10" s="88"/>
      <c r="I10" s="88"/>
      <c r="J10" s="88"/>
      <c r="K10" s="88"/>
      <c r="L10" s="88"/>
    </row>
    <row r="11" spans="1:12" s="28" customFormat="1" ht="33" customHeight="1" x14ac:dyDescent="0.15">
      <c r="A11" s="61"/>
      <c r="B11" s="31" t="s">
        <v>643</v>
      </c>
      <c r="C11" s="31" t="s">
        <v>644</v>
      </c>
      <c r="E11" s="1246"/>
      <c r="F11" s="1246"/>
      <c r="G11" s="55"/>
      <c r="H11" s="88"/>
      <c r="I11" s="88"/>
      <c r="J11" s="88"/>
      <c r="K11" s="88"/>
      <c r="L11" s="88"/>
    </row>
    <row r="12" spans="1:12" s="28" customFormat="1" ht="39" customHeight="1" x14ac:dyDescent="0.15">
      <c r="A12" s="61"/>
      <c r="B12" s="75"/>
      <c r="C12" s="75"/>
      <c r="G12" s="55"/>
    </row>
    <row r="13" spans="1:12" s="28" customFormat="1" ht="24" customHeight="1" thickBot="1" x14ac:dyDescent="0.2">
      <c r="A13" s="61"/>
      <c r="B13" s="76"/>
      <c r="C13" s="76"/>
      <c r="E13" s="1252" t="s">
        <v>590</v>
      </c>
      <c r="F13" s="1253"/>
      <c r="G13" s="55"/>
    </row>
    <row r="14" spans="1:12" s="28" customFormat="1" ht="24" customHeight="1" thickTop="1" x14ac:dyDescent="0.15">
      <c r="A14" s="61"/>
      <c r="B14" s="76"/>
      <c r="C14" s="76"/>
      <c r="E14" s="1239" t="s">
        <v>2512</v>
      </c>
      <c r="F14" s="174" t="s">
        <v>2511</v>
      </c>
      <c r="G14" s="55"/>
    </row>
    <row r="15" spans="1:12" s="28" customFormat="1" ht="24" customHeight="1" x14ac:dyDescent="0.15">
      <c r="A15" s="61"/>
      <c r="B15" s="76"/>
      <c r="C15" s="76"/>
      <c r="E15" s="1240"/>
      <c r="F15" s="1254"/>
      <c r="G15" s="55"/>
    </row>
    <row r="16" spans="1:12" s="28" customFormat="1" ht="24" customHeight="1" x14ac:dyDescent="0.15">
      <c r="A16" s="61"/>
      <c r="B16" s="77"/>
      <c r="C16" s="78"/>
      <c r="E16" s="171"/>
      <c r="F16" s="1255"/>
      <c r="G16" s="55"/>
    </row>
    <row r="17" spans="1:11" s="28" customFormat="1" ht="24" customHeight="1" x14ac:dyDescent="0.15">
      <c r="A17" s="61"/>
      <c r="B17" s="135" t="s">
        <v>2424</v>
      </c>
      <c r="C17" s="134"/>
      <c r="D17" s="32"/>
      <c r="E17" s="172"/>
      <c r="F17" s="1255"/>
      <c r="G17" s="55"/>
    </row>
    <row r="18" spans="1:11" s="28" customFormat="1" ht="21.75" customHeight="1" thickBot="1" x14ac:dyDescent="0.2">
      <c r="A18" s="61"/>
      <c r="B18" s="133" t="s">
        <v>2423</v>
      </c>
      <c r="C18" s="79" t="s">
        <v>645</v>
      </c>
      <c r="E18" s="173"/>
      <c r="F18" s="1256"/>
      <c r="G18" s="55"/>
    </row>
    <row r="19" spans="1:11" s="28" customFormat="1" ht="44" customHeight="1" thickTop="1" x14ac:dyDescent="0.15">
      <c r="A19" s="61"/>
      <c r="B19" s="136"/>
      <c r="C19" s="1220"/>
      <c r="E19" s="1222" t="s">
        <v>1459</v>
      </c>
      <c r="F19" s="1222"/>
      <c r="G19" s="55"/>
    </row>
    <row r="20" spans="1:11" s="28" customFormat="1" ht="30" customHeight="1" thickBot="1" x14ac:dyDescent="0.2">
      <c r="A20" s="61"/>
      <c r="B20" s="137" t="s">
        <v>2425</v>
      </c>
      <c r="C20" s="1221"/>
      <c r="E20" s="1222"/>
      <c r="F20" s="1222"/>
      <c r="G20" s="55"/>
    </row>
    <row r="21" spans="1:11" s="28" customFormat="1" ht="51" customHeight="1" x14ac:dyDescent="0.15">
      <c r="A21" s="61"/>
      <c r="B21" s="1214" t="s">
        <v>2449</v>
      </c>
      <c r="C21" s="1215"/>
      <c r="E21" s="1222"/>
      <c r="F21" s="1222"/>
      <c r="G21" s="55"/>
    </row>
    <row r="22" spans="1:11" s="28" customFormat="1" ht="51" customHeight="1" thickBot="1" x14ac:dyDescent="0.2">
      <c r="A22" s="61"/>
      <c r="B22" s="1218" t="s">
        <v>1802</v>
      </c>
      <c r="C22" s="1219"/>
      <c r="E22" s="1222"/>
      <c r="F22" s="1222"/>
      <c r="G22" s="55"/>
    </row>
    <row r="23" spans="1:11" s="28" customFormat="1" ht="40" customHeight="1" x14ac:dyDescent="0.15">
      <c r="A23" s="61"/>
      <c r="B23" s="112" t="s">
        <v>1803</v>
      </c>
      <c r="C23" s="114"/>
      <c r="E23" s="33" t="s">
        <v>646</v>
      </c>
      <c r="F23" s="34">
        <v>3052700910018</v>
      </c>
      <c r="G23" s="55"/>
    </row>
    <row r="24" spans="1:11" s="28" customFormat="1" ht="40" customHeight="1" thickBot="1" x14ac:dyDescent="0.2">
      <c r="A24" s="61"/>
      <c r="B24" s="113" t="s">
        <v>2426</v>
      </c>
      <c r="C24" s="115"/>
      <c r="E24" s="1213" t="s">
        <v>2828</v>
      </c>
      <c r="F24" s="1213"/>
      <c r="G24" s="55"/>
    </row>
    <row r="25" spans="1:11" s="28" customFormat="1" ht="31.5" customHeight="1" x14ac:dyDescent="0.15">
      <c r="A25" s="61"/>
      <c r="B25" s="1216" t="s">
        <v>1793</v>
      </c>
      <c r="C25" s="1217"/>
      <c r="E25" s="1213"/>
      <c r="F25" s="1213"/>
      <c r="G25" s="55"/>
    </row>
    <row r="26" spans="1:11" s="28" customFormat="1" ht="35.25" customHeight="1" x14ac:dyDescent="0.15">
      <c r="A26" s="61"/>
      <c r="B26" s="1223"/>
      <c r="C26" s="1224"/>
      <c r="E26" s="186"/>
      <c r="F26" s="7"/>
      <c r="G26" s="55"/>
      <c r="H26" s="7"/>
      <c r="I26" s="7"/>
      <c r="J26" s="7"/>
      <c r="K26" s="7"/>
    </row>
    <row r="27" spans="1:11" s="28" customFormat="1" ht="29.25" customHeight="1" x14ac:dyDescent="0.15">
      <c r="A27" s="61"/>
      <c r="B27" s="1230" t="s">
        <v>1460</v>
      </c>
      <c r="C27" s="1231"/>
      <c r="E27" s="57"/>
      <c r="F27" s="7"/>
      <c r="G27" s="56"/>
      <c r="H27" s="7"/>
      <c r="I27" s="7"/>
      <c r="J27" s="7"/>
      <c r="K27" s="7"/>
    </row>
    <row r="28" spans="1:11" ht="33.75" customHeight="1" x14ac:dyDescent="0.15">
      <c r="A28" s="8"/>
      <c r="B28" s="1232"/>
      <c r="C28" s="1233"/>
      <c r="E28" s="185"/>
      <c r="G28" s="56"/>
    </row>
    <row r="29" spans="1:11" ht="27" customHeight="1" x14ac:dyDescent="0.15">
      <c r="A29" s="8"/>
      <c r="B29" s="1234" t="s">
        <v>1458</v>
      </c>
      <c r="C29" s="1235"/>
      <c r="E29" s="37"/>
      <c r="G29" s="56"/>
    </row>
    <row r="30" spans="1:11" ht="28.5" customHeight="1" thickBot="1" x14ac:dyDescent="0.2">
      <c r="A30" s="8"/>
      <c r="B30" s="1236"/>
      <c r="C30" s="1237"/>
      <c r="E30" s="185"/>
      <c r="G30" s="56"/>
    </row>
    <row r="31" spans="1:11" ht="16" x14ac:dyDescent="0.2">
      <c r="A31" s="8"/>
      <c r="B31" s="35"/>
      <c r="C31" s="36"/>
      <c r="E31" s="37"/>
      <c r="G31" s="56"/>
    </row>
    <row r="32" spans="1:11" ht="17" thickBot="1" x14ac:dyDescent="0.25">
      <c r="A32" s="8"/>
      <c r="B32" s="80"/>
      <c r="C32" s="81"/>
      <c r="E32" s="37"/>
      <c r="G32" s="56"/>
    </row>
    <row r="33" spans="1:9" s="82" customFormat="1" ht="17" thickBot="1" x14ac:dyDescent="0.2">
      <c r="A33" s="85"/>
      <c r="B33" s="89" t="s">
        <v>647</v>
      </c>
      <c r="C33" s="86">
        <f>'BDC EDITION - AVRIL 2024'!U2430</f>
        <v>0</v>
      </c>
      <c r="F33" s="83"/>
      <c r="G33" s="87"/>
    </row>
    <row r="34" spans="1:9" s="82" customFormat="1" ht="17" thickBot="1" x14ac:dyDescent="0.2">
      <c r="A34" s="85"/>
      <c r="B34" s="35"/>
      <c r="C34" s="86"/>
      <c r="F34" s="83"/>
      <c r="G34" s="87"/>
    </row>
    <row r="35" spans="1:9" s="82" customFormat="1" ht="17" thickBot="1" x14ac:dyDescent="0.2">
      <c r="A35" s="85"/>
      <c r="B35" s="128" t="s">
        <v>2409</v>
      </c>
      <c r="C35" s="127">
        <f>'BDC EDITION - AVRIL 2024'!AC2430</f>
        <v>0</v>
      </c>
      <c r="F35" s="83"/>
      <c r="G35" s="87"/>
    </row>
    <row r="36" spans="1:9" s="82" customFormat="1" ht="17" thickBot="1" x14ac:dyDescent="0.2">
      <c r="A36" s="85"/>
      <c r="B36" s="35"/>
      <c r="C36" s="93"/>
      <c r="F36" s="83"/>
      <c r="G36" s="87"/>
    </row>
    <row r="37" spans="1:9" s="82" customFormat="1" ht="36" customHeight="1" thickBot="1" x14ac:dyDescent="0.2">
      <c r="A37" s="85"/>
      <c r="B37" s="90" t="s">
        <v>2422</v>
      </c>
      <c r="C37" s="94">
        <f>(IF(C35&lt;85,0,9))/100</f>
        <v>0</v>
      </c>
      <c r="F37" s="83"/>
      <c r="G37" s="87"/>
    </row>
    <row r="38" spans="1:9" s="82" customFormat="1" ht="17" thickBot="1" x14ac:dyDescent="0.2">
      <c r="A38" s="85"/>
      <c r="B38" s="35"/>
      <c r="C38" s="95"/>
      <c r="E38" s="96"/>
      <c r="G38" s="87"/>
    </row>
    <row r="39" spans="1:9" s="82" customFormat="1" ht="17" thickBot="1" x14ac:dyDescent="0.2">
      <c r="A39" s="85"/>
      <c r="B39" s="128" t="s">
        <v>2416</v>
      </c>
      <c r="C39" s="127">
        <f>'BDC EDITION - AVRIL 2024'!AC2430-'BDC EDITION - AVRIL 2024'!AD2430</f>
        <v>0</v>
      </c>
      <c r="F39" s="97"/>
      <c r="G39" s="87"/>
    </row>
    <row r="40" spans="1:9" s="82" customFormat="1" ht="17" thickBot="1" x14ac:dyDescent="0.2">
      <c r="A40" s="85"/>
      <c r="B40" s="35"/>
      <c r="C40" s="95"/>
      <c r="G40" s="87"/>
    </row>
    <row r="41" spans="1:9" s="82" customFormat="1" ht="17" thickBot="1" x14ac:dyDescent="0.2">
      <c r="A41" s="85"/>
      <c r="B41" s="128" t="s">
        <v>2411</v>
      </c>
      <c r="C41" s="127">
        <f>C35-(C35*C37)</f>
        <v>0</v>
      </c>
      <c r="E41" s="1238" t="s">
        <v>2445</v>
      </c>
      <c r="F41" s="1238"/>
      <c r="G41" s="87"/>
      <c r="H41" s="156"/>
      <c r="I41" s="156"/>
    </row>
    <row r="42" spans="1:9" s="82" customFormat="1" ht="17" thickBot="1" x14ac:dyDescent="0.2">
      <c r="A42" s="85"/>
      <c r="B42" s="35"/>
      <c r="C42" s="95"/>
      <c r="E42" s="155" t="s">
        <v>2443</v>
      </c>
      <c r="F42" s="155" t="s">
        <v>2442</v>
      </c>
      <c r="G42" s="87"/>
    </row>
    <row r="43" spans="1:9" s="82" customFormat="1" ht="19" thickBot="1" x14ac:dyDescent="0.2">
      <c r="A43" s="85"/>
      <c r="B43" s="91" t="s">
        <v>2410</v>
      </c>
      <c r="C43" s="130">
        <f>IF(C35=0,0,IF(C35&lt;100,9,0))</f>
        <v>0</v>
      </c>
      <c r="E43" s="155" t="s">
        <v>2444</v>
      </c>
      <c r="F43" s="155" t="s">
        <v>649</v>
      </c>
      <c r="G43" s="87"/>
      <c r="I43" s="131"/>
    </row>
    <row r="44" spans="1:9" s="82" customFormat="1" ht="17" thickBot="1" x14ac:dyDescent="0.2">
      <c r="A44" s="85"/>
      <c r="B44" s="35"/>
      <c r="C44" s="95"/>
      <c r="E44" s="84"/>
      <c r="F44" s="84"/>
      <c r="G44" s="87"/>
    </row>
    <row r="45" spans="1:9" s="82" customFormat="1" ht="21" thickBot="1" x14ac:dyDescent="0.2">
      <c r="A45" s="85"/>
      <c r="B45" s="92" t="s">
        <v>650</v>
      </c>
      <c r="C45" s="129">
        <f>IF(C35=0,0,C35-C39+C43)+'BDC EDITION - AVRIL 2024'!AF2430</f>
        <v>0</v>
      </c>
      <c r="E45" s="1228" t="s">
        <v>4503</v>
      </c>
      <c r="F45" s="1229"/>
      <c r="G45" s="87"/>
    </row>
    <row r="46" spans="1:9" x14ac:dyDescent="0.15">
      <c r="A46" s="8"/>
      <c r="G46" s="56"/>
    </row>
    <row r="47" spans="1:9" x14ac:dyDescent="0.15">
      <c r="A47" s="8"/>
      <c r="G47" s="56"/>
    </row>
    <row r="48" spans="1:9" ht="20.25" customHeight="1" thickBot="1" x14ac:dyDescent="0.2">
      <c r="A48" s="62"/>
      <c r="B48" s="1225"/>
      <c r="C48" s="1226"/>
      <c r="D48" s="1226"/>
      <c r="E48" s="1226"/>
      <c r="F48" s="1226"/>
      <c r="G48" s="63"/>
    </row>
    <row r="49" spans="2:6" ht="12.75" hidden="1" customHeight="1" x14ac:dyDescent="0.15"/>
    <row r="50" spans="2:6" ht="12.75" hidden="1" customHeight="1" x14ac:dyDescent="0.15">
      <c r="B50" s="7" t="s">
        <v>648</v>
      </c>
    </row>
    <row r="51" spans="2:6" ht="12.75" hidden="1" customHeight="1" x14ac:dyDescent="0.15">
      <c r="B51" s="38">
        <v>0</v>
      </c>
    </row>
    <row r="52" spans="2:6" ht="90" hidden="1" customHeight="1" x14ac:dyDescent="0.15">
      <c r="B52" s="38">
        <v>0.09</v>
      </c>
    </row>
    <row r="53" spans="2:6" ht="1.5" customHeight="1" x14ac:dyDescent="0.15"/>
    <row r="54" spans="2:6" x14ac:dyDescent="0.15">
      <c r="B54" s="1227"/>
      <c r="C54" s="1227"/>
      <c r="D54" s="1227"/>
      <c r="E54" s="1227"/>
      <c r="F54" s="1227"/>
    </row>
  </sheetData>
  <mergeCells count="25">
    <mergeCell ref="E14:E15"/>
    <mergeCell ref="B2:F2"/>
    <mergeCell ref="C6:C7"/>
    <mergeCell ref="C9:C10"/>
    <mergeCell ref="E9:F11"/>
    <mergeCell ref="B3:F3"/>
    <mergeCell ref="B9:B10"/>
    <mergeCell ref="E5:F5"/>
    <mergeCell ref="E13:F13"/>
    <mergeCell ref="F15:F18"/>
    <mergeCell ref="B26:C26"/>
    <mergeCell ref="B48:F48"/>
    <mergeCell ref="B54:F54"/>
    <mergeCell ref="E45:F45"/>
    <mergeCell ref="B27:C27"/>
    <mergeCell ref="B28:C28"/>
    <mergeCell ref="B29:C29"/>
    <mergeCell ref="B30:C30"/>
    <mergeCell ref="E41:F41"/>
    <mergeCell ref="E24:F25"/>
    <mergeCell ref="B21:C21"/>
    <mergeCell ref="B25:C25"/>
    <mergeCell ref="B22:C22"/>
    <mergeCell ref="C19:C20"/>
    <mergeCell ref="E19:F22"/>
  </mergeCells>
  <printOptions horizontalCentered="1" verticalCentered="1"/>
  <pageMargins left="0.23622047244094491" right="0.23622047244094491" top="0.74803149606299213" bottom="0.74803149606299213" header="0.31496062992125984" footer="0.31496062992125984"/>
  <pageSetup paperSize="9" scale="37" fitToWidth="0" orientation="landscape" r:id="rId1"/>
  <headerFooter alignWithMargins="0"/>
  <drawing r:id="rId2"/>
  <legacyDrawing r:id="rId3"/>
  <oleObjects>
    <mc:AlternateContent xmlns:mc="http://schemas.openxmlformats.org/markup-compatibility/2006">
      <mc:Choice Requires="x14">
        <oleObject progId="MSPhotoEd.3" shapeId="297985" r:id="rId4">
          <objectPr defaultSize="0" autoPict="0" r:id="rId5">
            <anchor moveWithCells="1" sizeWithCells="1">
              <from>
                <xdr:col>1</xdr:col>
                <xdr:colOff>63500</xdr:colOff>
                <xdr:row>1</xdr:row>
                <xdr:rowOff>76200</xdr:rowOff>
              </from>
              <to>
                <xdr:col>1</xdr:col>
                <xdr:colOff>2120900</xdr:colOff>
                <xdr:row>1</xdr:row>
                <xdr:rowOff>584200</xdr:rowOff>
              </to>
            </anchor>
          </objectPr>
        </oleObject>
      </mc:Choice>
      <mc:Fallback>
        <oleObject progId="MSPhotoEd.3" shapeId="297985" r:id="rId4"/>
      </mc:Fallback>
    </mc:AlternateContent>
  </oleObject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tabColor theme="8" tint="0.59999389629810485"/>
  </sheetPr>
  <dimension ref="A1:G61"/>
  <sheetViews>
    <sheetView view="pageBreakPreview" zoomScale="90" zoomScaleSheetLayoutView="90" workbookViewId="0">
      <selection activeCell="A2" sqref="A2:E6999"/>
    </sheetView>
  </sheetViews>
  <sheetFormatPr baseColWidth="10" defaultColWidth="10.83203125" defaultRowHeight="16" x14ac:dyDescent="0.2"/>
  <cols>
    <col min="1" max="1" width="10.83203125" style="3"/>
    <col min="2" max="2" width="14.33203125" style="3" customWidth="1"/>
    <col min="3" max="3" width="17.83203125" style="3" customWidth="1"/>
    <col min="4" max="5" width="10.83203125" style="3"/>
    <col min="6" max="6" width="38.1640625" style="3" customWidth="1"/>
    <col min="7" max="16384" width="10.83203125" style="3"/>
  </cols>
  <sheetData>
    <row r="1" spans="1:7" ht="17" thickBot="1" x14ac:dyDescent="0.25">
      <c r="G1" s="23"/>
    </row>
    <row r="2" spans="1:7" ht="25" x14ac:dyDescent="0.25">
      <c r="A2" s="1259" t="s">
        <v>620</v>
      </c>
      <c r="B2" s="1260"/>
      <c r="C2" s="1260"/>
      <c r="D2" s="1260"/>
      <c r="E2" s="1260"/>
      <c r="F2" s="1260"/>
      <c r="G2" s="5"/>
    </row>
    <row r="3" spans="1:7" ht="25" x14ac:dyDescent="0.25">
      <c r="A3" s="26"/>
      <c r="B3" s="27"/>
      <c r="C3" s="27"/>
      <c r="D3" s="27"/>
      <c r="E3" s="27"/>
      <c r="F3" s="27"/>
      <c r="G3" s="5"/>
    </row>
    <row r="4" spans="1:7" x14ac:dyDescent="0.2">
      <c r="A4" s="21" t="s">
        <v>621</v>
      </c>
      <c r="B4" s="19"/>
      <c r="C4" s="19"/>
      <c r="D4" s="20"/>
      <c r="E4" s="19" t="s">
        <v>622</v>
      </c>
      <c r="F4" s="19" t="s">
        <v>623</v>
      </c>
      <c r="G4" s="19"/>
    </row>
    <row r="5" spans="1:7" x14ac:dyDescent="0.2">
      <c r="A5" s="21" t="s">
        <v>624</v>
      </c>
      <c r="B5" s="19"/>
      <c r="C5" s="19"/>
      <c r="D5" s="19"/>
      <c r="E5" s="19" t="s">
        <v>619</v>
      </c>
      <c r="F5" s="19" t="s">
        <v>625</v>
      </c>
      <c r="G5" s="5"/>
    </row>
    <row r="6" spans="1:7" x14ac:dyDescent="0.2">
      <c r="A6" s="22"/>
      <c r="B6" s="20"/>
      <c r="C6" s="20"/>
      <c r="D6" s="20"/>
      <c r="E6" s="20"/>
      <c r="F6" s="20"/>
      <c r="G6" s="5"/>
    </row>
    <row r="7" spans="1:7" x14ac:dyDescent="0.2">
      <c r="A7" s="1261" t="s">
        <v>618</v>
      </c>
      <c r="B7" s="1262"/>
      <c r="C7" s="1262"/>
      <c r="D7" s="20"/>
      <c r="E7" s="24" t="s">
        <v>617</v>
      </c>
      <c r="F7" s="24"/>
      <c r="G7" s="5"/>
    </row>
    <row r="8" spans="1:7" x14ac:dyDescent="0.2">
      <c r="A8" s="21" t="s">
        <v>626</v>
      </c>
      <c r="B8" s="19"/>
      <c r="C8" s="19"/>
      <c r="D8" s="20"/>
      <c r="E8" s="19" t="s">
        <v>627</v>
      </c>
      <c r="F8" s="19"/>
      <c r="G8" s="5"/>
    </row>
    <row r="9" spans="1:7" x14ac:dyDescent="0.2">
      <c r="A9" s="21" t="s">
        <v>628</v>
      </c>
      <c r="B9" s="19"/>
      <c r="C9" s="19"/>
      <c r="D9" s="20"/>
      <c r="E9" s="19" t="s">
        <v>629</v>
      </c>
      <c r="F9" s="19"/>
      <c r="G9" s="5"/>
    </row>
    <row r="10" spans="1:7" x14ac:dyDescent="0.2">
      <c r="A10" s="21"/>
      <c r="B10" s="19"/>
      <c r="C10" s="19"/>
      <c r="D10" s="20"/>
      <c r="E10" s="19" t="s">
        <v>630</v>
      </c>
      <c r="F10" s="19"/>
      <c r="G10" s="5"/>
    </row>
    <row r="11" spans="1:7" x14ac:dyDescent="0.2">
      <c r="A11" s="21" t="s">
        <v>631</v>
      </c>
      <c r="B11" s="19"/>
      <c r="C11" s="19"/>
      <c r="D11" s="20"/>
      <c r="E11" s="19" t="s">
        <v>632</v>
      </c>
      <c r="F11" s="19"/>
      <c r="G11" s="5"/>
    </row>
    <row r="12" spans="1:7" x14ac:dyDescent="0.2">
      <c r="A12" s="21" t="s">
        <v>633</v>
      </c>
      <c r="B12" s="19"/>
      <c r="C12" s="19"/>
      <c r="D12" s="20"/>
      <c r="E12" s="19" t="s">
        <v>634</v>
      </c>
      <c r="F12" s="19"/>
      <c r="G12" s="5"/>
    </row>
    <row r="13" spans="1:7" x14ac:dyDescent="0.2">
      <c r="A13" s="21" t="s">
        <v>616</v>
      </c>
      <c r="B13" s="19" t="s">
        <v>635</v>
      </c>
      <c r="C13" s="19"/>
      <c r="D13" s="20"/>
      <c r="E13" s="19" t="s">
        <v>636</v>
      </c>
      <c r="F13" s="19"/>
      <c r="G13" s="5"/>
    </row>
    <row r="14" spans="1:7" x14ac:dyDescent="0.2">
      <c r="A14" s="6"/>
      <c r="G14" s="5"/>
    </row>
    <row r="15" spans="1:7" x14ac:dyDescent="0.2">
      <c r="A15" s="1257" t="s">
        <v>615</v>
      </c>
      <c r="B15" s="1258"/>
      <c r="C15" s="1258"/>
      <c r="D15" s="1258"/>
      <c r="E15" s="1258"/>
      <c r="F15" s="1258"/>
      <c r="G15" s="5"/>
    </row>
    <row r="16" spans="1:7" ht="18" x14ac:dyDescent="0.2">
      <c r="A16" s="8" t="s">
        <v>637</v>
      </c>
      <c r="B16" s="7"/>
      <c r="C16" s="7"/>
      <c r="E16" s="7" t="s">
        <v>638</v>
      </c>
      <c r="G16" s="5"/>
    </row>
    <row r="17" spans="1:7" x14ac:dyDescent="0.2">
      <c r="A17" s="8" t="s">
        <v>639</v>
      </c>
      <c r="B17" s="7"/>
      <c r="C17" s="7"/>
      <c r="E17" s="7"/>
      <c r="G17" s="5"/>
    </row>
    <row r="18" spans="1:7" x14ac:dyDescent="0.2">
      <c r="A18" s="8" t="s">
        <v>614</v>
      </c>
      <c r="B18" s="7"/>
      <c r="C18" s="7"/>
      <c r="D18" s="7"/>
      <c r="E18" s="7"/>
      <c r="F18" s="7"/>
      <c r="G18" s="5"/>
    </row>
    <row r="19" spans="1:7" x14ac:dyDescent="0.2">
      <c r="A19" s="8" t="s">
        <v>613</v>
      </c>
      <c r="B19" s="7"/>
      <c r="C19" s="7"/>
      <c r="D19" s="7"/>
      <c r="E19" s="7"/>
      <c r="F19" s="7"/>
      <c r="G19" s="5"/>
    </row>
    <row r="20" spans="1:7" x14ac:dyDescent="0.2">
      <c r="A20" s="8" t="s">
        <v>612</v>
      </c>
      <c r="B20" s="7"/>
      <c r="C20" s="7"/>
      <c r="D20" s="7"/>
      <c r="E20" s="7"/>
      <c r="F20" s="7"/>
      <c r="G20" s="5"/>
    </row>
    <row r="21" spans="1:7" ht="6" customHeight="1" x14ac:dyDescent="0.2">
      <c r="A21" s="8"/>
      <c r="B21" s="7"/>
      <c r="C21" s="7"/>
      <c r="D21" s="7"/>
      <c r="E21" s="7"/>
      <c r="F21" s="7"/>
      <c r="G21" s="5"/>
    </row>
    <row r="22" spans="1:7" x14ac:dyDescent="0.2">
      <c r="A22" s="1263" t="s">
        <v>602</v>
      </c>
      <c r="B22" s="1264"/>
      <c r="C22" s="14" t="s">
        <v>37</v>
      </c>
      <c r="D22" s="14" t="s">
        <v>611</v>
      </c>
      <c r="E22" s="14" t="s">
        <v>610</v>
      </c>
      <c r="F22" s="14" t="s">
        <v>599</v>
      </c>
      <c r="G22" s="5"/>
    </row>
    <row r="23" spans="1:7" x14ac:dyDescent="0.2">
      <c r="A23" s="18"/>
      <c r="B23" s="17"/>
      <c r="C23" s="11"/>
      <c r="D23" s="11"/>
      <c r="E23" s="11"/>
      <c r="F23" s="11"/>
      <c r="G23" s="5"/>
    </row>
    <row r="24" spans="1:7" x14ac:dyDescent="0.2">
      <c r="A24" s="18"/>
      <c r="B24" s="17"/>
      <c r="C24" s="11"/>
      <c r="D24" s="11"/>
      <c r="E24" s="11"/>
      <c r="F24" s="11"/>
      <c r="G24" s="5"/>
    </row>
    <row r="25" spans="1:7" x14ac:dyDescent="0.2">
      <c r="A25" s="18"/>
      <c r="B25" s="17"/>
      <c r="C25" s="11"/>
      <c r="D25" s="11"/>
      <c r="E25" s="11"/>
      <c r="F25" s="11"/>
      <c r="G25" s="5"/>
    </row>
    <row r="26" spans="1:7" x14ac:dyDescent="0.2">
      <c r="A26" s="18"/>
      <c r="B26" s="17"/>
      <c r="C26" s="11"/>
      <c r="D26" s="11"/>
      <c r="E26" s="11"/>
      <c r="F26" s="11"/>
      <c r="G26" s="5"/>
    </row>
    <row r="27" spans="1:7" x14ac:dyDescent="0.2">
      <c r="A27" s="10" t="s">
        <v>598</v>
      </c>
      <c r="B27" s="7"/>
      <c r="C27" s="7"/>
      <c r="D27" s="7"/>
      <c r="E27" s="7"/>
      <c r="F27" s="7"/>
      <c r="G27" s="5"/>
    </row>
    <row r="28" spans="1:7" x14ac:dyDescent="0.2">
      <c r="A28" s="10"/>
      <c r="B28" s="7"/>
      <c r="C28" s="7"/>
      <c r="D28" s="7"/>
      <c r="E28" s="7"/>
      <c r="F28" s="7"/>
      <c r="G28" s="5"/>
    </row>
    <row r="29" spans="1:7" x14ac:dyDescent="0.2">
      <c r="A29" s="8" t="s">
        <v>609</v>
      </c>
      <c r="B29" s="7"/>
      <c r="C29" s="7"/>
      <c r="D29" s="7"/>
      <c r="E29" s="7"/>
      <c r="F29" s="7"/>
      <c r="G29" s="5"/>
    </row>
    <row r="30" spans="1:7" x14ac:dyDescent="0.2">
      <c r="A30" s="8" t="s">
        <v>608</v>
      </c>
      <c r="B30" s="7"/>
      <c r="C30" s="7" t="s">
        <v>594</v>
      </c>
      <c r="D30" s="7" t="s">
        <v>594</v>
      </c>
      <c r="E30" s="7" t="s">
        <v>594</v>
      </c>
      <c r="F30" s="7" t="s">
        <v>606</v>
      </c>
      <c r="G30" s="5"/>
    </row>
    <row r="31" spans="1:7" x14ac:dyDescent="0.2">
      <c r="A31" s="8" t="s">
        <v>607</v>
      </c>
      <c r="B31" s="7" t="s">
        <v>594</v>
      </c>
      <c r="C31" s="7" t="s">
        <v>592</v>
      </c>
      <c r="D31" s="7" t="s">
        <v>593</v>
      </c>
      <c r="E31" s="7" t="s">
        <v>592</v>
      </c>
      <c r="F31" s="7" t="s">
        <v>606</v>
      </c>
      <c r="G31" s="5"/>
    </row>
    <row r="32" spans="1:7" x14ac:dyDescent="0.2">
      <c r="A32" s="8"/>
      <c r="B32" s="7"/>
      <c r="C32" s="7"/>
      <c r="D32" s="7"/>
      <c r="E32" s="7"/>
      <c r="F32" s="7"/>
      <c r="G32" s="5"/>
    </row>
    <row r="33" spans="1:7" x14ac:dyDescent="0.2">
      <c r="A33" s="1257" t="s">
        <v>605</v>
      </c>
      <c r="B33" s="1258"/>
      <c r="C33" s="1258"/>
      <c r="D33" s="1258"/>
      <c r="E33" s="1258"/>
      <c r="F33" s="1258"/>
      <c r="G33" s="5"/>
    </row>
    <row r="34" spans="1:7" x14ac:dyDescent="0.2">
      <c r="A34" s="1265" t="s">
        <v>604</v>
      </c>
      <c r="B34" s="1266"/>
      <c r="C34" s="1266"/>
      <c r="D34" s="7"/>
      <c r="E34" s="7"/>
      <c r="F34" s="7"/>
      <c r="G34" s="5"/>
    </row>
    <row r="35" spans="1:7" x14ac:dyDescent="0.2">
      <c r="A35" s="8" t="s">
        <v>603</v>
      </c>
      <c r="B35" s="7"/>
      <c r="C35" s="7"/>
      <c r="E35" s="7"/>
      <c r="F35" s="7"/>
      <c r="G35" s="5"/>
    </row>
    <row r="36" spans="1:7" x14ac:dyDescent="0.2">
      <c r="A36" s="7" t="s">
        <v>640</v>
      </c>
      <c r="B36" s="7"/>
      <c r="C36" s="7"/>
      <c r="D36" s="7"/>
      <c r="E36" s="7"/>
      <c r="F36" s="7"/>
      <c r="G36" s="5"/>
    </row>
    <row r="37" spans="1:7" ht="6" customHeight="1" x14ac:dyDescent="0.2">
      <c r="A37" s="8"/>
      <c r="B37" s="7"/>
      <c r="C37" s="7"/>
      <c r="D37" s="7"/>
      <c r="E37" s="7"/>
      <c r="F37" s="7"/>
      <c r="G37" s="5"/>
    </row>
    <row r="38" spans="1:7" x14ac:dyDescent="0.2">
      <c r="A38" s="16" t="s">
        <v>602</v>
      </c>
      <c r="B38" s="15"/>
      <c r="C38" s="25" t="s">
        <v>37</v>
      </c>
      <c r="D38" s="14" t="s">
        <v>601</v>
      </c>
      <c r="E38" s="14" t="s">
        <v>600</v>
      </c>
      <c r="F38" s="14" t="s">
        <v>599</v>
      </c>
      <c r="G38" s="5"/>
    </row>
    <row r="39" spans="1:7" x14ac:dyDescent="0.2">
      <c r="A39" s="13"/>
      <c r="B39" s="12"/>
      <c r="C39" s="12"/>
      <c r="D39" s="11"/>
      <c r="E39" s="11"/>
      <c r="F39" s="11"/>
      <c r="G39" s="5"/>
    </row>
    <row r="40" spans="1:7" x14ac:dyDescent="0.2">
      <c r="A40" s="13"/>
      <c r="B40" s="12"/>
      <c r="C40" s="12"/>
      <c r="D40" s="11"/>
      <c r="E40" s="11"/>
      <c r="F40" s="11"/>
      <c r="G40" s="5"/>
    </row>
    <row r="41" spans="1:7" x14ac:dyDescent="0.2">
      <c r="A41" s="13"/>
      <c r="B41" s="12"/>
      <c r="C41" s="12"/>
      <c r="D41" s="11"/>
      <c r="E41" s="11"/>
      <c r="F41" s="11"/>
      <c r="G41" s="5"/>
    </row>
    <row r="42" spans="1:7" x14ac:dyDescent="0.2">
      <c r="A42" s="13"/>
      <c r="B42" s="12"/>
      <c r="C42" s="12"/>
      <c r="D42" s="11"/>
      <c r="E42" s="11"/>
      <c r="F42" s="11"/>
      <c r="G42" s="5"/>
    </row>
    <row r="43" spans="1:7" x14ac:dyDescent="0.2">
      <c r="A43" s="10" t="s">
        <v>598</v>
      </c>
      <c r="B43" s="7"/>
      <c r="C43" s="7"/>
      <c r="D43" s="7"/>
      <c r="E43" s="7"/>
      <c r="F43" s="7"/>
      <c r="G43" s="5"/>
    </row>
    <row r="44" spans="1:7" x14ac:dyDescent="0.2">
      <c r="A44" s="9"/>
      <c r="B44" s="7"/>
      <c r="C44" s="7"/>
      <c r="D44" s="7"/>
      <c r="E44" s="7"/>
      <c r="F44" s="7"/>
      <c r="G44" s="5"/>
    </row>
    <row r="45" spans="1:7" x14ac:dyDescent="0.2">
      <c r="A45" s="8" t="s">
        <v>597</v>
      </c>
      <c r="B45" s="7"/>
      <c r="C45" s="7"/>
      <c r="D45" s="7"/>
      <c r="E45" s="7" t="s">
        <v>596</v>
      </c>
      <c r="F45" s="7"/>
      <c r="G45" s="5"/>
    </row>
    <row r="46" spans="1:7" x14ac:dyDescent="0.2">
      <c r="A46" s="8" t="s">
        <v>595</v>
      </c>
      <c r="B46" s="7"/>
      <c r="C46" s="7" t="s">
        <v>594</v>
      </c>
      <c r="D46" s="7" t="s">
        <v>594</v>
      </c>
      <c r="E46" s="7" t="s">
        <v>594</v>
      </c>
      <c r="F46" s="7" t="s">
        <v>591</v>
      </c>
      <c r="G46" s="5"/>
    </row>
    <row r="47" spans="1:7" x14ac:dyDescent="0.2">
      <c r="A47" s="8" t="s">
        <v>592</v>
      </c>
      <c r="B47" s="7" t="s">
        <v>592</v>
      </c>
      <c r="C47" s="7" t="s">
        <v>594</v>
      </c>
      <c r="D47" s="7" t="s">
        <v>593</v>
      </c>
      <c r="E47" s="7" t="s">
        <v>592</v>
      </c>
      <c r="F47" s="7" t="s">
        <v>591</v>
      </c>
      <c r="G47" s="5"/>
    </row>
    <row r="48" spans="1:7" x14ac:dyDescent="0.2">
      <c r="A48" s="8"/>
      <c r="B48" s="7"/>
      <c r="C48" s="7"/>
      <c r="D48" s="7"/>
      <c r="E48" s="7"/>
      <c r="F48" s="7"/>
      <c r="G48" s="5"/>
    </row>
    <row r="49" spans="1:7" x14ac:dyDescent="0.2">
      <c r="A49" s="1257" t="s">
        <v>590</v>
      </c>
      <c r="B49" s="1258"/>
      <c r="C49" s="1258"/>
      <c r="D49" s="1258"/>
      <c r="E49" s="1258"/>
      <c r="F49" s="1258"/>
    </row>
    <row r="50" spans="1:7" x14ac:dyDescent="0.2">
      <c r="A50" s="6"/>
    </row>
    <row r="51" spans="1:7" ht="15.75" customHeight="1" x14ac:dyDescent="0.2">
      <c r="A51" s="6" t="s">
        <v>589</v>
      </c>
    </row>
    <row r="52" spans="1:7" x14ac:dyDescent="0.2">
      <c r="A52" s="6" t="s">
        <v>589</v>
      </c>
    </row>
    <row r="53" spans="1:7" x14ac:dyDescent="0.2">
      <c r="A53" s="6" t="s">
        <v>589</v>
      </c>
    </row>
    <row r="54" spans="1:7" x14ac:dyDescent="0.2">
      <c r="A54" s="6"/>
    </row>
    <row r="56" spans="1:7" x14ac:dyDescent="0.2">
      <c r="G56" s="5"/>
    </row>
    <row r="57" spans="1:7" x14ac:dyDescent="0.2">
      <c r="G57" s="5"/>
    </row>
    <row r="58" spans="1:7" x14ac:dyDescent="0.2">
      <c r="G58" s="4"/>
    </row>
    <row r="59" spans="1:7" x14ac:dyDescent="0.2">
      <c r="G59" s="4"/>
    </row>
    <row r="60" spans="1:7" x14ac:dyDescent="0.2">
      <c r="G60" s="4"/>
    </row>
    <row r="61" spans="1:7" x14ac:dyDescent="0.2">
      <c r="G61" s="4"/>
    </row>
  </sheetData>
  <mergeCells count="7">
    <mergeCell ref="A49:F49"/>
    <mergeCell ref="A2:F2"/>
    <mergeCell ref="A7:C7"/>
    <mergeCell ref="A15:F15"/>
    <mergeCell ref="A22:B22"/>
    <mergeCell ref="A33:F33"/>
    <mergeCell ref="A34:C34"/>
  </mergeCells>
  <pageMargins left="0.78740157499999996" right="0.78740157499999996" top="0.984251969" bottom="0.984251969" header="0.4921259845" footer="0.4921259845"/>
  <pageSetup paperSize="9" scale="91" orientation="portrait" r:id="rId1"/>
  <headerFooter alignWithMargins="0"/>
  <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5">
    <tabColor theme="8" tint="0.59999389629810485"/>
  </sheetPr>
  <dimension ref="B2:L65"/>
  <sheetViews>
    <sheetView zoomScale="120" zoomScaleNormal="120" zoomScalePageLayoutView="120" workbookViewId="0">
      <selection activeCell="A2" sqref="A2:E6999"/>
    </sheetView>
  </sheetViews>
  <sheetFormatPr baseColWidth="10" defaultRowHeight="13" x14ac:dyDescent="0.15"/>
  <cols>
    <col min="1" max="1" width="1.33203125" customWidth="1"/>
    <col min="2" max="2" width="1.5" customWidth="1"/>
    <col min="3" max="3" width="13" customWidth="1"/>
    <col min="4" max="4" width="18" customWidth="1"/>
    <col min="5" max="5" width="7.33203125" customWidth="1"/>
    <col min="6" max="6" width="5.5" customWidth="1"/>
    <col min="7" max="7" width="7.6640625" customWidth="1"/>
    <col min="8" max="8" width="7.6640625" hidden="1" customWidth="1"/>
    <col min="9" max="9" width="7" customWidth="1"/>
    <col min="10" max="10" width="7.5" customWidth="1"/>
    <col min="11" max="11" width="9.1640625" customWidth="1"/>
    <col min="12" max="12" width="1.5" customWidth="1"/>
  </cols>
  <sheetData>
    <row r="2" spans="2:12" ht="14" thickBot="1" x14ac:dyDescent="0.2"/>
    <row r="3" spans="2:12" ht="14" x14ac:dyDescent="0.2">
      <c r="B3" s="45"/>
      <c r="C3" s="43"/>
      <c r="D3" s="43"/>
      <c r="E3" s="43"/>
      <c r="F3" s="43"/>
      <c r="G3" s="43"/>
      <c r="H3" s="43"/>
      <c r="I3" s="43"/>
      <c r="J3" s="43"/>
      <c r="K3" s="43"/>
      <c r="L3" s="44"/>
    </row>
    <row r="4" spans="2:12" ht="14" x14ac:dyDescent="0.2">
      <c r="B4" s="47"/>
      <c r="C4" s="262"/>
      <c r="D4" s="262"/>
      <c r="E4" s="262"/>
      <c r="F4" s="262"/>
      <c r="G4" s="262"/>
      <c r="H4" s="262"/>
      <c r="I4" s="262"/>
      <c r="J4" s="262"/>
      <c r="K4" s="262"/>
      <c r="L4" s="46"/>
    </row>
    <row r="5" spans="2:12" ht="16" x14ac:dyDescent="0.2">
      <c r="B5" s="47"/>
      <c r="C5" s="262"/>
      <c r="D5" s="262"/>
      <c r="E5" s="262"/>
      <c r="F5" s="262"/>
      <c r="G5" s="262"/>
      <c r="H5" s="262"/>
      <c r="I5" s="262"/>
      <c r="J5" s="262"/>
      <c r="K5" s="263" t="s">
        <v>707</v>
      </c>
      <c r="L5" s="52"/>
    </row>
    <row r="6" spans="2:12" ht="15" thickBot="1" x14ac:dyDescent="0.25">
      <c r="B6" s="47"/>
      <c r="C6" s="295" t="s">
        <v>4125</v>
      </c>
      <c r="D6" s="262"/>
      <c r="E6" s="262"/>
      <c r="F6" s="262"/>
      <c r="G6" s="262"/>
      <c r="H6" s="262"/>
      <c r="I6" s="262"/>
      <c r="J6" s="262"/>
      <c r="K6" s="262"/>
      <c r="L6" s="46"/>
    </row>
    <row r="7" spans="2:12" ht="15" thickBot="1" x14ac:dyDescent="0.25">
      <c r="B7" s="47"/>
      <c r="C7" s="295" t="s">
        <v>4126</v>
      </c>
      <c r="D7" s="262"/>
      <c r="E7" s="262"/>
      <c r="F7" s="262"/>
      <c r="G7" s="262"/>
      <c r="H7" s="262"/>
      <c r="I7" s="262"/>
      <c r="J7" s="298" t="s">
        <v>708</v>
      </c>
      <c r="K7" s="299">
        <f ca="1">TODAY()</f>
        <v>45384</v>
      </c>
      <c r="L7" s="46"/>
    </row>
    <row r="8" spans="2:12" ht="15" thickBot="1" x14ac:dyDescent="0.25">
      <c r="B8" s="47"/>
      <c r="C8" s="296" t="s">
        <v>4127</v>
      </c>
      <c r="D8" s="261"/>
      <c r="E8" s="261"/>
      <c r="F8" s="261"/>
      <c r="G8" s="261"/>
      <c r="H8" s="261"/>
      <c r="I8" s="261"/>
      <c r="J8" s="298" t="s">
        <v>709</v>
      </c>
      <c r="K8" s="300"/>
      <c r="L8" s="46"/>
    </row>
    <row r="9" spans="2:12" ht="15" thickBot="1" x14ac:dyDescent="0.25">
      <c r="B9" s="47"/>
      <c r="C9" s="261"/>
      <c r="D9" s="261"/>
      <c r="E9" s="261"/>
      <c r="F9" s="261"/>
      <c r="G9" s="261"/>
      <c r="H9" s="261"/>
      <c r="I9" s="261"/>
      <c r="J9" s="261"/>
      <c r="K9" s="261"/>
      <c r="L9" s="46"/>
    </row>
    <row r="10" spans="2:12" ht="12" customHeight="1" x14ac:dyDescent="0.2">
      <c r="B10" s="47"/>
      <c r="C10" s="264"/>
      <c r="D10" s="1270" t="s">
        <v>1179</v>
      </c>
      <c r="E10" s="1271"/>
      <c r="F10" s="261"/>
      <c r="G10" s="1309" t="s">
        <v>4119</v>
      </c>
      <c r="H10" s="1310"/>
      <c r="I10" s="1310"/>
      <c r="J10" s="1310"/>
      <c r="K10" s="1311"/>
      <c r="L10" s="46"/>
    </row>
    <row r="11" spans="2:12" ht="12" customHeight="1" x14ac:dyDescent="0.2">
      <c r="B11" s="47"/>
      <c r="C11" s="264"/>
      <c r="D11" s="1272" t="s">
        <v>1180</v>
      </c>
      <c r="E11" s="1273"/>
      <c r="F11" s="261"/>
      <c r="G11" s="1272"/>
      <c r="H11" s="1276"/>
      <c r="I11" s="1276"/>
      <c r="J11" s="1276"/>
      <c r="K11" s="1273"/>
      <c r="L11" s="46"/>
    </row>
    <row r="12" spans="2:12" ht="12" customHeight="1" x14ac:dyDescent="0.2">
      <c r="B12" s="47"/>
      <c r="C12" s="264"/>
      <c r="D12" s="1272" t="s">
        <v>1181</v>
      </c>
      <c r="E12" s="1273"/>
      <c r="F12" s="261"/>
      <c r="G12" s="1272"/>
      <c r="H12" s="1276"/>
      <c r="I12" s="1276"/>
      <c r="J12" s="1276"/>
      <c r="K12" s="1273"/>
      <c r="L12" s="46"/>
    </row>
    <row r="13" spans="2:12" ht="12" customHeight="1" x14ac:dyDescent="0.2">
      <c r="B13" s="47"/>
      <c r="C13" s="264"/>
      <c r="D13" s="1272"/>
      <c r="E13" s="1273"/>
      <c r="F13" s="261"/>
      <c r="G13" s="1272"/>
      <c r="H13" s="1276"/>
      <c r="I13" s="1276"/>
      <c r="J13" s="1276"/>
      <c r="K13" s="1273"/>
      <c r="L13" s="46"/>
    </row>
    <row r="14" spans="2:12" ht="12" customHeight="1" thickBot="1" x14ac:dyDescent="0.25">
      <c r="B14" s="47"/>
      <c r="C14" s="264"/>
      <c r="D14" s="1274"/>
      <c r="E14" s="1275"/>
      <c r="F14" s="261"/>
      <c r="G14" s="1274"/>
      <c r="H14" s="1277"/>
      <c r="I14" s="1277"/>
      <c r="J14" s="1277"/>
      <c r="K14" s="1275"/>
      <c r="L14" s="46"/>
    </row>
    <row r="15" spans="2:12" ht="15" thickBot="1" x14ac:dyDescent="0.25">
      <c r="B15" s="47"/>
      <c r="C15" s="264"/>
      <c r="D15" s="261"/>
      <c r="E15" s="261"/>
      <c r="F15" s="261"/>
      <c r="G15" s="261"/>
      <c r="H15" s="261"/>
      <c r="I15" s="261"/>
      <c r="J15" s="261"/>
      <c r="K15" s="261"/>
      <c r="L15" s="46"/>
    </row>
    <row r="16" spans="2:12" ht="12" customHeight="1" x14ac:dyDescent="0.2">
      <c r="B16" s="47"/>
      <c r="C16" s="264"/>
      <c r="D16" s="261"/>
      <c r="E16" s="261"/>
      <c r="F16" s="261"/>
      <c r="G16" s="297" t="s">
        <v>4120</v>
      </c>
      <c r="H16" s="304"/>
      <c r="I16" s="72"/>
      <c r="J16" s="72"/>
      <c r="K16" s="71"/>
      <c r="L16" s="46"/>
    </row>
    <row r="17" spans="2:12" ht="12" customHeight="1" x14ac:dyDescent="0.2">
      <c r="B17" s="47"/>
      <c r="C17" s="264"/>
      <c r="D17" s="261"/>
      <c r="E17" s="261"/>
      <c r="F17" s="261"/>
      <c r="G17" s="1278"/>
      <c r="H17" s="1279"/>
      <c r="I17" s="1279"/>
      <c r="J17" s="1279"/>
      <c r="K17" s="1280"/>
      <c r="L17" s="46"/>
    </row>
    <row r="18" spans="2:12" ht="12" customHeight="1" x14ac:dyDescent="0.2">
      <c r="B18" s="47"/>
      <c r="C18" s="264"/>
      <c r="D18" s="261"/>
      <c r="E18" s="261"/>
      <c r="F18" s="261"/>
      <c r="G18" s="1278"/>
      <c r="H18" s="1279"/>
      <c r="I18" s="1279"/>
      <c r="J18" s="1279"/>
      <c r="K18" s="1280"/>
      <c r="L18" s="46"/>
    </row>
    <row r="19" spans="2:12" ht="12" customHeight="1" x14ac:dyDescent="0.2">
      <c r="B19" s="47"/>
      <c r="C19" s="264"/>
      <c r="D19" s="261"/>
      <c r="E19" s="261"/>
      <c r="F19" s="261"/>
      <c r="G19" s="1278"/>
      <c r="H19" s="1279"/>
      <c r="I19" s="1279"/>
      <c r="J19" s="1279"/>
      <c r="K19" s="1280"/>
      <c r="L19" s="46"/>
    </row>
    <row r="20" spans="2:12" ht="12" customHeight="1" thickBot="1" x14ac:dyDescent="0.25">
      <c r="B20" s="47"/>
      <c r="C20" s="261"/>
      <c r="D20" s="261"/>
      <c r="E20" s="261"/>
      <c r="F20" s="261"/>
      <c r="G20" s="1267"/>
      <c r="H20" s="1268"/>
      <c r="I20" s="1268"/>
      <c r="J20" s="1268"/>
      <c r="K20" s="1269"/>
      <c r="L20" s="46"/>
    </row>
    <row r="21" spans="2:12" ht="14" x14ac:dyDescent="0.2">
      <c r="B21" s="47"/>
      <c r="C21" s="262"/>
      <c r="D21" s="262"/>
      <c r="E21" s="262"/>
      <c r="F21" s="262"/>
      <c r="G21" s="262"/>
      <c r="H21" s="262"/>
      <c r="I21" s="262"/>
      <c r="J21" s="262"/>
      <c r="K21" s="262"/>
      <c r="L21" s="46"/>
    </row>
    <row r="22" spans="2:12" s="48" customFormat="1" ht="52.5" customHeight="1" thickBot="1" x14ac:dyDescent="0.25">
      <c r="B22" s="49"/>
      <c r="C22" s="67" t="s">
        <v>37</v>
      </c>
      <c r="D22" s="68" t="s">
        <v>710</v>
      </c>
      <c r="E22" s="68" t="s">
        <v>711</v>
      </c>
      <c r="F22" s="68" t="s">
        <v>712</v>
      </c>
      <c r="G22" s="68" t="s">
        <v>713</v>
      </c>
      <c r="H22" s="68" t="s">
        <v>4389</v>
      </c>
      <c r="I22" s="69" t="s">
        <v>714</v>
      </c>
      <c r="J22" s="70" t="s">
        <v>719</v>
      </c>
      <c r="K22" s="70" t="s">
        <v>715</v>
      </c>
      <c r="L22" s="50"/>
    </row>
    <row r="23" spans="2:12" s="41" customFormat="1" ht="25" customHeight="1" x14ac:dyDescent="0.15">
      <c r="B23" s="51"/>
      <c r="C23" s="286"/>
      <c r="D23" s="65" t="e">
        <f>VLOOKUP(C23,'BDC EDITION - AVRIL 2024'!$A$2:$W$2424,7,FALSE)</f>
        <v>#N/A</v>
      </c>
      <c r="E23" s="288" t="e">
        <f>VLOOKUP(C23,'BDC EDITION - AVRIL 2024'!$A$2:$AC$2424,20,FALSE)</f>
        <v>#N/A</v>
      </c>
      <c r="F23" s="313" t="e">
        <f>VLOOKUP(C23,'BDC EDITION - AVRIL 2024'!$A$2:$W$2424,21,FALSE)</f>
        <v>#N/A</v>
      </c>
      <c r="G23" s="290" t="e">
        <f>VLOOKUP(C23,'BDC EDITION - AVRIL 2024'!$A$2:$W$2424,19,FALSE)</f>
        <v>#N/A</v>
      </c>
      <c r="H23" s="290" t="e">
        <f>Tableau479[[#This Row],[QTES]]*Tableau479[[#This Row],[PRIX UNITAIRE HT]]</f>
        <v>#N/A</v>
      </c>
      <c r="I23" s="66"/>
      <c r="J23" s="290" t="e">
        <f>G23-(G23*I23)</f>
        <v>#N/A</v>
      </c>
      <c r="K23" s="292" t="e">
        <f>F23*J23</f>
        <v>#N/A</v>
      </c>
      <c r="L23" s="64"/>
    </row>
    <row r="24" spans="2:12" s="41" customFormat="1" ht="25" customHeight="1" x14ac:dyDescent="0.15">
      <c r="B24" s="51"/>
      <c r="C24" s="287"/>
      <c r="D24" s="182" t="e">
        <f>VLOOKUP(C24,'BDC EDITION - AVRIL 2024'!$A$2:$W$2424,7,FALSE)</f>
        <v>#N/A</v>
      </c>
      <c r="E24" s="289" t="e">
        <f>VLOOKUP(C24,'BDC EDITION - AVRIL 2024'!$A$2:$AC$2424,20,FALSE)</f>
        <v>#N/A</v>
      </c>
      <c r="F24" s="183" t="e">
        <f>VLOOKUP(C24,'BDC EDITION - AVRIL 2024'!$A$2:$W$2424,21,FALSE)</f>
        <v>#N/A</v>
      </c>
      <c r="G24" s="291" t="e">
        <f>VLOOKUP(C24,'BDC EDITION - AVRIL 2024'!$A$2:$W$2424,19,FALSE)</f>
        <v>#N/A</v>
      </c>
      <c r="H24" s="291" t="e">
        <f>Tableau479[[#This Row],[QTES]]*Tableau479[[#This Row],[PRIX UNITAIRE HT]]</f>
        <v>#N/A</v>
      </c>
      <c r="I24" s="111"/>
      <c r="J24" s="291" t="e">
        <f t="shared" ref="J24:J47" si="0">G24-(G24*I24)</f>
        <v>#N/A</v>
      </c>
      <c r="K24" s="293" t="e">
        <f t="shared" ref="K24:K47" si="1">F24*J24</f>
        <v>#N/A</v>
      </c>
      <c r="L24" s="64"/>
    </row>
    <row r="25" spans="2:12" s="41" customFormat="1" ht="25" customHeight="1" x14ac:dyDescent="0.15">
      <c r="B25" s="51"/>
      <c r="C25" s="287"/>
      <c r="D25" s="182" t="e">
        <f>VLOOKUP(C25,'BDC EDITION - AVRIL 2024'!$A$2:$W$2424,7,FALSE)</f>
        <v>#N/A</v>
      </c>
      <c r="E25" s="289" t="e">
        <f>VLOOKUP(C25,'BDC EDITION - AVRIL 2024'!$A$2:$AC$2424,20,FALSE)</f>
        <v>#N/A</v>
      </c>
      <c r="F25" s="183" t="e">
        <f>VLOOKUP(C25,'BDC EDITION - AVRIL 2024'!$A$2:$W$2424,21,FALSE)</f>
        <v>#N/A</v>
      </c>
      <c r="G25" s="291" t="e">
        <f>VLOOKUP(C25,'BDC EDITION - AVRIL 2024'!$A$2:$W$2424,19,FALSE)</f>
        <v>#N/A</v>
      </c>
      <c r="H25" s="291" t="e">
        <f>Tableau479[[#This Row],[QTES]]*Tableau479[[#This Row],[PRIX UNITAIRE HT]]</f>
        <v>#N/A</v>
      </c>
      <c r="I25" s="111"/>
      <c r="J25" s="291" t="e">
        <f t="shared" si="0"/>
        <v>#N/A</v>
      </c>
      <c r="K25" s="293" t="e">
        <f t="shared" si="1"/>
        <v>#N/A</v>
      </c>
      <c r="L25" s="64"/>
    </row>
    <row r="26" spans="2:12" s="41" customFormat="1" ht="25" customHeight="1" x14ac:dyDescent="0.15">
      <c r="B26" s="51"/>
      <c r="C26" s="287"/>
      <c r="D26" s="182" t="e">
        <f>VLOOKUP(C26,'BDC EDITION - AVRIL 2024'!$A$2:$W$2424,7,FALSE)</f>
        <v>#N/A</v>
      </c>
      <c r="E26" s="294" t="e">
        <f>VLOOKUP(C26,'BDC EDITION - AVRIL 2024'!$A$2:$AC$2424,20,FALSE)</f>
        <v>#N/A</v>
      </c>
      <c r="F26" s="183" t="e">
        <f>VLOOKUP(C26,'BDC EDITION - AVRIL 2024'!$A$2:$W$2424,21,FALSE)</f>
        <v>#N/A</v>
      </c>
      <c r="G26" s="291" t="e">
        <f>VLOOKUP(C26,'BDC EDITION - AVRIL 2024'!$A$2:$W$2424,19,FALSE)</f>
        <v>#N/A</v>
      </c>
      <c r="H26" s="291" t="e">
        <f>Tableau479[[#This Row],[QTES]]*Tableau479[[#This Row],[PRIX UNITAIRE HT]]</f>
        <v>#N/A</v>
      </c>
      <c r="I26" s="111"/>
      <c r="J26" s="291" t="e">
        <f t="shared" ref="J26:J40" si="2">G26-(G26*I26)</f>
        <v>#N/A</v>
      </c>
      <c r="K26" s="293" t="e">
        <f t="shared" ref="K26:K40" si="3">F26*J26</f>
        <v>#N/A</v>
      </c>
      <c r="L26" s="64"/>
    </row>
    <row r="27" spans="2:12" s="41" customFormat="1" ht="25" customHeight="1" x14ac:dyDescent="0.15">
      <c r="B27" s="51"/>
      <c r="C27" s="287"/>
      <c r="D27" s="182" t="e">
        <f>VLOOKUP(C27,'BDC EDITION - AVRIL 2024'!$A$2:$W$2424,7,FALSE)</f>
        <v>#N/A</v>
      </c>
      <c r="E27" s="294" t="e">
        <f>VLOOKUP(C27,'BDC EDITION - AVRIL 2024'!$A$2:$AC$2424,20,FALSE)</f>
        <v>#N/A</v>
      </c>
      <c r="F27" s="183" t="e">
        <f>VLOOKUP(C27,'BDC EDITION - AVRIL 2024'!$A$2:$W$2424,21,FALSE)</f>
        <v>#N/A</v>
      </c>
      <c r="G27" s="291" t="e">
        <f>VLOOKUP(C27,'BDC EDITION - AVRIL 2024'!$A$2:$W$2424,19,FALSE)</f>
        <v>#N/A</v>
      </c>
      <c r="H27" s="291" t="e">
        <f>Tableau479[[#This Row],[QTES]]*Tableau479[[#This Row],[PRIX UNITAIRE HT]]</f>
        <v>#N/A</v>
      </c>
      <c r="I27" s="111"/>
      <c r="J27" s="291" t="e">
        <f t="shared" si="2"/>
        <v>#N/A</v>
      </c>
      <c r="K27" s="293" t="e">
        <f t="shared" si="3"/>
        <v>#N/A</v>
      </c>
      <c r="L27" s="64"/>
    </row>
    <row r="28" spans="2:12" s="41" customFormat="1" ht="25" customHeight="1" x14ac:dyDescent="0.15">
      <c r="B28" s="51"/>
      <c r="C28" s="287"/>
      <c r="D28" s="182" t="e">
        <f>VLOOKUP(C28,'BDC EDITION - AVRIL 2024'!$A$2:$W$2424,7,FALSE)</f>
        <v>#N/A</v>
      </c>
      <c r="E28" s="294" t="e">
        <f>VLOOKUP(C28,'BDC EDITION - AVRIL 2024'!$A$2:$AC$2424,20,FALSE)</f>
        <v>#N/A</v>
      </c>
      <c r="F28" s="183" t="e">
        <f>VLOOKUP(C28,'BDC EDITION - AVRIL 2024'!$A$2:$W$2424,21,FALSE)</f>
        <v>#N/A</v>
      </c>
      <c r="G28" s="291" t="e">
        <f>VLOOKUP(C28,'BDC EDITION - AVRIL 2024'!$A$2:$W$2424,19,FALSE)</f>
        <v>#N/A</v>
      </c>
      <c r="H28" s="291" t="e">
        <f>Tableau479[[#This Row],[QTES]]*Tableau479[[#This Row],[PRIX UNITAIRE HT]]</f>
        <v>#N/A</v>
      </c>
      <c r="I28" s="111"/>
      <c r="J28" s="291" t="e">
        <f t="shared" si="2"/>
        <v>#N/A</v>
      </c>
      <c r="K28" s="293" t="e">
        <f t="shared" si="3"/>
        <v>#N/A</v>
      </c>
      <c r="L28" s="64"/>
    </row>
    <row r="29" spans="2:12" s="41" customFormat="1" ht="25" customHeight="1" x14ac:dyDescent="0.15">
      <c r="B29" s="51"/>
      <c r="C29" s="287"/>
      <c r="D29" s="182" t="e">
        <f>VLOOKUP(C29,'BDC EDITION - AVRIL 2024'!$A$2:$W$2424,7,FALSE)</f>
        <v>#N/A</v>
      </c>
      <c r="E29" s="294" t="e">
        <f>VLOOKUP(C29,'BDC EDITION - AVRIL 2024'!$A$2:$AC$2424,20,FALSE)</f>
        <v>#N/A</v>
      </c>
      <c r="F29" s="183" t="e">
        <f>VLOOKUP(C29,'BDC EDITION - AVRIL 2024'!$A$2:$W$2424,21,FALSE)</f>
        <v>#N/A</v>
      </c>
      <c r="G29" s="291" t="e">
        <f>VLOOKUP(C29,'BDC EDITION - AVRIL 2024'!$A$2:$W$2424,19,FALSE)</f>
        <v>#N/A</v>
      </c>
      <c r="H29" s="291" t="e">
        <f>Tableau479[[#This Row],[QTES]]*Tableau479[[#This Row],[PRIX UNITAIRE HT]]</f>
        <v>#N/A</v>
      </c>
      <c r="I29" s="111"/>
      <c r="J29" s="291" t="e">
        <f t="shared" si="2"/>
        <v>#N/A</v>
      </c>
      <c r="K29" s="293" t="e">
        <f t="shared" si="3"/>
        <v>#N/A</v>
      </c>
      <c r="L29" s="64"/>
    </row>
    <row r="30" spans="2:12" s="41" customFormat="1" ht="25" customHeight="1" x14ac:dyDescent="0.15">
      <c r="B30" s="51"/>
      <c r="C30" s="287"/>
      <c r="D30" s="182" t="e">
        <f>VLOOKUP(C30,'BDC EDITION - AVRIL 2024'!$A$2:$W$2424,7,FALSE)</f>
        <v>#N/A</v>
      </c>
      <c r="E30" s="294" t="e">
        <f>VLOOKUP(C30,'BDC EDITION - AVRIL 2024'!$A$2:$AC$2424,20,FALSE)</f>
        <v>#N/A</v>
      </c>
      <c r="F30" s="183" t="e">
        <f>VLOOKUP(C30,'BDC EDITION - AVRIL 2024'!$A$2:$W$2424,21,FALSE)</f>
        <v>#N/A</v>
      </c>
      <c r="G30" s="291" t="e">
        <f>VLOOKUP(C30,'BDC EDITION - AVRIL 2024'!$A$2:$W$2424,19,FALSE)</f>
        <v>#N/A</v>
      </c>
      <c r="H30" s="291" t="e">
        <f>Tableau479[[#This Row],[QTES]]*Tableau479[[#This Row],[PRIX UNITAIRE HT]]</f>
        <v>#N/A</v>
      </c>
      <c r="I30" s="111"/>
      <c r="J30" s="291" t="e">
        <f t="shared" si="2"/>
        <v>#N/A</v>
      </c>
      <c r="K30" s="293" t="e">
        <f t="shared" si="3"/>
        <v>#N/A</v>
      </c>
      <c r="L30" s="64"/>
    </row>
    <row r="31" spans="2:12" s="41" customFormat="1" ht="25" customHeight="1" x14ac:dyDescent="0.15">
      <c r="B31" s="51"/>
      <c r="C31" s="287"/>
      <c r="D31" s="182" t="e">
        <f>VLOOKUP(C31,'BDC EDITION - AVRIL 2024'!$A$2:$W$2424,7,FALSE)</f>
        <v>#N/A</v>
      </c>
      <c r="E31" s="294" t="e">
        <f>VLOOKUP(C31,'BDC EDITION - AVRIL 2024'!$A$2:$AC$2424,20,FALSE)</f>
        <v>#N/A</v>
      </c>
      <c r="F31" s="183" t="e">
        <f>VLOOKUP(C31,'BDC EDITION - AVRIL 2024'!$A$2:$W$2424,21,FALSE)</f>
        <v>#N/A</v>
      </c>
      <c r="G31" s="291" t="e">
        <f>VLOOKUP(C31,'BDC EDITION - AVRIL 2024'!$A$2:$W$2424,19,FALSE)</f>
        <v>#N/A</v>
      </c>
      <c r="H31" s="291" t="e">
        <f>Tableau479[[#This Row],[QTES]]*Tableau479[[#This Row],[PRIX UNITAIRE HT]]</f>
        <v>#N/A</v>
      </c>
      <c r="I31" s="111"/>
      <c r="J31" s="291" t="e">
        <f t="shared" si="2"/>
        <v>#N/A</v>
      </c>
      <c r="K31" s="293" t="e">
        <f t="shared" si="3"/>
        <v>#N/A</v>
      </c>
      <c r="L31" s="64"/>
    </row>
    <row r="32" spans="2:12" s="41" customFormat="1" ht="25" customHeight="1" x14ac:dyDescent="0.15">
      <c r="B32" s="51"/>
      <c r="C32" s="287"/>
      <c r="D32" s="182" t="e">
        <f>VLOOKUP(C32,'BDC EDITION - AVRIL 2024'!$A$2:$W$2424,7,FALSE)</f>
        <v>#N/A</v>
      </c>
      <c r="E32" s="294" t="e">
        <f>VLOOKUP(C32,'BDC EDITION - AVRIL 2024'!$A$2:$AC$2424,20,FALSE)</f>
        <v>#N/A</v>
      </c>
      <c r="F32" s="183" t="e">
        <f>VLOOKUP(C32,'BDC EDITION - AVRIL 2024'!$A$2:$W$2424,21,FALSE)</f>
        <v>#N/A</v>
      </c>
      <c r="G32" s="291" t="e">
        <f>VLOOKUP(C32,'BDC EDITION - AVRIL 2024'!$A$2:$W$2424,19,FALSE)</f>
        <v>#N/A</v>
      </c>
      <c r="H32" s="291" t="e">
        <f>Tableau479[[#This Row],[QTES]]*Tableau479[[#This Row],[PRIX UNITAIRE HT]]</f>
        <v>#N/A</v>
      </c>
      <c r="I32" s="111"/>
      <c r="J32" s="291" t="e">
        <f t="shared" si="2"/>
        <v>#N/A</v>
      </c>
      <c r="K32" s="293" t="e">
        <f t="shared" si="3"/>
        <v>#N/A</v>
      </c>
      <c r="L32" s="64"/>
    </row>
    <row r="33" spans="2:12" s="41" customFormat="1" ht="25" customHeight="1" x14ac:dyDescent="0.15">
      <c r="B33" s="51"/>
      <c r="C33" s="287"/>
      <c r="D33" s="182" t="e">
        <f>VLOOKUP(C33,'BDC EDITION - AVRIL 2024'!$A$2:$W$2424,7,FALSE)</f>
        <v>#N/A</v>
      </c>
      <c r="E33" s="294" t="e">
        <f>VLOOKUP(C33,'BDC EDITION - AVRIL 2024'!$A$2:$AC$2424,20,FALSE)</f>
        <v>#N/A</v>
      </c>
      <c r="F33" s="183" t="e">
        <f>VLOOKUP(C33,'BDC EDITION - AVRIL 2024'!$A$2:$W$2424,21,FALSE)</f>
        <v>#N/A</v>
      </c>
      <c r="G33" s="291" t="e">
        <f>VLOOKUP(C33,'BDC EDITION - AVRIL 2024'!$A$2:$W$2424,19,FALSE)</f>
        <v>#N/A</v>
      </c>
      <c r="H33" s="291" t="e">
        <f>Tableau479[[#This Row],[QTES]]*Tableau479[[#This Row],[PRIX UNITAIRE HT]]</f>
        <v>#N/A</v>
      </c>
      <c r="I33" s="111"/>
      <c r="J33" s="291" t="e">
        <f t="shared" si="2"/>
        <v>#N/A</v>
      </c>
      <c r="K33" s="293" t="e">
        <f t="shared" si="3"/>
        <v>#N/A</v>
      </c>
      <c r="L33" s="64"/>
    </row>
    <row r="34" spans="2:12" s="41" customFormat="1" ht="25" customHeight="1" x14ac:dyDescent="0.15">
      <c r="B34" s="51"/>
      <c r="C34" s="287"/>
      <c r="D34" s="182" t="e">
        <f>VLOOKUP(C34,'BDC EDITION - AVRIL 2024'!$A$2:$W$2424,7,FALSE)</f>
        <v>#N/A</v>
      </c>
      <c r="E34" s="294" t="e">
        <f>VLOOKUP(C34,'BDC EDITION - AVRIL 2024'!$A$2:$AC$2424,20,FALSE)</f>
        <v>#N/A</v>
      </c>
      <c r="F34" s="183" t="e">
        <f>VLOOKUP(C34,'BDC EDITION - AVRIL 2024'!$A$2:$W$2424,21,FALSE)</f>
        <v>#N/A</v>
      </c>
      <c r="G34" s="291" t="e">
        <f>VLOOKUP(C34,'BDC EDITION - AVRIL 2024'!$A$2:$W$2424,19,FALSE)</f>
        <v>#N/A</v>
      </c>
      <c r="H34" s="291" t="e">
        <f>Tableau479[[#This Row],[QTES]]*Tableau479[[#This Row],[PRIX UNITAIRE HT]]</f>
        <v>#N/A</v>
      </c>
      <c r="I34" s="111"/>
      <c r="J34" s="291" t="e">
        <f t="shared" ref="J34:J39" si="4">G34-(G34*I34)</f>
        <v>#N/A</v>
      </c>
      <c r="K34" s="293" t="e">
        <f t="shared" ref="K34:K39" si="5">F34*J34</f>
        <v>#N/A</v>
      </c>
      <c r="L34" s="64"/>
    </row>
    <row r="35" spans="2:12" s="41" customFormat="1" ht="25" customHeight="1" x14ac:dyDescent="0.15">
      <c r="B35" s="51"/>
      <c r="C35" s="287"/>
      <c r="D35" s="182" t="e">
        <f>VLOOKUP(C35,'BDC EDITION - AVRIL 2024'!$A$2:$W$2424,7,FALSE)</f>
        <v>#N/A</v>
      </c>
      <c r="E35" s="294" t="e">
        <f>VLOOKUP(C35,'BDC EDITION - AVRIL 2024'!$A$2:$AC$2424,20,FALSE)</f>
        <v>#N/A</v>
      </c>
      <c r="F35" s="183" t="e">
        <f>VLOOKUP(C35,'BDC EDITION - AVRIL 2024'!$A$2:$W$2424,21,FALSE)</f>
        <v>#N/A</v>
      </c>
      <c r="G35" s="291" t="e">
        <f>VLOOKUP(C35,'BDC EDITION - AVRIL 2024'!$A$2:$W$2424,19,FALSE)</f>
        <v>#N/A</v>
      </c>
      <c r="H35" s="291" t="e">
        <f>Tableau479[[#This Row],[QTES]]*Tableau479[[#This Row],[PRIX UNITAIRE HT]]</f>
        <v>#N/A</v>
      </c>
      <c r="I35" s="111"/>
      <c r="J35" s="291" t="e">
        <f t="shared" si="4"/>
        <v>#N/A</v>
      </c>
      <c r="K35" s="293" t="e">
        <f t="shared" si="5"/>
        <v>#N/A</v>
      </c>
      <c r="L35" s="64"/>
    </row>
    <row r="36" spans="2:12" s="41" customFormat="1" ht="25" customHeight="1" x14ac:dyDescent="0.15">
      <c r="B36" s="51"/>
      <c r="C36" s="287"/>
      <c r="D36" s="182" t="e">
        <f>VLOOKUP(C36,'BDC EDITION - AVRIL 2024'!$A$2:$W$2424,7,FALSE)</f>
        <v>#N/A</v>
      </c>
      <c r="E36" s="294" t="e">
        <f>VLOOKUP(C36,'BDC EDITION - AVRIL 2024'!$A$2:$AC$2424,20,FALSE)</f>
        <v>#N/A</v>
      </c>
      <c r="F36" s="183" t="e">
        <f>VLOOKUP(C36,'BDC EDITION - AVRIL 2024'!$A$2:$W$2424,21,FALSE)</f>
        <v>#N/A</v>
      </c>
      <c r="G36" s="291" t="e">
        <f>VLOOKUP(C36,'BDC EDITION - AVRIL 2024'!$A$2:$W$2424,19,FALSE)</f>
        <v>#N/A</v>
      </c>
      <c r="H36" s="291" t="e">
        <f>Tableau479[[#This Row],[QTES]]*Tableau479[[#This Row],[PRIX UNITAIRE HT]]</f>
        <v>#N/A</v>
      </c>
      <c r="I36" s="111"/>
      <c r="J36" s="291" t="e">
        <f t="shared" si="4"/>
        <v>#N/A</v>
      </c>
      <c r="K36" s="293" t="e">
        <f t="shared" si="5"/>
        <v>#N/A</v>
      </c>
      <c r="L36" s="64"/>
    </row>
    <row r="37" spans="2:12" s="41" customFormat="1" ht="25" customHeight="1" x14ac:dyDescent="0.15">
      <c r="B37" s="51"/>
      <c r="C37" s="287"/>
      <c r="D37" s="182" t="e">
        <f>VLOOKUP(C37,'BDC EDITION - AVRIL 2024'!$A$2:$W$2424,7,FALSE)</f>
        <v>#N/A</v>
      </c>
      <c r="E37" s="294" t="e">
        <f>VLOOKUP(C37,'BDC EDITION - AVRIL 2024'!$A$2:$AC$2424,20,FALSE)</f>
        <v>#N/A</v>
      </c>
      <c r="F37" s="183" t="e">
        <f>VLOOKUP(C37,'BDC EDITION - AVRIL 2024'!$A$2:$W$2424,21,FALSE)</f>
        <v>#N/A</v>
      </c>
      <c r="G37" s="291" t="e">
        <f>VLOOKUP(C37,'BDC EDITION - AVRIL 2024'!$A$2:$W$2424,19,FALSE)</f>
        <v>#N/A</v>
      </c>
      <c r="H37" s="291" t="e">
        <f>Tableau479[[#This Row],[QTES]]*Tableau479[[#This Row],[PRIX UNITAIRE HT]]</f>
        <v>#N/A</v>
      </c>
      <c r="I37" s="111"/>
      <c r="J37" s="291" t="e">
        <f t="shared" si="4"/>
        <v>#N/A</v>
      </c>
      <c r="K37" s="293" t="e">
        <f t="shared" si="5"/>
        <v>#N/A</v>
      </c>
      <c r="L37" s="64"/>
    </row>
    <row r="38" spans="2:12" s="41" customFormat="1" ht="25" customHeight="1" x14ac:dyDescent="0.15">
      <c r="B38" s="51"/>
      <c r="C38" s="287"/>
      <c r="D38" s="182" t="e">
        <f>VLOOKUP(C38,'BDC EDITION - AVRIL 2024'!$A$2:$W$2424,7,FALSE)</f>
        <v>#N/A</v>
      </c>
      <c r="E38" s="294" t="e">
        <f>VLOOKUP(C38,'BDC EDITION - AVRIL 2024'!$A$2:$AC$2424,20,FALSE)</f>
        <v>#N/A</v>
      </c>
      <c r="F38" s="183" t="e">
        <f>VLOOKUP(C38,'BDC EDITION - AVRIL 2024'!$A$2:$W$2424,21,FALSE)</f>
        <v>#N/A</v>
      </c>
      <c r="G38" s="291" t="e">
        <f>VLOOKUP(C38,'BDC EDITION - AVRIL 2024'!$A$2:$W$2424,19,FALSE)</f>
        <v>#N/A</v>
      </c>
      <c r="H38" s="291" t="e">
        <f>Tableau479[[#This Row],[QTES]]*Tableau479[[#This Row],[PRIX UNITAIRE HT]]</f>
        <v>#N/A</v>
      </c>
      <c r="I38" s="111"/>
      <c r="J38" s="291" t="e">
        <f t="shared" si="4"/>
        <v>#N/A</v>
      </c>
      <c r="K38" s="293" t="e">
        <f t="shared" si="5"/>
        <v>#N/A</v>
      </c>
      <c r="L38" s="64"/>
    </row>
    <row r="39" spans="2:12" s="41" customFormat="1" ht="25" customHeight="1" x14ac:dyDescent="0.15">
      <c r="B39" s="51"/>
      <c r="C39" s="287"/>
      <c r="D39" s="182" t="e">
        <f>VLOOKUP(C39,'BDC EDITION - AVRIL 2024'!$A$2:$W$2424,7,FALSE)</f>
        <v>#N/A</v>
      </c>
      <c r="E39" s="294" t="e">
        <f>VLOOKUP(C39,'BDC EDITION - AVRIL 2024'!$A$2:$AC$2424,20,FALSE)</f>
        <v>#N/A</v>
      </c>
      <c r="F39" s="183" t="e">
        <f>VLOOKUP(C39,'BDC EDITION - AVRIL 2024'!$A$2:$W$2424,21,FALSE)</f>
        <v>#N/A</v>
      </c>
      <c r="G39" s="291" t="e">
        <f>VLOOKUP(C39,'BDC EDITION - AVRIL 2024'!$A$2:$W$2424,19,FALSE)</f>
        <v>#N/A</v>
      </c>
      <c r="H39" s="291" t="e">
        <f>Tableau479[[#This Row],[QTES]]*Tableau479[[#This Row],[PRIX UNITAIRE HT]]</f>
        <v>#N/A</v>
      </c>
      <c r="I39" s="111"/>
      <c r="J39" s="291" t="e">
        <f t="shared" si="4"/>
        <v>#N/A</v>
      </c>
      <c r="K39" s="293" t="e">
        <f t="shared" si="5"/>
        <v>#N/A</v>
      </c>
      <c r="L39" s="64"/>
    </row>
    <row r="40" spans="2:12" s="41" customFormat="1" ht="25" customHeight="1" x14ac:dyDescent="0.15">
      <c r="B40" s="51"/>
      <c r="C40" s="287"/>
      <c r="D40" s="182" t="e">
        <f>VLOOKUP(C40,'BDC EDITION - AVRIL 2024'!$A$2:$W$2424,7,FALSE)</f>
        <v>#N/A</v>
      </c>
      <c r="E40" s="294" t="e">
        <f>VLOOKUP(C40,'BDC EDITION - AVRIL 2024'!$A$2:$AC$2424,20,FALSE)</f>
        <v>#N/A</v>
      </c>
      <c r="F40" s="183" t="e">
        <f>VLOOKUP(C40,'BDC EDITION - AVRIL 2024'!$A$2:$W$2424,21,FALSE)</f>
        <v>#N/A</v>
      </c>
      <c r="G40" s="291" t="e">
        <f>VLOOKUP(C40,'BDC EDITION - AVRIL 2024'!$A$2:$W$2424,19,FALSE)</f>
        <v>#N/A</v>
      </c>
      <c r="H40" s="291" t="e">
        <f>Tableau479[[#This Row],[QTES]]*Tableau479[[#This Row],[PRIX UNITAIRE HT]]</f>
        <v>#N/A</v>
      </c>
      <c r="I40" s="111"/>
      <c r="J40" s="291" t="e">
        <f t="shared" si="2"/>
        <v>#N/A</v>
      </c>
      <c r="K40" s="293" t="e">
        <f t="shared" si="3"/>
        <v>#N/A</v>
      </c>
      <c r="L40" s="64"/>
    </row>
    <row r="41" spans="2:12" s="41" customFormat="1" ht="25" customHeight="1" x14ac:dyDescent="0.15">
      <c r="B41" s="51"/>
      <c r="C41" s="287"/>
      <c r="D41" s="182" t="e">
        <f>VLOOKUP(C41,'BDC EDITION - AVRIL 2024'!$A$2:$W$2424,7,FALSE)</f>
        <v>#N/A</v>
      </c>
      <c r="E41" s="289" t="e">
        <f>VLOOKUP(C41,'BDC EDITION - AVRIL 2024'!$A$2:$AC$2424,20,FALSE)</f>
        <v>#N/A</v>
      </c>
      <c r="F41" s="183" t="e">
        <f>VLOOKUP(C41,'BDC EDITION - AVRIL 2024'!$A$2:$W$2424,21,FALSE)</f>
        <v>#N/A</v>
      </c>
      <c r="G41" s="291" t="e">
        <f>VLOOKUP(C41,'BDC EDITION - AVRIL 2024'!$A$2:$W$2424,19,FALSE)</f>
        <v>#N/A</v>
      </c>
      <c r="H41" s="291" t="e">
        <f>Tableau479[[#This Row],[QTES]]*Tableau479[[#This Row],[PRIX UNITAIRE HT]]</f>
        <v>#N/A</v>
      </c>
      <c r="I41" s="111"/>
      <c r="J41" s="291" t="e">
        <f t="shared" si="0"/>
        <v>#N/A</v>
      </c>
      <c r="K41" s="293" t="e">
        <f t="shared" si="1"/>
        <v>#N/A</v>
      </c>
      <c r="L41" s="64"/>
    </row>
    <row r="42" spans="2:12" s="41" customFormat="1" ht="25" customHeight="1" x14ac:dyDescent="0.15">
      <c r="B42" s="51"/>
      <c r="C42" s="287"/>
      <c r="D42" s="182" t="e">
        <f>VLOOKUP(C42,'BDC EDITION - AVRIL 2024'!$A$2:$W$2424,7,FALSE)</f>
        <v>#N/A</v>
      </c>
      <c r="E42" s="289" t="e">
        <f>VLOOKUP(C42,'BDC EDITION - AVRIL 2024'!$A$2:$AC$2424,20,FALSE)</f>
        <v>#N/A</v>
      </c>
      <c r="F42" s="183" t="e">
        <f>VLOOKUP(C42,'BDC EDITION - AVRIL 2024'!$A$2:$W$2424,21,FALSE)</f>
        <v>#N/A</v>
      </c>
      <c r="G42" s="291" t="e">
        <f>VLOOKUP(C42,'BDC EDITION - AVRIL 2024'!$A$2:$W$2424,19,FALSE)</f>
        <v>#N/A</v>
      </c>
      <c r="H42" s="291" t="e">
        <f>Tableau479[[#This Row],[QTES]]*Tableau479[[#This Row],[PRIX UNITAIRE HT]]</f>
        <v>#N/A</v>
      </c>
      <c r="I42" s="111"/>
      <c r="J42" s="291" t="e">
        <f t="shared" si="0"/>
        <v>#N/A</v>
      </c>
      <c r="K42" s="293" t="e">
        <f t="shared" si="1"/>
        <v>#N/A</v>
      </c>
      <c r="L42" s="64"/>
    </row>
    <row r="43" spans="2:12" s="41" customFormat="1" ht="25" customHeight="1" x14ac:dyDescent="0.15">
      <c r="B43" s="51"/>
      <c r="C43" s="287"/>
      <c r="D43" s="182" t="e">
        <f>VLOOKUP(C43,'BDC EDITION - AVRIL 2024'!$A$2:$W$2424,7,FALSE)</f>
        <v>#N/A</v>
      </c>
      <c r="E43" s="289" t="e">
        <f>VLOOKUP(C43,'BDC EDITION - AVRIL 2024'!$A$2:$AC$2424,20,FALSE)</f>
        <v>#N/A</v>
      </c>
      <c r="F43" s="183" t="e">
        <f>VLOOKUP(C43,'BDC EDITION - AVRIL 2024'!$A$2:$W$2424,21,FALSE)</f>
        <v>#N/A</v>
      </c>
      <c r="G43" s="291" t="e">
        <f>VLOOKUP(C43,'BDC EDITION - AVRIL 2024'!$A$2:$W$2424,19,FALSE)</f>
        <v>#N/A</v>
      </c>
      <c r="H43" s="291" t="e">
        <f>Tableau479[[#This Row],[QTES]]*Tableau479[[#This Row],[PRIX UNITAIRE HT]]</f>
        <v>#N/A</v>
      </c>
      <c r="I43" s="111"/>
      <c r="J43" s="291" t="e">
        <f t="shared" si="0"/>
        <v>#N/A</v>
      </c>
      <c r="K43" s="293" t="e">
        <f t="shared" si="1"/>
        <v>#N/A</v>
      </c>
      <c r="L43" s="64"/>
    </row>
    <row r="44" spans="2:12" s="41" customFormat="1" ht="25" customHeight="1" x14ac:dyDescent="0.15">
      <c r="B44" s="51"/>
      <c r="C44" s="287"/>
      <c r="D44" s="182" t="e">
        <f>VLOOKUP(C44,'BDC EDITION - AVRIL 2024'!$A$2:$W$2424,7,FALSE)</f>
        <v>#N/A</v>
      </c>
      <c r="E44" s="289" t="e">
        <f>VLOOKUP(C44,'BDC EDITION - AVRIL 2024'!$A$2:$AC$2424,20,FALSE)</f>
        <v>#N/A</v>
      </c>
      <c r="F44" s="183" t="e">
        <f>VLOOKUP(C44,'BDC EDITION - AVRIL 2024'!$A$2:$W$2424,21,FALSE)</f>
        <v>#N/A</v>
      </c>
      <c r="G44" s="291" t="e">
        <f>VLOOKUP(C44,'BDC EDITION - AVRIL 2024'!$A$2:$W$2424,19,FALSE)</f>
        <v>#N/A</v>
      </c>
      <c r="H44" s="291" t="e">
        <f>Tableau479[[#This Row],[QTES]]*Tableau479[[#This Row],[PRIX UNITAIRE HT]]</f>
        <v>#N/A</v>
      </c>
      <c r="I44" s="111"/>
      <c r="J44" s="291" t="e">
        <f t="shared" si="0"/>
        <v>#N/A</v>
      </c>
      <c r="K44" s="293" t="e">
        <f t="shared" si="1"/>
        <v>#N/A</v>
      </c>
      <c r="L44" s="64"/>
    </row>
    <row r="45" spans="2:12" s="41" customFormat="1" ht="25" customHeight="1" x14ac:dyDescent="0.15">
      <c r="B45" s="51"/>
      <c r="C45" s="287"/>
      <c r="D45" s="182" t="e">
        <f>VLOOKUP(C45,'BDC EDITION - AVRIL 2024'!$A$2:$W$2424,7,FALSE)</f>
        <v>#N/A</v>
      </c>
      <c r="E45" s="289" t="e">
        <f>VLOOKUP(C45,'BDC EDITION - AVRIL 2024'!$A$2:$AC$2424,20,FALSE)</f>
        <v>#N/A</v>
      </c>
      <c r="F45" s="183" t="e">
        <f>VLOOKUP(C45,'BDC EDITION - AVRIL 2024'!$A$2:$W$2424,21,FALSE)</f>
        <v>#N/A</v>
      </c>
      <c r="G45" s="291" t="e">
        <f>VLOOKUP(C45,'BDC EDITION - AVRIL 2024'!$A$2:$W$2424,19,FALSE)</f>
        <v>#N/A</v>
      </c>
      <c r="H45" s="291" t="e">
        <f>Tableau479[[#This Row],[QTES]]*Tableau479[[#This Row],[PRIX UNITAIRE HT]]</f>
        <v>#N/A</v>
      </c>
      <c r="I45" s="111"/>
      <c r="J45" s="291" t="e">
        <f t="shared" si="0"/>
        <v>#N/A</v>
      </c>
      <c r="K45" s="293" t="e">
        <f t="shared" si="1"/>
        <v>#N/A</v>
      </c>
      <c r="L45" s="64"/>
    </row>
    <row r="46" spans="2:12" s="41" customFormat="1" ht="25" customHeight="1" x14ac:dyDescent="0.15">
      <c r="B46" s="51"/>
      <c r="C46" s="287"/>
      <c r="D46" s="182" t="e">
        <f>VLOOKUP(C46,'BDC EDITION - AVRIL 2024'!$A$2:$W$2424,7,FALSE)</f>
        <v>#N/A</v>
      </c>
      <c r="E46" s="289" t="e">
        <f>VLOOKUP(C46,'BDC EDITION - AVRIL 2024'!$A$2:$AC$2424,20,FALSE)</f>
        <v>#N/A</v>
      </c>
      <c r="F46" s="183" t="e">
        <f>VLOOKUP(C46,'BDC EDITION - AVRIL 2024'!$A$2:$W$2424,21,FALSE)</f>
        <v>#N/A</v>
      </c>
      <c r="G46" s="291" t="e">
        <f>VLOOKUP(C46,'BDC EDITION - AVRIL 2024'!$A$2:$W$2424,19,FALSE)</f>
        <v>#N/A</v>
      </c>
      <c r="H46" s="291" t="e">
        <f>Tableau479[[#This Row],[QTES]]*Tableau479[[#This Row],[PRIX UNITAIRE HT]]</f>
        <v>#N/A</v>
      </c>
      <c r="I46" s="111"/>
      <c r="J46" s="291" t="e">
        <f t="shared" si="0"/>
        <v>#N/A</v>
      </c>
      <c r="K46" s="293" t="e">
        <f t="shared" si="1"/>
        <v>#N/A</v>
      </c>
      <c r="L46" s="64"/>
    </row>
    <row r="47" spans="2:12" s="41" customFormat="1" ht="25" customHeight="1" x14ac:dyDescent="0.15">
      <c r="B47" s="51"/>
      <c r="C47" s="287"/>
      <c r="D47" s="182" t="e">
        <f>VLOOKUP(C47,'BDC EDITION - AVRIL 2024'!$A$2:$W$2424,7,FALSE)</f>
        <v>#N/A</v>
      </c>
      <c r="E47" s="289" t="e">
        <f>VLOOKUP(C47,'BDC EDITION - AVRIL 2024'!$A$2:$AC$2424,20,FALSE)</f>
        <v>#N/A</v>
      </c>
      <c r="F47" s="183" t="e">
        <f>VLOOKUP(C47,'BDC EDITION - AVRIL 2024'!$A$2:$W$2424,21,FALSE)</f>
        <v>#N/A</v>
      </c>
      <c r="G47" s="291" t="e">
        <f>VLOOKUP(C47,'BDC EDITION - AVRIL 2024'!$A$2:$W$2424,19,FALSE)</f>
        <v>#N/A</v>
      </c>
      <c r="H47" s="291" t="e">
        <f>Tableau479[[#This Row],[QTES]]*Tableau479[[#This Row],[PRIX UNITAIRE HT]]</f>
        <v>#N/A</v>
      </c>
      <c r="I47" s="111"/>
      <c r="J47" s="291" t="e">
        <f t="shared" si="0"/>
        <v>#N/A</v>
      </c>
      <c r="K47" s="293" t="e">
        <f t="shared" si="1"/>
        <v>#N/A</v>
      </c>
      <c r="L47" s="64"/>
    </row>
    <row r="48" spans="2:12" ht="5" customHeight="1" x14ac:dyDescent="0.2">
      <c r="B48" s="47"/>
      <c r="C48" s="269"/>
      <c r="D48" s="270"/>
      <c r="E48" s="271"/>
      <c r="F48" s="272"/>
      <c r="G48" s="273"/>
      <c r="H48" s="273"/>
      <c r="I48" s="274"/>
      <c r="J48" s="275"/>
      <c r="K48" s="276"/>
      <c r="L48" s="46"/>
    </row>
    <row r="49" spans="2:12" ht="13" customHeight="1" x14ac:dyDescent="0.2">
      <c r="B49" s="47"/>
      <c r="C49" s="269"/>
      <c r="D49" s="270"/>
      <c r="E49" s="277" t="s">
        <v>4121</v>
      </c>
      <c r="F49" s="272" t="e">
        <f>SUM(Tableau479[QTES])</f>
        <v>#N/A</v>
      </c>
      <c r="G49" s="273"/>
      <c r="H49" s="273" t="e">
        <f>SUM(Tableau479[MONTANT HT NON REMISÉ])</f>
        <v>#N/A</v>
      </c>
      <c r="I49" s="274"/>
      <c r="J49" s="278" t="s">
        <v>4122</v>
      </c>
      <c r="K49" s="301">
        <f>SUMIF(Tableau479[TAUX DE TVA],5.5%,Tableau479[MONTANT HT])</f>
        <v>0</v>
      </c>
      <c r="L49" s="46"/>
    </row>
    <row r="50" spans="2:12" ht="13" customHeight="1" thickBot="1" x14ac:dyDescent="0.25">
      <c r="B50" s="47"/>
      <c r="C50" s="279"/>
      <c r="D50" s="280"/>
      <c r="E50" s="281"/>
      <c r="F50" s="282"/>
      <c r="G50" s="283"/>
      <c r="H50" s="283"/>
      <c r="I50" s="284"/>
      <c r="J50" s="285" t="s">
        <v>4123</v>
      </c>
      <c r="K50" s="302">
        <f>SUMIF(Tableau479[TAUX DE TVA],20%,Tableau479[MONTANT HT])</f>
        <v>0</v>
      </c>
      <c r="L50" s="46"/>
    </row>
    <row r="51" spans="2:12" ht="15" thickBot="1" x14ac:dyDescent="0.25">
      <c r="B51" s="47"/>
      <c r="C51" s="262"/>
      <c r="D51" s="262"/>
      <c r="E51" s="262"/>
      <c r="F51" s="262"/>
      <c r="G51" s="262"/>
      <c r="H51" s="262"/>
      <c r="I51" s="262"/>
      <c r="J51" s="262"/>
      <c r="K51" s="262"/>
      <c r="L51" s="46"/>
    </row>
    <row r="52" spans="2:12" ht="14" customHeight="1" x14ac:dyDescent="0.2">
      <c r="B52" s="47"/>
      <c r="C52" s="262"/>
      <c r="D52" s="262"/>
      <c r="E52" s="262"/>
      <c r="F52" s="262"/>
      <c r="G52" s="1292" t="s">
        <v>716</v>
      </c>
      <c r="H52" s="1293"/>
      <c r="I52" s="1294"/>
      <c r="J52" s="1316">
        <v>5.5E-2</v>
      </c>
      <c r="K52" s="1317"/>
      <c r="L52" s="46"/>
    </row>
    <row r="53" spans="2:12" ht="14" customHeight="1" x14ac:dyDescent="0.2">
      <c r="B53" s="47"/>
      <c r="C53" s="262"/>
      <c r="D53" s="262"/>
      <c r="E53" s="262"/>
      <c r="F53" s="262"/>
      <c r="G53" s="1295" t="s">
        <v>717</v>
      </c>
      <c r="H53" s="1296"/>
      <c r="I53" s="1297"/>
      <c r="J53" s="1298">
        <f>K49</f>
        <v>0</v>
      </c>
      <c r="K53" s="1299"/>
      <c r="L53" s="46"/>
    </row>
    <row r="54" spans="2:12" ht="14" customHeight="1" thickBot="1" x14ac:dyDescent="0.25">
      <c r="B54" s="47"/>
      <c r="C54" s="262"/>
      <c r="D54" s="262"/>
      <c r="E54" s="262"/>
      <c r="F54" s="262"/>
      <c r="G54" s="1281" t="s">
        <v>718</v>
      </c>
      <c r="H54" s="1282"/>
      <c r="I54" s="1283"/>
      <c r="J54" s="1318">
        <f>J52*J53</f>
        <v>0</v>
      </c>
      <c r="K54" s="1319"/>
      <c r="L54" s="53"/>
    </row>
    <row r="55" spans="2:12" ht="14" customHeight="1" x14ac:dyDescent="0.2">
      <c r="B55" s="47"/>
      <c r="C55" s="262"/>
      <c r="D55" s="262"/>
      <c r="E55" s="262"/>
      <c r="F55" s="262"/>
      <c r="G55" s="1336" t="s">
        <v>716</v>
      </c>
      <c r="H55" s="1337"/>
      <c r="I55" s="1338"/>
      <c r="J55" s="1339">
        <v>0.2</v>
      </c>
      <c r="K55" s="1340"/>
      <c r="L55" s="53"/>
    </row>
    <row r="56" spans="2:12" ht="14" customHeight="1" x14ac:dyDescent="0.2">
      <c r="B56" s="47"/>
      <c r="C56" s="262"/>
      <c r="D56" s="262"/>
      <c r="E56" s="262"/>
      <c r="F56" s="262"/>
      <c r="G56" s="1289" t="s">
        <v>717</v>
      </c>
      <c r="H56" s="1290"/>
      <c r="I56" s="1291"/>
      <c r="J56" s="1287">
        <f>K50</f>
        <v>0</v>
      </c>
      <c r="K56" s="1288"/>
      <c r="L56" s="53"/>
    </row>
    <row r="57" spans="2:12" ht="14" customHeight="1" thickBot="1" x14ac:dyDescent="0.25">
      <c r="B57" s="47"/>
      <c r="C57" s="262"/>
      <c r="D57" s="262"/>
      <c r="E57" s="262"/>
      <c r="F57" s="262"/>
      <c r="G57" s="1300" t="s">
        <v>718</v>
      </c>
      <c r="H57" s="1301"/>
      <c r="I57" s="1302"/>
      <c r="J57" s="1303">
        <f>J55*J56</f>
        <v>0</v>
      </c>
      <c r="K57" s="1304"/>
      <c r="L57" s="53"/>
    </row>
    <row r="58" spans="2:12" ht="14" customHeight="1" thickBot="1" x14ac:dyDescent="0.25">
      <c r="B58" s="47"/>
      <c r="C58" s="262"/>
      <c r="D58" s="262"/>
      <c r="E58" s="262"/>
      <c r="F58" s="262"/>
      <c r="G58" s="1284" t="s">
        <v>4138</v>
      </c>
      <c r="H58" s="1285"/>
      <c r="I58" s="1286"/>
      <c r="J58" s="1320">
        <f>J54+J57</f>
        <v>0</v>
      </c>
      <c r="K58" s="1321"/>
      <c r="L58" s="54"/>
    </row>
    <row r="59" spans="2:12" ht="14" customHeight="1" x14ac:dyDescent="0.2">
      <c r="B59" s="47"/>
      <c r="C59" s="262"/>
      <c r="D59" s="262"/>
      <c r="E59" s="262"/>
      <c r="F59" s="262"/>
      <c r="G59" s="1328" t="s">
        <v>2701</v>
      </c>
      <c r="H59" s="1329"/>
      <c r="I59" s="1330"/>
      <c r="J59" s="1331" t="e">
        <f>IF(H49&gt;200,0,9)</f>
        <v>#N/A</v>
      </c>
      <c r="K59" s="1332"/>
      <c r="L59" s="54"/>
    </row>
    <row r="60" spans="2:12" ht="14" customHeight="1" thickBot="1" x14ac:dyDescent="0.25">
      <c r="B60" s="47"/>
      <c r="C60" s="262"/>
      <c r="D60" s="262"/>
      <c r="E60" s="262"/>
      <c r="F60" s="262"/>
      <c r="G60" s="1333" t="s">
        <v>4124</v>
      </c>
      <c r="H60" s="1334"/>
      <c r="I60" s="1335"/>
      <c r="J60" s="1322" t="e">
        <f>J53+J56+J58+J59</f>
        <v>#N/A</v>
      </c>
      <c r="K60" s="1323"/>
      <c r="L60" s="54"/>
    </row>
    <row r="61" spans="2:12" ht="15" thickBot="1" x14ac:dyDescent="0.25">
      <c r="B61" s="47"/>
      <c r="C61" s="262"/>
      <c r="D61" s="262"/>
      <c r="E61" s="262"/>
      <c r="F61" s="262"/>
      <c r="G61" s="262"/>
      <c r="H61" s="262"/>
      <c r="I61" s="262"/>
      <c r="J61" s="262"/>
      <c r="K61" s="262"/>
      <c r="L61" s="46"/>
    </row>
    <row r="62" spans="2:12" ht="14" customHeight="1" x14ac:dyDescent="0.2">
      <c r="B62" s="47"/>
      <c r="C62" s="262"/>
      <c r="D62" s="262"/>
      <c r="E62" s="262"/>
      <c r="F62" s="262"/>
      <c r="G62" s="1324" t="s">
        <v>4134</v>
      </c>
      <c r="H62" s="1325"/>
      <c r="I62" s="1325"/>
      <c r="J62" s="1326">
        <f>K8</f>
        <v>0</v>
      </c>
      <c r="K62" s="1327"/>
      <c r="L62" s="46"/>
    </row>
    <row r="63" spans="2:12" ht="14" customHeight="1" x14ac:dyDescent="0.2">
      <c r="B63" s="47"/>
      <c r="C63" s="265"/>
      <c r="D63" s="265"/>
      <c r="E63" s="265"/>
      <c r="F63" s="265"/>
      <c r="G63" s="1305" t="s">
        <v>4133</v>
      </c>
      <c r="H63" s="1306"/>
      <c r="I63" s="1306"/>
      <c r="J63" s="1307"/>
      <c r="K63" s="1308"/>
      <c r="L63" s="46"/>
    </row>
    <row r="64" spans="2:12" s="41" customFormat="1" ht="14" customHeight="1" thickBot="1" x14ac:dyDescent="0.25">
      <c r="B64" s="51"/>
      <c r="C64" s="262"/>
      <c r="D64" s="262"/>
      <c r="E64" s="262"/>
      <c r="F64" s="262"/>
      <c r="G64" s="1312" t="s">
        <v>4132</v>
      </c>
      <c r="H64" s="1313"/>
      <c r="I64" s="1313"/>
      <c r="J64" s="1314" t="e">
        <f>J60</f>
        <v>#N/A</v>
      </c>
      <c r="K64" s="1315"/>
      <c r="L64" s="64"/>
    </row>
    <row r="65" spans="2:12" ht="15" thickBot="1" x14ac:dyDescent="0.25">
      <c r="B65" s="266"/>
      <c r="C65" s="267"/>
      <c r="D65" s="267"/>
      <c r="E65" s="267"/>
      <c r="F65" s="267"/>
      <c r="G65" s="267"/>
      <c r="H65" s="267"/>
      <c r="I65" s="267"/>
      <c r="J65" s="267"/>
      <c r="K65" s="267"/>
      <c r="L65" s="268"/>
    </row>
  </sheetData>
  <mergeCells count="38">
    <mergeCell ref="G63:I63"/>
    <mergeCell ref="J63:K63"/>
    <mergeCell ref="G10:K10"/>
    <mergeCell ref="G64:I64"/>
    <mergeCell ref="J64:K64"/>
    <mergeCell ref="J52:K52"/>
    <mergeCell ref="J54:K54"/>
    <mergeCell ref="J58:K58"/>
    <mergeCell ref="J60:K60"/>
    <mergeCell ref="G62:I62"/>
    <mergeCell ref="J62:K62"/>
    <mergeCell ref="G59:I59"/>
    <mergeCell ref="J59:K59"/>
    <mergeCell ref="G60:I60"/>
    <mergeCell ref="G55:I55"/>
    <mergeCell ref="J55:K55"/>
    <mergeCell ref="G54:I54"/>
    <mergeCell ref="G58:I58"/>
    <mergeCell ref="J56:K56"/>
    <mergeCell ref="G56:I56"/>
    <mergeCell ref="G52:I52"/>
    <mergeCell ref="G53:I53"/>
    <mergeCell ref="J53:K53"/>
    <mergeCell ref="G57:I57"/>
    <mergeCell ref="J57:K57"/>
    <mergeCell ref="G20:K20"/>
    <mergeCell ref="D10:E10"/>
    <mergeCell ref="D11:E11"/>
    <mergeCell ref="D12:E12"/>
    <mergeCell ref="D13:E13"/>
    <mergeCell ref="D14:E14"/>
    <mergeCell ref="G11:K11"/>
    <mergeCell ref="G12:K12"/>
    <mergeCell ref="G13:K13"/>
    <mergeCell ref="G14:K14"/>
    <mergeCell ref="G17:K17"/>
    <mergeCell ref="G18:K18"/>
    <mergeCell ref="G19:K19"/>
  </mergeCells>
  <conditionalFormatting sqref="C23">
    <cfRule type="duplicateValues" dxfId="51" priority="2" stopIfTrue="1"/>
    <cfRule type="duplicateValues" dxfId="50" priority="3" stopIfTrue="1"/>
  </conditionalFormatting>
  <conditionalFormatting sqref="C23">
    <cfRule type="duplicateValues" dxfId="49" priority="1" stopIfTrue="1"/>
  </conditionalFormatting>
  <pageMargins left="0.7" right="0.7" top="0.75" bottom="0.75" header="0.3" footer="0.3"/>
  <pageSetup paperSize="9" orientation="portrait" r:id="rId1"/>
  <drawing r:id="rId2"/>
  <tableParts count="1">
    <tablePart r:id="rId3"/>
  </tablePart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B2:L71"/>
  <sheetViews>
    <sheetView zoomScale="120" zoomScaleNormal="120" zoomScalePageLayoutView="120" workbookViewId="0">
      <selection activeCell="O10" sqref="O10"/>
    </sheetView>
  </sheetViews>
  <sheetFormatPr baseColWidth="10" defaultRowHeight="13" x14ac:dyDescent="0.15"/>
  <cols>
    <col min="1" max="1" width="1.33203125" customWidth="1"/>
    <col min="2" max="2" width="1.5" customWidth="1"/>
    <col min="3" max="3" width="13" customWidth="1"/>
    <col min="4" max="4" width="18" customWidth="1"/>
    <col min="5" max="5" width="7.33203125" customWidth="1"/>
    <col min="6" max="6" width="5.5" customWidth="1"/>
    <col min="7" max="7" width="7.6640625" customWidth="1"/>
    <col min="8" max="8" width="7.6640625" hidden="1" customWidth="1"/>
    <col min="9" max="9" width="7" customWidth="1"/>
    <col min="10" max="10" width="7.5" customWidth="1"/>
    <col min="11" max="11" width="9.1640625" customWidth="1"/>
    <col min="12" max="12" width="1.5" customWidth="1"/>
  </cols>
  <sheetData>
    <row r="2" spans="2:12" ht="14" thickBot="1" x14ac:dyDescent="0.2"/>
    <row r="3" spans="2:12" ht="14" x14ac:dyDescent="0.2">
      <c r="B3" s="45"/>
      <c r="C3" s="43"/>
      <c r="D3" s="43"/>
      <c r="E3" s="43"/>
      <c r="F3" s="43"/>
      <c r="G3" s="43"/>
      <c r="H3" s="43"/>
      <c r="I3" s="43"/>
      <c r="J3" s="43"/>
      <c r="K3" s="43"/>
      <c r="L3" s="44"/>
    </row>
    <row r="4" spans="2:12" ht="14" x14ac:dyDescent="0.2">
      <c r="B4" s="47"/>
      <c r="C4" s="262"/>
      <c r="D4" s="262"/>
      <c r="E4" s="262"/>
      <c r="F4" s="262"/>
      <c r="G4" s="262"/>
      <c r="H4" s="262"/>
      <c r="I4" s="262"/>
      <c r="J4" s="262"/>
      <c r="K4" s="262"/>
      <c r="L4" s="46"/>
    </row>
    <row r="5" spans="2:12" ht="16" x14ac:dyDescent="0.2">
      <c r="B5" s="47"/>
      <c r="C5" s="262"/>
      <c r="D5" s="262"/>
      <c r="E5" s="262"/>
      <c r="F5" s="262"/>
      <c r="G5" s="262"/>
      <c r="H5" s="262"/>
      <c r="I5" s="262"/>
      <c r="J5" s="262"/>
      <c r="K5" s="263" t="s">
        <v>707</v>
      </c>
      <c r="L5" s="52"/>
    </row>
    <row r="6" spans="2:12" ht="15" customHeight="1" x14ac:dyDescent="0.2">
      <c r="B6" s="47"/>
      <c r="C6" s="261" t="s">
        <v>5067</v>
      </c>
      <c r="D6" s="262"/>
      <c r="E6" s="262"/>
      <c r="F6" s="262"/>
      <c r="G6" s="262"/>
      <c r="H6" s="262"/>
      <c r="I6" s="262"/>
      <c r="J6" s="262"/>
      <c r="K6" s="263"/>
      <c r="L6" s="52"/>
    </row>
    <row r="7" spans="2:12" ht="15" customHeight="1" x14ac:dyDescent="0.2">
      <c r="B7" s="47"/>
      <c r="C7" s="261" t="s">
        <v>5068</v>
      </c>
      <c r="D7" s="262"/>
      <c r="E7" s="262"/>
      <c r="F7" s="262"/>
      <c r="G7" s="262"/>
      <c r="H7" s="262"/>
      <c r="I7" s="262"/>
      <c r="J7" s="262"/>
      <c r="K7" s="263"/>
      <c r="L7" s="52"/>
    </row>
    <row r="8" spans="2:12" ht="15" customHeight="1" x14ac:dyDescent="0.2">
      <c r="B8" s="47"/>
      <c r="C8" s="261" t="s">
        <v>5069</v>
      </c>
      <c r="D8" s="262"/>
      <c r="E8" s="262"/>
      <c r="F8" s="262"/>
      <c r="G8" s="262"/>
      <c r="H8" s="262"/>
      <c r="I8" s="262"/>
      <c r="J8" s="262"/>
      <c r="K8" s="263"/>
      <c r="L8" s="52"/>
    </row>
    <row r="9" spans="2:12" ht="15" customHeight="1" x14ac:dyDescent="0.2">
      <c r="B9" s="47"/>
      <c r="C9" s="261" t="s">
        <v>5070</v>
      </c>
      <c r="D9" s="262"/>
      <c r="E9" s="262"/>
      <c r="F9" s="262"/>
      <c r="G9" s="262"/>
      <c r="H9" s="262"/>
      <c r="I9" s="262"/>
      <c r="J9" s="262"/>
      <c r="K9" s="263"/>
      <c r="L9" s="52"/>
    </row>
    <row r="10" spans="2:12" ht="15" customHeight="1" x14ac:dyDescent="0.2">
      <c r="B10" s="47"/>
      <c r="C10" s="261" t="s">
        <v>5071</v>
      </c>
      <c r="D10" s="262"/>
      <c r="E10" s="262"/>
      <c r="F10" s="262"/>
      <c r="G10" s="262"/>
      <c r="H10" s="262"/>
      <c r="I10" s="262"/>
      <c r="J10" s="262"/>
      <c r="K10" s="263"/>
      <c r="L10" s="52"/>
    </row>
    <row r="11" spans="2:12" ht="15" thickBot="1" x14ac:dyDescent="0.25">
      <c r="B11" s="47"/>
      <c r="C11" s="295" t="s">
        <v>4131</v>
      </c>
      <c r="D11" s="262"/>
      <c r="E11" s="262"/>
      <c r="F11" s="262"/>
      <c r="G11" s="262"/>
      <c r="H11" s="262"/>
      <c r="I11" s="262"/>
      <c r="J11" s="262"/>
      <c r="K11" s="262"/>
      <c r="L11" s="46"/>
    </row>
    <row r="12" spans="2:12" ht="15" thickBot="1" x14ac:dyDescent="0.25">
      <c r="B12" s="47"/>
      <c r="C12" s="295" t="s">
        <v>4128</v>
      </c>
      <c r="D12" s="262"/>
      <c r="E12" s="262"/>
      <c r="F12" s="262"/>
      <c r="G12" s="262"/>
      <c r="H12" s="262"/>
      <c r="I12" s="262"/>
      <c r="J12" s="298" t="s">
        <v>708</v>
      </c>
      <c r="K12" s="299">
        <f ca="1">TODAY()</f>
        <v>45384</v>
      </c>
      <c r="L12" s="46"/>
    </row>
    <row r="13" spans="2:12" ht="14" x14ac:dyDescent="0.2">
      <c r="B13" s="47"/>
      <c r="C13" s="295" t="s">
        <v>4129</v>
      </c>
      <c r="D13" s="261"/>
      <c r="E13" s="261"/>
      <c r="F13" s="261"/>
      <c r="G13" s="261"/>
      <c r="H13" s="261"/>
      <c r="I13" s="261"/>
      <c r="J13" s="264"/>
      <c r="K13" s="303"/>
      <c r="L13" s="46"/>
    </row>
    <row r="14" spans="2:12" ht="14" x14ac:dyDescent="0.2">
      <c r="B14" s="47"/>
      <c r="C14" s="296" t="s">
        <v>4130</v>
      </c>
      <c r="D14" s="261"/>
      <c r="E14" s="261"/>
      <c r="F14" s="261"/>
      <c r="G14" s="261"/>
      <c r="H14" s="261"/>
      <c r="I14" s="261"/>
      <c r="J14" s="264"/>
      <c r="K14" s="303"/>
      <c r="L14" s="46"/>
    </row>
    <row r="15" spans="2:12" ht="15" thickBot="1" x14ac:dyDescent="0.25">
      <c r="B15" s="47"/>
      <c r="C15" s="261"/>
      <c r="D15" s="261"/>
      <c r="E15" s="261"/>
      <c r="F15" s="261"/>
      <c r="G15" s="261"/>
      <c r="H15" s="261"/>
      <c r="I15" s="261"/>
      <c r="J15" s="261"/>
      <c r="K15" s="261"/>
      <c r="L15" s="46"/>
    </row>
    <row r="16" spans="2:12" ht="12" customHeight="1" x14ac:dyDescent="0.2">
      <c r="B16" s="47"/>
      <c r="C16" s="264"/>
      <c r="D16" s="1270" t="s">
        <v>1179</v>
      </c>
      <c r="E16" s="1271"/>
      <c r="F16" s="261"/>
      <c r="G16" s="1309" t="s">
        <v>4119</v>
      </c>
      <c r="H16" s="1310"/>
      <c r="I16" s="1310"/>
      <c r="J16" s="1310"/>
      <c r="K16" s="1311"/>
      <c r="L16" s="46"/>
    </row>
    <row r="17" spans="2:12" ht="12" customHeight="1" x14ac:dyDescent="0.2">
      <c r="B17" s="47"/>
      <c r="C17" s="264"/>
      <c r="D17" s="1272" t="s">
        <v>1180</v>
      </c>
      <c r="E17" s="1273"/>
      <c r="F17" s="261"/>
      <c r="G17" s="1272"/>
      <c r="H17" s="1276"/>
      <c r="I17" s="1276"/>
      <c r="J17" s="1276"/>
      <c r="K17" s="1273"/>
      <c r="L17" s="46"/>
    </row>
    <row r="18" spans="2:12" ht="12" customHeight="1" x14ac:dyDescent="0.2">
      <c r="B18" s="47"/>
      <c r="C18" s="264"/>
      <c r="D18" s="1272" t="s">
        <v>1181</v>
      </c>
      <c r="E18" s="1273"/>
      <c r="F18" s="261"/>
      <c r="G18" s="1272"/>
      <c r="H18" s="1276"/>
      <c r="I18" s="1276"/>
      <c r="J18" s="1276"/>
      <c r="K18" s="1273"/>
      <c r="L18" s="46"/>
    </row>
    <row r="19" spans="2:12" ht="12" customHeight="1" x14ac:dyDescent="0.2">
      <c r="B19" s="47"/>
      <c r="C19" s="264"/>
      <c r="D19" s="1272"/>
      <c r="E19" s="1273"/>
      <c r="F19" s="261"/>
      <c r="G19" s="1272"/>
      <c r="H19" s="1276"/>
      <c r="I19" s="1276"/>
      <c r="J19" s="1276"/>
      <c r="K19" s="1273"/>
      <c r="L19" s="46"/>
    </row>
    <row r="20" spans="2:12" ht="12" customHeight="1" thickBot="1" x14ac:dyDescent="0.25">
      <c r="B20" s="47"/>
      <c r="C20" s="264"/>
      <c r="D20" s="1274"/>
      <c r="E20" s="1275"/>
      <c r="F20" s="261"/>
      <c r="G20" s="1274"/>
      <c r="H20" s="1277"/>
      <c r="I20" s="1277"/>
      <c r="J20" s="1277"/>
      <c r="K20" s="1275"/>
      <c r="L20" s="46"/>
    </row>
    <row r="21" spans="2:12" ht="15" thickBot="1" x14ac:dyDescent="0.25">
      <c r="B21" s="47"/>
      <c r="C21" s="264"/>
      <c r="D21" s="261"/>
      <c r="E21" s="261"/>
      <c r="F21" s="261"/>
      <c r="G21" s="261"/>
      <c r="H21" s="261"/>
      <c r="I21" s="261"/>
      <c r="J21" s="261"/>
      <c r="K21" s="261"/>
      <c r="L21" s="46"/>
    </row>
    <row r="22" spans="2:12" ht="12" customHeight="1" x14ac:dyDescent="0.2">
      <c r="B22" s="47"/>
      <c r="C22" s="264"/>
      <c r="D22" s="261"/>
      <c r="E22" s="261"/>
      <c r="F22" s="261"/>
      <c r="G22" s="297" t="s">
        <v>4120</v>
      </c>
      <c r="H22" s="304"/>
      <c r="I22" s="72"/>
      <c r="J22" s="72"/>
      <c r="K22" s="71"/>
      <c r="L22" s="46"/>
    </row>
    <row r="23" spans="2:12" ht="12" customHeight="1" x14ac:dyDescent="0.2">
      <c r="B23" s="47"/>
      <c r="C23" s="264"/>
      <c r="D23" s="261"/>
      <c r="E23" s="261"/>
      <c r="F23" s="261"/>
      <c r="G23" s="1278"/>
      <c r="H23" s="1279"/>
      <c r="I23" s="1279"/>
      <c r="J23" s="1279"/>
      <c r="K23" s="1280"/>
      <c r="L23" s="46"/>
    </row>
    <row r="24" spans="2:12" ht="12" customHeight="1" x14ac:dyDescent="0.2">
      <c r="B24" s="47"/>
      <c r="C24" s="264"/>
      <c r="D24" s="261"/>
      <c r="E24" s="261"/>
      <c r="F24" s="261"/>
      <c r="G24" s="1278"/>
      <c r="H24" s="1279"/>
      <c r="I24" s="1279"/>
      <c r="J24" s="1279"/>
      <c r="K24" s="1280"/>
      <c r="L24" s="46"/>
    </row>
    <row r="25" spans="2:12" ht="12" customHeight="1" x14ac:dyDescent="0.2">
      <c r="B25" s="47"/>
      <c r="C25" s="264"/>
      <c r="D25" s="261"/>
      <c r="E25" s="261"/>
      <c r="F25" s="261"/>
      <c r="G25" s="1278"/>
      <c r="H25" s="1279"/>
      <c r="I25" s="1279"/>
      <c r="J25" s="1279"/>
      <c r="K25" s="1280"/>
      <c r="L25" s="46"/>
    </row>
    <row r="26" spans="2:12" ht="12" customHeight="1" thickBot="1" x14ac:dyDescent="0.25">
      <c r="B26" s="47"/>
      <c r="C26" s="261"/>
      <c r="D26" s="261"/>
      <c r="E26" s="261"/>
      <c r="F26" s="261"/>
      <c r="G26" s="1267"/>
      <c r="H26" s="1268"/>
      <c r="I26" s="1268"/>
      <c r="J26" s="1268"/>
      <c r="K26" s="1269"/>
      <c r="L26" s="46"/>
    </row>
    <row r="27" spans="2:12" ht="14" x14ac:dyDescent="0.2">
      <c r="B27" s="47"/>
      <c r="C27" s="262"/>
      <c r="D27" s="262"/>
      <c r="E27" s="262"/>
      <c r="F27" s="262"/>
      <c r="G27" s="262"/>
      <c r="H27" s="262"/>
      <c r="I27" s="262"/>
      <c r="J27" s="262"/>
      <c r="K27" s="262"/>
      <c r="L27" s="46"/>
    </row>
    <row r="28" spans="2:12" s="48" customFormat="1" ht="52.5" customHeight="1" thickBot="1" x14ac:dyDescent="0.25">
      <c r="B28" s="49"/>
      <c r="C28" s="67" t="s">
        <v>37</v>
      </c>
      <c r="D28" s="68" t="s">
        <v>710</v>
      </c>
      <c r="E28" s="68" t="s">
        <v>711</v>
      </c>
      <c r="F28" s="68" t="s">
        <v>712</v>
      </c>
      <c r="G28" s="68" t="s">
        <v>713</v>
      </c>
      <c r="H28" s="68" t="s">
        <v>4135</v>
      </c>
      <c r="I28" s="69" t="s">
        <v>714</v>
      </c>
      <c r="J28" s="70" t="s">
        <v>719</v>
      </c>
      <c r="K28" s="70" t="s">
        <v>4136</v>
      </c>
      <c r="L28" s="50"/>
    </row>
    <row r="29" spans="2:12" s="41" customFormat="1" ht="25" customHeight="1" x14ac:dyDescent="0.15">
      <c r="B29" s="51"/>
      <c r="C29" s="286"/>
      <c r="D29" s="65" t="e">
        <f>VLOOKUP(C29,'BDC EDITION - AVRIL 2024'!$A$2:$W$2424,7,FALSE)</f>
        <v>#N/A</v>
      </c>
      <c r="E29" s="288" t="e">
        <f>VLOOKUP(C29,'BDC EDITION - AVRIL 2024'!$A$2:$AC$2424,20,FALSE)</f>
        <v>#N/A</v>
      </c>
      <c r="F29" s="313" t="e">
        <f>VLOOKUP(C29,'BDC EDITION - AVRIL 2024'!$A$2:$W$2424,21,FALSE)</f>
        <v>#N/A</v>
      </c>
      <c r="G29" s="290" t="e">
        <f>VLOOKUP(C29,'BDC EDITION - AVRIL 2024'!$A$2:$W$2424,19,FALSE)</f>
        <v>#N/A</v>
      </c>
      <c r="H29" s="290" t="e">
        <f>Tableau4792[[#This Row],[QTES]]*Tableau4792[[#This Row],[PRIX UNITAIRE HT]]</f>
        <v>#N/A</v>
      </c>
      <c r="I29" s="66" t="e">
        <f t="shared" ref="I29:I53" si="0">IF($H$55&gt;85,0.09,0)</f>
        <v>#N/A</v>
      </c>
      <c r="J29" s="290" t="e">
        <f>G29-(G29*I29)</f>
        <v>#N/A</v>
      </c>
      <c r="K29" s="292" t="e">
        <f>F29*J29</f>
        <v>#N/A</v>
      </c>
      <c r="L29" s="64"/>
    </row>
    <row r="30" spans="2:12" s="41" customFormat="1" ht="25" customHeight="1" x14ac:dyDescent="0.15">
      <c r="B30" s="51"/>
      <c r="C30" s="287"/>
      <c r="D30" s="182" t="e">
        <f>VLOOKUP(C30,'BDC EDITION - AVRIL 2024'!$A$2:$W$2424,7,FALSE)</f>
        <v>#N/A</v>
      </c>
      <c r="E30" s="289" t="e">
        <f>VLOOKUP(C30,'BDC EDITION - AVRIL 2024'!$A$2:$AC$2424,20,FALSE)</f>
        <v>#N/A</v>
      </c>
      <c r="F30" s="183" t="e">
        <f>VLOOKUP(C30,'BDC EDITION - AVRIL 2024'!$A$2:$W$2424,21,FALSE)</f>
        <v>#N/A</v>
      </c>
      <c r="G30" s="291" t="e">
        <f>VLOOKUP(C30,'BDC EDITION - AVRIL 2024'!$A$2:$W$2424,19,FALSE)</f>
        <v>#N/A</v>
      </c>
      <c r="H30" s="291" t="e">
        <f>Tableau4792[[#This Row],[QTES]]*Tableau4792[[#This Row],[PRIX UNITAIRE HT]]</f>
        <v>#N/A</v>
      </c>
      <c r="I30" s="111" t="e">
        <f t="shared" si="0"/>
        <v>#N/A</v>
      </c>
      <c r="J30" s="291" t="e">
        <f t="shared" ref="J30:J53" si="1">G30-(G30*I30)</f>
        <v>#N/A</v>
      </c>
      <c r="K30" s="293" t="e">
        <f t="shared" ref="K30:K53" si="2">F30*J30</f>
        <v>#N/A</v>
      </c>
      <c r="L30" s="64"/>
    </row>
    <row r="31" spans="2:12" s="41" customFormat="1" ht="25" customHeight="1" x14ac:dyDescent="0.15">
      <c r="B31" s="51"/>
      <c r="C31" s="287"/>
      <c r="D31" s="182" t="e">
        <f>VLOOKUP(C31,'BDC EDITION - AVRIL 2024'!$A$2:$W$2424,7,FALSE)</f>
        <v>#N/A</v>
      </c>
      <c r="E31" s="289" t="e">
        <f>VLOOKUP(C31,'BDC EDITION - AVRIL 2024'!$A$2:$AC$2424,20,FALSE)</f>
        <v>#N/A</v>
      </c>
      <c r="F31" s="183" t="e">
        <f>VLOOKUP(C31,'BDC EDITION - AVRIL 2024'!$A$2:$W$2424,21,FALSE)</f>
        <v>#N/A</v>
      </c>
      <c r="G31" s="291" t="e">
        <f>VLOOKUP(C31,'BDC EDITION - AVRIL 2024'!$A$2:$W$2424,19,FALSE)</f>
        <v>#N/A</v>
      </c>
      <c r="H31" s="291" t="e">
        <f>Tableau4792[[#This Row],[QTES]]*Tableau4792[[#This Row],[PRIX UNITAIRE HT]]</f>
        <v>#N/A</v>
      </c>
      <c r="I31" s="111" t="e">
        <f t="shared" si="0"/>
        <v>#N/A</v>
      </c>
      <c r="J31" s="291" t="e">
        <f t="shared" si="1"/>
        <v>#N/A</v>
      </c>
      <c r="K31" s="293" t="e">
        <f t="shared" si="2"/>
        <v>#N/A</v>
      </c>
      <c r="L31" s="64"/>
    </row>
    <row r="32" spans="2:12" s="41" customFormat="1" ht="25" customHeight="1" x14ac:dyDescent="0.15">
      <c r="B32" s="51"/>
      <c r="C32" s="287"/>
      <c r="D32" s="182" t="e">
        <f>VLOOKUP(C32,'BDC EDITION - AVRIL 2024'!$A$2:$W$2424,7,FALSE)</f>
        <v>#N/A</v>
      </c>
      <c r="E32" s="294" t="e">
        <f>VLOOKUP(C32,'BDC EDITION - AVRIL 2024'!$A$2:$AC$2424,20,FALSE)</f>
        <v>#N/A</v>
      </c>
      <c r="F32" s="183" t="e">
        <f>VLOOKUP(C32,'BDC EDITION - AVRIL 2024'!$A$2:$W$2424,21,FALSE)</f>
        <v>#N/A</v>
      </c>
      <c r="G32" s="291" t="e">
        <f>VLOOKUP(C32,'BDC EDITION - AVRIL 2024'!$A$2:$W$2424,19,FALSE)</f>
        <v>#N/A</v>
      </c>
      <c r="H32" s="291" t="e">
        <f>Tableau4792[[#This Row],[QTES]]*Tableau4792[[#This Row],[PRIX UNITAIRE HT]]</f>
        <v>#N/A</v>
      </c>
      <c r="I32" s="111" t="e">
        <f t="shared" si="0"/>
        <v>#N/A</v>
      </c>
      <c r="J32" s="291" t="e">
        <f t="shared" si="1"/>
        <v>#N/A</v>
      </c>
      <c r="K32" s="293" t="e">
        <f t="shared" si="2"/>
        <v>#N/A</v>
      </c>
      <c r="L32" s="64"/>
    </row>
    <row r="33" spans="2:12" s="41" customFormat="1" ht="25" customHeight="1" x14ac:dyDescent="0.15">
      <c r="B33" s="51"/>
      <c r="C33" s="287"/>
      <c r="D33" s="182" t="e">
        <f>VLOOKUP(C33,'BDC EDITION - AVRIL 2024'!$A$2:$W$2424,7,FALSE)</f>
        <v>#N/A</v>
      </c>
      <c r="E33" s="294" t="e">
        <f>VLOOKUP(C33,'BDC EDITION - AVRIL 2024'!$A$2:$AC$2424,20,FALSE)</f>
        <v>#N/A</v>
      </c>
      <c r="F33" s="183" t="e">
        <f>VLOOKUP(C33,'BDC EDITION - AVRIL 2024'!$A$2:$W$2424,21,FALSE)</f>
        <v>#N/A</v>
      </c>
      <c r="G33" s="291" t="e">
        <f>VLOOKUP(C33,'BDC EDITION - AVRIL 2024'!$A$2:$W$2424,19,FALSE)</f>
        <v>#N/A</v>
      </c>
      <c r="H33" s="291" t="e">
        <f>Tableau4792[[#This Row],[QTES]]*Tableau4792[[#This Row],[PRIX UNITAIRE HT]]</f>
        <v>#N/A</v>
      </c>
      <c r="I33" s="111" t="e">
        <f t="shared" si="0"/>
        <v>#N/A</v>
      </c>
      <c r="J33" s="291" t="e">
        <f t="shared" si="1"/>
        <v>#N/A</v>
      </c>
      <c r="K33" s="293" t="e">
        <f t="shared" si="2"/>
        <v>#N/A</v>
      </c>
      <c r="L33" s="64"/>
    </row>
    <row r="34" spans="2:12" s="41" customFormat="1" ht="25" customHeight="1" x14ac:dyDescent="0.15">
      <c r="B34" s="51"/>
      <c r="C34" s="287"/>
      <c r="D34" s="182" t="e">
        <f>VLOOKUP(C34,'BDC EDITION - AVRIL 2024'!$A$2:$W$2424,7,FALSE)</f>
        <v>#N/A</v>
      </c>
      <c r="E34" s="294" t="e">
        <f>VLOOKUP(C34,'BDC EDITION - AVRIL 2024'!$A$2:$AC$2424,20,FALSE)</f>
        <v>#N/A</v>
      </c>
      <c r="F34" s="183" t="e">
        <f>VLOOKUP(C34,'BDC EDITION - AVRIL 2024'!$A$2:$W$2424,21,FALSE)</f>
        <v>#N/A</v>
      </c>
      <c r="G34" s="291" t="e">
        <f>VLOOKUP(C34,'BDC EDITION - AVRIL 2024'!$A$2:$W$2424,19,FALSE)</f>
        <v>#N/A</v>
      </c>
      <c r="H34" s="291" t="e">
        <f>Tableau4792[[#This Row],[QTES]]*Tableau4792[[#This Row],[PRIX UNITAIRE HT]]</f>
        <v>#N/A</v>
      </c>
      <c r="I34" s="111" t="e">
        <f t="shared" si="0"/>
        <v>#N/A</v>
      </c>
      <c r="J34" s="291" t="e">
        <f t="shared" si="1"/>
        <v>#N/A</v>
      </c>
      <c r="K34" s="293" t="e">
        <f t="shared" si="2"/>
        <v>#N/A</v>
      </c>
      <c r="L34" s="64"/>
    </row>
    <row r="35" spans="2:12" s="41" customFormat="1" ht="25" customHeight="1" x14ac:dyDescent="0.15">
      <c r="B35" s="51"/>
      <c r="C35" s="287"/>
      <c r="D35" s="182" t="e">
        <f>VLOOKUP(C35,'BDC EDITION - AVRIL 2024'!$A$2:$W$2424,7,FALSE)</f>
        <v>#N/A</v>
      </c>
      <c r="E35" s="294" t="e">
        <f>VLOOKUP(C35,'BDC EDITION - AVRIL 2024'!$A$2:$AC$2424,20,FALSE)</f>
        <v>#N/A</v>
      </c>
      <c r="F35" s="183" t="e">
        <f>VLOOKUP(C35,'BDC EDITION - AVRIL 2024'!$A$2:$W$2424,21,FALSE)</f>
        <v>#N/A</v>
      </c>
      <c r="G35" s="291" t="e">
        <f>VLOOKUP(C35,'BDC EDITION - AVRIL 2024'!$A$2:$W$2424,19,FALSE)</f>
        <v>#N/A</v>
      </c>
      <c r="H35" s="291" t="e">
        <f>Tableau4792[[#This Row],[QTES]]*Tableau4792[[#This Row],[PRIX UNITAIRE HT]]</f>
        <v>#N/A</v>
      </c>
      <c r="I35" s="111" t="e">
        <f t="shared" si="0"/>
        <v>#N/A</v>
      </c>
      <c r="J35" s="291" t="e">
        <f t="shared" si="1"/>
        <v>#N/A</v>
      </c>
      <c r="K35" s="293" t="e">
        <f t="shared" si="2"/>
        <v>#N/A</v>
      </c>
      <c r="L35" s="64"/>
    </row>
    <row r="36" spans="2:12" s="41" customFormat="1" ht="25" customHeight="1" x14ac:dyDescent="0.15">
      <c r="B36" s="51"/>
      <c r="C36" s="287"/>
      <c r="D36" s="182" t="e">
        <f>VLOOKUP(C36,'BDC EDITION - AVRIL 2024'!$A$2:$W$2424,7,FALSE)</f>
        <v>#N/A</v>
      </c>
      <c r="E36" s="294" t="e">
        <f>VLOOKUP(C36,'BDC EDITION - AVRIL 2024'!$A$2:$AC$2424,20,FALSE)</f>
        <v>#N/A</v>
      </c>
      <c r="F36" s="183" t="e">
        <f>VLOOKUP(C36,'BDC EDITION - AVRIL 2024'!$A$2:$W$2424,21,FALSE)</f>
        <v>#N/A</v>
      </c>
      <c r="G36" s="291" t="e">
        <f>VLOOKUP(C36,'BDC EDITION - AVRIL 2024'!$A$2:$W$2424,19,FALSE)</f>
        <v>#N/A</v>
      </c>
      <c r="H36" s="291" t="e">
        <f>Tableau4792[[#This Row],[QTES]]*Tableau4792[[#This Row],[PRIX UNITAIRE HT]]</f>
        <v>#N/A</v>
      </c>
      <c r="I36" s="111" t="e">
        <f t="shared" si="0"/>
        <v>#N/A</v>
      </c>
      <c r="J36" s="291" t="e">
        <f t="shared" si="1"/>
        <v>#N/A</v>
      </c>
      <c r="K36" s="293" t="e">
        <f t="shared" si="2"/>
        <v>#N/A</v>
      </c>
      <c r="L36" s="64"/>
    </row>
    <row r="37" spans="2:12" s="41" customFormat="1" ht="25" customHeight="1" x14ac:dyDescent="0.15">
      <c r="B37" s="51"/>
      <c r="C37" s="287"/>
      <c r="D37" s="182" t="e">
        <f>VLOOKUP(C37,'BDC EDITION - AVRIL 2024'!$A$2:$W$2424,7,FALSE)</f>
        <v>#N/A</v>
      </c>
      <c r="E37" s="294" t="e">
        <f>VLOOKUP(C37,'BDC EDITION - AVRIL 2024'!$A$2:$AC$2424,20,FALSE)</f>
        <v>#N/A</v>
      </c>
      <c r="F37" s="183" t="e">
        <f>VLOOKUP(C37,'BDC EDITION - AVRIL 2024'!$A$2:$W$2424,21,FALSE)</f>
        <v>#N/A</v>
      </c>
      <c r="G37" s="291" t="e">
        <f>VLOOKUP(C37,'BDC EDITION - AVRIL 2024'!$A$2:$W$2424,19,FALSE)</f>
        <v>#N/A</v>
      </c>
      <c r="H37" s="291" t="e">
        <f>Tableau4792[[#This Row],[QTES]]*Tableau4792[[#This Row],[PRIX UNITAIRE HT]]</f>
        <v>#N/A</v>
      </c>
      <c r="I37" s="111" t="e">
        <f t="shared" si="0"/>
        <v>#N/A</v>
      </c>
      <c r="J37" s="291" t="e">
        <f t="shared" si="1"/>
        <v>#N/A</v>
      </c>
      <c r="K37" s="293" t="e">
        <f t="shared" si="2"/>
        <v>#N/A</v>
      </c>
      <c r="L37" s="64"/>
    </row>
    <row r="38" spans="2:12" s="41" customFormat="1" ht="25" customHeight="1" x14ac:dyDescent="0.15">
      <c r="B38" s="51"/>
      <c r="C38" s="287"/>
      <c r="D38" s="182" t="e">
        <f>VLOOKUP(C38,'BDC EDITION - AVRIL 2024'!$A$2:$W$2424,7,FALSE)</f>
        <v>#N/A</v>
      </c>
      <c r="E38" s="294" t="e">
        <f>VLOOKUP(C38,'BDC EDITION - AVRIL 2024'!$A$2:$AC$2424,20,FALSE)</f>
        <v>#N/A</v>
      </c>
      <c r="F38" s="183" t="e">
        <f>VLOOKUP(C38,'BDC EDITION - AVRIL 2024'!$A$2:$W$2424,21,FALSE)</f>
        <v>#N/A</v>
      </c>
      <c r="G38" s="291" t="e">
        <f>VLOOKUP(C38,'BDC EDITION - AVRIL 2024'!$A$2:$W$2424,19,FALSE)</f>
        <v>#N/A</v>
      </c>
      <c r="H38" s="291" t="e">
        <f>Tableau4792[[#This Row],[QTES]]*Tableau4792[[#This Row],[PRIX UNITAIRE HT]]</f>
        <v>#N/A</v>
      </c>
      <c r="I38" s="111" t="e">
        <f t="shared" si="0"/>
        <v>#N/A</v>
      </c>
      <c r="J38" s="291" t="e">
        <f t="shared" si="1"/>
        <v>#N/A</v>
      </c>
      <c r="K38" s="293" t="e">
        <f t="shared" si="2"/>
        <v>#N/A</v>
      </c>
      <c r="L38" s="64"/>
    </row>
    <row r="39" spans="2:12" s="41" customFormat="1" ht="25" customHeight="1" x14ac:dyDescent="0.15">
      <c r="B39" s="51"/>
      <c r="C39" s="287"/>
      <c r="D39" s="182" t="e">
        <f>VLOOKUP(C39,'BDC EDITION - AVRIL 2024'!$A$2:$W$2424,7,FALSE)</f>
        <v>#N/A</v>
      </c>
      <c r="E39" s="294" t="e">
        <f>VLOOKUP(C39,'BDC EDITION - AVRIL 2024'!$A$2:$AC$2424,20,FALSE)</f>
        <v>#N/A</v>
      </c>
      <c r="F39" s="183" t="e">
        <f>VLOOKUP(C39,'BDC EDITION - AVRIL 2024'!$A$2:$W$2424,21,FALSE)</f>
        <v>#N/A</v>
      </c>
      <c r="G39" s="291" t="e">
        <f>VLOOKUP(C39,'BDC EDITION - AVRIL 2024'!$A$2:$W$2424,19,FALSE)</f>
        <v>#N/A</v>
      </c>
      <c r="H39" s="291" t="e">
        <f>Tableau4792[[#This Row],[QTES]]*Tableau4792[[#This Row],[PRIX UNITAIRE HT]]</f>
        <v>#N/A</v>
      </c>
      <c r="I39" s="111" t="e">
        <f t="shared" si="0"/>
        <v>#N/A</v>
      </c>
      <c r="J39" s="291" t="e">
        <f t="shared" si="1"/>
        <v>#N/A</v>
      </c>
      <c r="K39" s="293" t="e">
        <f t="shared" si="2"/>
        <v>#N/A</v>
      </c>
      <c r="L39" s="64"/>
    </row>
    <row r="40" spans="2:12" s="41" customFormat="1" ht="25" customHeight="1" x14ac:dyDescent="0.15">
      <c r="B40" s="51"/>
      <c r="C40" s="287"/>
      <c r="D40" s="182" t="e">
        <f>VLOOKUP(C40,'BDC EDITION - AVRIL 2024'!$A$2:$W$2424,7,FALSE)</f>
        <v>#N/A</v>
      </c>
      <c r="E40" s="294" t="e">
        <f>VLOOKUP(C40,'BDC EDITION - AVRIL 2024'!$A$2:$AC$2424,20,FALSE)</f>
        <v>#N/A</v>
      </c>
      <c r="F40" s="183" t="e">
        <f>VLOOKUP(C40,'BDC EDITION - AVRIL 2024'!$A$2:$W$2424,21,FALSE)</f>
        <v>#N/A</v>
      </c>
      <c r="G40" s="291" t="e">
        <f>VLOOKUP(C40,'BDC EDITION - AVRIL 2024'!$A$2:$W$2424,19,FALSE)</f>
        <v>#N/A</v>
      </c>
      <c r="H40" s="291" t="e">
        <f>Tableau4792[[#This Row],[QTES]]*Tableau4792[[#This Row],[PRIX UNITAIRE HT]]</f>
        <v>#N/A</v>
      </c>
      <c r="I40" s="111" t="e">
        <f t="shared" si="0"/>
        <v>#N/A</v>
      </c>
      <c r="J40" s="291" t="e">
        <f t="shared" si="1"/>
        <v>#N/A</v>
      </c>
      <c r="K40" s="293" t="e">
        <f t="shared" si="2"/>
        <v>#N/A</v>
      </c>
      <c r="L40" s="64"/>
    </row>
    <row r="41" spans="2:12" s="41" customFormat="1" ht="25" customHeight="1" x14ac:dyDescent="0.15">
      <c r="B41" s="51"/>
      <c r="C41" s="287"/>
      <c r="D41" s="182" t="e">
        <f>VLOOKUP(C41,'BDC EDITION - AVRIL 2024'!$A$2:$W$2424,7,FALSE)</f>
        <v>#N/A</v>
      </c>
      <c r="E41" s="294" t="e">
        <f>VLOOKUP(C41,'BDC EDITION - AVRIL 2024'!$A$2:$AC$2424,20,FALSE)</f>
        <v>#N/A</v>
      </c>
      <c r="F41" s="183" t="e">
        <f>VLOOKUP(C41,'BDC EDITION - AVRIL 2024'!$A$2:$W$2424,21,FALSE)</f>
        <v>#N/A</v>
      </c>
      <c r="G41" s="291" t="e">
        <f>VLOOKUP(C41,'BDC EDITION - AVRIL 2024'!$A$2:$W$2424,19,FALSE)</f>
        <v>#N/A</v>
      </c>
      <c r="H41" s="291" t="e">
        <f>Tableau4792[[#This Row],[QTES]]*Tableau4792[[#This Row],[PRIX UNITAIRE HT]]</f>
        <v>#N/A</v>
      </c>
      <c r="I41" s="111" t="e">
        <f t="shared" si="0"/>
        <v>#N/A</v>
      </c>
      <c r="J41" s="291" t="e">
        <f t="shared" si="1"/>
        <v>#N/A</v>
      </c>
      <c r="K41" s="293" t="e">
        <f t="shared" si="2"/>
        <v>#N/A</v>
      </c>
      <c r="L41" s="64"/>
    </row>
    <row r="42" spans="2:12" s="41" customFormat="1" ht="25" customHeight="1" x14ac:dyDescent="0.15">
      <c r="B42" s="51"/>
      <c r="C42" s="287"/>
      <c r="D42" s="182" t="e">
        <f>VLOOKUP(C42,'BDC EDITION - AVRIL 2024'!$A$2:$W$2424,7,FALSE)</f>
        <v>#N/A</v>
      </c>
      <c r="E42" s="294" t="e">
        <f>VLOOKUP(C42,'BDC EDITION - AVRIL 2024'!$A$2:$AC$2424,20,FALSE)</f>
        <v>#N/A</v>
      </c>
      <c r="F42" s="183" t="e">
        <f>VLOOKUP(C42,'BDC EDITION - AVRIL 2024'!$A$2:$W$2424,21,FALSE)</f>
        <v>#N/A</v>
      </c>
      <c r="G42" s="291" t="e">
        <f>VLOOKUP(C42,'BDC EDITION - AVRIL 2024'!$A$2:$W$2424,19,FALSE)</f>
        <v>#N/A</v>
      </c>
      <c r="H42" s="291" t="e">
        <f>Tableau4792[[#This Row],[QTES]]*Tableau4792[[#This Row],[PRIX UNITAIRE HT]]</f>
        <v>#N/A</v>
      </c>
      <c r="I42" s="111" t="e">
        <f t="shared" si="0"/>
        <v>#N/A</v>
      </c>
      <c r="J42" s="291" t="e">
        <f t="shared" si="1"/>
        <v>#N/A</v>
      </c>
      <c r="K42" s="293" t="e">
        <f t="shared" si="2"/>
        <v>#N/A</v>
      </c>
      <c r="L42" s="64"/>
    </row>
    <row r="43" spans="2:12" s="41" customFormat="1" ht="25" customHeight="1" x14ac:dyDescent="0.15">
      <c r="B43" s="51"/>
      <c r="C43" s="287"/>
      <c r="D43" s="182" t="e">
        <f>VLOOKUP(C43,'BDC EDITION - AVRIL 2024'!$A$2:$W$2424,7,FALSE)</f>
        <v>#N/A</v>
      </c>
      <c r="E43" s="294" t="e">
        <f>VLOOKUP(C43,'BDC EDITION - AVRIL 2024'!$A$2:$AC$2424,20,FALSE)</f>
        <v>#N/A</v>
      </c>
      <c r="F43" s="183" t="e">
        <f>VLOOKUP(C43,'BDC EDITION - AVRIL 2024'!$A$2:$W$2424,21,FALSE)</f>
        <v>#N/A</v>
      </c>
      <c r="G43" s="291" t="e">
        <f>VLOOKUP(C43,'BDC EDITION - AVRIL 2024'!$A$2:$W$2424,19,FALSE)</f>
        <v>#N/A</v>
      </c>
      <c r="H43" s="291" t="e">
        <f>Tableau4792[[#This Row],[QTES]]*Tableau4792[[#This Row],[PRIX UNITAIRE HT]]</f>
        <v>#N/A</v>
      </c>
      <c r="I43" s="111" t="e">
        <f t="shared" si="0"/>
        <v>#N/A</v>
      </c>
      <c r="J43" s="291" t="e">
        <f t="shared" si="1"/>
        <v>#N/A</v>
      </c>
      <c r="K43" s="293" t="e">
        <f t="shared" si="2"/>
        <v>#N/A</v>
      </c>
      <c r="L43" s="64"/>
    </row>
    <row r="44" spans="2:12" s="41" customFormat="1" ht="25" customHeight="1" x14ac:dyDescent="0.15">
      <c r="B44" s="51"/>
      <c r="C44" s="287"/>
      <c r="D44" s="182" t="e">
        <f>VLOOKUP(C44,'BDC EDITION - AVRIL 2024'!$A$2:$W$2424,7,FALSE)</f>
        <v>#N/A</v>
      </c>
      <c r="E44" s="294" t="e">
        <f>VLOOKUP(C44,'BDC EDITION - AVRIL 2024'!$A$2:$AC$2424,20,FALSE)</f>
        <v>#N/A</v>
      </c>
      <c r="F44" s="183" t="e">
        <f>VLOOKUP(C44,'BDC EDITION - AVRIL 2024'!$A$2:$W$2424,21,FALSE)</f>
        <v>#N/A</v>
      </c>
      <c r="G44" s="291" t="e">
        <f>VLOOKUP(C44,'BDC EDITION - AVRIL 2024'!$A$2:$W$2424,19,FALSE)</f>
        <v>#N/A</v>
      </c>
      <c r="H44" s="291" t="e">
        <f>Tableau4792[[#This Row],[QTES]]*Tableau4792[[#This Row],[PRIX UNITAIRE HT]]</f>
        <v>#N/A</v>
      </c>
      <c r="I44" s="111" t="e">
        <f t="shared" si="0"/>
        <v>#N/A</v>
      </c>
      <c r="J44" s="291" t="e">
        <f t="shared" si="1"/>
        <v>#N/A</v>
      </c>
      <c r="K44" s="293" t="e">
        <f t="shared" si="2"/>
        <v>#N/A</v>
      </c>
      <c r="L44" s="64"/>
    </row>
    <row r="45" spans="2:12" s="41" customFormat="1" ht="25" customHeight="1" x14ac:dyDescent="0.15">
      <c r="B45" s="51"/>
      <c r="C45" s="287"/>
      <c r="D45" s="182" t="e">
        <f>VLOOKUP(C45,'BDC EDITION - AVRIL 2024'!$A$2:$W$2424,7,FALSE)</f>
        <v>#N/A</v>
      </c>
      <c r="E45" s="294" t="e">
        <f>VLOOKUP(C45,'BDC EDITION - AVRIL 2024'!$A$2:$AC$2424,20,FALSE)</f>
        <v>#N/A</v>
      </c>
      <c r="F45" s="183" t="e">
        <f>VLOOKUP(C45,'BDC EDITION - AVRIL 2024'!$A$2:$W$2424,21,FALSE)</f>
        <v>#N/A</v>
      </c>
      <c r="G45" s="291" t="e">
        <f>VLOOKUP(C45,'BDC EDITION - AVRIL 2024'!$A$2:$W$2424,19,FALSE)</f>
        <v>#N/A</v>
      </c>
      <c r="H45" s="291" t="e">
        <f>Tableau4792[[#This Row],[QTES]]*Tableau4792[[#This Row],[PRIX UNITAIRE HT]]</f>
        <v>#N/A</v>
      </c>
      <c r="I45" s="111" t="e">
        <f t="shared" si="0"/>
        <v>#N/A</v>
      </c>
      <c r="J45" s="291" t="e">
        <f t="shared" si="1"/>
        <v>#N/A</v>
      </c>
      <c r="K45" s="293" t="e">
        <f t="shared" si="2"/>
        <v>#N/A</v>
      </c>
      <c r="L45" s="64"/>
    </row>
    <row r="46" spans="2:12" s="41" customFormat="1" ht="25" customHeight="1" x14ac:dyDescent="0.15">
      <c r="B46" s="51"/>
      <c r="C46" s="287"/>
      <c r="D46" s="182" t="e">
        <f>VLOOKUP(C46,'BDC EDITION - AVRIL 2024'!$A$2:$W$2424,7,FALSE)</f>
        <v>#N/A</v>
      </c>
      <c r="E46" s="294" t="e">
        <f>VLOOKUP(C46,'BDC EDITION - AVRIL 2024'!$A$2:$AC$2424,20,FALSE)</f>
        <v>#N/A</v>
      </c>
      <c r="F46" s="183" t="e">
        <f>VLOOKUP(C46,'BDC EDITION - AVRIL 2024'!$A$2:$W$2424,21,FALSE)</f>
        <v>#N/A</v>
      </c>
      <c r="G46" s="291" t="e">
        <f>VLOOKUP(C46,'BDC EDITION - AVRIL 2024'!$A$2:$W$2424,19,FALSE)</f>
        <v>#N/A</v>
      </c>
      <c r="H46" s="291" t="e">
        <f>Tableau4792[[#This Row],[QTES]]*Tableau4792[[#This Row],[PRIX UNITAIRE HT]]</f>
        <v>#N/A</v>
      </c>
      <c r="I46" s="111" t="e">
        <f t="shared" si="0"/>
        <v>#N/A</v>
      </c>
      <c r="J46" s="291" t="e">
        <f t="shared" si="1"/>
        <v>#N/A</v>
      </c>
      <c r="K46" s="293" t="e">
        <f t="shared" si="2"/>
        <v>#N/A</v>
      </c>
      <c r="L46" s="64"/>
    </row>
    <row r="47" spans="2:12" s="41" customFormat="1" ht="25" customHeight="1" x14ac:dyDescent="0.15">
      <c r="B47" s="51"/>
      <c r="C47" s="287"/>
      <c r="D47" s="182" t="e">
        <f>VLOOKUP(C47,'BDC EDITION - AVRIL 2024'!$A$2:$W$2424,7,FALSE)</f>
        <v>#N/A</v>
      </c>
      <c r="E47" s="289" t="e">
        <f>VLOOKUP(C47,'BDC EDITION - AVRIL 2024'!$A$2:$AC$2424,20,FALSE)</f>
        <v>#N/A</v>
      </c>
      <c r="F47" s="183" t="e">
        <f>VLOOKUP(C47,'BDC EDITION - AVRIL 2024'!$A$2:$W$2424,21,FALSE)</f>
        <v>#N/A</v>
      </c>
      <c r="G47" s="291" t="e">
        <f>VLOOKUP(C47,'BDC EDITION - AVRIL 2024'!$A$2:$W$2424,19,FALSE)</f>
        <v>#N/A</v>
      </c>
      <c r="H47" s="291" t="e">
        <f>Tableau4792[[#This Row],[QTES]]*Tableau4792[[#This Row],[PRIX UNITAIRE HT]]</f>
        <v>#N/A</v>
      </c>
      <c r="I47" s="111" t="e">
        <f t="shared" si="0"/>
        <v>#N/A</v>
      </c>
      <c r="J47" s="291" t="e">
        <f t="shared" si="1"/>
        <v>#N/A</v>
      </c>
      <c r="K47" s="293" t="e">
        <f t="shared" si="2"/>
        <v>#N/A</v>
      </c>
      <c r="L47" s="64"/>
    </row>
    <row r="48" spans="2:12" s="41" customFormat="1" ht="25" customHeight="1" x14ac:dyDescent="0.15">
      <c r="B48" s="51"/>
      <c r="C48" s="287"/>
      <c r="D48" s="182" t="e">
        <f>VLOOKUP(C48,'BDC EDITION - AVRIL 2024'!$A$2:$W$2424,7,FALSE)</f>
        <v>#N/A</v>
      </c>
      <c r="E48" s="289" t="e">
        <f>VLOOKUP(C48,'BDC EDITION - AVRIL 2024'!$A$2:$AC$2424,20,FALSE)</f>
        <v>#N/A</v>
      </c>
      <c r="F48" s="183" t="e">
        <f>VLOOKUP(C48,'BDC EDITION - AVRIL 2024'!$A$2:$W$2424,21,FALSE)</f>
        <v>#N/A</v>
      </c>
      <c r="G48" s="291" t="e">
        <f>VLOOKUP(C48,'BDC EDITION - AVRIL 2024'!$A$2:$W$2424,19,FALSE)</f>
        <v>#N/A</v>
      </c>
      <c r="H48" s="291" t="e">
        <f>Tableau4792[[#This Row],[QTES]]*Tableau4792[[#This Row],[PRIX UNITAIRE HT]]</f>
        <v>#N/A</v>
      </c>
      <c r="I48" s="111" t="e">
        <f t="shared" si="0"/>
        <v>#N/A</v>
      </c>
      <c r="J48" s="291" t="e">
        <f t="shared" si="1"/>
        <v>#N/A</v>
      </c>
      <c r="K48" s="293" t="e">
        <f t="shared" si="2"/>
        <v>#N/A</v>
      </c>
      <c r="L48" s="64"/>
    </row>
    <row r="49" spans="2:12" s="41" customFormat="1" ht="25" customHeight="1" x14ac:dyDescent="0.15">
      <c r="B49" s="51"/>
      <c r="C49" s="287"/>
      <c r="D49" s="182" t="e">
        <f>VLOOKUP(C49,'BDC EDITION - AVRIL 2024'!$A$2:$W$2424,7,FALSE)</f>
        <v>#N/A</v>
      </c>
      <c r="E49" s="289" t="e">
        <f>VLOOKUP(C49,'BDC EDITION - AVRIL 2024'!$A$2:$AC$2424,20,FALSE)</f>
        <v>#N/A</v>
      </c>
      <c r="F49" s="183" t="e">
        <f>VLOOKUP(C49,'BDC EDITION - AVRIL 2024'!$A$2:$W$2424,21,FALSE)</f>
        <v>#N/A</v>
      </c>
      <c r="G49" s="291" t="e">
        <f>VLOOKUP(C49,'BDC EDITION - AVRIL 2024'!$A$2:$W$2424,19,FALSE)</f>
        <v>#N/A</v>
      </c>
      <c r="H49" s="291" t="e">
        <f>Tableau4792[[#This Row],[QTES]]*Tableau4792[[#This Row],[PRIX UNITAIRE HT]]</f>
        <v>#N/A</v>
      </c>
      <c r="I49" s="111" t="e">
        <f t="shared" si="0"/>
        <v>#N/A</v>
      </c>
      <c r="J49" s="291" t="e">
        <f t="shared" si="1"/>
        <v>#N/A</v>
      </c>
      <c r="K49" s="293" t="e">
        <f t="shared" si="2"/>
        <v>#N/A</v>
      </c>
      <c r="L49" s="64"/>
    </row>
    <row r="50" spans="2:12" s="41" customFormat="1" ht="25" customHeight="1" x14ac:dyDescent="0.15">
      <c r="B50" s="51"/>
      <c r="C50" s="287"/>
      <c r="D50" s="182" t="e">
        <f>VLOOKUP(C50,'BDC EDITION - AVRIL 2024'!$A$2:$W$2424,7,FALSE)</f>
        <v>#N/A</v>
      </c>
      <c r="E50" s="289" t="e">
        <f>VLOOKUP(C50,'BDC EDITION - AVRIL 2024'!$A$2:$AC$2424,20,FALSE)</f>
        <v>#N/A</v>
      </c>
      <c r="F50" s="183" t="e">
        <f>VLOOKUP(C50,'BDC EDITION - AVRIL 2024'!$A$2:$W$2424,21,FALSE)</f>
        <v>#N/A</v>
      </c>
      <c r="G50" s="291" t="e">
        <f>VLOOKUP(C50,'BDC EDITION - AVRIL 2024'!$A$2:$W$2424,19,FALSE)</f>
        <v>#N/A</v>
      </c>
      <c r="H50" s="291" t="e">
        <f>Tableau4792[[#This Row],[QTES]]*Tableau4792[[#This Row],[PRIX UNITAIRE HT]]</f>
        <v>#N/A</v>
      </c>
      <c r="I50" s="111" t="e">
        <f t="shared" si="0"/>
        <v>#N/A</v>
      </c>
      <c r="J50" s="291" t="e">
        <f t="shared" si="1"/>
        <v>#N/A</v>
      </c>
      <c r="K50" s="293" t="e">
        <f t="shared" si="2"/>
        <v>#N/A</v>
      </c>
      <c r="L50" s="64"/>
    </row>
    <row r="51" spans="2:12" s="41" customFormat="1" ht="25" customHeight="1" x14ac:dyDescent="0.15">
      <c r="B51" s="51"/>
      <c r="C51" s="287"/>
      <c r="D51" s="182" t="e">
        <f>VLOOKUP(C51,'BDC EDITION - AVRIL 2024'!$A$2:$W$2424,7,FALSE)</f>
        <v>#N/A</v>
      </c>
      <c r="E51" s="289" t="e">
        <f>VLOOKUP(C51,'BDC EDITION - AVRIL 2024'!$A$2:$AC$2424,20,FALSE)</f>
        <v>#N/A</v>
      </c>
      <c r="F51" s="183" t="e">
        <f>VLOOKUP(C51,'BDC EDITION - AVRIL 2024'!$A$2:$W$2424,21,FALSE)</f>
        <v>#N/A</v>
      </c>
      <c r="G51" s="291" t="e">
        <f>VLOOKUP(C51,'BDC EDITION - AVRIL 2024'!$A$2:$W$2424,19,FALSE)</f>
        <v>#N/A</v>
      </c>
      <c r="H51" s="291" t="e">
        <f>Tableau4792[[#This Row],[QTES]]*Tableau4792[[#This Row],[PRIX UNITAIRE HT]]</f>
        <v>#N/A</v>
      </c>
      <c r="I51" s="111" t="e">
        <f t="shared" si="0"/>
        <v>#N/A</v>
      </c>
      <c r="J51" s="291" t="e">
        <f t="shared" si="1"/>
        <v>#N/A</v>
      </c>
      <c r="K51" s="293" t="e">
        <f t="shared" si="2"/>
        <v>#N/A</v>
      </c>
      <c r="L51" s="64"/>
    </row>
    <row r="52" spans="2:12" s="41" customFormat="1" ht="25" customHeight="1" x14ac:dyDescent="0.15">
      <c r="B52" s="51"/>
      <c r="C52" s="287"/>
      <c r="D52" s="182" t="e">
        <f>VLOOKUP(C52,'BDC EDITION - AVRIL 2024'!$A$2:$W$2424,7,FALSE)</f>
        <v>#N/A</v>
      </c>
      <c r="E52" s="289" t="e">
        <f>VLOOKUP(C52,'BDC EDITION - AVRIL 2024'!$A$2:$AC$2424,20,FALSE)</f>
        <v>#N/A</v>
      </c>
      <c r="F52" s="183" t="e">
        <f>VLOOKUP(C52,'BDC EDITION - AVRIL 2024'!$A$2:$W$2424,21,FALSE)</f>
        <v>#N/A</v>
      </c>
      <c r="G52" s="291" t="e">
        <f>VLOOKUP(C52,'BDC EDITION - AVRIL 2024'!$A$2:$W$2424,19,FALSE)</f>
        <v>#N/A</v>
      </c>
      <c r="H52" s="291" t="e">
        <f>Tableau4792[[#This Row],[QTES]]*Tableau4792[[#This Row],[PRIX UNITAIRE HT]]</f>
        <v>#N/A</v>
      </c>
      <c r="I52" s="111" t="e">
        <f t="shared" si="0"/>
        <v>#N/A</v>
      </c>
      <c r="J52" s="291" t="e">
        <f t="shared" si="1"/>
        <v>#N/A</v>
      </c>
      <c r="K52" s="293" t="e">
        <f t="shared" si="2"/>
        <v>#N/A</v>
      </c>
      <c r="L52" s="64"/>
    </row>
    <row r="53" spans="2:12" s="41" customFormat="1" ht="25" customHeight="1" x14ac:dyDescent="0.15">
      <c r="B53" s="51"/>
      <c r="C53" s="287"/>
      <c r="D53" s="182" t="e">
        <f>VLOOKUP(C53,'BDC EDITION - AVRIL 2024'!$A$2:$W$2424,7,FALSE)</f>
        <v>#N/A</v>
      </c>
      <c r="E53" s="289" t="e">
        <f>VLOOKUP(C53,'BDC EDITION - AVRIL 2024'!$A$2:$AC$2424,20,FALSE)</f>
        <v>#N/A</v>
      </c>
      <c r="F53" s="183" t="e">
        <f>VLOOKUP(C53,'BDC EDITION - AVRIL 2024'!$A$2:$W$2424,21,FALSE)</f>
        <v>#N/A</v>
      </c>
      <c r="G53" s="291" t="e">
        <f>VLOOKUP(C53,'BDC EDITION - AVRIL 2024'!$A$2:$W$2424,19,FALSE)</f>
        <v>#N/A</v>
      </c>
      <c r="H53" s="291" t="e">
        <f>Tableau4792[[#This Row],[QTES]]*Tableau4792[[#This Row],[PRIX UNITAIRE HT]]</f>
        <v>#N/A</v>
      </c>
      <c r="I53" s="111" t="e">
        <f t="shared" si="0"/>
        <v>#N/A</v>
      </c>
      <c r="J53" s="291" t="e">
        <f t="shared" si="1"/>
        <v>#N/A</v>
      </c>
      <c r="K53" s="293" t="e">
        <f t="shared" si="2"/>
        <v>#N/A</v>
      </c>
      <c r="L53" s="64"/>
    </row>
    <row r="54" spans="2:12" ht="5" customHeight="1" x14ac:dyDescent="0.2">
      <c r="B54" s="47"/>
      <c r="C54" s="269"/>
      <c r="D54" s="270"/>
      <c r="E54" s="271"/>
      <c r="F54" s="272"/>
      <c r="G54" s="273"/>
      <c r="H54" s="273"/>
      <c r="I54" s="274"/>
      <c r="J54" s="275"/>
      <c r="K54" s="276"/>
      <c r="L54" s="46"/>
    </row>
    <row r="55" spans="2:12" ht="13" customHeight="1" x14ac:dyDescent="0.2">
      <c r="B55" s="47"/>
      <c r="C55" s="269"/>
      <c r="D55" s="270"/>
      <c r="E55" s="277" t="s">
        <v>4121</v>
      </c>
      <c r="F55" s="272" t="e">
        <f>SUM(Tableau4792[QTES])</f>
        <v>#N/A</v>
      </c>
      <c r="G55" s="305"/>
      <c r="H55" s="305" t="e">
        <f>SUM(Tableau4792[TOTAL HT SANS REMISE])</f>
        <v>#N/A</v>
      </c>
      <c r="I55" s="306"/>
      <c r="J55" s="307"/>
      <c r="K55" s="308"/>
      <c r="L55" s="46"/>
    </row>
    <row r="56" spans="2:12" ht="13" customHeight="1" thickBot="1" x14ac:dyDescent="0.25">
      <c r="B56" s="47"/>
      <c r="C56" s="279"/>
      <c r="D56" s="280"/>
      <c r="E56" s="281"/>
      <c r="F56" s="282"/>
      <c r="G56" s="309"/>
      <c r="H56" s="309"/>
      <c r="I56" s="310"/>
      <c r="J56" s="311"/>
      <c r="K56" s="312"/>
      <c r="L56" s="46"/>
    </row>
    <row r="57" spans="2:12" ht="15" thickBot="1" x14ac:dyDescent="0.25">
      <c r="B57" s="47"/>
      <c r="C57" s="262"/>
      <c r="D57" s="262"/>
      <c r="E57" s="262"/>
      <c r="F57" s="262"/>
      <c r="G57" s="262"/>
      <c r="H57" s="262"/>
      <c r="I57" s="262"/>
      <c r="J57" s="262"/>
      <c r="K57" s="262"/>
      <c r="L57" s="46"/>
    </row>
    <row r="58" spans="2:12" ht="14" customHeight="1" x14ac:dyDescent="0.2">
      <c r="B58" s="47"/>
      <c r="C58" s="262"/>
      <c r="D58" s="262"/>
      <c r="E58" s="262"/>
      <c r="F58" s="262"/>
      <c r="G58" s="1341" t="s">
        <v>716</v>
      </c>
      <c r="H58" s="1342"/>
      <c r="I58" s="1343"/>
      <c r="J58" s="1344">
        <v>5.5E-2</v>
      </c>
      <c r="K58" s="1345"/>
      <c r="L58" s="46"/>
    </row>
    <row r="59" spans="2:12" ht="14" customHeight="1" x14ac:dyDescent="0.2">
      <c r="B59" s="47"/>
      <c r="C59" s="262"/>
      <c r="D59" s="262"/>
      <c r="E59" s="262"/>
      <c r="F59" s="262"/>
      <c r="G59" s="1346" t="s">
        <v>4137</v>
      </c>
      <c r="H59" s="1347"/>
      <c r="I59" s="1348"/>
      <c r="J59" s="1349">
        <f>SUMIF(Tableau4792[TAUX DE TVA],5.5%,Tableau4792[TOTAL REMISÉ HT])</f>
        <v>0</v>
      </c>
      <c r="K59" s="1350"/>
      <c r="L59" s="46"/>
    </row>
    <row r="60" spans="2:12" ht="14" customHeight="1" thickBot="1" x14ac:dyDescent="0.25">
      <c r="B60" s="47"/>
      <c r="C60" s="262"/>
      <c r="D60" s="262"/>
      <c r="E60" s="262"/>
      <c r="F60" s="262"/>
      <c r="G60" s="1351" t="s">
        <v>718</v>
      </c>
      <c r="H60" s="1352"/>
      <c r="I60" s="1353"/>
      <c r="J60" s="1318">
        <f>J58*J59</f>
        <v>0</v>
      </c>
      <c r="K60" s="1319"/>
      <c r="L60" s="53"/>
    </row>
    <row r="61" spans="2:12" ht="14" customHeight="1" x14ac:dyDescent="0.2">
      <c r="B61" s="47"/>
      <c r="C61" s="262"/>
      <c r="D61" s="262"/>
      <c r="E61" s="262"/>
      <c r="F61" s="262"/>
      <c r="G61" s="1354" t="s">
        <v>716</v>
      </c>
      <c r="H61" s="1355"/>
      <c r="I61" s="1356"/>
      <c r="J61" s="1357">
        <v>0.2</v>
      </c>
      <c r="K61" s="1358"/>
      <c r="L61" s="53"/>
    </row>
    <row r="62" spans="2:12" ht="14" customHeight="1" x14ac:dyDescent="0.2">
      <c r="B62" s="47"/>
      <c r="C62" s="262"/>
      <c r="D62" s="262"/>
      <c r="E62" s="262"/>
      <c r="F62" s="262"/>
      <c r="G62" s="1359" t="s">
        <v>4137</v>
      </c>
      <c r="H62" s="1360"/>
      <c r="I62" s="1361"/>
      <c r="J62" s="1362">
        <f>SUMIF(Tableau4792[TAUX DE TVA],20%,Tableau4792[TOTAL REMISÉ HT])</f>
        <v>0</v>
      </c>
      <c r="K62" s="1363"/>
      <c r="L62" s="53"/>
    </row>
    <row r="63" spans="2:12" ht="14" customHeight="1" thickBot="1" x14ac:dyDescent="0.25">
      <c r="B63" s="47"/>
      <c r="C63" s="262"/>
      <c r="D63" s="262"/>
      <c r="E63" s="262"/>
      <c r="F63" s="262"/>
      <c r="G63" s="1367" t="s">
        <v>718</v>
      </c>
      <c r="H63" s="1368"/>
      <c r="I63" s="1369"/>
      <c r="J63" s="1303">
        <f>J61*J62</f>
        <v>0</v>
      </c>
      <c r="K63" s="1304"/>
      <c r="L63" s="53"/>
    </row>
    <row r="64" spans="2:12" ht="14" customHeight="1" thickBot="1" x14ac:dyDescent="0.25">
      <c r="B64" s="47"/>
      <c r="C64" s="262"/>
      <c r="D64" s="262"/>
      <c r="E64" s="262"/>
      <c r="F64" s="262"/>
      <c r="G64" s="1370" t="s">
        <v>4138</v>
      </c>
      <c r="H64" s="1371"/>
      <c r="I64" s="1372"/>
      <c r="J64" s="1373">
        <f>J60+J63</f>
        <v>0</v>
      </c>
      <c r="K64" s="1374"/>
      <c r="L64" s="54"/>
    </row>
    <row r="65" spans="2:12" ht="14" customHeight="1" x14ac:dyDescent="0.2">
      <c r="B65" s="47"/>
      <c r="C65" s="262"/>
      <c r="D65" s="262"/>
      <c r="E65" s="262"/>
      <c r="F65" s="262"/>
      <c r="G65" s="1375" t="s">
        <v>2701</v>
      </c>
      <c r="H65" s="1376"/>
      <c r="I65" s="1377"/>
      <c r="J65" s="1378" t="e">
        <f>IF(H55&gt;100,0,9)</f>
        <v>#N/A</v>
      </c>
      <c r="K65" s="1379"/>
      <c r="L65" s="54"/>
    </row>
    <row r="66" spans="2:12" ht="14" customHeight="1" thickBot="1" x14ac:dyDescent="0.25">
      <c r="B66" s="47"/>
      <c r="C66" s="262"/>
      <c r="D66" s="262"/>
      <c r="E66" s="262"/>
      <c r="F66" s="262"/>
      <c r="G66" s="1364" t="s">
        <v>4124</v>
      </c>
      <c r="H66" s="1365"/>
      <c r="I66" s="1366"/>
      <c r="J66" s="1322" t="e">
        <f>J59+J62+J64+J65</f>
        <v>#N/A</v>
      </c>
      <c r="K66" s="1323"/>
      <c r="L66" s="54"/>
    </row>
    <row r="67" spans="2:12" ht="12" customHeight="1" x14ac:dyDescent="0.2">
      <c r="B67" s="47"/>
      <c r="C67" s="262"/>
      <c r="D67" s="262"/>
      <c r="E67" s="262"/>
      <c r="F67" s="262"/>
      <c r="G67" s="348"/>
      <c r="H67" s="348"/>
      <c r="I67" s="348"/>
      <c r="J67" s="349"/>
      <c r="K67" s="349"/>
      <c r="L67" s="54"/>
    </row>
    <row r="68" spans="2:12" ht="12" customHeight="1" x14ac:dyDescent="0.2">
      <c r="B68" s="47"/>
      <c r="C68" s="264" t="s">
        <v>5072</v>
      </c>
      <c r="D68" s="262"/>
      <c r="E68" s="262"/>
      <c r="F68" s="262"/>
      <c r="G68" s="348"/>
      <c r="H68" s="348"/>
      <c r="I68" s="348"/>
      <c r="J68" s="349"/>
      <c r="K68" s="349"/>
      <c r="L68" s="54"/>
    </row>
    <row r="69" spans="2:12" ht="12" customHeight="1" x14ac:dyDescent="0.2">
      <c r="B69" s="47"/>
      <c r="C69" s="264" t="s">
        <v>5073</v>
      </c>
      <c r="D69" s="262"/>
      <c r="E69" s="262"/>
      <c r="F69" s="262"/>
      <c r="G69" s="348"/>
      <c r="H69" s="348"/>
      <c r="I69" s="348"/>
      <c r="J69" s="349"/>
      <c r="K69" s="349"/>
      <c r="L69" s="54"/>
    </row>
    <row r="70" spans="2:12" ht="12" customHeight="1" x14ac:dyDescent="0.2">
      <c r="B70" s="47"/>
      <c r="C70" s="264" t="s">
        <v>5074</v>
      </c>
      <c r="D70" s="262"/>
      <c r="E70" s="262"/>
      <c r="F70" s="262"/>
      <c r="G70" s="348"/>
      <c r="H70" s="348"/>
      <c r="I70" s="348"/>
      <c r="J70" s="349"/>
      <c r="K70" s="349"/>
      <c r="L70" s="54"/>
    </row>
    <row r="71" spans="2:12" ht="12" customHeight="1" thickBot="1" x14ac:dyDescent="0.25">
      <c r="B71" s="266"/>
      <c r="C71" s="267"/>
      <c r="D71" s="267"/>
      <c r="E71" s="267"/>
      <c r="F71" s="267"/>
      <c r="G71" s="267"/>
      <c r="H71" s="267"/>
      <c r="I71" s="267"/>
      <c r="J71" s="267"/>
      <c r="K71" s="267"/>
      <c r="L71" s="268"/>
    </row>
  </sheetData>
  <mergeCells count="32">
    <mergeCell ref="G66:I66"/>
    <mergeCell ref="J66:K66"/>
    <mergeCell ref="G63:I63"/>
    <mergeCell ref="J63:K63"/>
    <mergeCell ref="G64:I64"/>
    <mergeCell ref="J64:K64"/>
    <mergeCell ref="G65:I65"/>
    <mergeCell ref="J65:K65"/>
    <mergeCell ref="G60:I60"/>
    <mergeCell ref="J60:K60"/>
    <mergeCell ref="G61:I61"/>
    <mergeCell ref="J61:K61"/>
    <mergeCell ref="G62:I62"/>
    <mergeCell ref="J62:K62"/>
    <mergeCell ref="G25:K25"/>
    <mergeCell ref="G26:K26"/>
    <mergeCell ref="G58:I58"/>
    <mergeCell ref="J58:K58"/>
    <mergeCell ref="G59:I59"/>
    <mergeCell ref="J59:K59"/>
    <mergeCell ref="G24:K24"/>
    <mergeCell ref="D16:E16"/>
    <mergeCell ref="G16:K16"/>
    <mergeCell ref="D17:E17"/>
    <mergeCell ref="G17:K17"/>
    <mergeCell ref="D18:E18"/>
    <mergeCell ref="G18:K18"/>
    <mergeCell ref="D19:E19"/>
    <mergeCell ref="G19:K19"/>
    <mergeCell ref="D20:E20"/>
    <mergeCell ref="G20:K20"/>
    <mergeCell ref="G23:K23"/>
  </mergeCells>
  <conditionalFormatting sqref="C29">
    <cfRule type="duplicateValues" dxfId="25" priority="2" stopIfTrue="1"/>
    <cfRule type="duplicateValues" dxfId="24" priority="3" stopIfTrue="1"/>
  </conditionalFormatting>
  <conditionalFormatting sqref="C29">
    <cfRule type="duplicateValues" dxfId="23" priority="1" stopIfTrue="1"/>
  </conditionalFormatting>
  <pageMargins left="0.7" right="0.7" top="0.75" bottom="0.75" header="0.3" footer="0.3"/>
  <pageSetup paperSize="9" orientation="portrait"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DE9D9"/>
  </sheetPr>
  <dimension ref="A1:A56"/>
  <sheetViews>
    <sheetView showGridLines="0" workbookViewId="0">
      <selection activeCell="E24" sqref="E24"/>
    </sheetView>
  </sheetViews>
  <sheetFormatPr baseColWidth="10" defaultColWidth="11.5" defaultRowHeight="13" x14ac:dyDescent="0.15"/>
  <cols>
    <col min="1" max="1" width="113" style="176" customWidth="1"/>
    <col min="2" max="16384" width="11.5" style="176"/>
  </cols>
  <sheetData>
    <row r="1" spans="1:1" ht="14" x14ac:dyDescent="0.15">
      <c r="A1" s="175"/>
    </row>
    <row r="2" spans="1:1" x14ac:dyDescent="0.15">
      <c r="A2" s="177" t="s">
        <v>2513</v>
      </c>
    </row>
    <row r="4" spans="1:1" ht="18.75" customHeight="1" x14ac:dyDescent="0.2">
      <c r="A4" s="178" t="s">
        <v>2514</v>
      </c>
    </row>
    <row r="5" spans="1:1" ht="24" x14ac:dyDescent="0.15">
      <c r="A5" s="179" t="s">
        <v>2515</v>
      </c>
    </row>
    <row r="6" spans="1:1" x14ac:dyDescent="0.15">
      <c r="A6" s="179" t="s">
        <v>2516</v>
      </c>
    </row>
    <row r="7" spans="1:1" ht="18.75" customHeight="1" x14ac:dyDescent="0.2">
      <c r="A7" s="180" t="s">
        <v>2517</v>
      </c>
    </row>
    <row r="8" spans="1:1" x14ac:dyDescent="0.15">
      <c r="A8" s="181" t="s">
        <v>2518</v>
      </c>
    </row>
    <row r="9" spans="1:1" x14ac:dyDescent="0.15">
      <c r="A9" s="181" t="s">
        <v>2519</v>
      </c>
    </row>
    <row r="10" spans="1:1" x14ac:dyDescent="0.15">
      <c r="A10" s="179" t="s">
        <v>2520</v>
      </c>
    </row>
    <row r="11" spans="1:1" x14ac:dyDescent="0.15">
      <c r="A11" s="179" t="s">
        <v>2521</v>
      </c>
    </row>
    <row r="12" spans="1:1" x14ac:dyDescent="0.15">
      <c r="A12" s="179" t="s">
        <v>2522</v>
      </c>
    </row>
    <row r="13" spans="1:1" ht="18.75" customHeight="1" x14ac:dyDescent="0.2">
      <c r="A13" s="180" t="s">
        <v>2523</v>
      </c>
    </row>
    <row r="14" spans="1:1" x14ac:dyDescent="0.15">
      <c r="A14" s="179" t="s">
        <v>2524</v>
      </c>
    </row>
    <row r="15" spans="1:1" x14ac:dyDescent="0.15">
      <c r="A15" s="179" t="s">
        <v>2525</v>
      </c>
    </row>
    <row r="16" spans="1:1" x14ac:dyDescent="0.15">
      <c r="A16" s="179" t="s">
        <v>2526</v>
      </c>
    </row>
    <row r="17" spans="1:1" ht="24" x14ac:dyDescent="0.15">
      <c r="A17" s="179" t="s">
        <v>2527</v>
      </c>
    </row>
    <row r="18" spans="1:1" ht="48" x14ac:dyDescent="0.15">
      <c r="A18" s="179" t="s">
        <v>2528</v>
      </c>
    </row>
    <row r="19" spans="1:1" ht="18.75" customHeight="1" x14ac:dyDescent="0.2">
      <c r="A19" s="180" t="s">
        <v>2529</v>
      </c>
    </row>
    <row r="20" spans="1:1" ht="24" x14ac:dyDescent="0.15">
      <c r="A20" s="179" t="s">
        <v>2530</v>
      </c>
    </row>
    <row r="21" spans="1:1" ht="24" x14ac:dyDescent="0.15">
      <c r="A21" s="179" t="s">
        <v>2531</v>
      </c>
    </row>
    <row r="22" spans="1:1" x14ac:dyDescent="0.15">
      <c r="A22" s="179" t="s">
        <v>2532</v>
      </c>
    </row>
    <row r="23" spans="1:1" x14ac:dyDescent="0.15">
      <c r="A23" s="179" t="s">
        <v>2533</v>
      </c>
    </row>
    <row r="24" spans="1:1" ht="24" x14ac:dyDescent="0.15">
      <c r="A24" s="179" t="s">
        <v>2534</v>
      </c>
    </row>
    <row r="25" spans="1:1" ht="24" x14ac:dyDescent="0.15">
      <c r="A25" s="181" t="s">
        <v>2535</v>
      </c>
    </row>
    <row r="26" spans="1:1" ht="18.75" customHeight="1" x14ac:dyDescent="0.2">
      <c r="A26" s="180" t="s">
        <v>2536</v>
      </c>
    </row>
    <row r="27" spans="1:1" x14ac:dyDescent="0.15">
      <c r="A27" s="179" t="s">
        <v>2537</v>
      </c>
    </row>
    <row r="28" spans="1:1" x14ac:dyDescent="0.15">
      <c r="A28" s="179" t="s">
        <v>2538</v>
      </c>
    </row>
    <row r="29" spans="1:1" x14ac:dyDescent="0.15">
      <c r="A29" s="179" t="s">
        <v>2539</v>
      </c>
    </row>
    <row r="30" spans="1:1" ht="18.75" customHeight="1" x14ac:dyDescent="0.2">
      <c r="A30" s="180" t="s">
        <v>2540</v>
      </c>
    </row>
    <row r="31" spans="1:1" x14ac:dyDescent="0.15">
      <c r="A31" s="179" t="s">
        <v>2541</v>
      </c>
    </row>
    <row r="32" spans="1:1" ht="24" x14ac:dyDescent="0.15">
      <c r="A32" s="179" t="s">
        <v>2542</v>
      </c>
    </row>
    <row r="33" spans="1:1" ht="24" x14ac:dyDescent="0.15">
      <c r="A33" s="179" t="s">
        <v>2543</v>
      </c>
    </row>
    <row r="34" spans="1:1" ht="18.75" customHeight="1" x14ac:dyDescent="0.2">
      <c r="A34" s="180" t="s">
        <v>2544</v>
      </c>
    </row>
    <row r="35" spans="1:1" x14ac:dyDescent="0.15">
      <c r="A35" s="179" t="s">
        <v>2545</v>
      </c>
    </row>
    <row r="36" spans="1:1" x14ac:dyDescent="0.15">
      <c r="A36" s="179" t="s">
        <v>2546</v>
      </c>
    </row>
    <row r="37" spans="1:1" x14ac:dyDescent="0.15">
      <c r="A37" s="179" t="s">
        <v>2547</v>
      </c>
    </row>
    <row r="38" spans="1:1" ht="24" x14ac:dyDescent="0.15">
      <c r="A38" s="179" t="s">
        <v>2548</v>
      </c>
    </row>
    <row r="39" spans="1:1" ht="24" x14ac:dyDescent="0.15">
      <c r="A39" s="179" t="s">
        <v>2549</v>
      </c>
    </row>
    <row r="40" spans="1:1" ht="24" x14ac:dyDescent="0.15">
      <c r="A40" s="181" t="s">
        <v>2550</v>
      </c>
    </row>
    <row r="41" spans="1:1" ht="18.75" customHeight="1" x14ac:dyDescent="0.2">
      <c r="A41" s="180" t="s">
        <v>2551</v>
      </c>
    </row>
    <row r="42" spans="1:1" ht="24" x14ac:dyDescent="0.15">
      <c r="A42" s="179" t="s">
        <v>2552</v>
      </c>
    </row>
    <row r="43" spans="1:1" x14ac:dyDescent="0.15">
      <c r="A43" s="179" t="s">
        <v>2553</v>
      </c>
    </row>
    <row r="44" spans="1:1" x14ac:dyDescent="0.15">
      <c r="A44" s="179" t="s">
        <v>2554</v>
      </c>
    </row>
    <row r="45" spans="1:1" ht="24" x14ac:dyDescent="0.15">
      <c r="A45" s="179" t="s">
        <v>2555</v>
      </c>
    </row>
    <row r="46" spans="1:1" x14ac:dyDescent="0.15">
      <c r="A46" s="179" t="s">
        <v>2556</v>
      </c>
    </row>
    <row r="47" spans="1:1" ht="18.75" customHeight="1" x14ac:dyDescent="0.2">
      <c r="A47" s="180" t="s">
        <v>2557</v>
      </c>
    </row>
    <row r="48" spans="1:1" ht="24" x14ac:dyDescent="0.15">
      <c r="A48" s="179" t="s">
        <v>2558</v>
      </c>
    </row>
    <row r="49" spans="1:1" ht="24" x14ac:dyDescent="0.15">
      <c r="A49" s="179" t="s">
        <v>2559</v>
      </c>
    </row>
    <row r="50" spans="1:1" ht="24" x14ac:dyDescent="0.15">
      <c r="A50" s="179" t="s">
        <v>2560</v>
      </c>
    </row>
    <row r="51" spans="1:1" ht="24" x14ac:dyDescent="0.15">
      <c r="A51" s="179" t="s">
        <v>2561</v>
      </c>
    </row>
    <row r="52" spans="1:1" ht="24" x14ac:dyDescent="0.15">
      <c r="A52" s="179" t="s">
        <v>2562</v>
      </c>
    </row>
    <row r="53" spans="1:1" ht="18.75" customHeight="1" x14ac:dyDescent="0.2">
      <c r="A53" s="180" t="s">
        <v>2563</v>
      </c>
    </row>
    <row r="54" spans="1:1" ht="36" x14ac:dyDescent="0.15">
      <c r="A54" s="179" t="s">
        <v>2564</v>
      </c>
    </row>
    <row r="55" spans="1:1" ht="18.75" customHeight="1" x14ac:dyDescent="0.2">
      <c r="A55" s="180" t="s">
        <v>2565</v>
      </c>
    </row>
    <row r="56" spans="1:1" ht="24" x14ac:dyDescent="0.15">
      <c r="A56" s="179" t="s">
        <v>2566</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MAddress xmlns="http://schemas.microsoft.com/sharepoint/v3" xsi:nil="true"/>
    <PublishingExpirationDate xmlns="http://schemas.microsoft.com/sharepoint/v3" xsi:nil="true"/>
    <PublishingStartDate xmlns="http://schemas.microsoft.com/sharepoint/v3" xsi:nil="true"/>
    <_dlc_DocId xmlns="11082f31-4dfc-46f4-b178-34f1f9f89254">2RHEM7NDZZ2N-1-2842</_dlc_DocId>
    <_dlc_DocIdUrl xmlns="11082f31-4dfc-46f4-b178-34f1f9f89254">
      <Url>https://bayard.sharepoint.com/sites/RESEAU_BJ/_layouts/15/DocIdRedir.aspx?ID=2RHEM7NDZZ2N-1-2842</Url>
      <Description>2RHEM7NDZZ2N-1-2842</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7D5A92EA1F02F4AB823CEE62979F49D" ma:contentTypeVersion="12" ma:contentTypeDescription="Crée un document." ma:contentTypeScope="" ma:versionID="86844b5f1e6085f83d37577d39c3a39e">
  <xsd:schema xmlns:xsd="http://www.w3.org/2001/XMLSchema" xmlns:xs="http://www.w3.org/2001/XMLSchema" xmlns:p="http://schemas.microsoft.com/office/2006/metadata/properties" xmlns:ns1="http://schemas.microsoft.com/sharepoint/v3" xmlns:ns2="11082f31-4dfc-46f4-b178-34f1f9f89254" xmlns:ns3="http://schemas.microsoft.com/sharepoint/v4" xmlns:ns4="abfca7fb-8bec-41fb-8689-95bf972b9e63" targetNamespace="http://schemas.microsoft.com/office/2006/metadata/properties" ma:root="true" ma:fieldsID="5059a6228051f485f46c8cc7e7a4443a" ns1:_="" ns2:_="" ns3:_="" ns4:_="">
    <xsd:import namespace="http://schemas.microsoft.com/sharepoint/v3"/>
    <xsd:import namespace="11082f31-4dfc-46f4-b178-34f1f9f89254"/>
    <xsd:import namespace="http://schemas.microsoft.com/sharepoint/v4"/>
    <xsd:import namespace="abfca7fb-8bec-41fb-8689-95bf972b9e63"/>
    <xsd:element name="properties">
      <xsd:complexType>
        <xsd:sequence>
          <xsd:element name="documentManagement">
            <xsd:complexType>
              <xsd:all>
                <xsd:element ref="ns2:_dlc_DocId" minOccurs="0"/>
                <xsd:element ref="ns2:_dlc_DocIdUrl" minOccurs="0"/>
                <xsd:element ref="ns2:_dlc_DocIdPersistId" minOccurs="0"/>
                <xsd:element ref="ns1:PublishingStartDate" minOccurs="0"/>
                <xsd:element ref="ns1:PublishingExpirationDate" minOccurs="0"/>
                <xsd:element ref="ns2:SharedWithUsers" minOccurs="0"/>
                <xsd:element ref="ns1:IMAddress" minOccurs="0"/>
                <xsd:element ref="ns2:SharingHintHash" minOccurs="0"/>
                <xsd:element ref="ns2:SharedWithDetails" minOccurs="0"/>
                <xsd:element ref="ns2:LastSharedByUser" minOccurs="0"/>
                <xsd:element ref="ns2:LastSharedByTime" minOccurs="0"/>
                <xsd:element ref="ns3:IconOverlay" minOccurs="0"/>
                <xsd:element ref="ns4:MediaServiceMetadata" minOccurs="0"/>
                <xsd:element ref="ns4:MediaServiceFastMetadata"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1" nillable="true" ma:displayName="Date de début de planification" ma:description="La colonne de site Date de début de planification est créée par la fonctionnalité de publication. Elle permet de spécifier les date et heure auxquelles cette page apparaîtra la première fois aux visiteurs du site." ma:internalName="PublishingStartDate">
      <xsd:simpleType>
        <xsd:restriction base="dms:Unknown"/>
      </xsd:simpleType>
    </xsd:element>
    <xsd:element name="PublishingExpirationDate" ma:index="12" nillable="true" ma:displayName="Date de fin de planification" ma:description="La colonne de site Date de fin de planification est créée par la fonctionnalité de publication. Elle permet de spécifier les date et heure auxquelles cette page n'apparaîtra plus aux visiteurs du site." ma:internalName="PublishingExpirationDate">
      <xsd:simpleType>
        <xsd:restriction base="dms:Unknown"/>
      </xsd:simpleType>
    </xsd:element>
    <xsd:element name="IMAddress" ma:index="14" nillable="true" ma:displayName="Messagerie instantanée" ma:internalName="IMAddres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1082f31-4dfc-46f4-b178-34f1f9f89254" elementFormDefault="qualified">
    <xsd:import namespace="http://schemas.microsoft.com/office/2006/documentManagement/types"/>
    <xsd:import namespace="http://schemas.microsoft.com/office/infopath/2007/PartnerControls"/>
    <xsd:element name="_dlc_DocId" ma:index="8" nillable="true" ma:displayName="Valeur d’ID de document" ma:description="Valeur de l’ID de document affecté à cet élément." ma:internalName="_dlc_DocId" ma:readOnly="true">
      <xsd:simpleType>
        <xsd:restriction base="dms:Text"/>
      </xsd:simpleType>
    </xsd:element>
    <xsd:element name="_dlc_DocIdUrl" ma:index="9"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15" nillable="true" ma:displayName="Partage du hachage d’indicateur" ma:internalName="SharingHintHash" ma:readOnly="true">
      <xsd:simpleType>
        <xsd:restriction base="dms:Text"/>
      </xsd:simpleType>
    </xsd:element>
    <xsd:element name="SharedWithDetails" ma:index="16" nillable="true" ma:displayName="Partagé avec détails" ma:internalName="SharedWithDetails" ma:readOnly="true">
      <xsd:simpleType>
        <xsd:restriction base="dms:Note">
          <xsd:maxLength value="255"/>
        </xsd:restriction>
      </xsd:simpleType>
    </xsd:element>
    <xsd:element name="LastSharedByUser" ma:index="17" nillable="true" ma:displayName="Dernier partage par heure par utilisateur" ma:description="" ma:internalName="LastSharedByUser" ma:readOnly="true">
      <xsd:simpleType>
        <xsd:restriction base="dms:Note">
          <xsd:maxLength value="255"/>
        </xsd:restriction>
      </xsd:simpleType>
    </xsd:element>
    <xsd:element name="LastSharedByTime" ma:index="18" nillable="true" ma:displayName="Dernier partage par heur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9"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fca7fb-8bec-41fb-8689-95bf972b9e63" elementFormDefault="qualified">
    <xsd:import namespace="http://schemas.microsoft.com/office/2006/documentManagement/types"/>
    <xsd:import namespace="http://schemas.microsoft.com/office/infopath/2007/PartnerControls"/>
    <xsd:element name="MediaServiceMetadata" ma:index="20" nillable="true" ma:displayName="MediaServiceMetadata" ma:description="" ma:hidden="true" ma:internalName="MediaServiceMetadata" ma:readOnly="true">
      <xsd:simpleType>
        <xsd:restriction base="dms:Note"/>
      </xsd:simpleType>
    </xsd:element>
    <xsd:element name="MediaServiceFastMetadata" ma:index="21" nillable="true" ma:displayName="MediaServiceFastMetadata" ma:description="" ma:hidden="true" ma:internalName="MediaServiceFastMetadata" ma:readOnly="true">
      <xsd:simpleType>
        <xsd:restriction base="dms:Note"/>
      </xsd:simpleType>
    </xsd:element>
    <xsd:element name="MediaServiceDateTaken" ma:index="22" nillable="true" ma:displayName="MediaServiceDateTaken" ma:hidden="true" ma:internalName="MediaServiceDateTake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A96E932-D188-4385-B3DE-926279B23612}">
  <ds:schemaRefs>
    <ds:schemaRef ds:uri="http://schemas.microsoft.com/sharepoint/v3/contenttype/forms"/>
  </ds:schemaRefs>
</ds:datastoreItem>
</file>

<file path=customXml/itemProps2.xml><?xml version="1.0" encoding="utf-8"?>
<ds:datastoreItem xmlns:ds="http://schemas.openxmlformats.org/officeDocument/2006/customXml" ds:itemID="{C93D573A-FBC9-412E-BE94-1F8096EC7810}">
  <ds:schemaRefs>
    <ds:schemaRef ds:uri="11082f31-4dfc-46f4-b178-34f1f9f89254"/>
    <ds:schemaRef ds:uri="http://schemas.microsoft.com/office/2006/documentManagement/types"/>
    <ds:schemaRef ds:uri="http://purl.org/dc/dcmitype/"/>
    <ds:schemaRef ds:uri="http://schemas.microsoft.com/office/infopath/2007/PartnerControls"/>
    <ds:schemaRef ds:uri="abfca7fb-8bec-41fb-8689-95bf972b9e63"/>
    <ds:schemaRef ds:uri="http://purl.org/dc/elements/1.1/"/>
    <ds:schemaRef ds:uri="http://schemas.microsoft.com/office/2006/metadata/properties"/>
    <ds:schemaRef ds:uri="http://schemas.microsoft.com/sharepoint/v3"/>
    <ds:schemaRef ds:uri="http://schemas.microsoft.com/sharepoint/v4"/>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96ABB912-412D-4544-BAE2-82AD8096AC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1082f31-4dfc-46f4-b178-34f1f9f89254"/>
    <ds:schemaRef ds:uri="http://schemas.microsoft.com/sharepoint/v4"/>
    <ds:schemaRef ds:uri="abfca7fb-8bec-41fb-8689-95bf972b9e6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77F1EAD-AAE2-4EA6-B1D8-BE83058557F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9</vt:i4>
      </vt:variant>
      <vt:variant>
        <vt:lpstr>Plages nommées</vt:lpstr>
      </vt:variant>
      <vt:variant>
        <vt:i4>5</vt:i4>
      </vt:variant>
    </vt:vector>
  </HeadingPairs>
  <TitlesOfParts>
    <vt:vector size="14" baseType="lpstr">
      <vt:lpstr>BDC EDITION - AVRIL 2024</vt:lpstr>
      <vt:lpstr>Changements de prix 2024</vt:lpstr>
      <vt:lpstr>02.04.2024</vt:lpstr>
      <vt:lpstr>INFOS COMMANDE</vt:lpstr>
      <vt:lpstr>EN-TÊTE DÉLÉGUES</vt:lpstr>
      <vt:lpstr>FICHE Réclamation</vt:lpstr>
      <vt:lpstr>DEVIS VHD</vt:lpstr>
      <vt:lpstr>DEVIS DÉLÉGUÉS</vt:lpstr>
      <vt:lpstr>CGV</vt:lpstr>
      <vt:lpstr>'BDC EDITION - AVRIL 2024'!Zone_d_impression</vt:lpstr>
      <vt:lpstr>'DEVIS DÉLÉGUÉS'!Zone_d_impression</vt:lpstr>
      <vt:lpstr>'DEVIS VHD'!Zone_d_impression</vt:lpstr>
      <vt:lpstr>'EN-TÊTE DÉLÉGUES'!Zone_d_impression</vt:lpstr>
      <vt:lpstr>'FICHE Réclamation'!Zone_d_impression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Microsoft Office User</cp:lastModifiedBy>
  <cp:lastPrinted>2019-11-05T11:04:20Z</cp:lastPrinted>
  <dcterms:created xsi:type="dcterms:W3CDTF">1996-10-21T11:03:58Z</dcterms:created>
  <dcterms:modified xsi:type="dcterms:W3CDTF">2024-04-02T13:43:00Z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0x01010067D5A92EA1F02F4AB823CEE62979F49D</vt:lpwstr>
  </property>
  <property fmtid="{D5CDD505-2E9C-101B-9397-08002B2CF9AE}" pid="3" name="_dlc_DocIdItemGuid">
    <vt:lpwstr>181c52d1-ec6d-40ea-91a5-2d9a8896750c</vt:lpwstr>
  </property>
</Properties>
</file>